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IO.01 - Přiváděcí řad A-1..." sheetId="2" r:id="rId2"/>
    <sheet name="IO.02.01 - Řad A" sheetId="3" r:id="rId3"/>
    <sheet name="IO.02.01.1 - Řad A - nezp..." sheetId="4" r:id="rId4"/>
    <sheet name="IO.02.02 - Řad A1" sheetId="5" r:id="rId5"/>
    <sheet name="IO.02.03 - Řad A2" sheetId="6" r:id="rId6"/>
    <sheet name="IO.02.04 - Řad A3" sheetId="7" r:id="rId7"/>
    <sheet name="IO.02.05 - Řad A3a" sheetId="8" r:id="rId8"/>
    <sheet name="IO.02.06 - Řad A4" sheetId="9" r:id="rId9"/>
    <sheet name="IO.02.07 - Řad A5" sheetId="10" r:id="rId10"/>
    <sheet name="IO.02.08 - Řad A6" sheetId="11" r:id="rId11"/>
    <sheet name="IO.02.09 - Řad B" sheetId="12" r:id="rId12"/>
    <sheet name="IO.02.09.1 - Řad B - nezp..." sheetId="13" r:id="rId13"/>
    <sheet name="IO.02.10 - Řad B1- nezpůs..." sheetId="14" r:id="rId14"/>
    <sheet name="IO.02.11 - Řad B2 - nezpů..." sheetId="15" r:id="rId15"/>
    <sheet name="IO.02.12 - Řad B3_nezpůso..." sheetId="16" r:id="rId16"/>
    <sheet name="IO.02.13 - Řad B3a" sheetId="17" r:id="rId17"/>
    <sheet name="IO.03 - Vodovodní odbočky" sheetId="18" r:id="rId18"/>
    <sheet name="IO.03.1 - Vodovodní odboč..." sheetId="19" r:id="rId19"/>
    <sheet name="01.1 - Objekt s akumulací..." sheetId="20" r:id="rId20"/>
    <sheet name="01.2 - Odpad z akumulace" sheetId="21" r:id="rId21"/>
    <sheet name="01.4 - Oplocení" sheetId="22" r:id="rId22"/>
    <sheet name="01.6 - Technologická část" sheetId="23" r:id="rId23"/>
    <sheet name="01.7 - Elektro část" sheetId="24" r:id="rId24"/>
    <sheet name="02.1 - Stavební řešení VŠ" sheetId="25" r:id="rId25"/>
    <sheet name="02.2 - Technologická část" sheetId="26" r:id="rId26"/>
    <sheet name="SO 03 - Přípojka NN" sheetId="27" r:id="rId27"/>
    <sheet name="VON - Vedlejší a ostatní ..." sheetId="28" r:id="rId28"/>
    <sheet name="Pokyny pro vyplnění" sheetId="29" r:id="rId29"/>
  </sheets>
  <definedNames>
    <definedName name="_xlnm.Print_Area" localSheetId="0">'Rekapitulace stavby'!$D$4:$AO$36,'Rekapitulace stavby'!$C$42:$AQ$86</definedName>
    <definedName name="_xlnm.Print_Titles" localSheetId="0">'Rekapitulace stavby'!$52:$52</definedName>
    <definedName name="_xlnm._FilterDatabase" localSheetId="1" hidden="1">'IO.01 - Přiváděcí řad A-1...'!$C$91:$K$727</definedName>
    <definedName name="_xlnm.Print_Area" localSheetId="1">'IO.01 - Přiváděcí řad A-1...'!$C$4:$J$39,'IO.01 - Přiváděcí řad A-1...'!$C$45:$J$73,'IO.01 - Přiváděcí řad A-1...'!$C$79:$K$727</definedName>
    <definedName name="_xlnm.Print_Titles" localSheetId="1">'IO.01 - Přiváděcí řad A-1...'!$91:$91</definedName>
    <definedName name="_xlnm._FilterDatabase" localSheetId="2" hidden="1">'IO.02.01 - Řad A'!$C$96:$K$467</definedName>
    <definedName name="_xlnm.Print_Area" localSheetId="2">'IO.02.01 - Řad A'!$C$4:$J$41,'IO.02.01 - Řad A'!$C$47:$J$76,'IO.02.01 - Řad A'!$C$82:$K$467</definedName>
    <definedName name="_xlnm.Print_Titles" localSheetId="2">'IO.02.01 - Řad A'!$96:$96</definedName>
    <definedName name="_xlnm._FilterDatabase" localSheetId="3" hidden="1">'IO.02.01.1 - Řad A - nezp...'!$C$95:$K$352</definedName>
    <definedName name="_xlnm.Print_Area" localSheetId="3">'IO.02.01.1 - Řad A - nezp...'!$C$4:$J$41,'IO.02.01.1 - Řad A - nezp...'!$C$47:$J$75,'IO.02.01.1 - Řad A - nezp...'!$C$81:$K$352</definedName>
    <definedName name="_xlnm.Print_Titles" localSheetId="3">'IO.02.01.1 - Řad A - nezp...'!$95:$95</definedName>
    <definedName name="_xlnm._FilterDatabase" localSheetId="4" hidden="1">'IO.02.02 - Řad A1'!$C$96:$K$400</definedName>
    <definedName name="_xlnm.Print_Area" localSheetId="4">'IO.02.02 - Řad A1'!$C$4:$J$41,'IO.02.02 - Řad A1'!$C$47:$J$76,'IO.02.02 - Řad A1'!$C$82:$K$400</definedName>
    <definedName name="_xlnm.Print_Titles" localSheetId="4">'IO.02.02 - Řad A1'!$96:$96</definedName>
    <definedName name="_xlnm._FilterDatabase" localSheetId="5" hidden="1">'IO.02.03 - Řad A2'!$C$95:$K$340</definedName>
    <definedName name="_xlnm.Print_Area" localSheetId="5">'IO.02.03 - Řad A2'!$C$4:$J$41,'IO.02.03 - Řad A2'!$C$47:$J$75,'IO.02.03 - Řad A2'!$C$81:$K$340</definedName>
    <definedName name="_xlnm.Print_Titles" localSheetId="5">'IO.02.03 - Řad A2'!$95:$95</definedName>
    <definedName name="_xlnm._FilterDatabase" localSheetId="6" hidden="1">'IO.02.04 - Řad A3'!$C$96:$K$337</definedName>
    <definedName name="_xlnm.Print_Area" localSheetId="6">'IO.02.04 - Řad A3'!$C$4:$J$41,'IO.02.04 - Řad A3'!$C$47:$J$76,'IO.02.04 - Řad A3'!$C$82:$K$337</definedName>
    <definedName name="_xlnm.Print_Titles" localSheetId="6">'IO.02.04 - Řad A3'!$96:$96</definedName>
    <definedName name="_xlnm._FilterDatabase" localSheetId="7" hidden="1">'IO.02.05 - Řad A3a'!$C$94:$K$295</definedName>
    <definedName name="_xlnm.Print_Area" localSheetId="7">'IO.02.05 - Řad A3a'!$C$4:$J$41,'IO.02.05 - Řad A3a'!$C$47:$J$74,'IO.02.05 - Řad A3a'!$C$80:$K$295</definedName>
    <definedName name="_xlnm.Print_Titles" localSheetId="7">'IO.02.05 - Řad A3a'!$94:$94</definedName>
    <definedName name="_xlnm._FilterDatabase" localSheetId="8" hidden="1">'IO.02.06 - Řad A4'!$C$96:$K$351</definedName>
    <definedName name="_xlnm.Print_Area" localSheetId="8">'IO.02.06 - Řad A4'!$C$4:$J$41,'IO.02.06 - Řad A4'!$C$47:$J$76,'IO.02.06 - Řad A4'!$C$82:$K$351</definedName>
    <definedName name="_xlnm.Print_Titles" localSheetId="8">'IO.02.06 - Řad A4'!$96:$96</definedName>
    <definedName name="_xlnm._FilterDatabase" localSheetId="9" hidden="1">'IO.02.07 - Řad A5'!$C$96:$K$351</definedName>
    <definedName name="_xlnm.Print_Area" localSheetId="9">'IO.02.07 - Řad A5'!$C$4:$J$41,'IO.02.07 - Řad A5'!$C$47:$J$76,'IO.02.07 - Řad A5'!$C$82:$K$351</definedName>
    <definedName name="_xlnm.Print_Titles" localSheetId="9">'IO.02.07 - Řad A5'!$96:$96</definedName>
    <definedName name="_xlnm._FilterDatabase" localSheetId="10" hidden="1">'IO.02.08 - Řad A6'!$C$96:$K$352</definedName>
    <definedName name="_xlnm.Print_Area" localSheetId="10">'IO.02.08 - Řad A6'!$C$4:$J$41,'IO.02.08 - Řad A6'!$C$47:$J$76,'IO.02.08 - Řad A6'!$C$82:$K$352</definedName>
    <definedName name="_xlnm.Print_Titles" localSheetId="10">'IO.02.08 - Řad A6'!$96:$96</definedName>
    <definedName name="_xlnm._FilterDatabase" localSheetId="11" hidden="1">'IO.02.09 - Řad B'!$C$96:$K$406</definedName>
    <definedName name="_xlnm.Print_Area" localSheetId="11">'IO.02.09 - Řad B'!$C$4:$J$41,'IO.02.09 - Řad B'!$C$47:$J$76,'IO.02.09 - Řad B'!$C$82:$K$406</definedName>
    <definedName name="_xlnm.Print_Titles" localSheetId="11">'IO.02.09 - Řad B'!$96:$96</definedName>
    <definedName name="_xlnm._FilterDatabase" localSheetId="12" hidden="1">'IO.02.09.1 - Řad B - nezp...'!$C$94:$K$326</definedName>
    <definedName name="_xlnm.Print_Area" localSheetId="12">'IO.02.09.1 - Řad B - nezp...'!$C$4:$J$41,'IO.02.09.1 - Řad B - nezp...'!$C$47:$J$74,'IO.02.09.1 - Řad B - nezp...'!$C$80:$K$326</definedName>
    <definedName name="_xlnm.Print_Titles" localSheetId="12">'IO.02.09.1 - Řad B - nezp...'!$94:$94</definedName>
    <definedName name="_xlnm._FilterDatabase" localSheetId="13" hidden="1">'IO.02.10 - Řad B1- nezpůs...'!$C$95:$K$381</definedName>
    <definedName name="_xlnm.Print_Area" localSheetId="13">'IO.02.10 - Řad B1- nezpůs...'!$C$4:$J$41,'IO.02.10 - Řad B1- nezpůs...'!$C$47:$J$75,'IO.02.10 - Řad B1- nezpůs...'!$C$81:$K$381</definedName>
    <definedName name="_xlnm.Print_Titles" localSheetId="13">'IO.02.10 - Řad B1- nezpůs...'!$95:$95</definedName>
    <definedName name="_xlnm._FilterDatabase" localSheetId="14" hidden="1">'IO.02.11 - Řad B2 - nezpů...'!$C$96:$K$431</definedName>
    <definedName name="_xlnm.Print_Area" localSheetId="14">'IO.02.11 - Řad B2 - nezpů...'!$C$4:$J$41,'IO.02.11 - Řad B2 - nezpů...'!$C$47:$J$76,'IO.02.11 - Řad B2 - nezpů...'!$C$82:$K$431</definedName>
    <definedName name="_xlnm.Print_Titles" localSheetId="14">'IO.02.11 - Řad B2 - nezpů...'!$96:$96</definedName>
    <definedName name="_xlnm._FilterDatabase" localSheetId="15" hidden="1">'IO.02.12 - Řad B3_nezpůso...'!$C$96:$K$355</definedName>
    <definedName name="_xlnm.Print_Area" localSheetId="15">'IO.02.12 - Řad B3_nezpůso...'!$C$4:$J$41,'IO.02.12 - Řad B3_nezpůso...'!$C$47:$J$76,'IO.02.12 - Řad B3_nezpůso...'!$C$82:$K$355</definedName>
    <definedName name="_xlnm.Print_Titles" localSheetId="15">'IO.02.12 - Řad B3_nezpůso...'!$96:$96</definedName>
    <definedName name="_xlnm._FilterDatabase" localSheetId="16" hidden="1">'IO.02.13 - Řad B3a'!$C$94:$K$332</definedName>
    <definedName name="_xlnm.Print_Area" localSheetId="16">'IO.02.13 - Řad B3a'!$C$4:$J$41,'IO.02.13 - Řad B3a'!$C$47:$J$74,'IO.02.13 - Řad B3a'!$C$80:$K$332</definedName>
    <definedName name="_xlnm.Print_Titles" localSheetId="16">'IO.02.13 - Řad B3a'!$94:$94</definedName>
    <definedName name="_xlnm._FilterDatabase" localSheetId="17" hidden="1">'IO.03 - Vodovodní odbočky'!$C$86:$K$435</definedName>
    <definedName name="_xlnm.Print_Area" localSheetId="17">'IO.03 - Vodovodní odbočky'!$C$4:$J$39,'IO.03 - Vodovodní odbočky'!$C$45:$J$68,'IO.03 - Vodovodní odbočky'!$C$74:$K$435</definedName>
    <definedName name="_xlnm.Print_Titles" localSheetId="17">'IO.03 - Vodovodní odbočky'!$86:$86</definedName>
    <definedName name="_xlnm._FilterDatabase" localSheetId="18" hidden="1">'IO.03.1 - Vodovodní odboč...'!$C$85:$K$267</definedName>
    <definedName name="_xlnm.Print_Area" localSheetId="18">'IO.03.1 - Vodovodní odboč...'!$C$4:$J$39,'IO.03.1 - Vodovodní odboč...'!$C$45:$J$67,'IO.03.1 - Vodovodní odboč...'!$C$73:$K$267</definedName>
    <definedName name="_xlnm.Print_Titles" localSheetId="18">'IO.03.1 - Vodovodní odboč...'!$85:$85</definedName>
    <definedName name="_xlnm._FilterDatabase" localSheetId="19" hidden="1">'01.1 - Objekt s akumulací...'!$C$113:$K$1651</definedName>
    <definedName name="_xlnm.Print_Area" localSheetId="19">'01.1 - Objekt s akumulací...'!$C$4:$J$43,'01.1 - Objekt s akumulací...'!$C$49:$J$91,'01.1 - Objekt s akumulací...'!$C$97:$K$1651</definedName>
    <definedName name="_xlnm.Print_Titles" localSheetId="19">'01.1 - Objekt s akumulací...'!$113:$113</definedName>
    <definedName name="_xlnm._FilterDatabase" localSheetId="20" hidden="1">'01.2 - Odpad z akumulace'!$C$101:$K$394</definedName>
    <definedName name="_xlnm.Print_Area" localSheetId="20">'01.2 - Odpad z akumulace'!$C$4:$J$43,'01.2 - Odpad z akumulace'!$C$49:$J$79,'01.2 - Odpad z akumulace'!$C$85:$K$394</definedName>
    <definedName name="_xlnm.Print_Titles" localSheetId="20">'01.2 - Odpad z akumulace'!$101:$101</definedName>
    <definedName name="_xlnm._FilterDatabase" localSheetId="21" hidden="1">'01.4 - Oplocení'!$C$96:$K$251</definedName>
    <definedName name="_xlnm.Print_Area" localSheetId="21">'01.4 - Oplocení'!$C$4:$J$43,'01.4 - Oplocení'!$C$49:$J$74,'01.4 - Oplocení'!$C$80:$K$251</definedName>
    <definedName name="_xlnm.Print_Titles" localSheetId="21">'01.4 - Oplocení'!$96:$96</definedName>
    <definedName name="_xlnm._FilterDatabase" localSheetId="22" hidden="1">'01.6 - Technologická část'!$C$96:$K$246</definedName>
    <definedName name="_xlnm.Print_Area" localSheetId="22">'01.6 - Technologická část'!$C$4:$J$43,'01.6 - Technologická část'!$C$49:$J$74,'01.6 - Technologická část'!$C$80:$K$246</definedName>
    <definedName name="_xlnm.Print_Titles" localSheetId="22">'01.6 - Technologická část'!$96:$96</definedName>
    <definedName name="_xlnm._FilterDatabase" localSheetId="23" hidden="1">'01.7 - Elektro část'!$C$95:$K$296</definedName>
    <definedName name="_xlnm.Print_Area" localSheetId="23">'01.7 - Elektro část'!$C$4:$J$43,'01.7 - Elektro část'!$C$49:$J$73,'01.7 - Elektro část'!$C$79:$K$296</definedName>
    <definedName name="_xlnm.Print_Titles" localSheetId="23">'01.7 - Elektro část'!$95:$95</definedName>
    <definedName name="_xlnm._FilterDatabase" localSheetId="24" hidden="1">'02.1 - Stavební řešení VŠ'!$C$97:$K$456</definedName>
    <definedName name="_xlnm.Print_Area" localSheetId="24">'02.1 - Stavební řešení VŠ'!$C$4:$J$41,'02.1 - Stavební řešení VŠ'!$C$47:$J$77,'02.1 - Stavební řešení VŠ'!$C$83:$K$456</definedName>
    <definedName name="_xlnm.Print_Titles" localSheetId="24">'02.1 - Stavební řešení VŠ'!$97:$97</definedName>
    <definedName name="_xlnm._FilterDatabase" localSheetId="25" hidden="1">'02.2 - Technologická část'!$C$92:$K$230</definedName>
    <definedName name="_xlnm.Print_Area" localSheetId="25">'02.2 - Technologická část'!$C$4:$J$41,'02.2 - Technologická část'!$C$47:$J$72,'02.2 - Technologická část'!$C$78:$K$230</definedName>
    <definedName name="_xlnm.Print_Titles" localSheetId="25">'02.2 - Technologická část'!$92:$92</definedName>
    <definedName name="_xlnm._FilterDatabase" localSheetId="26" hidden="1">'SO 03 - Přípojka NN'!$C$80:$K$109</definedName>
    <definedName name="_xlnm.Print_Area" localSheetId="26">'SO 03 - Přípojka NN'!$C$4:$J$39,'SO 03 - Přípojka NN'!$C$45:$J$62,'SO 03 - Přípojka NN'!$C$68:$K$109</definedName>
    <definedName name="_xlnm.Print_Titles" localSheetId="26">'SO 03 - Přípojka NN'!$80:$80</definedName>
    <definedName name="_xlnm._FilterDatabase" localSheetId="27" hidden="1">'VON - Vedlejší a ostatní ...'!$C$79:$K$146</definedName>
    <definedName name="_xlnm.Print_Area" localSheetId="27">'VON - Vedlejší a ostatní ...'!$C$4:$J$39,'VON - Vedlejší a ostatní ...'!$C$45:$J$61,'VON - Vedlejší a ostatní ...'!$C$67:$K$146</definedName>
    <definedName name="_xlnm.Print_Titles" localSheetId="27">'VON - Vedlejší a ostatní ...'!$79:$79</definedName>
    <definedName name="_xlnm.Print_Area" localSheetId="28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28" l="1" r="J37"/>
  <c r="J36"/>
  <c i="1" r="AY85"/>
  <c i="28" r="J35"/>
  <c i="1" r="AX85"/>
  <c i="28" r="BI144"/>
  <c r="BH144"/>
  <c r="BG144"/>
  <c r="BF144"/>
  <c r="T144"/>
  <c r="R144"/>
  <c r="P144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1"/>
  <c r="BH131"/>
  <c r="BG131"/>
  <c r="BF131"/>
  <c r="T131"/>
  <c r="R131"/>
  <c r="P131"/>
  <c r="BI126"/>
  <c r="BH126"/>
  <c r="BG126"/>
  <c r="BF126"/>
  <c r="T126"/>
  <c r="R126"/>
  <c r="P126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2"/>
  <c r="BH92"/>
  <c r="BG92"/>
  <c r="BF92"/>
  <c r="T92"/>
  <c r="R92"/>
  <c r="P92"/>
  <c r="BI91"/>
  <c r="BH91"/>
  <c r="BG91"/>
  <c r="BF91"/>
  <c r="T91"/>
  <c r="R91"/>
  <c r="P91"/>
  <c r="BI85"/>
  <c r="BH85"/>
  <c r="BG85"/>
  <c r="BF85"/>
  <c r="T85"/>
  <c r="R85"/>
  <c r="P85"/>
  <c r="BI84"/>
  <c r="BH84"/>
  <c r="BG84"/>
  <c r="BF84"/>
  <c r="T84"/>
  <c r="R84"/>
  <c r="P84"/>
  <c r="BI83"/>
  <c r="BH83"/>
  <c r="BG83"/>
  <c r="BF83"/>
  <c r="T83"/>
  <c r="R83"/>
  <c r="P83"/>
  <c r="BI82"/>
  <c r="BH82"/>
  <c r="BG82"/>
  <c r="BF82"/>
  <c r="T82"/>
  <c r="R82"/>
  <c r="P82"/>
  <c r="J76"/>
  <c r="F76"/>
  <c r="F74"/>
  <c r="E72"/>
  <c r="J54"/>
  <c r="F54"/>
  <c r="F52"/>
  <c r="E50"/>
  <c r="J24"/>
  <c r="E24"/>
  <c r="J55"/>
  <c r="J23"/>
  <c r="J18"/>
  <c r="E18"/>
  <c r="F77"/>
  <c r="J17"/>
  <c r="J12"/>
  <c r="J74"/>
  <c r="E7"/>
  <c r="E48"/>
  <c i="27" r="J37"/>
  <c r="J36"/>
  <c i="1" r="AY84"/>
  <c i="27" r="J35"/>
  <c i="1" r="AX84"/>
  <c i="27"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4"/>
  <c r="BH94"/>
  <c r="BG94"/>
  <c r="BF94"/>
  <c r="T94"/>
  <c r="R94"/>
  <c r="P94"/>
  <c r="BI92"/>
  <c r="BH92"/>
  <c r="BG92"/>
  <c r="BF92"/>
  <c r="T92"/>
  <c r="R92"/>
  <c r="P92"/>
  <c r="BI90"/>
  <c r="BH90"/>
  <c r="BG90"/>
  <c r="BF90"/>
  <c r="T90"/>
  <c r="R90"/>
  <c r="P90"/>
  <c r="BI88"/>
  <c r="BH88"/>
  <c r="BG88"/>
  <c r="BF88"/>
  <c r="T88"/>
  <c r="R88"/>
  <c r="P88"/>
  <c r="BI86"/>
  <c r="BH86"/>
  <c r="BG86"/>
  <c r="BF86"/>
  <c r="T86"/>
  <c r="R86"/>
  <c r="P86"/>
  <c r="BI84"/>
  <c r="BH84"/>
  <c r="BG84"/>
  <c r="BF84"/>
  <c r="T84"/>
  <c r="R84"/>
  <c r="P84"/>
  <c r="J78"/>
  <c r="J77"/>
  <c r="F77"/>
  <c r="F75"/>
  <c r="E73"/>
  <c r="J55"/>
  <c r="J54"/>
  <c r="F54"/>
  <c r="F52"/>
  <c r="E50"/>
  <c r="J18"/>
  <c r="E18"/>
  <c r="F55"/>
  <c r="J17"/>
  <c r="J12"/>
  <c r="J75"/>
  <c r="E7"/>
  <c r="E71"/>
  <c i="26" r="J39"/>
  <c r="J38"/>
  <c i="1" r="AY83"/>
  <c i="26" r="J37"/>
  <c i="1" r="AX83"/>
  <c i="26" r="BI226"/>
  <c r="BH226"/>
  <c r="BG226"/>
  <c r="BF226"/>
  <c r="T226"/>
  <c r="R226"/>
  <c r="P226"/>
  <c r="BI224"/>
  <c r="BH224"/>
  <c r="BG224"/>
  <c r="BF224"/>
  <c r="T224"/>
  <c r="R224"/>
  <c r="P224"/>
  <c r="BI219"/>
  <c r="BH219"/>
  <c r="BG219"/>
  <c r="BF219"/>
  <c r="T219"/>
  <c r="R219"/>
  <c r="P219"/>
  <c r="BI212"/>
  <c r="BH212"/>
  <c r="BG212"/>
  <c r="BF212"/>
  <c r="T212"/>
  <c r="R212"/>
  <c r="P212"/>
  <c r="BI210"/>
  <c r="BH210"/>
  <c r="BG210"/>
  <c r="BF210"/>
  <c r="T210"/>
  <c r="R210"/>
  <c r="P210"/>
  <c r="BI204"/>
  <c r="BH204"/>
  <c r="BG204"/>
  <c r="BF204"/>
  <c r="T204"/>
  <c r="T203"/>
  <c r="R204"/>
  <c r="R203"/>
  <c r="P204"/>
  <c r="P203"/>
  <c r="BI199"/>
  <c r="BH199"/>
  <c r="BG199"/>
  <c r="BF199"/>
  <c r="T199"/>
  <c r="R199"/>
  <c r="P199"/>
  <c r="BI195"/>
  <c r="BH195"/>
  <c r="BG195"/>
  <c r="BF195"/>
  <c r="T195"/>
  <c r="R195"/>
  <c r="P195"/>
  <c r="BI193"/>
  <c r="BH193"/>
  <c r="BG193"/>
  <c r="BF193"/>
  <c r="T193"/>
  <c r="R193"/>
  <c r="P193"/>
  <c r="BI188"/>
  <c r="BH188"/>
  <c r="BG188"/>
  <c r="BF188"/>
  <c r="T188"/>
  <c r="R188"/>
  <c r="P188"/>
  <c r="BI184"/>
  <c r="BH184"/>
  <c r="BG184"/>
  <c r="BF184"/>
  <c r="T184"/>
  <c r="R184"/>
  <c r="P184"/>
  <c r="BI182"/>
  <c r="BH182"/>
  <c r="BG182"/>
  <c r="BF182"/>
  <c r="T182"/>
  <c r="R182"/>
  <c r="P182"/>
  <c r="BI177"/>
  <c r="BH177"/>
  <c r="BG177"/>
  <c r="BF177"/>
  <c r="T177"/>
  <c r="R177"/>
  <c r="P177"/>
  <c r="BI173"/>
  <c r="BH173"/>
  <c r="BG173"/>
  <c r="BF173"/>
  <c r="T173"/>
  <c r="R173"/>
  <c r="P173"/>
  <c r="BI171"/>
  <c r="BH171"/>
  <c r="BG171"/>
  <c r="BF171"/>
  <c r="T171"/>
  <c r="R171"/>
  <c r="P171"/>
  <c r="BI167"/>
  <c r="BH167"/>
  <c r="BG167"/>
  <c r="BF167"/>
  <c r="T167"/>
  <c r="R167"/>
  <c r="P167"/>
  <c r="BI165"/>
  <c r="BH165"/>
  <c r="BG165"/>
  <c r="BF165"/>
  <c r="T165"/>
  <c r="R165"/>
  <c r="P165"/>
  <c r="BI161"/>
  <c r="BH161"/>
  <c r="BG161"/>
  <c r="BF161"/>
  <c r="T161"/>
  <c r="R161"/>
  <c r="P161"/>
  <c r="BI159"/>
  <c r="BH159"/>
  <c r="BG159"/>
  <c r="BF159"/>
  <c r="T159"/>
  <c r="R159"/>
  <c r="P159"/>
  <c r="BI153"/>
  <c r="BH153"/>
  <c r="BG153"/>
  <c r="BF153"/>
  <c r="T153"/>
  <c r="R153"/>
  <c r="P153"/>
  <c r="BI151"/>
  <c r="BH151"/>
  <c r="BG151"/>
  <c r="BF151"/>
  <c r="T151"/>
  <c r="R151"/>
  <c r="P151"/>
  <c r="BI150"/>
  <c r="BH150"/>
  <c r="BG150"/>
  <c r="BF150"/>
  <c r="T150"/>
  <c r="R150"/>
  <c r="P150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36"/>
  <c r="BH136"/>
  <c r="BG136"/>
  <c r="BF136"/>
  <c r="T136"/>
  <c r="R136"/>
  <c r="P136"/>
  <c r="BI132"/>
  <c r="BH132"/>
  <c r="BG132"/>
  <c r="BF132"/>
  <c r="T132"/>
  <c r="R132"/>
  <c r="P132"/>
  <c r="BI128"/>
  <c r="BH128"/>
  <c r="BG128"/>
  <c r="BF128"/>
  <c r="T128"/>
  <c r="R128"/>
  <c r="P128"/>
  <c r="BI126"/>
  <c r="BH126"/>
  <c r="BG126"/>
  <c r="BF126"/>
  <c r="T126"/>
  <c r="R126"/>
  <c r="P126"/>
  <c r="BI122"/>
  <c r="BH122"/>
  <c r="BG122"/>
  <c r="BF122"/>
  <c r="T122"/>
  <c r="R122"/>
  <c r="P122"/>
  <c r="BI120"/>
  <c r="BH120"/>
  <c r="BG120"/>
  <c r="BF120"/>
  <c r="T120"/>
  <c r="R120"/>
  <c r="P120"/>
  <c r="BI116"/>
  <c r="BH116"/>
  <c r="BG116"/>
  <c r="BF116"/>
  <c r="T116"/>
  <c r="R116"/>
  <c r="P116"/>
  <c r="BI114"/>
  <c r="BH114"/>
  <c r="BG114"/>
  <c r="BF114"/>
  <c r="T114"/>
  <c r="R114"/>
  <c r="P114"/>
  <c r="BI110"/>
  <c r="BH110"/>
  <c r="BG110"/>
  <c r="BF110"/>
  <c r="T110"/>
  <c r="R110"/>
  <c r="P110"/>
  <c r="BI106"/>
  <c r="BH106"/>
  <c r="BG106"/>
  <c r="BF106"/>
  <c r="T106"/>
  <c r="R106"/>
  <c r="P106"/>
  <c r="BI102"/>
  <c r="BH102"/>
  <c r="BG102"/>
  <c r="BF102"/>
  <c r="T102"/>
  <c r="R102"/>
  <c r="P102"/>
  <c r="BI98"/>
  <c r="BH98"/>
  <c r="BG98"/>
  <c r="BF98"/>
  <c r="T98"/>
  <c r="R98"/>
  <c r="P98"/>
  <c r="BI96"/>
  <c r="BH96"/>
  <c r="BG96"/>
  <c r="BF96"/>
  <c r="T96"/>
  <c r="R96"/>
  <c r="P96"/>
  <c r="J90"/>
  <c r="J89"/>
  <c r="F89"/>
  <c r="F87"/>
  <c r="E85"/>
  <c r="J59"/>
  <c r="J58"/>
  <c r="F58"/>
  <c r="F56"/>
  <c r="E54"/>
  <c r="J20"/>
  <c r="E20"/>
  <c r="F90"/>
  <c r="J19"/>
  <c r="J14"/>
  <c r="J56"/>
  <c r="E7"/>
  <c r="E81"/>
  <c i="25" r="J39"/>
  <c r="J38"/>
  <c i="1" r="AY82"/>
  <c i="25" r="J37"/>
  <c i="1" r="AX82"/>
  <c i="25" r="BI453"/>
  <c r="BH453"/>
  <c r="BG453"/>
  <c r="BF453"/>
  <c r="T453"/>
  <c r="R453"/>
  <c r="P453"/>
  <c r="BI449"/>
  <c r="BH449"/>
  <c r="BG449"/>
  <c r="BF449"/>
  <c r="T449"/>
  <c r="R449"/>
  <c r="P449"/>
  <c r="BI445"/>
  <c r="BH445"/>
  <c r="BG445"/>
  <c r="BF445"/>
  <c r="T445"/>
  <c r="R445"/>
  <c r="P445"/>
  <c r="BI442"/>
  <c r="BH442"/>
  <c r="BG442"/>
  <c r="BF442"/>
  <c r="T442"/>
  <c r="R442"/>
  <c r="P442"/>
  <c r="BI440"/>
  <c r="BH440"/>
  <c r="BG440"/>
  <c r="BF440"/>
  <c r="T440"/>
  <c r="R440"/>
  <c r="P440"/>
  <c r="BI437"/>
  <c r="BH437"/>
  <c r="BG437"/>
  <c r="BF437"/>
  <c r="T437"/>
  <c r="R437"/>
  <c r="P437"/>
  <c r="BI431"/>
  <c r="BH431"/>
  <c r="BG431"/>
  <c r="BF431"/>
  <c r="T431"/>
  <c r="R431"/>
  <c r="P431"/>
  <c r="BI426"/>
  <c r="BH426"/>
  <c r="BG426"/>
  <c r="BF426"/>
  <c r="T426"/>
  <c r="R426"/>
  <c r="P426"/>
  <c r="BI424"/>
  <c r="BH424"/>
  <c r="BG424"/>
  <c r="BF424"/>
  <c r="T424"/>
  <c r="R424"/>
  <c r="P424"/>
  <c r="BI415"/>
  <c r="BH415"/>
  <c r="BG415"/>
  <c r="BF415"/>
  <c r="T415"/>
  <c r="R415"/>
  <c r="P415"/>
  <c r="BI413"/>
  <c r="BH413"/>
  <c r="BG413"/>
  <c r="BF413"/>
  <c r="T413"/>
  <c r="R413"/>
  <c r="P413"/>
  <c r="BI406"/>
  <c r="BH406"/>
  <c r="BG406"/>
  <c r="BF406"/>
  <c r="T406"/>
  <c r="R406"/>
  <c r="P406"/>
  <c r="BI404"/>
  <c r="BH404"/>
  <c r="BG404"/>
  <c r="BF404"/>
  <c r="T404"/>
  <c r="R404"/>
  <c r="P404"/>
  <c r="BI398"/>
  <c r="BH398"/>
  <c r="BG398"/>
  <c r="BF398"/>
  <c r="T398"/>
  <c r="R398"/>
  <c r="P398"/>
  <c r="BI396"/>
  <c r="BH396"/>
  <c r="BG396"/>
  <c r="BF396"/>
  <c r="T396"/>
  <c r="R396"/>
  <c r="P396"/>
  <c r="BI390"/>
  <c r="BH390"/>
  <c r="BG390"/>
  <c r="BF390"/>
  <c r="T390"/>
  <c r="R390"/>
  <c r="P390"/>
  <c r="BI386"/>
  <c r="BH386"/>
  <c r="BG386"/>
  <c r="BF386"/>
  <c r="T386"/>
  <c r="R386"/>
  <c r="P386"/>
  <c r="BI384"/>
  <c r="BH384"/>
  <c r="BG384"/>
  <c r="BF384"/>
  <c r="T384"/>
  <c r="R384"/>
  <c r="P384"/>
  <c r="BI381"/>
  <c r="BH381"/>
  <c r="BG381"/>
  <c r="BF381"/>
  <c r="T381"/>
  <c r="R381"/>
  <c r="P381"/>
  <c r="BI379"/>
  <c r="BH379"/>
  <c r="BG379"/>
  <c r="BF379"/>
  <c r="T379"/>
  <c r="R379"/>
  <c r="P379"/>
  <c r="BI376"/>
  <c r="BH376"/>
  <c r="BG376"/>
  <c r="BF376"/>
  <c r="T376"/>
  <c r="R376"/>
  <c r="P376"/>
  <c r="BI374"/>
  <c r="BH374"/>
  <c r="BG374"/>
  <c r="BF374"/>
  <c r="T374"/>
  <c r="R374"/>
  <c r="P374"/>
  <c r="BI372"/>
  <c r="BH372"/>
  <c r="BG372"/>
  <c r="BF372"/>
  <c r="T372"/>
  <c r="R372"/>
  <c r="P372"/>
  <c r="BI364"/>
  <c r="BH364"/>
  <c r="BG364"/>
  <c r="BF364"/>
  <c r="T364"/>
  <c r="R364"/>
  <c r="P364"/>
  <c r="BI361"/>
  <c r="BH361"/>
  <c r="BG361"/>
  <c r="BF361"/>
  <c r="T361"/>
  <c r="R361"/>
  <c r="P361"/>
  <c r="BI356"/>
  <c r="BH356"/>
  <c r="BG356"/>
  <c r="BF356"/>
  <c r="T356"/>
  <c r="R356"/>
  <c r="P356"/>
  <c r="BI351"/>
  <c r="BH351"/>
  <c r="BG351"/>
  <c r="BF351"/>
  <c r="T351"/>
  <c r="R351"/>
  <c r="P351"/>
  <c r="BI350"/>
  <c r="BH350"/>
  <c r="BG350"/>
  <c r="BF350"/>
  <c r="T350"/>
  <c r="R350"/>
  <c r="P350"/>
  <c r="BI348"/>
  <c r="BH348"/>
  <c r="BG348"/>
  <c r="BF348"/>
  <c r="T348"/>
  <c r="R348"/>
  <c r="P348"/>
  <c r="BI342"/>
  <c r="BH342"/>
  <c r="BG342"/>
  <c r="BF342"/>
  <c r="T342"/>
  <c r="R342"/>
  <c r="P342"/>
  <c r="BI340"/>
  <c r="BH340"/>
  <c r="BG340"/>
  <c r="BF340"/>
  <c r="T340"/>
  <c r="R340"/>
  <c r="P340"/>
  <c r="BI335"/>
  <c r="BH335"/>
  <c r="BG335"/>
  <c r="BF335"/>
  <c r="T335"/>
  <c r="R335"/>
  <c r="P335"/>
  <c r="BI331"/>
  <c r="BH331"/>
  <c r="BG331"/>
  <c r="BF331"/>
  <c r="T331"/>
  <c r="R331"/>
  <c r="P331"/>
  <c r="BI327"/>
  <c r="BH327"/>
  <c r="BG327"/>
  <c r="BF327"/>
  <c r="T327"/>
  <c r="R327"/>
  <c r="P327"/>
  <c r="BI323"/>
  <c r="BH323"/>
  <c r="BG323"/>
  <c r="BF323"/>
  <c r="T323"/>
  <c r="R323"/>
  <c r="P323"/>
  <c r="BI319"/>
  <c r="BH319"/>
  <c r="BG319"/>
  <c r="BF319"/>
  <c r="T319"/>
  <c r="R319"/>
  <c r="P319"/>
  <c r="BI317"/>
  <c r="BH317"/>
  <c r="BG317"/>
  <c r="BF317"/>
  <c r="T317"/>
  <c r="R317"/>
  <c r="P317"/>
  <c r="BI315"/>
  <c r="BH315"/>
  <c r="BG315"/>
  <c r="BF315"/>
  <c r="T315"/>
  <c r="R315"/>
  <c r="P315"/>
  <c r="BI313"/>
  <c r="BH313"/>
  <c r="BG313"/>
  <c r="BF313"/>
  <c r="T313"/>
  <c r="R313"/>
  <c r="P313"/>
  <c r="BI308"/>
  <c r="BH308"/>
  <c r="BG308"/>
  <c r="BF308"/>
  <c r="T308"/>
  <c r="R308"/>
  <c r="P308"/>
  <c r="BI303"/>
  <c r="BH303"/>
  <c r="BG303"/>
  <c r="BF303"/>
  <c r="T303"/>
  <c r="R303"/>
  <c r="P303"/>
  <c r="BI301"/>
  <c r="BH301"/>
  <c r="BG301"/>
  <c r="BF301"/>
  <c r="T301"/>
  <c r="R301"/>
  <c r="P301"/>
  <c r="BI295"/>
  <c r="BH295"/>
  <c r="BG295"/>
  <c r="BF295"/>
  <c r="T295"/>
  <c r="R295"/>
  <c r="P295"/>
  <c r="BI293"/>
  <c r="BH293"/>
  <c r="BG293"/>
  <c r="BF293"/>
  <c r="T293"/>
  <c r="R293"/>
  <c r="P293"/>
  <c r="BI288"/>
  <c r="BH288"/>
  <c r="BG288"/>
  <c r="BF288"/>
  <c r="T288"/>
  <c r="R288"/>
  <c r="P288"/>
  <c r="BI278"/>
  <c r="BH278"/>
  <c r="BG278"/>
  <c r="BF278"/>
  <c r="T278"/>
  <c r="R278"/>
  <c r="P278"/>
  <c r="BI276"/>
  <c r="BH276"/>
  <c r="BG276"/>
  <c r="BF276"/>
  <c r="T276"/>
  <c r="R276"/>
  <c r="P276"/>
  <c r="BI271"/>
  <c r="BH271"/>
  <c r="BG271"/>
  <c r="BF271"/>
  <c r="T271"/>
  <c r="R271"/>
  <c r="P271"/>
  <c r="BI270"/>
  <c r="BH270"/>
  <c r="BG270"/>
  <c r="BF270"/>
  <c r="T270"/>
  <c r="R270"/>
  <c r="P270"/>
  <c r="BI265"/>
  <c r="BH265"/>
  <c r="BG265"/>
  <c r="BF265"/>
  <c r="T265"/>
  <c r="R265"/>
  <c r="P265"/>
  <c r="BI258"/>
  <c r="BH258"/>
  <c r="BG258"/>
  <c r="BF258"/>
  <c r="T258"/>
  <c r="R258"/>
  <c r="P258"/>
  <c r="BI256"/>
  <c r="BH256"/>
  <c r="BG256"/>
  <c r="BF256"/>
  <c r="T256"/>
  <c r="R256"/>
  <c r="P256"/>
  <c r="BI253"/>
  <c r="BH253"/>
  <c r="BG253"/>
  <c r="BF253"/>
  <c r="T253"/>
  <c r="R253"/>
  <c r="P253"/>
  <c r="BI247"/>
  <c r="BH247"/>
  <c r="BG247"/>
  <c r="BF247"/>
  <c r="T247"/>
  <c r="R247"/>
  <c r="P247"/>
  <c r="BI241"/>
  <c r="BH241"/>
  <c r="BG241"/>
  <c r="BF241"/>
  <c r="T241"/>
  <c r="R241"/>
  <c r="P241"/>
  <c r="BI235"/>
  <c r="BH235"/>
  <c r="BG235"/>
  <c r="BF235"/>
  <c r="T235"/>
  <c r="R235"/>
  <c r="P235"/>
  <c r="BI231"/>
  <c r="BH231"/>
  <c r="BG231"/>
  <c r="BF231"/>
  <c r="T231"/>
  <c r="R231"/>
  <c r="P231"/>
  <c r="BI229"/>
  <c r="BH229"/>
  <c r="BG229"/>
  <c r="BF229"/>
  <c r="T229"/>
  <c r="R229"/>
  <c r="P229"/>
  <c r="BI225"/>
  <c r="BH225"/>
  <c r="BG225"/>
  <c r="BF225"/>
  <c r="T225"/>
  <c r="R225"/>
  <c r="P225"/>
  <c r="BI219"/>
  <c r="BH219"/>
  <c r="BG219"/>
  <c r="BF219"/>
  <c r="T219"/>
  <c r="R219"/>
  <c r="P219"/>
  <c r="BI212"/>
  <c r="BH212"/>
  <c r="BG212"/>
  <c r="BF212"/>
  <c r="T212"/>
  <c r="R212"/>
  <c r="P212"/>
  <c r="BI210"/>
  <c r="BH210"/>
  <c r="BG210"/>
  <c r="BF210"/>
  <c r="T210"/>
  <c r="R210"/>
  <c r="P210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0"/>
  <c r="BH190"/>
  <c r="BG190"/>
  <c r="BF190"/>
  <c r="T190"/>
  <c r="R190"/>
  <c r="P190"/>
  <c r="BI187"/>
  <c r="BH187"/>
  <c r="BG187"/>
  <c r="BF187"/>
  <c r="T187"/>
  <c r="R187"/>
  <c r="P187"/>
  <c r="BI184"/>
  <c r="BH184"/>
  <c r="BG184"/>
  <c r="BF184"/>
  <c r="T184"/>
  <c r="R184"/>
  <c r="P184"/>
  <c r="BI180"/>
  <c r="BH180"/>
  <c r="BG180"/>
  <c r="BF180"/>
  <c r="T180"/>
  <c r="R180"/>
  <c r="P180"/>
  <c r="BI172"/>
  <c r="BH172"/>
  <c r="BG172"/>
  <c r="BF172"/>
  <c r="T172"/>
  <c r="R172"/>
  <c r="P172"/>
  <c r="BI169"/>
  <c r="BH169"/>
  <c r="BG169"/>
  <c r="BF169"/>
  <c r="T169"/>
  <c r="R169"/>
  <c r="P169"/>
  <c r="BI164"/>
  <c r="BH164"/>
  <c r="BG164"/>
  <c r="BF164"/>
  <c r="T164"/>
  <c r="R164"/>
  <c r="P164"/>
  <c r="BI161"/>
  <c r="BH161"/>
  <c r="BG161"/>
  <c r="BF161"/>
  <c r="T161"/>
  <c r="R161"/>
  <c r="P161"/>
  <c r="BI154"/>
  <c r="BH154"/>
  <c r="BG154"/>
  <c r="BF154"/>
  <c r="T154"/>
  <c r="R154"/>
  <c r="P154"/>
  <c r="BI150"/>
  <c r="BH150"/>
  <c r="BG150"/>
  <c r="BF150"/>
  <c r="T150"/>
  <c r="R150"/>
  <c r="P150"/>
  <c r="BI141"/>
  <c r="BH141"/>
  <c r="BG141"/>
  <c r="BF141"/>
  <c r="T141"/>
  <c r="R141"/>
  <c r="P141"/>
  <c r="BI137"/>
  <c r="BH137"/>
  <c r="BG137"/>
  <c r="BF137"/>
  <c r="T137"/>
  <c r="R137"/>
  <c r="P137"/>
  <c r="BI135"/>
  <c r="BH135"/>
  <c r="BG135"/>
  <c r="BF135"/>
  <c r="T135"/>
  <c r="R135"/>
  <c r="P135"/>
  <c r="BI131"/>
  <c r="BH131"/>
  <c r="BG131"/>
  <c r="BF131"/>
  <c r="T131"/>
  <c r="R131"/>
  <c r="P131"/>
  <c r="BI129"/>
  <c r="BH129"/>
  <c r="BG129"/>
  <c r="BF129"/>
  <c r="T129"/>
  <c r="R129"/>
  <c r="P129"/>
  <c r="BI125"/>
  <c r="BH125"/>
  <c r="BG125"/>
  <c r="BF125"/>
  <c r="T125"/>
  <c r="R125"/>
  <c r="P125"/>
  <c r="BI122"/>
  <c r="BH122"/>
  <c r="BG122"/>
  <c r="BF122"/>
  <c r="T122"/>
  <c r="R122"/>
  <c r="P122"/>
  <c r="BI119"/>
  <c r="BH119"/>
  <c r="BG119"/>
  <c r="BF119"/>
  <c r="T119"/>
  <c r="R119"/>
  <c r="P119"/>
  <c r="BI113"/>
  <c r="BH113"/>
  <c r="BG113"/>
  <c r="BF113"/>
  <c r="T113"/>
  <c r="R113"/>
  <c r="P113"/>
  <c r="BI110"/>
  <c r="BH110"/>
  <c r="BG110"/>
  <c r="BF110"/>
  <c r="T110"/>
  <c r="R110"/>
  <c r="P110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J95"/>
  <c r="J94"/>
  <c r="F94"/>
  <c r="F92"/>
  <c r="E90"/>
  <c r="J59"/>
  <c r="J58"/>
  <c r="F58"/>
  <c r="F56"/>
  <c r="E54"/>
  <c r="J20"/>
  <c r="E20"/>
  <c r="F95"/>
  <c r="J19"/>
  <c r="J14"/>
  <c r="J92"/>
  <c r="E7"/>
  <c r="E50"/>
  <c i="24" r="J41"/>
  <c r="J40"/>
  <c i="1" r="AY80"/>
  <c i="24" r="J39"/>
  <c i="1" r="AX80"/>
  <c i="24" r="BI296"/>
  <c r="BH296"/>
  <c r="BG296"/>
  <c r="BF296"/>
  <c r="T296"/>
  <c r="R296"/>
  <c r="P296"/>
  <c r="BI295"/>
  <c r="BH295"/>
  <c r="BG295"/>
  <c r="BF295"/>
  <c r="T295"/>
  <c r="R295"/>
  <c r="P295"/>
  <c r="BI294"/>
  <c r="BH294"/>
  <c r="BG294"/>
  <c r="BF294"/>
  <c r="T294"/>
  <c r="R294"/>
  <c r="P294"/>
  <c r="BI293"/>
  <c r="BH293"/>
  <c r="BG293"/>
  <c r="BF293"/>
  <c r="T293"/>
  <c r="R293"/>
  <c r="P293"/>
  <c r="BI292"/>
  <c r="BH292"/>
  <c r="BG292"/>
  <c r="BF292"/>
  <c r="T292"/>
  <c r="R292"/>
  <c r="P292"/>
  <c r="BI291"/>
  <c r="BH291"/>
  <c r="BG291"/>
  <c r="BF291"/>
  <c r="T291"/>
  <c r="R291"/>
  <c r="P291"/>
  <c r="BI290"/>
  <c r="BH290"/>
  <c r="BG290"/>
  <c r="BF290"/>
  <c r="T290"/>
  <c r="R290"/>
  <c r="P290"/>
  <c r="BI289"/>
  <c r="BH289"/>
  <c r="BG289"/>
  <c r="BF289"/>
  <c r="T289"/>
  <c r="R289"/>
  <c r="P289"/>
  <c r="BI288"/>
  <c r="BH288"/>
  <c r="BG288"/>
  <c r="BF288"/>
  <c r="T288"/>
  <c r="R288"/>
  <c r="P288"/>
  <c r="BI287"/>
  <c r="BH287"/>
  <c r="BG287"/>
  <c r="BF287"/>
  <c r="T287"/>
  <c r="R287"/>
  <c r="P287"/>
  <c r="BI286"/>
  <c r="BH286"/>
  <c r="BG286"/>
  <c r="BF286"/>
  <c r="T286"/>
  <c r="R286"/>
  <c r="P286"/>
  <c r="BI285"/>
  <c r="BH285"/>
  <c r="BG285"/>
  <c r="BF285"/>
  <c r="T285"/>
  <c r="R285"/>
  <c r="P285"/>
  <c r="BI284"/>
  <c r="BH284"/>
  <c r="BG284"/>
  <c r="BF284"/>
  <c r="T284"/>
  <c r="R284"/>
  <c r="P284"/>
  <c r="BI283"/>
  <c r="BH283"/>
  <c r="BG283"/>
  <c r="BF283"/>
  <c r="T283"/>
  <c r="R283"/>
  <c r="P283"/>
  <c r="BI282"/>
  <c r="BH282"/>
  <c r="BG282"/>
  <c r="BF282"/>
  <c r="T282"/>
  <c r="R282"/>
  <c r="P282"/>
  <c r="BI281"/>
  <c r="BH281"/>
  <c r="BG281"/>
  <c r="BF281"/>
  <c r="T281"/>
  <c r="R281"/>
  <c r="P281"/>
  <c r="BI280"/>
  <c r="BH280"/>
  <c r="BG280"/>
  <c r="BF280"/>
  <c r="T280"/>
  <c r="R280"/>
  <c r="P280"/>
  <c r="BI277"/>
  <c r="BH277"/>
  <c r="BG277"/>
  <c r="BF277"/>
  <c r="T277"/>
  <c r="R277"/>
  <c r="P277"/>
  <c r="BI274"/>
  <c r="BH274"/>
  <c r="BG274"/>
  <c r="BF274"/>
  <c r="T274"/>
  <c r="R274"/>
  <c r="P274"/>
  <c r="BI271"/>
  <c r="BH271"/>
  <c r="BG271"/>
  <c r="BF271"/>
  <c r="T271"/>
  <c r="R271"/>
  <c r="P271"/>
  <c r="BI268"/>
  <c r="BH268"/>
  <c r="BG268"/>
  <c r="BF268"/>
  <c r="T268"/>
  <c r="R268"/>
  <c r="P268"/>
  <c r="BI265"/>
  <c r="BH265"/>
  <c r="BG265"/>
  <c r="BF265"/>
  <c r="T265"/>
  <c r="R265"/>
  <c r="P265"/>
  <c r="BI264"/>
  <c r="BH264"/>
  <c r="BG264"/>
  <c r="BF264"/>
  <c r="T264"/>
  <c r="R264"/>
  <c r="P264"/>
  <c r="BI263"/>
  <c r="BH263"/>
  <c r="BG263"/>
  <c r="BF263"/>
  <c r="T263"/>
  <c r="R263"/>
  <c r="P263"/>
  <c r="BI262"/>
  <c r="BH262"/>
  <c r="BG262"/>
  <c r="BF262"/>
  <c r="T262"/>
  <c r="R262"/>
  <c r="P262"/>
  <c r="BI261"/>
  <c r="BH261"/>
  <c r="BG261"/>
  <c r="BF261"/>
  <c r="T261"/>
  <c r="R261"/>
  <c r="P261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3"/>
  <c r="BH253"/>
  <c r="BG253"/>
  <c r="BF253"/>
  <c r="T253"/>
  <c r="R253"/>
  <c r="P253"/>
  <c r="BI250"/>
  <c r="BH250"/>
  <c r="BG250"/>
  <c r="BF250"/>
  <c r="T250"/>
  <c r="R250"/>
  <c r="P250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8"/>
  <c r="BH218"/>
  <c r="BG218"/>
  <c r="BF218"/>
  <c r="T218"/>
  <c r="R218"/>
  <c r="P218"/>
  <c r="BI215"/>
  <c r="BH215"/>
  <c r="BG215"/>
  <c r="BF215"/>
  <c r="T215"/>
  <c r="R215"/>
  <c r="P215"/>
  <c r="BI212"/>
  <c r="BH212"/>
  <c r="BG212"/>
  <c r="BF212"/>
  <c r="T212"/>
  <c r="R212"/>
  <c r="P212"/>
  <c r="BI209"/>
  <c r="BH209"/>
  <c r="BG209"/>
  <c r="BF209"/>
  <c r="T209"/>
  <c r="R209"/>
  <c r="P209"/>
  <c r="BI206"/>
  <c r="BH206"/>
  <c r="BG206"/>
  <c r="BF206"/>
  <c r="T206"/>
  <c r="R206"/>
  <c r="P206"/>
  <c r="BI203"/>
  <c r="BH203"/>
  <c r="BG203"/>
  <c r="BF203"/>
  <c r="T203"/>
  <c r="R203"/>
  <c r="P203"/>
  <c r="BI200"/>
  <c r="BH200"/>
  <c r="BG200"/>
  <c r="BF200"/>
  <c r="T200"/>
  <c r="R200"/>
  <c r="P200"/>
  <c r="BI194"/>
  <c r="BH194"/>
  <c r="BG194"/>
  <c r="BF194"/>
  <c r="T194"/>
  <c r="R194"/>
  <c r="P194"/>
  <c r="BI188"/>
  <c r="BH188"/>
  <c r="BG188"/>
  <c r="BF188"/>
  <c r="T188"/>
  <c r="R188"/>
  <c r="P188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BI127"/>
  <c r="BH127"/>
  <c r="BG127"/>
  <c r="BF127"/>
  <c r="T127"/>
  <c r="R127"/>
  <c r="P127"/>
  <c r="BI126"/>
  <c r="BH126"/>
  <c r="BG126"/>
  <c r="BF126"/>
  <c r="T126"/>
  <c r="R126"/>
  <c r="P126"/>
  <c r="BI120"/>
  <c r="BH120"/>
  <c r="BG120"/>
  <c r="BF120"/>
  <c r="T120"/>
  <c r="R120"/>
  <c r="P120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J93"/>
  <c r="J92"/>
  <c r="F92"/>
  <c r="F90"/>
  <c r="E88"/>
  <c r="J63"/>
  <c r="J62"/>
  <c r="F62"/>
  <c r="F60"/>
  <c r="E58"/>
  <c r="J22"/>
  <c r="E22"/>
  <c r="F93"/>
  <c r="J21"/>
  <c r="J16"/>
  <c r="J60"/>
  <c r="E7"/>
  <c r="E82"/>
  <c i="23" r="J41"/>
  <c r="J40"/>
  <c i="1" r="AY79"/>
  <c i="23" r="J39"/>
  <c i="1" r="AX79"/>
  <c i="23" r="BI246"/>
  <c r="BH246"/>
  <c r="BG246"/>
  <c r="BF246"/>
  <c r="T246"/>
  <c r="R246"/>
  <c r="P246"/>
  <c r="BI242"/>
  <c r="BH242"/>
  <c r="BG242"/>
  <c r="BF242"/>
  <c r="T242"/>
  <c r="R242"/>
  <c r="P242"/>
  <c r="BI238"/>
  <c r="BH238"/>
  <c r="BG238"/>
  <c r="BF238"/>
  <c r="T238"/>
  <c r="T237"/>
  <c r="R238"/>
  <c r="R237"/>
  <c r="P238"/>
  <c r="P237"/>
  <c r="BI236"/>
  <c r="BH236"/>
  <c r="BG236"/>
  <c r="BF236"/>
  <c r="T236"/>
  <c r="R236"/>
  <c r="P236"/>
  <c r="BI232"/>
  <c r="BH232"/>
  <c r="BG232"/>
  <c r="BF232"/>
  <c r="T232"/>
  <c r="R232"/>
  <c r="P232"/>
  <c r="BI230"/>
  <c r="BH230"/>
  <c r="BG230"/>
  <c r="BF230"/>
  <c r="T230"/>
  <c r="R230"/>
  <c r="P230"/>
  <c r="BI225"/>
  <c r="BH225"/>
  <c r="BG225"/>
  <c r="BF225"/>
  <c r="T225"/>
  <c r="R225"/>
  <c r="P225"/>
  <c r="BI221"/>
  <c r="BH221"/>
  <c r="BG221"/>
  <c r="BF221"/>
  <c r="T221"/>
  <c r="R221"/>
  <c r="P221"/>
  <c r="BI217"/>
  <c r="BH217"/>
  <c r="BG217"/>
  <c r="BF217"/>
  <c r="T217"/>
  <c r="R217"/>
  <c r="P217"/>
  <c r="BI213"/>
  <c r="BH213"/>
  <c r="BG213"/>
  <c r="BF213"/>
  <c r="T213"/>
  <c r="R213"/>
  <c r="P213"/>
  <c r="BI209"/>
  <c r="BH209"/>
  <c r="BG209"/>
  <c r="BF209"/>
  <c r="T209"/>
  <c r="R209"/>
  <c r="P209"/>
  <c r="BI204"/>
  <c r="BH204"/>
  <c r="BG204"/>
  <c r="BF204"/>
  <c r="T204"/>
  <c r="R204"/>
  <c r="P204"/>
  <c r="BI200"/>
  <c r="BH200"/>
  <c r="BG200"/>
  <c r="BF200"/>
  <c r="T200"/>
  <c r="R200"/>
  <c r="P200"/>
  <c r="BI197"/>
  <c r="BH197"/>
  <c r="BG197"/>
  <c r="BF197"/>
  <c r="T197"/>
  <c r="R197"/>
  <c r="P197"/>
  <c r="BI194"/>
  <c r="BH194"/>
  <c r="BG194"/>
  <c r="BF194"/>
  <c r="T194"/>
  <c r="R194"/>
  <c r="P194"/>
  <c r="BI191"/>
  <c r="BH191"/>
  <c r="BG191"/>
  <c r="BF191"/>
  <c r="T191"/>
  <c r="R191"/>
  <c r="P191"/>
  <c r="BI187"/>
  <c r="BH187"/>
  <c r="BG187"/>
  <c r="BF187"/>
  <c r="T187"/>
  <c r="R187"/>
  <c r="P187"/>
  <c r="BI183"/>
  <c r="BH183"/>
  <c r="BG183"/>
  <c r="BF183"/>
  <c r="T183"/>
  <c r="R183"/>
  <c r="P183"/>
  <c r="BI179"/>
  <c r="BH179"/>
  <c r="BG179"/>
  <c r="BF179"/>
  <c r="T179"/>
  <c r="R179"/>
  <c r="P179"/>
  <c r="BI175"/>
  <c r="BH175"/>
  <c r="BG175"/>
  <c r="BF175"/>
  <c r="T175"/>
  <c r="R175"/>
  <c r="P175"/>
  <c r="BI171"/>
  <c r="BH171"/>
  <c r="BG171"/>
  <c r="BF171"/>
  <c r="T171"/>
  <c r="R171"/>
  <c r="P171"/>
  <c r="BI167"/>
  <c r="BH167"/>
  <c r="BG167"/>
  <c r="BF167"/>
  <c r="T167"/>
  <c r="R167"/>
  <c r="P167"/>
  <c r="BI165"/>
  <c r="BH165"/>
  <c r="BG165"/>
  <c r="BF165"/>
  <c r="T165"/>
  <c r="R165"/>
  <c r="P165"/>
  <c r="BI164"/>
  <c r="BH164"/>
  <c r="BG164"/>
  <c r="BF164"/>
  <c r="T164"/>
  <c r="R164"/>
  <c r="P164"/>
  <c r="BI160"/>
  <c r="BH160"/>
  <c r="BG160"/>
  <c r="BF160"/>
  <c r="T160"/>
  <c r="R160"/>
  <c r="P160"/>
  <c r="BI156"/>
  <c r="BH156"/>
  <c r="BG156"/>
  <c r="BF156"/>
  <c r="T156"/>
  <c r="R156"/>
  <c r="P156"/>
  <c r="BI152"/>
  <c r="BH152"/>
  <c r="BG152"/>
  <c r="BF152"/>
  <c r="T152"/>
  <c r="R152"/>
  <c r="P152"/>
  <c r="BI148"/>
  <c r="BH148"/>
  <c r="BG148"/>
  <c r="BF148"/>
  <c r="T148"/>
  <c r="R148"/>
  <c r="P148"/>
  <c r="BI144"/>
  <c r="BH144"/>
  <c r="BG144"/>
  <c r="BF144"/>
  <c r="T144"/>
  <c r="R144"/>
  <c r="P144"/>
  <c r="BI138"/>
  <c r="BH138"/>
  <c r="BG138"/>
  <c r="BF138"/>
  <c r="T138"/>
  <c r="R138"/>
  <c r="P138"/>
  <c r="BI134"/>
  <c r="BH134"/>
  <c r="BG134"/>
  <c r="BF134"/>
  <c r="T134"/>
  <c r="R134"/>
  <c r="P134"/>
  <c r="BI131"/>
  <c r="BH131"/>
  <c r="BG131"/>
  <c r="BF131"/>
  <c r="T131"/>
  <c r="R131"/>
  <c r="P131"/>
  <c r="BI127"/>
  <c r="BH127"/>
  <c r="BG127"/>
  <c r="BF127"/>
  <c r="T127"/>
  <c r="R127"/>
  <c r="P127"/>
  <c r="BI123"/>
  <c r="BH123"/>
  <c r="BG123"/>
  <c r="BF123"/>
  <c r="T123"/>
  <c r="R123"/>
  <c r="P123"/>
  <c r="BI120"/>
  <c r="BH120"/>
  <c r="BG120"/>
  <c r="BF120"/>
  <c r="T120"/>
  <c r="R120"/>
  <c r="P120"/>
  <c r="BI116"/>
  <c r="BH116"/>
  <c r="BG116"/>
  <c r="BF116"/>
  <c r="T116"/>
  <c r="R116"/>
  <c r="P116"/>
  <c r="BI112"/>
  <c r="BH112"/>
  <c r="BG112"/>
  <c r="BF112"/>
  <c r="T112"/>
  <c r="R112"/>
  <c r="P112"/>
  <c r="BI108"/>
  <c r="BH108"/>
  <c r="BG108"/>
  <c r="BF108"/>
  <c r="T108"/>
  <c r="R108"/>
  <c r="P108"/>
  <c r="BI104"/>
  <c r="BH104"/>
  <c r="BG104"/>
  <c r="BF104"/>
  <c r="T104"/>
  <c r="R104"/>
  <c r="P104"/>
  <c r="BI100"/>
  <c r="BH100"/>
  <c r="BG100"/>
  <c r="BF100"/>
  <c r="T100"/>
  <c r="R100"/>
  <c r="P100"/>
  <c r="J93"/>
  <c r="F93"/>
  <c r="F91"/>
  <c r="E89"/>
  <c r="J62"/>
  <c r="F62"/>
  <c r="F60"/>
  <c r="E58"/>
  <c r="J28"/>
  <c r="E28"/>
  <c r="J94"/>
  <c r="J27"/>
  <c r="J22"/>
  <c r="E22"/>
  <c r="F63"/>
  <c r="J21"/>
  <c r="J16"/>
  <c r="J91"/>
  <c r="E7"/>
  <c r="E83"/>
  <c i="22" r="J41"/>
  <c r="J40"/>
  <c i="1" r="AY78"/>
  <c i="22" r="J39"/>
  <c i="1" r="AX78"/>
  <c i="22" r="BI250"/>
  <c r="BH250"/>
  <c r="BG250"/>
  <c r="BF250"/>
  <c r="T250"/>
  <c r="R250"/>
  <c r="P250"/>
  <c r="BI248"/>
  <c r="BH248"/>
  <c r="BG248"/>
  <c r="BF248"/>
  <c r="T248"/>
  <c r="R248"/>
  <c r="P248"/>
  <c r="BI241"/>
  <c r="BH241"/>
  <c r="BG241"/>
  <c r="BF241"/>
  <c r="T241"/>
  <c r="T240"/>
  <c r="R241"/>
  <c r="R240"/>
  <c r="P241"/>
  <c r="P240"/>
  <c r="BI233"/>
  <c r="BH233"/>
  <c r="BG233"/>
  <c r="BF233"/>
  <c r="T233"/>
  <c r="R233"/>
  <c r="P233"/>
  <c r="BI231"/>
  <c r="BH231"/>
  <c r="BG231"/>
  <c r="BF231"/>
  <c r="T231"/>
  <c r="R231"/>
  <c r="P231"/>
  <c r="BI230"/>
  <c r="BH230"/>
  <c r="BG230"/>
  <c r="BF230"/>
  <c r="T230"/>
  <c r="R230"/>
  <c r="P230"/>
  <c r="BI227"/>
  <c r="BH227"/>
  <c r="BG227"/>
  <c r="BF227"/>
  <c r="T227"/>
  <c r="R227"/>
  <c r="P227"/>
  <c r="BI225"/>
  <c r="BH225"/>
  <c r="BG225"/>
  <c r="BF225"/>
  <c r="T225"/>
  <c r="R225"/>
  <c r="P225"/>
  <c r="BI222"/>
  <c r="BH222"/>
  <c r="BG222"/>
  <c r="BF222"/>
  <c r="T222"/>
  <c r="R222"/>
  <c r="P222"/>
  <c r="BI217"/>
  <c r="BH217"/>
  <c r="BG217"/>
  <c r="BF217"/>
  <c r="T217"/>
  <c r="R217"/>
  <c r="P217"/>
  <c r="BI214"/>
  <c r="BH214"/>
  <c r="BG214"/>
  <c r="BF214"/>
  <c r="T214"/>
  <c r="R214"/>
  <c r="P214"/>
  <c r="BI212"/>
  <c r="BH212"/>
  <c r="BG212"/>
  <c r="BF212"/>
  <c r="T212"/>
  <c r="R212"/>
  <c r="P212"/>
  <c r="BI211"/>
  <c r="BH211"/>
  <c r="BG211"/>
  <c r="BF211"/>
  <c r="T211"/>
  <c r="R211"/>
  <c r="P211"/>
  <c r="BI208"/>
  <c r="BH208"/>
  <c r="BG208"/>
  <c r="BF208"/>
  <c r="T208"/>
  <c r="R208"/>
  <c r="P208"/>
  <c r="BI206"/>
  <c r="BH206"/>
  <c r="BG206"/>
  <c r="BF206"/>
  <c r="T206"/>
  <c r="R206"/>
  <c r="P206"/>
  <c r="BI200"/>
  <c r="BH200"/>
  <c r="BG200"/>
  <c r="BF200"/>
  <c r="T200"/>
  <c r="R200"/>
  <c r="P200"/>
  <c r="BI198"/>
  <c r="BH198"/>
  <c r="BG198"/>
  <c r="BF198"/>
  <c r="T198"/>
  <c r="R198"/>
  <c r="P198"/>
  <c r="BI197"/>
  <c r="BH197"/>
  <c r="BG197"/>
  <c r="BF197"/>
  <c r="T197"/>
  <c r="R197"/>
  <c r="P197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5"/>
  <c r="BH175"/>
  <c r="BG175"/>
  <c r="BF175"/>
  <c r="T175"/>
  <c r="R175"/>
  <c r="P175"/>
  <c r="BI173"/>
  <c r="BH173"/>
  <c r="BG173"/>
  <c r="BF173"/>
  <c r="T173"/>
  <c r="R173"/>
  <c r="P173"/>
  <c r="BI170"/>
  <c r="BH170"/>
  <c r="BG170"/>
  <c r="BF170"/>
  <c r="T170"/>
  <c r="R170"/>
  <c r="P170"/>
  <c r="BI168"/>
  <c r="BH168"/>
  <c r="BG168"/>
  <c r="BF168"/>
  <c r="T168"/>
  <c r="R168"/>
  <c r="P168"/>
  <c r="BI165"/>
  <c r="BH165"/>
  <c r="BG165"/>
  <c r="BF165"/>
  <c r="T165"/>
  <c r="R165"/>
  <c r="P165"/>
  <c r="BI163"/>
  <c r="BH163"/>
  <c r="BG163"/>
  <c r="BF163"/>
  <c r="T163"/>
  <c r="R163"/>
  <c r="P163"/>
  <c r="BI155"/>
  <c r="BH155"/>
  <c r="BG155"/>
  <c r="BF155"/>
  <c r="T155"/>
  <c r="T149"/>
  <c r="R155"/>
  <c r="P155"/>
  <c r="P149"/>
  <c r="BI150"/>
  <c r="BH150"/>
  <c r="BG150"/>
  <c r="BF150"/>
  <c r="T150"/>
  <c r="R150"/>
  <c r="P150"/>
  <c r="BI146"/>
  <c r="BH146"/>
  <c r="BG146"/>
  <c r="BF146"/>
  <c r="T146"/>
  <c r="R146"/>
  <c r="P146"/>
  <c r="BI144"/>
  <c r="BH144"/>
  <c r="BG144"/>
  <c r="BF144"/>
  <c r="T144"/>
  <c r="R144"/>
  <c r="P144"/>
  <c r="BI139"/>
  <c r="BH139"/>
  <c r="BG139"/>
  <c r="BF139"/>
  <c r="T139"/>
  <c r="R139"/>
  <c r="P139"/>
  <c r="BI137"/>
  <c r="BH137"/>
  <c r="BG137"/>
  <c r="BF137"/>
  <c r="T137"/>
  <c r="R137"/>
  <c r="P137"/>
  <c r="BI134"/>
  <c r="BH134"/>
  <c r="BG134"/>
  <c r="BF134"/>
  <c r="T134"/>
  <c r="R134"/>
  <c r="P134"/>
  <c r="BI130"/>
  <c r="BH130"/>
  <c r="BG130"/>
  <c r="BF130"/>
  <c r="T130"/>
  <c r="R130"/>
  <c r="P130"/>
  <c r="BI125"/>
  <c r="BH125"/>
  <c r="BG125"/>
  <c r="BF125"/>
  <c r="T125"/>
  <c r="R125"/>
  <c r="P125"/>
  <c r="BI114"/>
  <c r="BH114"/>
  <c r="BG114"/>
  <c r="BF114"/>
  <c r="T114"/>
  <c r="R114"/>
  <c r="P114"/>
  <c r="BI109"/>
  <c r="BH109"/>
  <c r="BG109"/>
  <c r="BF109"/>
  <c r="T109"/>
  <c r="R109"/>
  <c r="P109"/>
  <c r="BI107"/>
  <c r="BH107"/>
  <c r="BG107"/>
  <c r="BF107"/>
  <c r="T107"/>
  <c r="R107"/>
  <c r="P107"/>
  <c r="BI104"/>
  <c r="BH104"/>
  <c r="BG104"/>
  <c r="BF104"/>
  <c r="T104"/>
  <c r="R104"/>
  <c r="P104"/>
  <c r="BI100"/>
  <c r="BH100"/>
  <c r="BG100"/>
  <c r="BF100"/>
  <c r="T100"/>
  <c r="R100"/>
  <c r="P100"/>
  <c r="J94"/>
  <c r="J93"/>
  <c r="F93"/>
  <c r="F91"/>
  <c r="E89"/>
  <c r="J63"/>
  <c r="J62"/>
  <c r="F62"/>
  <c r="F60"/>
  <c r="E58"/>
  <c r="J22"/>
  <c r="E22"/>
  <c r="F94"/>
  <c r="J21"/>
  <c r="J16"/>
  <c r="J91"/>
  <c r="E7"/>
  <c r="E83"/>
  <c i="21" r="J41"/>
  <c r="J40"/>
  <c i="1" r="AY77"/>
  <c i="21" r="J39"/>
  <c i="1" r="AX77"/>
  <c i="21" r="BI394"/>
  <c r="BH394"/>
  <c r="BG394"/>
  <c r="BF394"/>
  <c r="T394"/>
  <c r="R394"/>
  <c r="P394"/>
  <c r="BI392"/>
  <c r="BH392"/>
  <c r="BG392"/>
  <c r="BF392"/>
  <c r="T392"/>
  <c r="R392"/>
  <c r="P392"/>
  <c r="BI388"/>
  <c r="BH388"/>
  <c r="BG388"/>
  <c r="BF388"/>
  <c r="T388"/>
  <c r="R388"/>
  <c r="P388"/>
  <c r="BI386"/>
  <c r="BH386"/>
  <c r="BG386"/>
  <c r="BF386"/>
  <c r="T386"/>
  <c r="R386"/>
  <c r="P386"/>
  <c r="BI383"/>
  <c r="BH383"/>
  <c r="BG383"/>
  <c r="BF383"/>
  <c r="T383"/>
  <c r="R383"/>
  <c r="P383"/>
  <c r="BI381"/>
  <c r="BH381"/>
  <c r="BG381"/>
  <c r="BF381"/>
  <c r="T381"/>
  <c r="R381"/>
  <c r="P381"/>
  <c r="BI376"/>
  <c r="BH376"/>
  <c r="BG376"/>
  <c r="BF376"/>
  <c r="T376"/>
  <c r="R376"/>
  <c r="P376"/>
  <c r="BI368"/>
  <c r="BH368"/>
  <c r="BG368"/>
  <c r="BF368"/>
  <c r="T368"/>
  <c r="R368"/>
  <c r="P368"/>
  <c r="BI360"/>
  <c r="BH360"/>
  <c r="BG360"/>
  <c r="BF360"/>
  <c r="T360"/>
  <c r="R360"/>
  <c r="P360"/>
  <c r="BI357"/>
  <c r="BH357"/>
  <c r="BG357"/>
  <c r="BF357"/>
  <c r="T357"/>
  <c r="R357"/>
  <c r="P357"/>
  <c r="BI355"/>
  <c r="BH355"/>
  <c r="BG355"/>
  <c r="BF355"/>
  <c r="T355"/>
  <c r="R355"/>
  <c r="P355"/>
  <c r="BI352"/>
  <c r="BH352"/>
  <c r="BG352"/>
  <c r="BF352"/>
  <c r="T352"/>
  <c r="R352"/>
  <c r="P352"/>
  <c r="BI346"/>
  <c r="BH346"/>
  <c r="BG346"/>
  <c r="BF346"/>
  <c r="T346"/>
  <c r="R346"/>
  <c r="P346"/>
  <c r="BI344"/>
  <c r="BH344"/>
  <c r="BG344"/>
  <c r="BF344"/>
  <c r="T344"/>
  <c r="R344"/>
  <c r="P344"/>
  <c r="BI338"/>
  <c r="BH338"/>
  <c r="BG338"/>
  <c r="BF338"/>
  <c r="T338"/>
  <c r="R338"/>
  <c r="P338"/>
  <c r="BI331"/>
  <c r="BH331"/>
  <c r="BG331"/>
  <c r="BF331"/>
  <c r="T331"/>
  <c r="R331"/>
  <c r="P331"/>
  <c r="BI329"/>
  <c r="BH329"/>
  <c r="BG329"/>
  <c r="BF329"/>
  <c r="T329"/>
  <c r="R329"/>
  <c r="P329"/>
  <c r="BI326"/>
  <c r="BH326"/>
  <c r="BG326"/>
  <c r="BF326"/>
  <c r="T326"/>
  <c r="R326"/>
  <c r="P326"/>
  <c r="BI323"/>
  <c r="BH323"/>
  <c r="BG323"/>
  <c r="BF323"/>
  <c r="T323"/>
  <c r="R323"/>
  <c r="P323"/>
  <c r="BI320"/>
  <c r="BH320"/>
  <c r="BG320"/>
  <c r="BF320"/>
  <c r="T320"/>
  <c r="R320"/>
  <c r="P320"/>
  <c r="BI319"/>
  <c r="BH319"/>
  <c r="BG319"/>
  <c r="BF319"/>
  <c r="T319"/>
  <c r="R319"/>
  <c r="P319"/>
  <c r="BI316"/>
  <c r="BH316"/>
  <c r="BG316"/>
  <c r="BF316"/>
  <c r="T316"/>
  <c r="R316"/>
  <c r="P316"/>
  <c r="BI314"/>
  <c r="BH314"/>
  <c r="BG314"/>
  <c r="BF314"/>
  <c r="T314"/>
  <c r="R314"/>
  <c r="P314"/>
  <c r="BI313"/>
  <c r="BH313"/>
  <c r="BG313"/>
  <c r="BF313"/>
  <c r="T313"/>
  <c r="R313"/>
  <c r="P313"/>
  <c r="BI309"/>
  <c r="BH309"/>
  <c r="BG309"/>
  <c r="BF309"/>
  <c r="T309"/>
  <c r="R309"/>
  <c r="P309"/>
  <c r="BI307"/>
  <c r="BH307"/>
  <c r="BG307"/>
  <c r="BF307"/>
  <c r="T307"/>
  <c r="R307"/>
  <c r="P307"/>
  <c r="BI303"/>
  <c r="BH303"/>
  <c r="BG303"/>
  <c r="BF303"/>
  <c r="T303"/>
  <c r="R303"/>
  <c r="P303"/>
  <c r="BI302"/>
  <c r="BH302"/>
  <c r="BG302"/>
  <c r="BF302"/>
  <c r="T302"/>
  <c r="R302"/>
  <c r="P302"/>
  <c r="BI300"/>
  <c r="BH300"/>
  <c r="BG300"/>
  <c r="BF300"/>
  <c r="T300"/>
  <c r="R300"/>
  <c r="P300"/>
  <c r="BI294"/>
  <c r="BH294"/>
  <c r="BG294"/>
  <c r="BF294"/>
  <c r="T294"/>
  <c r="R294"/>
  <c r="P294"/>
  <c r="BI289"/>
  <c r="BH289"/>
  <c r="BG289"/>
  <c r="BF289"/>
  <c r="T289"/>
  <c r="R289"/>
  <c r="P289"/>
  <c r="BI284"/>
  <c r="BH284"/>
  <c r="BG284"/>
  <c r="BF284"/>
  <c r="T284"/>
  <c r="R284"/>
  <c r="P284"/>
  <c r="BI282"/>
  <c r="BH282"/>
  <c r="BG282"/>
  <c r="BF282"/>
  <c r="T282"/>
  <c r="R282"/>
  <c r="P282"/>
  <c r="BI280"/>
  <c r="BH280"/>
  <c r="BG280"/>
  <c r="BF280"/>
  <c r="T280"/>
  <c r="R280"/>
  <c r="P280"/>
  <c r="BI275"/>
  <c r="BH275"/>
  <c r="BG275"/>
  <c r="BF275"/>
  <c r="T275"/>
  <c r="R275"/>
  <c r="P275"/>
  <c r="BI273"/>
  <c r="BH273"/>
  <c r="BG273"/>
  <c r="BF273"/>
  <c r="T273"/>
  <c r="R273"/>
  <c r="P273"/>
  <c r="BI268"/>
  <c r="BH268"/>
  <c r="BG268"/>
  <c r="BF268"/>
  <c r="T268"/>
  <c r="R268"/>
  <c r="P268"/>
  <c r="BI262"/>
  <c r="BH262"/>
  <c r="BG262"/>
  <c r="BF262"/>
  <c r="T262"/>
  <c r="T261"/>
  <c r="R262"/>
  <c r="R261"/>
  <c r="P262"/>
  <c r="P261"/>
  <c r="BI257"/>
  <c r="BH257"/>
  <c r="BG257"/>
  <c r="BF257"/>
  <c r="T257"/>
  <c r="T256"/>
  <c r="R257"/>
  <c r="R256"/>
  <c r="P257"/>
  <c r="P256"/>
  <c r="BI254"/>
  <c r="BH254"/>
  <c r="BG254"/>
  <c r="BF254"/>
  <c r="T254"/>
  <c r="R254"/>
  <c r="P254"/>
  <c r="BI249"/>
  <c r="BH249"/>
  <c r="BG249"/>
  <c r="BF249"/>
  <c r="T249"/>
  <c r="R249"/>
  <c r="P249"/>
  <c r="BI247"/>
  <c r="BH247"/>
  <c r="BG247"/>
  <c r="BF247"/>
  <c r="T247"/>
  <c r="R247"/>
  <c r="P247"/>
  <c r="BI245"/>
  <c r="BH245"/>
  <c r="BG245"/>
  <c r="BF245"/>
  <c r="T245"/>
  <c r="R245"/>
  <c r="P245"/>
  <c r="BI241"/>
  <c r="BH241"/>
  <c r="BG241"/>
  <c r="BF241"/>
  <c r="T241"/>
  <c r="R241"/>
  <c r="P241"/>
  <c r="BI239"/>
  <c r="BH239"/>
  <c r="BG239"/>
  <c r="BF239"/>
  <c r="T239"/>
  <c r="R239"/>
  <c r="P239"/>
  <c r="BI230"/>
  <c r="BH230"/>
  <c r="BG230"/>
  <c r="BF230"/>
  <c r="T230"/>
  <c r="R230"/>
  <c r="P230"/>
  <c r="BI225"/>
  <c r="BH225"/>
  <c r="BG225"/>
  <c r="BF225"/>
  <c r="T225"/>
  <c r="R225"/>
  <c r="P225"/>
  <c r="BI222"/>
  <c r="BH222"/>
  <c r="BG222"/>
  <c r="BF222"/>
  <c r="T222"/>
  <c r="R222"/>
  <c r="P222"/>
  <c r="BI218"/>
  <c r="BH218"/>
  <c r="BG218"/>
  <c r="BF218"/>
  <c r="T218"/>
  <c r="R218"/>
  <c r="P218"/>
  <c r="BI202"/>
  <c r="BH202"/>
  <c r="BG202"/>
  <c r="BF202"/>
  <c r="T202"/>
  <c r="R202"/>
  <c r="P202"/>
  <c r="BI199"/>
  <c r="BH199"/>
  <c r="BG199"/>
  <c r="BF199"/>
  <c r="T199"/>
  <c r="R199"/>
  <c r="P199"/>
  <c r="BI195"/>
  <c r="BH195"/>
  <c r="BG195"/>
  <c r="BF195"/>
  <c r="T195"/>
  <c r="R195"/>
  <c r="P195"/>
  <c r="BI192"/>
  <c r="BH192"/>
  <c r="BG192"/>
  <c r="BF192"/>
  <c r="T192"/>
  <c r="R192"/>
  <c r="P192"/>
  <c r="BI183"/>
  <c r="BH183"/>
  <c r="BG183"/>
  <c r="BF183"/>
  <c r="T183"/>
  <c r="R183"/>
  <c r="P183"/>
  <c r="BI178"/>
  <c r="BH178"/>
  <c r="BG178"/>
  <c r="BF178"/>
  <c r="T178"/>
  <c r="R178"/>
  <c r="P178"/>
  <c r="BI163"/>
  <c r="BH163"/>
  <c r="BG163"/>
  <c r="BF163"/>
  <c r="T163"/>
  <c r="R163"/>
  <c r="P163"/>
  <c r="BI161"/>
  <c r="BH161"/>
  <c r="BG161"/>
  <c r="BF161"/>
  <c r="T161"/>
  <c r="R161"/>
  <c r="P161"/>
  <c r="BI157"/>
  <c r="BH157"/>
  <c r="BG157"/>
  <c r="BF157"/>
  <c r="T157"/>
  <c r="R157"/>
  <c r="P157"/>
  <c r="BI154"/>
  <c r="BH154"/>
  <c r="BG154"/>
  <c r="BF154"/>
  <c r="T154"/>
  <c r="R154"/>
  <c r="P154"/>
  <c r="BI151"/>
  <c r="BH151"/>
  <c r="BG151"/>
  <c r="BF151"/>
  <c r="T151"/>
  <c r="R151"/>
  <c r="P151"/>
  <c r="BI148"/>
  <c r="BH148"/>
  <c r="BG148"/>
  <c r="BF148"/>
  <c r="T148"/>
  <c r="R148"/>
  <c r="P148"/>
  <c r="BI143"/>
  <c r="BH143"/>
  <c r="BG143"/>
  <c r="BF143"/>
  <c r="T143"/>
  <c r="R143"/>
  <c r="P143"/>
  <c r="BI138"/>
  <c r="BH138"/>
  <c r="BG138"/>
  <c r="BF138"/>
  <c r="T138"/>
  <c r="R138"/>
  <c r="P138"/>
  <c r="BI134"/>
  <c r="BH134"/>
  <c r="BG134"/>
  <c r="BF134"/>
  <c r="T134"/>
  <c r="R134"/>
  <c r="P134"/>
  <c r="BI130"/>
  <c r="BH130"/>
  <c r="BG130"/>
  <c r="BF130"/>
  <c r="T130"/>
  <c r="R130"/>
  <c r="P130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17"/>
  <c r="BH117"/>
  <c r="BG117"/>
  <c r="BF117"/>
  <c r="T117"/>
  <c r="R117"/>
  <c r="P117"/>
  <c r="BI109"/>
  <c r="BH109"/>
  <c r="BG109"/>
  <c r="BF109"/>
  <c r="T109"/>
  <c r="R109"/>
  <c r="P109"/>
  <c r="BI105"/>
  <c r="BH105"/>
  <c r="BG105"/>
  <c r="BF105"/>
  <c r="T105"/>
  <c r="R105"/>
  <c r="P105"/>
  <c r="J99"/>
  <c r="J98"/>
  <c r="F98"/>
  <c r="F96"/>
  <c r="E94"/>
  <c r="J63"/>
  <c r="J62"/>
  <c r="F62"/>
  <c r="F60"/>
  <c r="E58"/>
  <c r="J22"/>
  <c r="E22"/>
  <c r="F99"/>
  <c r="J21"/>
  <c r="J16"/>
  <c r="J96"/>
  <c r="E7"/>
  <c r="E88"/>
  <c i="20" r="J41"/>
  <c r="J40"/>
  <c i="1" r="AY76"/>
  <c i="20" r="J39"/>
  <c i="1" r="AX76"/>
  <c i="20" r="BI1651"/>
  <c r="BH1651"/>
  <c r="BG1651"/>
  <c r="BF1651"/>
  <c r="T1651"/>
  <c r="R1651"/>
  <c r="P1651"/>
  <c r="BI1639"/>
  <c r="BH1639"/>
  <c r="BG1639"/>
  <c r="BF1639"/>
  <c r="T1639"/>
  <c r="R1639"/>
  <c r="P1639"/>
  <c r="BI1633"/>
  <c r="BH1633"/>
  <c r="BG1633"/>
  <c r="BF1633"/>
  <c r="T1633"/>
  <c r="R1633"/>
  <c r="P1633"/>
  <c r="BI1622"/>
  <c r="BH1622"/>
  <c r="BG1622"/>
  <c r="BF1622"/>
  <c r="T1622"/>
  <c r="R1622"/>
  <c r="P1622"/>
  <c r="BI1618"/>
  <c r="BH1618"/>
  <c r="BG1618"/>
  <c r="BF1618"/>
  <c r="T1618"/>
  <c r="R1618"/>
  <c r="P1618"/>
  <c r="BI1617"/>
  <c r="BH1617"/>
  <c r="BG1617"/>
  <c r="BF1617"/>
  <c r="T1617"/>
  <c r="R1617"/>
  <c r="P1617"/>
  <c r="BI1611"/>
  <c r="BH1611"/>
  <c r="BG1611"/>
  <c r="BF1611"/>
  <c r="T1611"/>
  <c r="R1611"/>
  <c r="P1611"/>
  <c r="BI1606"/>
  <c r="BH1606"/>
  <c r="BG1606"/>
  <c r="BF1606"/>
  <c r="T1606"/>
  <c r="R1606"/>
  <c r="P1606"/>
  <c r="BI1603"/>
  <c r="BH1603"/>
  <c r="BG1603"/>
  <c r="BF1603"/>
  <c r="T1603"/>
  <c r="R1603"/>
  <c r="P1603"/>
  <c r="BI1597"/>
  <c r="BH1597"/>
  <c r="BG1597"/>
  <c r="BF1597"/>
  <c r="T1597"/>
  <c r="R1597"/>
  <c r="P1597"/>
  <c r="BI1592"/>
  <c r="BH1592"/>
  <c r="BG1592"/>
  <c r="BF1592"/>
  <c r="T1592"/>
  <c r="R1592"/>
  <c r="P1592"/>
  <c r="BI1588"/>
  <c r="BH1588"/>
  <c r="BG1588"/>
  <c r="BF1588"/>
  <c r="T1588"/>
  <c r="R1588"/>
  <c r="P1588"/>
  <c r="BI1584"/>
  <c r="BH1584"/>
  <c r="BG1584"/>
  <c r="BF1584"/>
  <c r="T1584"/>
  <c r="R1584"/>
  <c r="P1584"/>
  <c r="BI1580"/>
  <c r="BH1580"/>
  <c r="BG1580"/>
  <c r="BF1580"/>
  <c r="T1580"/>
  <c r="R1580"/>
  <c r="P1580"/>
  <c r="BI1576"/>
  <c r="BH1576"/>
  <c r="BG1576"/>
  <c r="BF1576"/>
  <c r="T1576"/>
  <c r="R1576"/>
  <c r="P1576"/>
  <c r="BI1573"/>
  <c r="BH1573"/>
  <c r="BG1573"/>
  <c r="BF1573"/>
  <c r="T1573"/>
  <c r="R1573"/>
  <c r="P1573"/>
  <c r="BI1570"/>
  <c r="BH1570"/>
  <c r="BG1570"/>
  <c r="BF1570"/>
  <c r="T1570"/>
  <c r="R1570"/>
  <c r="P1570"/>
  <c r="BI1566"/>
  <c r="BH1566"/>
  <c r="BG1566"/>
  <c r="BF1566"/>
  <c r="T1566"/>
  <c r="R1566"/>
  <c r="P1566"/>
  <c r="BI1563"/>
  <c r="BH1563"/>
  <c r="BG1563"/>
  <c r="BF1563"/>
  <c r="T1563"/>
  <c r="R1563"/>
  <c r="P1563"/>
  <c r="BI1562"/>
  <c r="BH1562"/>
  <c r="BG1562"/>
  <c r="BF1562"/>
  <c r="T1562"/>
  <c r="R1562"/>
  <c r="P1562"/>
  <c r="BI1558"/>
  <c r="BH1558"/>
  <c r="BG1558"/>
  <c r="BF1558"/>
  <c r="T1558"/>
  <c r="R1558"/>
  <c r="P1558"/>
  <c r="BI1556"/>
  <c r="BH1556"/>
  <c r="BG1556"/>
  <c r="BF1556"/>
  <c r="T1556"/>
  <c r="R1556"/>
  <c r="P1556"/>
  <c r="BI1549"/>
  <c r="BH1549"/>
  <c r="BG1549"/>
  <c r="BF1549"/>
  <c r="T1549"/>
  <c r="R1549"/>
  <c r="P1549"/>
  <c r="BI1545"/>
  <c r="BH1545"/>
  <c r="BG1545"/>
  <c r="BF1545"/>
  <c r="T1545"/>
  <c r="R1545"/>
  <c r="P1545"/>
  <c r="BI1542"/>
  <c r="BH1542"/>
  <c r="BG1542"/>
  <c r="BF1542"/>
  <c r="T1542"/>
  <c r="R1542"/>
  <c r="P1542"/>
  <c r="BI1538"/>
  <c r="BH1538"/>
  <c r="BG1538"/>
  <c r="BF1538"/>
  <c r="T1538"/>
  <c r="R1538"/>
  <c r="P1538"/>
  <c r="BI1536"/>
  <c r="BH1536"/>
  <c r="BG1536"/>
  <c r="BF1536"/>
  <c r="T1536"/>
  <c r="R1536"/>
  <c r="P1536"/>
  <c r="BI1531"/>
  <c r="BH1531"/>
  <c r="BG1531"/>
  <c r="BF1531"/>
  <c r="T1531"/>
  <c r="R1531"/>
  <c r="P1531"/>
  <c r="BI1526"/>
  <c r="BH1526"/>
  <c r="BG1526"/>
  <c r="BF1526"/>
  <c r="T1526"/>
  <c r="R1526"/>
  <c r="P1526"/>
  <c r="BI1521"/>
  <c r="BH1521"/>
  <c r="BG1521"/>
  <c r="BF1521"/>
  <c r="T1521"/>
  <c r="R1521"/>
  <c r="P1521"/>
  <c r="BI1520"/>
  <c r="BH1520"/>
  <c r="BG1520"/>
  <c r="BF1520"/>
  <c r="T1520"/>
  <c r="R1520"/>
  <c r="P1520"/>
  <c r="BI1515"/>
  <c r="BH1515"/>
  <c r="BG1515"/>
  <c r="BF1515"/>
  <c r="T1515"/>
  <c r="R1515"/>
  <c r="P1515"/>
  <c r="BI1510"/>
  <c r="BH1510"/>
  <c r="BG1510"/>
  <c r="BF1510"/>
  <c r="T1510"/>
  <c r="R1510"/>
  <c r="P1510"/>
  <c r="BI1503"/>
  <c r="BH1503"/>
  <c r="BG1503"/>
  <c r="BF1503"/>
  <c r="T1503"/>
  <c r="R1503"/>
  <c r="P1503"/>
  <c r="BI1499"/>
  <c r="BH1499"/>
  <c r="BG1499"/>
  <c r="BF1499"/>
  <c r="T1499"/>
  <c r="R1499"/>
  <c r="P1499"/>
  <c r="BI1498"/>
  <c r="BH1498"/>
  <c r="BG1498"/>
  <c r="BF1498"/>
  <c r="T1498"/>
  <c r="R1498"/>
  <c r="P1498"/>
  <c r="BI1491"/>
  <c r="BH1491"/>
  <c r="BG1491"/>
  <c r="BF1491"/>
  <c r="T1491"/>
  <c r="R1491"/>
  <c r="P1491"/>
  <c r="BI1488"/>
  <c r="BH1488"/>
  <c r="BG1488"/>
  <c r="BF1488"/>
  <c r="T1488"/>
  <c r="R1488"/>
  <c r="P1488"/>
  <c r="BI1478"/>
  <c r="BH1478"/>
  <c r="BG1478"/>
  <c r="BF1478"/>
  <c r="T1478"/>
  <c r="R1478"/>
  <c r="P1478"/>
  <c r="BI1472"/>
  <c r="BH1472"/>
  <c r="BG1472"/>
  <c r="BF1472"/>
  <c r="T1472"/>
  <c r="R1472"/>
  <c r="P1472"/>
  <c r="BI1469"/>
  <c r="BH1469"/>
  <c r="BG1469"/>
  <c r="BF1469"/>
  <c r="T1469"/>
  <c r="R1469"/>
  <c r="P1469"/>
  <c r="BI1464"/>
  <c r="BH1464"/>
  <c r="BG1464"/>
  <c r="BF1464"/>
  <c r="T1464"/>
  <c r="R1464"/>
  <c r="P1464"/>
  <c r="BI1459"/>
  <c r="BH1459"/>
  <c r="BG1459"/>
  <c r="BF1459"/>
  <c r="T1459"/>
  <c r="R1459"/>
  <c r="P1459"/>
  <c r="BI1454"/>
  <c r="BH1454"/>
  <c r="BG1454"/>
  <c r="BF1454"/>
  <c r="T1454"/>
  <c r="R1454"/>
  <c r="P1454"/>
  <c r="BI1449"/>
  <c r="BH1449"/>
  <c r="BG1449"/>
  <c r="BF1449"/>
  <c r="T1449"/>
  <c r="R1449"/>
  <c r="P1449"/>
  <c r="BI1444"/>
  <c r="BH1444"/>
  <c r="BG1444"/>
  <c r="BF1444"/>
  <c r="T1444"/>
  <c r="R1444"/>
  <c r="P1444"/>
  <c r="BI1439"/>
  <c r="BH1439"/>
  <c r="BG1439"/>
  <c r="BF1439"/>
  <c r="T1439"/>
  <c r="R1439"/>
  <c r="P1439"/>
  <c r="BI1434"/>
  <c r="BH1434"/>
  <c r="BG1434"/>
  <c r="BF1434"/>
  <c r="T1434"/>
  <c r="R1434"/>
  <c r="P1434"/>
  <c r="BI1431"/>
  <c r="BH1431"/>
  <c r="BG1431"/>
  <c r="BF1431"/>
  <c r="T1431"/>
  <c r="R1431"/>
  <c r="P1431"/>
  <c r="BI1425"/>
  <c r="BH1425"/>
  <c r="BG1425"/>
  <c r="BF1425"/>
  <c r="T1425"/>
  <c r="R1425"/>
  <c r="P1425"/>
  <c r="BI1417"/>
  <c r="BH1417"/>
  <c r="BG1417"/>
  <c r="BF1417"/>
  <c r="T1417"/>
  <c r="R1417"/>
  <c r="P1417"/>
  <c r="BI1415"/>
  <c r="BH1415"/>
  <c r="BG1415"/>
  <c r="BF1415"/>
  <c r="T1415"/>
  <c r="R1415"/>
  <c r="P1415"/>
  <c r="BI1409"/>
  <c r="BH1409"/>
  <c r="BG1409"/>
  <c r="BF1409"/>
  <c r="T1409"/>
  <c r="R1409"/>
  <c r="P1409"/>
  <c r="BI1404"/>
  <c r="BH1404"/>
  <c r="BG1404"/>
  <c r="BF1404"/>
  <c r="T1404"/>
  <c r="R1404"/>
  <c r="P1404"/>
  <c r="BI1397"/>
  <c r="BH1397"/>
  <c r="BG1397"/>
  <c r="BF1397"/>
  <c r="T1397"/>
  <c r="R1397"/>
  <c r="P1397"/>
  <c r="BI1388"/>
  <c r="BH1388"/>
  <c r="BG1388"/>
  <c r="BF1388"/>
  <c r="T1388"/>
  <c r="R1388"/>
  <c r="P1388"/>
  <c r="BI1386"/>
  <c r="BH1386"/>
  <c r="BG1386"/>
  <c r="BF1386"/>
  <c r="T1386"/>
  <c r="R1386"/>
  <c r="P1386"/>
  <c r="BI1382"/>
  <c r="BH1382"/>
  <c r="BG1382"/>
  <c r="BF1382"/>
  <c r="T1382"/>
  <c r="R1382"/>
  <c r="P1382"/>
  <c r="BI1380"/>
  <c r="BH1380"/>
  <c r="BG1380"/>
  <c r="BF1380"/>
  <c r="T1380"/>
  <c r="R1380"/>
  <c r="P1380"/>
  <c r="BI1378"/>
  <c r="BH1378"/>
  <c r="BG1378"/>
  <c r="BF1378"/>
  <c r="T1378"/>
  <c r="R1378"/>
  <c r="P1378"/>
  <c r="BI1375"/>
  <c r="BH1375"/>
  <c r="BG1375"/>
  <c r="BF1375"/>
  <c r="T1375"/>
  <c r="R1375"/>
  <c r="P1375"/>
  <c r="BI1373"/>
  <c r="BH1373"/>
  <c r="BG1373"/>
  <c r="BF1373"/>
  <c r="T1373"/>
  <c r="R1373"/>
  <c r="P1373"/>
  <c r="BI1370"/>
  <c r="BH1370"/>
  <c r="BG1370"/>
  <c r="BF1370"/>
  <c r="T1370"/>
  <c r="R1370"/>
  <c r="P1370"/>
  <c r="BI1368"/>
  <c r="BH1368"/>
  <c r="BG1368"/>
  <c r="BF1368"/>
  <c r="T1368"/>
  <c r="R1368"/>
  <c r="P1368"/>
  <c r="BI1365"/>
  <c r="BH1365"/>
  <c r="BG1365"/>
  <c r="BF1365"/>
  <c r="T1365"/>
  <c r="R1365"/>
  <c r="P1365"/>
  <c r="BI1363"/>
  <c r="BH1363"/>
  <c r="BG1363"/>
  <c r="BF1363"/>
  <c r="T1363"/>
  <c r="R1363"/>
  <c r="P1363"/>
  <c r="BI1359"/>
  <c r="BH1359"/>
  <c r="BG1359"/>
  <c r="BF1359"/>
  <c r="T1359"/>
  <c r="R1359"/>
  <c r="P1359"/>
  <c r="BI1356"/>
  <c r="BH1356"/>
  <c r="BG1356"/>
  <c r="BF1356"/>
  <c r="T1356"/>
  <c r="R1356"/>
  <c r="P1356"/>
  <c r="BI1354"/>
  <c r="BH1354"/>
  <c r="BG1354"/>
  <c r="BF1354"/>
  <c r="T1354"/>
  <c r="R1354"/>
  <c r="P1354"/>
  <c r="BI1347"/>
  <c r="BH1347"/>
  <c r="BG1347"/>
  <c r="BF1347"/>
  <c r="T1347"/>
  <c r="R1347"/>
  <c r="P1347"/>
  <c r="BI1345"/>
  <c r="BH1345"/>
  <c r="BG1345"/>
  <c r="BF1345"/>
  <c r="T1345"/>
  <c r="R1345"/>
  <c r="P1345"/>
  <c r="BI1342"/>
  <c r="BH1342"/>
  <c r="BG1342"/>
  <c r="BF1342"/>
  <c r="T1342"/>
  <c r="R1342"/>
  <c r="P1342"/>
  <c r="BI1341"/>
  <c r="BH1341"/>
  <c r="BG1341"/>
  <c r="BF1341"/>
  <c r="T1341"/>
  <c r="R1341"/>
  <c r="P1341"/>
  <c r="BI1336"/>
  <c r="BH1336"/>
  <c r="BG1336"/>
  <c r="BF1336"/>
  <c r="T1336"/>
  <c r="T1335"/>
  <c r="R1336"/>
  <c r="R1335"/>
  <c r="P1336"/>
  <c r="P1335"/>
  <c r="BI1333"/>
  <c r="BH1333"/>
  <c r="BG1333"/>
  <c r="BF1333"/>
  <c r="T1333"/>
  <c r="R1333"/>
  <c r="P1333"/>
  <c r="BI1331"/>
  <c r="BH1331"/>
  <c r="BG1331"/>
  <c r="BF1331"/>
  <c r="T1331"/>
  <c r="R1331"/>
  <c r="P1331"/>
  <c r="BI1327"/>
  <c r="BH1327"/>
  <c r="BG1327"/>
  <c r="BF1327"/>
  <c r="T1327"/>
  <c r="R1327"/>
  <c r="P1327"/>
  <c r="BI1322"/>
  <c r="BH1322"/>
  <c r="BG1322"/>
  <c r="BF1322"/>
  <c r="T1322"/>
  <c r="R1322"/>
  <c r="P1322"/>
  <c r="BI1320"/>
  <c r="BH1320"/>
  <c r="BG1320"/>
  <c r="BF1320"/>
  <c r="T1320"/>
  <c r="R1320"/>
  <c r="P1320"/>
  <c r="BI1316"/>
  <c r="BH1316"/>
  <c r="BG1316"/>
  <c r="BF1316"/>
  <c r="T1316"/>
  <c r="R1316"/>
  <c r="P1316"/>
  <c r="BI1314"/>
  <c r="BH1314"/>
  <c r="BG1314"/>
  <c r="BF1314"/>
  <c r="T1314"/>
  <c r="R1314"/>
  <c r="P1314"/>
  <c r="BI1309"/>
  <c r="BH1309"/>
  <c r="BG1309"/>
  <c r="BF1309"/>
  <c r="T1309"/>
  <c r="R1309"/>
  <c r="P1309"/>
  <c r="BI1307"/>
  <c r="BH1307"/>
  <c r="BG1307"/>
  <c r="BF1307"/>
  <c r="T1307"/>
  <c r="R1307"/>
  <c r="P1307"/>
  <c r="BI1300"/>
  <c r="BH1300"/>
  <c r="BG1300"/>
  <c r="BF1300"/>
  <c r="T1300"/>
  <c r="R1300"/>
  <c r="P1300"/>
  <c r="BI1298"/>
  <c r="BH1298"/>
  <c r="BG1298"/>
  <c r="BF1298"/>
  <c r="T1298"/>
  <c r="R1298"/>
  <c r="P1298"/>
  <c r="BI1291"/>
  <c r="BH1291"/>
  <c r="BG1291"/>
  <c r="BF1291"/>
  <c r="T1291"/>
  <c r="R1291"/>
  <c r="P1291"/>
  <c r="BI1288"/>
  <c r="BH1288"/>
  <c r="BG1288"/>
  <c r="BF1288"/>
  <c r="T1288"/>
  <c r="R1288"/>
  <c r="P1288"/>
  <c r="BI1286"/>
  <c r="BH1286"/>
  <c r="BG1286"/>
  <c r="BF1286"/>
  <c r="T1286"/>
  <c r="R1286"/>
  <c r="P1286"/>
  <c r="BI1281"/>
  <c r="BH1281"/>
  <c r="BG1281"/>
  <c r="BF1281"/>
  <c r="T1281"/>
  <c r="R1281"/>
  <c r="P1281"/>
  <c r="BI1279"/>
  <c r="BH1279"/>
  <c r="BG1279"/>
  <c r="BF1279"/>
  <c r="T1279"/>
  <c r="R1279"/>
  <c r="P1279"/>
  <c r="BI1274"/>
  <c r="BH1274"/>
  <c r="BG1274"/>
  <c r="BF1274"/>
  <c r="T1274"/>
  <c r="R1274"/>
  <c r="P1274"/>
  <c r="BI1272"/>
  <c r="BH1272"/>
  <c r="BG1272"/>
  <c r="BF1272"/>
  <c r="T1272"/>
  <c r="R1272"/>
  <c r="P1272"/>
  <c r="BI1267"/>
  <c r="BH1267"/>
  <c r="BG1267"/>
  <c r="BF1267"/>
  <c r="T1267"/>
  <c r="R1267"/>
  <c r="P1267"/>
  <c r="BI1265"/>
  <c r="BH1265"/>
  <c r="BG1265"/>
  <c r="BF1265"/>
  <c r="T1265"/>
  <c r="R1265"/>
  <c r="P1265"/>
  <c r="BI1259"/>
  <c r="BH1259"/>
  <c r="BG1259"/>
  <c r="BF1259"/>
  <c r="T1259"/>
  <c r="R1259"/>
  <c r="P1259"/>
  <c r="BI1257"/>
  <c r="BH1257"/>
  <c r="BG1257"/>
  <c r="BF1257"/>
  <c r="T1257"/>
  <c r="R1257"/>
  <c r="P1257"/>
  <c r="BI1251"/>
  <c r="BH1251"/>
  <c r="BG1251"/>
  <c r="BF1251"/>
  <c r="T1251"/>
  <c r="R1251"/>
  <c r="P1251"/>
  <c r="BI1249"/>
  <c r="BH1249"/>
  <c r="BG1249"/>
  <c r="BF1249"/>
  <c r="T1249"/>
  <c r="R1249"/>
  <c r="P1249"/>
  <c r="BI1245"/>
  <c r="BH1245"/>
  <c r="BG1245"/>
  <c r="BF1245"/>
  <c r="T1245"/>
  <c r="R1245"/>
  <c r="P1245"/>
  <c r="BI1243"/>
  <c r="BH1243"/>
  <c r="BG1243"/>
  <c r="BF1243"/>
  <c r="T1243"/>
  <c r="R1243"/>
  <c r="P1243"/>
  <c r="BI1235"/>
  <c r="BH1235"/>
  <c r="BG1235"/>
  <c r="BF1235"/>
  <c r="T1235"/>
  <c r="R1235"/>
  <c r="P1235"/>
  <c r="BI1233"/>
  <c r="BH1233"/>
  <c r="BG1233"/>
  <c r="BF1233"/>
  <c r="T1233"/>
  <c r="R1233"/>
  <c r="P1233"/>
  <c r="BI1225"/>
  <c r="BH1225"/>
  <c r="BG1225"/>
  <c r="BF1225"/>
  <c r="T1225"/>
  <c r="R1225"/>
  <c r="P1225"/>
  <c r="BI1223"/>
  <c r="BH1223"/>
  <c r="BG1223"/>
  <c r="BF1223"/>
  <c r="T1223"/>
  <c r="R1223"/>
  <c r="P1223"/>
  <c r="BI1212"/>
  <c r="BH1212"/>
  <c r="BG1212"/>
  <c r="BF1212"/>
  <c r="T1212"/>
  <c r="R1212"/>
  <c r="P1212"/>
  <c r="BI1209"/>
  <c r="BH1209"/>
  <c r="BG1209"/>
  <c r="BF1209"/>
  <c r="T1209"/>
  <c r="R1209"/>
  <c r="P1209"/>
  <c r="BI1207"/>
  <c r="BH1207"/>
  <c r="BG1207"/>
  <c r="BF1207"/>
  <c r="T1207"/>
  <c r="R1207"/>
  <c r="P1207"/>
  <c r="BI1198"/>
  <c r="BH1198"/>
  <c r="BG1198"/>
  <c r="BF1198"/>
  <c r="T1198"/>
  <c r="R1198"/>
  <c r="P1198"/>
  <c r="BI1192"/>
  <c r="BH1192"/>
  <c r="BG1192"/>
  <c r="BF1192"/>
  <c r="T1192"/>
  <c r="R1192"/>
  <c r="P1192"/>
  <c r="BI1187"/>
  <c r="BH1187"/>
  <c r="BG1187"/>
  <c r="BF1187"/>
  <c r="T1187"/>
  <c r="R1187"/>
  <c r="P1187"/>
  <c r="BI1178"/>
  <c r="BH1178"/>
  <c r="BG1178"/>
  <c r="BF1178"/>
  <c r="T1178"/>
  <c r="R1178"/>
  <c r="P1178"/>
  <c r="BI1171"/>
  <c r="BH1171"/>
  <c r="BG1171"/>
  <c r="BF1171"/>
  <c r="T1171"/>
  <c r="R1171"/>
  <c r="P1171"/>
  <c r="BI1167"/>
  <c r="BH1167"/>
  <c r="BG1167"/>
  <c r="BF1167"/>
  <c r="T1167"/>
  <c r="R1167"/>
  <c r="P1167"/>
  <c r="BI1161"/>
  <c r="BH1161"/>
  <c r="BG1161"/>
  <c r="BF1161"/>
  <c r="T1161"/>
  <c r="R1161"/>
  <c r="P1161"/>
  <c r="BI1158"/>
  <c r="BH1158"/>
  <c r="BG1158"/>
  <c r="BF1158"/>
  <c r="T1158"/>
  <c r="R1158"/>
  <c r="P1158"/>
  <c r="BI1153"/>
  <c r="BH1153"/>
  <c r="BG1153"/>
  <c r="BF1153"/>
  <c r="T1153"/>
  <c r="R1153"/>
  <c r="P1153"/>
  <c r="BI1139"/>
  <c r="BH1139"/>
  <c r="BG1139"/>
  <c r="BF1139"/>
  <c r="T1139"/>
  <c r="R1139"/>
  <c r="P1139"/>
  <c r="BI1120"/>
  <c r="BH1120"/>
  <c r="BG1120"/>
  <c r="BF1120"/>
  <c r="T1120"/>
  <c r="R1120"/>
  <c r="P1120"/>
  <c r="BI1111"/>
  <c r="BH1111"/>
  <c r="BG1111"/>
  <c r="BF1111"/>
  <c r="T1111"/>
  <c r="R1111"/>
  <c r="P1111"/>
  <c r="BI1107"/>
  <c r="BH1107"/>
  <c r="BG1107"/>
  <c r="BF1107"/>
  <c r="T1107"/>
  <c r="R1107"/>
  <c r="P1107"/>
  <c r="BI1103"/>
  <c r="BH1103"/>
  <c r="BG1103"/>
  <c r="BF1103"/>
  <c r="T1103"/>
  <c r="R1103"/>
  <c r="P1103"/>
  <c r="BI1093"/>
  <c r="BH1093"/>
  <c r="BG1093"/>
  <c r="BF1093"/>
  <c r="T1093"/>
  <c r="R1093"/>
  <c r="P1093"/>
  <c r="BI1091"/>
  <c r="BH1091"/>
  <c r="BG1091"/>
  <c r="BF1091"/>
  <c r="T1091"/>
  <c r="R1091"/>
  <c r="P1091"/>
  <c r="BI1085"/>
  <c r="BH1085"/>
  <c r="BG1085"/>
  <c r="BF1085"/>
  <c r="T1085"/>
  <c r="R1085"/>
  <c r="P1085"/>
  <c r="BI1083"/>
  <c r="BH1083"/>
  <c r="BG1083"/>
  <c r="BF1083"/>
  <c r="T1083"/>
  <c r="R1083"/>
  <c r="P1083"/>
  <c r="BI1073"/>
  <c r="BH1073"/>
  <c r="BG1073"/>
  <c r="BF1073"/>
  <c r="T1073"/>
  <c r="R1073"/>
  <c r="P1073"/>
  <c r="BI1070"/>
  <c r="BH1070"/>
  <c r="BG1070"/>
  <c r="BF1070"/>
  <c r="T1070"/>
  <c r="R1070"/>
  <c r="P1070"/>
  <c r="BI1052"/>
  <c r="BH1052"/>
  <c r="BG1052"/>
  <c r="BF1052"/>
  <c r="T1052"/>
  <c r="R1052"/>
  <c r="P1052"/>
  <c r="BI1050"/>
  <c r="BH1050"/>
  <c r="BG1050"/>
  <c r="BF1050"/>
  <c r="T1050"/>
  <c r="R1050"/>
  <c r="P1050"/>
  <c r="BI1039"/>
  <c r="BH1039"/>
  <c r="BG1039"/>
  <c r="BF1039"/>
  <c r="T1039"/>
  <c r="R1039"/>
  <c r="P1039"/>
  <c r="BI1035"/>
  <c r="BH1035"/>
  <c r="BG1035"/>
  <c r="BF1035"/>
  <c r="T1035"/>
  <c r="R1035"/>
  <c r="P1035"/>
  <c r="BI1033"/>
  <c r="BH1033"/>
  <c r="BG1033"/>
  <c r="BF1033"/>
  <c r="T1033"/>
  <c r="R1033"/>
  <c r="P1033"/>
  <c r="BI1029"/>
  <c r="BH1029"/>
  <c r="BG1029"/>
  <c r="BF1029"/>
  <c r="T1029"/>
  <c r="R1029"/>
  <c r="P1029"/>
  <c r="BI1026"/>
  <c r="BH1026"/>
  <c r="BG1026"/>
  <c r="BF1026"/>
  <c r="T1026"/>
  <c r="R1026"/>
  <c r="P1026"/>
  <c r="BI1023"/>
  <c r="BH1023"/>
  <c r="BG1023"/>
  <c r="BF1023"/>
  <c r="T1023"/>
  <c r="R1023"/>
  <c r="P1023"/>
  <c r="BI1021"/>
  <c r="BH1021"/>
  <c r="BG1021"/>
  <c r="BF1021"/>
  <c r="T1021"/>
  <c r="R1021"/>
  <c r="P1021"/>
  <c r="BI1019"/>
  <c r="BH1019"/>
  <c r="BG1019"/>
  <c r="BF1019"/>
  <c r="T1019"/>
  <c r="R1019"/>
  <c r="P1019"/>
  <c r="BI1011"/>
  <c r="BH1011"/>
  <c r="BG1011"/>
  <c r="BF1011"/>
  <c r="T1011"/>
  <c r="R1011"/>
  <c r="P1011"/>
  <c r="BI1010"/>
  <c r="BH1010"/>
  <c r="BG1010"/>
  <c r="BF1010"/>
  <c r="T1010"/>
  <c r="R1010"/>
  <c r="P1010"/>
  <c r="BI1005"/>
  <c r="BH1005"/>
  <c r="BG1005"/>
  <c r="BF1005"/>
  <c r="T1005"/>
  <c r="R1005"/>
  <c r="P1005"/>
  <c r="BI991"/>
  <c r="BH991"/>
  <c r="BG991"/>
  <c r="BF991"/>
  <c r="T991"/>
  <c r="R991"/>
  <c r="P991"/>
  <c r="BI986"/>
  <c r="BH986"/>
  <c r="BG986"/>
  <c r="BF986"/>
  <c r="T986"/>
  <c r="R986"/>
  <c r="P986"/>
  <c r="BI981"/>
  <c r="BH981"/>
  <c r="BG981"/>
  <c r="BF981"/>
  <c r="T981"/>
  <c r="R981"/>
  <c r="P981"/>
  <c r="BI976"/>
  <c r="BH976"/>
  <c r="BG976"/>
  <c r="BF976"/>
  <c r="T976"/>
  <c r="R976"/>
  <c r="P976"/>
  <c r="BI975"/>
  <c r="BH975"/>
  <c r="BG975"/>
  <c r="BF975"/>
  <c r="T975"/>
  <c r="R975"/>
  <c r="P975"/>
  <c r="BI974"/>
  <c r="BH974"/>
  <c r="BG974"/>
  <c r="BF974"/>
  <c r="T974"/>
  <c r="R974"/>
  <c r="P974"/>
  <c r="BI968"/>
  <c r="BH968"/>
  <c r="BG968"/>
  <c r="BF968"/>
  <c r="T968"/>
  <c r="R968"/>
  <c r="P968"/>
  <c r="BI962"/>
  <c r="BH962"/>
  <c r="BG962"/>
  <c r="BF962"/>
  <c r="T962"/>
  <c r="R962"/>
  <c r="P962"/>
  <c r="BI955"/>
  <c r="BH955"/>
  <c r="BG955"/>
  <c r="BF955"/>
  <c r="T955"/>
  <c r="R955"/>
  <c r="P955"/>
  <c r="BI950"/>
  <c r="BH950"/>
  <c r="BG950"/>
  <c r="BF950"/>
  <c r="T950"/>
  <c r="R950"/>
  <c r="P950"/>
  <c r="BI945"/>
  <c r="BH945"/>
  <c r="BG945"/>
  <c r="BF945"/>
  <c r="T945"/>
  <c r="R945"/>
  <c r="P945"/>
  <c r="BI940"/>
  <c r="BH940"/>
  <c r="BG940"/>
  <c r="BF940"/>
  <c r="T940"/>
  <c r="R940"/>
  <c r="P940"/>
  <c r="BI935"/>
  <c r="BH935"/>
  <c r="BG935"/>
  <c r="BF935"/>
  <c r="T935"/>
  <c r="R935"/>
  <c r="P935"/>
  <c r="BI930"/>
  <c r="BH930"/>
  <c r="BG930"/>
  <c r="BF930"/>
  <c r="T930"/>
  <c r="R930"/>
  <c r="P930"/>
  <c r="BI925"/>
  <c r="BH925"/>
  <c r="BG925"/>
  <c r="BF925"/>
  <c r="T925"/>
  <c r="R925"/>
  <c r="P925"/>
  <c r="BI915"/>
  <c r="BH915"/>
  <c r="BG915"/>
  <c r="BF915"/>
  <c r="T915"/>
  <c r="R915"/>
  <c r="P915"/>
  <c r="BI903"/>
  <c r="BH903"/>
  <c r="BG903"/>
  <c r="BF903"/>
  <c r="T903"/>
  <c r="R903"/>
  <c r="P903"/>
  <c r="BI899"/>
  <c r="BH899"/>
  <c r="BG899"/>
  <c r="BF899"/>
  <c r="T899"/>
  <c r="R899"/>
  <c r="P899"/>
  <c r="BI894"/>
  <c r="BH894"/>
  <c r="BG894"/>
  <c r="BF894"/>
  <c r="T894"/>
  <c r="R894"/>
  <c r="P894"/>
  <c r="BI891"/>
  <c r="BH891"/>
  <c r="BG891"/>
  <c r="BF891"/>
  <c r="T891"/>
  <c r="R891"/>
  <c r="P891"/>
  <c r="BI885"/>
  <c r="BH885"/>
  <c r="BG885"/>
  <c r="BF885"/>
  <c r="T885"/>
  <c r="R885"/>
  <c r="P885"/>
  <c r="BI862"/>
  <c r="BH862"/>
  <c r="BG862"/>
  <c r="BF862"/>
  <c r="T862"/>
  <c r="R862"/>
  <c r="P862"/>
  <c r="BI808"/>
  <c r="BH808"/>
  <c r="BG808"/>
  <c r="BF808"/>
  <c r="T808"/>
  <c r="R808"/>
  <c r="P808"/>
  <c r="BI806"/>
  <c r="BH806"/>
  <c r="BG806"/>
  <c r="BF806"/>
  <c r="T806"/>
  <c r="R806"/>
  <c r="P806"/>
  <c r="BI792"/>
  <c r="BH792"/>
  <c r="BG792"/>
  <c r="BF792"/>
  <c r="T792"/>
  <c r="R792"/>
  <c r="P792"/>
  <c r="BI784"/>
  <c r="BH784"/>
  <c r="BG784"/>
  <c r="BF784"/>
  <c r="T784"/>
  <c r="R784"/>
  <c r="P784"/>
  <c r="BI779"/>
  <c r="BH779"/>
  <c r="BG779"/>
  <c r="BF779"/>
  <c r="T779"/>
  <c r="R779"/>
  <c r="P779"/>
  <c r="BI774"/>
  <c r="BH774"/>
  <c r="BG774"/>
  <c r="BF774"/>
  <c r="T774"/>
  <c r="R774"/>
  <c r="P774"/>
  <c r="BI772"/>
  <c r="BH772"/>
  <c r="BG772"/>
  <c r="BF772"/>
  <c r="T772"/>
  <c r="R772"/>
  <c r="P772"/>
  <c r="BI770"/>
  <c r="BH770"/>
  <c r="BG770"/>
  <c r="BF770"/>
  <c r="T770"/>
  <c r="R770"/>
  <c r="P770"/>
  <c r="BI768"/>
  <c r="BH768"/>
  <c r="BG768"/>
  <c r="BF768"/>
  <c r="T768"/>
  <c r="R768"/>
  <c r="P768"/>
  <c r="BI764"/>
  <c r="BH764"/>
  <c r="BG764"/>
  <c r="BF764"/>
  <c r="T764"/>
  <c r="R764"/>
  <c r="P764"/>
  <c r="BI754"/>
  <c r="BH754"/>
  <c r="BG754"/>
  <c r="BF754"/>
  <c r="T754"/>
  <c r="R754"/>
  <c r="P754"/>
  <c r="BI752"/>
  <c r="BH752"/>
  <c r="BG752"/>
  <c r="BF752"/>
  <c r="T752"/>
  <c r="R752"/>
  <c r="P752"/>
  <c r="BI748"/>
  <c r="BH748"/>
  <c r="BG748"/>
  <c r="BF748"/>
  <c r="T748"/>
  <c r="R748"/>
  <c r="P748"/>
  <c r="BI742"/>
  <c r="BH742"/>
  <c r="BG742"/>
  <c r="BF742"/>
  <c r="T742"/>
  <c r="R742"/>
  <c r="P742"/>
  <c r="BI740"/>
  <c r="BH740"/>
  <c r="BG740"/>
  <c r="BF740"/>
  <c r="T740"/>
  <c r="R740"/>
  <c r="P740"/>
  <c r="BI733"/>
  <c r="BH733"/>
  <c r="BG733"/>
  <c r="BF733"/>
  <c r="T733"/>
  <c r="R733"/>
  <c r="P733"/>
  <c r="BI731"/>
  <c r="BH731"/>
  <c r="BG731"/>
  <c r="BF731"/>
  <c r="T731"/>
  <c r="R731"/>
  <c r="P731"/>
  <c r="BI725"/>
  <c r="BH725"/>
  <c r="BG725"/>
  <c r="BF725"/>
  <c r="T725"/>
  <c r="R725"/>
  <c r="P725"/>
  <c r="BI721"/>
  <c r="BH721"/>
  <c r="BG721"/>
  <c r="BF721"/>
  <c r="T721"/>
  <c r="R721"/>
  <c r="P721"/>
  <c r="BI718"/>
  <c r="BH718"/>
  <c r="BG718"/>
  <c r="BF718"/>
  <c r="T718"/>
  <c r="R718"/>
  <c r="P718"/>
  <c r="BI713"/>
  <c r="BH713"/>
  <c r="BG713"/>
  <c r="BF713"/>
  <c r="T713"/>
  <c r="R713"/>
  <c r="P713"/>
  <c r="BI711"/>
  <c r="BH711"/>
  <c r="BG711"/>
  <c r="BF711"/>
  <c r="T711"/>
  <c r="R711"/>
  <c r="P711"/>
  <c r="BI709"/>
  <c r="BH709"/>
  <c r="BG709"/>
  <c r="BF709"/>
  <c r="T709"/>
  <c r="R709"/>
  <c r="P709"/>
  <c r="BI705"/>
  <c r="BH705"/>
  <c r="BG705"/>
  <c r="BF705"/>
  <c r="T705"/>
  <c r="R705"/>
  <c r="P705"/>
  <c r="BI699"/>
  <c r="BH699"/>
  <c r="BG699"/>
  <c r="BF699"/>
  <c r="T699"/>
  <c r="R699"/>
  <c r="P699"/>
  <c r="BI694"/>
  <c r="BH694"/>
  <c r="BG694"/>
  <c r="BF694"/>
  <c r="T694"/>
  <c r="R694"/>
  <c r="P694"/>
  <c r="BI664"/>
  <c r="BH664"/>
  <c r="BG664"/>
  <c r="BF664"/>
  <c r="T664"/>
  <c r="R664"/>
  <c r="P664"/>
  <c r="BI657"/>
  <c r="BH657"/>
  <c r="BG657"/>
  <c r="BF657"/>
  <c r="T657"/>
  <c r="R657"/>
  <c r="P657"/>
  <c r="BI649"/>
  <c r="BH649"/>
  <c r="BG649"/>
  <c r="BF649"/>
  <c r="T649"/>
  <c r="R649"/>
  <c r="P649"/>
  <c r="BI639"/>
  <c r="BH639"/>
  <c r="BG639"/>
  <c r="BF639"/>
  <c r="T639"/>
  <c r="R639"/>
  <c r="P639"/>
  <c r="BI634"/>
  <c r="BH634"/>
  <c r="BG634"/>
  <c r="BF634"/>
  <c r="T634"/>
  <c r="R634"/>
  <c r="P634"/>
  <c r="BI628"/>
  <c r="BH628"/>
  <c r="BG628"/>
  <c r="BF628"/>
  <c r="T628"/>
  <c r="R628"/>
  <c r="P628"/>
  <c r="BI626"/>
  <c r="BH626"/>
  <c r="BG626"/>
  <c r="BF626"/>
  <c r="T626"/>
  <c r="R626"/>
  <c r="P626"/>
  <c r="BI616"/>
  <c r="BH616"/>
  <c r="BG616"/>
  <c r="BF616"/>
  <c r="T616"/>
  <c r="R616"/>
  <c r="P616"/>
  <c r="BI614"/>
  <c r="BH614"/>
  <c r="BG614"/>
  <c r="BF614"/>
  <c r="T614"/>
  <c r="R614"/>
  <c r="P614"/>
  <c r="BI612"/>
  <c r="BH612"/>
  <c r="BG612"/>
  <c r="BF612"/>
  <c r="T612"/>
  <c r="R612"/>
  <c r="P612"/>
  <c r="BI607"/>
  <c r="BH607"/>
  <c r="BG607"/>
  <c r="BF607"/>
  <c r="T607"/>
  <c r="R607"/>
  <c r="P607"/>
  <c r="BI598"/>
  <c r="BH598"/>
  <c r="BG598"/>
  <c r="BF598"/>
  <c r="T598"/>
  <c r="R598"/>
  <c r="P598"/>
  <c r="BI593"/>
  <c r="BH593"/>
  <c r="BG593"/>
  <c r="BF593"/>
  <c r="T593"/>
  <c r="R593"/>
  <c r="P593"/>
  <c r="BI589"/>
  <c r="BH589"/>
  <c r="BG589"/>
  <c r="BF589"/>
  <c r="T589"/>
  <c r="R589"/>
  <c r="P589"/>
  <c r="BI583"/>
  <c r="BH583"/>
  <c r="BG583"/>
  <c r="BF583"/>
  <c r="T583"/>
  <c r="R583"/>
  <c r="P583"/>
  <c r="BI575"/>
  <c r="BH575"/>
  <c r="BG575"/>
  <c r="BF575"/>
  <c r="T575"/>
  <c r="R575"/>
  <c r="P575"/>
  <c r="BI573"/>
  <c r="BH573"/>
  <c r="BG573"/>
  <c r="BF573"/>
  <c r="T573"/>
  <c r="R573"/>
  <c r="P573"/>
  <c r="BI568"/>
  <c r="BH568"/>
  <c r="BG568"/>
  <c r="BF568"/>
  <c r="T568"/>
  <c r="R568"/>
  <c r="P568"/>
  <c r="BI566"/>
  <c r="BH566"/>
  <c r="BG566"/>
  <c r="BF566"/>
  <c r="T566"/>
  <c r="R566"/>
  <c r="P566"/>
  <c r="BI561"/>
  <c r="BH561"/>
  <c r="BG561"/>
  <c r="BF561"/>
  <c r="T561"/>
  <c r="R561"/>
  <c r="P561"/>
  <c r="BI559"/>
  <c r="BH559"/>
  <c r="BG559"/>
  <c r="BF559"/>
  <c r="T559"/>
  <c r="R559"/>
  <c r="P559"/>
  <c r="BI557"/>
  <c r="BH557"/>
  <c r="BG557"/>
  <c r="BF557"/>
  <c r="T557"/>
  <c r="R557"/>
  <c r="P557"/>
  <c r="BI543"/>
  <c r="BH543"/>
  <c r="BG543"/>
  <c r="BF543"/>
  <c r="T543"/>
  <c r="R543"/>
  <c r="P543"/>
  <c r="BI534"/>
  <c r="BH534"/>
  <c r="BG534"/>
  <c r="BF534"/>
  <c r="T534"/>
  <c r="R534"/>
  <c r="P534"/>
  <c r="BI529"/>
  <c r="BH529"/>
  <c r="BG529"/>
  <c r="BF529"/>
  <c r="T529"/>
  <c r="R529"/>
  <c r="P529"/>
  <c r="BI516"/>
  <c r="BH516"/>
  <c r="BG516"/>
  <c r="BF516"/>
  <c r="T516"/>
  <c r="R516"/>
  <c r="P516"/>
  <c r="BI511"/>
  <c r="BH511"/>
  <c r="BG511"/>
  <c r="BF511"/>
  <c r="T511"/>
  <c r="R511"/>
  <c r="P511"/>
  <c r="BI508"/>
  <c r="BH508"/>
  <c r="BG508"/>
  <c r="BF508"/>
  <c r="T508"/>
  <c r="R508"/>
  <c r="P508"/>
  <c r="BI501"/>
  <c r="BH501"/>
  <c r="BG501"/>
  <c r="BF501"/>
  <c r="T501"/>
  <c r="R501"/>
  <c r="P501"/>
  <c r="BI493"/>
  <c r="BH493"/>
  <c r="BG493"/>
  <c r="BF493"/>
  <c r="T493"/>
  <c r="R493"/>
  <c r="P493"/>
  <c r="BI484"/>
  <c r="BH484"/>
  <c r="BG484"/>
  <c r="BF484"/>
  <c r="T484"/>
  <c r="R484"/>
  <c r="P484"/>
  <c r="BI482"/>
  <c r="BH482"/>
  <c r="BG482"/>
  <c r="BF482"/>
  <c r="T482"/>
  <c r="R482"/>
  <c r="P482"/>
  <c r="BI481"/>
  <c r="BH481"/>
  <c r="BG481"/>
  <c r="BF481"/>
  <c r="T481"/>
  <c r="R481"/>
  <c r="P481"/>
  <c r="BI480"/>
  <c r="BH480"/>
  <c r="BG480"/>
  <c r="BF480"/>
  <c r="T480"/>
  <c r="R480"/>
  <c r="P480"/>
  <c r="BI473"/>
  <c r="BH473"/>
  <c r="BG473"/>
  <c r="BF473"/>
  <c r="T473"/>
  <c r="R473"/>
  <c r="P473"/>
  <c r="BI472"/>
  <c r="BH472"/>
  <c r="BG472"/>
  <c r="BF472"/>
  <c r="T472"/>
  <c r="R472"/>
  <c r="P472"/>
  <c r="BI466"/>
  <c r="BH466"/>
  <c r="BG466"/>
  <c r="BF466"/>
  <c r="T466"/>
  <c r="R466"/>
  <c r="P466"/>
  <c r="BI465"/>
  <c r="BH465"/>
  <c r="BG465"/>
  <c r="BF465"/>
  <c r="T465"/>
  <c r="R465"/>
  <c r="P465"/>
  <c r="BI464"/>
  <c r="BH464"/>
  <c r="BG464"/>
  <c r="BF464"/>
  <c r="T464"/>
  <c r="R464"/>
  <c r="P464"/>
  <c r="BI457"/>
  <c r="BH457"/>
  <c r="BG457"/>
  <c r="BF457"/>
  <c r="T457"/>
  <c r="R457"/>
  <c r="P457"/>
  <c r="BI455"/>
  <c r="BH455"/>
  <c r="BG455"/>
  <c r="BF455"/>
  <c r="T455"/>
  <c r="R455"/>
  <c r="P455"/>
  <c r="BI447"/>
  <c r="BH447"/>
  <c r="BG447"/>
  <c r="BF447"/>
  <c r="T447"/>
  <c r="R447"/>
  <c r="P447"/>
  <c r="BI442"/>
  <c r="BH442"/>
  <c r="BG442"/>
  <c r="BF442"/>
  <c r="T442"/>
  <c r="R442"/>
  <c r="P442"/>
  <c r="BI437"/>
  <c r="BH437"/>
  <c r="BG437"/>
  <c r="BF437"/>
  <c r="T437"/>
  <c r="R437"/>
  <c r="P437"/>
  <c r="BI432"/>
  <c r="BH432"/>
  <c r="BG432"/>
  <c r="BF432"/>
  <c r="T432"/>
  <c r="R432"/>
  <c r="P432"/>
  <c r="BI424"/>
  <c r="BH424"/>
  <c r="BG424"/>
  <c r="BF424"/>
  <c r="T424"/>
  <c r="R424"/>
  <c r="P424"/>
  <c r="BI422"/>
  <c r="BH422"/>
  <c r="BG422"/>
  <c r="BF422"/>
  <c r="T422"/>
  <c r="R422"/>
  <c r="P422"/>
  <c r="BI419"/>
  <c r="BH419"/>
  <c r="BG419"/>
  <c r="BF419"/>
  <c r="T419"/>
  <c r="R419"/>
  <c r="P419"/>
  <c r="BI409"/>
  <c r="BH409"/>
  <c r="BG409"/>
  <c r="BF409"/>
  <c r="T409"/>
  <c r="R409"/>
  <c r="P409"/>
  <c r="BI400"/>
  <c r="BH400"/>
  <c r="BG400"/>
  <c r="BF400"/>
  <c r="T400"/>
  <c r="R400"/>
  <c r="P400"/>
  <c r="BI393"/>
  <c r="BH393"/>
  <c r="BG393"/>
  <c r="BF393"/>
  <c r="T393"/>
  <c r="R393"/>
  <c r="P393"/>
  <c r="BI386"/>
  <c r="BH386"/>
  <c r="BG386"/>
  <c r="BF386"/>
  <c r="T386"/>
  <c r="R386"/>
  <c r="P386"/>
  <c r="BI384"/>
  <c r="BH384"/>
  <c r="BG384"/>
  <c r="BF384"/>
  <c r="T384"/>
  <c r="R384"/>
  <c r="P384"/>
  <c r="BI377"/>
  <c r="BH377"/>
  <c r="BG377"/>
  <c r="BF377"/>
  <c r="T377"/>
  <c r="R377"/>
  <c r="P377"/>
  <c r="BI371"/>
  <c r="BH371"/>
  <c r="BG371"/>
  <c r="BF371"/>
  <c r="T371"/>
  <c r="R371"/>
  <c r="P371"/>
  <c r="BI369"/>
  <c r="BH369"/>
  <c r="BG369"/>
  <c r="BF369"/>
  <c r="T369"/>
  <c r="R369"/>
  <c r="P369"/>
  <c r="BI363"/>
  <c r="BH363"/>
  <c r="BG363"/>
  <c r="BF363"/>
  <c r="T363"/>
  <c r="R363"/>
  <c r="P363"/>
  <c r="BI351"/>
  <c r="BH351"/>
  <c r="BG351"/>
  <c r="BF351"/>
  <c r="T351"/>
  <c r="R351"/>
  <c r="P351"/>
  <c r="BI348"/>
  <c r="BH348"/>
  <c r="BG348"/>
  <c r="BF348"/>
  <c r="T348"/>
  <c r="R348"/>
  <c r="P348"/>
  <c r="BI346"/>
  <c r="BH346"/>
  <c r="BG346"/>
  <c r="BF346"/>
  <c r="T346"/>
  <c r="R346"/>
  <c r="P346"/>
  <c r="BI331"/>
  <c r="BH331"/>
  <c r="BG331"/>
  <c r="BF331"/>
  <c r="T331"/>
  <c r="R331"/>
  <c r="P331"/>
  <c r="BI328"/>
  <c r="BH328"/>
  <c r="BG328"/>
  <c r="BF328"/>
  <c r="T328"/>
  <c r="R328"/>
  <c r="P328"/>
  <c r="BI323"/>
  <c r="BH323"/>
  <c r="BG323"/>
  <c r="BF323"/>
  <c r="T323"/>
  <c r="R323"/>
  <c r="P323"/>
  <c r="BI319"/>
  <c r="BH319"/>
  <c r="BG319"/>
  <c r="BF319"/>
  <c r="T319"/>
  <c r="R319"/>
  <c r="P319"/>
  <c r="BI317"/>
  <c r="BH317"/>
  <c r="BG317"/>
  <c r="BF317"/>
  <c r="T317"/>
  <c r="R317"/>
  <c r="P317"/>
  <c r="BI313"/>
  <c r="BH313"/>
  <c r="BG313"/>
  <c r="BF313"/>
  <c r="T313"/>
  <c r="R313"/>
  <c r="P313"/>
  <c r="BI309"/>
  <c r="BH309"/>
  <c r="BG309"/>
  <c r="BF309"/>
  <c r="T309"/>
  <c r="R309"/>
  <c r="P309"/>
  <c r="BI307"/>
  <c r="BH307"/>
  <c r="BG307"/>
  <c r="BF307"/>
  <c r="T307"/>
  <c r="R307"/>
  <c r="P307"/>
  <c r="BI303"/>
  <c r="BH303"/>
  <c r="BG303"/>
  <c r="BF303"/>
  <c r="T303"/>
  <c r="R303"/>
  <c r="P303"/>
  <c r="BI295"/>
  <c r="BH295"/>
  <c r="BG295"/>
  <c r="BF295"/>
  <c r="T295"/>
  <c r="R295"/>
  <c r="P295"/>
  <c r="BI288"/>
  <c r="BH288"/>
  <c r="BG288"/>
  <c r="BF288"/>
  <c r="T288"/>
  <c r="R288"/>
  <c r="P288"/>
  <c r="BI286"/>
  <c r="BH286"/>
  <c r="BG286"/>
  <c r="BF286"/>
  <c r="T286"/>
  <c r="R286"/>
  <c r="P286"/>
  <c r="BI280"/>
  <c r="BH280"/>
  <c r="BG280"/>
  <c r="BF280"/>
  <c r="T280"/>
  <c r="R280"/>
  <c r="P280"/>
  <c r="BI278"/>
  <c r="BH278"/>
  <c r="BG278"/>
  <c r="BF278"/>
  <c r="T278"/>
  <c r="R278"/>
  <c r="P278"/>
  <c r="BI271"/>
  <c r="BH271"/>
  <c r="BG271"/>
  <c r="BF271"/>
  <c r="T271"/>
  <c r="R271"/>
  <c r="P271"/>
  <c r="BI265"/>
  <c r="BH265"/>
  <c r="BG265"/>
  <c r="BF265"/>
  <c r="T265"/>
  <c r="R265"/>
  <c r="P265"/>
  <c r="BI260"/>
  <c r="BH260"/>
  <c r="BG260"/>
  <c r="BF260"/>
  <c r="T260"/>
  <c r="R260"/>
  <c r="P260"/>
  <c r="BI255"/>
  <c r="BH255"/>
  <c r="BG255"/>
  <c r="BF255"/>
  <c r="T255"/>
  <c r="R255"/>
  <c r="P255"/>
  <c r="BI243"/>
  <c r="BH243"/>
  <c r="BG243"/>
  <c r="BF243"/>
  <c r="T243"/>
  <c r="R243"/>
  <c r="P243"/>
  <c r="BI241"/>
  <c r="BH241"/>
  <c r="BG241"/>
  <c r="BF241"/>
  <c r="T241"/>
  <c r="R241"/>
  <c r="P241"/>
  <c r="BI238"/>
  <c r="BH238"/>
  <c r="BG238"/>
  <c r="BF238"/>
  <c r="T238"/>
  <c r="R238"/>
  <c r="P238"/>
  <c r="BI228"/>
  <c r="BH228"/>
  <c r="BG228"/>
  <c r="BF228"/>
  <c r="T228"/>
  <c r="R228"/>
  <c r="P228"/>
  <c r="BI225"/>
  <c r="BH225"/>
  <c r="BG225"/>
  <c r="BF225"/>
  <c r="T225"/>
  <c r="R225"/>
  <c r="P225"/>
  <c r="BI219"/>
  <c r="BH219"/>
  <c r="BG219"/>
  <c r="BF219"/>
  <c r="T219"/>
  <c r="R219"/>
  <c r="P219"/>
  <c r="BI204"/>
  <c r="BH204"/>
  <c r="BG204"/>
  <c r="BF204"/>
  <c r="T204"/>
  <c r="R204"/>
  <c r="P204"/>
  <c r="BI200"/>
  <c r="BH200"/>
  <c r="BG200"/>
  <c r="BF200"/>
  <c r="T200"/>
  <c r="R200"/>
  <c r="P200"/>
  <c r="BI198"/>
  <c r="BH198"/>
  <c r="BG198"/>
  <c r="BF198"/>
  <c r="T198"/>
  <c r="R198"/>
  <c r="P198"/>
  <c r="BI195"/>
  <c r="BH195"/>
  <c r="BG195"/>
  <c r="BF195"/>
  <c r="T195"/>
  <c r="R195"/>
  <c r="P195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1"/>
  <c r="BH181"/>
  <c r="BG181"/>
  <c r="BF181"/>
  <c r="T181"/>
  <c r="R181"/>
  <c r="P181"/>
  <c r="BI174"/>
  <c r="BH174"/>
  <c r="BG174"/>
  <c r="BF174"/>
  <c r="T174"/>
  <c r="R174"/>
  <c r="P174"/>
  <c r="BI167"/>
  <c r="BH167"/>
  <c r="BG167"/>
  <c r="BF167"/>
  <c r="T167"/>
  <c r="R167"/>
  <c r="P167"/>
  <c r="BI160"/>
  <c r="BH160"/>
  <c r="BG160"/>
  <c r="BF160"/>
  <c r="T160"/>
  <c r="R160"/>
  <c r="P160"/>
  <c r="BI153"/>
  <c r="BH153"/>
  <c r="BG153"/>
  <c r="BF153"/>
  <c r="T153"/>
  <c r="R153"/>
  <c r="P153"/>
  <c r="BI146"/>
  <c r="BH146"/>
  <c r="BG146"/>
  <c r="BF146"/>
  <c r="T146"/>
  <c r="R146"/>
  <c r="P146"/>
  <c r="BI138"/>
  <c r="BH138"/>
  <c r="BG138"/>
  <c r="BF138"/>
  <c r="T138"/>
  <c r="R138"/>
  <c r="P138"/>
  <c r="BI136"/>
  <c r="BH136"/>
  <c r="BG136"/>
  <c r="BF136"/>
  <c r="T136"/>
  <c r="R136"/>
  <c r="P136"/>
  <c r="BI131"/>
  <c r="BH131"/>
  <c r="BG131"/>
  <c r="BF131"/>
  <c r="T131"/>
  <c r="R131"/>
  <c r="P131"/>
  <c r="BI126"/>
  <c r="BH126"/>
  <c r="BG126"/>
  <c r="BF126"/>
  <c r="T126"/>
  <c r="R126"/>
  <c r="P126"/>
  <c r="BI117"/>
  <c r="BH117"/>
  <c r="BG117"/>
  <c r="BF117"/>
  <c r="T117"/>
  <c r="R117"/>
  <c r="P117"/>
  <c r="J111"/>
  <c r="J110"/>
  <c r="F110"/>
  <c r="F108"/>
  <c r="E106"/>
  <c r="J63"/>
  <c r="J62"/>
  <c r="F62"/>
  <c r="F60"/>
  <c r="E58"/>
  <c r="J22"/>
  <c r="E22"/>
  <c r="F63"/>
  <c r="J21"/>
  <c r="J16"/>
  <c r="J108"/>
  <c r="E7"/>
  <c r="E52"/>
  <c i="19" r="J37"/>
  <c r="J36"/>
  <c i="1" r="AY73"/>
  <c i="19" r="J35"/>
  <c i="1" r="AX73"/>
  <c i="19" r="BI266"/>
  <c r="BH266"/>
  <c r="BG266"/>
  <c r="BF266"/>
  <c r="T266"/>
  <c r="R266"/>
  <c r="P266"/>
  <c r="BI264"/>
  <c r="BH264"/>
  <c r="BG264"/>
  <c r="BF264"/>
  <c r="T264"/>
  <c r="R264"/>
  <c r="P264"/>
  <c r="BI261"/>
  <c r="BH261"/>
  <c r="BG261"/>
  <c r="BF261"/>
  <c r="T261"/>
  <c r="R261"/>
  <c r="P261"/>
  <c r="BI258"/>
  <c r="BH258"/>
  <c r="BG258"/>
  <c r="BF258"/>
  <c r="T258"/>
  <c r="R258"/>
  <c r="P258"/>
  <c r="BI256"/>
  <c r="BH256"/>
  <c r="BG256"/>
  <c r="BF256"/>
  <c r="T256"/>
  <c r="R256"/>
  <c r="P256"/>
  <c r="BI252"/>
  <c r="BH252"/>
  <c r="BG252"/>
  <c r="BF252"/>
  <c r="T252"/>
  <c r="R252"/>
  <c r="P252"/>
  <c r="BI249"/>
  <c r="BH249"/>
  <c r="BG249"/>
  <c r="BF249"/>
  <c r="T249"/>
  <c r="R249"/>
  <c r="P249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3"/>
  <c r="BH243"/>
  <c r="BG243"/>
  <c r="BF243"/>
  <c r="T243"/>
  <c r="R243"/>
  <c r="P243"/>
  <c r="BI239"/>
  <c r="BH239"/>
  <c r="BG239"/>
  <c r="BF239"/>
  <c r="T239"/>
  <c r="R239"/>
  <c r="P239"/>
  <c r="BI238"/>
  <c r="BH238"/>
  <c r="BG238"/>
  <c r="BF238"/>
  <c r="T238"/>
  <c r="R238"/>
  <c r="P238"/>
  <c r="BI234"/>
  <c r="BH234"/>
  <c r="BG234"/>
  <c r="BF234"/>
  <c r="T234"/>
  <c r="R234"/>
  <c r="P234"/>
  <c r="BI233"/>
  <c r="BH233"/>
  <c r="BG233"/>
  <c r="BF233"/>
  <c r="T233"/>
  <c r="R233"/>
  <c r="P233"/>
  <c r="BI228"/>
  <c r="BH228"/>
  <c r="BG228"/>
  <c r="BF228"/>
  <c r="T228"/>
  <c r="R228"/>
  <c r="P228"/>
  <c r="BI227"/>
  <c r="BH227"/>
  <c r="BG227"/>
  <c r="BF227"/>
  <c r="T227"/>
  <c r="R227"/>
  <c r="P227"/>
  <c r="BI224"/>
  <c r="BH224"/>
  <c r="BG224"/>
  <c r="BF224"/>
  <c r="T224"/>
  <c r="R224"/>
  <c r="P224"/>
  <c r="BI222"/>
  <c r="BH222"/>
  <c r="BG222"/>
  <c r="BF222"/>
  <c r="T222"/>
  <c r="R222"/>
  <c r="P222"/>
  <c r="BI216"/>
  <c r="BH216"/>
  <c r="BG216"/>
  <c r="BF216"/>
  <c r="T216"/>
  <c r="R216"/>
  <c r="P216"/>
  <c r="BI210"/>
  <c r="BH210"/>
  <c r="BG210"/>
  <c r="BF210"/>
  <c r="T210"/>
  <c r="T209"/>
  <c r="R210"/>
  <c r="R209"/>
  <c r="P210"/>
  <c r="P209"/>
  <c r="BI203"/>
  <c r="BH203"/>
  <c r="BG203"/>
  <c r="BF203"/>
  <c r="T203"/>
  <c r="T202"/>
  <c r="R203"/>
  <c r="R202"/>
  <c r="P203"/>
  <c r="P202"/>
  <c r="BI200"/>
  <c r="BH200"/>
  <c r="BG200"/>
  <c r="BF200"/>
  <c r="T200"/>
  <c r="R200"/>
  <c r="P200"/>
  <c r="BI198"/>
  <c r="BH198"/>
  <c r="BG198"/>
  <c r="BF198"/>
  <c r="T198"/>
  <c r="R198"/>
  <c r="P198"/>
  <c r="BI194"/>
  <c r="BH194"/>
  <c r="BG194"/>
  <c r="BF194"/>
  <c r="T194"/>
  <c r="R194"/>
  <c r="P194"/>
  <c r="BI192"/>
  <c r="BH192"/>
  <c r="BG192"/>
  <c r="BF192"/>
  <c r="T192"/>
  <c r="R192"/>
  <c r="P192"/>
  <c r="BI187"/>
  <c r="BH187"/>
  <c r="BG187"/>
  <c r="BF187"/>
  <c r="T187"/>
  <c r="R187"/>
  <c r="P187"/>
  <c r="BI178"/>
  <c r="BH178"/>
  <c r="BG178"/>
  <c r="BF178"/>
  <c r="T178"/>
  <c r="R178"/>
  <c r="P178"/>
  <c r="BI174"/>
  <c r="BH174"/>
  <c r="BG174"/>
  <c r="BF174"/>
  <c r="T174"/>
  <c r="R174"/>
  <c r="P174"/>
  <c r="BI171"/>
  <c r="BH171"/>
  <c r="BG171"/>
  <c r="BF171"/>
  <c r="T171"/>
  <c r="R171"/>
  <c r="P171"/>
  <c r="BI164"/>
  <c r="BH164"/>
  <c r="BG164"/>
  <c r="BF164"/>
  <c r="T164"/>
  <c r="R164"/>
  <c r="P164"/>
  <c r="BI152"/>
  <c r="BH152"/>
  <c r="BG152"/>
  <c r="BF152"/>
  <c r="T152"/>
  <c r="R152"/>
  <c r="P152"/>
  <c r="BI149"/>
  <c r="BH149"/>
  <c r="BG149"/>
  <c r="BF149"/>
  <c r="T149"/>
  <c r="R149"/>
  <c r="P149"/>
  <c r="BI144"/>
  <c r="BH144"/>
  <c r="BG144"/>
  <c r="BF144"/>
  <c r="T144"/>
  <c r="R144"/>
  <c r="P144"/>
  <c r="BI137"/>
  <c r="BH137"/>
  <c r="BG137"/>
  <c r="BF137"/>
  <c r="T137"/>
  <c r="R137"/>
  <c r="P137"/>
  <c r="BI120"/>
  <c r="BH120"/>
  <c r="BG120"/>
  <c r="BF120"/>
  <c r="T120"/>
  <c r="R120"/>
  <c r="P120"/>
  <c r="BI117"/>
  <c r="BH117"/>
  <c r="BG117"/>
  <c r="BF117"/>
  <c r="T117"/>
  <c r="R117"/>
  <c r="P117"/>
  <c r="BI114"/>
  <c r="BH114"/>
  <c r="BG114"/>
  <c r="BF114"/>
  <c r="T114"/>
  <c r="R114"/>
  <c r="P114"/>
  <c r="BI111"/>
  <c r="BH111"/>
  <c r="BG111"/>
  <c r="BF111"/>
  <c r="T111"/>
  <c r="R111"/>
  <c r="P111"/>
  <c r="BI108"/>
  <c r="BH108"/>
  <c r="BG108"/>
  <c r="BF108"/>
  <c r="T108"/>
  <c r="R108"/>
  <c r="P108"/>
  <c r="BI105"/>
  <c r="BH105"/>
  <c r="BG105"/>
  <c r="BF105"/>
  <c r="T105"/>
  <c r="R105"/>
  <c r="P105"/>
  <c r="BI100"/>
  <c r="BH100"/>
  <c r="BG100"/>
  <c r="BF100"/>
  <c r="T100"/>
  <c r="R100"/>
  <c r="P100"/>
  <c r="BI95"/>
  <c r="BH95"/>
  <c r="BG95"/>
  <c r="BF95"/>
  <c r="T95"/>
  <c r="R95"/>
  <c r="P95"/>
  <c r="BI89"/>
  <c r="BH89"/>
  <c r="BG89"/>
  <c r="BF89"/>
  <c r="T89"/>
  <c r="R89"/>
  <c r="P89"/>
  <c r="J83"/>
  <c r="J82"/>
  <c r="F82"/>
  <c r="F80"/>
  <c r="E78"/>
  <c r="J55"/>
  <c r="J54"/>
  <c r="F54"/>
  <c r="F52"/>
  <c r="E50"/>
  <c r="J18"/>
  <c r="E18"/>
  <c r="F83"/>
  <c r="J17"/>
  <c r="J12"/>
  <c r="J80"/>
  <c r="E7"/>
  <c r="E76"/>
  <c i="18" r="J37"/>
  <c r="J36"/>
  <c i="1" r="AY72"/>
  <c i="18" r="J35"/>
  <c i="1" r="AX72"/>
  <c i="18" r="BI434"/>
  <c r="BH434"/>
  <c r="BG434"/>
  <c r="BF434"/>
  <c r="T434"/>
  <c r="R434"/>
  <c r="P434"/>
  <c r="BI432"/>
  <c r="BH432"/>
  <c r="BG432"/>
  <c r="BF432"/>
  <c r="T432"/>
  <c r="R432"/>
  <c r="P432"/>
  <c r="BI429"/>
  <c r="BH429"/>
  <c r="BG429"/>
  <c r="BF429"/>
  <c r="T429"/>
  <c r="R429"/>
  <c r="P429"/>
  <c r="BI427"/>
  <c r="BH427"/>
  <c r="BG427"/>
  <c r="BF427"/>
  <c r="T427"/>
  <c r="R427"/>
  <c r="P427"/>
  <c r="BI425"/>
  <c r="BH425"/>
  <c r="BG425"/>
  <c r="BF425"/>
  <c r="T425"/>
  <c r="R425"/>
  <c r="P425"/>
  <c r="BI420"/>
  <c r="BH420"/>
  <c r="BG420"/>
  <c r="BF420"/>
  <c r="T420"/>
  <c r="R420"/>
  <c r="P420"/>
  <c r="BI412"/>
  <c r="BH412"/>
  <c r="BG412"/>
  <c r="BF412"/>
  <c r="T412"/>
  <c r="R412"/>
  <c r="P412"/>
  <c r="BI404"/>
  <c r="BH404"/>
  <c r="BG404"/>
  <c r="BF404"/>
  <c r="T404"/>
  <c r="R404"/>
  <c r="P404"/>
  <c r="BI401"/>
  <c r="BH401"/>
  <c r="BG401"/>
  <c r="BF401"/>
  <c r="T401"/>
  <c r="R401"/>
  <c r="P401"/>
  <c r="BI399"/>
  <c r="BH399"/>
  <c r="BG399"/>
  <c r="BF399"/>
  <c r="T399"/>
  <c r="R399"/>
  <c r="P399"/>
  <c r="BI396"/>
  <c r="BH396"/>
  <c r="BG396"/>
  <c r="BF396"/>
  <c r="T396"/>
  <c r="R396"/>
  <c r="P396"/>
  <c r="BI394"/>
  <c r="BH394"/>
  <c r="BG394"/>
  <c r="BF394"/>
  <c r="T394"/>
  <c r="R394"/>
  <c r="P394"/>
  <c r="BI392"/>
  <c r="BH392"/>
  <c r="BG392"/>
  <c r="BF392"/>
  <c r="T392"/>
  <c r="R392"/>
  <c r="P392"/>
  <c r="BI388"/>
  <c r="BH388"/>
  <c r="BG388"/>
  <c r="BF388"/>
  <c r="T388"/>
  <c r="R388"/>
  <c r="P388"/>
  <c r="BI384"/>
  <c r="BH384"/>
  <c r="BG384"/>
  <c r="BF384"/>
  <c r="T384"/>
  <c r="R384"/>
  <c r="P384"/>
  <c r="BI382"/>
  <c r="BH382"/>
  <c r="BG382"/>
  <c r="BF382"/>
  <c r="T382"/>
  <c r="R382"/>
  <c r="P382"/>
  <c r="BI375"/>
  <c r="BH375"/>
  <c r="BG375"/>
  <c r="BF375"/>
  <c r="T375"/>
  <c r="R375"/>
  <c r="P375"/>
  <c r="BI373"/>
  <c r="BH373"/>
  <c r="BG373"/>
  <c r="BF373"/>
  <c r="T373"/>
  <c r="R373"/>
  <c r="P373"/>
  <c r="BI371"/>
  <c r="BH371"/>
  <c r="BG371"/>
  <c r="BF371"/>
  <c r="T371"/>
  <c r="R371"/>
  <c r="P371"/>
  <c r="BI367"/>
  <c r="BH367"/>
  <c r="BG367"/>
  <c r="BF367"/>
  <c r="T367"/>
  <c r="R367"/>
  <c r="P367"/>
  <c r="BI364"/>
  <c r="BH364"/>
  <c r="BG364"/>
  <c r="BF364"/>
  <c r="T364"/>
  <c r="R364"/>
  <c r="P364"/>
  <c r="BI362"/>
  <c r="BH362"/>
  <c r="BG362"/>
  <c r="BF362"/>
  <c r="T362"/>
  <c r="R362"/>
  <c r="P362"/>
  <c r="BI361"/>
  <c r="BH361"/>
  <c r="BG361"/>
  <c r="BF361"/>
  <c r="T361"/>
  <c r="R361"/>
  <c r="P361"/>
  <c r="BI360"/>
  <c r="BH360"/>
  <c r="BG360"/>
  <c r="BF360"/>
  <c r="T360"/>
  <c r="R360"/>
  <c r="P360"/>
  <c r="BI358"/>
  <c r="BH358"/>
  <c r="BG358"/>
  <c r="BF358"/>
  <c r="T358"/>
  <c r="R358"/>
  <c r="P358"/>
  <c r="BI353"/>
  <c r="BH353"/>
  <c r="BG353"/>
  <c r="BF353"/>
  <c r="T353"/>
  <c r="R353"/>
  <c r="P353"/>
  <c r="BI352"/>
  <c r="BH352"/>
  <c r="BG352"/>
  <c r="BF352"/>
  <c r="T352"/>
  <c r="R352"/>
  <c r="P352"/>
  <c r="BI348"/>
  <c r="BH348"/>
  <c r="BG348"/>
  <c r="BF348"/>
  <c r="T348"/>
  <c r="R348"/>
  <c r="P348"/>
  <c r="BI347"/>
  <c r="BH347"/>
  <c r="BG347"/>
  <c r="BF347"/>
  <c r="T347"/>
  <c r="R347"/>
  <c r="P347"/>
  <c r="BI343"/>
  <c r="BH343"/>
  <c r="BG343"/>
  <c r="BF343"/>
  <c r="T343"/>
  <c r="R343"/>
  <c r="P343"/>
  <c r="BI342"/>
  <c r="BH342"/>
  <c r="BG342"/>
  <c r="BF342"/>
  <c r="T342"/>
  <c r="R342"/>
  <c r="P342"/>
  <c r="BI337"/>
  <c r="BH337"/>
  <c r="BG337"/>
  <c r="BF337"/>
  <c r="T337"/>
  <c r="R337"/>
  <c r="P337"/>
  <c r="BI336"/>
  <c r="BH336"/>
  <c r="BG336"/>
  <c r="BF336"/>
  <c r="T336"/>
  <c r="R336"/>
  <c r="P336"/>
  <c r="BI331"/>
  <c r="BH331"/>
  <c r="BG331"/>
  <c r="BF331"/>
  <c r="T331"/>
  <c r="R331"/>
  <c r="P331"/>
  <c r="BI330"/>
  <c r="BH330"/>
  <c r="BG330"/>
  <c r="BF330"/>
  <c r="T330"/>
  <c r="R330"/>
  <c r="P330"/>
  <c r="BI327"/>
  <c r="BH327"/>
  <c r="BG327"/>
  <c r="BF327"/>
  <c r="T327"/>
  <c r="R327"/>
  <c r="P327"/>
  <c r="BI326"/>
  <c r="BH326"/>
  <c r="BG326"/>
  <c r="BF326"/>
  <c r="T326"/>
  <c r="R326"/>
  <c r="P326"/>
  <c r="BI323"/>
  <c r="BH323"/>
  <c r="BG323"/>
  <c r="BF323"/>
  <c r="T323"/>
  <c r="R323"/>
  <c r="P323"/>
  <c r="BI321"/>
  <c r="BH321"/>
  <c r="BG321"/>
  <c r="BF321"/>
  <c r="T321"/>
  <c r="R321"/>
  <c r="P321"/>
  <c r="BI315"/>
  <c r="BH315"/>
  <c r="BG315"/>
  <c r="BF315"/>
  <c r="T315"/>
  <c r="R315"/>
  <c r="P315"/>
  <c r="BI313"/>
  <c r="BH313"/>
  <c r="BG313"/>
  <c r="BF313"/>
  <c r="T313"/>
  <c r="R313"/>
  <c r="P313"/>
  <c r="BI307"/>
  <c r="BH307"/>
  <c r="BG307"/>
  <c r="BF307"/>
  <c r="T307"/>
  <c r="R307"/>
  <c r="P307"/>
  <c r="BI302"/>
  <c r="BH302"/>
  <c r="BG302"/>
  <c r="BF302"/>
  <c r="T302"/>
  <c r="R302"/>
  <c r="P302"/>
  <c r="BI297"/>
  <c r="BH297"/>
  <c r="BG297"/>
  <c r="BF297"/>
  <c r="T297"/>
  <c r="R297"/>
  <c r="P297"/>
  <c r="BI292"/>
  <c r="BH292"/>
  <c r="BG292"/>
  <c r="BF292"/>
  <c r="T292"/>
  <c r="R292"/>
  <c r="P292"/>
  <c r="BI287"/>
  <c r="BH287"/>
  <c r="BG287"/>
  <c r="BF287"/>
  <c r="T287"/>
  <c r="R287"/>
  <c r="P287"/>
  <c r="BI283"/>
  <c r="BH283"/>
  <c r="BG283"/>
  <c r="BF283"/>
  <c r="T283"/>
  <c r="R283"/>
  <c r="P283"/>
  <c r="BI281"/>
  <c r="BH281"/>
  <c r="BG281"/>
  <c r="BF281"/>
  <c r="T281"/>
  <c r="R281"/>
  <c r="P281"/>
  <c r="BI273"/>
  <c r="BH273"/>
  <c r="BG273"/>
  <c r="BF273"/>
  <c r="T273"/>
  <c r="R273"/>
  <c r="P273"/>
  <c r="BI268"/>
  <c r="BH268"/>
  <c r="BG268"/>
  <c r="BF268"/>
  <c r="T268"/>
  <c r="R268"/>
  <c r="P268"/>
  <c r="BI263"/>
  <c r="BH263"/>
  <c r="BG263"/>
  <c r="BF263"/>
  <c r="T263"/>
  <c r="R263"/>
  <c r="P263"/>
  <c r="BI258"/>
  <c r="BH258"/>
  <c r="BG258"/>
  <c r="BF258"/>
  <c r="T258"/>
  <c r="R258"/>
  <c r="P258"/>
  <c r="BI253"/>
  <c r="BH253"/>
  <c r="BG253"/>
  <c r="BF253"/>
  <c r="T253"/>
  <c r="R253"/>
  <c r="P253"/>
  <c r="BI248"/>
  <c r="BH248"/>
  <c r="BG248"/>
  <c r="BF248"/>
  <c r="T248"/>
  <c r="R248"/>
  <c r="P248"/>
  <c r="BI241"/>
  <c r="BH241"/>
  <c r="BG241"/>
  <c r="BF241"/>
  <c r="T241"/>
  <c r="T240"/>
  <c r="R241"/>
  <c r="R240"/>
  <c r="P241"/>
  <c r="P240"/>
  <c r="BI238"/>
  <c r="BH238"/>
  <c r="BG238"/>
  <c r="BF238"/>
  <c r="T238"/>
  <c r="R238"/>
  <c r="P238"/>
  <c r="BI236"/>
  <c r="BH236"/>
  <c r="BG236"/>
  <c r="BF236"/>
  <c r="T236"/>
  <c r="R236"/>
  <c r="P236"/>
  <c r="BI232"/>
  <c r="BH232"/>
  <c r="BG232"/>
  <c r="BF232"/>
  <c r="T232"/>
  <c r="R232"/>
  <c r="P232"/>
  <c r="BI230"/>
  <c r="BH230"/>
  <c r="BG230"/>
  <c r="BF230"/>
  <c r="T230"/>
  <c r="R230"/>
  <c r="P230"/>
  <c r="BI225"/>
  <c r="BH225"/>
  <c r="BG225"/>
  <c r="BF225"/>
  <c r="T225"/>
  <c r="R225"/>
  <c r="P225"/>
  <c r="BI216"/>
  <c r="BH216"/>
  <c r="BG216"/>
  <c r="BF216"/>
  <c r="T216"/>
  <c r="R216"/>
  <c r="P216"/>
  <c r="BI212"/>
  <c r="BH212"/>
  <c r="BG212"/>
  <c r="BF212"/>
  <c r="T212"/>
  <c r="R212"/>
  <c r="P212"/>
  <c r="BI209"/>
  <c r="BH209"/>
  <c r="BG209"/>
  <c r="BF209"/>
  <c r="T209"/>
  <c r="R209"/>
  <c r="P209"/>
  <c r="BI202"/>
  <c r="BH202"/>
  <c r="BG202"/>
  <c r="BF202"/>
  <c r="T202"/>
  <c r="R202"/>
  <c r="P202"/>
  <c r="BI190"/>
  <c r="BH190"/>
  <c r="BG190"/>
  <c r="BF190"/>
  <c r="T190"/>
  <c r="R190"/>
  <c r="P190"/>
  <c r="BI187"/>
  <c r="BH187"/>
  <c r="BG187"/>
  <c r="BF187"/>
  <c r="T187"/>
  <c r="R187"/>
  <c r="P187"/>
  <c r="BI182"/>
  <c r="BH182"/>
  <c r="BG182"/>
  <c r="BF182"/>
  <c r="T182"/>
  <c r="R182"/>
  <c r="P182"/>
  <c r="BI175"/>
  <c r="BH175"/>
  <c r="BG175"/>
  <c r="BF175"/>
  <c r="T175"/>
  <c r="R175"/>
  <c r="P175"/>
  <c r="BI158"/>
  <c r="BH158"/>
  <c r="BG158"/>
  <c r="BF158"/>
  <c r="T158"/>
  <c r="R158"/>
  <c r="P158"/>
  <c r="BI155"/>
  <c r="BH155"/>
  <c r="BG155"/>
  <c r="BF155"/>
  <c r="T155"/>
  <c r="R155"/>
  <c r="P155"/>
  <c r="BI152"/>
  <c r="BH152"/>
  <c r="BG152"/>
  <c r="BF152"/>
  <c r="T152"/>
  <c r="R152"/>
  <c r="P152"/>
  <c r="BI149"/>
  <c r="BH149"/>
  <c r="BG149"/>
  <c r="BF149"/>
  <c r="T149"/>
  <c r="R149"/>
  <c r="P149"/>
  <c r="BI146"/>
  <c r="BH146"/>
  <c r="BG146"/>
  <c r="BF146"/>
  <c r="T146"/>
  <c r="R146"/>
  <c r="P146"/>
  <c r="BI143"/>
  <c r="BH143"/>
  <c r="BG143"/>
  <c r="BF143"/>
  <c r="T143"/>
  <c r="R143"/>
  <c r="P143"/>
  <c r="BI138"/>
  <c r="BH138"/>
  <c r="BG138"/>
  <c r="BF138"/>
  <c r="T138"/>
  <c r="R138"/>
  <c r="P138"/>
  <c r="BI133"/>
  <c r="BH133"/>
  <c r="BG133"/>
  <c r="BF133"/>
  <c r="T133"/>
  <c r="R133"/>
  <c r="P133"/>
  <c r="BI131"/>
  <c r="BH131"/>
  <c r="BG131"/>
  <c r="BF131"/>
  <c r="T131"/>
  <c r="R131"/>
  <c r="P131"/>
  <c r="BI126"/>
  <c r="BH126"/>
  <c r="BG126"/>
  <c r="BF126"/>
  <c r="T126"/>
  <c r="R126"/>
  <c r="P126"/>
  <c r="BI121"/>
  <c r="BH121"/>
  <c r="BG121"/>
  <c r="BF121"/>
  <c r="T121"/>
  <c r="R121"/>
  <c r="P121"/>
  <c r="BI113"/>
  <c r="BH113"/>
  <c r="BG113"/>
  <c r="BF113"/>
  <c r="T113"/>
  <c r="R113"/>
  <c r="P113"/>
  <c r="BI105"/>
  <c r="BH105"/>
  <c r="BG105"/>
  <c r="BF105"/>
  <c r="T105"/>
  <c r="R105"/>
  <c r="P105"/>
  <c r="BI100"/>
  <c r="BH100"/>
  <c r="BG100"/>
  <c r="BF100"/>
  <c r="T100"/>
  <c r="R100"/>
  <c r="P100"/>
  <c r="BI95"/>
  <c r="BH95"/>
  <c r="BG95"/>
  <c r="BF95"/>
  <c r="T95"/>
  <c r="R95"/>
  <c r="P95"/>
  <c r="BI90"/>
  <c r="BH90"/>
  <c r="BG90"/>
  <c r="BF90"/>
  <c r="T90"/>
  <c r="R90"/>
  <c r="P90"/>
  <c r="J84"/>
  <c r="J83"/>
  <c r="F83"/>
  <c r="F81"/>
  <c r="E79"/>
  <c r="J55"/>
  <c r="J54"/>
  <c r="F54"/>
  <c r="F52"/>
  <c r="E50"/>
  <c r="J18"/>
  <c r="E18"/>
  <c r="F55"/>
  <c r="J17"/>
  <c r="J12"/>
  <c r="J52"/>
  <c r="E7"/>
  <c r="E77"/>
  <c i="17" r="J39"/>
  <c r="J38"/>
  <c i="1" r="AY71"/>
  <c i="17" r="J37"/>
  <c i="1" r="AX71"/>
  <c i="17" r="BI331"/>
  <c r="BH331"/>
  <c r="BG331"/>
  <c r="BF331"/>
  <c r="T331"/>
  <c r="T330"/>
  <c r="R331"/>
  <c r="R330"/>
  <c r="P331"/>
  <c r="P330"/>
  <c r="BI329"/>
  <c r="BH329"/>
  <c r="BG329"/>
  <c r="BF329"/>
  <c r="T329"/>
  <c r="R329"/>
  <c r="P329"/>
  <c r="BI327"/>
  <c r="BH327"/>
  <c r="BG327"/>
  <c r="BF327"/>
  <c r="T327"/>
  <c r="R327"/>
  <c r="P327"/>
  <c r="BI323"/>
  <c r="BH323"/>
  <c r="BG323"/>
  <c r="BF323"/>
  <c r="T323"/>
  <c r="R323"/>
  <c r="P323"/>
  <c r="BI321"/>
  <c r="BH321"/>
  <c r="BG321"/>
  <c r="BF321"/>
  <c r="T321"/>
  <c r="R321"/>
  <c r="P321"/>
  <c r="BI318"/>
  <c r="BH318"/>
  <c r="BG318"/>
  <c r="BF318"/>
  <c r="T318"/>
  <c r="R318"/>
  <c r="P318"/>
  <c r="BI315"/>
  <c r="BH315"/>
  <c r="BG315"/>
  <c r="BF315"/>
  <c r="T315"/>
  <c r="R315"/>
  <c r="P315"/>
  <c r="BI311"/>
  <c r="BH311"/>
  <c r="BG311"/>
  <c r="BF311"/>
  <c r="T311"/>
  <c r="R311"/>
  <c r="P311"/>
  <c r="BI310"/>
  <c r="BH310"/>
  <c r="BG310"/>
  <c r="BF310"/>
  <c r="T310"/>
  <c r="R310"/>
  <c r="P310"/>
  <c r="BI307"/>
  <c r="BH307"/>
  <c r="BG307"/>
  <c r="BF307"/>
  <c r="T307"/>
  <c r="R307"/>
  <c r="P307"/>
  <c r="BI305"/>
  <c r="BH305"/>
  <c r="BG305"/>
  <c r="BF305"/>
  <c r="T305"/>
  <c r="R305"/>
  <c r="P305"/>
  <c r="BI304"/>
  <c r="BH304"/>
  <c r="BG304"/>
  <c r="BF304"/>
  <c r="T304"/>
  <c r="R304"/>
  <c r="P304"/>
  <c r="BI301"/>
  <c r="BH301"/>
  <c r="BG301"/>
  <c r="BF301"/>
  <c r="T301"/>
  <c r="R301"/>
  <c r="P301"/>
  <c r="BI300"/>
  <c r="BH300"/>
  <c r="BG300"/>
  <c r="BF300"/>
  <c r="T300"/>
  <c r="R300"/>
  <c r="P300"/>
  <c r="BI298"/>
  <c r="BH298"/>
  <c r="BG298"/>
  <c r="BF298"/>
  <c r="T298"/>
  <c r="R298"/>
  <c r="P298"/>
  <c r="BI294"/>
  <c r="BH294"/>
  <c r="BG294"/>
  <c r="BF294"/>
  <c r="T294"/>
  <c r="R294"/>
  <c r="P294"/>
  <c r="BI290"/>
  <c r="BH290"/>
  <c r="BG290"/>
  <c r="BF290"/>
  <c r="T290"/>
  <c r="R290"/>
  <c r="P290"/>
  <c r="BI287"/>
  <c r="BH287"/>
  <c r="BG287"/>
  <c r="BF287"/>
  <c r="T287"/>
  <c r="R287"/>
  <c r="P287"/>
  <c r="BI284"/>
  <c r="BH284"/>
  <c r="BG284"/>
  <c r="BF284"/>
  <c r="T284"/>
  <c r="R284"/>
  <c r="P284"/>
  <c r="BI282"/>
  <c r="BH282"/>
  <c r="BG282"/>
  <c r="BF282"/>
  <c r="T282"/>
  <c r="R282"/>
  <c r="P282"/>
  <c r="BI279"/>
  <c r="BH279"/>
  <c r="BG279"/>
  <c r="BF279"/>
  <c r="T279"/>
  <c r="R279"/>
  <c r="P279"/>
  <c r="BI278"/>
  <c r="BH278"/>
  <c r="BG278"/>
  <c r="BF278"/>
  <c r="T278"/>
  <c r="R278"/>
  <c r="P278"/>
  <c r="BI276"/>
  <c r="BH276"/>
  <c r="BG276"/>
  <c r="BF276"/>
  <c r="T276"/>
  <c r="R276"/>
  <c r="P276"/>
  <c r="BI273"/>
  <c r="BH273"/>
  <c r="BG273"/>
  <c r="BF273"/>
  <c r="T273"/>
  <c r="R273"/>
  <c r="P273"/>
  <c r="BI270"/>
  <c r="BH270"/>
  <c r="BG270"/>
  <c r="BF270"/>
  <c r="T270"/>
  <c r="R270"/>
  <c r="P270"/>
  <c r="BI267"/>
  <c r="BH267"/>
  <c r="BG267"/>
  <c r="BF267"/>
  <c r="T267"/>
  <c r="R267"/>
  <c r="P267"/>
  <c r="BI264"/>
  <c r="BH264"/>
  <c r="BG264"/>
  <c r="BF264"/>
  <c r="T264"/>
  <c r="R264"/>
  <c r="P264"/>
  <c r="BI261"/>
  <c r="BH261"/>
  <c r="BG261"/>
  <c r="BF261"/>
  <c r="T261"/>
  <c r="R261"/>
  <c r="P261"/>
  <c r="BI258"/>
  <c r="BH258"/>
  <c r="BG258"/>
  <c r="BF258"/>
  <c r="T258"/>
  <c r="R258"/>
  <c r="P258"/>
  <c r="BI256"/>
  <c r="BH256"/>
  <c r="BG256"/>
  <c r="BF256"/>
  <c r="T256"/>
  <c r="R256"/>
  <c r="P256"/>
  <c r="BI255"/>
  <c r="BH255"/>
  <c r="BG255"/>
  <c r="BF255"/>
  <c r="T255"/>
  <c r="R255"/>
  <c r="P255"/>
  <c r="BI253"/>
  <c r="BH253"/>
  <c r="BG253"/>
  <c r="BF253"/>
  <c r="T253"/>
  <c r="R253"/>
  <c r="P253"/>
  <c r="BI250"/>
  <c r="BH250"/>
  <c r="BG250"/>
  <c r="BF250"/>
  <c r="T250"/>
  <c r="R250"/>
  <c r="P250"/>
  <c r="BI245"/>
  <c r="BH245"/>
  <c r="BG245"/>
  <c r="BF245"/>
  <c r="T245"/>
  <c r="R245"/>
  <c r="P245"/>
  <c r="BI244"/>
  <c r="BH244"/>
  <c r="BG244"/>
  <c r="BF244"/>
  <c r="T244"/>
  <c r="R244"/>
  <c r="P244"/>
  <c r="BI242"/>
  <c r="BH242"/>
  <c r="BG242"/>
  <c r="BF242"/>
  <c r="T242"/>
  <c r="R242"/>
  <c r="P242"/>
  <c r="BI239"/>
  <c r="BH239"/>
  <c r="BG239"/>
  <c r="BF239"/>
  <c r="T239"/>
  <c r="R239"/>
  <c r="P239"/>
  <c r="BI238"/>
  <c r="BH238"/>
  <c r="BG238"/>
  <c r="BF238"/>
  <c r="T238"/>
  <c r="R238"/>
  <c r="P238"/>
  <c r="BI235"/>
  <c r="BH235"/>
  <c r="BG235"/>
  <c r="BF235"/>
  <c r="T235"/>
  <c r="R235"/>
  <c r="P235"/>
  <c r="BI232"/>
  <c r="BH232"/>
  <c r="BG232"/>
  <c r="BF232"/>
  <c r="T232"/>
  <c r="R232"/>
  <c r="P232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6"/>
  <c r="BH226"/>
  <c r="BG226"/>
  <c r="BF226"/>
  <c r="T226"/>
  <c r="R226"/>
  <c r="P226"/>
  <c r="BI220"/>
  <c r="BH220"/>
  <c r="BG220"/>
  <c r="BF220"/>
  <c r="T220"/>
  <c r="T219"/>
  <c r="R220"/>
  <c r="R219"/>
  <c r="P220"/>
  <c r="P219"/>
  <c r="BI210"/>
  <c r="BH210"/>
  <c r="BG210"/>
  <c r="BF210"/>
  <c r="T210"/>
  <c r="T204"/>
  <c r="R210"/>
  <c r="R204"/>
  <c r="P210"/>
  <c r="BI205"/>
  <c r="BH205"/>
  <c r="BG205"/>
  <c r="BF205"/>
  <c r="T205"/>
  <c r="R205"/>
  <c r="P205"/>
  <c r="BI202"/>
  <c r="BH202"/>
  <c r="BG202"/>
  <c r="BF202"/>
  <c r="T202"/>
  <c r="T201"/>
  <c r="R202"/>
  <c r="R201"/>
  <c r="P202"/>
  <c r="P201"/>
  <c r="BI199"/>
  <c r="BH199"/>
  <c r="BG199"/>
  <c r="BF199"/>
  <c r="T199"/>
  <c r="R199"/>
  <c r="P199"/>
  <c r="BI195"/>
  <c r="BH195"/>
  <c r="BG195"/>
  <c r="BF195"/>
  <c r="T195"/>
  <c r="R195"/>
  <c r="P195"/>
  <c r="BI188"/>
  <c r="BH188"/>
  <c r="BG188"/>
  <c r="BF188"/>
  <c r="T188"/>
  <c r="R188"/>
  <c r="P188"/>
  <c r="BI183"/>
  <c r="BH183"/>
  <c r="BG183"/>
  <c r="BF183"/>
  <c r="T183"/>
  <c r="R183"/>
  <c r="P183"/>
  <c r="BI180"/>
  <c r="BH180"/>
  <c r="BG180"/>
  <c r="BF180"/>
  <c r="T180"/>
  <c r="R180"/>
  <c r="P180"/>
  <c r="BI168"/>
  <c r="BH168"/>
  <c r="BG168"/>
  <c r="BF168"/>
  <c r="T168"/>
  <c r="R168"/>
  <c r="P168"/>
  <c r="BI165"/>
  <c r="BH165"/>
  <c r="BG165"/>
  <c r="BF165"/>
  <c r="T165"/>
  <c r="R165"/>
  <c r="P165"/>
  <c r="BI160"/>
  <c r="BH160"/>
  <c r="BG160"/>
  <c r="BF160"/>
  <c r="T160"/>
  <c r="R160"/>
  <c r="P160"/>
  <c r="BI157"/>
  <c r="BH157"/>
  <c r="BG157"/>
  <c r="BF157"/>
  <c r="T157"/>
  <c r="R157"/>
  <c r="P157"/>
  <c r="BI148"/>
  <c r="BH148"/>
  <c r="BG148"/>
  <c r="BF148"/>
  <c r="T148"/>
  <c r="R148"/>
  <c r="P148"/>
  <c r="BI135"/>
  <c r="BH135"/>
  <c r="BG135"/>
  <c r="BF135"/>
  <c r="T135"/>
  <c r="R135"/>
  <c r="P135"/>
  <c r="BI133"/>
  <c r="BH133"/>
  <c r="BG133"/>
  <c r="BF133"/>
  <c r="T133"/>
  <c r="R133"/>
  <c r="P133"/>
  <c r="BI130"/>
  <c r="BH130"/>
  <c r="BG130"/>
  <c r="BF130"/>
  <c r="T130"/>
  <c r="R130"/>
  <c r="P130"/>
  <c r="BI123"/>
  <c r="BH123"/>
  <c r="BG123"/>
  <c r="BF123"/>
  <c r="T123"/>
  <c r="R123"/>
  <c r="P123"/>
  <c r="BI120"/>
  <c r="BH120"/>
  <c r="BG120"/>
  <c r="BF120"/>
  <c r="T120"/>
  <c r="R120"/>
  <c r="P120"/>
  <c r="BI117"/>
  <c r="BH117"/>
  <c r="BG117"/>
  <c r="BF117"/>
  <c r="T117"/>
  <c r="R117"/>
  <c r="P117"/>
  <c r="BI114"/>
  <c r="BH114"/>
  <c r="BG114"/>
  <c r="BF114"/>
  <c r="T114"/>
  <c r="R114"/>
  <c r="P114"/>
  <c r="BI109"/>
  <c r="BH109"/>
  <c r="BG109"/>
  <c r="BF109"/>
  <c r="T109"/>
  <c r="R109"/>
  <c r="P109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J92"/>
  <c r="J91"/>
  <c r="F91"/>
  <c r="F89"/>
  <c r="E87"/>
  <c r="J59"/>
  <c r="J58"/>
  <c r="F58"/>
  <c r="F56"/>
  <c r="E54"/>
  <c r="J20"/>
  <c r="E20"/>
  <c r="F92"/>
  <c r="J19"/>
  <c r="J14"/>
  <c r="J56"/>
  <c r="E7"/>
  <c r="E83"/>
  <c i="16" r="J39"/>
  <c r="J38"/>
  <c i="1" r="AY70"/>
  <c i="16" r="J37"/>
  <c i="1" r="AX70"/>
  <c i="16" r="BI354"/>
  <c r="BH354"/>
  <c r="BG354"/>
  <c r="BF354"/>
  <c r="T354"/>
  <c r="T353"/>
  <c r="R354"/>
  <c r="R353"/>
  <c r="P354"/>
  <c r="P353"/>
  <c r="BI352"/>
  <c r="BH352"/>
  <c r="BG352"/>
  <c r="BF352"/>
  <c r="T352"/>
  <c r="R352"/>
  <c r="P352"/>
  <c r="BI350"/>
  <c r="BH350"/>
  <c r="BG350"/>
  <c r="BF350"/>
  <c r="T350"/>
  <c r="R350"/>
  <c r="P350"/>
  <c r="BI346"/>
  <c r="BH346"/>
  <c r="BG346"/>
  <c r="BF346"/>
  <c r="T346"/>
  <c r="R346"/>
  <c r="P346"/>
  <c r="BI344"/>
  <c r="BH344"/>
  <c r="BG344"/>
  <c r="BF344"/>
  <c r="T344"/>
  <c r="R344"/>
  <c r="P344"/>
  <c r="BI341"/>
  <c r="BH341"/>
  <c r="BG341"/>
  <c r="BF341"/>
  <c r="T341"/>
  <c r="R341"/>
  <c r="P341"/>
  <c r="BI339"/>
  <c r="BH339"/>
  <c r="BG339"/>
  <c r="BF339"/>
  <c r="T339"/>
  <c r="R339"/>
  <c r="P339"/>
  <c r="BI336"/>
  <c r="BH336"/>
  <c r="BG336"/>
  <c r="BF336"/>
  <c r="T336"/>
  <c r="R336"/>
  <c r="P336"/>
  <c r="BI334"/>
  <c r="BH334"/>
  <c r="BG334"/>
  <c r="BF334"/>
  <c r="T334"/>
  <c r="R334"/>
  <c r="P334"/>
  <c r="BI329"/>
  <c r="BH329"/>
  <c r="BG329"/>
  <c r="BF329"/>
  <c r="T329"/>
  <c r="R329"/>
  <c r="P329"/>
  <c r="BI327"/>
  <c r="BH327"/>
  <c r="BG327"/>
  <c r="BF327"/>
  <c r="T327"/>
  <c r="R327"/>
  <c r="P327"/>
  <c r="BI324"/>
  <c r="BH324"/>
  <c r="BG324"/>
  <c r="BF324"/>
  <c r="T324"/>
  <c r="R324"/>
  <c r="P324"/>
  <c r="BI321"/>
  <c r="BH321"/>
  <c r="BG321"/>
  <c r="BF321"/>
  <c r="T321"/>
  <c r="R321"/>
  <c r="P321"/>
  <c r="BI317"/>
  <c r="BH317"/>
  <c r="BG317"/>
  <c r="BF317"/>
  <c r="T317"/>
  <c r="R317"/>
  <c r="P317"/>
  <c r="BI316"/>
  <c r="BH316"/>
  <c r="BG316"/>
  <c r="BF316"/>
  <c r="T316"/>
  <c r="R316"/>
  <c r="P316"/>
  <c r="BI313"/>
  <c r="BH313"/>
  <c r="BG313"/>
  <c r="BF313"/>
  <c r="T313"/>
  <c r="R313"/>
  <c r="P313"/>
  <c r="BI312"/>
  <c r="BH312"/>
  <c r="BG312"/>
  <c r="BF312"/>
  <c r="T312"/>
  <c r="R312"/>
  <c r="P312"/>
  <c r="BI310"/>
  <c r="BH310"/>
  <c r="BG310"/>
  <c r="BF310"/>
  <c r="T310"/>
  <c r="R310"/>
  <c r="P310"/>
  <c r="BI306"/>
  <c r="BH306"/>
  <c r="BG306"/>
  <c r="BF306"/>
  <c r="T306"/>
  <c r="R306"/>
  <c r="P306"/>
  <c r="BI302"/>
  <c r="BH302"/>
  <c r="BG302"/>
  <c r="BF302"/>
  <c r="T302"/>
  <c r="R302"/>
  <c r="P302"/>
  <c r="BI299"/>
  <c r="BH299"/>
  <c r="BG299"/>
  <c r="BF299"/>
  <c r="T299"/>
  <c r="R299"/>
  <c r="P299"/>
  <c r="BI296"/>
  <c r="BH296"/>
  <c r="BG296"/>
  <c r="BF296"/>
  <c r="T296"/>
  <c r="R296"/>
  <c r="P296"/>
  <c r="BI294"/>
  <c r="BH294"/>
  <c r="BG294"/>
  <c r="BF294"/>
  <c r="T294"/>
  <c r="R294"/>
  <c r="P294"/>
  <c r="BI291"/>
  <c r="BH291"/>
  <c r="BG291"/>
  <c r="BF291"/>
  <c r="T291"/>
  <c r="R291"/>
  <c r="P291"/>
  <c r="BI289"/>
  <c r="BH289"/>
  <c r="BG289"/>
  <c r="BF289"/>
  <c r="T289"/>
  <c r="R289"/>
  <c r="P289"/>
  <c r="BI286"/>
  <c r="BH286"/>
  <c r="BG286"/>
  <c r="BF286"/>
  <c r="T286"/>
  <c r="R286"/>
  <c r="P286"/>
  <c r="BI283"/>
  <c r="BH283"/>
  <c r="BG283"/>
  <c r="BF283"/>
  <c r="T283"/>
  <c r="R283"/>
  <c r="P283"/>
  <c r="BI280"/>
  <c r="BH280"/>
  <c r="BG280"/>
  <c r="BF280"/>
  <c r="T280"/>
  <c r="R280"/>
  <c r="P280"/>
  <c r="BI277"/>
  <c r="BH277"/>
  <c r="BG277"/>
  <c r="BF277"/>
  <c r="T277"/>
  <c r="R277"/>
  <c r="P277"/>
  <c r="BI275"/>
  <c r="BH275"/>
  <c r="BG275"/>
  <c r="BF275"/>
  <c r="T275"/>
  <c r="R275"/>
  <c r="P275"/>
  <c r="BI272"/>
  <c r="BH272"/>
  <c r="BG272"/>
  <c r="BF272"/>
  <c r="T272"/>
  <c r="R272"/>
  <c r="P272"/>
  <c r="BI270"/>
  <c r="BH270"/>
  <c r="BG270"/>
  <c r="BF270"/>
  <c r="T270"/>
  <c r="R270"/>
  <c r="P270"/>
  <c r="BI267"/>
  <c r="BH267"/>
  <c r="BG267"/>
  <c r="BF267"/>
  <c r="T267"/>
  <c r="R267"/>
  <c r="P267"/>
  <c r="BI262"/>
  <c r="BH262"/>
  <c r="BG262"/>
  <c r="BF262"/>
  <c r="T262"/>
  <c r="R262"/>
  <c r="P262"/>
  <c r="BI259"/>
  <c r="BH259"/>
  <c r="BG259"/>
  <c r="BF259"/>
  <c r="T259"/>
  <c r="R259"/>
  <c r="P259"/>
  <c r="BI257"/>
  <c r="BH257"/>
  <c r="BG257"/>
  <c r="BF257"/>
  <c r="T257"/>
  <c r="R257"/>
  <c r="P257"/>
  <c r="BI254"/>
  <c r="BH254"/>
  <c r="BG254"/>
  <c r="BF254"/>
  <c r="T254"/>
  <c r="R254"/>
  <c r="P254"/>
  <c r="BI252"/>
  <c r="BH252"/>
  <c r="BG252"/>
  <c r="BF252"/>
  <c r="T252"/>
  <c r="R252"/>
  <c r="P252"/>
  <c r="BI249"/>
  <c r="BH249"/>
  <c r="BG249"/>
  <c r="BF249"/>
  <c r="T249"/>
  <c r="R249"/>
  <c r="P249"/>
  <c r="BI247"/>
  <c r="BH247"/>
  <c r="BG247"/>
  <c r="BF247"/>
  <c r="T247"/>
  <c r="R247"/>
  <c r="P247"/>
  <c r="BI242"/>
  <c r="BH242"/>
  <c r="BG242"/>
  <c r="BF242"/>
  <c r="T242"/>
  <c r="R242"/>
  <c r="P242"/>
  <c r="BI237"/>
  <c r="BH237"/>
  <c r="BG237"/>
  <c r="BF237"/>
  <c r="T237"/>
  <c r="R237"/>
  <c r="P237"/>
  <c r="BI232"/>
  <c r="BH232"/>
  <c r="BG232"/>
  <c r="BF232"/>
  <c r="T232"/>
  <c r="R232"/>
  <c r="P232"/>
  <c r="BI227"/>
  <c r="BH227"/>
  <c r="BG227"/>
  <c r="BF227"/>
  <c r="T227"/>
  <c r="R227"/>
  <c r="P227"/>
  <c r="BI222"/>
  <c r="BH222"/>
  <c r="BG222"/>
  <c r="BF222"/>
  <c r="T222"/>
  <c r="R222"/>
  <c r="P222"/>
  <c r="BI213"/>
  <c r="BH213"/>
  <c r="BG213"/>
  <c r="BF213"/>
  <c r="T213"/>
  <c r="T207"/>
  <c r="R213"/>
  <c r="R207"/>
  <c r="P213"/>
  <c r="P207"/>
  <c r="BI208"/>
  <c r="BH208"/>
  <c r="BG208"/>
  <c r="BF208"/>
  <c r="T208"/>
  <c r="R208"/>
  <c r="P208"/>
  <c r="BI205"/>
  <c r="BH205"/>
  <c r="BG205"/>
  <c r="BF205"/>
  <c r="T205"/>
  <c r="T204"/>
  <c r="R205"/>
  <c r="R204"/>
  <c r="P205"/>
  <c r="P204"/>
  <c r="BI202"/>
  <c r="BH202"/>
  <c r="BG202"/>
  <c r="BF202"/>
  <c r="T202"/>
  <c r="R202"/>
  <c r="P202"/>
  <c r="BI198"/>
  <c r="BH198"/>
  <c r="BG198"/>
  <c r="BF198"/>
  <c r="T198"/>
  <c r="R198"/>
  <c r="P198"/>
  <c r="BI193"/>
  <c r="BH193"/>
  <c r="BG193"/>
  <c r="BF193"/>
  <c r="T193"/>
  <c r="R193"/>
  <c r="P193"/>
  <c r="BI188"/>
  <c r="BH188"/>
  <c r="BG188"/>
  <c r="BF188"/>
  <c r="T188"/>
  <c r="R188"/>
  <c r="P188"/>
  <c r="BI185"/>
  <c r="BH185"/>
  <c r="BG185"/>
  <c r="BF185"/>
  <c r="T185"/>
  <c r="R185"/>
  <c r="P185"/>
  <c r="BI175"/>
  <c r="BH175"/>
  <c r="BG175"/>
  <c r="BF175"/>
  <c r="T175"/>
  <c r="R175"/>
  <c r="P175"/>
  <c r="BI172"/>
  <c r="BH172"/>
  <c r="BG172"/>
  <c r="BF172"/>
  <c r="T172"/>
  <c r="R172"/>
  <c r="P172"/>
  <c r="BI167"/>
  <c r="BH167"/>
  <c r="BG167"/>
  <c r="BF167"/>
  <c r="T167"/>
  <c r="R167"/>
  <c r="P167"/>
  <c r="BI164"/>
  <c r="BH164"/>
  <c r="BG164"/>
  <c r="BF164"/>
  <c r="T164"/>
  <c r="R164"/>
  <c r="P164"/>
  <c r="BI157"/>
  <c r="BH157"/>
  <c r="BG157"/>
  <c r="BF157"/>
  <c r="T157"/>
  <c r="R157"/>
  <c r="P157"/>
  <c r="BI147"/>
  <c r="BH147"/>
  <c r="BG147"/>
  <c r="BF147"/>
  <c r="T147"/>
  <c r="R147"/>
  <c r="P147"/>
  <c r="BI145"/>
  <c r="BH145"/>
  <c r="BG145"/>
  <c r="BF145"/>
  <c r="T145"/>
  <c r="R145"/>
  <c r="P145"/>
  <c r="BI142"/>
  <c r="BH142"/>
  <c r="BG142"/>
  <c r="BF142"/>
  <c r="T142"/>
  <c r="R142"/>
  <c r="P142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BI121"/>
  <c r="BH121"/>
  <c r="BG121"/>
  <c r="BF121"/>
  <c r="T121"/>
  <c r="R121"/>
  <c r="P121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5"/>
  <c r="BH105"/>
  <c r="BG105"/>
  <c r="BF105"/>
  <c r="T105"/>
  <c r="R105"/>
  <c r="P105"/>
  <c r="BI100"/>
  <c r="BH100"/>
  <c r="BG100"/>
  <c r="BF100"/>
  <c r="T100"/>
  <c r="R100"/>
  <c r="P100"/>
  <c r="J94"/>
  <c r="J93"/>
  <c r="F93"/>
  <c r="F91"/>
  <c r="E89"/>
  <c r="J59"/>
  <c r="J58"/>
  <c r="F58"/>
  <c r="F56"/>
  <c r="E54"/>
  <c r="J20"/>
  <c r="E20"/>
  <c r="F94"/>
  <c r="J19"/>
  <c r="J14"/>
  <c r="J91"/>
  <c r="E7"/>
  <c r="E85"/>
  <c i="15" r="J39"/>
  <c r="J38"/>
  <c i="1" r="AY69"/>
  <c i="15" r="J37"/>
  <c i="1" r="AX69"/>
  <c i="15" r="BI430"/>
  <c r="BH430"/>
  <c r="BG430"/>
  <c r="BF430"/>
  <c r="T430"/>
  <c r="T429"/>
  <c r="R430"/>
  <c r="R429"/>
  <c r="P430"/>
  <c r="P429"/>
  <c r="BI428"/>
  <c r="BH428"/>
  <c r="BG428"/>
  <c r="BF428"/>
  <c r="T428"/>
  <c r="R428"/>
  <c r="P428"/>
  <c r="BI426"/>
  <c r="BH426"/>
  <c r="BG426"/>
  <c r="BF426"/>
  <c r="T426"/>
  <c r="R426"/>
  <c r="P426"/>
  <c r="BI422"/>
  <c r="BH422"/>
  <c r="BG422"/>
  <c r="BF422"/>
  <c r="T422"/>
  <c r="R422"/>
  <c r="P422"/>
  <c r="BI420"/>
  <c r="BH420"/>
  <c r="BG420"/>
  <c r="BF420"/>
  <c r="T420"/>
  <c r="R420"/>
  <c r="P420"/>
  <c r="BI417"/>
  <c r="BH417"/>
  <c r="BG417"/>
  <c r="BF417"/>
  <c r="T417"/>
  <c r="R417"/>
  <c r="P417"/>
  <c r="BI415"/>
  <c r="BH415"/>
  <c r="BG415"/>
  <c r="BF415"/>
  <c r="T415"/>
  <c r="R415"/>
  <c r="P415"/>
  <c r="BI410"/>
  <c r="BH410"/>
  <c r="BG410"/>
  <c r="BF410"/>
  <c r="T410"/>
  <c r="R410"/>
  <c r="P410"/>
  <c r="BI402"/>
  <c r="BH402"/>
  <c r="BG402"/>
  <c r="BF402"/>
  <c r="T402"/>
  <c r="R402"/>
  <c r="P402"/>
  <c r="BI394"/>
  <c r="BH394"/>
  <c r="BG394"/>
  <c r="BF394"/>
  <c r="T394"/>
  <c r="R394"/>
  <c r="P394"/>
  <c r="BI391"/>
  <c r="BH391"/>
  <c r="BG391"/>
  <c r="BF391"/>
  <c r="T391"/>
  <c r="R391"/>
  <c r="P391"/>
  <c r="BI389"/>
  <c r="BH389"/>
  <c r="BG389"/>
  <c r="BF389"/>
  <c r="T389"/>
  <c r="R389"/>
  <c r="P389"/>
  <c r="BI386"/>
  <c r="BH386"/>
  <c r="BG386"/>
  <c r="BF386"/>
  <c r="T386"/>
  <c r="R386"/>
  <c r="P386"/>
  <c r="BI382"/>
  <c r="BH382"/>
  <c r="BG382"/>
  <c r="BF382"/>
  <c r="T382"/>
  <c r="R382"/>
  <c r="P382"/>
  <c r="BI376"/>
  <c r="BH376"/>
  <c r="BG376"/>
  <c r="BF376"/>
  <c r="T376"/>
  <c r="R376"/>
  <c r="P376"/>
  <c r="BI373"/>
  <c r="BH373"/>
  <c r="BG373"/>
  <c r="BF373"/>
  <c r="T373"/>
  <c r="R373"/>
  <c r="P373"/>
  <c r="BI370"/>
  <c r="BH370"/>
  <c r="BG370"/>
  <c r="BF370"/>
  <c r="T370"/>
  <c r="R370"/>
  <c r="P370"/>
  <c r="BI367"/>
  <c r="BH367"/>
  <c r="BG367"/>
  <c r="BF367"/>
  <c r="T367"/>
  <c r="R367"/>
  <c r="P367"/>
  <c r="BI366"/>
  <c r="BH366"/>
  <c r="BG366"/>
  <c r="BF366"/>
  <c r="T366"/>
  <c r="R366"/>
  <c r="P366"/>
  <c r="BI362"/>
  <c r="BH362"/>
  <c r="BG362"/>
  <c r="BF362"/>
  <c r="T362"/>
  <c r="R362"/>
  <c r="P362"/>
  <c r="BI361"/>
  <c r="BH361"/>
  <c r="BG361"/>
  <c r="BF361"/>
  <c r="T361"/>
  <c r="R361"/>
  <c r="P361"/>
  <c r="BI358"/>
  <c r="BH358"/>
  <c r="BG358"/>
  <c r="BF358"/>
  <c r="T358"/>
  <c r="R358"/>
  <c r="P358"/>
  <c r="BI356"/>
  <c r="BH356"/>
  <c r="BG356"/>
  <c r="BF356"/>
  <c r="T356"/>
  <c r="R356"/>
  <c r="P356"/>
  <c r="BI355"/>
  <c r="BH355"/>
  <c r="BG355"/>
  <c r="BF355"/>
  <c r="T355"/>
  <c r="R355"/>
  <c r="P355"/>
  <c r="BI352"/>
  <c r="BH352"/>
  <c r="BG352"/>
  <c r="BF352"/>
  <c r="T352"/>
  <c r="R352"/>
  <c r="P352"/>
  <c r="BI351"/>
  <c r="BH351"/>
  <c r="BG351"/>
  <c r="BF351"/>
  <c r="T351"/>
  <c r="R351"/>
  <c r="P351"/>
  <c r="BI349"/>
  <c r="BH349"/>
  <c r="BG349"/>
  <c r="BF349"/>
  <c r="T349"/>
  <c r="R349"/>
  <c r="P349"/>
  <c r="BI345"/>
  <c r="BH345"/>
  <c r="BG345"/>
  <c r="BF345"/>
  <c r="T345"/>
  <c r="R345"/>
  <c r="P345"/>
  <c r="BI341"/>
  <c r="BH341"/>
  <c r="BG341"/>
  <c r="BF341"/>
  <c r="T341"/>
  <c r="R341"/>
  <c r="P341"/>
  <c r="BI338"/>
  <c r="BH338"/>
  <c r="BG338"/>
  <c r="BF338"/>
  <c r="T338"/>
  <c r="R338"/>
  <c r="P338"/>
  <c r="BI336"/>
  <c r="BH336"/>
  <c r="BG336"/>
  <c r="BF336"/>
  <c r="T336"/>
  <c r="R336"/>
  <c r="P336"/>
  <c r="BI333"/>
  <c r="BH333"/>
  <c r="BG333"/>
  <c r="BF333"/>
  <c r="T333"/>
  <c r="R333"/>
  <c r="P333"/>
  <c r="BI330"/>
  <c r="BH330"/>
  <c r="BG330"/>
  <c r="BF330"/>
  <c r="T330"/>
  <c r="R330"/>
  <c r="P330"/>
  <c r="BI328"/>
  <c r="BH328"/>
  <c r="BG328"/>
  <c r="BF328"/>
  <c r="T328"/>
  <c r="R328"/>
  <c r="P328"/>
  <c r="BI325"/>
  <c r="BH325"/>
  <c r="BG325"/>
  <c r="BF325"/>
  <c r="T325"/>
  <c r="R325"/>
  <c r="P325"/>
  <c r="BI323"/>
  <c r="BH323"/>
  <c r="BG323"/>
  <c r="BF323"/>
  <c r="T323"/>
  <c r="R323"/>
  <c r="P323"/>
  <c r="BI320"/>
  <c r="BH320"/>
  <c r="BG320"/>
  <c r="BF320"/>
  <c r="T320"/>
  <c r="R320"/>
  <c r="P320"/>
  <c r="BI317"/>
  <c r="BH317"/>
  <c r="BG317"/>
  <c r="BF317"/>
  <c r="T317"/>
  <c r="R317"/>
  <c r="P317"/>
  <c r="BI314"/>
  <c r="BH314"/>
  <c r="BG314"/>
  <c r="BF314"/>
  <c r="T314"/>
  <c r="R314"/>
  <c r="P314"/>
  <c r="BI311"/>
  <c r="BH311"/>
  <c r="BG311"/>
  <c r="BF311"/>
  <c r="T311"/>
  <c r="R311"/>
  <c r="P311"/>
  <c r="BI309"/>
  <c r="BH309"/>
  <c r="BG309"/>
  <c r="BF309"/>
  <c r="T309"/>
  <c r="R309"/>
  <c r="P309"/>
  <c r="BI306"/>
  <c r="BH306"/>
  <c r="BG306"/>
  <c r="BF306"/>
  <c r="T306"/>
  <c r="R306"/>
  <c r="P306"/>
  <c r="BI304"/>
  <c r="BH304"/>
  <c r="BG304"/>
  <c r="BF304"/>
  <c r="T304"/>
  <c r="R304"/>
  <c r="P304"/>
  <c r="BI301"/>
  <c r="BH301"/>
  <c r="BG301"/>
  <c r="BF301"/>
  <c r="T301"/>
  <c r="R301"/>
  <c r="P301"/>
  <c r="BI296"/>
  <c r="BH296"/>
  <c r="BG296"/>
  <c r="BF296"/>
  <c r="T296"/>
  <c r="R296"/>
  <c r="P296"/>
  <c r="BI293"/>
  <c r="BH293"/>
  <c r="BG293"/>
  <c r="BF293"/>
  <c r="T293"/>
  <c r="R293"/>
  <c r="P293"/>
  <c r="BI290"/>
  <c r="BH290"/>
  <c r="BG290"/>
  <c r="BF290"/>
  <c r="T290"/>
  <c r="R290"/>
  <c r="P290"/>
  <c r="BI288"/>
  <c r="BH288"/>
  <c r="BG288"/>
  <c r="BF288"/>
  <c r="T288"/>
  <c r="R288"/>
  <c r="P288"/>
  <c r="BI285"/>
  <c r="BH285"/>
  <c r="BG285"/>
  <c r="BF285"/>
  <c r="T285"/>
  <c r="R285"/>
  <c r="P285"/>
  <c r="BI283"/>
  <c r="BH283"/>
  <c r="BG283"/>
  <c r="BF283"/>
  <c r="T283"/>
  <c r="R283"/>
  <c r="P283"/>
  <c r="BI277"/>
  <c r="BH277"/>
  <c r="BG277"/>
  <c r="BF277"/>
  <c r="T277"/>
  <c r="R277"/>
  <c r="P277"/>
  <c r="BI272"/>
  <c r="BH272"/>
  <c r="BG272"/>
  <c r="BF272"/>
  <c r="T272"/>
  <c r="R272"/>
  <c r="P272"/>
  <c r="BI267"/>
  <c r="BH267"/>
  <c r="BG267"/>
  <c r="BF267"/>
  <c r="T267"/>
  <c r="R267"/>
  <c r="P267"/>
  <c r="BI262"/>
  <c r="BH262"/>
  <c r="BG262"/>
  <c r="BF262"/>
  <c r="T262"/>
  <c r="R262"/>
  <c r="P262"/>
  <c r="BI257"/>
  <c r="BH257"/>
  <c r="BG257"/>
  <c r="BF257"/>
  <c r="T257"/>
  <c r="R257"/>
  <c r="P257"/>
  <c r="BI247"/>
  <c r="BH247"/>
  <c r="BG247"/>
  <c r="BF247"/>
  <c r="T247"/>
  <c r="R247"/>
  <c r="P247"/>
  <c r="BI242"/>
  <c r="BH242"/>
  <c r="BG242"/>
  <c r="BF242"/>
  <c r="T242"/>
  <c r="R242"/>
  <c r="P242"/>
  <c r="BI239"/>
  <c r="BH239"/>
  <c r="BG239"/>
  <c r="BF239"/>
  <c r="T239"/>
  <c r="T238"/>
  <c r="R239"/>
  <c r="R238"/>
  <c r="P239"/>
  <c r="P238"/>
  <c r="BI236"/>
  <c r="BH236"/>
  <c r="BG236"/>
  <c r="BF236"/>
  <c r="T236"/>
  <c r="R236"/>
  <c r="P236"/>
  <c r="BI234"/>
  <c r="BH234"/>
  <c r="BG234"/>
  <c r="BF234"/>
  <c r="T234"/>
  <c r="R234"/>
  <c r="P234"/>
  <c r="BI230"/>
  <c r="BH230"/>
  <c r="BG230"/>
  <c r="BF230"/>
  <c r="T230"/>
  <c r="R230"/>
  <c r="P230"/>
  <c r="BI228"/>
  <c r="BH228"/>
  <c r="BG228"/>
  <c r="BF228"/>
  <c r="T228"/>
  <c r="R228"/>
  <c r="P228"/>
  <c r="BI224"/>
  <c r="BH224"/>
  <c r="BG224"/>
  <c r="BF224"/>
  <c r="T224"/>
  <c r="R224"/>
  <c r="P224"/>
  <c r="BI217"/>
  <c r="BH217"/>
  <c r="BG217"/>
  <c r="BF217"/>
  <c r="T217"/>
  <c r="R217"/>
  <c r="P217"/>
  <c r="BI213"/>
  <c r="BH213"/>
  <c r="BG213"/>
  <c r="BF213"/>
  <c r="T213"/>
  <c r="R213"/>
  <c r="P213"/>
  <c r="BI210"/>
  <c r="BH210"/>
  <c r="BG210"/>
  <c r="BF210"/>
  <c r="T210"/>
  <c r="R210"/>
  <c r="P210"/>
  <c r="BI203"/>
  <c r="BH203"/>
  <c r="BG203"/>
  <c r="BF203"/>
  <c r="T203"/>
  <c r="R203"/>
  <c r="P203"/>
  <c r="BI191"/>
  <c r="BH191"/>
  <c r="BG191"/>
  <c r="BF191"/>
  <c r="T191"/>
  <c r="R191"/>
  <c r="P191"/>
  <c r="BI188"/>
  <c r="BH188"/>
  <c r="BG188"/>
  <c r="BF188"/>
  <c r="T188"/>
  <c r="R188"/>
  <c r="P188"/>
  <c r="BI183"/>
  <c r="BH183"/>
  <c r="BG183"/>
  <c r="BF183"/>
  <c r="T183"/>
  <c r="R183"/>
  <c r="P183"/>
  <c r="BI176"/>
  <c r="BH176"/>
  <c r="BG176"/>
  <c r="BF176"/>
  <c r="T176"/>
  <c r="R176"/>
  <c r="P176"/>
  <c r="BI159"/>
  <c r="BH159"/>
  <c r="BG159"/>
  <c r="BF159"/>
  <c r="T159"/>
  <c r="R159"/>
  <c r="P159"/>
  <c r="BI157"/>
  <c r="BH157"/>
  <c r="BG157"/>
  <c r="BF157"/>
  <c r="T157"/>
  <c r="R157"/>
  <c r="P157"/>
  <c r="BI154"/>
  <c r="BH154"/>
  <c r="BG154"/>
  <c r="BF154"/>
  <c r="T154"/>
  <c r="R154"/>
  <c r="P154"/>
  <c r="BI147"/>
  <c r="BH147"/>
  <c r="BG147"/>
  <c r="BF147"/>
  <c r="T147"/>
  <c r="R147"/>
  <c r="P147"/>
  <c r="BI144"/>
  <c r="BH144"/>
  <c r="BG144"/>
  <c r="BF144"/>
  <c r="T144"/>
  <c r="R144"/>
  <c r="P144"/>
  <c r="BI141"/>
  <c r="BH141"/>
  <c r="BG141"/>
  <c r="BF141"/>
  <c r="T141"/>
  <c r="R141"/>
  <c r="P141"/>
  <c r="BI138"/>
  <c r="BH138"/>
  <c r="BG138"/>
  <c r="BF138"/>
  <c r="T138"/>
  <c r="R138"/>
  <c r="P138"/>
  <c r="BI133"/>
  <c r="BH133"/>
  <c r="BG133"/>
  <c r="BF133"/>
  <c r="T133"/>
  <c r="R133"/>
  <c r="P133"/>
  <c r="BI128"/>
  <c r="BH128"/>
  <c r="BG128"/>
  <c r="BF128"/>
  <c r="T128"/>
  <c r="R128"/>
  <c r="P128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5"/>
  <c r="BH115"/>
  <c r="BG115"/>
  <c r="BF115"/>
  <c r="T115"/>
  <c r="R115"/>
  <c r="P115"/>
  <c r="BI110"/>
  <c r="BH110"/>
  <c r="BG110"/>
  <c r="BF110"/>
  <c r="T110"/>
  <c r="R110"/>
  <c r="P110"/>
  <c r="BI105"/>
  <c r="BH105"/>
  <c r="BG105"/>
  <c r="BF105"/>
  <c r="T105"/>
  <c r="R105"/>
  <c r="P105"/>
  <c r="BI100"/>
  <c r="BH100"/>
  <c r="BG100"/>
  <c r="BF100"/>
  <c r="T100"/>
  <c r="R100"/>
  <c r="P100"/>
  <c r="J94"/>
  <c r="J93"/>
  <c r="F93"/>
  <c r="F91"/>
  <c r="E89"/>
  <c r="J59"/>
  <c r="J58"/>
  <c r="F58"/>
  <c r="F56"/>
  <c r="E54"/>
  <c r="J20"/>
  <c r="E20"/>
  <c r="F94"/>
  <c r="J19"/>
  <c r="J14"/>
  <c r="J91"/>
  <c r="E7"/>
  <c r="E85"/>
  <c i="14" r="J39"/>
  <c r="J38"/>
  <c i="1" r="AY68"/>
  <c i="14" r="J37"/>
  <c i="1" r="AX68"/>
  <c i="14" r="BI380"/>
  <c r="BH380"/>
  <c r="BG380"/>
  <c r="BF380"/>
  <c r="T380"/>
  <c r="T379"/>
  <c r="R380"/>
  <c r="R379"/>
  <c r="P380"/>
  <c r="P379"/>
  <c r="BI378"/>
  <c r="BH378"/>
  <c r="BG378"/>
  <c r="BF378"/>
  <c r="T378"/>
  <c r="R378"/>
  <c r="P378"/>
  <c r="BI376"/>
  <c r="BH376"/>
  <c r="BG376"/>
  <c r="BF376"/>
  <c r="T376"/>
  <c r="R376"/>
  <c r="P376"/>
  <c r="BI372"/>
  <c r="BH372"/>
  <c r="BG372"/>
  <c r="BF372"/>
  <c r="T372"/>
  <c r="R372"/>
  <c r="P372"/>
  <c r="BI370"/>
  <c r="BH370"/>
  <c r="BG370"/>
  <c r="BF370"/>
  <c r="T370"/>
  <c r="R370"/>
  <c r="P370"/>
  <c r="BI367"/>
  <c r="BH367"/>
  <c r="BG367"/>
  <c r="BF367"/>
  <c r="T367"/>
  <c r="R367"/>
  <c r="P367"/>
  <c r="BI365"/>
  <c r="BH365"/>
  <c r="BG365"/>
  <c r="BF365"/>
  <c r="T365"/>
  <c r="R365"/>
  <c r="P365"/>
  <c r="BI362"/>
  <c r="BH362"/>
  <c r="BG362"/>
  <c r="BF362"/>
  <c r="T362"/>
  <c r="R362"/>
  <c r="P362"/>
  <c r="BI360"/>
  <c r="BH360"/>
  <c r="BG360"/>
  <c r="BF360"/>
  <c r="T360"/>
  <c r="R360"/>
  <c r="P360"/>
  <c r="BI357"/>
  <c r="BH357"/>
  <c r="BG357"/>
  <c r="BF357"/>
  <c r="T357"/>
  <c r="R357"/>
  <c r="P357"/>
  <c r="BI354"/>
  <c r="BH354"/>
  <c r="BG354"/>
  <c r="BF354"/>
  <c r="T354"/>
  <c r="R354"/>
  <c r="P354"/>
  <c r="BI350"/>
  <c r="BH350"/>
  <c r="BG350"/>
  <c r="BF350"/>
  <c r="T350"/>
  <c r="R350"/>
  <c r="P350"/>
  <c r="BI349"/>
  <c r="BH349"/>
  <c r="BG349"/>
  <c r="BF349"/>
  <c r="T349"/>
  <c r="R349"/>
  <c r="P349"/>
  <c r="BI346"/>
  <c r="BH346"/>
  <c r="BG346"/>
  <c r="BF346"/>
  <c r="T346"/>
  <c r="R346"/>
  <c r="P346"/>
  <c r="BI344"/>
  <c r="BH344"/>
  <c r="BG344"/>
  <c r="BF344"/>
  <c r="T344"/>
  <c r="R344"/>
  <c r="P344"/>
  <c r="BI343"/>
  <c r="BH343"/>
  <c r="BG343"/>
  <c r="BF343"/>
  <c r="T343"/>
  <c r="R343"/>
  <c r="P343"/>
  <c r="BI340"/>
  <c r="BH340"/>
  <c r="BG340"/>
  <c r="BF340"/>
  <c r="T340"/>
  <c r="R340"/>
  <c r="P340"/>
  <c r="BI339"/>
  <c r="BH339"/>
  <c r="BG339"/>
  <c r="BF339"/>
  <c r="T339"/>
  <c r="R339"/>
  <c r="P339"/>
  <c r="BI337"/>
  <c r="BH337"/>
  <c r="BG337"/>
  <c r="BF337"/>
  <c r="T337"/>
  <c r="R337"/>
  <c r="P337"/>
  <c r="BI333"/>
  <c r="BH333"/>
  <c r="BG333"/>
  <c r="BF333"/>
  <c r="T333"/>
  <c r="R333"/>
  <c r="P333"/>
  <c r="BI329"/>
  <c r="BH329"/>
  <c r="BG329"/>
  <c r="BF329"/>
  <c r="T329"/>
  <c r="R329"/>
  <c r="P329"/>
  <c r="BI326"/>
  <c r="BH326"/>
  <c r="BG326"/>
  <c r="BF326"/>
  <c r="T326"/>
  <c r="R326"/>
  <c r="P326"/>
  <c r="BI324"/>
  <c r="BH324"/>
  <c r="BG324"/>
  <c r="BF324"/>
  <c r="T324"/>
  <c r="R324"/>
  <c r="P324"/>
  <c r="BI321"/>
  <c r="BH321"/>
  <c r="BG321"/>
  <c r="BF321"/>
  <c r="T321"/>
  <c r="R321"/>
  <c r="P321"/>
  <c r="BI318"/>
  <c r="BH318"/>
  <c r="BG318"/>
  <c r="BF318"/>
  <c r="T318"/>
  <c r="R318"/>
  <c r="P318"/>
  <c r="BI316"/>
  <c r="BH316"/>
  <c r="BG316"/>
  <c r="BF316"/>
  <c r="T316"/>
  <c r="R316"/>
  <c r="P316"/>
  <c r="BI313"/>
  <c r="BH313"/>
  <c r="BG313"/>
  <c r="BF313"/>
  <c r="T313"/>
  <c r="R313"/>
  <c r="P313"/>
  <c r="BI310"/>
  <c r="BH310"/>
  <c r="BG310"/>
  <c r="BF310"/>
  <c r="T310"/>
  <c r="R310"/>
  <c r="P310"/>
  <c r="BI307"/>
  <c r="BH307"/>
  <c r="BG307"/>
  <c r="BF307"/>
  <c r="T307"/>
  <c r="R307"/>
  <c r="P307"/>
  <c r="BI304"/>
  <c r="BH304"/>
  <c r="BG304"/>
  <c r="BF304"/>
  <c r="T304"/>
  <c r="R304"/>
  <c r="P304"/>
  <c r="BI302"/>
  <c r="BH302"/>
  <c r="BG302"/>
  <c r="BF302"/>
  <c r="T302"/>
  <c r="R302"/>
  <c r="P302"/>
  <c r="BI299"/>
  <c r="BH299"/>
  <c r="BG299"/>
  <c r="BF299"/>
  <c r="T299"/>
  <c r="R299"/>
  <c r="P299"/>
  <c r="BI297"/>
  <c r="BH297"/>
  <c r="BG297"/>
  <c r="BF297"/>
  <c r="T297"/>
  <c r="R297"/>
  <c r="P297"/>
  <c r="BI294"/>
  <c r="BH294"/>
  <c r="BG294"/>
  <c r="BF294"/>
  <c r="T294"/>
  <c r="R294"/>
  <c r="P294"/>
  <c r="BI289"/>
  <c r="BH289"/>
  <c r="BG289"/>
  <c r="BF289"/>
  <c r="T289"/>
  <c r="R289"/>
  <c r="P289"/>
  <c r="BI286"/>
  <c r="BH286"/>
  <c r="BG286"/>
  <c r="BF286"/>
  <c r="T286"/>
  <c r="R286"/>
  <c r="P286"/>
  <c r="BI283"/>
  <c r="BH283"/>
  <c r="BG283"/>
  <c r="BF283"/>
  <c r="T283"/>
  <c r="R283"/>
  <c r="P283"/>
  <c r="BI281"/>
  <c r="BH281"/>
  <c r="BG281"/>
  <c r="BF281"/>
  <c r="T281"/>
  <c r="R281"/>
  <c r="P281"/>
  <c r="BI278"/>
  <c r="BH278"/>
  <c r="BG278"/>
  <c r="BF278"/>
  <c r="T278"/>
  <c r="R278"/>
  <c r="P278"/>
  <c r="BI276"/>
  <c r="BH276"/>
  <c r="BG276"/>
  <c r="BF276"/>
  <c r="T276"/>
  <c r="R276"/>
  <c r="P276"/>
  <c r="BI271"/>
  <c r="BH271"/>
  <c r="BG271"/>
  <c r="BF271"/>
  <c r="T271"/>
  <c r="R271"/>
  <c r="P271"/>
  <c r="BI266"/>
  <c r="BH266"/>
  <c r="BG266"/>
  <c r="BF266"/>
  <c r="T266"/>
  <c r="R266"/>
  <c r="P266"/>
  <c r="BI261"/>
  <c r="BH261"/>
  <c r="BG261"/>
  <c r="BF261"/>
  <c r="T261"/>
  <c r="R261"/>
  <c r="P261"/>
  <c r="BI256"/>
  <c r="BH256"/>
  <c r="BG256"/>
  <c r="BF256"/>
  <c r="T256"/>
  <c r="R256"/>
  <c r="P256"/>
  <c r="BI251"/>
  <c r="BH251"/>
  <c r="BG251"/>
  <c r="BF251"/>
  <c r="T251"/>
  <c r="R251"/>
  <c r="P251"/>
  <c r="BI243"/>
  <c r="BH243"/>
  <c r="BG243"/>
  <c r="BF243"/>
  <c r="T243"/>
  <c r="T237"/>
  <c r="R243"/>
  <c r="R237"/>
  <c r="P243"/>
  <c r="P237"/>
  <c r="BI238"/>
  <c r="BH238"/>
  <c r="BG238"/>
  <c r="BF238"/>
  <c r="T238"/>
  <c r="R238"/>
  <c r="P238"/>
  <c r="BI235"/>
  <c r="BH235"/>
  <c r="BG235"/>
  <c r="BF235"/>
  <c r="T235"/>
  <c r="T234"/>
  <c r="R235"/>
  <c r="R234"/>
  <c r="P235"/>
  <c r="P234"/>
  <c r="BI232"/>
  <c r="BH232"/>
  <c r="BG232"/>
  <c r="BF232"/>
  <c r="T232"/>
  <c r="R232"/>
  <c r="P232"/>
  <c r="BI230"/>
  <c r="BH230"/>
  <c r="BG230"/>
  <c r="BF230"/>
  <c r="T230"/>
  <c r="R230"/>
  <c r="P230"/>
  <c r="BI226"/>
  <c r="BH226"/>
  <c r="BG226"/>
  <c r="BF226"/>
  <c r="T226"/>
  <c r="R226"/>
  <c r="P226"/>
  <c r="BI224"/>
  <c r="BH224"/>
  <c r="BG224"/>
  <c r="BF224"/>
  <c r="T224"/>
  <c r="R224"/>
  <c r="P224"/>
  <c r="BI220"/>
  <c r="BH220"/>
  <c r="BG220"/>
  <c r="BF220"/>
  <c r="T220"/>
  <c r="R220"/>
  <c r="P220"/>
  <c r="BI218"/>
  <c r="BH218"/>
  <c r="BG218"/>
  <c r="BF218"/>
  <c r="T218"/>
  <c r="R218"/>
  <c r="P218"/>
  <c r="BI209"/>
  <c r="BH209"/>
  <c r="BG209"/>
  <c r="BF209"/>
  <c r="T209"/>
  <c r="R209"/>
  <c r="P209"/>
  <c r="BI204"/>
  <c r="BH204"/>
  <c r="BG204"/>
  <c r="BF204"/>
  <c r="T204"/>
  <c r="R204"/>
  <c r="P204"/>
  <c r="BI201"/>
  <c r="BH201"/>
  <c r="BG201"/>
  <c r="BF201"/>
  <c r="T201"/>
  <c r="R201"/>
  <c r="P201"/>
  <c r="BI186"/>
  <c r="BH186"/>
  <c r="BG186"/>
  <c r="BF186"/>
  <c r="T186"/>
  <c r="R186"/>
  <c r="P186"/>
  <c r="BI183"/>
  <c r="BH183"/>
  <c r="BG183"/>
  <c r="BF183"/>
  <c r="T183"/>
  <c r="R183"/>
  <c r="P183"/>
  <c r="BI178"/>
  <c r="BH178"/>
  <c r="BG178"/>
  <c r="BF178"/>
  <c r="T178"/>
  <c r="R178"/>
  <c r="P178"/>
  <c r="BI175"/>
  <c r="BH175"/>
  <c r="BG175"/>
  <c r="BF175"/>
  <c r="T175"/>
  <c r="R175"/>
  <c r="P175"/>
  <c r="BI166"/>
  <c r="BH166"/>
  <c r="BG166"/>
  <c r="BF166"/>
  <c r="T166"/>
  <c r="R166"/>
  <c r="P166"/>
  <c r="BI148"/>
  <c r="BH148"/>
  <c r="BG148"/>
  <c r="BF148"/>
  <c r="T148"/>
  <c r="R148"/>
  <c r="P148"/>
  <c r="BI146"/>
  <c r="BH146"/>
  <c r="BG146"/>
  <c r="BF146"/>
  <c r="T146"/>
  <c r="R146"/>
  <c r="P146"/>
  <c r="BI143"/>
  <c r="BH143"/>
  <c r="BG143"/>
  <c r="BF143"/>
  <c r="T143"/>
  <c r="R143"/>
  <c r="P143"/>
  <c r="BI136"/>
  <c r="BH136"/>
  <c r="BG136"/>
  <c r="BF136"/>
  <c r="T136"/>
  <c r="R136"/>
  <c r="P136"/>
  <c r="BI133"/>
  <c r="BH133"/>
  <c r="BG133"/>
  <c r="BF133"/>
  <c r="T133"/>
  <c r="R133"/>
  <c r="P133"/>
  <c r="BI130"/>
  <c r="BH130"/>
  <c r="BG130"/>
  <c r="BF130"/>
  <c r="T130"/>
  <c r="R130"/>
  <c r="P130"/>
  <c r="BI127"/>
  <c r="BH127"/>
  <c r="BG127"/>
  <c r="BF127"/>
  <c r="T127"/>
  <c r="R127"/>
  <c r="P127"/>
  <c r="BI122"/>
  <c r="BH122"/>
  <c r="BG122"/>
  <c r="BF122"/>
  <c r="T122"/>
  <c r="R122"/>
  <c r="P122"/>
  <c r="BI117"/>
  <c r="BH117"/>
  <c r="BG117"/>
  <c r="BF117"/>
  <c r="T117"/>
  <c r="R117"/>
  <c r="P117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4"/>
  <c r="BH104"/>
  <c r="BG104"/>
  <c r="BF104"/>
  <c r="T104"/>
  <c r="R104"/>
  <c r="P104"/>
  <c r="BI99"/>
  <c r="BH99"/>
  <c r="BG99"/>
  <c r="BF99"/>
  <c r="T99"/>
  <c r="R99"/>
  <c r="P99"/>
  <c r="J93"/>
  <c r="J92"/>
  <c r="F92"/>
  <c r="F90"/>
  <c r="E88"/>
  <c r="J59"/>
  <c r="J58"/>
  <c r="F58"/>
  <c r="F56"/>
  <c r="E54"/>
  <c r="J20"/>
  <c r="E20"/>
  <c r="F93"/>
  <c r="J19"/>
  <c r="J14"/>
  <c r="J90"/>
  <c r="E7"/>
  <c r="E50"/>
  <c i="13" r="J39"/>
  <c r="J38"/>
  <c i="1" r="AY67"/>
  <c i="13" r="J37"/>
  <c i="1" r="AX67"/>
  <c i="13" r="BI325"/>
  <c r="BH325"/>
  <c r="BG325"/>
  <c r="BF325"/>
  <c r="T325"/>
  <c r="R325"/>
  <c r="P325"/>
  <c r="BI322"/>
  <c r="BH322"/>
  <c r="BG322"/>
  <c r="BF322"/>
  <c r="T322"/>
  <c r="R322"/>
  <c r="P322"/>
  <c r="BI318"/>
  <c r="BH318"/>
  <c r="BG318"/>
  <c r="BF318"/>
  <c r="T318"/>
  <c r="R318"/>
  <c r="P318"/>
  <c r="BI316"/>
  <c r="BH316"/>
  <c r="BG316"/>
  <c r="BF316"/>
  <c r="T316"/>
  <c r="R316"/>
  <c r="P316"/>
  <c r="BI313"/>
  <c r="BH313"/>
  <c r="BG313"/>
  <c r="BF313"/>
  <c r="T313"/>
  <c r="R313"/>
  <c r="P313"/>
  <c r="BI310"/>
  <c r="BH310"/>
  <c r="BG310"/>
  <c r="BF310"/>
  <c r="T310"/>
  <c r="R310"/>
  <c r="P310"/>
  <c r="BI308"/>
  <c r="BH308"/>
  <c r="BG308"/>
  <c r="BF308"/>
  <c r="T308"/>
  <c r="R308"/>
  <c r="P308"/>
  <c r="BI304"/>
  <c r="BH304"/>
  <c r="BG304"/>
  <c r="BF304"/>
  <c r="T304"/>
  <c r="R304"/>
  <c r="P304"/>
  <c r="BI301"/>
  <c r="BH301"/>
  <c r="BG301"/>
  <c r="BF301"/>
  <c r="T301"/>
  <c r="R301"/>
  <c r="P301"/>
  <c r="BI297"/>
  <c r="BH297"/>
  <c r="BG297"/>
  <c r="BF297"/>
  <c r="T297"/>
  <c r="R297"/>
  <c r="P297"/>
  <c r="BI296"/>
  <c r="BH296"/>
  <c r="BG296"/>
  <c r="BF296"/>
  <c r="T296"/>
  <c r="R296"/>
  <c r="P296"/>
  <c r="BI293"/>
  <c r="BH293"/>
  <c r="BG293"/>
  <c r="BF293"/>
  <c r="T293"/>
  <c r="R293"/>
  <c r="P293"/>
  <c r="BI291"/>
  <c r="BH291"/>
  <c r="BG291"/>
  <c r="BF291"/>
  <c r="T291"/>
  <c r="R291"/>
  <c r="P291"/>
  <c r="BI289"/>
  <c r="BH289"/>
  <c r="BG289"/>
  <c r="BF289"/>
  <c r="T289"/>
  <c r="R289"/>
  <c r="P289"/>
  <c r="BI286"/>
  <c r="BH286"/>
  <c r="BG286"/>
  <c r="BF286"/>
  <c r="T286"/>
  <c r="R286"/>
  <c r="P286"/>
  <c r="BI285"/>
  <c r="BH285"/>
  <c r="BG285"/>
  <c r="BF285"/>
  <c r="T285"/>
  <c r="R285"/>
  <c r="P285"/>
  <c r="BI283"/>
  <c r="BH283"/>
  <c r="BG283"/>
  <c r="BF283"/>
  <c r="T283"/>
  <c r="R283"/>
  <c r="P283"/>
  <c r="BI279"/>
  <c r="BH279"/>
  <c r="BG279"/>
  <c r="BF279"/>
  <c r="T279"/>
  <c r="R279"/>
  <c r="P279"/>
  <c r="BI275"/>
  <c r="BH275"/>
  <c r="BG275"/>
  <c r="BF275"/>
  <c r="T275"/>
  <c r="R275"/>
  <c r="P275"/>
  <c r="BI272"/>
  <c r="BH272"/>
  <c r="BG272"/>
  <c r="BF272"/>
  <c r="T272"/>
  <c r="R272"/>
  <c r="P272"/>
  <c r="BI270"/>
  <c r="BH270"/>
  <c r="BG270"/>
  <c r="BF270"/>
  <c r="T270"/>
  <c r="R270"/>
  <c r="P270"/>
  <c r="BI267"/>
  <c r="BH267"/>
  <c r="BG267"/>
  <c r="BF267"/>
  <c r="T267"/>
  <c r="R267"/>
  <c r="P267"/>
  <c r="BI264"/>
  <c r="BH264"/>
  <c r="BG264"/>
  <c r="BF264"/>
  <c r="T264"/>
  <c r="R264"/>
  <c r="P264"/>
  <c r="BI262"/>
  <c r="BH262"/>
  <c r="BG262"/>
  <c r="BF262"/>
  <c r="T262"/>
  <c r="R262"/>
  <c r="P262"/>
  <c r="BI259"/>
  <c r="BH259"/>
  <c r="BG259"/>
  <c r="BF259"/>
  <c r="T259"/>
  <c r="R259"/>
  <c r="P259"/>
  <c r="BI257"/>
  <c r="BH257"/>
  <c r="BG257"/>
  <c r="BF257"/>
  <c r="T257"/>
  <c r="R257"/>
  <c r="P257"/>
  <c r="BI254"/>
  <c r="BH254"/>
  <c r="BG254"/>
  <c r="BF254"/>
  <c r="T254"/>
  <c r="R254"/>
  <c r="P254"/>
  <c r="BI249"/>
  <c r="BH249"/>
  <c r="BG249"/>
  <c r="BF249"/>
  <c r="T249"/>
  <c r="R249"/>
  <c r="P249"/>
  <c r="BI246"/>
  <c r="BH246"/>
  <c r="BG246"/>
  <c r="BF246"/>
  <c r="T246"/>
  <c r="R246"/>
  <c r="P246"/>
  <c r="BI244"/>
  <c r="BH244"/>
  <c r="BG244"/>
  <c r="BF244"/>
  <c r="T244"/>
  <c r="R244"/>
  <c r="P244"/>
  <c r="BI241"/>
  <c r="BH241"/>
  <c r="BG241"/>
  <c r="BF241"/>
  <c r="T241"/>
  <c r="R241"/>
  <c r="P241"/>
  <c r="BI239"/>
  <c r="BH239"/>
  <c r="BG239"/>
  <c r="BF239"/>
  <c r="T239"/>
  <c r="R239"/>
  <c r="P239"/>
  <c r="BI233"/>
  <c r="BH233"/>
  <c r="BG233"/>
  <c r="BF233"/>
  <c r="T233"/>
  <c r="T232"/>
  <c r="R233"/>
  <c r="R232"/>
  <c r="P233"/>
  <c r="P232"/>
  <c r="BI223"/>
  <c r="BH223"/>
  <c r="BG223"/>
  <c r="BF223"/>
  <c r="T223"/>
  <c r="R223"/>
  <c r="P223"/>
  <c r="BI218"/>
  <c r="BH218"/>
  <c r="BG218"/>
  <c r="BF218"/>
  <c r="T218"/>
  <c r="R218"/>
  <c r="P218"/>
  <c r="BI215"/>
  <c r="BH215"/>
  <c r="BG215"/>
  <c r="BF215"/>
  <c r="T215"/>
  <c r="T214"/>
  <c r="R215"/>
  <c r="R214"/>
  <c r="P215"/>
  <c r="P214"/>
  <c r="BI212"/>
  <c r="BH212"/>
  <c r="BG212"/>
  <c r="BF212"/>
  <c r="T212"/>
  <c r="R212"/>
  <c r="P212"/>
  <c r="BI210"/>
  <c r="BH210"/>
  <c r="BG210"/>
  <c r="BF210"/>
  <c r="T210"/>
  <c r="R210"/>
  <c r="P210"/>
  <c r="BI206"/>
  <c r="BH206"/>
  <c r="BG206"/>
  <c r="BF206"/>
  <c r="T206"/>
  <c r="R206"/>
  <c r="P206"/>
  <c r="BI204"/>
  <c r="BH204"/>
  <c r="BG204"/>
  <c r="BF204"/>
  <c r="T204"/>
  <c r="R204"/>
  <c r="P204"/>
  <c r="BI200"/>
  <c r="BH200"/>
  <c r="BG200"/>
  <c r="BF200"/>
  <c r="T200"/>
  <c r="R200"/>
  <c r="P200"/>
  <c r="BI193"/>
  <c r="BH193"/>
  <c r="BG193"/>
  <c r="BF193"/>
  <c r="T193"/>
  <c r="R193"/>
  <c r="P193"/>
  <c r="BI188"/>
  <c r="BH188"/>
  <c r="BG188"/>
  <c r="BF188"/>
  <c r="T188"/>
  <c r="R188"/>
  <c r="P188"/>
  <c r="BI185"/>
  <c r="BH185"/>
  <c r="BG185"/>
  <c r="BF185"/>
  <c r="T185"/>
  <c r="R185"/>
  <c r="P185"/>
  <c r="BI171"/>
  <c r="BH171"/>
  <c r="BG171"/>
  <c r="BF171"/>
  <c r="T171"/>
  <c r="R171"/>
  <c r="P171"/>
  <c r="BI168"/>
  <c r="BH168"/>
  <c r="BG168"/>
  <c r="BF168"/>
  <c r="T168"/>
  <c r="R168"/>
  <c r="P168"/>
  <c r="BI163"/>
  <c r="BH163"/>
  <c r="BG163"/>
  <c r="BF163"/>
  <c r="T163"/>
  <c r="R163"/>
  <c r="P163"/>
  <c r="BI159"/>
  <c r="BH159"/>
  <c r="BG159"/>
  <c r="BF159"/>
  <c r="T159"/>
  <c r="R159"/>
  <c r="P159"/>
  <c r="BI150"/>
  <c r="BH150"/>
  <c r="BG150"/>
  <c r="BF150"/>
  <c r="T150"/>
  <c r="R150"/>
  <c r="P150"/>
  <c r="BI133"/>
  <c r="BH133"/>
  <c r="BG133"/>
  <c r="BF133"/>
  <c r="T133"/>
  <c r="R133"/>
  <c r="P133"/>
  <c r="BI130"/>
  <c r="BH130"/>
  <c r="BG130"/>
  <c r="BF130"/>
  <c r="T130"/>
  <c r="R130"/>
  <c r="P130"/>
  <c r="BI127"/>
  <c r="BH127"/>
  <c r="BG127"/>
  <c r="BF127"/>
  <c r="T127"/>
  <c r="R127"/>
  <c r="P127"/>
  <c r="BI120"/>
  <c r="BH120"/>
  <c r="BG120"/>
  <c r="BF120"/>
  <c r="T120"/>
  <c r="R120"/>
  <c r="P120"/>
  <c r="BI117"/>
  <c r="BH117"/>
  <c r="BG117"/>
  <c r="BF117"/>
  <c r="T117"/>
  <c r="R117"/>
  <c r="P117"/>
  <c r="BI114"/>
  <c r="BH114"/>
  <c r="BG114"/>
  <c r="BF114"/>
  <c r="T114"/>
  <c r="R114"/>
  <c r="P114"/>
  <c r="BI111"/>
  <c r="BH111"/>
  <c r="BG111"/>
  <c r="BF111"/>
  <c r="T111"/>
  <c r="R111"/>
  <c r="P111"/>
  <c r="BI106"/>
  <c r="BH106"/>
  <c r="BG106"/>
  <c r="BF106"/>
  <c r="T106"/>
  <c r="R106"/>
  <c r="P106"/>
  <c r="BI101"/>
  <c r="BH101"/>
  <c r="BG101"/>
  <c r="BF101"/>
  <c r="T101"/>
  <c r="R101"/>
  <c r="P101"/>
  <c r="BI98"/>
  <c r="BH98"/>
  <c r="BG98"/>
  <c r="BF98"/>
  <c r="T98"/>
  <c r="R98"/>
  <c r="P98"/>
  <c r="J92"/>
  <c r="J91"/>
  <c r="F91"/>
  <c r="F89"/>
  <c r="E87"/>
  <c r="J59"/>
  <c r="J58"/>
  <c r="F58"/>
  <c r="F56"/>
  <c r="E54"/>
  <c r="J20"/>
  <c r="E20"/>
  <c r="F59"/>
  <c r="J19"/>
  <c r="J14"/>
  <c r="J89"/>
  <c r="E7"/>
  <c r="E83"/>
  <c i="12" r="T235"/>
  <c r="R235"/>
  <c r="P235"/>
  <c r="BK235"/>
  <c r="J235"/>
  <c r="J67"/>
  <c r="J39"/>
  <c r="J38"/>
  <c i="1" r="AY66"/>
  <c i="12" r="J37"/>
  <c i="1" r="AX66"/>
  <c i="12" r="BI405"/>
  <c r="BH405"/>
  <c r="BG405"/>
  <c r="BF405"/>
  <c r="T405"/>
  <c r="T404"/>
  <c r="R405"/>
  <c r="R404"/>
  <c r="P405"/>
  <c r="P404"/>
  <c r="BI402"/>
  <c r="BH402"/>
  <c r="BG402"/>
  <c r="BF402"/>
  <c r="T402"/>
  <c r="R402"/>
  <c r="P402"/>
  <c r="BI399"/>
  <c r="BH399"/>
  <c r="BG399"/>
  <c r="BF399"/>
  <c r="T399"/>
  <c r="R399"/>
  <c r="P399"/>
  <c r="BI395"/>
  <c r="BH395"/>
  <c r="BG395"/>
  <c r="BF395"/>
  <c r="T395"/>
  <c r="R395"/>
  <c r="P395"/>
  <c r="BI393"/>
  <c r="BH393"/>
  <c r="BG393"/>
  <c r="BF393"/>
  <c r="T393"/>
  <c r="R393"/>
  <c r="P393"/>
  <c r="BI390"/>
  <c r="BH390"/>
  <c r="BG390"/>
  <c r="BF390"/>
  <c r="T390"/>
  <c r="R390"/>
  <c r="P390"/>
  <c r="BI388"/>
  <c r="BH388"/>
  <c r="BG388"/>
  <c r="BF388"/>
  <c r="T388"/>
  <c r="R388"/>
  <c r="P388"/>
  <c r="BI380"/>
  <c r="BH380"/>
  <c r="BG380"/>
  <c r="BF380"/>
  <c r="T380"/>
  <c r="R380"/>
  <c r="P380"/>
  <c r="BI372"/>
  <c r="BH372"/>
  <c r="BG372"/>
  <c r="BF372"/>
  <c r="T372"/>
  <c r="R372"/>
  <c r="P372"/>
  <c r="BI369"/>
  <c r="BH369"/>
  <c r="BG369"/>
  <c r="BF369"/>
  <c r="T369"/>
  <c r="R369"/>
  <c r="P369"/>
  <c r="BI367"/>
  <c r="BH367"/>
  <c r="BG367"/>
  <c r="BF367"/>
  <c r="T367"/>
  <c r="R367"/>
  <c r="P367"/>
  <c r="BI364"/>
  <c r="BH364"/>
  <c r="BG364"/>
  <c r="BF364"/>
  <c r="T364"/>
  <c r="R364"/>
  <c r="P364"/>
  <c r="BI358"/>
  <c r="BH358"/>
  <c r="BG358"/>
  <c r="BF358"/>
  <c r="T358"/>
  <c r="R358"/>
  <c r="P358"/>
  <c r="BI354"/>
  <c r="BH354"/>
  <c r="BG354"/>
  <c r="BF354"/>
  <c r="T354"/>
  <c r="R354"/>
  <c r="P354"/>
  <c r="BI351"/>
  <c r="BH351"/>
  <c r="BG351"/>
  <c r="BF351"/>
  <c r="T351"/>
  <c r="R351"/>
  <c r="P351"/>
  <c r="BI348"/>
  <c r="BH348"/>
  <c r="BG348"/>
  <c r="BF348"/>
  <c r="T348"/>
  <c r="R348"/>
  <c r="P348"/>
  <c r="BI347"/>
  <c r="BH347"/>
  <c r="BG347"/>
  <c r="BF347"/>
  <c r="T347"/>
  <c r="R347"/>
  <c r="P347"/>
  <c r="BI343"/>
  <c r="BH343"/>
  <c r="BG343"/>
  <c r="BF343"/>
  <c r="T343"/>
  <c r="R343"/>
  <c r="P343"/>
  <c r="BI341"/>
  <c r="BH341"/>
  <c r="BG341"/>
  <c r="BF341"/>
  <c r="T341"/>
  <c r="R341"/>
  <c r="P341"/>
  <c r="BI338"/>
  <c r="BH338"/>
  <c r="BG338"/>
  <c r="BF338"/>
  <c r="T338"/>
  <c r="R338"/>
  <c r="P338"/>
  <c r="BI337"/>
  <c r="BH337"/>
  <c r="BG337"/>
  <c r="BF337"/>
  <c r="T337"/>
  <c r="R337"/>
  <c r="P337"/>
  <c r="BI335"/>
  <c r="BH335"/>
  <c r="BG335"/>
  <c r="BF335"/>
  <c r="T335"/>
  <c r="R335"/>
  <c r="P335"/>
  <c r="BI331"/>
  <c r="BH331"/>
  <c r="BG331"/>
  <c r="BF331"/>
  <c r="T331"/>
  <c r="R331"/>
  <c r="P331"/>
  <c r="BI327"/>
  <c r="BH327"/>
  <c r="BG327"/>
  <c r="BF327"/>
  <c r="T327"/>
  <c r="R327"/>
  <c r="P327"/>
  <c r="BI324"/>
  <c r="BH324"/>
  <c r="BG324"/>
  <c r="BF324"/>
  <c r="T324"/>
  <c r="R324"/>
  <c r="P324"/>
  <c r="BI321"/>
  <c r="BH321"/>
  <c r="BG321"/>
  <c r="BF321"/>
  <c r="T321"/>
  <c r="R321"/>
  <c r="P321"/>
  <c r="BI319"/>
  <c r="BH319"/>
  <c r="BG319"/>
  <c r="BF319"/>
  <c r="T319"/>
  <c r="R319"/>
  <c r="P319"/>
  <c r="BI316"/>
  <c r="BH316"/>
  <c r="BG316"/>
  <c r="BF316"/>
  <c r="T316"/>
  <c r="R316"/>
  <c r="P316"/>
  <c r="BI314"/>
  <c r="BH314"/>
  <c r="BG314"/>
  <c r="BF314"/>
  <c r="T314"/>
  <c r="R314"/>
  <c r="P314"/>
  <c r="BI311"/>
  <c r="BH311"/>
  <c r="BG311"/>
  <c r="BF311"/>
  <c r="T311"/>
  <c r="R311"/>
  <c r="P311"/>
  <c r="BI308"/>
  <c r="BH308"/>
  <c r="BG308"/>
  <c r="BF308"/>
  <c r="T308"/>
  <c r="R308"/>
  <c r="P308"/>
  <c r="BI305"/>
  <c r="BH305"/>
  <c r="BG305"/>
  <c r="BF305"/>
  <c r="T305"/>
  <c r="R305"/>
  <c r="P305"/>
  <c r="BI302"/>
  <c r="BH302"/>
  <c r="BG302"/>
  <c r="BF302"/>
  <c r="T302"/>
  <c r="R302"/>
  <c r="P302"/>
  <c r="BI300"/>
  <c r="BH300"/>
  <c r="BG300"/>
  <c r="BF300"/>
  <c r="T300"/>
  <c r="R300"/>
  <c r="P300"/>
  <c r="BI297"/>
  <c r="BH297"/>
  <c r="BG297"/>
  <c r="BF297"/>
  <c r="T297"/>
  <c r="R297"/>
  <c r="P297"/>
  <c r="BI295"/>
  <c r="BH295"/>
  <c r="BG295"/>
  <c r="BF295"/>
  <c r="T295"/>
  <c r="R295"/>
  <c r="P295"/>
  <c r="BI292"/>
  <c r="BH292"/>
  <c r="BG292"/>
  <c r="BF292"/>
  <c r="T292"/>
  <c r="R292"/>
  <c r="P292"/>
  <c r="BI287"/>
  <c r="BH287"/>
  <c r="BG287"/>
  <c r="BF287"/>
  <c r="T287"/>
  <c r="R287"/>
  <c r="P287"/>
  <c r="BI284"/>
  <c r="BH284"/>
  <c r="BG284"/>
  <c r="BF284"/>
  <c r="T284"/>
  <c r="R284"/>
  <c r="P284"/>
  <c r="BI282"/>
  <c r="BH282"/>
  <c r="BG282"/>
  <c r="BF282"/>
  <c r="T282"/>
  <c r="R282"/>
  <c r="P282"/>
  <c r="BI279"/>
  <c r="BH279"/>
  <c r="BG279"/>
  <c r="BF279"/>
  <c r="T279"/>
  <c r="R279"/>
  <c r="P279"/>
  <c r="BI277"/>
  <c r="BH277"/>
  <c r="BG277"/>
  <c r="BF277"/>
  <c r="T277"/>
  <c r="R277"/>
  <c r="P277"/>
  <c r="BI274"/>
  <c r="BH274"/>
  <c r="BG274"/>
  <c r="BF274"/>
  <c r="T274"/>
  <c r="R274"/>
  <c r="P274"/>
  <c r="BI272"/>
  <c r="BH272"/>
  <c r="BG272"/>
  <c r="BF272"/>
  <c r="T272"/>
  <c r="R272"/>
  <c r="P272"/>
  <c r="BI266"/>
  <c r="BH266"/>
  <c r="BG266"/>
  <c r="BF266"/>
  <c r="T266"/>
  <c r="R266"/>
  <c r="P266"/>
  <c r="BI261"/>
  <c r="BH261"/>
  <c r="BG261"/>
  <c r="BF261"/>
  <c r="T261"/>
  <c r="R261"/>
  <c r="P261"/>
  <c r="BI256"/>
  <c r="BH256"/>
  <c r="BG256"/>
  <c r="BF256"/>
  <c r="T256"/>
  <c r="R256"/>
  <c r="P256"/>
  <c r="BI251"/>
  <c r="BH251"/>
  <c r="BG251"/>
  <c r="BF251"/>
  <c r="T251"/>
  <c r="R251"/>
  <c r="P251"/>
  <c r="BI241"/>
  <c r="BH241"/>
  <c r="BG241"/>
  <c r="BF241"/>
  <c r="T241"/>
  <c r="R241"/>
  <c r="P241"/>
  <c r="BI236"/>
  <c r="BH236"/>
  <c r="BG236"/>
  <c r="BF236"/>
  <c r="T236"/>
  <c r="R236"/>
  <c r="P236"/>
  <c r="BI232"/>
  <c r="BH232"/>
  <c r="BG232"/>
  <c r="BF232"/>
  <c r="T232"/>
  <c r="T231"/>
  <c r="R232"/>
  <c r="P232"/>
  <c r="BI229"/>
  <c r="BH229"/>
  <c r="BG229"/>
  <c r="BF229"/>
  <c r="T229"/>
  <c r="R229"/>
  <c r="P229"/>
  <c r="BI227"/>
  <c r="BH227"/>
  <c r="BG227"/>
  <c r="BF227"/>
  <c r="T227"/>
  <c r="R227"/>
  <c r="P227"/>
  <c r="BI223"/>
  <c r="BH223"/>
  <c r="BG223"/>
  <c r="BF223"/>
  <c r="T223"/>
  <c r="R223"/>
  <c r="P223"/>
  <c r="BI221"/>
  <c r="BH221"/>
  <c r="BG221"/>
  <c r="BF221"/>
  <c r="T221"/>
  <c r="R221"/>
  <c r="P221"/>
  <c r="BI217"/>
  <c r="BH217"/>
  <c r="BG217"/>
  <c r="BF217"/>
  <c r="T217"/>
  <c r="R217"/>
  <c r="P217"/>
  <c r="BI210"/>
  <c r="BH210"/>
  <c r="BG210"/>
  <c r="BF210"/>
  <c r="T210"/>
  <c r="R210"/>
  <c r="P210"/>
  <c r="BI205"/>
  <c r="BH205"/>
  <c r="BG205"/>
  <c r="BF205"/>
  <c r="T205"/>
  <c r="R205"/>
  <c r="P205"/>
  <c r="BI202"/>
  <c r="BH202"/>
  <c r="BG202"/>
  <c r="BF202"/>
  <c r="T202"/>
  <c r="R202"/>
  <c r="P202"/>
  <c r="BI188"/>
  <c r="BH188"/>
  <c r="BG188"/>
  <c r="BF188"/>
  <c r="T188"/>
  <c r="R188"/>
  <c r="P188"/>
  <c r="BI185"/>
  <c r="BH185"/>
  <c r="BG185"/>
  <c r="BF185"/>
  <c r="T185"/>
  <c r="R185"/>
  <c r="P185"/>
  <c r="BI180"/>
  <c r="BH180"/>
  <c r="BG180"/>
  <c r="BF180"/>
  <c r="T180"/>
  <c r="R180"/>
  <c r="P180"/>
  <c r="BI177"/>
  <c r="BH177"/>
  <c r="BG177"/>
  <c r="BF177"/>
  <c r="T177"/>
  <c r="R177"/>
  <c r="P177"/>
  <c r="BI168"/>
  <c r="BH168"/>
  <c r="BG168"/>
  <c r="BF168"/>
  <c r="T168"/>
  <c r="R168"/>
  <c r="P168"/>
  <c r="BI151"/>
  <c r="BH151"/>
  <c r="BG151"/>
  <c r="BF151"/>
  <c r="T151"/>
  <c r="R151"/>
  <c r="P151"/>
  <c r="BI149"/>
  <c r="BH149"/>
  <c r="BG149"/>
  <c r="BF149"/>
  <c r="T149"/>
  <c r="R149"/>
  <c r="P149"/>
  <c r="BI146"/>
  <c r="BH146"/>
  <c r="BG146"/>
  <c r="BF146"/>
  <c r="T146"/>
  <c r="R146"/>
  <c r="P146"/>
  <c r="BI139"/>
  <c r="BH139"/>
  <c r="BG139"/>
  <c r="BF139"/>
  <c r="T139"/>
  <c r="R139"/>
  <c r="P139"/>
  <c r="BI136"/>
  <c r="BH136"/>
  <c r="BG136"/>
  <c r="BF136"/>
  <c r="T136"/>
  <c r="R136"/>
  <c r="P136"/>
  <c r="BI133"/>
  <c r="BH133"/>
  <c r="BG133"/>
  <c r="BF133"/>
  <c r="T133"/>
  <c r="R133"/>
  <c r="P133"/>
  <c r="BI130"/>
  <c r="BH130"/>
  <c r="BG130"/>
  <c r="BF130"/>
  <c r="T130"/>
  <c r="R130"/>
  <c r="P130"/>
  <c r="BI125"/>
  <c r="BH125"/>
  <c r="BG125"/>
  <c r="BF125"/>
  <c r="T125"/>
  <c r="R125"/>
  <c r="P125"/>
  <c r="BI120"/>
  <c r="BH120"/>
  <c r="BG120"/>
  <c r="BF120"/>
  <c r="T120"/>
  <c r="R120"/>
  <c r="P120"/>
  <c r="BI116"/>
  <c r="BH116"/>
  <c r="BG116"/>
  <c r="BF116"/>
  <c r="T116"/>
  <c r="R116"/>
  <c r="P116"/>
  <c r="BI113"/>
  <c r="BH113"/>
  <c r="BG113"/>
  <c r="BF113"/>
  <c r="T113"/>
  <c r="R113"/>
  <c r="P113"/>
  <c r="BI110"/>
  <c r="BH110"/>
  <c r="BG110"/>
  <c r="BF110"/>
  <c r="T110"/>
  <c r="R110"/>
  <c r="P110"/>
  <c r="BI105"/>
  <c r="BH105"/>
  <c r="BG105"/>
  <c r="BF105"/>
  <c r="T105"/>
  <c r="R105"/>
  <c r="P105"/>
  <c r="BI100"/>
  <c r="BH100"/>
  <c r="BG100"/>
  <c r="BF100"/>
  <c r="T100"/>
  <c r="R100"/>
  <c r="P100"/>
  <c r="J94"/>
  <c r="J93"/>
  <c r="F93"/>
  <c r="F91"/>
  <c r="E89"/>
  <c r="J59"/>
  <c r="J58"/>
  <c r="F58"/>
  <c r="F56"/>
  <c r="E54"/>
  <c r="J20"/>
  <c r="E20"/>
  <c r="F94"/>
  <c r="J19"/>
  <c r="J14"/>
  <c r="J91"/>
  <c r="E7"/>
  <c r="E50"/>
  <c i="11" r="J39"/>
  <c r="J38"/>
  <c i="1" r="AY65"/>
  <c i="11" r="J37"/>
  <c i="1" r="AX65"/>
  <c i="11" r="BI351"/>
  <c r="BH351"/>
  <c r="BG351"/>
  <c r="BF351"/>
  <c r="T351"/>
  <c r="T350"/>
  <c r="R351"/>
  <c r="R350"/>
  <c r="P351"/>
  <c r="P350"/>
  <c r="BI349"/>
  <c r="BH349"/>
  <c r="BG349"/>
  <c r="BF349"/>
  <c r="T349"/>
  <c r="R349"/>
  <c r="P349"/>
  <c r="BI347"/>
  <c r="BH347"/>
  <c r="BG347"/>
  <c r="BF347"/>
  <c r="T347"/>
  <c r="R347"/>
  <c r="P347"/>
  <c r="BI343"/>
  <c r="BH343"/>
  <c r="BG343"/>
  <c r="BF343"/>
  <c r="T343"/>
  <c r="R343"/>
  <c r="P343"/>
  <c r="BI341"/>
  <c r="BH341"/>
  <c r="BG341"/>
  <c r="BF341"/>
  <c r="T341"/>
  <c r="R341"/>
  <c r="P341"/>
  <c r="BI338"/>
  <c r="BH338"/>
  <c r="BG338"/>
  <c r="BF338"/>
  <c r="T338"/>
  <c r="R338"/>
  <c r="P338"/>
  <c r="BI336"/>
  <c r="BH336"/>
  <c r="BG336"/>
  <c r="BF336"/>
  <c r="T336"/>
  <c r="R336"/>
  <c r="P336"/>
  <c r="BI333"/>
  <c r="BH333"/>
  <c r="BG333"/>
  <c r="BF333"/>
  <c r="T333"/>
  <c r="R333"/>
  <c r="P333"/>
  <c r="BI331"/>
  <c r="BH331"/>
  <c r="BG331"/>
  <c r="BF331"/>
  <c r="T331"/>
  <c r="R331"/>
  <c r="P331"/>
  <c r="BI326"/>
  <c r="BH326"/>
  <c r="BG326"/>
  <c r="BF326"/>
  <c r="T326"/>
  <c r="R326"/>
  <c r="P326"/>
  <c r="BI324"/>
  <c r="BH324"/>
  <c r="BG324"/>
  <c r="BF324"/>
  <c r="T324"/>
  <c r="R324"/>
  <c r="P324"/>
  <c r="BI321"/>
  <c r="BH321"/>
  <c r="BG321"/>
  <c r="BF321"/>
  <c r="T321"/>
  <c r="R321"/>
  <c r="P321"/>
  <c r="BI318"/>
  <c r="BH318"/>
  <c r="BG318"/>
  <c r="BF318"/>
  <c r="T318"/>
  <c r="R318"/>
  <c r="P318"/>
  <c r="BI314"/>
  <c r="BH314"/>
  <c r="BG314"/>
  <c r="BF314"/>
  <c r="T314"/>
  <c r="R314"/>
  <c r="P314"/>
  <c r="BI313"/>
  <c r="BH313"/>
  <c r="BG313"/>
  <c r="BF313"/>
  <c r="T313"/>
  <c r="R313"/>
  <c r="P313"/>
  <c r="BI310"/>
  <c r="BH310"/>
  <c r="BG310"/>
  <c r="BF310"/>
  <c r="T310"/>
  <c r="R310"/>
  <c r="P310"/>
  <c r="BI308"/>
  <c r="BH308"/>
  <c r="BG308"/>
  <c r="BF308"/>
  <c r="T308"/>
  <c r="R308"/>
  <c r="P308"/>
  <c r="BI307"/>
  <c r="BH307"/>
  <c r="BG307"/>
  <c r="BF307"/>
  <c r="T307"/>
  <c r="R307"/>
  <c r="P307"/>
  <c r="BI304"/>
  <c r="BH304"/>
  <c r="BG304"/>
  <c r="BF304"/>
  <c r="T304"/>
  <c r="R304"/>
  <c r="P304"/>
  <c r="BI303"/>
  <c r="BH303"/>
  <c r="BG303"/>
  <c r="BF303"/>
  <c r="T303"/>
  <c r="R303"/>
  <c r="P303"/>
  <c r="BI301"/>
  <c r="BH301"/>
  <c r="BG301"/>
  <c r="BF301"/>
  <c r="T301"/>
  <c r="R301"/>
  <c r="P301"/>
  <c r="BI297"/>
  <c r="BH297"/>
  <c r="BG297"/>
  <c r="BF297"/>
  <c r="T297"/>
  <c r="R297"/>
  <c r="P297"/>
  <c r="BI293"/>
  <c r="BH293"/>
  <c r="BG293"/>
  <c r="BF293"/>
  <c r="T293"/>
  <c r="R293"/>
  <c r="P293"/>
  <c r="BI290"/>
  <c r="BH290"/>
  <c r="BG290"/>
  <c r="BF290"/>
  <c r="T290"/>
  <c r="R290"/>
  <c r="P290"/>
  <c r="BI288"/>
  <c r="BH288"/>
  <c r="BG288"/>
  <c r="BF288"/>
  <c r="T288"/>
  <c r="R288"/>
  <c r="P288"/>
  <c r="BI285"/>
  <c r="BH285"/>
  <c r="BG285"/>
  <c r="BF285"/>
  <c r="T285"/>
  <c r="R285"/>
  <c r="P285"/>
  <c r="BI282"/>
  <c r="BH282"/>
  <c r="BG282"/>
  <c r="BF282"/>
  <c r="T282"/>
  <c r="R282"/>
  <c r="P282"/>
  <c r="BI280"/>
  <c r="BH280"/>
  <c r="BG280"/>
  <c r="BF280"/>
  <c r="T280"/>
  <c r="R280"/>
  <c r="P280"/>
  <c r="BI277"/>
  <c r="BH277"/>
  <c r="BG277"/>
  <c r="BF277"/>
  <c r="T277"/>
  <c r="R277"/>
  <c r="P277"/>
  <c r="BI274"/>
  <c r="BH274"/>
  <c r="BG274"/>
  <c r="BF274"/>
  <c r="T274"/>
  <c r="R274"/>
  <c r="P274"/>
  <c r="BI272"/>
  <c r="BH272"/>
  <c r="BG272"/>
  <c r="BF272"/>
  <c r="T272"/>
  <c r="R272"/>
  <c r="P272"/>
  <c r="BI269"/>
  <c r="BH269"/>
  <c r="BG269"/>
  <c r="BF269"/>
  <c r="T269"/>
  <c r="R269"/>
  <c r="P269"/>
  <c r="BI267"/>
  <c r="BH267"/>
  <c r="BG267"/>
  <c r="BF267"/>
  <c r="T267"/>
  <c r="R267"/>
  <c r="P267"/>
  <c r="BI264"/>
  <c r="BH264"/>
  <c r="BG264"/>
  <c r="BF264"/>
  <c r="T264"/>
  <c r="R264"/>
  <c r="P264"/>
  <c r="BI259"/>
  <c r="BH259"/>
  <c r="BG259"/>
  <c r="BF259"/>
  <c r="T259"/>
  <c r="R259"/>
  <c r="P259"/>
  <c r="BI256"/>
  <c r="BH256"/>
  <c r="BG256"/>
  <c r="BF256"/>
  <c r="T256"/>
  <c r="R256"/>
  <c r="P256"/>
  <c r="BI253"/>
  <c r="BH253"/>
  <c r="BG253"/>
  <c r="BF253"/>
  <c r="T253"/>
  <c r="R253"/>
  <c r="P253"/>
  <c r="BI251"/>
  <c r="BH251"/>
  <c r="BG251"/>
  <c r="BF251"/>
  <c r="T251"/>
  <c r="R251"/>
  <c r="P251"/>
  <c r="BI248"/>
  <c r="BH248"/>
  <c r="BG248"/>
  <c r="BF248"/>
  <c r="T248"/>
  <c r="R248"/>
  <c r="P248"/>
  <c r="BI246"/>
  <c r="BH246"/>
  <c r="BG246"/>
  <c r="BF246"/>
  <c r="T246"/>
  <c r="R246"/>
  <c r="P246"/>
  <c r="BI241"/>
  <c r="BH241"/>
  <c r="BG241"/>
  <c r="BF241"/>
  <c r="T241"/>
  <c r="R241"/>
  <c r="P241"/>
  <c r="BI236"/>
  <c r="BH236"/>
  <c r="BG236"/>
  <c r="BF236"/>
  <c r="T236"/>
  <c r="R236"/>
  <c r="P236"/>
  <c r="BI231"/>
  <c r="BH231"/>
  <c r="BG231"/>
  <c r="BF231"/>
  <c r="T231"/>
  <c r="R231"/>
  <c r="P231"/>
  <c r="BI226"/>
  <c r="BH226"/>
  <c r="BG226"/>
  <c r="BF226"/>
  <c r="T226"/>
  <c r="R226"/>
  <c r="P226"/>
  <c r="BI221"/>
  <c r="BH221"/>
  <c r="BG221"/>
  <c r="BF221"/>
  <c r="T221"/>
  <c r="R221"/>
  <c r="P221"/>
  <c r="BI213"/>
  <c r="BH213"/>
  <c r="BG213"/>
  <c r="BF213"/>
  <c r="T213"/>
  <c r="T207"/>
  <c r="R213"/>
  <c r="P213"/>
  <c r="P207"/>
  <c r="BI208"/>
  <c r="BH208"/>
  <c r="BG208"/>
  <c r="BF208"/>
  <c r="T208"/>
  <c r="R208"/>
  <c r="P208"/>
  <c r="BI205"/>
  <c r="BH205"/>
  <c r="BG205"/>
  <c r="BF205"/>
  <c r="T205"/>
  <c r="T204"/>
  <c r="R205"/>
  <c r="R204"/>
  <c r="P205"/>
  <c r="P204"/>
  <c r="BI202"/>
  <c r="BH202"/>
  <c r="BG202"/>
  <c r="BF202"/>
  <c r="T202"/>
  <c r="R202"/>
  <c r="P202"/>
  <c r="BI198"/>
  <c r="BH198"/>
  <c r="BG198"/>
  <c r="BF198"/>
  <c r="T198"/>
  <c r="R198"/>
  <c r="P198"/>
  <c r="BI192"/>
  <c r="BH192"/>
  <c r="BG192"/>
  <c r="BF192"/>
  <c r="T192"/>
  <c r="R192"/>
  <c r="P192"/>
  <c r="BI187"/>
  <c r="BH187"/>
  <c r="BG187"/>
  <c r="BF187"/>
  <c r="T187"/>
  <c r="R187"/>
  <c r="P187"/>
  <c r="BI184"/>
  <c r="BH184"/>
  <c r="BG184"/>
  <c r="BF184"/>
  <c r="T184"/>
  <c r="R184"/>
  <c r="P184"/>
  <c r="BI177"/>
  <c r="BH177"/>
  <c r="BG177"/>
  <c r="BF177"/>
  <c r="T177"/>
  <c r="R177"/>
  <c r="P177"/>
  <c r="BI174"/>
  <c r="BH174"/>
  <c r="BG174"/>
  <c r="BF174"/>
  <c r="T174"/>
  <c r="R174"/>
  <c r="P174"/>
  <c r="BI169"/>
  <c r="BH169"/>
  <c r="BG169"/>
  <c r="BF169"/>
  <c r="T169"/>
  <c r="R169"/>
  <c r="P169"/>
  <c r="BI166"/>
  <c r="BH166"/>
  <c r="BG166"/>
  <c r="BF166"/>
  <c r="T166"/>
  <c r="R166"/>
  <c r="P166"/>
  <c r="BI158"/>
  <c r="BH158"/>
  <c r="BG158"/>
  <c r="BF158"/>
  <c r="T158"/>
  <c r="R158"/>
  <c r="P158"/>
  <c r="BI147"/>
  <c r="BH147"/>
  <c r="BG147"/>
  <c r="BF147"/>
  <c r="T147"/>
  <c r="R147"/>
  <c r="P147"/>
  <c r="BI145"/>
  <c r="BH145"/>
  <c r="BG145"/>
  <c r="BF145"/>
  <c r="T145"/>
  <c r="R145"/>
  <c r="P145"/>
  <c r="BI142"/>
  <c r="BH142"/>
  <c r="BG142"/>
  <c r="BF142"/>
  <c r="T142"/>
  <c r="R142"/>
  <c r="P142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BI121"/>
  <c r="BH121"/>
  <c r="BG121"/>
  <c r="BF121"/>
  <c r="T121"/>
  <c r="R121"/>
  <c r="P121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5"/>
  <c r="BH105"/>
  <c r="BG105"/>
  <c r="BF105"/>
  <c r="T105"/>
  <c r="R105"/>
  <c r="P105"/>
  <c r="BI100"/>
  <c r="BH100"/>
  <c r="BG100"/>
  <c r="BF100"/>
  <c r="T100"/>
  <c r="R100"/>
  <c r="P100"/>
  <c r="J94"/>
  <c r="J93"/>
  <c r="F93"/>
  <c r="F91"/>
  <c r="E89"/>
  <c r="J59"/>
  <c r="J58"/>
  <c r="F58"/>
  <c r="F56"/>
  <c r="E54"/>
  <c r="J20"/>
  <c r="E20"/>
  <c r="F59"/>
  <c r="J19"/>
  <c r="J14"/>
  <c r="J91"/>
  <c r="E7"/>
  <c r="E85"/>
  <c i="10" r="J39"/>
  <c r="J38"/>
  <c i="1" r="AY64"/>
  <c i="10" r="J37"/>
  <c i="1" r="AX64"/>
  <c i="10" r="BI350"/>
  <c r="BH350"/>
  <c r="BG350"/>
  <c r="BF350"/>
  <c r="T350"/>
  <c r="T349"/>
  <c r="R350"/>
  <c r="R349"/>
  <c r="P350"/>
  <c r="P349"/>
  <c r="BI348"/>
  <c r="BH348"/>
  <c r="BG348"/>
  <c r="BF348"/>
  <c r="T348"/>
  <c r="R348"/>
  <c r="P348"/>
  <c r="BI346"/>
  <c r="BH346"/>
  <c r="BG346"/>
  <c r="BF346"/>
  <c r="T346"/>
  <c r="R346"/>
  <c r="P346"/>
  <c r="BI342"/>
  <c r="BH342"/>
  <c r="BG342"/>
  <c r="BF342"/>
  <c r="T342"/>
  <c r="R342"/>
  <c r="P342"/>
  <c r="BI340"/>
  <c r="BH340"/>
  <c r="BG340"/>
  <c r="BF340"/>
  <c r="T340"/>
  <c r="R340"/>
  <c r="P340"/>
  <c r="BI337"/>
  <c r="BH337"/>
  <c r="BG337"/>
  <c r="BF337"/>
  <c r="T337"/>
  <c r="R337"/>
  <c r="P337"/>
  <c r="BI335"/>
  <c r="BH335"/>
  <c r="BG335"/>
  <c r="BF335"/>
  <c r="T335"/>
  <c r="R335"/>
  <c r="P335"/>
  <c r="BI332"/>
  <c r="BH332"/>
  <c r="BG332"/>
  <c r="BF332"/>
  <c r="T332"/>
  <c r="R332"/>
  <c r="P332"/>
  <c r="BI330"/>
  <c r="BH330"/>
  <c r="BG330"/>
  <c r="BF330"/>
  <c r="T330"/>
  <c r="R330"/>
  <c r="P330"/>
  <c r="BI325"/>
  <c r="BH325"/>
  <c r="BG325"/>
  <c r="BF325"/>
  <c r="T325"/>
  <c r="R325"/>
  <c r="P325"/>
  <c r="BI323"/>
  <c r="BH323"/>
  <c r="BG323"/>
  <c r="BF323"/>
  <c r="T323"/>
  <c r="R323"/>
  <c r="P323"/>
  <c r="BI320"/>
  <c r="BH320"/>
  <c r="BG320"/>
  <c r="BF320"/>
  <c r="T320"/>
  <c r="R320"/>
  <c r="P320"/>
  <c r="BI317"/>
  <c r="BH317"/>
  <c r="BG317"/>
  <c r="BF317"/>
  <c r="T317"/>
  <c r="R317"/>
  <c r="P317"/>
  <c r="BI313"/>
  <c r="BH313"/>
  <c r="BG313"/>
  <c r="BF313"/>
  <c r="T313"/>
  <c r="R313"/>
  <c r="P313"/>
  <c r="BI312"/>
  <c r="BH312"/>
  <c r="BG312"/>
  <c r="BF312"/>
  <c r="T312"/>
  <c r="R312"/>
  <c r="P312"/>
  <c r="BI309"/>
  <c r="BH309"/>
  <c r="BG309"/>
  <c r="BF309"/>
  <c r="T309"/>
  <c r="R309"/>
  <c r="P309"/>
  <c r="BI307"/>
  <c r="BH307"/>
  <c r="BG307"/>
  <c r="BF307"/>
  <c r="T307"/>
  <c r="R307"/>
  <c r="P307"/>
  <c r="BI306"/>
  <c r="BH306"/>
  <c r="BG306"/>
  <c r="BF306"/>
  <c r="T306"/>
  <c r="R306"/>
  <c r="P306"/>
  <c r="BI303"/>
  <c r="BH303"/>
  <c r="BG303"/>
  <c r="BF303"/>
  <c r="T303"/>
  <c r="R303"/>
  <c r="P303"/>
  <c r="BI302"/>
  <c r="BH302"/>
  <c r="BG302"/>
  <c r="BF302"/>
  <c r="T302"/>
  <c r="R302"/>
  <c r="P302"/>
  <c r="BI300"/>
  <c r="BH300"/>
  <c r="BG300"/>
  <c r="BF300"/>
  <c r="T300"/>
  <c r="R300"/>
  <c r="P300"/>
  <c r="BI296"/>
  <c r="BH296"/>
  <c r="BG296"/>
  <c r="BF296"/>
  <c r="T296"/>
  <c r="R296"/>
  <c r="P296"/>
  <c r="BI292"/>
  <c r="BH292"/>
  <c r="BG292"/>
  <c r="BF292"/>
  <c r="T292"/>
  <c r="R292"/>
  <c r="P292"/>
  <c r="BI289"/>
  <c r="BH289"/>
  <c r="BG289"/>
  <c r="BF289"/>
  <c r="T289"/>
  <c r="R289"/>
  <c r="P289"/>
  <c r="BI287"/>
  <c r="BH287"/>
  <c r="BG287"/>
  <c r="BF287"/>
  <c r="T287"/>
  <c r="R287"/>
  <c r="P287"/>
  <c r="BI284"/>
  <c r="BH284"/>
  <c r="BG284"/>
  <c r="BF284"/>
  <c r="T284"/>
  <c r="R284"/>
  <c r="P284"/>
  <c r="BI281"/>
  <c r="BH281"/>
  <c r="BG281"/>
  <c r="BF281"/>
  <c r="T281"/>
  <c r="R281"/>
  <c r="P281"/>
  <c r="BI279"/>
  <c r="BH279"/>
  <c r="BG279"/>
  <c r="BF279"/>
  <c r="T279"/>
  <c r="R279"/>
  <c r="P279"/>
  <c r="BI276"/>
  <c r="BH276"/>
  <c r="BG276"/>
  <c r="BF276"/>
  <c r="T276"/>
  <c r="R276"/>
  <c r="P276"/>
  <c r="BI273"/>
  <c r="BH273"/>
  <c r="BG273"/>
  <c r="BF273"/>
  <c r="T273"/>
  <c r="R273"/>
  <c r="P273"/>
  <c r="BI270"/>
  <c r="BH270"/>
  <c r="BG270"/>
  <c r="BF270"/>
  <c r="T270"/>
  <c r="R270"/>
  <c r="P270"/>
  <c r="BI268"/>
  <c r="BH268"/>
  <c r="BG268"/>
  <c r="BF268"/>
  <c r="T268"/>
  <c r="R268"/>
  <c r="P268"/>
  <c r="BI265"/>
  <c r="BH265"/>
  <c r="BG265"/>
  <c r="BF265"/>
  <c r="T265"/>
  <c r="R265"/>
  <c r="P265"/>
  <c r="BI263"/>
  <c r="BH263"/>
  <c r="BG263"/>
  <c r="BF263"/>
  <c r="T263"/>
  <c r="R263"/>
  <c r="P263"/>
  <c r="BI260"/>
  <c r="BH260"/>
  <c r="BG260"/>
  <c r="BF260"/>
  <c r="T260"/>
  <c r="R260"/>
  <c r="P260"/>
  <c r="BI255"/>
  <c r="BH255"/>
  <c r="BG255"/>
  <c r="BF255"/>
  <c r="T255"/>
  <c r="R255"/>
  <c r="P255"/>
  <c r="BI252"/>
  <c r="BH252"/>
  <c r="BG252"/>
  <c r="BF252"/>
  <c r="T252"/>
  <c r="R252"/>
  <c r="P252"/>
  <c r="BI249"/>
  <c r="BH249"/>
  <c r="BG249"/>
  <c r="BF249"/>
  <c r="T249"/>
  <c r="R249"/>
  <c r="P249"/>
  <c r="BI247"/>
  <c r="BH247"/>
  <c r="BG247"/>
  <c r="BF247"/>
  <c r="T247"/>
  <c r="R247"/>
  <c r="P247"/>
  <c r="BI244"/>
  <c r="BH244"/>
  <c r="BG244"/>
  <c r="BF244"/>
  <c r="T244"/>
  <c r="R244"/>
  <c r="P244"/>
  <c r="BI242"/>
  <c r="BH242"/>
  <c r="BG242"/>
  <c r="BF242"/>
  <c r="T242"/>
  <c r="R242"/>
  <c r="P242"/>
  <c r="BI237"/>
  <c r="BH237"/>
  <c r="BG237"/>
  <c r="BF237"/>
  <c r="T237"/>
  <c r="R237"/>
  <c r="P237"/>
  <c r="BI232"/>
  <c r="BH232"/>
  <c r="BG232"/>
  <c r="BF232"/>
  <c r="T232"/>
  <c r="R232"/>
  <c r="P232"/>
  <c r="BI227"/>
  <c r="BH227"/>
  <c r="BG227"/>
  <c r="BF227"/>
  <c r="T227"/>
  <c r="R227"/>
  <c r="P227"/>
  <c r="BI222"/>
  <c r="BH222"/>
  <c r="BG222"/>
  <c r="BF222"/>
  <c r="T222"/>
  <c r="R222"/>
  <c r="P222"/>
  <c r="BI217"/>
  <c r="BH217"/>
  <c r="BG217"/>
  <c r="BF217"/>
  <c r="T217"/>
  <c r="R217"/>
  <c r="P217"/>
  <c r="BI209"/>
  <c r="BH209"/>
  <c r="BG209"/>
  <c r="BF209"/>
  <c r="T209"/>
  <c r="R209"/>
  <c r="P209"/>
  <c r="BI204"/>
  <c r="BH204"/>
  <c r="BG204"/>
  <c r="BF204"/>
  <c r="T204"/>
  <c r="R204"/>
  <c r="P204"/>
  <c r="BI201"/>
  <c r="BH201"/>
  <c r="BG201"/>
  <c r="BF201"/>
  <c r="T201"/>
  <c r="T200"/>
  <c r="R201"/>
  <c r="R200"/>
  <c r="P201"/>
  <c r="P200"/>
  <c r="BI198"/>
  <c r="BH198"/>
  <c r="BG198"/>
  <c r="BF198"/>
  <c r="T198"/>
  <c r="R198"/>
  <c r="P198"/>
  <c r="BI194"/>
  <c r="BH194"/>
  <c r="BG194"/>
  <c r="BF194"/>
  <c r="T194"/>
  <c r="R194"/>
  <c r="P194"/>
  <c r="BI188"/>
  <c r="BH188"/>
  <c r="BG188"/>
  <c r="BF188"/>
  <c r="T188"/>
  <c r="R188"/>
  <c r="P188"/>
  <c r="BI183"/>
  <c r="BH183"/>
  <c r="BG183"/>
  <c r="BF183"/>
  <c r="T183"/>
  <c r="R183"/>
  <c r="P183"/>
  <c r="BI180"/>
  <c r="BH180"/>
  <c r="BG180"/>
  <c r="BF180"/>
  <c r="T180"/>
  <c r="R180"/>
  <c r="P180"/>
  <c r="BI173"/>
  <c r="BH173"/>
  <c r="BG173"/>
  <c r="BF173"/>
  <c r="T173"/>
  <c r="R173"/>
  <c r="P173"/>
  <c r="BI170"/>
  <c r="BH170"/>
  <c r="BG170"/>
  <c r="BF170"/>
  <c r="T170"/>
  <c r="R170"/>
  <c r="P170"/>
  <c r="BI165"/>
  <c r="BH165"/>
  <c r="BG165"/>
  <c r="BF165"/>
  <c r="T165"/>
  <c r="R165"/>
  <c r="P165"/>
  <c r="BI162"/>
  <c r="BH162"/>
  <c r="BG162"/>
  <c r="BF162"/>
  <c r="T162"/>
  <c r="R162"/>
  <c r="P162"/>
  <c r="BI155"/>
  <c r="BH155"/>
  <c r="BG155"/>
  <c r="BF155"/>
  <c r="T155"/>
  <c r="R155"/>
  <c r="P155"/>
  <c r="BI145"/>
  <c r="BH145"/>
  <c r="BG145"/>
  <c r="BF145"/>
  <c r="T145"/>
  <c r="R145"/>
  <c r="P145"/>
  <c r="BI143"/>
  <c r="BH143"/>
  <c r="BG143"/>
  <c r="BF143"/>
  <c r="T143"/>
  <c r="R143"/>
  <c r="P143"/>
  <c r="BI140"/>
  <c r="BH140"/>
  <c r="BG140"/>
  <c r="BF140"/>
  <c r="T140"/>
  <c r="R140"/>
  <c r="P140"/>
  <c r="BI133"/>
  <c r="BH133"/>
  <c r="BG133"/>
  <c r="BF133"/>
  <c r="T133"/>
  <c r="R133"/>
  <c r="P133"/>
  <c r="BI130"/>
  <c r="BH130"/>
  <c r="BG130"/>
  <c r="BF130"/>
  <c r="T130"/>
  <c r="R130"/>
  <c r="P130"/>
  <c r="BI127"/>
  <c r="BH127"/>
  <c r="BG127"/>
  <c r="BF127"/>
  <c r="T127"/>
  <c r="R127"/>
  <c r="P127"/>
  <c r="BI124"/>
  <c r="BH124"/>
  <c r="BG124"/>
  <c r="BF124"/>
  <c r="T124"/>
  <c r="R124"/>
  <c r="P124"/>
  <c r="BI119"/>
  <c r="BH119"/>
  <c r="BG119"/>
  <c r="BF119"/>
  <c r="T119"/>
  <c r="R119"/>
  <c r="P119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5"/>
  <c r="BH105"/>
  <c r="BG105"/>
  <c r="BF105"/>
  <c r="T105"/>
  <c r="R105"/>
  <c r="P105"/>
  <c r="BI100"/>
  <c r="BH100"/>
  <c r="BG100"/>
  <c r="BF100"/>
  <c r="T100"/>
  <c r="R100"/>
  <c r="P100"/>
  <c r="J94"/>
  <c r="J93"/>
  <c r="F93"/>
  <c r="F91"/>
  <c r="E89"/>
  <c r="J59"/>
  <c r="J58"/>
  <c r="F58"/>
  <c r="F56"/>
  <c r="E54"/>
  <c r="J20"/>
  <c r="E20"/>
  <c r="F59"/>
  <c r="J19"/>
  <c r="J14"/>
  <c r="J91"/>
  <c r="E7"/>
  <c r="E85"/>
  <c i="9" r="J39"/>
  <c r="J38"/>
  <c i="1" r="AY63"/>
  <c i="9" r="J37"/>
  <c i="1" r="AX63"/>
  <c i="9" r="BI350"/>
  <c r="BH350"/>
  <c r="BG350"/>
  <c r="BF350"/>
  <c r="T350"/>
  <c r="T349"/>
  <c r="R350"/>
  <c r="R349"/>
  <c r="P350"/>
  <c r="P349"/>
  <c r="BI348"/>
  <c r="BH348"/>
  <c r="BG348"/>
  <c r="BF348"/>
  <c r="T348"/>
  <c r="R348"/>
  <c r="P348"/>
  <c r="BI346"/>
  <c r="BH346"/>
  <c r="BG346"/>
  <c r="BF346"/>
  <c r="T346"/>
  <c r="R346"/>
  <c r="P346"/>
  <c r="BI342"/>
  <c r="BH342"/>
  <c r="BG342"/>
  <c r="BF342"/>
  <c r="T342"/>
  <c r="R342"/>
  <c r="P342"/>
  <c r="BI340"/>
  <c r="BH340"/>
  <c r="BG340"/>
  <c r="BF340"/>
  <c r="T340"/>
  <c r="R340"/>
  <c r="P340"/>
  <c r="BI337"/>
  <c r="BH337"/>
  <c r="BG337"/>
  <c r="BF337"/>
  <c r="T337"/>
  <c r="R337"/>
  <c r="P337"/>
  <c r="BI335"/>
  <c r="BH335"/>
  <c r="BG335"/>
  <c r="BF335"/>
  <c r="T335"/>
  <c r="R335"/>
  <c r="P335"/>
  <c r="BI332"/>
  <c r="BH332"/>
  <c r="BG332"/>
  <c r="BF332"/>
  <c r="T332"/>
  <c r="R332"/>
  <c r="P332"/>
  <c r="BI330"/>
  <c r="BH330"/>
  <c r="BG330"/>
  <c r="BF330"/>
  <c r="T330"/>
  <c r="R330"/>
  <c r="P330"/>
  <c r="BI325"/>
  <c r="BH325"/>
  <c r="BG325"/>
  <c r="BF325"/>
  <c r="T325"/>
  <c r="R325"/>
  <c r="P325"/>
  <c r="BI323"/>
  <c r="BH323"/>
  <c r="BG323"/>
  <c r="BF323"/>
  <c r="T323"/>
  <c r="R323"/>
  <c r="P323"/>
  <c r="BI320"/>
  <c r="BH320"/>
  <c r="BG320"/>
  <c r="BF320"/>
  <c r="T320"/>
  <c r="R320"/>
  <c r="P320"/>
  <c r="BI317"/>
  <c r="BH317"/>
  <c r="BG317"/>
  <c r="BF317"/>
  <c r="T317"/>
  <c r="R317"/>
  <c r="P317"/>
  <c r="BI313"/>
  <c r="BH313"/>
  <c r="BG313"/>
  <c r="BF313"/>
  <c r="T313"/>
  <c r="R313"/>
  <c r="P313"/>
  <c r="BI312"/>
  <c r="BH312"/>
  <c r="BG312"/>
  <c r="BF312"/>
  <c r="T312"/>
  <c r="R312"/>
  <c r="P312"/>
  <c r="BI309"/>
  <c r="BH309"/>
  <c r="BG309"/>
  <c r="BF309"/>
  <c r="T309"/>
  <c r="R309"/>
  <c r="P309"/>
  <c r="BI307"/>
  <c r="BH307"/>
  <c r="BG307"/>
  <c r="BF307"/>
  <c r="T307"/>
  <c r="R307"/>
  <c r="P307"/>
  <c r="BI306"/>
  <c r="BH306"/>
  <c r="BG306"/>
  <c r="BF306"/>
  <c r="T306"/>
  <c r="R306"/>
  <c r="P306"/>
  <c r="BI303"/>
  <c r="BH303"/>
  <c r="BG303"/>
  <c r="BF303"/>
  <c r="T303"/>
  <c r="R303"/>
  <c r="P303"/>
  <c r="BI302"/>
  <c r="BH302"/>
  <c r="BG302"/>
  <c r="BF302"/>
  <c r="T302"/>
  <c r="R302"/>
  <c r="P302"/>
  <c r="BI300"/>
  <c r="BH300"/>
  <c r="BG300"/>
  <c r="BF300"/>
  <c r="T300"/>
  <c r="R300"/>
  <c r="P300"/>
  <c r="BI296"/>
  <c r="BH296"/>
  <c r="BG296"/>
  <c r="BF296"/>
  <c r="T296"/>
  <c r="R296"/>
  <c r="P296"/>
  <c r="BI292"/>
  <c r="BH292"/>
  <c r="BG292"/>
  <c r="BF292"/>
  <c r="T292"/>
  <c r="R292"/>
  <c r="P292"/>
  <c r="BI289"/>
  <c r="BH289"/>
  <c r="BG289"/>
  <c r="BF289"/>
  <c r="T289"/>
  <c r="R289"/>
  <c r="P289"/>
  <c r="BI287"/>
  <c r="BH287"/>
  <c r="BG287"/>
  <c r="BF287"/>
  <c r="T287"/>
  <c r="R287"/>
  <c r="P287"/>
  <c r="BI284"/>
  <c r="BH284"/>
  <c r="BG284"/>
  <c r="BF284"/>
  <c r="T284"/>
  <c r="R284"/>
  <c r="P284"/>
  <c r="BI281"/>
  <c r="BH281"/>
  <c r="BG281"/>
  <c r="BF281"/>
  <c r="T281"/>
  <c r="R281"/>
  <c r="P281"/>
  <c r="BI279"/>
  <c r="BH279"/>
  <c r="BG279"/>
  <c r="BF279"/>
  <c r="T279"/>
  <c r="R279"/>
  <c r="P279"/>
  <c r="BI276"/>
  <c r="BH276"/>
  <c r="BG276"/>
  <c r="BF276"/>
  <c r="T276"/>
  <c r="R276"/>
  <c r="P276"/>
  <c r="BI273"/>
  <c r="BH273"/>
  <c r="BG273"/>
  <c r="BF273"/>
  <c r="T273"/>
  <c r="R273"/>
  <c r="P273"/>
  <c r="BI270"/>
  <c r="BH270"/>
  <c r="BG270"/>
  <c r="BF270"/>
  <c r="T270"/>
  <c r="R270"/>
  <c r="P270"/>
  <c r="BI268"/>
  <c r="BH268"/>
  <c r="BG268"/>
  <c r="BF268"/>
  <c r="T268"/>
  <c r="R268"/>
  <c r="P268"/>
  <c r="BI265"/>
  <c r="BH265"/>
  <c r="BG265"/>
  <c r="BF265"/>
  <c r="T265"/>
  <c r="R265"/>
  <c r="P265"/>
  <c r="BI263"/>
  <c r="BH263"/>
  <c r="BG263"/>
  <c r="BF263"/>
  <c r="T263"/>
  <c r="R263"/>
  <c r="P263"/>
  <c r="BI260"/>
  <c r="BH260"/>
  <c r="BG260"/>
  <c r="BF260"/>
  <c r="T260"/>
  <c r="R260"/>
  <c r="P260"/>
  <c r="BI255"/>
  <c r="BH255"/>
  <c r="BG255"/>
  <c r="BF255"/>
  <c r="T255"/>
  <c r="R255"/>
  <c r="P255"/>
  <c r="BI252"/>
  <c r="BH252"/>
  <c r="BG252"/>
  <c r="BF252"/>
  <c r="T252"/>
  <c r="R252"/>
  <c r="P252"/>
  <c r="BI249"/>
  <c r="BH249"/>
  <c r="BG249"/>
  <c r="BF249"/>
  <c r="T249"/>
  <c r="R249"/>
  <c r="P249"/>
  <c r="BI247"/>
  <c r="BH247"/>
  <c r="BG247"/>
  <c r="BF247"/>
  <c r="T247"/>
  <c r="R247"/>
  <c r="P247"/>
  <c r="BI244"/>
  <c r="BH244"/>
  <c r="BG244"/>
  <c r="BF244"/>
  <c r="T244"/>
  <c r="R244"/>
  <c r="P244"/>
  <c r="BI242"/>
  <c r="BH242"/>
  <c r="BG242"/>
  <c r="BF242"/>
  <c r="T242"/>
  <c r="R242"/>
  <c r="P242"/>
  <c r="BI237"/>
  <c r="BH237"/>
  <c r="BG237"/>
  <c r="BF237"/>
  <c r="T237"/>
  <c r="R237"/>
  <c r="P237"/>
  <c r="BI232"/>
  <c r="BH232"/>
  <c r="BG232"/>
  <c r="BF232"/>
  <c r="T232"/>
  <c r="R232"/>
  <c r="P232"/>
  <c r="BI227"/>
  <c r="BH227"/>
  <c r="BG227"/>
  <c r="BF227"/>
  <c r="T227"/>
  <c r="R227"/>
  <c r="P227"/>
  <c r="BI222"/>
  <c r="BH222"/>
  <c r="BG222"/>
  <c r="BF222"/>
  <c r="T222"/>
  <c r="R222"/>
  <c r="P222"/>
  <c r="BI217"/>
  <c r="BH217"/>
  <c r="BG217"/>
  <c r="BF217"/>
  <c r="T217"/>
  <c r="R217"/>
  <c r="P217"/>
  <c r="BI209"/>
  <c r="BH209"/>
  <c r="BG209"/>
  <c r="BF209"/>
  <c r="T209"/>
  <c r="R209"/>
  <c r="P209"/>
  <c r="BI204"/>
  <c r="BH204"/>
  <c r="BG204"/>
  <c r="BF204"/>
  <c r="T204"/>
  <c r="R204"/>
  <c r="P204"/>
  <c r="BI201"/>
  <c r="BH201"/>
  <c r="BG201"/>
  <c r="BF201"/>
  <c r="T201"/>
  <c r="T200"/>
  <c r="R201"/>
  <c r="R200"/>
  <c r="P201"/>
  <c r="P200"/>
  <c r="BI198"/>
  <c r="BH198"/>
  <c r="BG198"/>
  <c r="BF198"/>
  <c r="T198"/>
  <c r="R198"/>
  <c r="P198"/>
  <c r="BI194"/>
  <c r="BH194"/>
  <c r="BG194"/>
  <c r="BF194"/>
  <c r="T194"/>
  <c r="R194"/>
  <c r="P194"/>
  <c r="BI189"/>
  <c r="BH189"/>
  <c r="BG189"/>
  <c r="BF189"/>
  <c r="T189"/>
  <c r="R189"/>
  <c r="P189"/>
  <c r="BI184"/>
  <c r="BH184"/>
  <c r="BG184"/>
  <c r="BF184"/>
  <c r="T184"/>
  <c r="R184"/>
  <c r="P184"/>
  <c r="BI181"/>
  <c r="BH181"/>
  <c r="BG181"/>
  <c r="BF181"/>
  <c r="T181"/>
  <c r="R181"/>
  <c r="P181"/>
  <c r="BI174"/>
  <c r="BH174"/>
  <c r="BG174"/>
  <c r="BF174"/>
  <c r="T174"/>
  <c r="R174"/>
  <c r="P174"/>
  <c r="BI171"/>
  <c r="BH171"/>
  <c r="BG171"/>
  <c r="BF171"/>
  <c r="T171"/>
  <c r="R171"/>
  <c r="P171"/>
  <c r="BI166"/>
  <c r="BH166"/>
  <c r="BG166"/>
  <c r="BF166"/>
  <c r="T166"/>
  <c r="R166"/>
  <c r="P166"/>
  <c r="BI163"/>
  <c r="BH163"/>
  <c r="BG163"/>
  <c r="BF163"/>
  <c r="T163"/>
  <c r="R163"/>
  <c r="P163"/>
  <c r="BI156"/>
  <c r="BH156"/>
  <c r="BG156"/>
  <c r="BF156"/>
  <c r="T156"/>
  <c r="R156"/>
  <c r="P156"/>
  <c r="BI145"/>
  <c r="BH145"/>
  <c r="BG145"/>
  <c r="BF145"/>
  <c r="T145"/>
  <c r="R145"/>
  <c r="P145"/>
  <c r="BI143"/>
  <c r="BH143"/>
  <c r="BG143"/>
  <c r="BF143"/>
  <c r="T143"/>
  <c r="R143"/>
  <c r="P143"/>
  <c r="BI140"/>
  <c r="BH140"/>
  <c r="BG140"/>
  <c r="BF140"/>
  <c r="T140"/>
  <c r="R140"/>
  <c r="P140"/>
  <c r="BI133"/>
  <c r="BH133"/>
  <c r="BG133"/>
  <c r="BF133"/>
  <c r="T133"/>
  <c r="R133"/>
  <c r="P133"/>
  <c r="BI130"/>
  <c r="BH130"/>
  <c r="BG130"/>
  <c r="BF130"/>
  <c r="T130"/>
  <c r="R130"/>
  <c r="P130"/>
  <c r="BI127"/>
  <c r="BH127"/>
  <c r="BG127"/>
  <c r="BF127"/>
  <c r="T127"/>
  <c r="R127"/>
  <c r="P127"/>
  <c r="BI124"/>
  <c r="BH124"/>
  <c r="BG124"/>
  <c r="BF124"/>
  <c r="T124"/>
  <c r="R124"/>
  <c r="P124"/>
  <c r="BI119"/>
  <c r="BH119"/>
  <c r="BG119"/>
  <c r="BF119"/>
  <c r="T119"/>
  <c r="R119"/>
  <c r="P119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5"/>
  <c r="BH105"/>
  <c r="BG105"/>
  <c r="BF105"/>
  <c r="T105"/>
  <c r="R105"/>
  <c r="P105"/>
  <c r="BI100"/>
  <c r="BH100"/>
  <c r="BG100"/>
  <c r="BF100"/>
  <c r="T100"/>
  <c r="R100"/>
  <c r="P100"/>
  <c r="J94"/>
  <c r="J93"/>
  <c r="F93"/>
  <c r="F91"/>
  <c r="E89"/>
  <c r="J59"/>
  <c r="J58"/>
  <c r="F58"/>
  <c r="F56"/>
  <c r="E54"/>
  <c r="J20"/>
  <c r="E20"/>
  <c r="F94"/>
  <c r="J19"/>
  <c r="J14"/>
  <c r="J91"/>
  <c r="E7"/>
  <c r="E85"/>
  <c i="8" r="J39"/>
  <c r="J38"/>
  <c i="1" r="AY62"/>
  <c i="8" r="J37"/>
  <c i="1" r="AX62"/>
  <c i="8" r="BI294"/>
  <c r="BH294"/>
  <c r="BG294"/>
  <c r="BF294"/>
  <c r="T294"/>
  <c r="T293"/>
  <c r="R294"/>
  <c r="R293"/>
  <c r="P294"/>
  <c r="P293"/>
  <c r="BI292"/>
  <c r="BH292"/>
  <c r="BG292"/>
  <c r="BF292"/>
  <c r="T292"/>
  <c r="R292"/>
  <c r="P292"/>
  <c r="BI290"/>
  <c r="BH290"/>
  <c r="BG290"/>
  <c r="BF290"/>
  <c r="T290"/>
  <c r="R290"/>
  <c r="P290"/>
  <c r="BI286"/>
  <c r="BH286"/>
  <c r="BG286"/>
  <c r="BF286"/>
  <c r="T286"/>
  <c r="T285"/>
  <c r="R286"/>
  <c r="R285"/>
  <c r="P286"/>
  <c r="P285"/>
  <c r="BI283"/>
  <c r="BH283"/>
  <c r="BG283"/>
  <c r="BF283"/>
  <c r="T283"/>
  <c r="R283"/>
  <c r="P283"/>
  <c r="BI280"/>
  <c r="BH280"/>
  <c r="BG280"/>
  <c r="BF280"/>
  <c r="T280"/>
  <c r="R280"/>
  <c r="P280"/>
  <c r="BI276"/>
  <c r="BH276"/>
  <c r="BG276"/>
  <c r="BF276"/>
  <c r="T276"/>
  <c r="R276"/>
  <c r="P276"/>
  <c r="BI275"/>
  <c r="BH275"/>
  <c r="BG275"/>
  <c r="BF275"/>
  <c r="T275"/>
  <c r="R275"/>
  <c r="P275"/>
  <c r="BI272"/>
  <c r="BH272"/>
  <c r="BG272"/>
  <c r="BF272"/>
  <c r="T272"/>
  <c r="R272"/>
  <c r="P272"/>
  <c r="BI270"/>
  <c r="BH270"/>
  <c r="BG270"/>
  <c r="BF270"/>
  <c r="T270"/>
  <c r="R270"/>
  <c r="P270"/>
  <c r="BI269"/>
  <c r="BH269"/>
  <c r="BG269"/>
  <c r="BF269"/>
  <c r="T269"/>
  <c r="R269"/>
  <c r="P269"/>
  <c r="BI266"/>
  <c r="BH266"/>
  <c r="BG266"/>
  <c r="BF266"/>
  <c r="T266"/>
  <c r="R266"/>
  <c r="P266"/>
  <c r="BI265"/>
  <c r="BH265"/>
  <c r="BG265"/>
  <c r="BF265"/>
  <c r="T265"/>
  <c r="R265"/>
  <c r="P265"/>
  <c r="BI263"/>
  <c r="BH263"/>
  <c r="BG263"/>
  <c r="BF263"/>
  <c r="T263"/>
  <c r="R263"/>
  <c r="P263"/>
  <c r="BI259"/>
  <c r="BH259"/>
  <c r="BG259"/>
  <c r="BF259"/>
  <c r="T259"/>
  <c r="R259"/>
  <c r="P259"/>
  <c r="BI255"/>
  <c r="BH255"/>
  <c r="BG255"/>
  <c r="BF255"/>
  <c r="T255"/>
  <c r="R255"/>
  <c r="P255"/>
  <c r="BI252"/>
  <c r="BH252"/>
  <c r="BG252"/>
  <c r="BF252"/>
  <c r="T252"/>
  <c r="R252"/>
  <c r="P252"/>
  <c r="BI250"/>
  <c r="BH250"/>
  <c r="BG250"/>
  <c r="BF250"/>
  <c r="T250"/>
  <c r="R250"/>
  <c r="P250"/>
  <c r="BI247"/>
  <c r="BH247"/>
  <c r="BG247"/>
  <c r="BF247"/>
  <c r="T247"/>
  <c r="R247"/>
  <c r="P247"/>
  <c r="BI244"/>
  <c r="BH244"/>
  <c r="BG244"/>
  <c r="BF244"/>
  <c r="T244"/>
  <c r="R244"/>
  <c r="P244"/>
  <c r="BI242"/>
  <c r="BH242"/>
  <c r="BG242"/>
  <c r="BF242"/>
  <c r="T242"/>
  <c r="R242"/>
  <c r="P242"/>
  <c r="BI239"/>
  <c r="BH239"/>
  <c r="BG239"/>
  <c r="BF239"/>
  <c r="T239"/>
  <c r="R239"/>
  <c r="P239"/>
  <c r="BI236"/>
  <c r="BH236"/>
  <c r="BG236"/>
  <c r="BF236"/>
  <c r="T236"/>
  <c r="R236"/>
  <c r="P236"/>
  <c r="BI234"/>
  <c r="BH234"/>
  <c r="BG234"/>
  <c r="BF234"/>
  <c r="T234"/>
  <c r="R234"/>
  <c r="P234"/>
  <c r="BI231"/>
  <c r="BH231"/>
  <c r="BG231"/>
  <c r="BF231"/>
  <c r="T231"/>
  <c r="R231"/>
  <c r="P231"/>
  <c r="BI229"/>
  <c r="BH229"/>
  <c r="BG229"/>
  <c r="BF229"/>
  <c r="T229"/>
  <c r="R229"/>
  <c r="P229"/>
  <c r="BI226"/>
  <c r="BH226"/>
  <c r="BG226"/>
  <c r="BF226"/>
  <c r="T226"/>
  <c r="R226"/>
  <c r="P226"/>
  <c r="BI221"/>
  <c r="BH221"/>
  <c r="BG221"/>
  <c r="BF221"/>
  <c r="T221"/>
  <c r="R221"/>
  <c r="P221"/>
  <c r="BI218"/>
  <c r="BH218"/>
  <c r="BG218"/>
  <c r="BF218"/>
  <c r="T218"/>
  <c r="R218"/>
  <c r="P218"/>
  <c r="BI215"/>
  <c r="BH215"/>
  <c r="BG215"/>
  <c r="BF215"/>
  <c r="T215"/>
  <c r="R215"/>
  <c r="P215"/>
  <c r="BI213"/>
  <c r="BH213"/>
  <c r="BG213"/>
  <c r="BF213"/>
  <c r="T213"/>
  <c r="R213"/>
  <c r="P213"/>
  <c r="BI210"/>
  <c r="BH210"/>
  <c r="BG210"/>
  <c r="BF210"/>
  <c r="T210"/>
  <c r="R210"/>
  <c r="P210"/>
  <c r="BI208"/>
  <c r="BH208"/>
  <c r="BG208"/>
  <c r="BF208"/>
  <c r="T208"/>
  <c r="R208"/>
  <c r="P208"/>
  <c r="BI202"/>
  <c r="BH202"/>
  <c r="BG202"/>
  <c r="BF202"/>
  <c r="T202"/>
  <c r="T201"/>
  <c r="R202"/>
  <c r="R201"/>
  <c r="P202"/>
  <c r="P201"/>
  <c r="BI195"/>
  <c r="BH195"/>
  <c r="BG195"/>
  <c r="BF195"/>
  <c r="T195"/>
  <c r="R195"/>
  <c r="R189"/>
  <c r="P195"/>
  <c r="BI190"/>
  <c r="BH190"/>
  <c r="BG190"/>
  <c r="BF190"/>
  <c r="T190"/>
  <c r="R190"/>
  <c r="P190"/>
  <c r="BI187"/>
  <c r="BH187"/>
  <c r="BG187"/>
  <c r="BF187"/>
  <c r="T187"/>
  <c r="T186"/>
  <c r="R187"/>
  <c r="R186"/>
  <c r="P187"/>
  <c r="P186"/>
  <c r="BI184"/>
  <c r="BH184"/>
  <c r="BG184"/>
  <c r="BF184"/>
  <c r="T184"/>
  <c r="R184"/>
  <c r="P184"/>
  <c r="BI180"/>
  <c r="BH180"/>
  <c r="BG180"/>
  <c r="BF180"/>
  <c r="T180"/>
  <c r="R180"/>
  <c r="P180"/>
  <c r="BI178"/>
  <c r="BH178"/>
  <c r="BG178"/>
  <c r="BF178"/>
  <c r="T178"/>
  <c r="R178"/>
  <c r="P178"/>
  <c r="BI173"/>
  <c r="BH173"/>
  <c r="BG173"/>
  <c r="BF173"/>
  <c r="T173"/>
  <c r="R173"/>
  <c r="P173"/>
  <c r="BI168"/>
  <c r="BH168"/>
  <c r="BG168"/>
  <c r="BF168"/>
  <c r="T168"/>
  <c r="R168"/>
  <c r="P168"/>
  <c r="BI165"/>
  <c r="BH165"/>
  <c r="BG165"/>
  <c r="BF165"/>
  <c r="T165"/>
  <c r="R165"/>
  <c r="P165"/>
  <c r="BI162"/>
  <c r="BH162"/>
  <c r="BG162"/>
  <c r="BF162"/>
  <c r="T162"/>
  <c r="R162"/>
  <c r="P162"/>
  <c r="BI155"/>
  <c r="BH155"/>
  <c r="BG155"/>
  <c r="BF155"/>
  <c r="T155"/>
  <c r="R155"/>
  <c r="P155"/>
  <c r="BI150"/>
  <c r="BH150"/>
  <c r="BG150"/>
  <c r="BF150"/>
  <c r="T150"/>
  <c r="R150"/>
  <c r="P150"/>
  <c r="BI147"/>
  <c r="BH147"/>
  <c r="BG147"/>
  <c r="BF147"/>
  <c r="T147"/>
  <c r="R147"/>
  <c r="P147"/>
  <c r="BI142"/>
  <c r="BH142"/>
  <c r="BG142"/>
  <c r="BF142"/>
  <c r="T142"/>
  <c r="R142"/>
  <c r="P142"/>
  <c r="BI135"/>
  <c r="BH135"/>
  <c r="BG135"/>
  <c r="BF135"/>
  <c r="T135"/>
  <c r="R135"/>
  <c r="P135"/>
  <c r="BI133"/>
  <c r="BH133"/>
  <c r="BG133"/>
  <c r="BF133"/>
  <c r="T133"/>
  <c r="R133"/>
  <c r="P133"/>
  <c r="BI130"/>
  <c r="BH130"/>
  <c r="BG130"/>
  <c r="BF130"/>
  <c r="T130"/>
  <c r="R130"/>
  <c r="P130"/>
  <c r="BI123"/>
  <c r="BH123"/>
  <c r="BG123"/>
  <c r="BF123"/>
  <c r="T123"/>
  <c r="R123"/>
  <c r="P123"/>
  <c r="BI120"/>
  <c r="BH120"/>
  <c r="BG120"/>
  <c r="BF120"/>
  <c r="T120"/>
  <c r="R120"/>
  <c r="P120"/>
  <c r="BI117"/>
  <c r="BH117"/>
  <c r="BG117"/>
  <c r="BF117"/>
  <c r="T117"/>
  <c r="R117"/>
  <c r="P117"/>
  <c r="BI114"/>
  <c r="BH114"/>
  <c r="BG114"/>
  <c r="BF114"/>
  <c r="T114"/>
  <c r="R114"/>
  <c r="P114"/>
  <c r="BI109"/>
  <c r="BH109"/>
  <c r="BG109"/>
  <c r="BF109"/>
  <c r="T109"/>
  <c r="R109"/>
  <c r="P109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J92"/>
  <c r="J91"/>
  <c r="F91"/>
  <c r="F89"/>
  <c r="E87"/>
  <c r="J59"/>
  <c r="J58"/>
  <c r="F58"/>
  <c r="F56"/>
  <c r="E54"/>
  <c r="J20"/>
  <c r="E20"/>
  <c r="F92"/>
  <c r="J19"/>
  <c r="J14"/>
  <c r="J89"/>
  <c r="E7"/>
  <c r="E83"/>
  <c i="7" r="J39"/>
  <c r="J38"/>
  <c i="1" r="AY61"/>
  <c i="7" r="J37"/>
  <c i="1" r="AX61"/>
  <c i="7" r="BI336"/>
  <c r="BH336"/>
  <c r="BG336"/>
  <c r="BF336"/>
  <c r="T336"/>
  <c r="T335"/>
  <c r="R336"/>
  <c r="R335"/>
  <c r="P336"/>
  <c r="P335"/>
  <c r="BI334"/>
  <c r="BH334"/>
  <c r="BG334"/>
  <c r="BF334"/>
  <c r="T334"/>
  <c r="R334"/>
  <c r="P334"/>
  <c r="BI332"/>
  <c r="BH332"/>
  <c r="BG332"/>
  <c r="BF332"/>
  <c r="T332"/>
  <c r="R332"/>
  <c r="P332"/>
  <c r="BI328"/>
  <c r="BH328"/>
  <c r="BG328"/>
  <c r="BF328"/>
  <c r="T328"/>
  <c r="R328"/>
  <c r="P328"/>
  <c r="BI326"/>
  <c r="BH326"/>
  <c r="BG326"/>
  <c r="BF326"/>
  <c r="T326"/>
  <c r="R326"/>
  <c r="P326"/>
  <c r="BI323"/>
  <c r="BH323"/>
  <c r="BG323"/>
  <c r="BF323"/>
  <c r="T323"/>
  <c r="R323"/>
  <c r="P323"/>
  <c r="BI321"/>
  <c r="BH321"/>
  <c r="BG321"/>
  <c r="BF321"/>
  <c r="T321"/>
  <c r="R321"/>
  <c r="P321"/>
  <c r="BI318"/>
  <c r="BH318"/>
  <c r="BG318"/>
  <c r="BF318"/>
  <c r="T318"/>
  <c r="R318"/>
  <c r="P318"/>
  <c r="BI316"/>
  <c r="BH316"/>
  <c r="BG316"/>
  <c r="BF316"/>
  <c r="T316"/>
  <c r="R316"/>
  <c r="P316"/>
  <c r="BI311"/>
  <c r="BH311"/>
  <c r="BG311"/>
  <c r="BF311"/>
  <c r="T311"/>
  <c r="R311"/>
  <c r="P311"/>
  <c r="BI309"/>
  <c r="BH309"/>
  <c r="BG309"/>
  <c r="BF309"/>
  <c r="T309"/>
  <c r="R309"/>
  <c r="P309"/>
  <c r="BI306"/>
  <c r="BH306"/>
  <c r="BG306"/>
  <c r="BF306"/>
  <c r="T306"/>
  <c r="R306"/>
  <c r="P306"/>
  <c r="BI303"/>
  <c r="BH303"/>
  <c r="BG303"/>
  <c r="BF303"/>
  <c r="T303"/>
  <c r="R303"/>
  <c r="P303"/>
  <c r="BI299"/>
  <c r="BH299"/>
  <c r="BG299"/>
  <c r="BF299"/>
  <c r="T299"/>
  <c r="R299"/>
  <c r="P299"/>
  <c r="BI298"/>
  <c r="BH298"/>
  <c r="BG298"/>
  <c r="BF298"/>
  <c r="T298"/>
  <c r="R298"/>
  <c r="P298"/>
  <c r="BI295"/>
  <c r="BH295"/>
  <c r="BG295"/>
  <c r="BF295"/>
  <c r="T295"/>
  <c r="R295"/>
  <c r="P295"/>
  <c r="BI294"/>
  <c r="BH294"/>
  <c r="BG294"/>
  <c r="BF294"/>
  <c r="T294"/>
  <c r="R294"/>
  <c r="P294"/>
  <c r="BI292"/>
  <c r="BH292"/>
  <c r="BG292"/>
  <c r="BF292"/>
  <c r="T292"/>
  <c r="R292"/>
  <c r="P292"/>
  <c r="BI288"/>
  <c r="BH288"/>
  <c r="BG288"/>
  <c r="BF288"/>
  <c r="T288"/>
  <c r="R288"/>
  <c r="P288"/>
  <c r="BI284"/>
  <c r="BH284"/>
  <c r="BG284"/>
  <c r="BF284"/>
  <c r="T284"/>
  <c r="R284"/>
  <c r="P284"/>
  <c r="BI281"/>
  <c r="BH281"/>
  <c r="BG281"/>
  <c r="BF281"/>
  <c r="T281"/>
  <c r="R281"/>
  <c r="P281"/>
  <c r="BI278"/>
  <c r="BH278"/>
  <c r="BG278"/>
  <c r="BF278"/>
  <c r="T278"/>
  <c r="R278"/>
  <c r="P278"/>
  <c r="BI276"/>
  <c r="BH276"/>
  <c r="BG276"/>
  <c r="BF276"/>
  <c r="T276"/>
  <c r="R276"/>
  <c r="P276"/>
  <c r="BI273"/>
  <c r="BH273"/>
  <c r="BG273"/>
  <c r="BF273"/>
  <c r="T273"/>
  <c r="R273"/>
  <c r="P273"/>
  <c r="BI270"/>
  <c r="BH270"/>
  <c r="BG270"/>
  <c r="BF270"/>
  <c r="T270"/>
  <c r="R270"/>
  <c r="P270"/>
  <c r="BI267"/>
  <c r="BH267"/>
  <c r="BG267"/>
  <c r="BF267"/>
  <c r="T267"/>
  <c r="R267"/>
  <c r="P267"/>
  <c r="BI265"/>
  <c r="BH265"/>
  <c r="BG265"/>
  <c r="BF265"/>
  <c r="T265"/>
  <c r="R265"/>
  <c r="P265"/>
  <c r="BI262"/>
  <c r="BH262"/>
  <c r="BG262"/>
  <c r="BF262"/>
  <c r="T262"/>
  <c r="R262"/>
  <c r="P262"/>
  <c r="BI260"/>
  <c r="BH260"/>
  <c r="BG260"/>
  <c r="BF260"/>
  <c r="T260"/>
  <c r="R260"/>
  <c r="P260"/>
  <c r="BI257"/>
  <c r="BH257"/>
  <c r="BG257"/>
  <c r="BF257"/>
  <c r="T257"/>
  <c r="R257"/>
  <c r="P257"/>
  <c r="BI252"/>
  <c r="BH252"/>
  <c r="BG252"/>
  <c r="BF252"/>
  <c r="T252"/>
  <c r="R252"/>
  <c r="P252"/>
  <c r="BI249"/>
  <c r="BH249"/>
  <c r="BG249"/>
  <c r="BF249"/>
  <c r="T249"/>
  <c r="R249"/>
  <c r="P249"/>
  <c r="BI247"/>
  <c r="BH247"/>
  <c r="BG247"/>
  <c r="BF247"/>
  <c r="T247"/>
  <c r="R247"/>
  <c r="P247"/>
  <c r="BI244"/>
  <c r="BH244"/>
  <c r="BG244"/>
  <c r="BF244"/>
  <c r="T244"/>
  <c r="R244"/>
  <c r="P244"/>
  <c r="BI242"/>
  <c r="BH242"/>
  <c r="BG242"/>
  <c r="BF242"/>
  <c r="T242"/>
  <c r="R242"/>
  <c r="P242"/>
  <c r="BI237"/>
  <c r="BH237"/>
  <c r="BG237"/>
  <c r="BF237"/>
  <c r="T237"/>
  <c r="R237"/>
  <c r="P237"/>
  <c r="BI232"/>
  <c r="BH232"/>
  <c r="BG232"/>
  <c r="BF232"/>
  <c r="T232"/>
  <c r="R232"/>
  <c r="P232"/>
  <c r="BI227"/>
  <c r="BH227"/>
  <c r="BG227"/>
  <c r="BF227"/>
  <c r="T227"/>
  <c r="R227"/>
  <c r="P227"/>
  <c r="BI222"/>
  <c r="BH222"/>
  <c r="BG222"/>
  <c r="BF222"/>
  <c r="T222"/>
  <c r="R222"/>
  <c r="P222"/>
  <c r="BI217"/>
  <c r="BH217"/>
  <c r="BG217"/>
  <c r="BF217"/>
  <c r="T217"/>
  <c r="R217"/>
  <c r="P217"/>
  <c r="BI209"/>
  <c r="BH209"/>
  <c r="BG209"/>
  <c r="BF209"/>
  <c r="T209"/>
  <c r="R209"/>
  <c r="P209"/>
  <c r="BI204"/>
  <c r="BH204"/>
  <c r="BG204"/>
  <c r="BF204"/>
  <c r="T204"/>
  <c r="R204"/>
  <c r="P204"/>
  <c r="BI201"/>
  <c r="BH201"/>
  <c r="BG201"/>
  <c r="BF201"/>
  <c r="T201"/>
  <c r="T200"/>
  <c r="R201"/>
  <c r="R200"/>
  <c r="P201"/>
  <c r="P200"/>
  <c r="BI198"/>
  <c r="BH198"/>
  <c r="BG198"/>
  <c r="BF198"/>
  <c r="T198"/>
  <c r="R198"/>
  <c r="P198"/>
  <c r="BI194"/>
  <c r="BH194"/>
  <c r="BG194"/>
  <c r="BF194"/>
  <c r="T194"/>
  <c r="R194"/>
  <c r="P194"/>
  <c r="BI189"/>
  <c r="BH189"/>
  <c r="BG189"/>
  <c r="BF189"/>
  <c r="T189"/>
  <c r="R189"/>
  <c r="P189"/>
  <c r="BI184"/>
  <c r="BH184"/>
  <c r="BG184"/>
  <c r="BF184"/>
  <c r="T184"/>
  <c r="R184"/>
  <c r="P184"/>
  <c r="BI181"/>
  <c r="BH181"/>
  <c r="BG181"/>
  <c r="BF181"/>
  <c r="T181"/>
  <c r="R181"/>
  <c r="P181"/>
  <c r="BI174"/>
  <c r="BH174"/>
  <c r="BG174"/>
  <c r="BF174"/>
  <c r="T174"/>
  <c r="R174"/>
  <c r="P174"/>
  <c r="BI171"/>
  <c r="BH171"/>
  <c r="BG171"/>
  <c r="BF171"/>
  <c r="T171"/>
  <c r="R171"/>
  <c r="P171"/>
  <c r="BI166"/>
  <c r="BH166"/>
  <c r="BG166"/>
  <c r="BF166"/>
  <c r="T166"/>
  <c r="R166"/>
  <c r="P166"/>
  <c r="BI163"/>
  <c r="BH163"/>
  <c r="BG163"/>
  <c r="BF163"/>
  <c r="T163"/>
  <c r="R163"/>
  <c r="P163"/>
  <c r="BI155"/>
  <c r="BH155"/>
  <c r="BG155"/>
  <c r="BF155"/>
  <c r="T155"/>
  <c r="R155"/>
  <c r="P155"/>
  <c r="BI147"/>
  <c r="BH147"/>
  <c r="BG147"/>
  <c r="BF147"/>
  <c r="T147"/>
  <c r="R147"/>
  <c r="P147"/>
  <c r="BI145"/>
  <c r="BH145"/>
  <c r="BG145"/>
  <c r="BF145"/>
  <c r="T145"/>
  <c r="R145"/>
  <c r="P145"/>
  <c r="BI142"/>
  <c r="BH142"/>
  <c r="BG142"/>
  <c r="BF142"/>
  <c r="T142"/>
  <c r="R142"/>
  <c r="P142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BI121"/>
  <c r="BH121"/>
  <c r="BG121"/>
  <c r="BF121"/>
  <c r="T121"/>
  <c r="R121"/>
  <c r="P121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5"/>
  <c r="BH105"/>
  <c r="BG105"/>
  <c r="BF105"/>
  <c r="T105"/>
  <c r="R105"/>
  <c r="P105"/>
  <c r="BI100"/>
  <c r="BH100"/>
  <c r="BG100"/>
  <c r="BF100"/>
  <c r="T100"/>
  <c r="R100"/>
  <c r="P100"/>
  <c r="J94"/>
  <c r="J93"/>
  <c r="F93"/>
  <c r="F91"/>
  <c r="E89"/>
  <c r="J59"/>
  <c r="J58"/>
  <c r="F58"/>
  <c r="F56"/>
  <c r="E54"/>
  <c r="J20"/>
  <c r="E20"/>
  <c r="F59"/>
  <c r="J19"/>
  <c r="J14"/>
  <c r="J91"/>
  <c r="E7"/>
  <c r="E85"/>
  <c i="6" r="J39"/>
  <c r="J38"/>
  <c i="1" r="AY60"/>
  <c i="6" r="J37"/>
  <c i="1" r="AX60"/>
  <c i="6" r="BI340"/>
  <c r="BH340"/>
  <c r="BG340"/>
  <c r="BF340"/>
  <c r="T340"/>
  <c r="R340"/>
  <c r="P340"/>
  <c r="BI338"/>
  <c r="BH338"/>
  <c r="BG338"/>
  <c r="BF338"/>
  <c r="T338"/>
  <c r="R338"/>
  <c r="P338"/>
  <c r="BI334"/>
  <c r="BH334"/>
  <c r="BG334"/>
  <c r="BF334"/>
  <c r="T334"/>
  <c r="R334"/>
  <c r="P334"/>
  <c r="BI332"/>
  <c r="BH332"/>
  <c r="BG332"/>
  <c r="BF332"/>
  <c r="T332"/>
  <c r="R332"/>
  <c r="P332"/>
  <c r="BI329"/>
  <c r="BH329"/>
  <c r="BG329"/>
  <c r="BF329"/>
  <c r="T329"/>
  <c r="R329"/>
  <c r="P329"/>
  <c r="BI327"/>
  <c r="BH327"/>
  <c r="BG327"/>
  <c r="BF327"/>
  <c r="T327"/>
  <c r="R327"/>
  <c r="P327"/>
  <c r="BI324"/>
  <c r="BH324"/>
  <c r="BG324"/>
  <c r="BF324"/>
  <c r="T324"/>
  <c r="R324"/>
  <c r="P324"/>
  <c r="BI322"/>
  <c r="BH322"/>
  <c r="BG322"/>
  <c r="BF322"/>
  <c r="T322"/>
  <c r="R322"/>
  <c r="P322"/>
  <c r="BI317"/>
  <c r="BH317"/>
  <c r="BG317"/>
  <c r="BF317"/>
  <c r="T317"/>
  <c r="R317"/>
  <c r="P317"/>
  <c r="BI315"/>
  <c r="BH315"/>
  <c r="BG315"/>
  <c r="BF315"/>
  <c r="T315"/>
  <c r="R315"/>
  <c r="P315"/>
  <c r="BI312"/>
  <c r="BH312"/>
  <c r="BG312"/>
  <c r="BF312"/>
  <c r="T312"/>
  <c r="R312"/>
  <c r="P312"/>
  <c r="BI309"/>
  <c r="BH309"/>
  <c r="BG309"/>
  <c r="BF309"/>
  <c r="T309"/>
  <c r="R309"/>
  <c r="P309"/>
  <c r="BI308"/>
  <c r="BH308"/>
  <c r="BG308"/>
  <c r="BF308"/>
  <c r="T308"/>
  <c r="R308"/>
  <c r="P308"/>
  <c r="BI307"/>
  <c r="BH307"/>
  <c r="BG307"/>
  <c r="BF307"/>
  <c r="T307"/>
  <c r="R307"/>
  <c r="P307"/>
  <c r="BI306"/>
  <c r="BH306"/>
  <c r="BG306"/>
  <c r="BF306"/>
  <c r="T306"/>
  <c r="R306"/>
  <c r="P306"/>
  <c r="BI303"/>
  <c r="BH303"/>
  <c r="BG303"/>
  <c r="BF303"/>
  <c r="T303"/>
  <c r="R303"/>
  <c r="P303"/>
  <c r="BI301"/>
  <c r="BH301"/>
  <c r="BG301"/>
  <c r="BF301"/>
  <c r="T301"/>
  <c r="R301"/>
  <c r="P301"/>
  <c r="BI300"/>
  <c r="BH300"/>
  <c r="BG300"/>
  <c r="BF300"/>
  <c r="T300"/>
  <c r="R300"/>
  <c r="P300"/>
  <c r="BI297"/>
  <c r="BH297"/>
  <c r="BG297"/>
  <c r="BF297"/>
  <c r="T297"/>
  <c r="R297"/>
  <c r="P297"/>
  <c r="BI296"/>
  <c r="BH296"/>
  <c r="BG296"/>
  <c r="BF296"/>
  <c r="T296"/>
  <c r="R296"/>
  <c r="P296"/>
  <c r="BI294"/>
  <c r="BH294"/>
  <c r="BG294"/>
  <c r="BF294"/>
  <c r="T294"/>
  <c r="R294"/>
  <c r="P294"/>
  <c r="BI290"/>
  <c r="BH290"/>
  <c r="BG290"/>
  <c r="BF290"/>
  <c r="T290"/>
  <c r="R290"/>
  <c r="P290"/>
  <c r="BI286"/>
  <c r="BH286"/>
  <c r="BG286"/>
  <c r="BF286"/>
  <c r="T286"/>
  <c r="R286"/>
  <c r="P286"/>
  <c r="BI283"/>
  <c r="BH283"/>
  <c r="BG283"/>
  <c r="BF283"/>
  <c r="T283"/>
  <c r="R283"/>
  <c r="P283"/>
  <c r="BI281"/>
  <c r="BH281"/>
  <c r="BG281"/>
  <c r="BF281"/>
  <c r="T281"/>
  <c r="R281"/>
  <c r="P281"/>
  <c r="BI278"/>
  <c r="BH278"/>
  <c r="BG278"/>
  <c r="BF278"/>
  <c r="T278"/>
  <c r="R278"/>
  <c r="P278"/>
  <c r="BI275"/>
  <c r="BH275"/>
  <c r="BG275"/>
  <c r="BF275"/>
  <c r="T275"/>
  <c r="R275"/>
  <c r="P275"/>
  <c r="BI273"/>
  <c r="BH273"/>
  <c r="BG273"/>
  <c r="BF273"/>
  <c r="T273"/>
  <c r="R273"/>
  <c r="P273"/>
  <c r="BI270"/>
  <c r="BH270"/>
  <c r="BG270"/>
  <c r="BF270"/>
  <c r="T270"/>
  <c r="R270"/>
  <c r="P270"/>
  <c r="BI267"/>
  <c r="BH267"/>
  <c r="BG267"/>
  <c r="BF267"/>
  <c r="T267"/>
  <c r="R267"/>
  <c r="P267"/>
  <c r="BI265"/>
  <c r="BH265"/>
  <c r="BG265"/>
  <c r="BF265"/>
  <c r="T265"/>
  <c r="R265"/>
  <c r="P265"/>
  <c r="BI262"/>
  <c r="BH262"/>
  <c r="BG262"/>
  <c r="BF262"/>
  <c r="T262"/>
  <c r="R262"/>
  <c r="P262"/>
  <c r="BI260"/>
  <c r="BH260"/>
  <c r="BG260"/>
  <c r="BF260"/>
  <c r="T260"/>
  <c r="R260"/>
  <c r="P260"/>
  <c r="BI257"/>
  <c r="BH257"/>
  <c r="BG257"/>
  <c r="BF257"/>
  <c r="T257"/>
  <c r="R257"/>
  <c r="P257"/>
  <c r="BI252"/>
  <c r="BH252"/>
  <c r="BG252"/>
  <c r="BF252"/>
  <c r="T252"/>
  <c r="R252"/>
  <c r="P252"/>
  <c r="BI249"/>
  <c r="BH249"/>
  <c r="BG249"/>
  <c r="BF249"/>
  <c r="T249"/>
  <c r="R249"/>
  <c r="P249"/>
  <c r="BI246"/>
  <c r="BH246"/>
  <c r="BG246"/>
  <c r="BF246"/>
  <c r="T246"/>
  <c r="R246"/>
  <c r="P246"/>
  <c r="BI244"/>
  <c r="BH244"/>
  <c r="BG244"/>
  <c r="BF244"/>
  <c r="T244"/>
  <c r="R244"/>
  <c r="P244"/>
  <c r="BI241"/>
  <c r="BH241"/>
  <c r="BG241"/>
  <c r="BF241"/>
  <c r="T241"/>
  <c r="R241"/>
  <c r="P241"/>
  <c r="BI239"/>
  <c r="BH239"/>
  <c r="BG239"/>
  <c r="BF239"/>
  <c r="T239"/>
  <c r="R239"/>
  <c r="P239"/>
  <c r="BI234"/>
  <c r="BH234"/>
  <c r="BG234"/>
  <c r="BF234"/>
  <c r="T234"/>
  <c r="R234"/>
  <c r="P234"/>
  <c r="BI229"/>
  <c r="BH229"/>
  <c r="BG229"/>
  <c r="BF229"/>
  <c r="T229"/>
  <c r="R229"/>
  <c r="P229"/>
  <c r="BI224"/>
  <c r="BH224"/>
  <c r="BG224"/>
  <c r="BF224"/>
  <c r="T224"/>
  <c r="R224"/>
  <c r="P224"/>
  <c r="BI219"/>
  <c r="BH219"/>
  <c r="BG219"/>
  <c r="BF219"/>
  <c r="T219"/>
  <c r="R219"/>
  <c r="P219"/>
  <c r="BI212"/>
  <c r="BH212"/>
  <c r="BG212"/>
  <c r="BF212"/>
  <c r="T212"/>
  <c r="T206"/>
  <c r="R212"/>
  <c r="P212"/>
  <c r="BI207"/>
  <c r="BH207"/>
  <c r="BG207"/>
  <c r="BF207"/>
  <c r="T207"/>
  <c r="R207"/>
  <c r="P207"/>
  <c r="BI204"/>
  <c r="BH204"/>
  <c r="BG204"/>
  <c r="BF204"/>
  <c r="T204"/>
  <c r="T203"/>
  <c r="R204"/>
  <c r="R203"/>
  <c r="P204"/>
  <c r="P203"/>
  <c r="BI201"/>
  <c r="BH201"/>
  <c r="BG201"/>
  <c r="BF201"/>
  <c r="T201"/>
  <c r="R201"/>
  <c r="P201"/>
  <c r="BI197"/>
  <c r="BH197"/>
  <c r="BG197"/>
  <c r="BF197"/>
  <c r="T197"/>
  <c r="R197"/>
  <c r="P197"/>
  <c r="BI195"/>
  <c r="BH195"/>
  <c r="BG195"/>
  <c r="BF195"/>
  <c r="T195"/>
  <c r="R195"/>
  <c r="P195"/>
  <c r="BI188"/>
  <c r="BH188"/>
  <c r="BG188"/>
  <c r="BF188"/>
  <c r="T188"/>
  <c r="R188"/>
  <c r="P188"/>
  <c r="BI184"/>
  <c r="BH184"/>
  <c r="BG184"/>
  <c r="BF184"/>
  <c r="T184"/>
  <c r="R184"/>
  <c r="P184"/>
  <c r="BI181"/>
  <c r="BH181"/>
  <c r="BG181"/>
  <c r="BF181"/>
  <c r="T181"/>
  <c r="R181"/>
  <c r="P181"/>
  <c r="BI177"/>
  <c r="BH177"/>
  <c r="BG177"/>
  <c r="BF177"/>
  <c r="T177"/>
  <c r="R177"/>
  <c r="P177"/>
  <c r="BI166"/>
  <c r="BH166"/>
  <c r="BG166"/>
  <c r="BF166"/>
  <c r="T166"/>
  <c r="R166"/>
  <c r="P166"/>
  <c r="BI163"/>
  <c r="BH163"/>
  <c r="BG163"/>
  <c r="BF163"/>
  <c r="T163"/>
  <c r="R163"/>
  <c r="P163"/>
  <c r="BI158"/>
  <c r="BH158"/>
  <c r="BG158"/>
  <c r="BF158"/>
  <c r="T158"/>
  <c r="R158"/>
  <c r="P158"/>
  <c r="BI153"/>
  <c r="BH153"/>
  <c r="BG153"/>
  <c r="BF153"/>
  <c r="T153"/>
  <c r="R153"/>
  <c r="P153"/>
  <c r="BI139"/>
  <c r="BH139"/>
  <c r="BG139"/>
  <c r="BF139"/>
  <c r="T139"/>
  <c r="R139"/>
  <c r="P139"/>
  <c r="BI137"/>
  <c r="BH137"/>
  <c r="BG137"/>
  <c r="BF137"/>
  <c r="T137"/>
  <c r="R137"/>
  <c r="P137"/>
  <c r="BI134"/>
  <c r="BH134"/>
  <c r="BG134"/>
  <c r="BF134"/>
  <c r="T134"/>
  <c r="R134"/>
  <c r="P134"/>
  <c r="BI127"/>
  <c r="BH127"/>
  <c r="BG127"/>
  <c r="BF127"/>
  <c r="T127"/>
  <c r="R127"/>
  <c r="P127"/>
  <c r="BI124"/>
  <c r="BH124"/>
  <c r="BG124"/>
  <c r="BF124"/>
  <c r="T124"/>
  <c r="R124"/>
  <c r="P124"/>
  <c r="BI121"/>
  <c r="BH121"/>
  <c r="BG121"/>
  <c r="BF121"/>
  <c r="T121"/>
  <c r="R121"/>
  <c r="P121"/>
  <c r="BI118"/>
  <c r="BH118"/>
  <c r="BG118"/>
  <c r="BF118"/>
  <c r="T118"/>
  <c r="R118"/>
  <c r="P118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4"/>
  <c r="BH104"/>
  <c r="BG104"/>
  <c r="BF104"/>
  <c r="T104"/>
  <c r="R104"/>
  <c r="P104"/>
  <c r="BI99"/>
  <c r="BH99"/>
  <c r="BG99"/>
  <c r="BF99"/>
  <c r="T99"/>
  <c r="R99"/>
  <c r="P99"/>
  <c r="J93"/>
  <c r="J92"/>
  <c r="F92"/>
  <c r="F90"/>
  <c r="E88"/>
  <c r="J59"/>
  <c r="J58"/>
  <c r="F58"/>
  <c r="F56"/>
  <c r="E54"/>
  <c r="J20"/>
  <c r="E20"/>
  <c r="F59"/>
  <c r="J19"/>
  <c r="J14"/>
  <c r="J56"/>
  <c r="E7"/>
  <c r="E84"/>
  <c i="5" r="J39"/>
  <c r="J38"/>
  <c i="1" r="AY59"/>
  <c i="5" r="J37"/>
  <c i="1" r="AX59"/>
  <c i="5" r="BI399"/>
  <c r="BH399"/>
  <c r="BG399"/>
  <c r="BF399"/>
  <c r="T399"/>
  <c r="T398"/>
  <c r="R399"/>
  <c r="R398"/>
  <c r="P399"/>
  <c r="P398"/>
  <c r="BI397"/>
  <c r="BH397"/>
  <c r="BG397"/>
  <c r="BF397"/>
  <c r="T397"/>
  <c r="R397"/>
  <c r="P397"/>
  <c r="BI395"/>
  <c r="BH395"/>
  <c r="BG395"/>
  <c r="BF395"/>
  <c r="T395"/>
  <c r="R395"/>
  <c r="P395"/>
  <c r="BI391"/>
  <c r="BH391"/>
  <c r="BG391"/>
  <c r="BF391"/>
  <c r="T391"/>
  <c r="R391"/>
  <c r="P391"/>
  <c r="BI389"/>
  <c r="BH389"/>
  <c r="BG389"/>
  <c r="BF389"/>
  <c r="T389"/>
  <c r="R389"/>
  <c r="P389"/>
  <c r="BI386"/>
  <c r="BH386"/>
  <c r="BG386"/>
  <c r="BF386"/>
  <c r="T386"/>
  <c r="R386"/>
  <c r="P386"/>
  <c r="BI384"/>
  <c r="BH384"/>
  <c r="BG384"/>
  <c r="BF384"/>
  <c r="T384"/>
  <c r="R384"/>
  <c r="P384"/>
  <c r="BI381"/>
  <c r="BH381"/>
  <c r="BG381"/>
  <c r="BF381"/>
  <c r="T381"/>
  <c r="R381"/>
  <c r="P381"/>
  <c r="BI379"/>
  <c r="BH379"/>
  <c r="BG379"/>
  <c r="BF379"/>
  <c r="T379"/>
  <c r="R379"/>
  <c r="P379"/>
  <c r="BI373"/>
  <c r="BH373"/>
  <c r="BG373"/>
  <c r="BF373"/>
  <c r="T373"/>
  <c r="R373"/>
  <c r="P373"/>
  <c r="BI371"/>
  <c r="BH371"/>
  <c r="BG371"/>
  <c r="BF371"/>
  <c r="T371"/>
  <c r="R371"/>
  <c r="P371"/>
  <c r="BI368"/>
  <c r="BH368"/>
  <c r="BG368"/>
  <c r="BF368"/>
  <c r="T368"/>
  <c r="R368"/>
  <c r="P368"/>
  <c r="BI365"/>
  <c r="BH365"/>
  <c r="BG365"/>
  <c r="BF365"/>
  <c r="T365"/>
  <c r="R365"/>
  <c r="P365"/>
  <c r="BI362"/>
  <c r="BH362"/>
  <c r="BG362"/>
  <c r="BF362"/>
  <c r="T362"/>
  <c r="R362"/>
  <c r="P362"/>
  <c r="BI361"/>
  <c r="BH361"/>
  <c r="BG361"/>
  <c r="BF361"/>
  <c r="T361"/>
  <c r="R361"/>
  <c r="P361"/>
  <c r="BI357"/>
  <c r="BH357"/>
  <c r="BG357"/>
  <c r="BF357"/>
  <c r="T357"/>
  <c r="R357"/>
  <c r="P357"/>
  <c r="BI356"/>
  <c r="BH356"/>
  <c r="BG356"/>
  <c r="BF356"/>
  <c r="T356"/>
  <c r="R356"/>
  <c r="P356"/>
  <c r="BI353"/>
  <c r="BH353"/>
  <c r="BG353"/>
  <c r="BF353"/>
  <c r="T353"/>
  <c r="R353"/>
  <c r="P353"/>
  <c r="BI351"/>
  <c r="BH351"/>
  <c r="BG351"/>
  <c r="BF351"/>
  <c r="T351"/>
  <c r="R351"/>
  <c r="P351"/>
  <c r="BI350"/>
  <c r="BH350"/>
  <c r="BG350"/>
  <c r="BF350"/>
  <c r="T350"/>
  <c r="R350"/>
  <c r="P350"/>
  <c r="BI347"/>
  <c r="BH347"/>
  <c r="BG347"/>
  <c r="BF347"/>
  <c r="T347"/>
  <c r="R347"/>
  <c r="P347"/>
  <c r="BI346"/>
  <c r="BH346"/>
  <c r="BG346"/>
  <c r="BF346"/>
  <c r="T346"/>
  <c r="R346"/>
  <c r="P346"/>
  <c r="BI344"/>
  <c r="BH344"/>
  <c r="BG344"/>
  <c r="BF344"/>
  <c r="T344"/>
  <c r="R344"/>
  <c r="P344"/>
  <c r="BI340"/>
  <c r="BH340"/>
  <c r="BG340"/>
  <c r="BF340"/>
  <c r="T340"/>
  <c r="R340"/>
  <c r="P340"/>
  <c r="BI336"/>
  <c r="BH336"/>
  <c r="BG336"/>
  <c r="BF336"/>
  <c r="T336"/>
  <c r="R336"/>
  <c r="P336"/>
  <c r="BI333"/>
  <c r="BH333"/>
  <c r="BG333"/>
  <c r="BF333"/>
  <c r="T333"/>
  <c r="R333"/>
  <c r="P333"/>
  <c r="BI331"/>
  <c r="BH331"/>
  <c r="BG331"/>
  <c r="BF331"/>
  <c r="T331"/>
  <c r="R331"/>
  <c r="P331"/>
  <c r="BI328"/>
  <c r="BH328"/>
  <c r="BG328"/>
  <c r="BF328"/>
  <c r="T328"/>
  <c r="R328"/>
  <c r="P328"/>
  <c r="BI327"/>
  <c r="BH327"/>
  <c r="BG327"/>
  <c r="BF327"/>
  <c r="T327"/>
  <c r="R327"/>
  <c r="P327"/>
  <c r="BI325"/>
  <c r="BH325"/>
  <c r="BG325"/>
  <c r="BF325"/>
  <c r="T325"/>
  <c r="R325"/>
  <c r="P325"/>
  <c r="BI322"/>
  <c r="BH322"/>
  <c r="BG322"/>
  <c r="BF322"/>
  <c r="T322"/>
  <c r="R322"/>
  <c r="P322"/>
  <c r="BI320"/>
  <c r="BH320"/>
  <c r="BG320"/>
  <c r="BF320"/>
  <c r="T320"/>
  <c r="R320"/>
  <c r="P320"/>
  <c r="BI317"/>
  <c r="BH317"/>
  <c r="BG317"/>
  <c r="BF317"/>
  <c r="T317"/>
  <c r="R317"/>
  <c r="P317"/>
  <c r="BI314"/>
  <c r="BH314"/>
  <c r="BG314"/>
  <c r="BF314"/>
  <c r="T314"/>
  <c r="R314"/>
  <c r="P314"/>
  <c r="BI311"/>
  <c r="BH311"/>
  <c r="BG311"/>
  <c r="BF311"/>
  <c r="T311"/>
  <c r="R311"/>
  <c r="P311"/>
  <c r="BI308"/>
  <c r="BH308"/>
  <c r="BG308"/>
  <c r="BF308"/>
  <c r="T308"/>
  <c r="R308"/>
  <c r="P308"/>
  <c r="BI306"/>
  <c r="BH306"/>
  <c r="BG306"/>
  <c r="BF306"/>
  <c r="T306"/>
  <c r="R306"/>
  <c r="P306"/>
  <c r="BI303"/>
  <c r="BH303"/>
  <c r="BG303"/>
  <c r="BF303"/>
  <c r="T303"/>
  <c r="R303"/>
  <c r="P303"/>
  <c r="BI301"/>
  <c r="BH301"/>
  <c r="BG301"/>
  <c r="BF301"/>
  <c r="T301"/>
  <c r="R301"/>
  <c r="P301"/>
  <c r="BI298"/>
  <c r="BH298"/>
  <c r="BG298"/>
  <c r="BF298"/>
  <c r="T298"/>
  <c r="R298"/>
  <c r="P298"/>
  <c r="BI293"/>
  <c r="BH293"/>
  <c r="BG293"/>
  <c r="BF293"/>
  <c r="T293"/>
  <c r="R293"/>
  <c r="P293"/>
  <c r="BI290"/>
  <c r="BH290"/>
  <c r="BG290"/>
  <c r="BF290"/>
  <c r="T290"/>
  <c r="R290"/>
  <c r="P290"/>
  <c r="BI288"/>
  <c r="BH288"/>
  <c r="BG288"/>
  <c r="BF288"/>
  <c r="T288"/>
  <c r="R288"/>
  <c r="P288"/>
  <c r="BI285"/>
  <c r="BH285"/>
  <c r="BG285"/>
  <c r="BF285"/>
  <c r="T285"/>
  <c r="R285"/>
  <c r="P285"/>
  <c r="BI284"/>
  <c r="BH284"/>
  <c r="BG284"/>
  <c r="BF284"/>
  <c r="T284"/>
  <c r="R284"/>
  <c r="P284"/>
  <c r="BI281"/>
  <c r="BH281"/>
  <c r="BG281"/>
  <c r="BF281"/>
  <c r="T281"/>
  <c r="R281"/>
  <c r="P281"/>
  <c r="BI278"/>
  <c r="BH278"/>
  <c r="BG278"/>
  <c r="BF278"/>
  <c r="T278"/>
  <c r="R278"/>
  <c r="P278"/>
  <c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2"/>
  <c r="BH272"/>
  <c r="BG272"/>
  <c r="BF272"/>
  <c r="T272"/>
  <c r="R272"/>
  <c r="P272"/>
  <c r="BI269"/>
  <c r="BH269"/>
  <c r="BG269"/>
  <c r="BF269"/>
  <c r="T269"/>
  <c r="R269"/>
  <c r="P269"/>
  <c r="BI264"/>
  <c r="BH264"/>
  <c r="BG264"/>
  <c r="BF264"/>
  <c r="T264"/>
  <c r="R264"/>
  <c r="P264"/>
  <c r="BI259"/>
  <c r="BH259"/>
  <c r="BG259"/>
  <c r="BF259"/>
  <c r="T259"/>
  <c r="R259"/>
  <c r="P259"/>
  <c r="BI254"/>
  <c r="BH254"/>
  <c r="BG254"/>
  <c r="BF254"/>
  <c r="T254"/>
  <c r="R254"/>
  <c r="P254"/>
  <c r="BI249"/>
  <c r="BH249"/>
  <c r="BG249"/>
  <c r="BF249"/>
  <c r="T249"/>
  <c r="R249"/>
  <c r="P249"/>
  <c r="BI238"/>
  <c r="BH238"/>
  <c r="BG238"/>
  <c r="BF238"/>
  <c r="T238"/>
  <c r="R238"/>
  <c r="P238"/>
  <c r="BI233"/>
  <c r="BH233"/>
  <c r="BG233"/>
  <c r="BF233"/>
  <c r="T233"/>
  <c r="R233"/>
  <c r="P233"/>
  <c r="BI230"/>
  <c r="BH230"/>
  <c r="BG230"/>
  <c r="BF230"/>
  <c r="T230"/>
  <c r="T229"/>
  <c r="R230"/>
  <c r="R229"/>
  <c r="P230"/>
  <c r="P229"/>
  <c r="BI227"/>
  <c r="BH227"/>
  <c r="BG227"/>
  <c r="BF227"/>
  <c r="T227"/>
  <c r="R227"/>
  <c r="P227"/>
  <c r="BI225"/>
  <c r="BH225"/>
  <c r="BG225"/>
  <c r="BF225"/>
  <c r="T225"/>
  <c r="R225"/>
  <c r="P225"/>
  <c r="BI221"/>
  <c r="BH221"/>
  <c r="BG221"/>
  <c r="BF221"/>
  <c r="T221"/>
  <c r="R221"/>
  <c r="P221"/>
  <c r="BI219"/>
  <c r="BH219"/>
  <c r="BG219"/>
  <c r="BF219"/>
  <c r="T219"/>
  <c r="R219"/>
  <c r="P219"/>
  <c r="BI215"/>
  <c r="BH215"/>
  <c r="BG215"/>
  <c r="BF215"/>
  <c r="T215"/>
  <c r="R215"/>
  <c r="P215"/>
  <c r="BI208"/>
  <c r="BH208"/>
  <c r="BG208"/>
  <c r="BF208"/>
  <c r="T208"/>
  <c r="R208"/>
  <c r="P208"/>
  <c r="BI203"/>
  <c r="BH203"/>
  <c r="BG203"/>
  <c r="BF203"/>
  <c r="T203"/>
  <c r="R203"/>
  <c r="P203"/>
  <c r="BI200"/>
  <c r="BH200"/>
  <c r="BG200"/>
  <c r="BF200"/>
  <c r="T200"/>
  <c r="R200"/>
  <c r="P200"/>
  <c r="BI186"/>
  <c r="BH186"/>
  <c r="BG186"/>
  <c r="BF186"/>
  <c r="T186"/>
  <c r="R186"/>
  <c r="P186"/>
  <c r="BI183"/>
  <c r="BH183"/>
  <c r="BG183"/>
  <c r="BF183"/>
  <c r="T183"/>
  <c r="R183"/>
  <c r="P183"/>
  <c r="BI178"/>
  <c r="BH178"/>
  <c r="BG178"/>
  <c r="BF178"/>
  <c r="T178"/>
  <c r="R178"/>
  <c r="P178"/>
  <c r="BI175"/>
  <c r="BH175"/>
  <c r="BG175"/>
  <c r="BF175"/>
  <c r="T175"/>
  <c r="R175"/>
  <c r="P175"/>
  <c r="BI166"/>
  <c r="BH166"/>
  <c r="BG166"/>
  <c r="BF166"/>
  <c r="T166"/>
  <c r="R166"/>
  <c r="P166"/>
  <c r="BI149"/>
  <c r="BH149"/>
  <c r="BG149"/>
  <c r="BF149"/>
  <c r="T149"/>
  <c r="R149"/>
  <c r="P149"/>
  <c r="BI147"/>
  <c r="BH147"/>
  <c r="BG147"/>
  <c r="BF147"/>
  <c r="T147"/>
  <c r="R147"/>
  <c r="P147"/>
  <c r="BI144"/>
  <c r="BH144"/>
  <c r="BG144"/>
  <c r="BF144"/>
  <c r="T144"/>
  <c r="R144"/>
  <c r="P144"/>
  <c r="BI137"/>
  <c r="BH137"/>
  <c r="BG137"/>
  <c r="BF137"/>
  <c r="T137"/>
  <c r="R137"/>
  <c r="P137"/>
  <c r="BI134"/>
  <c r="BH134"/>
  <c r="BG134"/>
  <c r="BF134"/>
  <c r="T134"/>
  <c r="R134"/>
  <c r="P134"/>
  <c r="BI131"/>
  <c r="BH131"/>
  <c r="BG131"/>
  <c r="BF131"/>
  <c r="T131"/>
  <c r="R131"/>
  <c r="P131"/>
  <c r="BI128"/>
  <c r="BH128"/>
  <c r="BG128"/>
  <c r="BF128"/>
  <c r="T128"/>
  <c r="R128"/>
  <c r="P128"/>
  <c r="BI123"/>
  <c r="BH123"/>
  <c r="BG123"/>
  <c r="BF123"/>
  <c r="T123"/>
  <c r="R123"/>
  <c r="P123"/>
  <c r="BI121"/>
  <c r="BH121"/>
  <c r="BG121"/>
  <c r="BF121"/>
  <c r="T121"/>
  <c r="R121"/>
  <c r="P121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5"/>
  <c r="BH105"/>
  <c r="BG105"/>
  <c r="BF105"/>
  <c r="T105"/>
  <c r="R105"/>
  <c r="P105"/>
  <c r="BI100"/>
  <c r="BH100"/>
  <c r="BG100"/>
  <c r="BF100"/>
  <c r="T100"/>
  <c r="R100"/>
  <c r="P100"/>
  <c r="J94"/>
  <c r="J93"/>
  <c r="F93"/>
  <c r="F91"/>
  <c r="E89"/>
  <c r="J59"/>
  <c r="J58"/>
  <c r="F58"/>
  <c r="F56"/>
  <c r="E54"/>
  <c r="J20"/>
  <c r="E20"/>
  <c r="F94"/>
  <c r="J19"/>
  <c r="J14"/>
  <c r="J56"/>
  <c r="E7"/>
  <c r="E85"/>
  <c i="4" r="J39"/>
  <c r="J38"/>
  <c i="1" r="AY58"/>
  <c i="4" r="J37"/>
  <c i="1" r="AX58"/>
  <c i="4" r="BI352"/>
  <c r="BH352"/>
  <c r="BG352"/>
  <c r="BF352"/>
  <c r="T352"/>
  <c r="R352"/>
  <c r="P352"/>
  <c r="BI350"/>
  <c r="BH350"/>
  <c r="BG350"/>
  <c r="BF350"/>
  <c r="T350"/>
  <c r="R350"/>
  <c r="P350"/>
  <c r="BI346"/>
  <c r="BH346"/>
  <c r="BG346"/>
  <c r="BF346"/>
  <c r="T346"/>
  <c r="R346"/>
  <c r="P346"/>
  <c r="BI344"/>
  <c r="BH344"/>
  <c r="BG344"/>
  <c r="BF344"/>
  <c r="T344"/>
  <c r="T343"/>
  <c r="R344"/>
  <c r="P344"/>
  <c r="BI341"/>
  <c r="BH341"/>
  <c r="BG341"/>
  <c r="BF341"/>
  <c r="T341"/>
  <c r="R341"/>
  <c r="P341"/>
  <c r="BI339"/>
  <c r="BH339"/>
  <c r="BG339"/>
  <c r="BF339"/>
  <c r="T339"/>
  <c r="R339"/>
  <c r="P339"/>
  <c r="BI337"/>
  <c r="BH337"/>
  <c r="BG337"/>
  <c r="BF337"/>
  <c r="T337"/>
  <c r="R337"/>
  <c r="P337"/>
  <c r="BI334"/>
  <c r="BH334"/>
  <c r="BG334"/>
  <c r="BF334"/>
  <c r="T334"/>
  <c r="R334"/>
  <c r="P334"/>
  <c r="BI332"/>
  <c r="BH332"/>
  <c r="BG332"/>
  <c r="BF332"/>
  <c r="T332"/>
  <c r="R332"/>
  <c r="P332"/>
  <c r="BI326"/>
  <c r="BH326"/>
  <c r="BG326"/>
  <c r="BF326"/>
  <c r="T326"/>
  <c r="R326"/>
  <c r="P326"/>
  <c r="BI323"/>
  <c r="BH323"/>
  <c r="BG323"/>
  <c r="BF323"/>
  <c r="T323"/>
  <c r="R323"/>
  <c r="P323"/>
  <c r="BI319"/>
  <c r="BH319"/>
  <c r="BG319"/>
  <c r="BF319"/>
  <c r="T319"/>
  <c r="R319"/>
  <c r="P319"/>
  <c r="BI316"/>
  <c r="BH316"/>
  <c r="BG316"/>
  <c r="BF316"/>
  <c r="T316"/>
  <c r="R316"/>
  <c r="P316"/>
  <c r="BI312"/>
  <c r="BH312"/>
  <c r="BG312"/>
  <c r="BF312"/>
  <c r="T312"/>
  <c r="R312"/>
  <c r="P312"/>
  <c r="BI311"/>
  <c r="BH311"/>
  <c r="BG311"/>
  <c r="BF311"/>
  <c r="T311"/>
  <c r="R311"/>
  <c r="P311"/>
  <c r="BI308"/>
  <c r="BH308"/>
  <c r="BG308"/>
  <c r="BF308"/>
  <c r="T308"/>
  <c r="R308"/>
  <c r="P308"/>
  <c r="BI306"/>
  <c r="BH306"/>
  <c r="BG306"/>
  <c r="BF306"/>
  <c r="T306"/>
  <c r="R306"/>
  <c r="P306"/>
  <c r="BI304"/>
  <c r="BH304"/>
  <c r="BG304"/>
  <c r="BF304"/>
  <c r="T304"/>
  <c r="R304"/>
  <c r="P304"/>
  <c r="BI301"/>
  <c r="BH301"/>
  <c r="BG301"/>
  <c r="BF301"/>
  <c r="T301"/>
  <c r="R301"/>
  <c r="P301"/>
  <c r="BI300"/>
  <c r="BH300"/>
  <c r="BG300"/>
  <c r="BF300"/>
  <c r="T300"/>
  <c r="R300"/>
  <c r="P300"/>
  <c r="BI298"/>
  <c r="BH298"/>
  <c r="BG298"/>
  <c r="BF298"/>
  <c r="T298"/>
  <c r="R298"/>
  <c r="P298"/>
  <c r="BI294"/>
  <c r="BH294"/>
  <c r="BG294"/>
  <c r="BF294"/>
  <c r="T294"/>
  <c r="R294"/>
  <c r="P294"/>
  <c r="BI290"/>
  <c r="BH290"/>
  <c r="BG290"/>
  <c r="BF290"/>
  <c r="T290"/>
  <c r="R290"/>
  <c r="P290"/>
  <c r="BI287"/>
  <c r="BH287"/>
  <c r="BG287"/>
  <c r="BF287"/>
  <c r="T287"/>
  <c r="R287"/>
  <c r="P287"/>
  <c r="BI285"/>
  <c r="BH285"/>
  <c r="BG285"/>
  <c r="BF285"/>
  <c r="T285"/>
  <c r="R285"/>
  <c r="P285"/>
  <c r="BI282"/>
  <c r="BH282"/>
  <c r="BG282"/>
  <c r="BF282"/>
  <c r="T282"/>
  <c r="R282"/>
  <c r="P282"/>
  <c r="BI279"/>
  <c r="BH279"/>
  <c r="BG279"/>
  <c r="BF279"/>
  <c r="T279"/>
  <c r="R279"/>
  <c r="P279"/>
  <c r="BI277"/>
  <c r="BH277"/>
  <c r="BG277"/>
  <c r="BF277"/>
  <c r="T277"/>
  <c r="R277"/>
  <c r="P277"/>
  <c r="BI274"/>
  <c r="BH274"/>
  <c r="BG274"/>
  <c r="BF274"/>
  <c r="T274"/>
  <c r="R274"/>
  <c r="P274"/>
  <c r="BI271"/>
  <c r="BH271"/>
  <c r="BG271"/>
  <c r="BF271"/>
  <c r="T271"/>
  <c r="R271"/>
  <c r="P271"/>
  <c r="BI269"/>
  <c r="BH269"/>
  <c r="BG269"/>
  <c r="BF269"/>
  <c r="T269"/>
  <c r="R269"/>
  <c r="P269"/>
  <c r="BI266"/>
  <c r="BH266"/>
  <c r="BG266"/>
  <c r="BF266"/>
  <c r="T266"/>
  <c r="R266"/>
  <c r="P266"/>
  <c r="BI264"/>
  <c r="BH264"/>
  <c r="BG264"/>
  <c r="BF264"/>
  <c r="T264"/>
  <c r="R264"/>
  <c r="P264"/>
  <c r="BI261"/>
  <c r="BH261"/>
  <c r="BG261"/>
  <c r="BF261"/>
  <c r="T261"/>
  <c r="R261"/>
  <c r="P261"/>
  <c r="BI256"/>
  <c r="BH256"/>
  <c r="BG256"/>
  <c r="BF256"/>
  <c r="T256"/>
  <c r="R256"/>
  <c r="P256"/>
  <c r="BI253"/>
  <c r="BH253"/>
  <c r="BG253"/>
  <c r="BF253"/>
  <c r="T253"/>
  <c r="R253"/>
  <c r="P253"/>
  <c r="BI250"/>
  <c r="BH250"/>
  <c r="BG250"/>
  <c r="BF250"/>
  <c r="T250"/>
  <c r="R250"/>
  <c r="P250"/>
  <c r="BI248"/>
  <c r="BH248"/>
  <c r="BG248"/>
  <c r="BF248"/>
  <c r="T248"/>
  <c r="R248"/>
  <c r="P248"/>
  <c r="BI245"/>
  <c r="BH245"/>
  <c r="BG245"/>
  <c r="BF245"/>
  <c r="T245"/>
  <c r="R245"/>
  <c r="P245"/>
  <c r="BI243"/>
  <c r="BH243"/>
  <c r="BG243"/>
  <c r="BF243"/>
  <c r="T243"/>
  <c r="R243"/>
  <c r="P243"/>
  <c r="BI240"/>
  <c r="BH240"/>
  <c r="BG240"/>
  <c r="BF240"/>
  <c r="T240"/>
  <c r="R240"/>
  <c r="P240"/>
  <c r="BI235"/>
  <c r="BH235"/>
  <c r="BG235"/>
  <c r="BF235"/>
  <c r="T235"/>
  <c r="R235"/>
  <c r="P235"/>
  <c r="BI230"/>
  <c r="BH230"/>
  <c r="BG230"/>
  <c r="BF230"/>
  <c r="T230"/>
  <c r="R230"/>
  <c r="P230"/>
  <c r="BI225"/>
  <c r="BH225"/>
  <c r="BG225"/>
  <c r="BF225"/>
  <c r="T225"/>
  <c r="R225"/>
  <c r="P225"/>
  <c r="BI214"/>
  <c r="BH214"/>
  <c r="BG214"/>
  <c r="BF214"/>
  <c r="T214"/>
  <c r="R214"/>
  <c r="P214"/>
  <c r="BI209"/>
  <c r="BH209"/>
  <c r="BG209"/>
  <c r="BF209"/>
  <c r="T209"/>
  <c r="R209"/>
  <c r="P209"/>
  <c r="BI205"/>
  <c r="BH205"/>
  <c r="BG205"/>
  <c r="BF205"/>
  <c r="T205"/>
  <c r="T204"/>
  <c r="R205"/>
  <c r="R204"/>
  <c r="P205"/>
  <c r="P204"/>
  <c r="BI202"/>
  <c r="BH202"/>
  <c r="BG202"/>
  <c r="BF202"/>
  <c r="T202"/>
  <c r="R202"/>
  <c r="P202"/>
  <c r="BI198"/>
  <c r="BH198"/>
  <c r="BG198"/>
  <c r="BF198"/>
  <c r="T198"/>
  <c r="R198"/>
  <c r="P198"/>
  <c r="BI193"/>
  <c r="BH193"/>
  <c r="BG193"/>
  <c r="BF193"/>
  <c r="T193"/>
  <c r="R193"/>
  <c r="P193"/>
  <c r="BI189"/>
  <c r="BH189"/>
  <c r="BG189"/>
  <c r="BF189"/>
  <c r="T189"/>
  <c r="R189"/>
  <c r="P189"/>
  <c r="BI186"/>
  <c r="BH186"/>
  <c r="BG186"/>
  <c r="BF186"/>
  <c r="T186"/>
  <c r="R186"/>
  <c r="P186"/>
  <c r="BI179"/>
  <c r="BH179"/>
  <c r="BG179"/>
  <c r="BF179"/>
  <c r="T179"/>
  <c r="R179"/>
  <c r="P179"/>
  <c r="BI169"/>
  <c r="BH169"/>
  <c r="BG169"/>
  <c r="BF169"/>
  <c r="T169"/>
  <c r="R169"/>
  <c r="P169"/>
  <c r="BI166"/>
  <c r="BH166"/>
  <c r="BG166"/>
  <c r="BF166"/>
  <c r="T166"/>
  <c r="R166"/>
  <c r="P166"/>
  <c r="BI159"/>
  <c r="BH159"/>
  <c r="BG159"/>
  <c r="BF159"/>
  <c r="T159"/>
  <c r="R159"/>
  <c r="P159"/>
  <c r="BI152"/>
  <c r="BH152"/>
  <c r="BG152"/>
  <c r="BF152"/>
  <c r="T152"/>
  <c r="R152"/>
  <c r="P152"/>
  <c r="BI139"/>
  <c r="BH139"/>
  <c r="BG139"/>
  <c r="BF139"/>
  <c r="T139"/>
  <c r="R139"/>
  <c r="P139"/>
  <c r="BI137"/>
  <c r="BH137"/>
  <c r="BG137"/>
  <c r="BF137"/>
  <c r="T137"/>
  <c r="R137"/>
  <c r="P137"/>
  <c r="BI134"/>
  <c r="BH134"/>
  <c r="BG134"/>
  <c r="BF134"/>
  <c r="T134"/>
  <c r="R134"/>
  <c r="P134"/>
  <c r="BI127"/>
  <c r="BH127"/>
  <c r="BG127"/>
  <c r="BF127"/>
  <c r="T127"/>
  <c r="R127"/>
  <c r="P127"/>
  <c r="BI124"/>
  <c r="BH124"/>
  <c r="BG124"/>
  <c r="BF124"/>
  <c r="T124"/>
  <c r="R124"/>
  <c r="P124"/>
  <c r="BI121"/>
  <c r="BH121"/>
  <c r="BG121"/>
  <c r="BF121"/>
  <c r="T121"/>
  <c r="R121"/>
  <c r="P121"/>
  <c r="BI118"/>
  <c r="BH118"/>
  <c r="BG118"/>
  <c r="BF118"/>
  <c r="T118"/>
  <c r="R118"/>
  <c r="P118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4"/>
  <c r="BH104"/>
  <c r="BG104"/>
  <c r="BF104"/>
  <c r="T104"/>
  <c r="R104"/>
  <c r="P104"/>
  <c r="BI99"/>
  <c r="BH99"/>
  <c r="BG99"/>
  <c r="BF99"/>
  <c r="T99"/>
  <c r="R99"/>
  <c r="P99"/>
  <c r="J93"/>
  <c r="J92"/>
  <c r="F92"/>
  <c r="F90"/>
  <c r="E88"/>
  <c r="J59"/>
  <c r="J58"/>
  <c r="F58"/>
  <c r="F56"/>
  <c r="E54"/>
  <c r="J20"/>
  <c r="E20"/>
  <c r="F59"/>
  <c r="J19"/>
  <c r="J14"/>
  <c r="J90"/>
  <c r="E7"/>
  <c r="E50"/>
  <c i="3" r="J39"/>
  <c r="J38"/>
  <c i="1" r="AY57"/>
  <c i="3" r="J37"/>
  <c i="1" r="AX57"/>
  <c i="3" r="BI466"/>
  <c r="BH466"/>
  <c r="BG466"/>
  <c r="BF466"/>
  <c r="T466"/>
  <c r="T465"/>
  <c r="R466"/>
  <c r="R465"/>
  <c r="P466"/>
  <c r="P465"/>
  <c r="BI464"/>
  <c r="BH464"/>
  <c r="BG464"/>
  <c r="BF464"/>
  <c r="T464"/>
  <c r="R464"/>
  <c r="P464"/>
  <c r="BI462"/>
  <c r="BH462"/>
  <c r="BG462"/>
  <c r="BF462"/>
  <c r="T462"/>
  <c r="R462"/>
  <c r="P462"/>
  <c r="BI460"/>
  <c r="BH460"/>
  <c r="BG460"/>
  <c r="BF460"/>
  <c r="T460"/>
  <c r="R460"/>
  <c r="P460"/>
  <c r="BI457"/>
  <c r="BH457"/>
  <c r="BG457"/>
  <c r="BF457"/>
  <c r="T457"/>
  <c r="R457"/>
  <c r="P457"/>
  <c r="BI453"/>
  <c r="BH453"/>
  <c r="BG453"/>
  <c r="BF453"/>
  <c r="T453"/>
  <c r="R453"/>
  <c r="P453"/>
  <c r="BI451"/>
  <c r="BH451"/>
  <c r="BG451"/>
  <c r="BF451"/>
  <c r="T451"/>
  <c r="R451"/>
  <c r="P451"/>
  <c r="BI448"/>
  <c r="BH448"/>
  <c r="BG448"/>
  <c r="BF448"/>
  <c r="T448"/>
  <c r="R448"/>
  <c r="P448"/>
  <c r="BI446"/>
  <c r="BH446"/>
  <c r="BG446"/>
  <c r="BF446"/>
  <c r="T446"/>
  <c r="R446"/>
  <c r="P446"/>
  <c r="BI444"/>
  <c r="BH444"/>
  <c r="BG444"/>
  <c r="BF444"/>
  <c r="T444"/>
  <c r="R444"/>
  <c r="P444"/>
  <c r="BI436"/>
  <c r="BH436"/>
  <c r="BG436"/>
  <c r="BF436"/>
  <c r="T436"/>
  <c r="R436"/>
  <c r="P436"/>
  <c r="BI428"/>
  <c r="BH428"/>
  <c r="BG428"/>
  <c r="BF428"/>
  <c r="T428"/>
  <c r="R428"/>
  <c r="P428"/>
  <c r="BI425"/>
  <c r="BH425"/>
  <c r="BG425"/>
  <c r="BF425"/>
  <c r="T425"/>
  <c r="R425"/>
  <c r="P425"/>
  <c r="BI423"/>
  <c r="BH423"/>
  <c r="BG423"/>
  <c r="BF423"/>
  <c r="T423"/>
  <c r="R423"/>
  <c r="P423"/>
  <c r="BI420"/>
  <c r="BH420"/>
  <c r="BG420"/>
  <c r="BF420"/>
  <c r="T420"/>
  <c r="R420"/>
  <c r="P420"/>
  <c r="BI415"/>
  <c r="BH415"/>
  <c r="BG415"/>
  <c r="BF415"/>
  <c r="T415"/>
  <c r="R415"/>
  <c r="P415"/>
  <c r="BI412"/>
  <c r="BH412"/>
  <c r="BG412"/>
  <c r="BF412"/>
  <c r="T412"/>
  <c r="R412"/>
  <c r="P412"/>
  <c r="BI406"/>
  <c r="BH406"/>
  <c r="BG406"/>
  <c r="BF406"/>
  <c r="T406"/>
  <c r="R406"/>
  <c r="P406"/>
  <c r="BI402"/>
  <c r="BH402"/>
  <c r="BG402"/>
  <c r="BF402"/>
  <c r="T402"/>
  <c r="R402"/>
  <c r="P402"/>
  <c r="BI399"/>
  <c r="BH399"/>
  <c r="BG399"/>
  <c r="BF399"/>
  <c r="T399"/>
  <c r="R399"/>
  <c r="P399"/>
  <c r="BI396"/>
  <c r="BH396"/>
  <c r="BG396"/>
  <c r="BF396"/>
  <c r="T396"/>
  <c r="R396"/>
  <c r="P396"/>
  <c r="BI395"/>
  <c r="BH395"/>
  <c r="BG395"/>
  <c r="BF395"/>
  <c r="T395"/>
  <c r="R395"/>
  <c r="P395"/>
  <c r="BI391"/>
  <c r="BH391"/>
  <c r="BG391"/>
  <c r="BF391"/>
  <c r="T391"/>
  <c r="R391"/>
  <c r="P391"/>
  <c r="BI389"/>
  <c r="BH389"/>
  <c r="BG389"/>
  <c r="BF389"/>
  <c r="T389"/>
  <c r="R389"/>
  <c r="P389"/>
  <c r="BI386"/>
  <c r="BH386"/>
  <c r="BG386"/>
  <c r="BF386"/>
  <c r="T386"/>
  <c r="R386"/>
  <c r="P386"/>
  <c r="BI384"/>
  <c r="BH384"/>
  <c r="BG384"/>
  <c r="BF384"/>
  <c r="T384"/>
  <c r="R384"/>
  <c r="P384"/>
  <c r="BI382"/>
  <c r="BH382"/>
  <c r="BG382"/>
  <c r="BF382"/>
  <c r="T382"/>
  <c r="R382"/>
  <c r="P382"/>
  <c r="BI378"/>
  <c r="BH378"/>
  <c r="BG378"/>
  <c r="BF378"/>
  <c r="T378"/>
  <c r="R378"/>
  <c r="P378"/>
  <c r="BI374"/>
  <c r="BH374"/>
  <c r="BG374"/>
  <c r="BF374"/>
  <c r="T374"/>
  <c r="R374"/>
  <c r="P374"/>
  <c r="BI371"/>
  <c r="BH371"/>
  <c r="BG371"/>
  <c r="BF371"/>
  <c r="T371"/>
  <c r="R371"/>
  <c r="P371"/>
  <c r="BI368"/>
  <c r="BH368"/>
  <c r="BG368"/>
  <c r="BF368"/>
  <c r="T368"/>
  <c r="R368"/>
  <c r="P368"/>
  <c r="BI366"/>
  <c r="BH366"/>
  <c r="BG366"/>
  <c r="BF366"/>
  <c r="T366"/>
  <c r="R366"/>
  <c r="P366"/>
  <c r="BI365"/>
  <c r="BH365"/>
  <c r="BG365"/>
  <c r="BF365"/>
  <c r="T365"/>
  <c r="R365"/>
  <c r="P365"/>
  <c r="BI364"/>
  <c r="BH364"/>
  <c r="BG364"/>
  <c r="BF364"/>
  <c r="T364"/>
  <c r="R364"/>
  <c r="P364"/>
  <c r="BI362"/>
  <c r="BH362"/>
  <c r="BG362"/>
  <c r="BF362"/>
  <c r="T362"/>
  <c r="R362"/>
  <c r="P362"/>
  <c r="BI361"/>
  <c r="BH361"/>
  <c r="BG361"/>
  <c r="BF361"/>
  <c r="T361"/>
  <c r="R361"/>
  <c r="P361"/>
  <c r="BI357"/>
  <c r="BH357"/>
  <c r="BG357"/>
  <c r="BF357"/>
  <c r="T357"/>
  <c r="R357"/>
  <c r="P357"/>
  <c r="BI354"/>
  <c r="BH354"/>
  <c r="BG354"/>
  <c r="BF354"/>
  <c r="T354"/>
  <c r="R354"/>
  <c r="P354"/>
  <c r="BI352"/>
  <c r="BH352"/>
  <c r="BG352"/>
  <c r="BF352"/>
  <c r="T352"/>
  <c r="R352"/>
  <c r="P352"/>
  <c r="BI349"/>
  <c r="BH349"/>
  <c r="BG349"/>
  <c r="BF349"/>
  <c r="T349"/>
  <c r="R349"/>
  <c r="P349"/>
  <c r="BI346"/>
  <c r="BH346"/>
  <c r="BG346"/>
  <c r="BF346"/>
  <c r="T346"/>
  <c r="R346"/>
  <c r="P346"/>
  <c r="BI343"/>
  <c r="BH343"/>
  <c r="BG343"/>
  <c r="BF343"/>
  <c r="T343"/>
  <c r="R343"/>
  <c r="P343"/>
  <c r="BI340"/>
  <c r="BH340"/>
  <c r="BG340"/>
  <c r="BF340"/>
  <c r="T340"/>
  <c r="R340"/>
  <c r="P340"/>
  <c r="BI337"/>
  <c r="BH337"/>
  <c r="BG337"/>
  <c r="BF337"/>
  <c r="T337"/>
  <c r="R337"/>
  <c r="P337"/>
  <c r="BI335"/>
  <c r="BH335"/>
  <c r="BG335"/>
  <c r="BF335"/>
  <c r="T335"/>
  <c r="R335"/>
  <c r="P335"/>
  <c r="BI332"/>
  <c r="BH332"/>
  <c r="BG332"/>
  <c r="BF332"/>
  <c r="T332"/>
  <c r="R332"/>
  <c r="P332"/>
  <c r="BI330"/>
  <c r="BH330"/>
  <c r="BG330"/>
  <c r="BF330"/>
  <c r="T330"/>
  <c r="R330"/>
  <c r="P330"/>
  <c r="BI327"/>
  <c r="BH327"/>
  <c r="BG327"/>
  <c r="BF327"/>
  <c r="T327"/>
  <c r="R327"/>
  <c r="P327"/>
  <c r="BI322"/>
  <c r="BH322"/>
  <c r="BG322"/>
  <c r="BF322"/>
  <c r="T322"/>
  <c r="R322"/>
  <c r="P322"/>
  <c r="BI319"/>
  <c r="BH319"/>
  <c r="BG319"/>
  <c r="BF319"/>
  <c r="T319"/>
  <c r="R319"/>
  <c r="P319"/>
  <c r="BI316"/>
  <c r="BH316"/>
  <c r="BG316"/>
  <c r="BF316"/>
  <c r="T316"/>
  <c r="R316"/>
  <c r="P316"/>
  <c r="BI314"/>
  <c r="BH314"/>
  <c r="BG314"/>
  <c r="BF314"/>
  <c r="T314"/>
  <c r="R314"/>
  <c r="P314"/>
  <c r="BI311"/>
  <c r="BH311"/>
  <c r="BG311"/>
  <c r="BF311"/>
  <c r="T311"/>
  <c r="R311"/>
  <c r="P311"/>
  <c r="BI309"/>
  <c r="BH309"/>
  <c r="BG309"/>
  <c r="BF309"/>
  <c r="T309"/>
  <c r="R309"/>
  <c r="P309"/>
  <c r="BI306"/>
  <c r="BH306"/>
  <c r="BG306"/>
  <c r="BF306"/>
  <c r="T306"/>
  <c r="R306"/>
  <c r="P306"/>
  <c r="BI304"/>
  <c r="BH304"/>
  <c r="BG304"/>
  <c r="BF304"/>
  <c r="T304"/>
  <c r="R304"/>
  <c r="P304"/>
  <c r="BI298"/>
  <c r="BH298"/>
  <c r="BG298"/>
  <c r="BF298"/>
  <c r="T298"/>
  <c r="R298"/>
  <c r="P298"/>
  <c r="BI296"/>
  <c r="BH296"/>
  <c r="BG296"/>
  <c r="BF296"/>
  <c r="T296"/>
  <c r="R296"/>
  <c r="P296"/>
  <c r="BI291"/>
  <c r="BH291"/>
  <c r="BG291"/>
  <c r="BF291"/>
  <c r="T291"/>
  <c r="R291"/>
  <c r="P291"/>
  <c r="BI286"/>
  <c r="BH286"/>
  <c r="BG286"/>
  <c r="BF286"/>
  <c r="T286"/>
  <c r="R286"/>
  <c r="P286"/>
  <c r="BI281"/>
  <c r="BH281"/>
  <c r="BG281"/>
  <c r="BF281"/>
  <c r="T281"/>
  <c r="R281"/>
  <c r="P281"/>
  <c r="BI276"/>
  <c r="BH276"/>
  <c r="BG276"/>
  <c r="BF276"/>
  <c r="T276"/>
  <c r="R276"/>
  <c r="P276"/>
  <c r="BI271"/>
  <c r="BH271"/>
  <c r="BG271"/>
  <c r="BF271"/>
  <c r="T271"/>
  <c r="R271"/>
  <c r="P271"/>
  <c r="BI266"/>
  <c r="BH266"/>
  <c r="BG266"/>
  <c r="BF266"/>
  <c r="T266"/>
  <c r="R266"/>
  <c r="P266"/>
  <c r="BI255"/>
  <c r="BH255"/>
  <c r="BG255"/>
  <c r="BF255"/>
  <c r="T255"/>
  <c r="R255"/>
  <c r="P255"/>
  <c r="BI250"/>
  <c r="BH250"/>
  <c r="BG250"/>
  <c r="BF250"/>
  <c r="T250"/>
  <c r="R250"/>
  <c r="P250"/>
  <c r="BI246"/>
  <c r="BH246"/>
  <c r="BG246"/>
  <c r="BF246"/>
  <c r="T246"/>
  <c r="T245"/>
  <c r="R246"/>
  <c r="R245"/>
  <c r="P246"/>
  <c r="P245"/>
  <c r="BI243"/>
  <c r="BH243"/>
  <c r="BG243"/>
  <c r="BF243"/>
  <c r="T243"/>
  <c r="R243"/>
  <c r="P243"/>
  <c r="BI241"/>
  <c r="BH241"/>
  <c r="BG241"/>
  <c r="BF241"/>
  <c r="T241"/>
  <c r="R241"/>
  <c r="P241"/>
  <c r="BI237"/>
  <c r="BH237"/>
  <c r="BG237"/>
  <c r="BF237"/>
  <c r="T237"/>
  <c r="R237"/>
  <c r="P237"/>
  <c r="BI235"/>
  <c r="BH235"/>
  <c r="BG235"/>
  <c r="BF235"/>
  <c r="T235"/>
  <c r="R235"/>
  <c r="P235"/>
  <c r="BI231"/>
  <c r="BH231"/>
  <c r="BG231"/>
  <c r="BF231"/>
  <c r="T231"/>
  <c r="R231"/>
  <c r="P231"/>
  <c r="BI224"/>
  <c r="BH224"/>
  <c r="BG224"/>
  <c r="BF224"/>
  <c r="T224"/>
  <c r="R224"/>
  <c r="P224"/>
  <c r="BI220"/>
  <c r="BH220"/>
  <c r="BG220"/>
  <c r="BF220"/>
  <c r="T220"/>
  <c r="R220"/>
  <c r="P220"/>
  <c r="BI217"/>
  <c r="BH217"/>
  <c r="BG217"/>
  <c r="BF217"/>
  <c r="T217"/>
  <c r="R217"/>
  <c r="P217"/>
  <c r="BI210"/>
  <c r="BH210"/>
  <c r="BG210"/>
  <c r="BF210"/>
  <c r="T210"/>
  <c r="R210"/>
  <c r="P210"/>
  <c r="BI198"/>
  <c r="BH198"/>
  <c r="BG198"/>
  <c r="BF198"/>
  <c r="T198"/>
  <c r="R198"/>
  <c r="P198"/>
  <c r="BI195"/>
  <c r="BH195"/>
  <c r="BG195"/>
  <c r="BF195"/>
  <c r="T195"/>
  <c r="R195"/>
  <c r="P195"/>
  <c r="BI188"/>
  <c r="BH188"/>
  <c r="BG188"/>
  <c r="BF188"/>
  <c r="T188"/>
  <c r="R188"/>
  <c r="P188"/>
  <c r="BI181"/>
  <c r="BH181"/>
  <c r="BG181"/>
  <c r="BF181"/>
  <c r="T181"/>
  <c r="R181"/>
  <c r="P181"/>
  <c r="BI164"/>
  <c r="BH164"/>
  <c r="BG164"/>
  <c r="BF164"/>
  <c r="T164"/>
  <c r="R164"/>
  <c r="P164"/>
  <c r="BI162"/>
  <c r="BH162"/>
  <c r="BG162"/>
  <c r="BF162"/>
  <c r="T162"/>
  <c r="R162"/>
  <c r="P162"/>
  <c r="BI159"/>
  <c r="BH159"/>
  <c r="BG159"/>
  <c r="BF159"/>
  <c r="T159"/>
  <c r="R159"/>
  <c r="P159"/>
  <c r="BI152"/>
  <c r="BH152"/>
  <c r="BG152"/>
  <c r="BF152"/>
  <c r="T152"/>
  <c r="R152"/>
  <c r="P152"/>
  <c r="BI149"/>
  <c r="BH149"/>
  <c r="BG149"/>
  <c r="BF149"/>
  <c r="T149"/>
  <c r="R149"/>
  <c r="P149"/>
  <c r="BI146"/>
  <c r="BH146"/>
  <c r="BG146"/>
  <c r="BF146"/>
  <c r="T146"/>
  <c r="R146"/>
  <c r="P146"/>
  <c r="BI143"/>
  <c r="BH143"/>
  <c r="BG143"/>
  <c r="BF143"/>
  <c r="T143"/>
  <c r="R143"/>
  <c r="P143"/>
  <c r="BI138"/>
  <c r="BH138"/>
  <c r="BG138"/>
  <c r="BF138"/>
  <c r="T138"/>
  <c r="R138"/>
  <c r="P138"/>
  <c r="BI133"/>
  <c r="BH133"/>
  <c r="BG133"/>
  <c r="BF133"/>
  <c r="T133"/>
  <c r="R133"/>
  <c r="P133"/>
  <c r="BI126"/>
  <c r="BH126"/>
  <c r="BG126"/>
  <c r="BF126"/>
  <c r="T126"/>
  <c r="R126"/>
  <c r="P126"/>
  <c r="BI123"/>
  <c r="BH123"/>
  <c r="BG123"/>
  <c r="BF123"/>
  <c r="T123"/>
  <c r="R123"/>
  <c r="P123"/>
  <c r="BI120"/>
  <c r="BH120"/>
  <c r="BG120"/>
  <c r="BF120"/>
  <c r="T120"/>
  <c r="R120"/>
  <c r="P120"/>
  <c r="BI115"/>
  <c r="BH115"/>
  <c r="BG115"/>
  <c r="BF115"/>
  <c r="T115"/>
  <c r="R115"/>
  <c r="P115"/>
  <c r="BI110"/>
  <c r="BH110"/>
  <c r="BG110"/>
  <c r="BF110"/>
  <c r="T110"/>
  <c r="R110"/>
  <c r="P110"/>
  <c r="BI105"/>
  <c r="BH105"/>
  <c r="BG105"/>
  <c r="BF105"/>
  <c r="T105"/>
  <c r="R105"/>
  <c r="P105"/>
  <c r="BI100"/>
  <c r="BH100"/>
  <c r="BG100"/>
  <c r="BF100"/>
  <c r="T100"/>
  <c r="R100"/>
  <c r="P100"/>
  <c r="J94"/>
  <c r="J93"/>
  <c r="F93"/>
  <c r="F91"/>
  <c r="E89"/>
  <c r="J59"/>
  <c r="J58"/>
  <c r="F58"/>
  <c r="F56"/>
  <c r="E54"/>
  <c r="J20"/>
  <c r="E20"/>
  <c r="F94"/>
  <c r="J19"/>
  <c r="J14"/>
  <c r="J91"/>
  <c r="E7"/>
  <c r="E85"/>
  <c i="2" r="T457"/>
  <c r="R457"/>
  <c r="P457"/>
  <c r="BK457"/>
  <c r="J457"/>
  <c r="J63"/>
  <c r="J37"/>
  <c r="J36"/>
  <c i="1" r="AY55"/>
  <c i="2" r="J35"/>
  <c i="1" r="AX55"/>
  <c i="2" r="BI726"/>
  <c r="BH726"/>
  <c r="BG726"/>
  <c r="BF726"/>
  <c r="T726"/>
  <c r="T725"/>
  <c r="R726"/>
  <c r="R725"/>
  <c r="P726"/>
  <c r="P725"/>
  <c r="BI723"/>
  <c r="BH723"/>
  <c r="BG723"/>
  <c r="BF723"/>
  <c r="T723"/>
  <c r="R723"/>
  <c r="P723"/>
  <c r="BI718"/>
  <c r="BH718"/>
  <c r="BG718"/>
  <c r="BF718"/>
  <c r="T718"/>
  <c r="R718"/>
  <c r="P718"/>
  <c r="BI712"/>
  <c r="BH712"/>
  <c r="BG712"/>
  <c r="BF712"/>
  <c r="T712"/>
  <c r="R712"/>
  <c r="P712"/>
  <c r="BI711"/>
  <c r="BH711"/>
  <c r="BG711"/>
  <c r="BF711"/>
  <c r="T711"/>
  <c r="R711"/>
  <c r="P711"/>
  <c r="BI709"/>
  <c r="BH709"/>
  <c r="BG709"/>
  <c r="BF709"/>
  <c r="T709"/>
  <c r="R709"/>
  <c r="P709"/>
  <c r="BI708"/>
  <c r="BH708"/>
  <c r="BG708"/>
  <c r="BF708"/>
  <c r="T708"/>
  <c r="R708"/>
  <c r="P708"/>
  <c r="BI706"/>
  <c r="BH706"/>
  <c r="BG706"/>
  <c r="BF706"/>
  <c r="T706"/>
  <c r="R706"/>
  <c r="P706"/>
  <c r="BI705"/>
  <c r="BH705"/>
  <c r="BG705"/>
  <c r="BF705"/>
  <c r="T705"/>
  <c r="R705"/>
  <c r="P705"/>
  <c r="BI703"/>
  <c r="BH703"/>
  <c r="BG703"/>
  <c r="BF703"/>
  <c r="T703"/>
  <c r="R703"/>
  <c r="P703"/>
  <c r="BI700"/>
  <c r="BH700"/>
  <c r="BG700"/>
  <c r="BF700"/>
  <c r="T700"/>
  <c r="R700"/>
  <c r="P700"/>
  <c r="BI699"/>
  <c r="BH699"/>
  <c r="BG699"/>
  <c r="BF699"/>
  <c r="T699"/>
  <c r="R699"/>
  <c r="P699"/>
  <c r="BI696"/>
  <c r="BH696"/>
  <c r="BG696"/>
  <c r="BF696"/>
  <c r="T696"/>
  <c r="R696"/>
  <c r="P696"/>
  <c r="BI692"/>
  <c r="BH692"/>
  <c r="BG692"/>
  <c r="BF692"/>
  <c r="T692"/>
  <c r="R692"/>
  <c r="P692"/>
  <c r="BI690"/>
  <c r="BH690"/>
  <c r="BG690"/>
  <c r="BF690"/>
  <c r="T690"/>
  <c r="R690"/>
  <c r="P690"/>
  <c r="BI687"/>
  <c r="BH687"/>
  <c r="BG687"/>
  <c r="BF687"/>
  <c r="T687"/>
  <c r="R687"/>
  <c r="P687"/>
  <c r="BI685"/>
  <c r="BH685"/>
  <c r="BG685"/>
  <c r="BF685"/>
  <c r="T685"/>
  <c r="R685"/>
  <c r="P685"/>
  <c r="BI680"/>
  <c r="BH680"/>
  <c r="BG680"/>
  <c r="BF680"/>
  <c r="T680"/>
  <c r="R680"/>
  <c r="P680"/>
  <c r="BI672"/>
  <c r="BH672"/>
  <c r="BG672"/>
  <c r="BF672"/>
  <c r="T672"/>
  <c r="R672"/>
  <c r="P672"/>
  <c r="BI664"/>
  <c r="BH664"/>
  <c r="BG664"/>
  <c r="BF664"/>
  <c r="T664"/>
  <c r="R664"/>
  <c r="P664"/>
  <c r="BI661"/>
  <c r="BH661"/>
  <c r="BG661"/>
  <c r="BF661"/>
  <c r="T661"/>
  <c r="R661"/>
  <c r="P661"/>
  <c r="BI659"/>
  <c r="BH659"/>
  <c r="BG659"/>
  <c r="BF659"/>
  <c r="T659"/>
  <c r="R659"/>
  <c r="P659"/>
  <c r="BI656"/>
  <c r="BH656"/>
  <c r="BG656"/>
  <c r="BF656"/>
  <c r="T656"/>
  <c r="R656"/>
  <c r="P656"/>
  <c r="BI649"/>
  <c r="BH649"/>
  <c r="BG649"/>
  <c r="BF649"/>
  <c r="T649"/>
  <c r="R649"/>
  <c r="P649"/>
  <c r="BI647"/>
  <c r="BH647"/>
  <c r="BG647"/>
  <c r="BF647"/>
  <c r="T647"/>
  <c r="R647"/>
  <c r="P647"/>
  <c r="BI641"/>
  <c r="BH641"/>
  <c r="BG641"/>
  <c r="BF641"/>
  <c r="T641"/>
  <c r="R641"/>
  <c r="P641"/>
  <c r="BI634"/>
  <c r="BH634"/>
  <c r="BG634"/>
  <c r="BF634"/>
  <c r="T634"/>
  <c r="R634"/>
  <c r="P634"/>
  <c r="BI627"/>
  <c r="BH627"/>
  <c r="BG627"/>
  <c r="BF627"/>
  <c r="T627"/>
  <c r="R627"/>
  <c r="P627"/>
  <c r="BI619"/>
  <c r="BH619"/>
  <c r="BG619"/>
  <c r="BF619"/>
  <c r="T619"/>
  <c r="R619"/>
  <c r="P619"/>
  <c r="BI618"/>
  <c r="BH618"/>
  <c r="BG618"/>
  <c r="BF618"/>
  <c r="T618"/>
  <c r="R618"/>
  <c r="P618"/>
  <c r="BI617"/>
  <c r="BH617"/>
  <c r="BG617"/>
  <c r="BF617"/>
  <c r="T617"/>
  <c r="R617"/>
  <c r="P617"/>
  <c r="BI616"/>
  <c r="BH616"/>
  <c r="BG616"/>
  <c r="BF616"/>
  <c r="T616"/>
  <c r="R616"/>
  <c r="P616"/>
  <c r="BI612"/>
  <c r="BH612"/>
  <c r="BG612"/>
  <c r="BF612"/>
  <c r="T612"/>
  <c r="R612"/>
  <c r="P612"/>
  <c r="BI610"/>
  <c r="BH610"/>
  <c r="BG610"/>
  <c r="BF610"/>
  <c r="T610"/>
  <c r="R610"/>
  <c r="P610"/>
  <c r="BI609"/>
  <c r="BH609"/>
  <c r="BG609"/>
  <c r="BF609"/>
  <c r="T609"/>
  <c r="R609"/>
  <c r="P609"/>
  <c r="BI608"/>
  <c r="BH608"/>
  <c r="BG608"/>
  <c r="BF608"/>
  <c r="T608"/>
  <c r="R608"/>
  <c r="P608"/>
  <c r="BI606"/>
  <c r="BH606"/>
  <c r="BG606"/>
  <c r="BF606"/>
  <c r="T606"/>
  <c r="R606"/>
  <c r="P606"/>
  <c r="BI604"/>
  <c r="BH604"/>
  <c r="BG604"/>
  <c r="BF604"/>
  <c r="T604"/>
  <c r="R604"/>
  <c r="P604"/>
  <c r="BI600"/>
  <c r="BH600"/>
  <c r="BG600"/>
  <c r="BF600"/>
  <c r="T600"/>
  <c r="R600"/>
  <c r="P600"/>
  <c r="BI596"/>
  <c r="BH596"/>
  <c r="BG596"/>
  <c r="BF596"/>
  <c r="T596"/>
  <c r="R596"/>
  <c r="P596"/>
  <c r="BI593"/>
  <c r="BH593"/>
  <c r="BG593"/>
  <c r="BF593"/>
  <c r="T593"/>
  <c r="R593"/>
  <c r="P593"/>
  <c r="BI591"/>
  <c r="BH591"/>
  <c r="BG591"/>
  <c r="BF591"/>
  <c r="T591"/>
  <c r="R591"/>
  <c r="P591"/>
  <c r="BI590"/>
  <c r="BH590"/>
  <c r="BG590"/>
  <c r="BF590"/>
  <c r="T590"/>
  <c r="R590"/>
  <c r="P590"/>
  <c r="BI589"/>
  <c r="BH589"/>
  <c r="BG589"/>
  <c r="BF589"/>
  <c r="T589"/>
  <c r="R589"/>
  <c r="P589"/>
  <c r="BI587"/>
  <c r="BH587"/>
  <c r="BG587"/>
  <c r="BF587"/>
  <c r="T587"/>
  <c r="R587"/>
  <c r="P587"/>
  <c r="BI583"/>
  <c r="BH583"/>
  <c r="BG583"/>
  <c r="BF583"/>
  <c r="T583"/>
  <c r="R583"/>
  <c r="P583"/>
  <c r="BI581"/>
  <c r="BH581"/>
  <c r="BG581"/>
  <c r="BF581"/>
  <c r="T581"/>
  <c r="R581"/>
  <c r="P581"/>
  <c r="BI580"/>
  <c r="BH580"/>
  <c r="BG580"/>
  <c r="BF580"/>
  <c r="T580"/>
  <c r="R580"/>
  <c r="P580"/>
  <c r="BI576"/>
  <c r="BH576"/>
  <c r="BG576"/>
  <c r="BF576"/>
  <c r="T576"/>
  <c r="R576"/>
  <c r="P576"/>
  <c r="BI574"/>
  <c r="BH574"/>
  <c r="BG574"/>
  <c r="BF574"/>
  <c r="T574"/>
  <c r="R574"/>
  <c r="P574"/>
  <c r="BI573"/>
  <c r="BH573"/>
  <c r="BG573"/>
  <c r="BF573"/>
  <c r="T573"/>
  <c r="R573"/>
  <c r="P573"/>
  <c r="BI572"/>
  <c r="BH572"/>
  <c r="BG572"/>
  <c r="BF572"/>
  <c r="T572"/>
  <c r="R572"/>
  <c r="P572"/>
  <c r="BI568"/>
  <c r="BH568"/>
  <c r="BG568"/>
  <c r="BF568"/>
  <c r="T568"/>
  <c r="R568"/>
  <c r="P568"/>
  <c r="BI567"/>
  <c r="BH567"/>
  <c r="BG567"/>
  <c r="BF567"/>
  <c r="T567"/>
  <c r="R567"/>
  <c r="P567"/>
  <c r="BI566"/>
  <c r="BH566"/>
  <c r="BG566"/>
  <c r="BF566"/>
  <c r="T566"/>
  <c r="R566"/>
  <c r="P566"/>
  <c r="BI565"/>
  <c r="BH565"/>
  <c r="BG565"/>
  <c r="BF565"/>
  <c r="T565"/>
  <c r="R565"/>
  <c r="P565"/>
  <c r="BI563"/>
  <c r="BH563"/>
  <c r="BG563"/>
  <c r="BF563"/>
  <c r="T563"/>
  <c r="R563"/>
  <c r="P563"/>
  <c r="BI562"/>
  <c r="BH562"/>
  <c r="BG562"/>
  <c r="BF562"/>
  <c r="T562"/>
  <c r="R562"/>
  <c r="P562"/>
  <c r="BI557"/>
  <c r="BH557"/>
  <c r="BG557"/>
  <c r="BF557"/>
  <c r="T557"/>
  <c r="R557"/>
  <c r="P557"/>
  <c r="BI555"/>
  <c r="BH555"/>
  <c r="BG555"/>
  <c r="BF555"/>
  <c r="T555"/>
  <c r="R555"/>
  <c r="P555"/>
  <c r="BI549"/>
  <c r="BH549"/>
  <c r="BG549"/>
  <c r="BF549"/>
  <c r="T549"/>
  <c r="R549"/>
  <c r="P549"/>
  <c r="BI546"/>
  <c r="BH546"/>
  <c r="BG546"/>
  <c r="BF546"/>
  <c r="T546"/>
  <c r="R546"/>
  <c r="P546"/>
  <c r="BI539"/>
  <c r="BH539"/>
  <c r="BG539"/>
  <c r="BF539"/>
  <c r="T539"/>
  <c r="R539"/>
  <c r="P539"/>
  <c r="BI535"/>
  <c r="BH535"/>
  <c r="BG535"/>
  <c r="BF535"/>
  <c r="T535"/>
  <c r="R535"/>
  <c r="P535"/>
  <c r="BI533"/>
  <c r="BH533"/>
  <c r="BG533"/>
  <c r="BF533"/>
  <c r="T533"/>
  <c r="R533"/>
  <c r="P533"/>
  <c r="BI529"/>
  <c r="BH529"/>
  <c r="BG529"/>
  <c r="BF529"/>
  <c r="T529"/>
  <c r="R529"/>
  <c r="P529"/>
  <c r="BI527"/>
  <c r="BH527"/>
  <c r="BG527"/>
  <c r="BF527"/>
  <c r="T527"/>
  <c r="R527"/>
  <c r="P527"/>
  <c r="BI526"/>
  <c r="BH526"/>
  <c r="BG526"/>
  <c r="BF526"/>
  <c r="T526"/>
  <c r="R526"/>
  <c r="P526"/>
  <c r="BI525"/>
  <c r="BH525"/>
  <c r="BG525"/>
  <c r="BF525"/>
  <c r="T525"/>
  <c r="R525"/>
  <c r="P525"/>
  <c r="BI521"/>
  <c r="BH521"/>
  <c r="BG521"/>
  <c r="BF521"/>
  <c r="T521"/>
  <c r="R521"/>
  <c r="P521"/>
  <c r="BI519"/>
  <c r="BH519"/>
  <c r="BG519"/>
  <c r="BF519"/>
  <c r="T519"/>
  <c r="R519"/>
  <c r="P519"/>
  <c r="BI515"/>
  <c r="BH515"/>
  <c r="BG515"/>
  <c r="BF515"/>
  <c r="T515"/>
  <c r="R515"/>
  <c r="P515"/>
  <c r="BI513"/>
  <c r="BH513"/>
  <c r="BG513"/>
  <c r="BF513"/>
  <c r="T513"/>
  <c r="R513"/>
  <c r="P513"/>
  <c r="BI507"/>
  <c r="BH507"/>
  <c r="BG507"/>
  <c r="BF507"/>
  <c r="T507"/>
  <c r="R507"/>
  <c r="P507"/>
  <c r="BI500"/>
  <c r="BH500"/>
  <c r="BG500"/>
  <c r="BF500"/>
  <c r="T500"/>
  <c r="R500"/>
  <c r="P500"/>
  <c r="BI493"/>
  <c r="BH493"/>
  <c r="BG493"/>
  <c r="BF493"/>
  <c r="T493"/>
  <c r="R493"/>
  <c r="P493"/>
  <c r="BI491"/>
  <c r="BH491"/>
  <c r="BG491"/>
  <c r="BF491"/>
  <c r="T491"/>
  <c r="R491"/>
  <c r="P491"/>
  <c r="BI489"/>
  <c r="BH489"/>
  <c r="BG489"/>
  <c r="BF489"/>
  <c r="T489"/>
  <c r="R489"/>
  <c r="P489"/>
  <c r="BI482"/>
  <c r="BH482"/>
  <c r="BG482"/>
  <c r="BF482"/>
  <c r="T482"/>
  <c r="R482"/>
  <c r="P482"/>
  <c r="BI480"/>
  <c r="BH480"/>
  <c r="BG480"/>
  <c r="BF480"/>
  <c r="T480"/>
  <c r="R480"/>
  <c r="P480"/>
  <c r="BI475"/>
  <c r="BH475"/>
  <c r="BG475"/>
  <c r="BF475"/>
  <c r="T475"/>
  <c r="R475"/>
  <c r="P475"/>
  <c r="BI465"/>
  <c r="BH465"/>
  <c r="BG465"/>
  <c r="BF465"/>
  <c r="T465"/>
  <c r="R465"/>
  <c r="P465"/>
  <c r="BI458"/>
  <c r="BH458"/>
  <c r="BG458"/>
  <c r="BF458"/>
  <c r="T458"/>
  <c r="R458"/>
  <c r="P458"/>
  <c r="BI455"/>
  <c r="BH455"/>
  <c r="BG455"/>
  <c r="BF455"/>
  <c r="T455"/>
  <c r="T454"/>
  <c r="R455"/>
  <c r="R454"/>
  <c r="P455"/>
  <c r="BI453"/>
  <c r="BH453"/>
  <c r="BG453"/>
  <c r="BF453"/>
  <c r="T453"/>
  <c r="R453"/>
  <c r="P453"/>
  <c r="BI451"/>
  <c r="BH451"/>
  <c r="BG451"/>
  <c r="BF451"/>
  <c r="T451"/>
  <c r="R451"/>
  <c r="P451"/>
  <c r="BI445"/>
  <c r="BH445"/>
  <c r="BG445"/>
  <c r="BF445"/>
  <c r="T445"/>
  <c r="R445"/>
  <c r="P445"/>
  <c r="BI432"/>
  <c r="BH432"/>
  <c r="BG432"/>
  <c r="BF432"/>
  <c r="T432"/>
  <c r="R432"/>
  <c r="P432"/>
  <c r="BI428"/>
  <c r="BH428"/>
  <c r="BG428"/>
  <c r="BF428"/>
  <c r="T428"/>
  <c r="R428"/>
  <c r="P428"/>
  <c r="BI423"/>
  <c r="BH423"/>
  <c r="BG423"/>
  <c r="BF423"/>
  <c r="T423"/>
  <c r="R423"/>
  <c r="P423"/>
  <c r="BI421"/>
  <c r="BH421"/>
  <c r="BG421"/>
  <c r="BF421"/>
  <c r="T421"/>
  <c r="R421"/>
  <c r="P421"/>
  <c r="BI414"/>
  <c r="BH414"/>
  <c r="BG414"/>
  <c r="BF414"/>
  <c r="T414"/>
  <c r="R414"/>
  <c r="P414"/>
  <c r="BI412"/>
  <c r="BH412"/>
  <c r="BG412"/>
  <c r="BF412"/>
  <c r="T412"/>
  <c r="R412"/>
  <c r="P412"/>
  <c r="BI399"/>
  <c r="BH399"/>
  <c r="BG399"/>
  <c r="BF399"/>
  <c r="T399"/>
  <c r="R399"/>
  <c r="P399"/>
  <c r="BI394"/>
  <c r="BH394"/>
  <c r="BG394"/>
  <c r="BF394"/>
  <c r="T394"/>
  <c r="R394"/>
  <c r="P394"/>
  <c r="BI391"/>
  <c r="BH391"/>
  <c r="BG391"/>
  <c r="BF391"/>
  <c r="T391"/>
  <c r="R391"/>
  <c r="P391"/>
  <c r="BI373"/>
  <c r="BH373"/>
  <c r="BG373"/>
  <c r="BF373"/>
  <c r="T373"/>
  <c r="R373"/>
  <c r="P373"/>
  <c r="BI370"/>
  <c r="BH370"/>
  <c r="BG370"/>
  <c r="BF370"/>
  <c r="T370"/>
  <c r="R370"/>
  <c r="P370"/>
  <c r="BI368"/>
  <c r="BH368"/>
  <c r="BG368"/>
  <c r="BF368"/>
  <c r="T368"/>
  <c r="R368"/>
  <c r="P368"/>
  <c r="BI365"/>
  <c r="BH365"/>
  <c r="BG365"/>
  <c r="BF365"/>
  <c r="T365"/>
  <c r="R365"/>
  <c r="P365"/>
  <c r="BI355"/>
  <c r="BH355"/>
  <c r="BG355"/>
  <c r="BF355"/>
  <c r="T355"/>
  <c r="R355"/>
  <c r="P355"/>
  <c r="BI326"/>
  <c r="BH326"/>
  <c r="BG326"/>
  <c r="BF326"/>
  <c r="T326"/>
  <c r="R326"/>
  <c r="P326"/>
  <c r="BI323"/>
  <c r="BH323"/>
  <c r="BG323"/>
  <c r="BF323"/>
  <c r="T323"/>
  <c r="R323"/>
  <c r="P323"/>
  <c r="BI320"/>
  <c r="BH320"/>
  <c r="BG320"/>
  <c r="BF320"/>
  <c r="T320"/>
  <c r="R320"/>
  <c r="P320"/>
  <c r="BI317"/>
  <c r="BH317"/>
  <c r="BG317"/>
  <c r="BF317"/>
  <c r="T317"/>
  <c r="R317"/>
  <c r="P317"/>
  <c r="BI314"/>
  <c r="BH314"/>
  <c r="BG314"/>
  <c r="BF314"/>
  <c r="T314"/>
  <c r="R314"/>
  <c r="P314"/>
  <c r="BI311"/>
  <c r="BH311"/>
  <c r="BG311"/>
  <c r="BF311"/>
  <c r="T311"/>
  <c r="R311"/>
  <c r="P311"/>
  <c r="BI308"/>
  <c r="BH308"/>
  <c r="BG308"/>
  <c r="BF308"/>
  <c r="T308"/>
  <c r="R308"/>
  <c r="P308"/>
  <c r="BI305"/>
  <c r="BH305"/>
  <c r="BG305"/>
  <c r="BF305"/>
  <c r="T305"/>
  <c r="R305"/>
  <c r="P305"/>
  <c r="BI302"/>
  <c r="BH302"/>
  <c r="BG302"/>
  <c r="BF302"/>
  <c r="T302"/>
  <c r="R302"/>
  <c r="P302"/>
  <c r="BI299"/>
  <c r="BH299"/>
  <c r="BG299"/>
  <c r="BF299"/>
  <c r="T299"/>
  <c r="R299"/>
  <c r="P299"/>
  <c r="BI296"/>
  <c r="BH296"/>
  <c r="BG296"/>
  <c r="BF296"/>
  <c r="T296"/>
  <c r="R296"/>
  <c r="P296"/>
  <c r="BI293"/>
  <c r="BH293"/>
  <c r="BG293"/>
  <c r="BF293"/>
  <c r="T293"/>
  <c r="R293"/>
  <c r="P293"/>
  <c r="BI290"/>
  <c r="BH290"/>
  <c r="BG290"/>
  <c r="BF290"/>
  <c r="T290"/>
  <c r="R290"/>
  <c r="P290"/>
  <c r="BI288"/>
  <c r="BH288"/>
  <c r="BG288"/>
  <c r="BF288"/>
  <c r="T288"/>
  <c r="R288"/>
  <c r="P288"/>
  <c r="BI286"/>
  <c r="BH286"/>
  <c r="BG286"/>
  <c r="BF286"/>
  <c r="T286"/>
  <c r="R286"/>
  <c r="P286"/>
  <c r="BI284"/>
  <c r="BH284"/>
  <c r="BG284"/>
  <c r="BF284"/>
  <c r="T284"/>
  <c r="R284"/>
  <c r="P284"/>
  <c r="BI282"/>
  <c r="BH282"/>
  <c r="BG282"/>
  <c r="BF282"/>
  <c r="T282"/>
  <c r="R282"/>
  <c r="P282"/>
  <c r="BI280"/>
  <c r="BH280"/>
  <c r="BG280"/>
  <c r="BF280"/>
  <c r="T280"/>
  <c r="R280"/>
  <c r="P280"/>
  <c r="BI278"/>
  <c r="BH278"/>
  <c r="BG278"/>
  <c r="BF278"/>
  <c r="T278"/>
  <c r="R278"/>
  <c r="P278"/>
  <c r="BI276"/>
  <c r="BH276"/>
  <c r="BG276"/>
  <c r="BF276"/>
  <c r="T276"/>
  <c r="R276"/>
  <c r="P276"/>
  <c r="BI274"/>
  <c r="BH274"/>
  <c r="BG274"/>
  <c r="BF274"/>
  <c r="T274"/>
  <c r="R274"/>
  <c r="P274"/>
  <c r="BI272"/>
  <c r="BH272"/>
  <c r="BG272"/>
  <c r="BF272"/>
  <c r="T272"/>
  <c r="R272"/>
  <c r="P272"/>
  <c r="BI270"/>
  <c r="BH270"/>
  <c r="BG270"/>
  <c r="BF270"/>
  <c r="T270"/>
  <c r="R270"/>
  <c r="P270"/>
  <c r="BI268"/>
  <c r="BH268"/>
  <c r="BG268"/>
  <c r="BF268"/>
  <c r="T268"/>
  <c r="R268"/>
  <c r="P268"/>
  <c r="BI266"/>
  <c r="BH266"/>
  <c r="BG266"/>
  <c r="BF266"/>
  <c r="T266"/>
  <c r="R266"/>
  <c r="P266"/>
  <c r="BI264"/>
  <c r="BH264"/>
  <c r="BG264"/>
  <c r="BF264"/>
  <c r="T264"/>
  <c r="R264"/>
  <c r="P264"/>
  <c r="BI259"/>
  <c r="BH259"/>
  <c r="BG259"/>
  <c r="BF259"/>
  <c r="T259"/>
  <c r="R259"/>
  <c r="P259"/>
  <c r="BI257"/>
  <c r="BH257"/>
  <c r="BG257"/>
  <c r="BF257"/>
  <c r="T257"/>
  <c r="R257"/>
  <c r="P257"/>
  <c r="BI255"/>
  <c r="BH255"/>
  <c r="BG255"/>
  <c r="BF255"/>
  <c r="T255"/>
  <c r="R255"/>
  <c r="P255"/>
  <c r="BI253"/>
  <c r="BH253"/>
  <c r="BG253"/>
  <c r="BF253"/>
  <c r="T253"/>
  <c r="R253"/>
  <c r="P253"/>
  <c r="BI248"/>
  <c r="BH248"/>
  <c r="BG248"/>
  <c r="BF248"/>
  <c r="T248"/>
  <c r="R248"/>
  <c r="P248"/>
  <c r="BI242"/>
  <c r="BH242"/>
  <c r="BG242"/>
  <c r="BF242"/>
  <c r="T242"/>
  <c r="R242"/>
  <c r="P242"/>
  <c r="BI236"/>
  <c r="BH236"/>
  <c r="BG236"/>
  <c r="BF236"/>
  <c r="T236"/>
  <c r="R236"/>
  <c r="P236"/>
  <c r="BI228"/>
  <c r="BH228"/>
  <c r="BG228"/>
  <c r="BF228"/>
  <c r="T228"/>
  <c r="R228"/>
  <c r="P228"/>
  <c r="BI225"/>
  <c r="BH225"/>
  <c r="BG225"/>
  <c r="BF225"/>
  <c r="T225"/>
  <c r="R225"/>
  <c r="P225"/>
  <c r="BI222"/>
  <c r="BH222"/>
  <c r="BG222"/>
  <c r="BF222"/>
  <c r="T222"/>
  <c r="R222"/>
  <c r="P222"/>
  <c r="BI219"/>
  <c r="BH219"/>
  <c r="BG219"/>
  <c r="BF219"/>
  <c r="T219"/>
  <c r="R219"/>
  <c r="P219"/>
  <c r="BI212"/>
  <c r="BH212"/>
  <c r="BG212"/>
  <c r="BF212"/>
  <c r="T212"/>
  <c r="R212"/>
  <c r="P212"/>
  <c r="BI209"/>
  <c r="BH209"/>
  <c r="BG209"/>
  <c r="BF209"/>
  <c r="T209"/>
  <c r="R209"/>
  <c r="P209"/>
  <c r="BI206"/>
  <c r="BH206"/>
  <c r="BG206"/>
  <c r="BF206"/>
  <c r="T206"/>
  <c r="R206"/>
  <c r="P206"/>
  <c r="BI203"/>
  <c r="BH203"/>
  <c r="BG203"/>
  <c r="BF203"/>
  <c r="T203"/>
  <c r="R203"/>
  <c r="P203"/>
  <c r="BI194"/>
  <c r="BH194"/>
  <c r="BG194"/>
  <c r="BF194"/>
  <c r="T194"/>
  <c r="R194"/>
  <c r="P194"/>
  <c r="BI192"/>
  <c r="BH192"/>
  <c r="BG192"/>
  <c r="BF192"/>
  <c r="T192"/>
  <c r="R192"/>
  <c r="P192"/>
  <c r="BI183"/>
  <c r="BH183"/>
  <c r="BG183"/>
  <c r="BF183"/>
  <c r="T183"/>
  <c r="R183"/>
  <c r="P183"/>
  <c r="BI178"/>
  <c r="BH178"/>
  <c r="BG178"/>
  <c r="BF178"/>
  <c r="T178"/>
  <c r="R178"/>
  <c r="P178"/>
  <c r="BI172"/>
  <c r="BH172"/>
  <c r="BG172"/>
  <c r="BF172"/>
  <c r="T172"/>
  <c r="R172"/>
  <c r="P172"/>
  <c r="BI168"/>
  <c r="BH168"/>
  <c r="BG168"/>
  <c r="BF168"/>
  <c r="T168"/>
  <c r="R168"/>
  <c r="P168"/>
  <c r="BI164"/>
  <c r="BH164"/>
  <c r="BG164"/>
  <c r="BF164"/>
  <c r="T164"/>
  <c r="R164"/>
  <c r="P164"/>
  <c r="BI160"/>
  <c r="BH160"/>
  <c r="BG160"/>
  <c r="BF160"/>
  <c r="T160"/>
  <c r="R160"/>
  <c r="P160"/>
  <c r="BI156"/>
  <c r="BH156"/>
  <c r="BG156"/>
  <c r="BF156"/>
  <c r="T156"/>
  <c r="R156"/>
  <c r="P156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1"/>
  <c r="BH141"/>
  <c r="BG141"/>
  <c r="BF141"/>
  <c r="T141"/>
  <c r="R141"/>
  <c r="P141"/>
  <c r="BI133"/>
  <c r="BH133"/>
  <c r="BG133"/>
  <c r="BF133"/>
  <c r="T133"/>
  <c r="R133"/>
  <c r="P133"/>
  <c r="BI127"/>
  <c r="BH127"/>
  <c r="BG127"/>
  <c r="BF127"/>
  <c r="T127"/>
  <c r="R127"/>
  <c r="P127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BI115"/>
  <c r="BH115"/>
  <c r="BG115"/>
  <c r="BF115"/>
  <c r="T115"/>
  <c r="R115"/>
  <c r="P115"/>
  <c r="BI110"/>
  <c r="BH110"/>
  <c r="BG110"/>
  <c r="BF110"/>
  <c r="T110"/>
  <c r="R110"/>
  <c r="P110"/>
  <c r="BI105"/>
  <c r="BH105"/>
  <c r="BG105"/>
  <c r="BF105"/>
  <c r="T105"/>
  <c r="R105"/>
  <c r="P105"/>
  <c r="BI100"/>
  <c r="BH100"/>
  <c r="BG100"/>
  <c r="BF100"/>
  <c r="T100"/>
  <c r="R100"/>
  <c r="P100"/>
  <c r="BI95"/>
  <c r="BH95"/>
  <c r="BG95"/>
  <c r="BF95"/>
  <c r="T95"/>
  <c r="R95"/>
  <c r="P95"/>
  <c r="J89"/>
  <c r="J88"/>
  <c r="F88"/>
  <c r="F86"/>
  <c r="E84"/>
  <c r="J55"/>
  <c r="J54"/>
  <c r="F54"/>
  <c r="F52"/>
  <c r="E50"/>
  <c r="J18"/>
  <c r="E18"/>
  <c r="F55"/>
  <c r="J17"/>
  <c r="J12"/>
  <c r="J52"/>
  <c r="E7"/>
  <c r="E48"/>
  <c i="1" r="L50"/>
  <c r="AM50"/>
  <c r="AM49"/>
  <c r="L49"/>
  <c r="AM47"/>
  <c r="L47"/>
  <c r="L45"/>
  <c r="L44"/>
  <c i="20" r="J1449"/>
  <c i="2" r="BK656"/>
  <c r="BK219"/>
  <c r="J255"/>
  <c r="J368"/>
  <c r="J703"/>
  <c i="3" r="BK444"/>
  <c r="BK271"/>
  <c i="4" r="BK166"/>
  <c r="BK198"/>
  <c i="8" r="J178"/>
  <c r="J98"/>
  <c i="9" r="J140"/>
  <c r="BK244"/>
  <c i="14" r="BK183"/>
  <c i="15" r="BK422"/>
  <c r="J110"/>
  <c r="BK224"/>
  <c i="16" r="J112"/>
  <c i="20" r="BK598"/>
  <c i="22" r="J191"/>
  <c i="23" r="BK194"/>
  <c i="24" r="BK264"/>
  <c r="J280"/>
  <c i="8" r="BK226"/>
  <c i="9" r="J171"/>
  <c i="11" r="BK169"/>
  <c i="12" r="J372"/>
  <c r="J241"/>
  <c i="13" r="J316"/>
  <c i="18" r="BK353"/>
  <c r="J353"/>
  <c i="19" r="J89"/>
  <c i="20" r="J612"/>
  <c r="J1404"/>
  <c r="BK1464"/>
  <c i="21" r="J257"/>
  <c r="J109"/>
  <c i="17" r="BK258"/>
  <c i="18" r="BK432"/>
  <c r="J307"/>
  <c r="J404"/>
  <c r="J182"/>
  <c i="19" r="J120"/>
  <c r="BK120"/>
  <c i="20" r="J1488"/>
  <c r="J1288"/>
  <c r="J1023"/>
  <c r="BK1622"/>
  <c r="BK1375"/>
  <c r="BK1192"/>
  <c r="J955"/>
  <c r="J1378"/>
  <c r="J945"/>
  <c r="BK1336"/>
  <c r="BK313"/>
  <c i="2" r="J527"/>
  <c r="BK726"/>
  <c r="J535"/>
  <c r="J539"/>
  <c r="BK115"/>
  <c r="J581"/>
  <c r="J515"/>
  <c r="J311"/>
  <c i="3" r="J436"/>
  <c r="BK241"/>
  <c r="J235"/>
  <c r="BK314"/>
  <c r="J309"/>
  <c i="4" r="J312"/>
  <c r="J341"/>
  <c r="J127"/>
  <c r="BK287"/>
  <c r="J124"/>
  <c i="5" r="BK353"/>
  <c i="8" r="BK231"/>
  <c r="BK286"/>
  <c i="9" r="BK247"/>
  <c r="BK302"/>
  <c i="14" r="BK302"/>
  <c r="J136"/>
  <c i="15" r="J402"/>
  <c r="J304"/>
  <c r="BK391"/>
  <c r="J159"/>
  <c i="16" r="BK280"/>
  <c r="J252"/>
  <c i="20" r="J1622"/>
  <c r="J1341"/>
  <c r="J185"/>
  <c r="BK1265"/>
  <c r="J1267"/>
  <c r="J238"/>
  <c r="BK862"/>
  <c r="J705"/>
  <c r="BK575"/>
  <c r="J432"/>
  <c r="BK265"/>
  <c i="21" r="J381"/>
  <c r="BK222"/>
  <c r="BK230"/>
  <c i="22" r="J231"/>
  <c r="BK193"/>
  <c i="23" r="BK230"/>
  <c r="J204"/>
  <c i="24" r="BK132"/>
  <c i="3" r="J361"/>
  <c i="5" r="BK284"/>
  <c r="J357"/>
  <c i="6" r="BK322"/>
  <c i="7" r="J294"/>
  <c i="9" r="BK307"/>
  <c r="J265"/>
  <c i="10" r="BK270"/>
  <c r="BK265"/>
  <c i="11" r="J341"/>
  <c r="J166"/>
  <c r="BK264"/>
  <c i="12" r="BK402"/>
  <c i="20" r="BK1415"/>
  <c r="BK1279"/>
  <c r="J534"/>
  <c i="2" r="J445"/>
  <c r="BK451"/>
  <c i="3" r="BK364"/>
  <c i="5" r="BK225"/>
  <c i="6" r="BK241"/>
  <c i="15" r="BK358"/>
  <c i="20" r="J313"/>
  <c i="21" r="J313"/>
  <c r="J273"/>
  <c i="22" r="BK130"/>
  <c i="2" r="J617"/>
  <c r="BK507"/>
  <c r="BK259"/>
  <c r="J272"/>
  <c r="J257"/>
  <c r="BK565"/>
  <c r="BK311"/>
  <c r="BK718"/>
  <c r="BK708"/>
  <c r="BK617"/>
  <c r="BK521"/>
  <c r="J284"/>
  <c r="BK680"/>
  <c i="3" r="J466"/>
  <c r="J281"/>
  <c r="BK281"/>
  <c r="BK243"/>
  <c r="BK374"/>
  <c r="J340"/>
  <c r="J332"/>
  <c r="J354"/>
  <c i="4" r="BK341"/>
  <c r="BK346"/>
  <c r="BK230"/>
  <c r="J121"/>
  <c i="5" r="J131"/>
  <c i="6" r="J207"/>
  <c r="J212"/>
  <c r="BK309"/>
  <c r="J244"/>
  <c i="7" r="BK242"/>
  <c r="J242"/>
  <c r="BK294"/>
  <c r="J336"/>
  <c i="8" r="J155"/>
  <c r="BK135"/>
  <c r="J180"/>
  <c i="9" r="J332"/>
  <c r="BK252"/>
  <c r="BK110"/>
  <c r="J300"/>
  <c r="BK222"/>
  <c r="J112"/>
  <c r="J330"/>
  <c r="BK289"/>
  <c r="J222"/>
  <c i="10" r="BK348"/>
  <c r="BK292"/>
  <c r="J222"/>
  <c r="BK335"/>
  <c r="J244"/>
  <c r="J335"/>
  <c r="BK260"/>
  <c r="J320"/>
  <c r="BK162"/>
  <c r="BK105"/>
  <c i="11" r="J326"/>
  <c r="BK231"/>
  <c r="J208"/>
  <c r="J246"/>
  <c r="J290"/>
  <c r="J142"/>
  <c r="J205"/>
  <c r="J112"/>
  <c i="12" r="J261"/>
  <c r="J393"/>
  <c r="J274"/>
  <c r="BK327"/>
  <c r="J177"/>
  <c r="BK358"/>
  <c r="J297"/>
  <c i="13" r="J297"/>
  <c r="BK297"/>
  <c r="J304"/>
  <c r="BK206"/>
  <c r="BK204"/>
  <c r="BK275"/>
  <c r="BK168"/>
  <c i="14" r="J370"/>
  <c r="J329"/>
  <c r="J178"/>
  <c r="BK310"/>
  <c r="BK218"/>
  <c r="BK329"/>
  <c r="J310"/>
  <c r="BK143"/>
  <c r="J146"/>
  <c i="15" r="BK338"/>
  <c r="J356"/>
  <c r="J358"/>
  <c r="J228"/>
  <c r="J355"/>
  <c r="J285"/>
  <c r="BK296"/>
  <c r="J124"/>
  <c r="BK105"/>
  <c i="16" r="J339"/>
  <c r="BK202"/>
  <c r="BK254"/>
  <c r="J198"/>
  <c r="BK302"/>
  <c r="J254"/>
  <c r="BK110"/>
  <c r="BK252"/>
  <c i="17" r="J300"/>
  <c r="J220"/>
  <c r="J307"/>
  <c r="J279"/>
  <c r="BK123"/>
  <c r="BK226"/>
  <c r="BK239"/>
  <c i="18" r="BK396"/>
  <c r="BK292"/>
  <c r="BK133"/>
  <c r="J367"/>
  <c r="J315"/>
  <c r="J429"/>
  <c r="BK330"/>
  <c r="BK232"/>
  <c r="BK230"/>
  <c i="19" r="J266"/>
  <c r="J137"/>
  <c r="BK105"/>
  <c r="BK234"/>
  <c r="J194"/>
  <c i="20" r="BK1515"/>
  <c r="J1356"/>
  <c r="BK1207"/>
  <c r="BK1021"/>
  <c r="J784"/>
  <c r="BK718"/>
  <c r="BK607"/>
  <c r="J1573"/>
  <c r="BK1478"/>
  <c r="J1347"/>
  <c r="J1251"/>
  <c r="J1139"/>
  <c r="J1010"/>
  <c r="BK1597"/>
  <c r="J1370"/>
  <c r="BK1249"/>
  <c r="J1070"/>
  <c r="BK1526"/>
  <c r="J1342"/>
  <c r="J733"/>
  <c r="J493"/>
  <c r="BK219"/>
  <c r="J991"/>
  <c r="BK733"/>
  <c r="J559"/>
  <c r="BK583"/>
  <c r="BK409"/>
  <c r="J718"/>
  <c r="BK516"/>
  <c r="BK167"/>
  <c r="J323"/>
  <c r="BK286"/>
  <c i="21" r="J394"/>
  <c r="J268"/>
  <c r="J126"/>
  <c r="BK309"/>
  <c r="J138"/>
  <c r="BK331"/>
  <c r="J222"/>
  <c i="22" r="J206"/>
  <c r="BK175"/>
  <c r="J212"/>
  <c r="BK212"/>
  <c r="J146"/>
  <c i="23" r="BK200"/>
  <c r="BK179"/>
  <c r="J165"/>
  <c r="BK127"/>
  <c r="BK138"/>
  <c i="24" r="J203"/>
  <c r="BK135"/>
  <c r="BK268"/>
  <c r="BK245"/>
  <c r="J206"/>
  <c r="J163"/>
  <c r="J109"/>
  <c r="BK239"/>
  <c r="J173"/>
  <c r="J127"/>
  <c r="J288"/>
  <c r="BK221"/>
  <c r="BK164"/>
  <c i="25" r="J398"/>
  <c r="J442"/>
  <c r="J154"/>
  <c r="J386"/>
  <c r="BK381"/>
  <c r="J119"/>
  <c r="J131"/>
  <c r="BK253"/>
  <c r="J219"/>
  <c r="BK229"/>
  <c i="26" r="J136"/>
  <c r="BK195"/>
  <c r="BK153"/>
  <c r="J106"/>
  <c i="27" r="BK104"/>
  <c r="BK90"/>
  <c i="28" r="BK144"/>
  <c r="BK112"/>
  <c i="2" r="J513"/>
  <c r="J282"/>
  <c r="J141"/>
  <c r="J618"/>
  <c r="BK546"/>
  <c r="J192"/>
  <c r="BK421"/>
  <c r="J726"/>
  <c r="J206"/>
  <c r="BK572"/>
  <c r="J394"/>
  <c r="J160"/>
  <c r="BK453"/>
  <c r="J687"/>
  <c r="J573"/>
  <c r="BK423"/>
  <c r="BK278"/>
  <c r="BK242"/>
  <c i="3" r="J423"/>
  <c r="J464"/>
  <c r="J286"/>
  <c r="J399"/>
  <c r="BK346"/>
  <c r="BK123"/>
  <c i="4" r="J346"/>
  <c r="J264"/>
  <c r="J253"/>
  <c r="BK308"/>
  <c r="J166"/>
  <c r="BK243"/>
  <c r="BK113"/>
  <c r="BK134"/>
  <c i="5" r="J386"/>
  <c r="J238"/>
  <c r="BK227"/>
  <c i="6" r="BK278"/>
  <c r="J184"/>
  <c r="BK197"/>
  <c r="J201"/>
  <c r="J322"/>
  <c r="J270"/>
  <c r="BK127"/>
  <c r="BK212"/>
  <c i="7" r="BK288"/>
  <c r="J105"/>
  <c r="J129"/>
  <c r="J270"/>
  <c r="BK129"/>
  <c i="8" r="J247"/>
  <c r="BK266"/>
  <c r="BK283"/>
  <c r="BK275"/>
  <c r="J269"/>
  <c r="J190"/>
  <c i="9" r="J337"/>
  <c r="BK255"/>
  <c r="BK114"/>
  <c r="J306"/>
  <c r="BK198"/>
  <c r="BK300"/>
  <c r="BK309"/>
  <c r="J279"/>
  <c r="J124"/>
  <c i="10" r="J276"/>
  <c r="J209"/>
  <c r="J317"/>
  <c r="BK330"/>
  <c r="BK284"/>
  <c r="BK180"/>
  <c r="BK276"/>
  <c r="J194"/>
  <c i="11" r="BK318"/>
  <c r="BK135"/>
  <c r="J349"/>
  <c r="J114"/>
  <c r="J145"/>
  <c r="BK226"/>
  <c r="BK132"/>
  <c i="12" r="J324"/>
  <c r="J217"/>
  <c r="J380"/>
  <c r="BK305"/>
  <c r="BK405"/>
  <c r="BK347"/>
  <c r="BK256"/>
  <c r="J120"/>
  <c r="BK314"/>
  <c r="BK146"/>
  <c i="13" r="BK259"/>
  <c r="BK254"/>
  <c r="BK296"/>
  <c r="J218"/>
  <c r="BK270"/>
  <c r="J168"/>
  <c r="BK215"/>
  <c r="J114"/>
  <c i="14" r="BK349"/>
  <c r="J281"/>
  <c r="BK201"/>
  <c r="J321"/>
  <c r="BK136"/>
  <c r="BK367"/>
  <c r="BK230"/>
  <c r="J299"/>
  <c i="15" r="BK336"/>
  <c r="BK317"/>
  <c r="BK420"/>
  <c r="J309"/>
  <c r="BK262"/>
  <c r="J133"/>
  <c r="BK234"/>
  <c i="16" r="J334"/>
  <c r="BK198"/>
  <c r="J329"/>
  <c r="J272"/>
  <c r="J105"/>
  <c r="J277"/>
  <c r="J129"/>
  <c r="J242"/>
  <c i="17" r="BK284"/>
  <c r="BK180"/>
  <c r="BK300"/>
  <c r="J290"/>
  <c r="BK202"/>
  <c r="BK229"/>
  <c r="BK109"/>
  <c i="18" r="BK373"/>
  <c r="BK297"/>
  <c r="BK113"/>
  <c r="J327"/>
  <c r="BK420"/>
  <c r="J360"/>
  <c r="BK238"/>
  <c r="BK131"/>
  <c i="19" r="J164"/>
  <c r="BK108"/>
  <c r="BK261"/>
  <c r="BK187"/>
  <c i="20" r="J1556"/>
  <c r="BK1333"/>
  <c r="J1198"/>
  <c r="J1085"/>
  <c r="J950"/>
  <c r="BK748"/>
  <c r="BK1617"/>
  <c r="BK1556"/>
  <c r="J1454"/>
  <c r="J1345"/>
  <c r="J1291"/>
  <c r="BK1153"/>
  <c r="BK925"/>
  <c r="BK1588"/>
  <c r="BK1386"/>
  <c r="BK1235"/>
  <c r="J1562"/>
  <c r="J1354"/>
  <c r="BK705"/>
  <c r="BK511"/>
  <c r="J174"/>
  <c r="J1011"/>
  <c r="J975"/>
  <c r="J639"/>
  <c r="J568"/>
  <c r="BK126"/>
  <c r="BK694"/>
  <c r="BK473"/>
  <c r="BK288"/>
  <c r="BK472"/>
  <c r="J393"/>
  <c r="J126"/>
  <c i="21" r="J319"/>
  <c r="BK249"/>
  <c r="BK154"/>
  <c r="J320"/>
  <c r="J178"/>
  <c r="J218"/>
  <c i="22" r="J250"/>
  <c r="BK114"/>
  <c r="BK100"/>
  <c r="J125"/>
  <c i="23" r="J112"/>
  <c r="BK144"/>
  <c r="BK164"/>
  <c i="24" r="J261"/>
  <c r="J169"/>
  <c r="BK292"/>
  <c r="J242"/>
  <c r="BK173"/>
  <c r="BK127"/>
  <c r="BK230"/>
  <c r="J149"/>
  <c r="BK169"/>
  <c r="J112"/>
  <c i="25" r="BK169"/>
  <c r="BK348"/>
  <c r="J384"/>
  <c r="J293"/>
  <c r="J278"/>
  <c r="J258"/>
  <c r="BK225"/>
  <c r="BK219"/>
  <c i="26" r="BK171"/>
  <c r="BK184"/>
  <c r="BK188"/>
  <c r="BK146"/>
  <c i="28" r="BK85"/>
  <c r="J114"/>
  <c r="BK82"/>
  <c i="2" r="BK610"/>
  <c r="BK555"/>
  <c r="BK305"/>
  <c r="J194"/>
  <c r="J692"/>
  <c r="BK608"/>
  <c r="BK394"/>
  <c r="BK515"/>
  <c r="J253"/>
  <c r="J587"/>
  <c r="BK432"/>
  <c r="J148"/>
  <c r="J100"/>
  <c r="J600"/>
  <c r="BK160"/>
  <c i="3" r="BK389"/>
  <c r="J159"/>
  <c r="J343"/>
  <c r="BK451"/>
  <c r="J241"/>
  <c r="J291"/>
  <c r="BK316"/>
  <c r="J366"/>
  <c r="J231"/>
  <c i="4" r="BK352"/>
  <c r="BK250"/>
  <c r="BK202"/>
  <c r="BK152"/>
  <c i="5" r="BK350"/>
  <c r="J200"/>
  <c i="6" r="BK315"/>
  <c r="BK201"/>
  <c r="J327"/>
  <c r="J219"/>
  <c r="J265"/>
  <c r="BK111"/>
  <c r="BK163"/>
  <c i="7" r="J237"/>
  <c i="10" r="BK237"/>
  <c r="BK307"/>
  <c r="BK320"/>
  <c r="BK198"/>
  <c r="J268"/>
  <c i="11" r="BK349"/>
  <c r="J202"/>
  <c r="BK338"/>
  <c r="BK314"/>
  <c r="J198"/>
  <c r="BK253"/>
  <c i="20" r="J894"/>
  <c i="3" r="BK322"/>
  <c i="4" r="J350"/>
  <c r="J189"/>
  <c i="5" r="BK362"/>
  <c i="6" r="BK303"/>
  <c r="J262"/>
  <c i="7" r="J328"/>
  <c i="8" r="BK221"/>
  <c i="15" r="BK361"/>
  <c r="J157"/>
  <c i="16" r="BK334"/>
  <c i="20" r="J1373"/>
  <c r="J862"/>
  <c i="22" r="J155"/>
  <c i="23" r="J238"/>
  <c i="24" r="J291"/>
  <c r="J172"/>
  <c i="25" r="BK301"/>
  <c r="J308"/>
  <c r="BK335"/>
  <c r="BK295"/>
  <c r="J150"/>
  <c r="J313"/>
  <c r="J295"/>
  <c r="J235"/>
  <c r="J229"/>
  <c r="BK235"/>
  <c i="26" r="J171"/>
  <c r="BK182"/>
  <c r="BK150"/>
  <c i="27" r="J108"/>
  <c r="BK94"/>
  <c i="28" r="J139"/>
  <c r="J92"/>
  <c i="2" r="BK589"/>
  <c r="BK248"/>
  <c r="BK562"/>
  <c r="BK428"/>
  <c r="BK700"/>
  <c r="BK618"/>
  <c r="J493"/>
  <c i="3" r="BK396"/>
  <c r="BK235"/>
  <c r="J378"/>
  <c r="J255"/>
  <c r="J311"/>
  <c i="4" r="J279"/>
  <c r="BK235"/>
  <c r="J109"/>
  <c i="5" r="J333"/>
  <c r="J264"/>
  <c r="J128"/>
  <c r="BK357"/>
  <c r="BK208"/>
  <c r="J340"/>
  <c r="J254"/>
  <c r="J219"/>
  <c i="6" r="BK273"/>
  <c r="J273"/>
  <c i="7" r="J217"/>
  <c r="BK276"/>
  <c r="J227"/>
  <c r="J326"/>
  <c r="J110"/>
  <c r="BK273"/>
  <c i="8" r="BK244"/>
  <c r="J168"/>
  <c r="BK210"/>
  <c r="BK270"/>
  <c r="BK168"/>
  <c i="9" r="BK194"/>
  <c r="BK292"/>
  <c r="J194"/>
  <c r="J325"/>
  <c r="J255"/>
  <c i="10" r="J342"/>
  <c r="J281"/>
  <c i="11" r="J277"/>
  <c r="J256"/>
  <c r="BK166"/>
  <c r="J158"/>
  <c i="12" r="BK177"/>
  <c r="BK110"/>
  <c r="J331"/>
  <c r="BK202"/>
  <c r="BK100"/>
  <c i="13" r="BK133"/>
  <c r="J130"/>
  <c i="14" r="J372"/>
  <c i="17" r="J287"/>
  <c r="BK278"/>
  <c r="J133"/>
  <c i="18" r="BK287"/>
  <c r="J412"/>
  <c r="J175"/>
  <c i="20" r="BK1286"/>
  <c r="BK243"/>
  <c r="J935"/>
  <c r="BK481"/>
  <c r="BK529"/>
  <c r="BK484"/>
  <c r="BK255"/>
  <c i="21" r="J241"/>
  <c r="BK225"/>
  <c r="J303"/>
  <c i="22" r="BK170"/>
  <c i="23" r="J200"/>
  <c i="24" r="BK265"/>
  <c r="J140"/>
  <c r="J152"/>
  <c r="BK229"/>
  <c r="BK137"/>
  <c r="J181"/>
  <c r="J105"/>
  <c i="25" r="BK317"/>
  <c r="J342"/>
  <c r="J247"/>
  <c r="J184"/>
  <c i="26" r="J161"/>
  <c i="27" r="BK106"/>
  <c i="28" r="J126"/>
  <c i="2" r="J661"/>
  <c r="BK299"/>
  <c r="BK634"/>
  <c r="J562"/>
  <c r="BK95"/>
  <c r="J593"/>
  <c r="J168"/>
  <c i="3" r="BK460"/>
  <c r="J395"/>
  <c r="BK382"/>
  <c r="BK395"/>
  <c i="4" r="J323"/>
  <c r="J285"/>
  <c r="BK225"/>
  <c r="BK205"/>
  <c i="5" r="BK346"/>
  <c r="BK306"/>
  <c r="J221"/>
  <c r="BK386"/>
  <c r="J308"/>
  <c r="BK219"/>
  <c r="BK371"/>
  <c r="J325"/>
  <c i="7" r="BK189"/>
  <c i="8" r="J109"/>
  <c r="J250"/>
  <c r="J130"/>
  <c i="9" r="J119"/>
  <c r="J209"/>
  <c i="11" r="J264"/>
  <c i="12" r="J305"/>
  <c r="J314"/>
  <c r="BK321"/>
  <c r="BK272"/>
  <c i="13" r="J223"/>
  <c r="J98"/>
  <c r="BK188"/>
  <c r="BK111"/>
  <c i="14" r="BK299"/>
  <c r="J326"/>
  <c r="J99"/>
  <c r="J251"/>
  <c i="17" r="J235"/>
  <c r="BK298"/>
  <c r="BK133"/>
  <c r="J109"/>
  <c i="18" r="J375"/>
  <c r="BK283"/>
  <c r="BK105"/>
  <c r="BK253"/>
  <c r="J337"/>
  <c r="J113"/>
  <c r="BK90"/>
  <c i="19" r="BK256"/>
  <c r="BK224"/>
  <c i="20" r="BK1573"/>
  <c r="BK351"/>
  <c r="J228"/>
  <c r="BK363"/>
  <c i="21" r="BK316"/>
  <c r="J192"/>
  <c r="BK289"/>
  <c r="BK368"/>
  <c r="BK130"/>
  <c i="22" r="BK144"/>
  <c r="J114"/>
  <c r="J100"/>
  <c i="23" r="J191"/>
  <c r="BK167"/>
  <c i="24" r="J268"/>
  <c r="J289"/>
  <c r="J236"/>
  <c r="J147"/>
  <c r="J259"/>
  <c r="J113"/>
  <c r="BK218"/>
  <c r="J137"/>
  <c i="25" r="BK396"/>
  <c r="BK379"/>
  <c r="J187"/>
  <c r="J256"/>
  <c r="BK241"/>
  <c i="26" r="J173"/>
  <c r="BK122"/>
  <c i="27" r="J96"/>
  <c i="28" r="BK138"/>
  <c i="2" r="BK606"/>
  <c r="J549"/>
  <c r="BK314"/>
  <c r="BK152"/>
  <c r="J178"/>
  <c r="J525"/>
  <c r="J225"/>
  <c r="BK414"/>
  <c r="BK647"/>
  <c r="J589"/>
  <c r="J222"/>
  <c i="3" r="BK386"/>
  <c r="J453"/>
  <c r="BK319"/>
  <c r="J364"/>
  <c r="J126"/>
  <c r="BK428"/>
  <c r="BK188"/>
  <c r="J337"/>
  <c r="J105"/>
  <c i="4" r="J316"/>
  <c r="J334"/>
  <c r="BK326"/>
  <c i="5" r="BK395"/>
  <c r="J112"/>
  <c i="6" r="J241"/>
  <c r="J139"/>
  <c r="BK301"/>
  <c i="7" r="J292"/>
  <c r="BK135"/>
  <c r="BK323"/>
  <c r="BK222"/>
  <c i="8" r="J123"/>
  <c r="BK276"/>
  <c r="J236"/>
  <c r="BK162"/>
  <c i="9" r="J296"/>
  <c r="BK204"/>
  <c r="J312"/>
  <c r="J130"/>
  <c r="BK342"/>
  <c r="J270"/>
  <c r="BK189"/>
  <c i="10" r="BK332"/>
  <c r="BK255"/>
  <c r="BK124"/>
  <c r="BK306"/>
  <c r="BK317"/>
  <c r="BK209"/>
  <c r="J249"/>
  <c r="J143"/>
  <c i="11" r="BK277"/>
  <c r="J280"/>
  <c r="BK110"/>
  <c r="BK147"/>
  <c r="J213"/>
  <c i="12" r="J367"/>
  <c r="J185"/>
  <c r="BK316"/>
  <c r="J146"/>
  <c r="BK300"/>
  <c r="BK205"/>
  <c r="BK331"/>
  <c r="BK274"/>
  <c i="13" r="J249"/>
  <c r="J117"/>
  <c r="BK301"/>
  <c r="BK293"/>
  <c r="BK193"/>
  <c i="14" r="BK362"/>
  <c r="BK289"/>
  <c r="J243"/>
  <c r="J294"/>
  <c r="BK133"/>
  <c r="J354"/>
  <c r="J220"/>
  <c r="BK256"/>
  <c i="15" r="J352"/>
  <c r="J428"/>
  <c r="BK402"/>
  <c r="BK320"/>
  <c r="BK410"/>
  <c r="BK304"/>
  <c r="J120"/>
  <c r="J147"/>
  <c r="J138"/>
  <c r="BK144"/>
  <c i="16" r="BK237"/>
  <c r="J344"/>
  <c r="J232"/>
  <c r="J100"/>
  <c r="J291"/>
  <c r="BK227"/>
  <c r="BK286"/>
  <c r="J157"/>
  <c i="17" r="BK253"/>
  <c r="J327"/>
  <c r="J267"/>
  <c r="BK188"/>
  <c r="J123"/>
  <c i="18" r="J427"/>
  <c r="J352"/>
  <c r="BK175"/>
  <c r="BK331"/>
  <c r="J121"/>
  <c r="J348"/>
  <c r="BK152"/>
  <c r="J190"/>
  <c i="19" r="BK228"/>
  <c r="BK89"/>
  <c r="BK238"/>
  <c r="BK247"/>
  <c r="BK100"/>
  <c i="20" r="J1491"/>
  <c r="J1331"/>
  <c r="J1161"/>
  <c r="BK991"/>
  <c r="BK770"/>
  <c r="J1651"/>
  <c r="J1592"/>
  <c r="BK1521"/>
  <c r="J1363"/>
  <c r="J1274"/>
  <c r="BK1093"/>
  <c r="BK945"/>
  <c r="J146"/>
  <c r="BK1449"/>
  <c r="BK1223"/>
  <c r="J968"/>
  <c r="BK1558"/>
  <c r="BK1370"/>
  <c r="J768"/>
  <c r="J543"/>
  <c r="J331"/>
  <c r="BK187"/>
  <c r="J189"/>
  <c r="BK501"/>
  <c r="BK508"/>
  <c r="BK309"/>
  <c r="J328"/>
  <c r="BK319"/>
  <c r="J480"/>
  <c r="J400"/>
  <c r="BK146"/>
  <c i="21" r="BK300"/>
  <c r="J163"/>
  <c r="J360"/>
  <c r="BK280"/>
  <c r="J117"/>
  <c r="BK273"/>
  <c r="BK148"/>
  <c i="22" r="BK233"/>
  <c r="BK250"/>
  <c r="J104"/>
  <c r="J109"/>
  <c i="23" r="BK131"/>
  <c r="BK197"/>
  <c r="BK221"/>
  <c i="24" r="BK258"/>
  <c r="J157"/>
  <c r="BK261"/>
  <c r="BK226"/>
  <c r="J168"/>
  <c r="J102"/>
  <c r="BK232"/>
  <c r="BK163"/>
  <c r="BK109"/>
  <c r="J245"/>
  <c r="J194"/>
  <c r="J132"/>
  <c i="25" r="BK103"/>
  <c r="BK415"/>
  <c r="BK319"/>
  <c r="BK327"/>
  <c r="J317"/>
  <c r="J271"/>
  <c r="J125"/>
  <c r="J135"/>
  <c i="26" r="J212"/>
  <c r="J165"/>
  <c r="BK116"/>
  <c r="BK102"/>
  <c i="27" r="BK98"/>
  <c i="28" r="J113"/>
  <c r="BK84"/>
  <c i="2" r="BK489"/>
  <c r="BK255"/>
  <c r="J696"/>
  <c r="BK573"/>
  <c r="J236"/>
  <c r="J546"/>
  <c r="BK156"/>
  <c r="BK172"/>
  <c r="BK529"/>
  <c r="BK709"/>
  <c r="J708"/>
  <c r="J612"/>
  <c r="BK525"/>
  <c r="J264"/>
  <c i="3" r="J368"/>
  <c r="BK423"/>
  <c r="BK420"/>
  <c r="J110"/>
  <c r="BK105"/>
  <c i="4" r="BK334"/>
  <c r="BK344"/>
  <c r="J198"/>
  <c r="J301"/>
  <c r="BK319"/>
  <c r="J193"/>
  <c r="BK214"/>
  <c r="BK137"/>
  <c i="5" r="BK381"/>
  <c r="J276"/>
  <c r="J147"/>
  <c i="6" r="BK244"/>
  <c r="J109"/>
  <c r="BK283"/>
  <c r="BK139"/>
  <c r="BK290"/>
  <c r="J224"/>
  <c r="BK286"/>
  <c i="7" r="BK321"/>
  <c r="J204"/>
  <c r="J321"/>
  <c r="BK309"/>
  <c r="J100"/>
  <c r="J257"/>
  <c i="8" r="J286"/>
  <c r="J242"/>
  <c r="J120"/>
  <c r="J165"/>
  <c r="J210"/>
  <c i="9" r="BK323"/>
  <c r="J244"/>
  <c r="J340"/>
  <c r="J281"/>
  <c r="J174"/>
  <c r="J350"/>
  <c r="BK227"/>
  <c i="10" r="J346"/>
  <c r="BK263"/>
  <c r="J289"/>
  <c r="J165"/>
  <c r="J255"/>
  <c r="J332"/>
  <c r="BK145"/>
  <c i="11" r="J347"/>
  <c r="BK221"/>
  <c r="BK248"/>
  <c r="BK333"/>
  <c r="BK288"/>
  <c r="BK272"/>
  <c i="12" r="J354"/>
  <c r="J256"/>
  <c r="BK105"/>
  <c r="J335"/>
  <c r="BK188"/>
  <c r="BK319"/>
  <c r="BK151"/>
  <c r="BK337"/>
  <c r="BK236"/>
  <c i="13" r="J289"/>
  <c r="J272"/>
  <c r="J318"/>
  <c r="J308"/>
  <c r="J101"/>
  <c r="J264"/>
  <c r="BK127"/>
  <c i="14" r="BK360"/>
  <c r="J297"/>
  <c r="J148"/>
  <c r="J304"/>
  <c r="J201"/>
  <c r="BK146"/>
  <c r="BK339"/>
  <c r="J235"/>
  <c i="15" r="BK355"/>
  <c r="BK362"/>
  <c r="BK257"/>
  <c r="J361"/>
  <c r="J283"/>
  <c r="BK213"/>
  <c r="BK277"/>
  <c r="J224"/>
  <c i="16" r="BK277"/>
  <c r="J352"/>
  <c r="BK175"/>
  <c r="BK329"/>
  <c r="J257"/>
  <c r="J275"/>
  <c i="17" r="J329"/>
  <c r="J229"/>
  <c r="BK327"/>
  <c r="BK273"/>
  <c r="BK130"/>
  <c r="J157"/>
  <c r="BK168"/>
  <c i="18" r="BK404"/>
  <c r="BK347"/>
  <c r="J202"/>
  <c r="BK362"/>
  <c r="J287"/>
  <c r="J209"/>
  <c r="J373"/>
  <c r="BK281"/>
  <c r="J268"/>
  <c i="19" r="J264"/>
  <c r="BK114"/>
  <c r="J252"/>
  <c r="BK233"/>
  <c r="J210"/>
  <c i="20" r="J1425"/>
  <c r="BK1281"/>
  <c r="BK1010"/>
  <c r="J779"/>
  <c r="BK711"/>
  <c r="J1603"/>
  <c r="J1531"/>
  <c r="J1388"/>
  <c r="BK1243"/>
  <c r="J1103"/>
  <c r="J1005"/>
  <c r="BK117"/>
  <c r="J1498"/>
  <c r="BK1272"/>
  <c r="J885"/>
  <c r="J1434"/>
  <c r="J1257"/>
  <c r="J466"/>
  <c r="BK204"/>
  <c r="BK962"/>
  <c r="J940"/>
  <c r="J566"/>
  <c r="J616"/>
  <c r="BK371"/>
  <c r="BK589"/>
  <c r="BK346"/>
  <c r="BK138"/>
  <c r="J346"/>
  <c i="21" r="J386"/>
  <c r="J275"/>
  <c r="BK138"/>
  <c r="BK313"/>
  <c r="J143"/>
  <c r="BK320"/>
  <c r="J249"/>
  <c i="22" r="J144"/>
  <c r="J222"/>
  <c r="J170"/>
  <c i="23" r="J246"/>
  <c r="BK225"/>
  <c r="J179"/>
  <c r="J108"/>
  <c r="BK100"/>
  <c i="24" r="J188"/>
  <c r="J142"/>
  <c r="J263"/>
  <c r="J212"/>
  <c r="J150"/>
  <c r="J290"/>
  <c r="BK225"/>
  <c r="BK110"/>
  <c r="BK227"/>
  <c r="J139"/>
  <c i="25" r="BK101"/>
  <c r="BK398"/>
  <c r="BK204"/>
  <c i="2" r="J533"/>
  <c r="BK692"/>
  <c r="J370"/>
  <c r="BK533"/>
  <c r="J115"/>
  <c r="BK192"/>
  <c r="BK616"/>
  <c r="J491"/>
  <c i="1" r="AS81"/>
  <c i="3" r="BK291"/>
  <c r="J296"/>
  <c r="J115"/>
  <c r="J386"/>
  <c r="BK298"/>
  <c r="BK365"/>
  <c r="BK337"/>
  <c r="BK309"/>
  <c i="4" r="J266"/>
  <c r="J230"/>
  <c r="J186"/>
  <c i="5" r="J371"/>
  <c r="J353"/>
  <c r="BK183"/>
  <c i="6" r="J296"/>
  <c r="BK177"/>
  <c r="BK307"/>
  <c r="BK181"/>
  <c r="J252"/>
  <c r="J303"/>
  <c r="J113"/>
  <c i="7" r="BK201"/>
  <c i="10" r="J145"/>
  <c r="J263"/>
  <c r="J237"/>
  <c r="J183"/>
  <c i="11" r="BK313"/>
  <c r="J297"/>
  <c r="J282"/>
  <c r="BK282"/>
  <c r="BK269"/>
  <c i="12" r="J351"/>
  <c r="J210"/>
  <c r="BK388"/>
  <c r="J282"/>
  <c r="BK364"/>
  <c r="BK284"/>
  <c r="BK367"/>
  <c r="J180"/>
  <c i="13" r="J246"/>
  <c r="BK289"/>
  <c r="J301"/>
  <c r="J111"/>
  <c r="BK101"/>
  <c r="J171"/>
  <c i="14" r="BK344"/>
  <c r="BK238"/>
  <c r="J143"/>
  <c r="J333"/>
  <c r="J232"/>
  <c r="J117"/>
  <c r="J133"/>
  <c r="BK307"/>
  <c r="BK127"/>
  <c r="J238"/>
  <c i="15" r="J314"/>
  <c r="J338"/>
  <c r="J234"/>
  <c r="BK376"/>
  <c r="J323"/>
  <c r="J277"/>
  <c r="BK242"/>
  <c r="BK159"/>
  <c r="BK122"/>
  <c r="J122"/>
  <c i="16" r="J299"/>
  <c r="BK185"/>
  <c r="J327"/>
  <c r="J202"/>
  <c r="J121"/>
  <c r="BK316"/>
  <c r="J294"/>
  <c r="BK242"/>
  <c r="BK121"/>
  <c r="BK270"/>
  <c i="17" r="J323"/>
  <c r="J256"/>
  <c r="BK165"/>
  <c r="BK287"/>
  <c r="J276"/>
  <c r="BK114"/>
  <c r="J183"/>
  <c i="18" r="J392"/>
  <c r="J420"/>
  <c r="BK384"/>
  <c r="BK138"/>
  <c i="19" r="J245"/>
  <c i="20" r="J1503"/>
  <c r="BK1225"/>
  <c r="J1083"/>
  <c r="BK754"/>
  <c r="BK1488"/>
  <c r="BK1257"/>
  <c r="J1019"/>
  <c r="J1576"/>
  <c r="BK792"/>
  <c r="BK1251"/>
  <c r="J280"/>
  <c i="2" r="J500"/>
  <c r="BK257"/>
  <c r="BK619"/>
  <c r="BK482"/>
  <c r="J453"/>
  <c i="3" r="BK391"/>
  <c r="BK425"/>
  <c i="7" r="BK209"/>
  <c i="15" r="BK230"/>
  <c r="BK141"/>
  <c i="16" r="J145"/>
  <c i="20" r="BK1425"/>
  <c r="J1073"/>
  <c r="J1153"/>
  <c r="BK742"/>
  <c r="BK195"/>
  <c r="BK885"/>
  <c r="J457"/>
  <c r="J465"/>
  <c r="BK280"/>
  <c i="21" r="J282"/>
  <c r="BK307"/>
  <c r="BK314"/>
  <c r="J122"/>
  <c i="22" r="BK222"/>
  <c i="23" r="J194"/>
  <c i="24" r="BK243"/>
  <c r="J264"/>
  <c r="BK165"/>
  <c r="BK291"/>
  <c r="BK139"/>
  <c r="J200"/>
  <c i="25" r="J348"/>
  <c r="BK129"/>
  <c r="BK105"/>
  <c r="J437"/>
  <c r="BK404"/>
  <c r="J356"/>
  <c r="BK180"/>
  <c r="BK440"/>
  <c r="J424"/>
  <c r="BK390"/>
  <c r="BK278"/>
  <c r="J374"/>
  <c r="BK122"/>
  <c r="J122"/>
  <c r="BK258"/>
  <c r="BK184"/>
  <c i="26" r="J199"/>
  <c r="J204"/>
  <c r="BK142"/>
  <c i="27" r="BK84"/>
  <c r="J84"/>
  <c i="28" r="BK102"/>
  <c i="2" r="BK659"/>
  <c r="J475"/>
  <c r="J711"/>
  <c r="BK121"/>
  <c r="BK539"/>
  <c r="BK370"/>
  <c r="BK293"/>
  <c i="3" r="J451"/>
  <c r="BK453"/>
  <c r="BK115"/>
  <c i="4" r="J235"/>
  <c r="BK189"/>
  <c i="5" r="BK325"/>
  <c r="BK186"/>
  <c r="BK333"/>
  <c r="J175"/>
  <c r="J320"/>
  <c r="BK149"/>
  <c i="6" r="J118"/>
  <c r="J297"/>
  <c i="7" r="BK132"/>
  <c r="J260"/>
  <c r="J171"/>
  <c r="J132"/>
  <c r="J155"/>
  <c i="8" r="BK290"/>
  <c r="BK187"/>
  <c r="J239"/>
  <c i="9" r="BK237"/>
  <c r="J320"/>
  <c r="BK127"/>
  <c r="J127"/>
  <c i="10" r="BK247"/>
  <c r="BK350"/>
  <c r="J124"/>
  <c r="J292"/>
  <c r="J112"/>
  <c i="13" r="BK120"/>
  <c i="17" r="BK230"/>
  <c i="18" r="J388"/>
  <c r="J155"/>
  <c r="J232"/>
  <c r="J263"/>
  <c i="19" r="BK227"/>
  <c i="20" r="J1584"/>
  <c r="BK1298"/>
  <c r="BK903"/>
  <c r="J575"/>
  <c r="J153"/>
  <c r="J1281"/>
  <c r="BK915"/>
  <c r="BK1378"/>
  <c r="BK328"/>
  <c r="J974"/>
  <c r="J484"/>
  <c r="J255"/>
  <c r="BK377"/>
  <c r="J363"/>
  <c i="21" r="BK392"/>
  <c r="BK383"/>
  <c r="BK183"/>
  <c r="BK326"/>
  <c i="22" r="J163"/>
  <c r="J217"/>
  <c r="J130"/>
  <c i="23" r="J217"/>
  <c i="24" r="BK234"/>
  <c r="BK107"/>
  <c r="J164"/>
  <c r="J234"/>
  <c r="J247"/>
  <c r="J126"/>
  <c i="25" r="J396"/>
  <c r="BK135"/>
  <c r="BK113"/>
  <c i="26" r="BK159"/>
  <c i="2" r="BK527"/>
  <c r="J680"/>
  <c i="3" r="BK412"/>
  <c r="BK120"/>
  <c r="J250"/>
  <c r="J120"/>
  <c i="4" r="J290"/>
  <c r="J261"/>
  <c r="J169"/>
  <c r="J179"/>
  <c i="5" r="BK328"/>
  <c r="J290"/>
  <c r="J134"/>
  <c r="BK340"/>
  <c r="BK293"/>
  <c r="J183"/>
  <c r="BK365"/>
  <c r="J281"/>
  <c r="J203"/>
  <c r="J275"/>
  <c i="6" r="BK324"/>
  <c r="J294"/>
  <c r="J286"/>
  <c i="7" r="J262"/>
  <c r="J174"/>
  <c i="8" r="BK294"/>
  <c r="J259"/>
  <c r="BK234"/>
  <c i="9" r="BK268"/>
  <c r="BK119"/>
  <c r="BK217"/>
  <c i="10" r="J273"/>
  <c r="BK119"/>
  <c r="J337"/>
  <c r="BK201"/>
  <c r="J127"/>
  <c i="11" r="BK308"/>
  <c r="BK158"/>
  <c r="J314"/>
  <c i="12" r="J341"/>
  <c r="BK348"/>
  <c r="BK343"/>
  <c r="J321"/>
  <c i="13" r="J200"/>
  <c r="BK316"/>
  <c r="BK218"/>
  <c i="14" r="J339"/>
  <c r="J271"/>
  <c r="J283"/>
  <c r="BK372"/>
  <c r="J186"/>
  <c i="15" r="J366"/>
  <c r="J328"/>
  <c r="BK128"/>
  <c r="J115"/>
  <c r="J217"/>
  <c i="16" r="BK350"/>
  <c r="J175"/>
  <c r="J280"/>
  <c r="J126"/>
  <c r="BK272"/>
  <c r="BK289"/>
  <c i="17" r="BK279"/>
  <c r="BK290"/>
  <c i="20" r="J1538"/>
  <c i="23" r="J197"/>
  <c r="J221"/>
  <c r="BK187"/>
  <c i="24" r="J286"/>
  <c r="J174"/>
  <c r="J283"/>
  <c r="BK194"/>
  <c r="BK294"/>
  <c r="J159"/>
  <c r="J178"/>
  <c i="25" r="J440"/>
  <c r="J453"/>
  <c r="J340"/>
  <c r="J270"/>
  <c r="BK206"/>
  <c i="26" r="J122"/>
  <c i="2" r="BK566"/>
  <c i="4" r="J134"/>
  <c i="6" r="J239"/>
  <c r="BK327"/>
  <c i="7" r="BK232"/>
  <c r="BK100"/>
  <c i="8" r="BK263"/>
  <c i="15" r="J100"/>
  <c i="16" r="J208"/>
  <c i="20" r="BK1469"/>
  <c r="J369"/>
  <c i="21" r="J148"/>
  <c i="24" r="BK155"/>
  <c r="BK151"/>
  <c r="BK120"/>
  <c i="25" r="BK372"/>
  <c i="7" r="J281"/>
  <c i="8" r="J275"/>
  <c r="BK147"/>
  <c i="9" r="J307"/>
  <c r="BK105"/>
  <c r="J110"/>
  <c r="BK209"/>
  <c i="10" r="BK173"/>
  <c r="J306"/>
  <c i="11" r="J307"/>
  <c r="BK351"/>
  <c r="BK202"/>
  <c i="12" r="BK223"/>
  <c r="J348"/>
  <c r="BK308"/>
  <c i="13" r="J244"/>
  <c r="J291"/>
  <c r="BK264"/>
  <c i="14" r="BK354"/>
  <c i="17" r="J331"/>
  <c r="J168"/>
  <c i="18" r="BK434"/>
  <c r="J326"/>
  <c r="BK100"/>
  <c i="19" r="J216"/>
  <c r="BK117"/>
  <c i="20" r="BK1171"/>
  <c r="BK772"/>
  <c r="J915"/>
  <c r="BK1011"/>
  <c r="BK1327"/>
  <c r="J501"/>
  <c r="BK955"/>
  <c r="BK568"/>
  <c r="BK393"/>
  <c r="BK278"/>
  <c r="BK447"/>
  <c i="24" r="BK171"/>
  <c r="J265"/>
  <c r="BK146"/>
  <c r="J223"/>
  <c i="25" r="BK376"/>
  <c r="J426"/>
  <c r="BK231"/>
  <c r="J206"/>
  <c i="26" r="J126"/>
  <c r="BK98"/>
  <c i="28" r="BK103"/>
  <c i="2" r="BK491"/>
  <c r="BK596"/>
  <c r="J209"/>
  <c r="BK399"/>
  <c r="J373"/>
  <c r="BK373"/>
  <c r="BK703"/>
  <c i="3" r="J460"/>
  <c r="BK306"/>
  <c r="J306"/>
  <c r="J198"/>
  <c i="4" r="BK311"/>
  <c r="J152"/>
  <c r="J99"/>
  <c r="BK261"/>
  <c i="5" r="J361"/>
  <c r="J317"/>
  <c r="BK254"/>
  <c r="BK397"/>
  <c r="BK317"/>
  <c r="BK233"/>
  <c r="J381"/>
  <c r="BK285"/>
  <c r="BK221"/>
  <c i="6" r="BK338"/>
  <c r="J104"/>
  <c r="J301"/>
  <c i="7" r="BK217"/>
  <c r="BK334"/>
  <c r="J147"/>
  <c i="8" r="J187"/>
  <c i="10" r="J110"/>
  <c r="J173"/>
  <c i="11" r="J272"/>
  <c r="J251"/>
  <c r="BK259"/>
  <c r="J259"/>
  <c i="12" r="BK241"/>
  <c r="BK292"/>
  <c r="BK139"/>
  <c i="13" r="BK106"/>
  <c r="J286"/>
  <c r="J206"/>
  <c i="14" r="BK286"/>
  <c r="J307"/>
  <c r="BK186"/>
  <c r="BK297"/>
  <c r="J261"/>
  <c i="15" r="J301"/>
  <c r="J290"/>
  <c r="BK386"/>
  <c r="BK191"/>
  <c r="J296"/>
  <c i="16" r="J336"/>
  <c r="J354"/>
  <c r="J193"/>
  <c r="J286"/>
  <c r="BK145"/>
  <c r="BK205"/>
  <c i="17" r="J321"/>
  <c r="BK235"/>
  <c r="J258"/>
  <c r="J165"/>
  <c i="18" r="BK360"/>
  <c r="J396"/>
  <c r="J236"/>
  <c r="BK216"/>
  <c r="J149"/>
  <c i="19" r="J200"/>
  <c r="BK149"/>
  <c r="BK192"/>
  <c i="20" r="J138"/>
  <c r="J473"/>
  <c r="J278"/>
  <c i="21" r="J254"/>
  <c r="J346"/>
  <c r="J392"/>
  <c r="BK254"/>
  <c i="22" r="J195"/>
  <c r="J211"/>
  <c i="23" r="J242"/>
  <c r="J232"/>
  <c r="J138"/>
  <c i="24" r="J296"/>
  <c r="J238"/>
  <c r="J224"/>
  <c r="J120"/>
  <c r="BK172"/>
  <c r="BK102"/>
  <c r="BK206"/>
  <c i="25" r="BK424"/>
  <c r="J413"/>
  <c r="J379"/>
  <c i="18" r="J371"/>
  <c r="J138"/>
  <c i="19" r="BK95"/>
  <c r="J203"/>
  <c i="20" r="BK1363"/>
  <c r="J725"/>
  <c r="J1439"/>
  <c r="J1225"/>
  <c r="BK1454"/>
  <c r="BK1083"/>
  <c r="J1309"/>
  <c i="2" r="BK591"/>
  <c r="BK317"/>
  <c r="J649"/>
  <c r="J242"/>
  <c r="BK355"/>
  <c r="J308"/>
  <c r="J276"/>
  <c i="3" r="BK296"/>
  <c r="J164"/>
  <c i="6" r="J166"/>
  <c i="7" r="J121"/>
  <c i="8" r="J173"/>
  <c i="9" r="J114"/>
  <c i="14" r="BK380"/>
  <c i="15" r="J311"/>
  <c r="BK366"/>
  <c r="J320"/>
  <c r="J128"/>
  <c i="16" r="BK317"/>
  <c r="J188"/>
  <c i="20" r="BK1538"/>
  <c r="BK1259"/>
  <c r="BK1023"/>
  <c r="BK1314"/>
  <c r="BK1566"/>
  <c r="J1249"/>
  <c i="23" r="J175"/>
  <c i="24" r="BK293"/>
  <c r="BK233"/>
  <c r="BK112"/>
  <c r="J175"/>
  <c r="BK290"/>
  <c r="BK113"/>
  <c i="4" r="J300"/>
  <c i="7" r="J323"/>
  <c r="BK244"/>
  <c i="8" r="BK239"/>
  <c r="J133"/>
  <c i="10" r="BK222"/>
  <c r="BK133"/>
  <c i="11" r="J304"/>
  <c r="J324"/>
  <c r="J105"/>
  <c i="12" r="BK390"/>
  <c r="J136"/>
  <c i="13" r="J259"/>
  <c i="14" r="BK294"/>
  <c i="17" r="BK264"/>
  <c i="18" r="BK121"/>
  <c r="BK146"/>
  <c i="19" r="J249"/>
  <c i="20" r="J1107"/>
  <c r="J731"/>
  <c i="17" r="J135"/>
  <c i="18" r="J131"/>
  <c r="BK273"/>
  <c r="J342"/>
  <c i="2" r="BK222"/>
  <c r="BK711"/>
  <c i="3" r="J396"/>
  <c r="J266"/>
  <c r="J346"/>
  <c r="BK311"/>
  <c r="J138"/>
  <c i="4" r="BK301"/>
  <c r="J311"/>
  <c r="J344"/>
  <c r="J214"/>
  <c i="5" r="BK399"/>
  <c i="6" r="BK329"/>
  <c r="BK260"/>
  <c r="BK294"/>
  <c i="7" r="BK267"/>
  <c r="J334"/>
  <c i="8" r="J263"/>
  <c r="J162"/>
  <c r="BK229"/>
  <c i="9" r="J232"/>
  <c r="J181"/>
  <c i="14" r="BK209"/>
  <c i="15" r="J351"/>
  <c r="J262"/>
  <c r="BK351"/>
  <c r="BK210"/>
  <c r="J247"/>
  <c i="16" r="J227"/>
  <c i="20" r="J1597"/>
  <c r="BK1309"/>
  <c r="BK1111"/>
  <c r="BK1491"/>
  <c r="BK181"/>
  <c i="21" r="BK319"/>
  <c r="BK124"/>
  <c r="BK151"/>
  <c i="22" r="BK225"/>
  <c i="23" r="BK165"/>
  <c r="J167"/>
  <c i="24" r="J250"/>
  <c r="J284"/>
  <c r="J225"/>
  <c r="J146"/>
  <c r="J231"/>
  <c r="J162"/>
  <c r="BK284"/>
  <c r="J179"/>
  <c r="BK144"/>
  <c i="25" r="J335"/>
  <c r="BK202"/>
  <c r="BK150"/>
  <c i="26" r="BK210"/>
  <c r="J182"/>
  <c r="BK120"/>
  <c i="27" r="BK102"/>
  <c i="28" r="J100"/>
  <c r="BK131"/>
  <c r="J85"/>
  <c i="2" r="J529"/>
  <c r="J627"/>
  <c r="J259"/>
  <c r="J421"/>
  <c r="BK687"/>
  <c r="J164"/>
  <c i="3" r="J327"/>
  <c r="J162"/>
  <c r="BK368"/>
  <c r="BK340"/>
  <c i="4" r="J118"/>
  <c r="BK256"/>
  <c i="5" r="BK351"/>
  <c r="J301"/>
  <c r="J399"/>
  <c r="BK298"/>
  <c r="BK121"/>
  <c r="BK278"/>
  <c r="J298"/>
  <c i="6" r="BK195"/>
  <c r="BK137"/>
  <c r="BK252"/>
  <c i="7" r="BK265"/>
  <c r="BK204"/>
  <c r="BK295"/>
  <c r="J112"/>
  <c i="8" r="J202"/>
  <c r="BK190"/>
  <c i="9" r="BK265"/>
  <c r="J227"/>
  <c r="J287"/>
  <c i="10" r="J307"/>
  <c r="J100"/>
  <c r="BK289"/>
  <c r="J330"/>
  <c r="BK188"/>
  <c i="11" r="J192"/>
  <c r="J269"/>
  <c r="BK192"/>
  <c i="12" r="J272"/>
  <c r="BK287"/>
  <c r="J308"/>
  <c r="BK149"/>
  <c r="BK266"/>
  <c i="13" r="J204"/>
  <c r="BK285"/>
  <c r="J210"/>
  <c i="17" r="BK305"/>
  <c r="BK323"/>
  <c r="BK160"/>
  <c i="18" r="J399"/>
  <c i="20" r="J351"/>
  <c i="21" r="J199"/>
  <c r="BK282"/>
  <c r="J262"/>
  <c i="22" r="BK109"/>
  <c r="J150"/>
  <c i="23" r="BK204"/>
  <c r="BK160"/>
  <c i="25" r="J276"/>
  <c r="J225"/>
  <c i="26" r="J188"/>
  <c i="27" r="BK92"/>
  <c i="28" r="BK92"/>
  <c i="2" r="J565"/>
  <c r="BK105"/>
  <c r="BK117"/>
  <c r="J117"/>
  <c i="1" r="AS56"/>
  <c i="3" r="BK436"/>
  <c r="BK357"/>
  <c i="4" r="BK323"/>
  <c r="BK337"/>
  <c r="J306"/>
  <c r="BK266"/>
  <c r="J137"/>
  <c i="5" r="BK311"/>
  <c r="J259"/>
  <c r="BK114"/>
  <c r="BK361"/>
  <c r="J303"/>
  <c r="J249"/>
  <c r="BK134"/>
  <c r="BK344"/>
  <c r="BK308"/>
  <c r="J233"/>
  <c r="BK200"/>
  <c r="J110"/>
  <c i="6" r="J332"/>
  <c r="BK153"/>
  <c i="7" r="J222"/>
  <c r="J184"/>
  <c r="J135"/>
  <c i="8" r="BK269"/>
  <c r="J226"/>
  <c r="J117"/>
  <c r="BK202"/>
  <c i="9" r="J156"/>
  <c r="BK184"/>
  <c r="BK296"/>
  <c i="10" r="BK323"/>
  <c r="J204"/>
  <c r="BK140"/>
  <c i="11" r="BK341"/>
  <c i="15" r="J345"/>
  <c r="J203"/>
  <c i="20" r="J271"/>
  <c i="22" r="BK107"/>
  <c i="24" r="BK160"/>
  <c r="BK138"/>
  <c i="25" r="BK276"/>
  <c i="20" r="BK400"/>
  <c i="3" r="BK415"/>
  <c r="J210"/>
  <c i="4" r="BK279"/>
  <c r="J287"/>
  <c i="5" r="J137"/>
  <c i="6" r="BK166"/>
  <c i="7" r="BK174"/>
  <c i="8" r="J280"/>
  <c r="BK142"/>
  <c i="14" r="J344"/>
  <c i="15" r="J386"/>
  <c i="20" r="J1611"/>
  <c r="BK1531"/>
  <c r="J482"/>
  <c r="BK664"/>
  <c r="J384"/>
  <c i="21" r="J388"/>
  <c r="BK386"/>
  <c i="22" r="J225"/>
  <c r="J134"/>
  <c i="24" r="J281"/>
  <c r="J220"/>
  <c i="25" r="J449"/>
  <c i="2" r="BK266"/>
  <c i="3" r="BK349"/>
  <c i="11" r="J132"/>
  <c r="BK177"/>
  <c i="12" r="J277"/>
  <c i="15" r="BK236"/>
  <c i="16" r="BK354"/>
  <c i="18" r="BK367"/>
  <c i="20" r="BK657"/>
  <c i="22" r="BK173"/>
  <c i="25" r="BK141"/>
  <c i="2" r="J609"/>
  <c r="BK576"/>
  <c i="6" r="J124"/>
  <c i="7" r="J276"/>
  <c i="8" r="J234"/>
  <c i="9" r="BK171"/>
  <c i="14" r="BK271"/>
  <c i="20" r="J976"/>
  <c r="BK369"/>
  <c r="BK466"/>
  <c i="21" r="J225"/>
  <c r="J247"/>
  <c i="22" r="BK198"/>
  <c i="23" r="BK152"/>
  <c i="24" r="BK237"/>
  <c r="J221"/>
  <c i="8" r="J231"/>
  <c i="9" r="BK337"/>
  <c i="10" r="BK183"/>
  <c r="J265"/>
  <c i="11" r="BK321"/>
  <c r="J293"/>
  <c i="12" r="J347"/>
  <c r="J223"/>
  <c i="13" r="BK304"/>
  <c r="J254"/>
  <c i="18" r="BK268"/>
  <c i="20" r="J1618"/>
  <c r="BK1245"/>
  <c r="J748"/>
  <c r="J557"/>
  <c r="BK559"/>
  <c r="J286"/>
  <c i="21" r="J314"/>
  <c r="BK355"/>
  <c i="22" r="J197"/>
  <c i="23" r="J131"/>
  <c i="24" r="J285"/>
  <c r="J101"/>
  <c r="J167"/>
  <c i="25" r="BK386"/>
  <c i="26" r="J167"/>
  <c i="27" r="BK108"/>
  <c i="2" r="J432"/>
  <c r="J320"/>
  <c i="3" r="BK335"/>
  <c r="BK146"/>
  <c i="4" r="BK248"/>
  <c r="J225"/>
  <c i="5" r="BK281"/>
  <c r="J362"/>
  <c r="J123"/>
  <c i="6" r="J121"/>
  <c i="7" r="BK299"/>
  <c r="BK155"/>
  <c i="8" r="J272"/>
  <c r="J276"/>
  <c i="10" r="J325"/>
  <c i="11" r="J343"/>
  <c r="J147"/>
  <c r="J129"/>
  <c i="12" r="BK393"/>
  <c r="J287"/>
  <c i="13" r="BK272"/>
  <c r="J106"/>
  <c i="14" r="J113"/>
  <c r="J349"/>
  <c i="15" r="J333"/>
  <c r="J330"/>
  <c i="16" r="BK112"/>
  <c i="17" r="J273"/>
  <c i="19" r="J144"/>
  <c r="J117"/>
  <c i="20" r="BK713"/>
  <c r="BK455"/>
  <c i="21" r="BK134"/>
  <c r="BK329"/>
  <c i="24" r="J151"/>
  <c r="BK154"/>
  <c i="25" r="BK119"/>
  <c i="26" r="BK151"/>
  <c r="BK106"/>
  <c i="28" r="J131"/>
  <c i="2" r="BK581"/>
  <c r="BK465"/>
  <c r="BK519"/>
  <c r="J723"/>
  <c r="BK690"/>
  <c r="J489"/>
  <c r="J152"/>
  <c r="BK141"/>
  <c r="BK627"/>
  <c r="BK535"/>
  <c r="J323"/>
  <c r="J105"/>
  <c i="3" r="J444"/>
  <c r="J402"/>
  <c r="J412"/>
  <c r="J365"/>
  <c r="J335"/>
  <c r="J371"/>
  <c r="BK162"/>
  <c r="J362"/>
  <c r="BK250"/>
  <c i="4" r="J271"/>
  <c r="J274"/>
  <c i="5" r="J356"/>
  <c r="BK356"/>
  <c i="6" r="J340"/>
  <c r="J127"/>
  <c r="BK109"/>
  <c r="BK184"/>
  <c i="7" r="J265"/>
  <c r="BK336"/>
  <c r="BK303"/>
  <c r="BK145"/>
  <c i="8" r="J265"/>
  <c r="J244"/>
  <c r="BK213"/>
  <c r="BK215"/>
  <c i="9" r="BK313"/>
  <c r="J166"/>
  <c r="J348"/>
  <c r="BK276"/>
  <c r="BK145"/>
  <c r="J189"/>
  <c r="J260"/>
  <c r="BK156"/>
  <c i="10" r="J309"/>
  <c r="J242"/>
  <c r="BK346"/>
  <c r="BK170"/>
  <c r="J279"/>
  <c r="J155"/>
  <c r="J287"/>
  <c r="J201"/>
  <c i="11" r="J336"/>
  <c r="BK198"/>
  <c r="BK336"/>
  <c r="J308"/>
  <c r="J100"/>
  <c r="BK274"/>
  <c r="BK251"/>
  <c i="12" r="J300"/>
  <c r="BK133"/>
  <c r="BK297"/>
  <c r="BK372"/>
  <c r="J232"/>
  <c r="J110"/>
  <c r="BK232"/>
  <c r="BK130"/>
  <c i="13" r="BK325"/>
  <c r="BK210"/>
  <c r="J325"/>
  <c r="BK244"/>
  <c r="BK279"/>
  <c r="BK117"/>
  <c i="14" r="J350"/>
  <c r="BK316"/>
  <c r="J226"/>
  <c r="BK337"/>
  <c r="J166"/>
  <c r="J130"/>
  <c r="J289"/>
  <c r="BK304"/>
  <c i="15" r="BK394"/>
  <c r="J417"/>
  <c r="BK100"/>
  <c r="J288"/>
  <c r="J373"/>
  <c r="J213"/>
  <c r="J239"/>
  <c r="BK285"/>
  <c r="BK183"/>
  <c i="16" r="BK294"/>
  <c r="BK100"/>
  <c r="BK321"/>
  <c r="J132"/>
  <c r="BK324"/>
  <c r="J164"/>
  <c r="J312"/>
  <c r="BK193"/>
  <c i="17" r="J278"/>
  <c r="BK331"/>
  <c r="J315"/>
  <c r="BK256"/>
  <c r="BK261"/>
  <c r="BK210"/>
  <c r="J114"/>
  <c i="18" r="J362"/>
  <c r="BK236"/>
  <c r="BK392"/>
  <c r="J248"/>
  <c r="BK401"/>
  <c r="J321"/>
  <c r="BK263"/>
  <c i="19" r="J247"/>
  <c r="BK245"/>
  <c r="J198"/>
  <c r="J192"/>
  <c r="J95"/>
  <c i="20" r="BK1459"/>
  <c r="BK1291"/>
  <c r="BK1091"/>
  <c r="J962"/>
  <c r="J774"/>
  <c r="J657"/>
  <c r="BK1618"/>
  <c r="BK1562"/>
  <c r="J1431"/>
  <c r="J1327"/>
  <c r="J1187"/>
  <c r="BK1052"/>
  <c r="J200"/>
  <c r="J1510"/>
  <c r="J1320"/>
  <c r="BK1107"/>
  <c r="BK806"/>
  <c r="J1459"/>
  <c r="J1265"/>
  <c r="BK634"/>
  <c r="BK271"/>
  <c r="J1050"/>
  <c r="J903"/>
  <c r="J711"/>
  <c r="BK626"/>
  <c r="J464"/>
  <c r="J742"/>
  <c r="J634"/>
  <c r="J422"/>
  <c r="BK189"/>
  <c r="BK386"/>
  <c r="BK307"/>
  <c i="21" r="J326"/>
  <c r="BK245"/>
  <c r="J329"/>
  <c r="BK257"/>
  <c r="BK357"/>
  <c r="J245"/>
  <c r="BK109"/>
  <c i="22" r="J227"/>
  <c r="J233"/>
  <c r="BK163"/>
  <c r="BK197"/>
  <c i="23" r="BK236"/>
  <c r="BK238"/>
  <c r="BK134"/>
  <c r="BK171"/>
  <c i="24" r="J241"/>
  <c r="BK145"/>
  <c r="BK288"/>
  <c r="J237"/>
  <c r="BK178"/>
  <c r="BK129"/>
  <c r="BK280"/>
  <c r="J218"/>
  <c r="BK150"/>
  <c r="J100"/>
  <c r="BK231"/>
  <c r="BK174"/>
  <c r="BK140"/>
  <c i="25" r="J361"/>
  <c r="J381"/>
  <c r="BK431"/>
  <c r="BK356"/>
  <c r="J376"/>
  <c r="J301"/>
  <c r="J265"/>
  <c r="J169"/>
  <c r="J200"/>
  <c i="26" r="J116"/>
  <c r="J102"/>
  <c r="J177"/>
  <c r="BK132"/>
  <c i="27" r="BK88"/>
  <c r="J88"/>
  <c i="28" r="J144"/>
  <c r="BK135"/>
  <c i="2" r="J576"/>
  <c r="J423"/>
  <c r="J212"/>
  <c r="J647"/>
  <c r="BK272"/>
  <c r="BK672"/>
  <c r="BK284"/>
  <c r="J268"/>
  <c r="BK549"/>
  <c r="J290"/>
  <c r="BK723"/>
  <c r="J299"/>
  <c r="J641"/>
  <c r="J555"/>
  <c r="BK326"/>
  <c r="J314"/>
  <c r="J685"/>
  <c i="3" r="J415"/>
  <c r="BK457"/>
  <c r="BK246"/>
  <c r="J298"/>
  <c r="BK100"/>
  <c r="BK332"/>
  <c i="4" r="J308"/>
  <c r="J277"/>
  <c r="BK139"/>
  <c r="J250"/>
  <c r="BK294"/>
  <c r="J209"/>
  <c r="J243"/>
  <c r="J104"/>
  <c i="5" r="J365"/>
  <c r="J100"/>
  <c r="J121"/>
  <c i="6" r="BK308"/>
  <c r="J153"/>
  <c r="BK317"/>
  <c r="J246"/>
  <c r="BK332"/>
  <c r="J281"/>
  <c r="J158"/>
  <c r="BK229"/>
  <c r="BK104"/>
  <c i="7" r="J247"/>
  <c r="J145"/>
  <c r="J181"/>
  <c r="J249"/>
  <c r="J316"/>
  <c r="BK198"/>
  <c r="BK105"/>
  <c i="8" r="BK218"/>
  <c r="J218"/>
  <c r="BK178"/>
  <c r="J221"/>
  <c r="BK242"/>
  <c r="J150"/>
  <c i="9" r="J289"/>
  <c r="BK174"/>
  <c r="BK350"/>
  <c r="J249"/>
  <c r="BK124"/>
  <c r="BK332"/>
  <c r="J292"/>
  <c r="J198"/>
  <c i="10" r="BK325"/>
  <c r="J133"/>
  <c r="BK340"/>
  <c r="BK194"/>
  <c r="BK300"/>
  <c r="BK127"/>
  <c r="BK232"/>
  <c r="BK155"/>
  <c i="11" r="BK280"/>
  <c r="J121"/>
  <c r="BK290"/>
  <c r="J303"/>
  <c r="BK208"/>
  <c r="BK187"/>
  <c r="J226"/>
  <c i="12" r="J295"/>
  <c r="J149"/>
  <c r="BK354"/>
  <c r="BK279"/>
  <c r="J388"/>
  <c r="BK295"/>
  <c r="J133"/>
  <c r="BK369"/>
  <c r="J284"/>
  <c r="J125"/>
  <c i="13" r="J233"/>
  <c r="J163"/>
  <c r="J262"/>
  <c r="J193"/>
  <c r="BK239"/>
  <c r="BK241"/>
  <c r="BK171"/>
  <c i="14" r="BK333"/>
  <c r="BK261"/>
  <c r="BK104"/>
  <c r="BK226"/>
  <c r="BK111"/>
  <c r="BK350"/>
  <c r="BK175"/>
  <c r="BK130"/>
  <c i="15" r="J370"/>
  <c r="BK330"/>
  <c r="BK356"/>
  <c r="BK154"/>
  <c r="J336"/>
  <c r="BK306"/>
  <c r="J176"/>
  <c r="J242"/>
  <c i="16" r="J346"/>
  <c r="BK306"/>
  <c r="J147"/>
  <c r="J302"/>
  <c r="BK129"/>
  <c r="BK296"/>
  <c r="BK157"/>
  <c r="BK259"/>
  <c i="17" r="J304"/>
  <c r="J244"/>
  <c r="BK318"/>
  <c r="J311"/>
  <c r="BK232"/>
  <c r="BK245"/>
  <c r="BK220"/>
  <c r="BK117"/>
  <c i="18" r="J336"/>
  <c r="J146"/>
  <c r="J347"/>
  <c r="J241"/>
  <c r="BK399"/>
  <c r="BK323"/>
  <c r="BK95"/>
  <c r="J152"/>
  <c i="19" r="BK200"/>
  <c r="J239"/>
  <c r="BK174"/>
  <c r="J234"/>
  <c i="20" r="J1472"/>
  <c r="BK1307"/>
  <c r="J1158"/>
  <c r="BK975"/>
  <c r="J772"/>
  <c r="J614"/>
  <c r="BK1570"/>
  <c r="J1515"/>
  <c r="J1365"/>
  <c r="BK1267"/>
  <c r="J1178"/>
  <c r="J1026"/>
  <c r="BK160"/>
  <c r="BK1444"/>
  <c r="J1316"/>
  <c r="BK1073"/>
  <c r="BK1536"/>
  <c r="J1375"/>
  <c r="J764"/>
  <c r="J589"/>
  <c r="BK295"/>
  <c r="J1033"/>
  <c r="J806"/>
  <c r="J713"/>
  <c r="BK493"/>
  <c r="J424"/>
  <c r="J721"/>
  <c r="J136"/>
  <c r="BK225"/>
  <c r="J377"/>
  <c r="J317"/>
  <c i="21" r="BK122"/>
  <c r="BK157"/>
  <c i="22" r="BK217"/>
  <c r="J165"/>
  <c r="J178"/>
  <c r="J198"/>
  <c i="23" r="J213"/>
  <c r="J236"/>
  <c r="J164"/>
  <c r="BK112"/>
  <c i="24" r="BK244"/>
  <c r="J129"/>
  <c r="J282"/>
  <c r="J228"/>
  <c r="BK159"/>
  <c r="BK283"/>
  <c r="BK180"/>
  <c r="J138"/>
  <c r="BK250"/>
  <c r="BK182"/>
  <c r="BK101"/>
  <c i="25" r="J445"/>
  <c r="BK187"/>
  <c r="BK315"/>
  <c r="BK323"/>
  <c r="BK270"/>
  <c r="J105"/>
  <c r="BK247"/>
  <c i="26" r="J210"/>
  <c r="J114"/>
  <c r="J224"/>
  <c r="J150"/>
  <c r="J120"/>
  <c i="28" r="BK136"/>
  <c r="J91"/>
  <c i="2" r="J659"/>
  <c r="J572"/>
  <c r="J365"/>
  <c r="BK264"/>
  <c r="J699"/>
  <c r="J591"/>
  <c r="BK123"/>
  <c r="J280"/>
  <c r="J274"/>
  <c r="J580"/>
  <c r="BK368"/>
  <c r="J718"/>
  <c r="BK649"/>
  <c r="J590"/>
  <c r="BK365"/>
  <c r="BK706"/>
  <c i="3" r="J457"/>
  <c r="J217"/>
  <c r="J181"/>
  <c r="J319"/>
  <c r="J352"/>
  <c r="BK181"/>
  <c r="J322"/>
  <c r="J246"/>
  <c r="BK133"/>
  <c i="4" r="BK285"/>
  <c r="BK306"/>
  <c r="BK118"/>
  <c i="5" r="J395"/>
  <c r="J384"/>
  <c r="J114"/>
  <c i="6" r="J234"/>
  <c r="BK265"/>
  <c r="BK118"/>
  <c r="BK296"/>
  <c r="J204"/>
  <c r="BK219"/>
  <c i="7" r="BK249"/>
  <c r="BK332"/>
  <c i="10" r="J105"/>
  <c r="BK342"/>
  <c r="J130"/>
  <c r="J247"/>
  <c r="BK130"/>
  <c i="11" r="J253"/>
  <c r="J174"/>
  <c r="BK347"/>
  <c r="J187"/>
  <c r="J126"/>
  <c r="BK236"/>
  <c i="12" r="J319"/>
  <c r="J151"/>
  <c r="J364"/>
  <c r="BK227"/>
  <c r="J338"/>
  <c r="J229"/>
  <c r="J113"/>
  <c r="J311"/>
  <c r="BK116"/>
  <c i="13" r="BK322"/>
  <c r="BK114"/>
  <c r="BK249"/>
  <c r="J212"/>
  <c i="14" r="BK378"/>
  <c r="BK326"/>
  <c r="BK266"/>
  <c r="J183"/>
  <c r="BK313"/>
  <c r="BK276"/>
  <c r="BK148"/>
  <c r="J324"/>
  <c r="J346"/>
  <c r="BK235"/>
  <c r="BK99"/>
  <c r="BK178"/>
  <c i="15" r="BK382"/>
  <c r="BK147"/>
  <c r="BK352"/>
  <c r="BK290"/>
  <c r="BK309"/>
  <c r="BK120"/>
  <c r="J230"/>
  <c i="16" r="J321"/>
  <c r="J270"/>
  <c r="J110"/>
  <c r="J267"/>
  <c r="J135"/>
  <c r="BK352"/>
  <c r="BK283"/>
  <c r="BK188"/>
  <c r="BK105"/>
  <c r="BK257"/>
  <c i="17" r="BK307"/>
  <c r="J239"/>
  <c r="BK315"/>
  <c r="BK294"/>
  <c r="J245"/>
  <c r="BK120"/>
  <c r="J226"/>
  <c i="18" r="BK348"/>
  <c r="J238"/>
  <c r="J253"/>
  <c i="19" r="BK252"/>
  <c r="BK137"/>
  <c r="J187"/>
  <c i="20" r="BK1316"/>
  <c r="BK1005"/>
  <c r="BK616"/>
  <c r="BK1584"/>
  <c r="J1322"/>
  <c r="BK1167"/>
  <c r="J1521"/>
  <c r="J1209"/>
  <c i="2" r="BK268"/>
  <c i="3" r="BK466"/>
  <c r="BK366"/>
  <c r="J425"/>
  <c i="20" r="J481"/>
  <c i="21" r="J183"/>
  <c r="J284"/>
  <c i="22" r="BK200"/>
  <c i="23" r="BK217"/>
  <c i="24" r="BK175"/>
  <c r="J246"/>
  <c r="BK285"/>
  <c r="J230"/>
  <c i="25" r="BK342"/>
  <c r="J190"/>
  <c i="28" r="BK137"/>
  <c i="2" r="BK100"/>
  <c i="3" r="BK220"/>
  <c i="4" r="BK245"/>
  <c i="5" r="BK314"/>
  <c r="J311"/>
  <c r="J208"/>
  <c i="6" r="BK188"/>
  <c i="7" r="J318"/>
  <c r="BK318"/>
  <c i="8" r="J147"/>
  <c r="BK123"/>
  <c i="9" r="BK273"/>
  <c r="J237"/>
  <c i="10" r="BK281"/>
  <c r="J188"/>
  <c i="11" r="BK324"/>
  <c r="BK256"/>
  <c i="17" r="BK157"/>
  <c r="J117"/>
  <c i="18" r="BK425"/>
  <c r="BK388"/>
  <c r="J382"/>
  <c r="BK225"/>
  <c i="19" r="J171"/>
  <c r="BK111"/>
  <c i="20" r="J1382"/>
  <c r="J1052"/>
  <c r="BK768"/>
  <c r="J219"/>
  <c r="BK1187"/>
  <c r="BK1510"/>
  <c r="BK557"/>
  <c i="22" r="BK206"/>
  <c r="BK208"/>
  <c i="23" r="J187"/>
  <c i="24" r="BK153"/>
  <c i="26" r="BK110"/>
  <c r="J144"/>
  <c i="28" r="BK104"/>
  <c i="2" r="BK203"/>
  <c r="BK320"/>
  <c r="J521"/>
  <c r="J455"/>
  <c r="J465"/>
  <c i="3" r="BK384"/>
  <c r="J243"/>
  <c r="BK464"/>
  <c r="J304"/>
  <c r="J224"/>
  <c i="5" r="BK322"/>
  <c r="J269"/>
  <c r="J186"/>
  <c r="BK384"/>
  <c r="J327"/>
  <c r="BK272"/>
  <c r="J288"/>
  <c i="6" r="BK246"/>
  <c r="BK249"/>
  <c r="J329"/>
  <c i="7" r="BK257"/>
  <c r="J232"/>
  <c r="BK252"/>
  <c i="8" r="BK173"/>
  <c r="BK247"/>
  <c i="9" r="BK340"/>
  <c r="BK100"/>
  <c r="BK335"/>
  <c r="J184"/>
  <c i="12" r="BK210"/>
  <c r="J236"/>
  <c r="BK217"/>
  <c i="13" r="J239"/>
  <c r="BK308"/>
  <c r="BK246"/>
  <c i="14" r="BK365"/>
  <c r="BK232"/>
  <c r="BK243"/>
  <c r="J316"/>
  <c i="15" r="J367"/>
  <c r="BK323"/>
  <c r="J188"/>
  <c r="BK267"/>
  <c r="J141"/>
  <c r="J210"/>
  <c i="16" r="J205"/>
  <c r="J249"/>
  <c r="BK339"/>
  <c r="BK222"/>
  <c i="17" r="BK311"/>
  <c r="BK148"/>
  <c r="J284"/>
  <c r="BK135"/>
  <c r="BK98"/>
  <c i="18" r="BK343"/>
  <c r="J158"/>
  <c r="J323"/>
  <c r="J425"/>
  <c r="J187"/>
  <c i="19" r="BK216"/>
  <c r="J256"/>
  <c r="J228"/>
  <c i="20" r="BK1439"/>
  <c r="BK348"/>
  <c r="J309"/>
  <c i="21" r="J344"/>
  <c r="J151"/>
  <c r="BK268"/>
  <c r="J352"/>
  <c i="22" r="BK104"/>
  <c r="J208"/>
  <c r="J180"/>
  <c i="23" r="BK183"/>
  <c r="BK148"/>
  <c r="J134"/>
  <c i="24" r="J182"/>
  <c r="J258"/>
  <c r="BK170"/>
  <c i="26" r="BK193"/>
  <c i="27" r="J104"/>
  <c i="28" r="BK114"/>
  <c r="J82"/>
  <c i="18" r="BK187"/>
  <c r="BK158"/>
  <c i="19" r="BK264"/>
  <c r="BK258"/>
  <c i="20" r="J1417"/>
  <c r="J1111"/>
  <c r="BK784"/>
  <c r="BK1639"/>
  <c r="J1526"/>
  <c r="J1286"/>
  <c r="BK1039"/>
  <c r="BK1331"/>
  <c r="J1192"/>
  <c r="BK1368"/>
  <c i="2" r="BK609"/>
  <c r="BK290"/>
  <c r="BK699"/>
  <c r="J119"/>
  <c r="J121"/>
  <c r="J133"/>
  <c i="3" r="J448"/>
  <c r="BK402"/>
  <c r="BK231"/>
  <c i="4" r="J337"/>
  <c r="J294"/>
  <c r="BK271"/>
  <c r="BK277"/>
  <c r="J159"/>
  <c i="5" r="J285"/>
  <c i="6" r="BK257"/>
  <c r="J195"/>
  <c i="15" r="J257"/>
  <c r="BK203"/>
  <c i="16" r="J313"/>
  <c i="20" r="J1617"/>
  <c r="BK1356"/>
  <c r="BK1209"/>
  <c r="J225"/>
  <c r="BK1354"/>
  <c r="J891"/>
  <c r="BK1345"/>
  <c r="J516"/>
  <c r="BK561"/>
  <c r="BK153"/>
  <c r="J265"/>
  <c r="J241"/>
  <c r="BK260"/>
  <c i="21" r="BK338"/>
  <c r="BK344"/>
  <c i="22" r="BK195"/>
  <c i="23" r="J116"/>
  <c i="24" r="J136"/>
  <c i="7" r="J298"/>
  <c i="8" r="J213"/>
  <c r="J100"/>
  <c i="9" r="J346"/>
  <c i="11" r="J110"/>
  <c r="BK145"/>
  <c i="17" r="J310"/>
  <c i="18" r="J230"/>
  <c r="BK313"/>
  <c i="20" r="BK1472"/>
  <c r="BK612"/>
  <c i="21" r="J368"/>
  <c r="J239"/>
  <c i="22" r="J248"/>
  <c i="24" r="BK295"/>
  <c r="J222"/>
  <c r="BK176"/>
  <c i="25" r="J431"/>
  <c r="BK303"/>
  <c r="BK210"/>
  <c i="26" r="BK128"/>
  <c i="28" r="BK126"/>
  <c i="2" r="BK168"/>
  <c r="J480"/>
  <c r="J183"/>
  <c r="J270"/>
  <c i="3" r="J316"/>
  <c r="BK217"/>
  <c i="5" r="BK331"/>
  <c r="J272"/>
  <c r="J284"/>
  <c r="BK391"/>
  <c r="BK290"/>
  <c r="BK215"/>
  <c i="8" r="BK252"/>
  <c r="BK130"/>
  <c i="9" r="BK320"/>
  <c r="J133"/>
  <c r="J143"/>
  <c i="10" r="J323"/>
  <c r="BK279"/>
  <c i="11" r="J248"/>
  <c i="12" r="J116"/>
  <c i="13" r="J285"/>
  <c r="J150"/>
  <c i="14" r="J175"/>
  <c r="BK318"/>
  <c i="15" r="J415"/>
  <c i="17" r="BK250"/>
  <c i="18" r="J358"/>
  <c r="BK307"/>
  <c r="J297"/>
  <c i="19" r="BK239"/>
  <c r="BK152"/>
  <c i="20" r="BK593"/>
  <c i="2" r="BK664"/>
  <c r="BK274"/>
  <c r="BK148"/>
  <c i="3" r="BK126"/>
  <c i="4" r="J326"/>
  <c r="BK304"/>
  <c r="J245"/>
  <c r="BK99"/>
  <c i="5" r="BK110"/>
  <c i="6" r="J334"/>
  <c r="J249"/>
  <c i="7" r="J306"/>
  <c r="J126"/>
  <c i="20" r="BK1542"/>
  <c r="BK1373"/>
  <c i="21" r="J376"/>
  <c i="24" r="BK200"/>
  <c r="BK260"/>
  <c r="BK179"/>
  <c r="BK277"/>
  <c r="BK152"/>
  <c r="BK259"/>
  <c r="BK162"/>
  <c i="25" r="J315"/>
  <c r="BK271"/>
  <c r="BK125"/>
  <c r="BK161"/>
  <c i="26" r="J146"/>
  <c r="J128"/>
  <c r="BK114"/>
  <c i="27" r="J98"/>
  <c r="BK86"/>
  <c i="28" r="J135"/>
  <c r="J103"/>
  <c r="BK83"/>
  <c i="2" r="BK296"/>
  <c r="BK133"/>
  <c r="BK323"/>
  <c r="BK445"/>
  <c r="J278"/>
  <c r="BK212"/>
  <c r="BK583"/>
  <c r="BK712"/>
  <c i="3" r="J314"/>
  <c r="BK378"/>
  <c r="BK371"/>
  <c r="J123"/>
  <c i="4" r="BK350"/>
  <c r="J332"/>
  <c r="BK209"/>
  <c r="J111"/>
  <c i="5" r="BK249"/>
  <c r="BK368"/>
  <c r="BK274"/>
  <c r="J389"/>
  <c r="J293"/>
  <c r="BK147"/>
  <c i="6" r="J338"/>
  <c r="J275"/>
  <c r="BK334"/>
  <c i="7" r="BK260"/>
  <c r="BK306"/>
  <c r="BK247"/>
  <c r="J311"/>
  <c r="BK184"/>
  <c r="J201"/>
  <c i="8" r="BK265"/>
  <c r="J270"/>
  <c r="J255"/>
  <c i="11" r="BK213"/>
  <c r="BK343"/>
  <c r="BK293"/>
  <c r="J267"/>
  <c r="BK142"/>
  <c i="12" r="J337"/>
  <c r="BK282"/>
  <c r="BK125"/>
  <c r="J202"/>
  <c i="13" r="BK262"/>
  <c r="BK200"/>
  <c r="BK233"/>
  <c i="19" r="J261"/>
  <c r="J238"/>
  <c i="20" r="BK1434"/>
  <c r="J1035"/>
  <c r="BK779"/>
  <c r="J1606"/>
  <c r="BK1520"/>
  <c r="J1368"/>
  <c r="J1570"/>
  <c r="BK1365"/>
  <c r="BK432"/>
  <c r="J1029"/>
  <c r="BK752"/>
  <c r="J598"/>
  <c r="J709"/>
  <c i="23" r="BK116"/>
  <c i="24" r="BK167"/>
  <c r="BK209"/>
  <c r="BK126"/>
  <c r="J235"/>
  <c r="BK111"/>
  <c i="25" r="BK442"/>
  <c r="BK351"/>
  <c r="J101"/>
  <c r="J161"/>
  <c i="26" r="J193"/>
  <c r="BK167"/>
  <c i="27" r="J100"/>
  <c i="28" r="J138"/>
  <c r="J83"/>
  <c i="2" r="J458"/>
  <c r="BK150"/>
  <c r="BK567"/>
  <c r="J296"/>
  <c r="BK225"/>
  <c r="J709"/>
  <c r="BK183"/>
  <c r="BK288"/>
  <c r="J712"/>
  <c i="3" r="BK143"/>
  <c r="J389"/>
  <c r="J143"/>
  <c r="BK354"/>
  <c r="J330"/>
  <c r="J349"/>
  <c i="4" r="BK274"/>
  <c r="BK186"/>
  <c r="J298"/>
  <c r="BK253"/>
  <c i="5" r="BK347"/>
  <c r="BK320"/>
  <c r="BK288"/>
  <c r="BK123"/>
  <c r="BK389"/>
  <c r="BK301"/>
  <c r="BK259"/>
  <c r="J397"/>
  <c r="J347"/>
  <c r="J314"/>
  <c r="BK276"/>
  <c r="J166"/>
  <c r="BK112"/>
  <c i="6" r="J137"/>
  <c r="J197"/>
  <c i="7" r="BK142"/>
  <c r="J273"/>
  <c r="BK328"/>
  <c r="BK110"/>
  <c i="8" r="J208"/>
  <c r="BK184"/>
  <c r="BK100"/>
  <c i="9" r="J201"/>
  <c r="BK317"/>
  <c i="11" r="BK307"/>
  <c r="J241"/>
  <c i="12" r="J292"/>
  <c r="J402"/>
  <c r="BK380"/>
  <c i="13" r="BK313"/>
  <c r="J133"/>
  <c r="J279"/>
  <c r="BK185"/>
  <c i="14" r="BK321"/>
  <c r="J209"/>
  <c i="16" r="BK208"/>
  <c r="J306"/>
  <c r="J114"/>
  <c r="BK249"/>
  <c i="17" r="J255"/>
  <c r="J318"/>
  <c r="J250"/>
  <c r="J232"/>
  <c r="J202"/>
  <c i="18" r="J401"/>
  <c r="BK302"/>
  <c r="BK143"/>
  <c r="J292"/>
  <c r="BK326"/>
  <c r="BK149"/>
  <c r="BK209"/>
  <c i="19" r="J233"/>
  <c r="BK171"/>
  <c i="20" r="J1464"/>
  <c r="BK1397"/>
  <c r="J455"/>
  <c r="J181"/>
  <c r="J319"/>
  <c i="21" r="BK218"/>
  <c r="J331"/>
  <c r="BK163"/>
  <c r="BK241"/>
  <c i="22" r="J230"/>
  <c r="BK241"/>
  <c r="BK227"/>
  <c i="23" r="BK232"/>
  <c r="J171"/>
  <c r="J209"/>
  <c i="24" r="J293"/>
  <c r="BK246"/>
  <c r="J111"/>
  <c r="J274"/>
  <c r="J176"/>
  <c r="BK282"/>
  <c r="J233"/>
  <c r="J145"/>
  <c r="J271"/>
  <c r="J166"/>
  <c i="25" r="BK413"/>
  <c r="BK340"/>
  <c r="BK449"/>
  <c r="J319"/>
  <c r="J288"/>
  <c r="BK212"/>
  <c r="J172"/>
  <c i="26" r="J98"/>
  <c r="J153"/>
  <c r="J110"/>
  <c i="27" r="J106"/>
  <c i="28" r="J101"/>
  <c r="J84"/>
  <c i="2" r="BK661"/>
  <c r="J568"/>
  <c r="J391"/>
  <c r="J317"/>
  <c r="J293"/>
  <c r="J574"/>
  <c r="BK412"/>
  <c r="J110"/>
  <c r="J326"/>
  <c r="J705"/>
  <c r="J606"/>
  <c r="J412"/>
  <c r="BK253"/>
  <c i="3" r="J382"/>
  <c r="J357"/>
  <c r="J237"/>
  <c r="J152"/>
  <c r="BK462"/>
  <c r="J195"/>
  <c r="BK224"/>
  <c r="BK210"/>
  <c r="BK237"/>
  <c i="4" r="J304"/>
  <c r="BK298"/>
  <c r="BK159"/>
  <c i="5" r="BK379"/>
  <c r="BK373"/>
  <c r="BK203"/>
  <c i="6" r="J300"/>
  <c r="J163"/>
  <c i="7" r="J332"/>
  <c r="J198"/>
  <c r="BK316"/>
  <c r="J278"/>
  <c r="BK126"/>
  <c i="8" r="BK250"/>
  <c r="BK117"/>
  <c r="J283"/>
  <c r="BK109"/>
  <c r="BK120"/>
  <c i="9" r="BK270"/>
  <c r="BK133"/>
  <c r="J335"/>
  <c r="BK260"/>
  <c r="BK201"/>
  <c r="BK303"/>
  <c r="J303"/>
  <c r="J247"/>
  <c r="J105"/>
  <c i="10" r="BK268"/>
  <c r="J180"/>
  <c r="J284"/>
  <c r="BK303"/>
  <c r="BK114"/>
  <c r="J227"/>
  <c r="BK143"/>
  <c i="11" r="BK310"/>
  <c r="BK105"/>
  <c r="J351"/>
  <c r="BK331"/>
  <c r="J274"/>
  <c r="BK304"/>
  <c r="J169"/>
  <c i="12" r="J327"/>
  <c r="J227"/>
  <c r="J358"/>
  <c r="BK221"/>
  <c r="BK395"/>
  <c r="BK261"/>
  <c r="J130"/>
  <c r="J168"/>
  <c i="13" r="BK283"/>
  <c r="J270"/>
  <c r="J283"/>
  <c r="J127"/>
  <c r="J120"/>
  <c r="BK212"/>
  <c r="BK98"/>
  <c i="14" r="J343"/>
  <c r="J276"/>
  <c r="J109"/>
  <c r="BK376"/>
  <c r="BK251"/>
  <c r="J104"/>
  <c r="J337"/>
  <c r="J111"/>
  <c r="BK109"/>
  <c i="15" r="BK328"/>
  <c r="J325"/>
  <c r="BK341"/>
  <c r="BK138"/>
  <c r="BK325"/>
  <c r="J272"/>
  <c r="BK188"/>
  <c r="BK239"/>
  <c r="BK217"/>
  <c i="16" r="J324"/>
  <c r="BK135"/>
  <c r="J296"/>
  <c r="BK167"/>
  <c r="J350"/>
  <c r="BK275"/>
  <c r="BK132"/>
  <c r="BK267"/>
  <c i="17" r="BK321"/>
  <c r="J160"/>
  <c r="J294"/>
  <c r="J242"/>
  <c r="J102"/>
  <c r="J130"/>
  <c i="18" r="BK382"/>
  <c r="J313"/>
  <c r="BK427"/>
  <c r="BK352"/>
  <c r="J212"/>
  <c r="BK371"/>
  <c r="J273"/>
  <c r="J126"/>
  <c r="J143"/>
  <c i="19" r="J174"/>
  <c r="BK144"/>
  <c r="J152"/>
  <c r="BK222"/>
  <c i="20" r="J1566"/>
  <c r="BK1409"/>
  <c r="BK1274"/>
  <c r="J1039"/>
  <c r="BK894"/>
  <c r="J752"/>
  <c r="J1633"/>
  <c r="BK1611"/>
  <c r="J1545"/>
  <c r="J1386"/>
  <c r="J1300"/>
  <c r="J1223"/>
  <c r="BK1035"/>
  <c r="J260"/>
  <c r="J1558"/>
  <c r="BK1388"/>
  <c r="BK1178"/>
  <c r="J899"/>
  <c r="J1397"/>
  <c r="J1307"/>
  <c r="J607"/>
  <c r="J447"/>
  <c r="J117"/>
  <c r="BK974"/>
  <c r="BK573"/>
  <c r="BK566"/>
  <c r="BK200"/>
  <c r="J664"/>
  <c r="J472"/>
  <c r="J243"/>
  <c r="BK442"/>
  <c r="J348"/>
  <c i="21" r="J357"/>
  <c r="BK202"/>
  <c r="BK388"/>
  <c r="J300"/>
  <c r="BK192"/>
  <c r="J309"/>
  <c r="BK161"/>
  <c i="22" r="BK134"/>
  <c r="J137"/>
  <c r="J193"/>
  <c r="J241"/>
  <c r="J173"/>
  <c i="23" r="BK175"/>
  <c r="BK120"/>
  <c r="J183"/>
  <c r="BK156"/>
  <c i="24" r="BK181"/>
  <c r="J171"/>
  <c r="BK100"/>
  <c r="BK253"/>
  <c r="BK220"/>
  <c r="BK149"/>
  <c r="J292"/>
  <c r="BK228"/>
  <c r="J156"/>
  <c r="BK142"/>
  <c r="J260"/>
  <c r="BK215"/>
  <c r="J155"/>
  <c r="J99"/>
  <c i="25" r="J415"/>
  <c r="J212"/>
  <c r="J350"/>
  <c r="BK361"/>
  <c r="J180"/>
  <c r="BK293"/>
  <c r="J204"/>
  <c r="J253"/>
  <c r="BK131"/>
  <c i="26" r="J226"/>
  <c r="BK199"/>
  <c r="BK136"/>
  <c i="27" r="J102"/>
  <c i="28" r="J102"/>
  <c r="BK101"/>
  <c i="2" r="BK590"/>
  <c r="J355"/>
  <c r="BK164"/>
  <c r="J700"/>
  <c r="J604"/>
  <c r="BK455"/>
  <c r="BK500"/>
  <c r="J266"/>
  <c r="J305"/>
  <c r="J690"/>
  <c r="BK480"/>
  <c r="BK206"/>
  <c r="BK119"/>
  <c r="J619"/>
  <c r="J596"/>
  <c r="BK391"/>
  <c r="J219"/>
  <c r="J706"/>
  <c i="3" r="J188"/>
  <c r="J374"/>
  <c r="BK164"/>
  <c r="J220"/>
  <c r="BK266"/>
  <c r="BK286"/>
  <c i="4" r="BK282"/>
  <c r="BK300"/>
  <c r="BK104"/>
  <c r="J202"/>
  <c r="BK269"/>
  <c r="J269"/>
  <c r="BK121"/>
  <c r="BK169"/>
  <c i="5" r="J351"/>
  <c r="BK128"/>
  <c r="J225"/>
  <c i="6" r="BK340"/>
  <c r="J229"/>
  <c r="BK124"/>
  <c r="BK306"/>
  <c r="J177"/>
  <c r="J312"/>
  <c r="BK262"/>
  <c r="J307"/>
  <c r="BK158"/>
  <c i="7" r="BK270"/>
  <c r="BK194"/>
  <c r="BK237"/>
  <c r="BK163"/>
  <c r="J288"/>
  <c r="J166"/>
  <c i="8" r="J266"/>
  <c r="J292"/>
  <c r="BK180"/>
  <c r="J135"/>
  <c r="J102"/>
  <c r="J142"/>
  <c r="BK114"/>
  <c i="9" r="BK279"/>
  <c r="J145"/>
  <c r="J313"/>
  <c r="J217"/>
  <c r="BK181"/>
  <c r="J252"/>
  <c r="J163"/>
  <c i="10" r="J303"/>
  <c r="BK244"/>
  <c r="J114"/>
  <c r="J270"/>
  <c r="J312"/>
  <c r="J232"/>
  <c r="J300"/>
  <c r="J140"/>
  <c i="11" r="J313"/>
  <c r="J285"/>
  <c r="J231"/>
  <c r="J236"/>
  <c r="J321"/>
  <c r="BK246"/>
  <c r="BK100"/>
  <c i="14" r="BK370"/>
  <c r="J318"/>
  <c r="J230"/>
  <c r="BK343"/>
  <c r="J266"/>
  <c r="J340"/>
  <c r="BK281"/>
  <c r="J122"/>
  <c i="15" r="J422"/>
  <c r="J391"/>
  <c r="BK311"/>
  <c r="J382"/>
  <c r="J293"/>
  <c r="BK272"/>
  <c r="BK115"/>
  <c r="J154"/>
  <c r="BK110"/>
  <c i="16" r="BK232"/>
  <c r="BK114"/>
  <c r="J237"/>
  <c r="J317"/>
  <c r="J213"/>
  <c r="J316"/>
  <c r="J185"/>
  <c i="17" r="J180"/>
  <c r="BK102"/>
  <c r="BK276"/>
  <c r="J261"/>
  <c r="BK255"/>
  <c r="J270"/>
  <c r="BK244"/>
  <c i="18" r="BK429"/>
  <c r="J361"/>
  <c r="J281"/>
  <c r="BK394"/>
  <c r="BK321"/>
  <c r="J100"/>
  <c r="J331"/>
  <c r="BK155"/>
  <c r="J216"/>
  <c i="19" r="J243"/>
  <c r="J258"/>
  <c r="BK210"/>
  <c r="J149"/>
  <c r="J105"/>
  <c i="20" r="J1380"/>
  <c r="J1245"/>
  <c r="BK1029"/>
  <c r="BK891"/>
  <c r="BK764"/>
  <c r="BK1651"/>
  <c r="J1588"/>
  <c r="BK1417"/>
  <c r="J1333"/>
  <c r="BK1212"/>
  <c r="BK1070"/>
  <c r="BK241"/>
  <c r="J1549"/>
  <c r="BK1341"/>
  <c r="J1207"/>
  <c r="J925"/>
  <c r="J1499"/>
  <c r="J1314"/>
  <c r="J628"/>
  <c r="BK384"/>
  <c r="BK1158"/>
  <c r="BK935"/>
  <c r="BK740"/>
  <c r="BK543"/>
  <c r="J511"/>
  <c r="J288"/>
  <c r="BK419"/>
  <c r="BK424"/>
  <c r="BK185"/>
  <c r="BK317"/>
  <c r="BK331"/>
  <c i="21" r="J302"/>
  <c r="J230"/>
  <c r="BK105"/>
  <c r="BK302"/>
  <c r="BK262"/>
  <c r="BK346"/>
  <c r="J307"/>
  <c r="BK126"/>
  <c i="22" r="BK182"/>
  <c r="BK146"/>
  <c r="BK214"/>
  <c i="23" r="BK191"/>
  <c r="J160"/>
  <c r="J120"/>
  <c r="J152"/>
  <c i="24" r="BK274"/>
  <c r="BK156"/>
  <c r="BK247"/>
  <c r="BK223"/>
  <c r="BK166"/>
  <c r="J106"/>
  <c r="BK236"/>
  <c r="J170"/>
  <c r="BK99"/>
  <c r="BK238"/>
  <c r="BK161"/>
  <c i="25" r="J404"/>
  <c r="BK426"/>
  <c r="BK453"/>
  <c r="J372"/>
  <c r="J103"/>
  <c r="BK288"/>
  <c r="J241"/>
  <c r="J141"/>
  <c r="BK190"/>
  <c i="26" r="J219"/>
  <c r="J142"/>
  <c r="BK161"/>
  <c r="BK165"/>
  <c i="27" r="BK100"/>
  <c i="28" r="BK139"/>
  <c i="2" r="J664"/>
  <c r="BK600"/>
  <c r="BK526"/>
  <c r="BK286"/>
  <c r="J156"/>
  <c r="BK641"/>
  <c r="BK228"/>
  <c r="J557"/>
  <c r="J123"/>
  <c r="J203"/>
  <c r="BK493"/>
  <c r="BK178"/>
  <c r="BK705"/>
  <c r="BK557"/>
  <c r="J286"/>
  <c r="BK685"/>
  <c i="3" r="J406"/>
  <c r="BK446"/>
  <c i="6" r="J315"/>
  <c r="BK234"/>
  <c r="BK281"/>
  <c i="7" r="J303"/>
  <c r="BK166"/>
  <c i="10" r="J198"/>
  <c r="J252"/>
  <c r="BK296"/>
  <c r="BK313"/>
  <c r="J119"/>
  <c i="11" r="J331"/>
  <c r="BK126"/>
  <c r="BK297"/>
  <c r="BK301"/>
  <c r="BK121"/>
  <c r="J177"/>
  <c i="12" r="J395"/>
  <c r="BK229"/>
  <c r="BK311"/>
  <c r="BK399"/>
  <c r="J316"/>
  <c r="BK185"/>
  <c r="BK335"/>
  <c r="J279"/>
  <c i="13" r="J322"/>
  <c r="J241"/>
  <c r="BK267"/>
  <c r="J188"/>
  <c r="J257"/>
  <c r="BK223"/>
  <c r="BK150"/>
  <c i="14" r="BK357"/>
  <c r="J278"/>
  <c r="BK220"/>
  <c r="J380"/>
  <c r="J302"/>
  <c r="J204"/>
  <c r="J362"/>
  <c r="J360"/>
  <c r="BK283"/>
  <c r="BK204"/>
  <c r="J286"/>
  <c i="15" r="BK426"/>
  <c r="J389"/>
  <c r="J362"/>
  <c r="BK345"/>
  <c r="BK314"/>
  <c r="J430"/>
  <c r="J420"/>
  <c r="J394"/>
  <c r="BK333"/>
  <c r="J426"/>
  <c r="BK373"/>
  <c r="BK293"/>
  <c r="BK415"/>
  <c r="J306"/>
  <c r="J144"/>
  <c r="J183"/>
  <c r="BK176"/>
  <c r="BK133"/>
  <c i="16" r="BK213"/>
  <c r="BK346"/>
  <c r="J247"/>
  <c r="BK164"/>
  <c i="17" r="BK282"/>
  <c r="J98"/>
  <c r="BK310"/>
  <c r="BK228"/>
  <c r="BK195"/>
  <c r="J148"/>
  <c i="18" r="BK342"/>
  <c r="J330"/>
  <c r="BK202"/>
  <c r="J90"/>
  <c i="19" r="J178"/>
  <c r="BK203"/>
  <c r="J227"/>
  <c i="20" r="J1336"/>
  <c r="BK899"/>
  <c r="BK1606"/>
  <c r="BK1342"/>
  <c r="J1091"/>
  <c r="J808"/>
  <c r="J1243"/>
  <c r="BK1545"/>
  <c r="J626"/>
  <c i="2" r="BK574"/>
  <c i="5" r="BK105"/>
  <c i="6" r="BK204"/>
  <c r="BK312"/>
  <c r="J283"/>
  <c r="BK207"/>
  <c r="BK121"/>
  <c i="7" r="BK147"/>
  <c r="J142"/>
  <c r="J194"/>
  <c i="8" r="BK236"/>
  <c r="BK150"/>
  <c i="9" r="J317"/>
  <c r="J204"/>
  <c i="14" r="J224"/>
  <c i="15" r="BK430"/>
  <c r="BK417"/>
  <c r="J191"/>
  <c r="BK370"/>
  <c r="BK288"/>
  <c i="16" r="J167"/>
  <c i="20" r="BK1633"/>
  <c r="BK1503"/>
  <c r="J1235"/>
  <c r="BK1431"/>
  <c r="J1021"/>
  <c r="J1415"/>
  <c r="BK639"/>
  <c r="J386"/>
  <c r="BK940"/>
  <c r="J593"/>
  <c r="BK534"/>
  <c r="J699"/>
  <c r="J409"/>
  <c i="7" r="BK181"/>
  <c i="9" r="BK287"/>
  <c r="BK346"/>
  <c r="BK143"/>
  <c r="J302"/>
  <c r="J100"/>
  <c i="10" r="BK227"/>
  <c i="13" r="BK130"/>
  <c i="14" r="BK324"/>
  <c i="17" r="BK183"/>
  <c r="J282"/>
  <c r="BK100"/>
  <c i="18" r="BK337"/>
  <c r="J343"/>
  <c r="J105"/>
  <c i="19" r="J246"/>
  <c r="J222"/>
  <c i="20" r="BK1347"/>
  <c r="BK1019"/>
  <c r="BK709"/>
  <c r="BK986"/>
  <c r="J303"/>
  <c i="21" r="J289"/>
  <c r="BK323"/>
  <c i="22" r="J214"/>
  <c r="BK125"/>
  <c r="BK150"/>
  <c i="23" r="J144"/>
  <c r="J123"/>
  <c i="24" r="J240"/>
  <c r="BK281"/>
  <c r="J143"/>
  <c r="J108"/>
  <c r="J141"/>
  <c i="25" r="J390"/>
  <c i="2" r="J610"/>
  <c r="BK194"/>
  <c r="J608"/>
  <c r="BK308"/>
  <c i="3" r="J384"/>
  <c r="J146"/>
  <c r="BK255"/>
  <c r="BK327"/>
  <c r="BK110"/>
  <c r="BK149"/>
  <c i="4" r="J352"/>
  <c r="BK290"/>
  <c r="BK109"/>
  <c i="5" r="J346"/>
  <c r="BK303"/>
  <c r="BK275"/>
  <c r="J105"/>
  <c i="6" r="BK224"/>
  <c r="BK239"/>
  <c i="7" r="BK114"/>
  <c r="J244"/>
  <c r="J284"/>
  <c r="J267"/>
  <c i="8" r="BK259"/>
  <c r="BK208"/>
  <c r="J184"/>
  <c i="9" r="J309"/>
  <c r="BK249"/>
  <c i="20" r="BK1382"/>
  <c r="J694"/>
  <c r="BK228"/>
  <c i="2" r="BK563"/>
  <c r="BK110"/>
  <c r="J519"/>
  <c r="BK302"/>
  <c r="BK282"/>
  <c r="J566"/>
  <c r="J248"/>
  <c i="3" r="J462"/>
  <c r="BK159"/>
  <c r="BK304"/>
  <c r="BK195"/>
  <c i="4" r="J256"/>
  <c r="J240"/>
  <c r="BK316"/>
  <c r="J139"/>
  <c i="5" r="BK230"/>
  <c i="6" r="BK297"/>
  <c r="BK99"/>
  <c r="J260"/>
  <c r="J306"/>
  <c i="7" r="J252"/>
  <c r="J295"/>
  <c r="BK311"/>
  <c i="8" r="BK155"/>
  <c r="BK255"/>
  <c r="J195"/>
  <c i="9" r="BK348"/>
  <c r="BK140"/>
  <c i="14" r="BK113"/>
  <c i="20" r="BK1050"/>
  <c r="BK1380"/>
  <c r="BK930"/>
  <c r="BK1320"/>
  <c r="J573"/>
  <c r="BK1103"/>
  <c i="24" r="BK296"/>
  <c r="J144"/>
  <c r="BK240"/>
  <c r="J161"/>
  <c r="BK235"/>
  <c r="J154"/>
  <c r="BK242"/>
  <c i="25" r="BK406"/>
  <c i="9" r="BK166"/>
  <c i="11" r="J310"/>
  <c i="12" r="BK341"/>
  <c r="BK351"/>
  <c i="17" r="J120"/>
  <c i="18" r="BK361"/>
  <c r="BK212"/>
  <c i="19" r="J224"/>
  <c i="20" r="BK1233"/>
  <c r="BK1563"/>
  <c r="BK1085"/>
  <c r="J981"/>
  <c r="J740"/>
  <c i="22" r="BK180"/>
  <c i="24" r="BK263"/>
  <c i="27" r="J94"/>
  <c i="2" r="J616"/>
  <c r="BK209"/>
  <c r="BK475"/>
  <c r="J563"/>
  <c i="3" r="J420"/>
  <c r="J276"/>
  <c i="4" r="BK240"/>
  <c i="5" r="BK131"/>
  <c i="7" r="BK284"/>
  <c i="9" r="BK312"/>
  <c i="10" r="BK252"/>
  <c r="J162"/>
  <c r="J170"/>
  <c i="11" r="J318"/>
  <c r="BK112"/>
  <c i="20" r="BK465"/>
  <c r="BK422"/>
  <c r="J295"/>
  <c i="21" r="BK352"/>
  <c r="BK195"/>
  <c r="BK376"/>
  <c r="BK275"/>
  <c r="BK381"/>
  <c r="J280"/>
  <c i="22" r="BK230"/>
  <c r="J200"/>
  <c r="J168"/>
  <c i="23" r="J156"/>
  <c r="BK213"/>
  <c r="BK209"/>
  <c i="24" r="J294"/>
  <c r="J177"/>
  <c r="BK271"/>
  <c r="J183"/>
  <c r="BK141"/>
  <c r="J262"/>
  <c r="J160"/>
  <c r="J277"/>
  <c r="J209"/>
  <c r="BK143"/>
  <c i="25" r="J364"/>
  <c r="BK437"/>
  <c r="J327"/>
  <c r="J137"/>
  <c r="J113"/>
  <c r="J164"/>
  <c r="BK172"/>
  <c r="BK110"/>
  <c i="26" r="BK144"/>
  <c r="BK224"/>
  <c r="J184"/>
  <c r="BK96"/>
  <c i="28" r="J104"/>
  <c r="BK91"/>
  <c i="2" r="BK587"/>
  <c r="J451"/>
  <c r="BK276"/>
  <c r="J127"/>
  <c r="BK612"/>
  <c r="BK513"/>
  <c r="J428"/>
  <c r="J302"/>
  <c r="J567"/>
  <c r="J228"/>
  <c r="J399"/>
  <c r="J634"/>
  <c r="J414"/>
  <c r="J150"/>
  <c i="3" r="BK448"/>
  <c r="BK399"/>
  <c r="J271"/>
  <c r="BK406"/>
  <c r="J133"/>
  <c r="J446"/>
  <c r="BK343"/>
  <c r="BK276"/>
  <c r="BK198"/>
  <c r="J100"/>
  <c i="4" r="BK332"/>
  <c r="J339"/>
  <c r="BK179"/>
  <c r="BK124"/>
  <c i="5" r="J368"/>
  <c r="BK100"/>
  <c i="6" r="J267"/>
  <c r="BK113"/>
  <c r="BK270"/>
  <c r="J324"/>
  <c r="J278"/>
  <c r="J308"/>
  <c i="7" r="BK281"/>
  <c r="BK121"/>
  <c i="10" r="BK337"/>
  <c r="BK217"/>
  <c r="BK273"/>
  <c r="J350"/>
  <c r="BK110"/>
  <c i="11" r="BK303"/>
  <c r="BK267"/>
  <c r="J184"/>
  <c r="BK129"/>
  <c r="J288"/>
  <c r="BK114"/>
  <c i="12" r="BK277"/>
  <c r="J405"/>
  <c r="BK338"/>
  <c r="J105"/>
  <c r="BK251"/>
  <c r="J139"/>
  <c r="J205"/>
  <c i="13" r="BK286"/>
  <c r="J185"/>
  <c r="BK310"/>
  <c r="J296"/>
  <c r="BK163"/>
  <c i="14" r="J367"/>
  <c r="J313"/>
  <c i="15" r="J267"/>
  <c i="16" r="BK341"/>
  <c r="BK142"/>
  <c r="BK299"/>
  <c r="J172"/>
  <c r="BK336"/>
  <c r="J262"/>
  <c r="BK147"/>
  <c r="J310"/>
  <c r="J222"/>
  <c i="17" r="J298"/>
  <c r="J228"/>
  <c r="BK304"/>
  <c r="BK270"/>
  <c r="J238"/>
  <c i="18" r="BK412"/>
  <c r="BK241"/>
  <c r="J434"/>
  <c r="BK248"/>
  <c i="19" r="BK164"/>
  <c i="20" r="J1536"/>
  <c r="J1259"/>
  <c r="BK774"/>
  <c r="BK1576"/>
  <c r="J1298"/>
  <c r="J198"/>
  <c r="BK1120"/>
  <c r="J1272"/>
  <c i="3" r="BK138"/>
  <c r="BK152"/>
  <c i="15" r="J341"/>
  <c r="BK428"/>
  <c r="BK157"/>
  <c i="16" r="BK344"/>
  <c r="J283"/>
  <c i="20" r="BK1580"/>
  <c r="BK1404"/>
  <c r="J1171"/>
  <c r="BK1592"/>
  <c r="BK1198"/>
  <c r="J1478"/>
  <c r="BK614"/>
  <c r="BK1026"/>
  <c r="BK981"/>
  <c r="BK482"/>
  <c r="J508"/>
  <c r="J160"/>
  <c r="BK323"/>
  <c i="21" r="BK247"/>
  <c r="J157"/>
  <c i="22" r="BK178"/>
  <c r="BK137"/>
  <c i="23" r="J225"/>
  <c r="BK242"/>
  <c i="24" r="J165"/>
  <c r="BK203"/>
  <c r="J135"/>
  <c r="BK222"/>
  <c i="13" r="BK291"/>
  <c i="17" r="BK238"/>
  <c i="20" r="J1520"/>
  <c r="J792"/>
  <c r="BK1033"/>
  <c r="J1542"/>
  <c r="J167"/>
  <c r="J561"/>
  <c r="BK174"/>
  <c i="21" r="J323"/>
  <c i="24" r="J287"/>
  <c r="J244"/>
  <c r="BK224"/>
  <c i="26" r="J132"/>
  <c i="2" r="J288"/>
  <c r="BK127"/>
  <c i="3" r="J428"/>
  <c r="J149"/>
  <c r="BK362"/>
  <c i="5" r="J144"/>
  <c i="6" r="J317"/>
  <c i="7" r="J299"/>
  <c i="9" r="J263"/>
  <c r="BK281"/>
  <c i="10" r="J217"/>
  <c r="BK309"/>
  <c r="BK100"/>
  <c i="11" r="BK241"/>
  <c r="BK184"/>
  <c i="12" r="BK120"/>
  <c r="BK302"/>
  <c i="13" r="J275"/>
  <c r="J293"/>
  <c i="14" r="J376"/>
  <c r="J378"/>
  <c r="J218"/>
  <c i="15" r="BK349"/>
  <c r="J236"/>
  <c r="BK247"/>
  <c i="16" r="J259"/>
  <c r="BK327"/>
  <c r="BK313"/>
  <c i="17" r="BK205"/>
  <c r="J100"/>
  <c i="18" r="BK327"/>
  <c r="BK336"/>
  <c r="BK258"/>
  <c i="19" r="J111"/>
  <c r="J108"/>
  <c i="20" r="BK464"/>
  <c i="21" r="J383"/>
  <c r="BK199"/>
  <c r="J195"/>
  <c i="24" r="BK262"/>
  <c r="BK108"/>
  <c r="BK257"/>
  <c i="25" r="BK374"/>
  <c r="BK350"/>
  <c r="BK200"/>
  <c i="26" r="BK212"/>
  <c i="28" r="J137"/>
  <c i="17" r="J230"/>
  <c i="18" r="BK375"/>
  <c r="J364"/>
  <c r="J95"/>
  <c i="19" r="BK246"/>
  <c i="20" r="J1580"/>
  <c r="J1167"/>
  <c r="BK968"/>
  <c r="J583"/>
  <c r="BK1549"/>
  <c r="J1359"/>
  <c r="J1120"/>
  <c r="BK238"/>
  <c r="J1409"/>
  <c r="J1444"/>
  <c r="J754"/>
  <c i="2" r="BK580"/>
  <c r="J482"/>
  <c r="J172"/>
  <c r="BK593"/>
  <c r="J672"/>
  <c r="BK236"/>
  <c i="5" r="J373"/>
  <c r="BK175"/>
  <c i="6" r="J111"/>
  <c r="BK267"/>
  <c r="J99"/>
  <c i="7" r="BK227"/>
  <c r="J114"/>
  <c r="BK262"/>
  <c i="8" r="J290"/>
  <c r="J215"/>
  <c i="9" r="BK325"/>
  <c r="J323"/>
  <c i="20" r="J1563"/>
  <c r="BK1288"/>
  <c r="BK976"/>
  <c r="J1093"/>
  <c i="22" r="J175"/>
  <c r="J107"/>
  <c i="23" r="BK123"/>
  <c i="13" r="BK159"/>
  <c i="14" r="BK340"/>
  <c i="17" r="BK242"/>
  <c r="J253"/>
  <c r="J210"/>
  <c i="18" r="BK364"/>
  <c r="J302"/>
  <c r="BK126"/>
  <c i="19" r="BK198"/>
  <c i="20" r="J1469"/>
  <c r="BK721"/>
  <c r="BK628"/>
  <c r="J204"/>
  <c r="J131"/>
  <c i="21" r="J161"/>
  <c r="J154"/>
  <c r="J202"/>
  <c i="22" r="BK231"/>
  <c r="BK191"/>
  <c i="23" r="J148"/>
  <c i="24" r="J253"/>
  <c r="J229"/>
  <c r="BK286"/>
  <c r="BK158"/>
  <c r="BK157"/>
  <c i="25" r="BK445"/>
  <c r="BK384"/>
  <c r="J303"/>
  <c r="J231"/>
  <c i="26" r="BK204"/>
  <c r="J195"/>
  <c i="27" r="J92"/>
  <c i="28" r="J136"/>
  <c i="2" r="BK604"/>
  <c r="BK280"/>
  <c r="BK696"/>
  <c r="J526"/>
  <c r="J95"/>
  <c i="4" r="BK339"/>
  <c r="BK312"/>
  <c r="J319"/>
  <c r="J282"/>
  <c r="BK111"/>
  <c i="5" r="BK327"/>
  <c r="J178"/>
  <c r="J344"/>
  <c r="J278"/>
  <c r="J149"/>
  <c r="J331"/>
  <c r="J230"/>
  <c r="BK144"/>
  <c r="J215"/>
  <c i="6" r="J290"/>
  <c r="J309"/>
  <c i="7" r="BK171"/>
  <c r="J209"/>
  <c r="BK298"/>
  <c i="8" r="J294"/>
  <c r="BK98"/>
  <c r="BK165"/>
  <c i="9" r="J242"/>
  <c r="J284"/>
  <c r="BK163"/>
  <c r="BK232"/>
  <c i="10" r="J296"/>
  <c r="J348"/>
  <c r="BK287"/>
  <c r="BK204"/>
  <c i="11" r="J338"/>
  <c r="J333"/>
  <c r="J221"/>
  <c i="12" r="J390"/>
  <c r="J399"/>
  <c r="BK168"/>
  <c r="J221"/>
  <c r="BK113"/>
  <c i="13" r="J215"/>
  <c r="BK257"/>
  <c i="14" r="BK346"/>
  <c r="J256"/>
  <c r="BK224"/>
  <c r="J357"/>
  <c r="BK166"/>
  <c r="BK122"/>
  <c i="15" r="J410"/>
  <c r="BK389"/>
  <c r="BK367"/>
  <c r="BK228"/>
  <c r="BK124"/>
  <c i="16" r="BK310"/>
  <c r="BK126"/>
  <c r="BK312"/>
  <c r="J142"/>
  <c r="BK247"/>
  <c r="BK262"/>
  <c i="17" r="BK301"/>
  <c r="J305"/>
  <c r="J264"/>
  <c r="J205"/>
  <c i="18" r="J432"/>
  <c r="J225"/>
  <c r="BK358"/>
  <c r="J394"/>
  <c i="21" r="BK303"/>
  <c i="22" r="BK168"/>
  <c i="24" r="J153"/>
  <c r="J239"/>
  <c r="BK147"/>
  <c i="25" r="BK137"/>
  <c r="J323"/>
  <c r="J110"/>
  <c r="J210"/>
  <c r="J129"/>
  <c i="26" r="BK177"/>
  <c r="BK226"/>
  <c r="BK126"/>
  <c i="27" r="J90"/>
  <c i="28" r="BK100"/>
  <c i="3" r="J391"/>
  <c r="BK361"/>
  <c i="4" r="BK264"/>
  <c r="J248"/>
  <c r="J113"/>
  <c i="5" r="J274"/>
  <c i="6" r="J181"/>
  <c r="BK300"/>
  <c r="BK275"/>
  <c r="J134"/>
  <c i="7" r="BK278"/>
  <c r="BK326"/>
  <c r="J163"/>
  <c i="8" r="BK280"/>
  <c r="BK102"/>
  <c i="9" r="J276"/>
  <c r="BK112"/>
  <c i="20" r="BK1300"/>
  <c r="BK1161"/>
  <c r="BK950"/>
  <c r="J529"/>
  <c r="BK303"/>
  <c r="BK649"/>
  <c r="J195"/>
  <c r="J437"/>
  <c i="21" r="J338"/>
  <c r="BK117"/>
  <c r="J294"/>
  <c r="BK360"/>
  <c r="BK178"/>
  <c i="22" r="BK211"/>
  <c r="BK165"/>
  <c i="23" r="J230"/>
  <c i="8" r="BK292"/>
  <c r="BK133"/>
  <c i="9" r="BK130"/>
  <c i="12" r="J302"/>
  <c r="BK180"/>
  <c r="J100"/>
  <c i="13" r="J267"/>
  <c r="J313"/>
  <c r="J159"/>
  <c i="14" r="J365"/>
  <c i="17" r="J199"/>
  <c r="BK267"/>
  <c r="J188"/>
  <c i="18" r="BK315"/>
  <c r="BK182"/>
  <c i="19" r="BK266"/>
  <c r="J114"/>
  <c i="20" r="BK1498"/>
  <c r="J1279"/>
  <c r="J986"/>
  <c r="J1639"/>
  <c r="BK1603"/>
  <c r="J1212"/>
  <c r="BK808"/>
  <c r="BK699"/>
  <c r="BK198"/>
  <c r="J930"/>
  <c r="J649"/>
  <c r="BK437"/>
  <c r="BK457"/>
  <c i="21" r="J355"/>
  <c r="J124"/>
  <c r="J130"/>
  <c r="BK143"/>
  <c i="22" r="BK248"/>
  <c r="BK139"/>
  <c i="23" r="BK104"/>
  <c i="24" r="J180"/>
  <c r="J257"/>
  <c r="BK241"/>
  <c r="BK168"/>
  <c r="BK212"/>
  <c i="25" r="BK313"/>
  <c r="J406"/>
  <c r="BK265"/>
  <c r="J202"/>
  <c i="26" r="BK173"/>
  <c i="28" r="BK113"/>
  <c i="2" r="J583"/>
  <c r="BK270"/>
  <c r="BK458"/>
  <c i="1" r="AS75"/>
  <c i="4" r="BK127"/>
  <c i="5" r="J322"/>
  <c r="BK238"/>
  <c r="J391"/>
  <c r="J328"/>
  <c r="BK178"/>
  <c r="J350"/>
  <c r="J306"/>
  <c r="BK264"/>
  <c r="BK269"/>
  <c r="BK166"/>
  <c i="6" r="J188"/>
  <c r="J257"/>
  <c i="7" r="BK292"/>
  <c r="J189"/>
  <c r="BK112"/>
  <c i="8" r="J229"/>
  <c r="BK272"/>
  <c r="BK195"/>
  <c i="9" r="BK284"/>
  <c r="J342"/>
  <c r="BK242"/>
  <c r="BK263"/>
  <c i="10" r="J340"/>
  <c r="BK165"/>
  <c r="BK249"/>
  <c r="BK242"/>
  <c r="J260"/>
  <c i="11" r="BK326"/>
  <c r="J301"/>
  <c r="BK285"/>
  <c r="BK174"/>
  <c i="12" r="J188"/>
  <c r="J251"/>
  <c r="BK136"/>
  <c i="13" r="J310"/>
  <c i="15" r="J349"/>
  <c r="J317"/>
  <c r="BK283"/>
  <c i="16" r="BK291"/>
  <c r="J289"/>
  <c i="18" r="BK190"/>
  <c r="J258"/>
  <c r="J133"/>
  <c i="19" r="J100"/>
  <c r="BK178"/>
  <c i="20" r="BK1499"/>
  <c r="BK1359"/>
  <c r="BK480"/>
  <c r="J371"/>
  <c r="BK136"/>
  <c i="21" r="BK239"/>
  <c r="J316"/>
  <c r="J134"/>
  <c r="J105"/>
  <c i="22" r="J182"/>
  <c r="J139"/>
  <c i="23" r="J127"/>
  <c r="BK246"/>
  <c i="24" r="J232"/>
  <c r="J243"/>
  <c r="BK287"/>
  <c r="J227"/>
  <c r="BK289"/>
  <c r="J158"/>
  <c i="25" r="J351"/>
  <c r="J331"/>
  <c r="BK331"/>
  <c r="BK164"/>
  <c i="26" r="BK219"/>
  <c r="J96"/>
  <c r="J159"/>
  <c i="27" r="J86"/>
  <c i="28" r="J112"/>
  <c i="20" r="J770"/>
  <c r="BK131"/>
  <c i="2" r="BK568"/>
  <c r="J507"/>
  <c i="3" r="BK330"/>
  <c i="4" r="J205"/>
  <c i="5" r="J379"/>
  <c i="6" r="BK134"/>
  <c i="8" r="J252"/>
  <c r="J114"/>
  <c i="9" r="J273"/>
  <c i="14" r="BK278"/>
  <c i="20" r="J1233"/>
  <c r="J307"/>
  <c r="BK731"/>
  <c r="BK725"/>
  <c i="24" r="BK105"/>
  <c r="J107"/>
  <c r="BK106"/>
  <c i="9" r="J268"/>
  <c i="10" r="J313"/>
  <c r="BK112"/>
  <c i="12" r="J266"/>
  <c r="BK324"/>
  <c i="13" r="BK318"/>
  <c i="17" r="J301"/>
  <c i="19" r="BK194"/>
  <c i="20" r="BK1322"/>
  <c r="BK1139"/>
  <c r="J442"/>
  <c r="J419"/>
  <c i="23" r="J100"/>
  <c i="24" r="BK183"/>
  <c r="BK177"/>
  <c r="J295"/>
  <c i="25" r="BK308"/>
  <c r="BK154"/>
  <c i="2" r="J656"/>
  <c i="3" r="BK352"/>
  <c i="4" r="BK193"/>
  <c i="5" r="J227"/>
  <c r="BK336"/>
  <c r="BK137"/>
  <c r="J336"/>
  <c i="7" r="J309"/>
  <c i="9" r="BK306"/>
  <c r="BK330"/>
  <c i="10" r="BK312"/>
  <c r="BK302"/>
  <c r="J302"/>
  <c i="11" r="BK205"/>
  <c r="J135"/>
  <c i="12" r="J369"/>
  <c r="J343"/>
  <c i="14" r="J127"/>
  <c r="BK117"/>
  <c i="15" r="J376"/>
  <c r="BK301"/>
  <c r="J105"/>
  <c i="16" r="J341"/>
  <c r="BK172"/>
  <c i="17" r="BK329"/>
  <c r="BK199"/>
  <c r="J195"/>
  <c i="18" r="J384"/>
  <c r="J283"/>
  <c i="19" r="BK249"/>
  <c r="BK243"/>
  <c i="20" r="J187"/>
  <c i="21" r="BK284"/>
  <c r="BK394"/>
  <c r="BK294"/>
  <c i="22" r="BK155"/>
  <c i="23" r="J104"/>
  <c r="BK108"/>
  <c i="24" r="BK136"/>
  <c r="J215"/>
  <c r="BK188"/>
  <c r="J226"/>
  <c r="J110"/>
  <c i="25" r="BK364"/>
  <c r="BK256"/>
  <c i="26" r="J151"/>
  <c i="27" r="BK96"/>
  <c i="10" l="1" r="T345"/>
  <c i="6" r="R206"/>
  <c i="8" r="T189"/>
  <c i="11" r="R207"/>
  <c i="6" r="P206"/>
  <c i="8" r="P189"/>
  <c i="17" r="P204"/>
  <c i="22" r="R149"/>
  <c i="21" r="R267"/>
  <c r="P337"/>
  <c i="22" r="BK99"/>
  <c r="J99"/>
  <c r="J69"/>
  <c i="23" r="P99"/>
  <c i="24" r="P98"/>
  <c r="R128"/>
  <c r="T219"/>
  <c i="2" r="BK474"/>
  <c r="J474"/>
  <c r="J64"/>
  <c r="R474"/>
  <c r="R640"/>
  <c r="BK702"/>
  <c r="J702"/>
  <c r="J71"/>
  <c i="3" r="T303"/>
  <c i="4" r="BK349"/>
  <c r="J349"/>
  <c r="J74"/>
  <c i="5" r="P271"/>
  <c i="6" r="R238"/>
  <c r="T321"/>
  <c r="R337"/>
  <c r="R336"/>
  <c i="7" r="R241"/>
  <c r="T315"/>
  <c r="BK331"/>
  <c r="J331"/>
  <c r="J74"/>
  <c i="8" r="T207"/>
  <c i="9" r="T99"/>
  <c r="P203"/>
  <c r="BK322"/>
  <c r="J322"/>
  <c r="J70"/>
  <c i="10" r="BK99"/>
  <c r="J99"/>
  <c r="J65"/>
  <c r="BK203"/>
  <c r="J203"/>
  <c r="J67"/>
  <c r="T203"/>
  <c r="BK329"/>
  <c r="J329"/>
  <c r="J71"/>
  <c i="23" r="BK99"/>
  <c i="24" r="BK128"/>
  <c r="J128"/>
  <c r="J70"/>
  <c r="R219"/>
  <c i="5" r="T271"/>
  <c r="T378"/>
  <c i="6" r="BK98"/>
  <c r="J98"/>
  <c r="J65"/>
  <c r="R218"/>
  <c r="P314"/>
  <c r="R331"/>
  <c i="9" r="T241"/>
  <c r="T345"/>
  <c r="T344"/>
  <c i="24" r="BK98"/>
  <c r="J98"/>
  <c r="J69"/>
  <c r="P128"/>
  <c r="T148"/>
  <c i="2" r="BK94"/>
  <c r="J94"/>
  <c r="J61"/>
  <c r="P512"/>
  <c r="P640"/>
  <c r="T658"/>
  <c r="R689"/>
  <c r="P695"/>
  <c r="T702"/>
  <c i="3" r="R99"/>
  <c r="P249"/>
  <c r="T265"/>
  <c r="R405"/>
  <c r="BK456"/>
  <c r="J456"/>
  <c r="J74"/>
  <c i="4" r="T331"/>
  <c r="R343"/>
  <c i="5" r="P99"/>
  <c r="BK232"/>
  <c r="J232"/>
  <c r="J67"/>
  <c r="R248"/>
  <c r="R370"/>
  <c r="BK394"/>
  <c r="J394"/>
  <c r="J74"/>
  <c i="6" r="P331"/>
  <c i="7" r="P99"/>
  <c r="BK203"/>
  <c r="J203"/>
  <c r="J67"/>
  <c i="8" r="P207"/>
  <c i="10" r="T241"/>
  <c r="T322"/>
  <c r="P339"/>
  <c r="R345"/>
  <c r="R344"/>
  <c i="11" r="T245"/>
  <c r="R323"/>
  <c r="BK340"/>
  <c r="J340"/>
  <c r="J72"/>
  <c r="R346"/>
  <c r="R345"/>
  <c i="12" r="R99"/>
  <c r="P231"/>
  <c r="BK271"/>
  <c r="J271"/>
  <c r="J69"/>
  <c r="BK357"/>
  <c r="J357"/>
  <c r="J70"/>
  <c r="BK366"/>
  <c r="J366"/>
  <c r="J71"/>
  <c r="P392"/>
  <c r="R398"/>
  <c r="R397"/>
  <c i="13" r="P238"/>
  <c r="T307"/>
  <c r="T315"/>
  <c r="T321"/>
  <c r="T320"/>
  <c i="14" r="P98"/>
  <c r="P250"/>
  <c r="R250"/>
  <c i="15" r="BK99"/>
  <c r="J99"/>
  <c r="J65"/>
  <c r="R241"/>
  <c r="BK256"/>
  <c r="J256"/>
  <c r="J68"/>
  <c r="P256"/>
  <c r="T256"/>
  <c r="BK375"/>
  <c r="J375"/>
  <c r="J70"/>
  <c r="P388"/>
  <c r="P419"/>
  <c r="T425"/>
  <c r="T424"/>
  <c i="16" r="R99"/>
  <c r="R246"/>
  <c r="T326"/>
  <c r="R343"/>
  <c r="T349"/>
  <c r="T348"/>
  <c i="17" r="P97"/>
  <c r="BK225"/>
  <c r="J225"/>
  <c r="J69"/>
  <c r="P320"/>
  <c r="R326"/>
  <c r="R325"/>
  <c i="18" r="BK247"/>
  <c r="J247"/>
  <c r="J63"/>
  <c r="BK306"/>
  <c r="J306"/>
  <c r="J64"/>
  <c r="T370"/>
  <c i="19" r="BK88"/>
  <c r="J88"/>
  <c r="J61"/>
  <c r="T215"/>
  <c r="R263"/>
  <c i="20" r="T116"/>
  <c r="P441"/>
  <c r="T717"/>
  <c r="P1018"/>
  <c r="BK1032"/>
  <c r="J1032"/>
  <c r="J77"/>
  <c r="T1032"/>
  <c r="P1211"/>
  <c r="BK1340"/>
  <c r="J1340"/>
  <c r="J83"/>
  <c r="T1403"/>
  <c r="BK1471"/>
  <c r="J1471"/>
  <c r="J86"/>
  <c r="R1471"/>
  <c r="BK1575"/>
  <c r="J1575"/>
  <c r="J88"/>
  <c r="P1616"/>
  <c i="22" r="R162"/>
  <c i="23" r="P166"/>
  <c r="R241"/>
  <c i="24" r="P219"/>
  <c i="2" r="T695"/>
  <c r="T694"/>
  <c i="3" r="BK265"/>
  <c r="J265"/>
  <c r="J68"/>
  <c r="P405"/>
  <c i="5" r="BK271"/>
  <c r="J271"/>
  <c r="J69"/>
  <c r="BK378"/>
  <c r="J378"/>
  <c r="J71"/>
  <c r="R388"/>
  <c i="6" r="T238"/>
  <c r="R321"/>
  <c r="P337"/>
  <c r="P336"/>
  <c i="7" r="T241"/>
  <c r="R315"/>
  <c i="8" r="R207"/>
  <c i="9" r="P216"/>
  <c r="P322"/>
  <c r="BK339"/>
  <c r="J339"/>
  <c r="J72"/>
  <c i="10" r="R241"/>
  <c r="T329"/>
  <c r="P345"/>
  <c r="P344"/>
  <c i="24" r="P148"/>
  <c i="10" r="R203"/>
  <c r="P322"/>
  <c i="3" r="BK99"/>
  <c r="J99"/>
  <c r="J65"/>
  <c r="R249"/>
  <c r="P265"/>
  <c r="BK422"/>
  <c r="J422"/>
  <c r="J71"/>
  <c r="P450"/>
  <c r="R456"/>
  <c r="R455"/>
  <c i="4" r="P98"/>
  <c r="BK208"/>
  <c r="J208"/>
  <c r="J67"/>
  <c r="BK224"/>
  <c r="J224"/>
  <c r="J68"/>
  <c r="T242"/>
  <c r="T322"/>
  <c r="R331"/>
  <c r="BK343"/>
  <c r="J343"/>
  <c r="J72"/>
  <c r="P349"/>
  <c r="P348"/>
  <c i="5" r="T232"/>
  <c r="BK370"/>
  <c r="J370"/>
  <c r="J70"/>
  <c r="BK388"/>
  <c r="J388"/>
  <c r="J72"/>
  <c r="P394"/>
  <c r="P393"/>
  <c i="6" r="P98"/>
  <c r="P218"/>
  <c r="T314"/>
  <c r="T331"/>
  <c i="7" r="P241"/>
  <c r="P315"/>
  <c r="T331"/>
  <c r="T330"/>
  <c i="8" r="T97"/>
  <c r="T96"/>
  <c r="BK289"/>
  <c r="J289"/>
  <c r="J72"/>
  <c i="9" r="P241"/>
  <c i="10" r="P99"/>
  <c r="P203"/>
  <c r="T216"/>
  <c r="BK322"/>
  <c r="J322"/>
  <c r="J70"/>
  <c r="R329"/>
  <c r="T339"/>
  <c i="24" r="BK148"/>
  <c r="J148"/>
  <c r="J71"/>
  <c i="10" r="BK216"/>
  <c r="J216"/>
  <c r="J68"/>
  <c r="BK339"/>
  <c r="J339"/>
  <c r="J72"/>
  <c i="25" r="R100"/>
  <c r="BK277"/>
  <c r="J277"/>
  <c r="J68"/>
  <c i="2" r="P94"/>
  <c r="T512"/>
  <c r="R658"/>
  <c r="P689"/>
  <c r="BK695"/>
  <c r="J695"/>
  <c r="J70"/>
  <c r="P702"/>
  <c r="P694"/>
  <c i="3" r="R303"/>
  <c r="R422"/>
  <c r="P456"/>
  <c r="P455"/>
  <c i="4" r="BK98"/>
  <c r="J98"/>
  <c r="J65"/>
  <c r="R208"/>
  <c r="R224"/>
  <c r="P242"/>
  <c r="BK322"/>
  <c r="J322"/>
  <c r="J70"/>
  <c r="BK331"/>
  <c r="J331"/>
  <c r="J71"/>
  <c i="5" r="T99"/>
  <c r="BK248"/>
  <c r="J248"/>
  <c r="J68"/>
  <c r="P378"/>
  <c i="6" r="BK238"/>
  <c r="J238"/>
  <c r="J69"/>
  <c i="7" r="BK216"/>
  <c r="J216"/>
  <c r="J68"/>
  <c r="P308"/>
  <c i="10" r="T99"/>
  <c r="T98"/>
  <c r="R216"/>
  <c i="25" r="R224"/>
  <c r="BK383"/>
  <c r="J383"/>
  <c r="J72"/>
  <c i="21" r="BK267"/>
  <c r="J267"/>
  <c r="J72"/>
  <c r="P354"/>
  <c r="T391"/>
  <c r="T390"/>
  <c i="22" r="T99"/>
  <c i="23" r="R166"/>
  <c r="T241"/>
  <c i="9" r="R203"/>
  <c r="BK329"/>
  <c r="J329"/>
  <c r="J71"/>
  <c i="24" r="T128"/>
  <c i="25" r="P264"/>
  <c r="P307"/>
  <c r="R339"/>
  <c r="P389"/>
  <c r="R439"/>
  <c i="9" r="BK99"/>
  <c r="BK216"/>
  <c r="J216"/>
  <c r="J68"/>
  <c r="T322"/>
  <c i="24" r="R148"/>
  <c i="25" r="BK100"/>
  <c r="J100"/>
  <c r="J65"/>
  <c r="R307"/>
  <c r="T439"/>
  <c i="3" r="P303"/>
  <c r="T422"/>
  <c r="T450"/>
  <c i="4" r="T98"/>
  <c r="T97"/>
  <c r="T208"/>
  <c r="T224"/>
  <c r="BK242"/>
  <c r="J242"/>
  <c r="J69"/>
  <c r="P322"/>
  <c r="P331"/>
  <c i="5" r="BK99"/>
  <c r="J99"/>
  <c r="J65"/>
  <c r="P232"/>
  <c r="P248"/>
  <c r="P370"/>
  <c r="P388"/>
  <c r="R394"/>
  <c r="R393"/>
  <c i="6" r="T98"/>
  <c r="T218"/>
  <c r="BK321"/>
  <c r="J321"/>
  <c r="J71"/>
  <c r="T337"/>
  <c r="T336"/>
  <c i="7" r="R99"/>
  <c r="T203"/>
  <c r="R216"/>
  <c r="T308"/>
  <c r="R325"/>
  <c i="8" r="R289"/>
  <c r="R288"/>
  <c i="9" r="R99"/>
  <c r="T216"/>
  <c r="P329"/>
  <c r="R345"/>
  <c r="R344"/>
  <c i="10" r="R99"/>
  <c r="P216"/>
  <c r="R322"/>
  <c i="11" r="P99"/>
  <c r="R220"/>
  <c r="R330"/>
  <c i="12" r="BK250"/>
  <c r="J250"/>
  <c r="J68"/>
  <c r="T250"/>
  <c r="T366"/>
  <c i="13" r="T238"/>
  <c i="14" r="BK250"/>
  <c r="J250"/>
  <c r="J68"/>
  <c r="T250"/>
  <c r="BK359"/>
  <c r="J359"/>
  <c r="J70"/>
  <c i="15" r="T241"/>
  <c r="R256"/>
  <c r="T375"/>
  <c r="T419"/>
  <c i="16" r="R221"/>
  <c r="BK333"/>
  <c r="J333"/>
  <c r="J71"/>
  <c i="17" r="T320"/>
  <c i="18" r="P89"/>
  <c r="T247"/>
  <c r="BK370"/>
  <c r="J370"/>
  <c r="J65"/>
  <c r="BK398"/>
  <c r="J398"/>
  <c r="J66"/>
  <c r="BK431"/>
  <c r="J431"/>
  <c r="J67"/>
  <c i="19" r="R215"/>
  <c r="T263"/>
  <c i="20" r="BK362"/>
  <c r="J362"/>
  <c r="J70"/>
  <c r="R441"/>
  <c r="BK717"/>
  <c r="J717"/>
  <c r="J75"/>
  <c r="P1038"/>
  <c r="BK1290"/>
  <c r="J1290"/>
  <c r="J81"/>
  <c r="P1340"/>
  <c r="P1403"/>
  <c r="BK1490"/>
  <c r="J1490"/>
  <c r="J87"/>
  <c r="P1575"/>
  <c r="BK1605"/>
  <c r="J1605"/>
  <c r="J89"/>
  <c r="T1605"/>
  <c i="21" r="R299"/>
  <c r="T354"/>
  <c r="BK391"/>
  <c r="J391"/>
  <c r="J78"/>
  <c i="23" r="R99"/>
  <c r="BK231"/>
  <c r="J231"/>
  <c r="J71"/>
  <c i="25" r="P224"/>
  <c r="T264"/>
  <c r="T277"/>
  <c r="P339"/>
  <c r="R371"/>
  <c r="T371"/>
  <c r="P383"/>
  <c r="R383"/>
  <c r="T383"/>
  <c r="BK439"/>
  <c r="J439"/>
  <c r="J75"/>
  <c r="P448"/>
  <c i="26" r="T95"/>
  <c i="8" r="T289"/>
  <c r="T288"/>
  <c i="9" r="R216"/>
  <c r="P339"/>
  <c i="25" r="P100"/>
  <c r="P99"/>
  <c r="T224"/>
  <c r="P277"/>
  <c r="BK339"/>
  <c r="J339"/>
  <c r="J70"/>
  <c r="P371"/>
  <c r="BK389"/>
  <c r="J389"/>
  <c r="J74"/>
  <c r="BK448"/>
  <c r="J448"/>
  <c r="J76"/>
  <c i="26" r="BK181"/>
  <c r="J181"/>
  <c r="J66"/>
  <c r="T187"/>
  <c r="T186"/>
  <c i="27" r="T83"/>
  <c r="T82"/>
  <c r="T81"/>
  <c i="2" r="R512"/>
  <c r="P658"/>
  <c i="3" r="P99"/>
  <c r="P98"/>
  <c r="P97"/>
  <c i="1" r="AU57"/>
  <c i="3" r="BK249"/>
  <c r="J249"/>
  <c r="J67"/>
  <c r="R265"/>
  <c r="P422"/>
  <c r="R450"/>
  <c i="4" r="P343"/>
  <c r="T349"/>
  <c r="T348"/>
  <c i="6" r="R98"/>
  <c r="BK218"/>
  <c r="J218"/>
  <c r="J68"/>
  <c r="BK314"/>
  <c r="J314"/>
  <c r="J70"/>
  <c r="P321"/>
  <c r="BK337"/>
  <c r="BK336"/>
  <c r="J336"/>
  <c r="J73"/>
  <c i="7" r="BK241"/>
  <c r="J241"/>
  <c r="J69"/>
  <c r="BK315"/>
  <c r="J315"/>
  <c r="J71"/>
  <c r="P325"/>
  <c r="P331"/>
  <c r="P330"/>
  <c i="8" r="R97"/>
  <c r="R96"/>
  <c r="P289"/>
  <c r="P288"/>
  <c i="9" r="R241"/>
  <c r="T329"/>
  <c r="R339"/>
  <c r="BK345"/>
  <c r="J345"/>
  <c r="J74"/>
  <c i="11" r="R99"/>
  <c r="BK220"/>
  <c r="J220"/>
  <c r="J68"/>
  <c r="P220"/>
  <c r="T220"/>
  <c r="BK323"/>
  <c r="J323"/>
  <c r="J70"/>
  <c r="T330"/>
  <c i="12" r="P99"/>
  <c r="R271"/>
  <c r="R366"/>
  <c r="R392"/>
  <c r="P398"/>
  <c r="P397"/>
  <c i="13" r="BK97"/>
  <c r="J97"/>
  <c r="J65"/>
  <c r="P217"/>
  <c r="T217"/>
  <c r="P307"/>
  <c r="P315"/>
  <c r="BK321"/>
  <c r="J321"/>
  <c r="J73"/>
  <c i="14" r="BK275"/>
  <c r="J275"/>
  <c r="J69"/>
  <c r="T359"/>
  <c r="R369"/>
  <c r="P375"/>
  <c r="P374"/>
  <c i="15" r="BK282"/>
  <c r="J282"/>
  <c r="J69"/>
  <c r="P375"/>
  <c r="T388"/>
  <c r="R425"/>
  <c r="R424"/>
  <c i="16" r="BK99"/>
  <c r="BK221"/>
  <c r="J221"/>
  <c r="J68"/>
  <c r="P221"/>
  <c r="T221"/>
  <c r="BK326"/>
  <c r="J326"/>
  <c r="J70"/>
  <c r="R333"/>
  <c r="R349"/>
  <c r="R348"/>
  <c i="17" r="P225"/>
  <c r="R320"/>
  <c r="P326"/>
  <c r="P325"/>
  <c i="18" r="P247"/>
  <c r="P306"/>
  <c r="R370"/>
  <c i="19" r="P88"/>
  <c r="P215"/>
  <c r="R255"/>
  <c i="20" r="R116"/>
  <c r="T441"/>
  <c r="R483"/>
  <c r="T483"/>
  <c r="T510"/>
  <c r="P698"/>
  <c r="R698"/>
  <c r="T698"/>
  <c r="T1038"/>
  <c r="P1290"/>
  <c r="BK1403"/>
  <c r="J1403"/>
  <c r="J84"/>
  <c r="T1433"/>
  <c r="P1471"/>
  <c r="R1575"/>
  <c r="P1605"/>
  <c i="21" r="T104"/>
  <c r="T299"/>
  <c r="R337"/>
  <c r="P385"/>
  <c i="22" r="R99"/>
  <c i="25" r="T100"/>
  <c r="BK264"/>
  <c r="J264"/>
  <c r="J67"/>
  <c r="R277"/>
  <c r="T307"/>
  <c r="BK371"/>
  <c r="J371"/>
  <c r="J71"/>
  <c r="R389"/>
  <c r="P439"/>
  <c r="T448"/>
  <c i="26" r="BK95"/>
  <c r="BK94"/>
  <c r="P181"/>
  <c r="P187"/>
  <c r="P186"/>
  <c r="P209"/>
  <c r="P208"/>
  <c i="27" r="P83"/>
  <c r="P82"/>
  <c r="P81"/>
  <c i="1" r="AU84"/>
  <c i="8" r="BK207"/>
  <c r="J207"/>
  <c r="J69"/>
  <c i="9" r="T203"/>
  <c r="R322"/>
  <c i="10" r="BK241"/>
  <c r="J241"/>
  <c r="J69"/>
  <c r="BK345"/>
  <c r="J345"/>
  <c r="J74"/>
  <c i="11" r="T99"/>
  <c r="R245"/>
  <c r="T323"/>
  <c r="P340"/>
  <c r="T346"/>
  <c r="T345"/>
  <c i="12" r="P271"/>
  <c r="P357"/>
  <c r="R357"/>
  <c r="T357"/>
  <c r="BK392"/>
  <c r="J392"/>
  <c r="J72"/>
  <c r="BK398"/>
  <c r="J398"/>
  <c r="J74"/>
  <c i="13" r="P97"/>
  <c r="P96"/>
  <c r="P95"/>
  <c i="1" r="AU67"/>
  <c i="13" r="R238"/>
  <c r="R307"/>
  <c r="R315"/>
  <c r="P321"/>
  <c r="P320"/>
  <c i="14" r="R98"/>
  <c r="R275"/>
  <c r="P359"/>
  <c i="15" r="T99"/>
  <c r="BK241"/>
  <c r="J241"/>
  <c r="J67"/>
  <c r="P282"/>
  <c r="R375"/>
  <c i="16" r="BK246"/>
  <c r="J246"/>
  <c r="J69"/>
  <c r="P326"/>
  <c r="T333"/>
  <c r="T343"/>
  <c r="P349"/>
  <c r="P348"/>
  <c i="17" r="BK97"/>
  <c r="R225"/>
  <c r="T326"/>
  <c r="T325"/>
  <c i="18" r="R89"/>
  <c r="R247"/>
  <c r="P370"/>
  <c r="R398"/>
  <c r="R431"/>
  <c i="19" r="T88"/>
  <c r="T87"/>
  <c r="T86"/>
  <c r="T255"/>
  <c i="20" r="BK116"/>
  <c r="J116"/>
  <c r="J69"/>
  <c r="R362"/>
  <c r="BK483"/>
  <c r="J483"/>
  <c r="J72"/>
  <c r="P717"/>
  <c r="BK1018"/>
  <c r="J1018"/>
  <c r="J76"/>
  <c r="T1018"/>
  <c r="P1032"/>
  <c r="T1211"/>
  <c r="T1340"/>
  <c r="P1433"/>
  <c r="P1490"/>
  <c r="T1575"/>
  <c r="R1605"/>
  <c i="21" r="R104"/>
  <c r="R103"/>
  <c r="BK299"/>
  <c r="J299"/>
  <c r="J73"/>
  <c r="R354"/>
  <c r="R385"/>
  <c r="P391"/>
  <c r="P390"/>
  <c i="22" r="T162"/>
  <c r="T247"/>
  <c i="23" r="BK166"/>
  <c r="J166"/>
  <c r="J70"/>
  <c r="P231"/>
  <c r="BK241"/>
  <c r="J241"/>
  <c r="J73"/>
  <c i="26" r="R181"/>
  <c r="R187"/>
  <c r="R186"/>
  <c r="BK209"/>
  <c r="J209"/>
  <c r="J71"/>
  <c i="27" r="BK83"/>
  <c r="J83"/>
  <c r="J61"/>
  <c r="R83"/>
  <c r="R82"/>
  <c r="R81"/>
  <c i="2" r="T94"/>
  <c r="BK512"/>
  <c r="J512"/>
  <c r="J65"/>
  <c r="BK640"/>
  <c r="J640"/>
  <c r="J66"/>
  <c r="BK658"/>
  <c r="J658"/>
  <c r="J67"/>
  <c r="BK689"/>
  <c r="J689"/>
  <c r="J68"/>
  <c r="T689"/>
  <c r="R695"/>
  <c r="R702"/>
  <c i="3" r="BK303"/>
  <c r="J303"/>
  <c r="J69"/>
  <c r="T405"/>
  <c r="BK450"/>
  <c r="J450"/>
  <c r="J72"/>
  <c r="T456"/>
  <c r="T455"/>
  <c i="4" r="R98"/>
  <c r="P208"/>
  <c r="P224"/>
  <c r="R242"/>
  <c r="R322"/>
  <c r="R349"/>
  <c r="R348"/>
  <c i="5" r="R271"/>
  <c r="R378"/>
  <c r="T394"/>
  <c r="T393"/>
  <c i="7" r="T99"/>
  <c r="R203"/>
  <c r="P216"/>
  <c r="BK308"/>
  <c r="J308"/>
  <c r="J70"/>
  <c r="T325"/>
  <c i="8" r="P97"/>
  <c r="P96"/>
  <c r="P95"/>
  <c i="1" r="AU62"/>
  <c i="9" r="P99"/>
  <c r="P98"/>
  <c r="BK203"/>
  <c r="J203"/>
  <c r="J67"/>
  <c i="20" r="T362"/>
  <c r="P510"/>
  <c r="R1038"/>
  <c r="T1290"/>
  <c r="R1433"/>
  <c r="T1471"/>
  <c r="R1616"/>
  <c i="21" r="BK104"/>
  <c r="T267"/>
  <c r="BK337"/>
  <c r="J337"/>
  <c r="J74"/>
  <c r="T337"/>
  <c r="BK385"/>
  <c r="J385"/>
  <c r="J76"/>
  <c i="22" r="BK162"/>
  <c r="J162"/>
  <c r="J71"/>
  <c r="R247"/>
  <c i="23" r="T166"/>
  <c r="T231"/>
  <c r="P241"/>
  <c i="24" r="R98"/>
  <c r="R97"/>
  <c r="R96"/>
  <c r="T98"/>
  <c r="T97"/>
  <c r="T96"/>
  <c r="BK219"/>
  <c r="J219"/>
  <c r="J72"/>
  <c i="25" r="BK224"/>
  <c r="J224"/>
  <c r="J66"/>
  <c r="R264"/>
  <c r="BK307"/>
  <c r="J307"/>
  <c r="J69"/>
  <c r="T339"/>
  <c r="T389"/>
  <c r="T388"/>
  <c r="R448"/>
  <c i="26" r="P95"/>
  <c r="P94"/>
  <c r="P93"/>
  <c i="1" r="AU83"/>
  <c i="26" r="T181"/>
  <c r="R209"/>
  <c r="R208"/>
  <c i="11" r="BK99"/>
  <c r="J99"/>
  <c r="J65"/>
  <c r="P245"/>
  <c r="BK330"/>
  <c r="J330"/>
  <c r="J71"/>
  <c r="T340"/>
  <c r="P346"/>
  <c r="P345"/>
  <c i="12" r="T99"/>
  <c r="R231"/>
  <c r="P250"/>
  <c r="R250"/>
  <c i="13" r="T97"/>
  <c r="T96"/>
  <c r="T95"/>
  <c r="BK238"/>
  <c r="J238"/>
  <c r="J69"/>
  <c r="BK307"/>
  <c r="J307"/>
  <c r="J70"/>
  <c r="BK315"/>
  <c r="J315"/>
  <c r="J71"/>
  <c r="R321"/>
  <c r="R320"/>
  <c i="14" r="BK98"/>
  <c r="P275"/>
  <c r="R359"/>
  <c r="P369"/>
  <c r="BK375"/>
  <c r="T375"/>
  <c r="T374"/>
  <c i="15" r="P99"/>
  <c r="T282"/>
  <c r="R388"/>
  <c r="R419"/>
  <c i="16" r="T99"/>
  <c r="T246"/>
  <c r="P333"/>
  <c r="P343"/>
  <c i="17" r="R97"/>
  <c r="R96"/>
  <c r="T225"/>
  <c r="BK326"/>
  <c r="J326"/>
  <c r="J72"/>
  <c i="18" r="T89"/>
  <c r="T88"/>
  <c r="T87"/>
  <c r="T306"/>
  <c r="T398"/>
  <c r="T431"/>
  <c i="19" r="R88"/>
  <c r="R87"/>
  <c r="R86"/>
  <c r="BK255"/>
  <c r="J255"/>
  <c r="J65"/>
  <c r="BK263"/>
  <c r="J263"/>
  <c r="J66"/>
  <c i="20" r="P116"/>
  <c r="BK441"/>
  <c r="J441"/>
  <c r="J71"/>
  <c r="P483"/>
  <c r="R717"/>
  <c r="R1018"/>
  <c r="R1032"/>
  <c r="BK1211"/>
  <c r="J1211"/>
  <c r="J80"/>
  <c r="R1290"/>
  <c r="R1403"/>
  <c r="R1490"/>
  <c r="BK1616"/>
  <c r="J1616"/>
  <c r="J90"/>
  <c i="21" r="P267"/>
  <c i="22" r="P99"/>
  <c r="P247"/>
  <c i="2" r="R94"/>
  <c r="R93"/>
  <c r="P454"/>
  <c r="P474"/>
  <c r="T474"/>
  <c r="T640"/>
  <c i="3" r="T99"/>
  <c r="T98"/>
  <c r="T97"/>
  <c r="T249"/>
  <c r="BK405"/>
  <c r="J405"/>
  <c r="J70"/>
  <c i="5" r="R99"/>
  <c r="R98"/>
  <c r="R97"/>
  <c r="R232"/>
  <c r="T248"/>
  <c r="T370"/>
  <c r="T388"/>
  <c i="6" r="P238"/>
  <c r="R314"/>
  <c r="BK331"/>
  <c r="J331"/>
  <c r="J72"/>
  <c i="7" r="BK99"/>
  <c r="J99"/>
  <c r="J65"/>
  <c r="P203"/>
  <c r="T216"/>
  <c r="R308"/>
  <c r="BK325"/>
  <c r="J325"/>
  <c r="J72"/>
  <c r="R331"/>
  <c r="R330"/>
  <c i="8" r="BK97"/>
  <c i="9" r="BK241"/>
  <c r="J241"/>
  <c r="J69"/>
  <c r="R329"/>
  <c r="T339"/>
  <c r="P345"/>
  <c r="P344"/>
  <c i="10" r="P241"/>
  <c r="P329"/>
  <c r="R339"/>
  <c i="11" r="BK245"/>
  <c r="J245"/>
  <c r="J69"/>
  <c r="P323"/>
  <c r="P330"/>
  <c r="R340"/>
  <c r="BK346"/>
  <c r="J346"/>
  <c r="J74"/>
  <c i="12" r="BK99"/>
  <c r="T271"/>
  <c r="P366"/>
  <c r="T392"/>
  <c r="T398"/>
  <c r="T397"/>
  <c i="13" r="R97"/>
  <c r="R96"/>
  <c r="R95"/>
  <c r="BK217"/>
  <c r="J217"/>
  <c r="J67"/>
  <c r="R217"/>
  <c i="14" r="T98"/>
  <c r="T97"/>
  <c r="T96"/>
  <c r="T275"/>
  <c r="BK369"/>
  <c r="J369"/>
  <c r="J71"/>
  <c r="T369"/>
  <c r="R375"/>
  <c r="R374"/>
  <c i="15" r="R99"/>
  <c r="P241"/>
  <c r="R282"/>
  <c r="BK388"/>
  <c r="J388"/>
  <c r="J71"/>
  <c r="BK419"/>
  <c r="J419"/>
  <c r="J72"/>
  <c r="BK425"/>
  <c r="J425"/>
  <c r="J74"/>
  <c r="P425"/>
  <c r="P424"/>
  <c i="16" r="P99"/>
  <c r="P246"/>
  <c r="R326"/>
  <c r="BK343"/>
  <c r="J343"/>
  <c r="J72"/>
  <c r="BK349"/>
  <c r="J349"/>
  <c r="J74"/>
  <c i="17" r="T97"/>
  <c r="T96"/>
  <c r="BK320"/>
  <c r="J320"/>
  <c r="J70"/>
  <c i="18" r="BK89"/>
  <c r="J89"/>
  <c r="J61"/>
  <c r="R306"/>
  <c r="P398"/>
  <c r="P431"/>
  <c i="19" r="BK215"/>
  <c r="J215"/>
  <c r="J64"/>
  <c r="P255"/>
  <c r="P263"/>
  <c i="20" r="P362"/>
  <c r="BK510"/>
  <c r="J510"/>
  <c r="J73"/>
  <c r="R510"/>
  <c r="BK698"/>
  <c r="J698"/>
  <c r="J74"/>
  <c r="BK1038"/>
  <c r="R1211"/>
  <c r="R1340"/>
  <c r="BK1433"/>
  <c r="J1433"/>
  <c r="J85"/>
  <c r="T1490"/>
  <c r="T1616"/>
  <c i="21" r="P104"/>
  <c r="P103"/>
  <c r="P102"/>
  <c i="1" r="AU77"/>
  <c i="21" r="P299"/>
  <c r="BK354"/>
  <c r="J354"/>
  <c r="J75"/>
  <c r="T385"/>
  <c r="R391"/>
  <c r="R390"/>
  <c i="22" r="P162"/>
  <c r="BK247"/>
  <c r="J247"/>
  <c r="J73"/>
  <c i="23" r="T99"/>
  <c r="T98"/>
  <c r="T97"/>
  <c r="R231"/>
  <c i="26" r="R95"/>
  <c r="R94"/>
  <c r="R93"/>
  <c r="BK187"/>
  <c r="J187"/>
  <c r="J68"/>
  <c r="T209"/>
  <c r="T208"/>
  <c i="28" r="BK81"/>
  <c r="J81"/>
  <c r="J60"/>
  <c r="P81"/>
  <c r="P80"/>
  <c i="1" r="AU85"/>
  <c i="28" r="R81"/>
  <c r="R80"/>
  <c r="T81"/>
  <c r="T80"/>
  <c i="10" r="T344"/>
  <c i="6" r="BK203"/>
  <c r="J203"/>
  <c r="J66"/>
  <c r="BK206"/>
  <c r="J206"/>
  <c r="J67"/>
  <c i="2" r="BK454"/>
  <c r="J454"/>
  <c r="J62"/>
  <c i="11" r="BK204"/>
  <c r="J204"/>
  <c r="J66"/>
  <c i="13" r="BK214"/>
  <c r="J214"/>
  <c r="J66"/>
  <c i="15" r="BK238"/>
  <c r="J238"/>
  <c r="J66"/>
  <c i="16" r="BK204"/>
  <c r="J204"/>
  <c r="J66"/>
  <c i="23" r="BK237"/>
  <c r="J237"/>
  <c r="J72"/>
  <c i="9" r="BK200"/>
  <c r="J200"/>
  <c r="J66"/>
  <c i="3" r="BK245"/>
  <c r="J245"/>
  <c r="J66"/>
  <c i="4" r="BK204"/>
  <c r="J204"/>
  <c r="J66"/>
  <c i="5" r="BK229"/>
  <c r="J229"/>
  <c r="J66"/>
  <c i="8" r="BK285"/>
  <c r="J285"/>
  <c r="J70"/>
  <c i="10" r="BK200"/>
  <c r="J200"/>
  <c r="J66"/>
  <c i="5" r="BK398"/>
  <c r="J398"/>
  <c r="J75"/>
  <c i="3" r="BK465"/>
  <c r="J465"/>
  <c r="J75"/>
  <c i="10" r="BK349"/>
  <c r="J349"/>
  <c r="J75"/>
  <c i="17" r="BK201"/>
  <c r="J201"/>
  <c r="J66"/>
  <c i="21" r="BK256"/>
  <c r="J256"/>
  <c r="J70"/>
  <c r="BK261"/>
  <c r="J261"/>
  <c r="J71"/>
  <c i="8" r="BK189"/>
  <c r="J189"/>
  <c r="J67"/>
  <c r="BK201"/>
  <c r="J201"/>
  <c r="J68"/>
  <c i="13" r="BK232"/>
  <c r="J232"/>
  <c r="J68"/>
  <c i="14" r="BK234"/>
  <c r="J234"/>
  <c r="J66"/>
  <c i="20" r="BK1335"/>
  <c r="J1335"/>
  <c r="J82"/>
  <c i="8" r="BK293"/>
  <c r="J293"/>
  <c r="J73"/>
  <c i="9" r="BK349"/>
  <c r="J349"/>
  <c r="J75"/>
  <c i="12" r="BK404"/>
  <c r="J404"/>
  <c r="J75"/>
  <c i="16" r="BK207"/>
  <c r="J207"/>
  <c r="J67"/>
  <c i="22" r="BK240"/>
  <c r="J240"/>
  <c r="J72"/>
  <c i="2" r="BK725"/>
  <c r="J725"/>
  <c r="J72"/>
  <c i="7" r="BK335"/>
  <c r="J335"/>
  <c r="J75"/>
  <c i="15" r="BK429"/>
  <c r="J429"/>
  <c r="J75"/>
  <c i="19" r="BK202"/>
  <c r="J202"/>
  <c r="J62"/>
  <c r="BK209"/>
  <c r="J209"/>
  <c r="J63"/>
  <c i="22" r="BK149"/>
  <c r="J149"/>
  <c r="J70"/>
  <c i="7" r="BK200"/>
  <c r="J200"/>
  <c r="J66"/>
  <c i="8" r="BK186"/>
  <c r="J186"/>
  <c r="J66"/>
  <c i="11" r="BK207"/>
  <c r="J207"/>
  <c r="J67"/>
  <c r="BK350"/>
  <c r="J350"/>
  <c r="J75"/>
  <c i="12" r="BK231"/>
  <c r="J231"/>
  <c r="J66"/>
  <c i="14" r="BK237"/>
  <c r="J237"/>
  <c r="J67"/>
  <c r="BK379"/>
  <c r="J379"/>
  <c r="J74"/>
  <c i="16" r="BK353"/>
  <c r="J353"/>
  <c r="J75"/>
  <c i="17" r="BK204"/>
  <c r="J204"/>
  <c r="J67"/>
  <c r="BK219"/>
  <c r="J219"/>
  <c r="J68"/>
  <c r="BK330"/>
  <c r="J330"/>
  <c r="J73"/>
  <c i="18" r="BK240"/>
  <c r="J240"/>
  <c r="J62"/>
  <c i="26" r="BK203"/>
  <c r="J203"/>
  <c r="J69"/>
  <c i="27" r="BK82"/>
  <c r="BK81"/>
  <c r="J81"/>
  <c i="28" r="J52"/>
  <c r="F55"/>
  <c r="E70"/>
  <c r="J77"/>
  <c r="BE82"/>
  <c r="BE83"/>
  <c r="BE84"/>
  <c r="BE85"/>
  <c r="BE91"/>
  <c r="BE92"/>
  <c r="BE100"/>
  <c r="BE112"/>
  <c r="BE135"/>
  <c r="BE101"/>
  <c r="BE102"/>
  <c r="BE103"/>
  <c r="BE126"/>
  <c r="BE138"/>
  <c r="BE139"/>
  <c r="BE144"/>
  <c r="BE113"/>
  <c r="BE131"/>
  <c r="BE136"/>
  <c r="BE104"/>
  <c r="BE114"/>
  <c r="BE137"/>
  <c i="26" r="BK186"/>
  <c r="J186"/>
  <c r="J67"/>
  <c r="BK208"/>
  <c r="J208"/>
  <c r="J70"/>
  <c i="27" r="E48"/>
  <c r="F78"/>
  <c r="BE86"/>
  <c r="BE98"/>
  <c i="26" r="J94"/>
  <c r="J64"/>
  <c r="J95"/>
  <c r="J65"/>
  <c i="27" r="BE84"/>
  <c r="BE88"/>
  <c r="BE90"/>
  <c r="BE94"/>
  <c r="BE96"/>
  <c r="BE100"/>
  <c r="BE102"/>
  <c r="J52"/>
  <c r="BE92"/>
  <c r="BE104"/>
  <c r="BE106"/>
  <c r="BE108"/>
  <c i="25" r="BK99"/>
  <c r="J99"/>
  <c r="J64"/>
  <c r="BK388"/>
  <c r="J388"/>
  <c r="J73"/>
  <c i="26" r="E50"/>
  <c r="BE106"/>
  <c r="BE116"/>
  <c r="F59"/>
  <c r="BE96"/>
  <c r="BE122"/>
  <c r="BE128"/>
  <c r="BE102"/>
  <c r="BE151"/>
  <c r="BE126"/>
  <c r="BE132"/>
  <c r="BE142"/>
  <c r="BE150"/>
  <c r="BE161"/>
  <c r="BE165"/>
  <c r="J87"/>
  <c r="BE110"/>
  <c r="BE144"/>
  <c r="BE146"/>
  <c r="BE171"/>
  <c r="BE210"/>
  <c r="BE212"/>
  <c r="BE224"/>
  <c r="BE177"/>
  <c r="BE204"/>
  <c r="BE114"/>
  <c r="BE120"/>
  <c r="BE136"/>
  <c r="BE167"/>
  <c r="BE182"/>
  <c r="BE188"/>
  <c r="BE195"/>
  <c r="BE219"/>
  <c r="BE98"/>
  <c r="BE153"/>
  <c r="BE159"/>
  <c r="BE173"/>
  <c r="BE184"/>
  <c r="BE193"/>
  <c r="BE199"/>
  <c r="BE226"/>
  <c i="25" r="BE141"/>
  <c r="BE154"/>
  <c r="F59"/>
  <c r="BE187"/>
  <c r="BE206"/>
  <c r="BE210"/>
  <c r="BE225"/>
  <c r="BE231"/>
  <c r="BE256"/>
  <c i="24" r="BK97"/>
  <c r="J97"/>
  <c r="J68"/>
  <c i="25" r="BE125"/>
  <c r="BE180"/>
  <c r="BE204"/>
  <c r="BE229"/>
  <c r="BE247"/>
  <c r="BE110"/>
  <c r="BE113"/>
  <c r="BE169"/>
  <c r="BE219"/>
  <c r="BE235"/>
  <c r="BE241"/>
  <c r="BE253"/>
  <c r="BE258"/>
  <c r="BE265"/>
  <c r="BE270"/>
  <c r="BE271"/>
  <c r="BE276"/>
  <c r="BE293"/>
  <c r="BE301"/>
  <c r="BE303"/>
  <c r="BE315"/>
  <c r="BE317"/>
  <c r="BE319"/>
  <c r="BE340"/>
  <c r="J56"/>
  <c r="BE101"/>
  <c r="BE105"/>
  <c r="BE131"/>
  <c r="BE135"/>
  <c r="BE137"/>
  <c r="BE161"/>
  <c r="BE164"/>
  <c r="BE172"/>
  <c r="BE184"/>
  <c r="BE190"/>
  <c r="BE202"/>
  <c r="BE212"/>
  <c r="BE384"/>
  <c r="BE295"/>
  <c r="BE323"/>
  <c r="BE335"/>
  <c r="BE376"/>
  <c r="BE381"/>
  <c r="E86"/>
  <c r="BE372"/>
  <c r="BE364"/>
  <c r="BE356"/>
  <c r="BE361"/>
  <c r="BE374"/>
  <c r="BE379"/>
  <c r="BE413"/>
  <c r="BE437"/>
  <c r="BE415"/>
  <c r="BE426"/>
  <c r="BE449"/>
  <c r="BE122"/>
  <c r="BE129"/>
  <c r="BE278"/>
  <c r="BE308"/>
  <c r="BE313"/>
  <c r="BE327"/>
  <c r="BE431"/>
  <c r="BE445"/>
  <c r="BE453"/>
  <c r="BE150"/>
  <c r="BE200"/>
  <c r="BE288"/>
  <c r="BE331"/>
  <c r="BE350"/>
  <c r="BE386"/>
  <c r="BE398"/>
  <c r="BE406"/>
  <c r="BE424"/>
  <c r="BE103"/>
  <c r="BE390"/>
  <c r="BE404"/>
  <c r="BE440"/>
  <c r="BE119"/>
  <c r="BE342"/>
  <c r="BE348"/>
  <c r="BE351"/>
  <c r="BE396"/>
  <c r="BE442"/>
  <c i="23" r="J99"/>
  <c r="J69"/>
  <c i="24" r="F63"/>
  <c r="J90"/>
  <c r="BE99"/>
  <c r="BE107"/>
  <c r="BE147"/>
  <c r="BE150"/>
  <c r="BE151"/>
  <c r="BE154"/>
  <c r="BE158"/>
  <c r="BE170"/>
  <c r="BE175"/>
  <c r="BE183"/>
  <c r="BE212"/>
  <c r="BE222"/>
  <c r="BE224"/>
  <c r="BE228"/>
  <c r="BE231"/>
  <c r="BE232"/>
  <c r="BE236"/>
  <c r="BE239"/>
  <c r="BE244"/>
  <c r="BE261"/>
  <c r="BE280"/>
  <c r="BE281"/>
  <c r="BE287"/>
  <c r="BE291"/>
  <c r="BE292"/>
  <c r="BE100"/>
  <c r="BE101"/>
  <c r="BE127"/>
  <c r="BE129"/>
  <c r="BE135"/>
  <c r="BE140"/>
  <c r="BE142"/>
  <c r="BE146"/>
  <c r="BE149"/>
  <c r="BE153"/>
  <c r="BE157"/>
  <c r="BE160"/>
  <c r="BE163"/>
  <c r="BE165"/>
  <c r="BE166"/>
  <c r="BE168"/>
  <c r="BE169"/>
  <c r="BE171"/>
  <c r="BE173"/>
  <c r="BE174"/>
  <c r="BE177"/>
  <c r="BE182"/>
  <c r="BE194"/>
  <c r="BE220"/>
  <c r="BE221"/>
  <c r="BE240"/>
  <c r="BE242"/>
  <c r="BE246"/>
  <c r="BE247"/>
  <c r="BE253"/>
  <c r="BE258"/>
  <c r="BE262"/>
  <c r="BE263"/>
  <c r="BE265"/>
  <c r="BE268"/>
  <c r="BE271"/>
  <c r="BE274"/>
  <c r="BE288"/>
  <c r="E52"/>
  <c r="BE105"/>
  <c r="BE106"/>
  <c r="BE109"/>
  <c r="BE112"/>
  <c r="BE113"/>
  <c r="BE132"/>
  <c r="BE136"/>
  <c r="BE143"/>
  <c r="BE152"/>
  <c r="BE156"/>
  <c r="BE161"/>
  <c r="BE167"/>
  <c r="BE176"/>
  <c r="BE179"/>
  <c r="BE180"/>
  <c r="BE200"/>
  <c r="BE209"/>
  <c r="BE215"/>
  <c r="BE218"/>
  <c r="BE230"/>
  <c r="BE234"/>
  <c r="BE237"/>
  <c r="BE243"/>
  <c r="BE257"/>
  <c r="BE285"/>
  <c r="BE289"/>
  <c r="BE290"/>
  <c r="BE293"/>
  <c r="BE294"/>
  <c r="BE102"/>
  <c r="BE108"/>
  <c r="BE110"/>
  <c r="BE111"/>
  <c r="BE120"/>
  <c r="BE126"/>
  <c r="BE137"/>
  <c r="BE138"/>
  <c r="BE139"/>
  <c r="BE141"/>
  <c r="BE144"/>
  <c r="BE145"/>
  <c r="BE155"/>
  <c r="BE159"/>
  <c r="BE162"/>
  <c r="BE164"/>
  <c r="BE172"/>
  <c r="BE178"/>
  <c r="BE181"/>
  <c r="BE188"/>
  <c r="BE203"/>
  <c r="BE206"/>
  <c r="BE223"/>
  <c r="BE225"/>
  <c r="BE226"/>
  <c r="BE227"/>
  <c r="BE229"/>
  <c r="BE233"/>
  <c r="BE235"/>
  <c r="BE238"/>
  <c r="BE241"/>
  <c r="BE245"/>
  <c r="BE250"/>
  <c r="BE259"/>
  <c r="BE260"/>
  <c r="BE264"/>
  <c r="BE277"/>
  <c r="BE282"/>
  <c r="BE283"/>
  <c r="BE284"/>
  <c r="BE286"/>
  <c r="BE295"/>
  <c r="BE296"/>
  <c i="23" r="E52"/>
  <c r="J60"/>
  <c r="F94"/>
  <c r="BE144"/>
  <c r="BE148"/>
  <c r="BE165"/>
  <c r="BE183"/>
  <c r="BE191"/>
  <c r="BE200"/>
  <c r="BE104"/>
  <c r="BE123"/>
  <c r="BE134"/>
  <c r="BE160"/>
  <c r="BE171"/>
  <c r="BE194"/>
  <c r="BE232"/>
  <c r="J63"/>
  <c r="BE100"/>
  <c r="BE112"/>
  <c r="BE116"/>
  <c r="BE120"/>
  <c r="BE127"/>
  <c r="BE131"/>
  <c r="BE164"/>
  <c r="BE175"/>
  <c r="BE179"/>
  <c r="BE187"/>
  <c r="BE204"/>
  <c r="BE217"/>
  <c r="BE225"/>
  <c r="BE156"/>
  <c r="BE167"/>
  <c r="BE197"/>
  <c r="BE213"/>
  <c r="BE236"/>
  <c r="BE238"/>
  <c i="22" r="BK98"/>
  <c r="J98"/>
  <c r="J68"/>
  <c i="23" r="BE108"/>
  <c r="BE138"/>
  <c r="BE152"/>
  <c r="BE209"/>
  <c r="BE221"/>
  <c r="BE230"/>
  <c r="BE242"/>
  <c r="BE246"/>
  <c i="21" r="J104"/>
  <c r="J69"/>
  <c i="22" r="E52"/>
  <c r="J60"/>
  <c r="BE109"/>
  <c r="BE125"/>
  <c r="BE130"/>
  <c r="BE144"/>
  <c r="BE155"/>
  <c r="BE163"/>
  <c r="BE211"/>
  <c r="BE175"/>
  <c r="BE178"/>
  <c r="BE182"/>
  <c r="BE197"/>
  <c r="BE225"/>
  <c i="21" r="BK390"/>
  <c r="J390"/>
  <c r="J77"/>
  <c i="22" r="BE104"/>
  <c r="BE107"/>
  <c r="BE114"/>
  <c r="BE139"/>
  <c r="BE165"/>
  <c r="BE173"/>
  <c r="BE198"/>
  <c r="BE206"/>
  <c r="BE208"/>
  <c r="BE214"/>
  <c r="BE217"/>
  <c r="BE227"/>
  <c r="BE231"/>
  <c r="F63"/>
  <c r="BE100"/>
  <c r="BE168"/>
  <c r="BE180"/>
  <c r="BE222"/>
  <c r="BE241"/>
  <c r="BE248"/>
  <c r="BE250"/>
  <c r="BE134"/>
  <c r="BE137"/>
  <c r="BE146"/>
  <c r="BE150"/>
  <c r="BE170"/>
  <c r="BE191"/>
  <c r="BE193"/>
  <c r="BE195"/>
  <c r="BE200"/>
  <c r="BE212"/>
  <c r="BE230"/>
  <c r="BE233"/>
  <c i="20" r="J1038"/>
  <c r="J79"/>
  <c i="21" r="J60"/>
  <c r="F63"/>
  <c r="BE105"/>
  <c r="BE124"/>
  <c r="BE126"/>
  <c r="BE143"/>
  <c r="BE157"/>
  <c r="BE163"/>
  <c r="BE202"/>
  <c r="BE225"/>
  <c r="BE239"/>
  <c r="BE247"/>
  <c r="BE289"/>
  <c r="BE294"/>
  <c r="BE307"/>
  <c r="BE313"/>
  <c r="BE323"/>
  <c r="BE326"/>
  <c r="BE329"/>
  <c r="BE338"/>
  <c r="BE344"/>
  <c r="BE352"/>
  <c r="BE355"/>
  <c r="BE357"/>
  <c r="BE360"/>
  <c r="BE376"/>
  <c r="BE381"/>
  <c r="BE383"/>
  <c i="20" r="BK115"/>
  <c r="J115"/>
  <c r="J68"/>
  <c i="21" r="E52"/>
  <c r="BE117"/>
  <c r="BE122"/>
  <c r="BE134"/>
  <c r="BE151"/>
  <c r="BE154"/>
  <c r="BE161"/>
  <c r="BE178"/>
  <c r="BE183"/>
  <c r="BE195"/>
  <c r="BE245"/>
  <c r="BE254"/>
  <c r="BE268"/>
  <c r="BE273"/>
  <c r="BE280"/>
  <c r="BE284"/>
  <c r="BE300"/>
  <c r="BE302"/>
  <c r="BE303"/>
  <c r="BE309"/>
  <c r="BE316"/>
  <c r="BE319"/>
  <c r="BE320"/>
  <c r="BE346"/>
  <c r="BE368"/>
  <c r="BE386"/>
  <c r="BE388"/>
  <c r="BE392"/>
  <c r="BE109"/>
  <c r="BE130"/>
  <c r="BE138"/>
  <c r="BE148"/>
  <c r="BE192"/>
  <c r="BE199"/>
  <c r="BE218"/>
  <c r="BE222"/>
  <c r="BE230"/>
  <c r="BE241"/>
  <c r="BE249"/>
  <c r="BE257"/>
  <c r="BE262"/>
  <c r="BE275"/>
  <c r="BE282"/>
  <c r="BE314"/>
  <c r="BE331"/>
  <c r="BE394"/>
  <c i="20" r="BE131"/>
  <c r="BE167"/>
  <c r="BE255"/>
  <c r="BE286"/>
  <c r="BE117"/>
  <c r="BE200"/>
  <c r="BE260"/>
  <c r="BE303"/>
  <c r="F111"/>
  <c r="BE126"/>
  <c r="BE136"/>
  <c r="BE160"/>
  <c r="BE219"/>
  <c r="BE265"/>
  <c r="BE317"/>
  <c r="BE319"/>
  <c r="BE328"/>
  <c r="BE331"/>
  <c r="BE348"/>
  <c r="BE386"/>
  <c r="BE422"/>
  <c r="BE442"/>
  <c r="BE457"/>
  <c r="BE313"/>
  <c r="BE346"/>
  <c r="BE351"/>
  <c r="BE371"/>
  <c r="BE384"/>
  <c r="BE400"/>
  <c r="BE432"/>
  <c r="BE447"/>
  <c r="BE480"/>
  <c r="E100"/>
  <c r="BE204"/>
  <c r="BE238"/>
  <c r="BE271"/>
  <c r="BE280"/>
  <c r="BE288"/>
  <c r="BE323"/>
  <c r="BE363"/>
  <c r="BE377"/>
  <c r="BE393"/>
  <c r="BE409"/>
  <c r="BE455"/>
  <c r="BE465"/>
  <c r="BE472"/>
  <c r="BE493"/>
  <c i="19" r="BK87"/>
  <c r="J87"/>
  <c r="J60"/>
  <c i="20" r="BE138"/>
  <c r="BE153"/>
  <c r="BE228"/>
  <c r="BE369"/>
  <c r="BE501"/>
  <c r="BE529"/>
  <c r="BE566"/>
  <c r="BE614"/>
  <c r="BE612"/>
  <c r="BE634"/>
  <c r="BE639"/>
  <c r="BE705"/>
  <c r="BE711"/>
  <c r="J60"/>
  <c r="BE146"/>
  <c r="BE243"/>
  <c r="BE295"/>
  <c r="BE307"/>
  <c r="BE473"/>
  <c r="BE484"/>
  <c r="BE508"/>
  <c r="BE516"/>
  <c r="BE534"/>
  <c r="BE543"/>
  <c r="BE557"/>
  <c r="BE561"/>
  <c r="BE568"/>
  <c r="BE598"/>
  <c r="BE628"/>
  <c r="BE649"/>
  <c r="BE713"/>
  <c r="BE731"/>
  <c r="BE511"/>
  <c r="BE559"/>
  <c r="BE694"/>
  <c r="BE699"/>
  <c r="BE718"/>
  <c r="BE733"/>
  <c r="BE748"/>
  <c r="BE754"/>
  <c r="BE792"/>
  <c r="BE808"/>
  <c r="BE903"/>
  <c r="BE930"/>
  <c r="BE968"/>
  <c r="BE974"/>
  <c r="BE1005"/>
  <c r="BE1023"/>
  <c r="BE198"/>
  <c r="BE885"/>
  <c r="BE899"/>
  <c r="BE925"/>
  <c r="BE945"/>
  <c r="BE975"/>
  <c r="BE986"/>
  <c r="BE1021"/>
  <c r="BE1050"/>
  <c r="BE1052"/>
  <c r="BE1093"/>
  <c r="BE1167"/>
  <c r="BE174"/>
  <c r="BE181"/>
  <c r="BE185"/>
  <c r="BE189"/>
  <c r="BE225"/>
  <c r="BE241"/>
  <c r="BE278"/>
  <c r="BE309"/>
  <c r="BE419"/>
  <c r="BE424"/>
  <c r="BE437"/>
  <c r="BE464"/>
  <c r="BE466"/>
  <c r="BE481"/>
  <c r="BE482"/>
  <c r="BE573"/>
  <c r="BE575"/>
  <c r="BE593"/>
  <c r="BE607"/>
  <c r="BE657"/>
  <c r="BE709"/>
  <c r="BE721"/>
  <c r="BE725"/>
  <c r="BE1265"/>
  <c r="BE1274"/>
  <c r="BE1286"/>
  <c r="BE1288"/>
  <c r="BE1333"/>
  <c r="BE1354"/>
  <c r="BE1359"/>
  <c r="BE1370"/>
  <c r="BE1404"/>
  <c r="BE1434"/>
  <c r="BE1444"/>
  <c r="BE1449"/>
  <c r="BE1459"/>
  <c r="BE1498"/>
  <c r="BE1515"/>
  <c r="BE1538"/>
  <c r="BE1556"/>
  <c r="BE1562"/>
  <c r="BE1563"/>
  <c r="BE862"/>
  <c r="BE915"/>
  <c r="BE935"/>
  <c r="BE940"/>
  <c r="BE962"/>
  <c r="BE976"/>
  <c r="BE1010"/>
  <c r="BE1011"/>
  <c r="BE1019"/>
  <c r="BE1029"/>
  <c r="BE1033"/>
  <c r="BE1035"/>
  <c r="BE1039"/>
  <c r="BE1085"/>
  <c r="BE1139"/>
  <c r="BE1178"/>
  <c r="BE1192"/>
  <c r="BE1212"/>
  <c r="BE1259"/>
  <c r="BE1272"/>
  <c r="BE1281"/>
  <c r="BE1291"/>
  <c r="BE1298"/>
  <c r="BE1316"/>
  <c r="BE1320"/>
  <c r="BE1345"/>
  <c r="BE1356"/>
  <c r="BE1363"/>
  <c r="BE1368"/>
  <c r="BE1375"/>
  <c r="BE1417"/>
  <c r="BE1431"/>
  <c r="BE1464"/>
  <c r="BE1478"/>
  <c r="BE1488"/>
  <c r="BE1499"/>
  <c r="BE1510"/>
  <c r="BE1526"/>
  <c r="BE1536"/>
  <c r="BE1545"/>
  <c r="BE1558"/>
  <c r="BE1570"/>
  <c r="BE187"/>
  <c r="BE195"/>
  <c r="BE806"/>
  <c r="BE891"/>
  <c r="BE894"/>
  <c r="BE950"/>
  <c r="BE991"/>
  <c r="BE1026"/>
  <c r="BE1073"/>
  <c r="BE1083"/>
  <c r="BE1103"/>
  <c r="BE1107"/>
  <c r="BE1120"/>
  <c r="BE1153"/>
  <c r="BE1158"/>
  <c r="BE1187"/>
  <c r="BE1207"/>
  <c r="BE1209"/>
  <c r="BE1225"/>
  <c r="BE1233"/>
  <c r="BE1243"/>
  <c r="BE1257"/>
  <c r="BE1279"/>
  <c r="BE1314"/>
  <c r="BE1327"/>
  <c r="BE1336"/>
  <c r="BE1347"/>
  <c r="BE1378"/>
  <c r="BE1380"/>
  <c r="BE1388"/>
  <c r="BE1409"/>
  <c r="BE1439"/>
  <c r="BE1454"/>
  <c r="BE1469"/>
  <c r="BE1472"/>
  <c r="BE1491"/>
  <c r="BE1503"/>
  <c r="BE1531"/>
  <c r="BE1549"/>
  <c r="BE1566"/>
  <c r="BE1573"/>
  <c r="BE1580"/>
  <c r="BE1584"/>
  <c r="BE1588"/>
  <c r="BE1592"/>
  <c r="BE1597"/>
  <c r="BE1603"/>
  <c r="BE1606"/>
  <c r="BE1611"/>
  <c r="BE1617"/>
  <c r="BE1618"/>
  <c r="BE1622"/>
  <c r="BE1633"/>
  <c r="BE1639"/>
  <c r="BE1651"/>
  <c r="BE583"/>
  <c r="BE589"/>
  <c r="BE616"/>
  <c r="BE626"/>
  <c r="BE664"/>
  <c r="BE740"/>
  <c r="BE742"/>
  <c r="BE752"/>
  <c r="BE764"/>
  <c r="BE768"/>
  <c r="BE770"/>
  <c r="BE772"/>
  <c r="BE774"/>
  <c r="BE779"/>
  <c r="BE784"/>
  <c r="BE955"/>
  <c r="BE981"/>
  <c r="BE1070"/>
  <c r="BE1091"/>
  <c r="BE1111"/>
  <c r="BE1161"/>
  <c r="BE1171"/>
  <c r="BE1198"/>
  <c r="BE1223"/>
  <c r="BE1235"/>
  <c r="BE1245"/>
  <c r="BE1249"/>
  <c r="BE1251"/>
  <c r="BE1267"/>
  <c r="BE1300"/>
  <c r="BE1307"/>
  <c r="BE1309"/>
  <c r="BE1322"/>
  <c r="BE1331"/>
  <c r="BE1341"/>
  <c r="BE1342"/>
  <c r="BE1365"/>
  <c r="BE1373"/>
  <c r="BE1382"/>
  <c r="BE1386"/>
  <c r="BE1397"/>
  <c r="BE1415"/>
  <c r="BE1425"/>
  <c r="BE1520"/>
  <c r="BE1521"/>
  <c r="BE1542"/>
  <c r="BE1576"/>
  <c i="19" r="E48"/>
  <c r="BE89"/>
  <c r="BE95"/>
  <c r="BE108"/>
  <c r="BE111"/>
  <c r="BE114"/>
  <c r="BE120"/>
  <c r="BE174"/>
  <c r="BE198"/>
  <c r="J52"/>
  <c r="F55"/>
  <c r="BE105"/>
  <c r="BE178"/>
  <c r="BE200"/>
  <c r="BE228"/>
  <c r="BE233"/>
  <c r="BE239"/>
  <c r="BE246"/>
  <c r="BE144"/>
  <c r="BE164"/>
  <c r="BE187"/>
  <c r="BE194"/>
  <c r="BE216"/>
  <c r="BE224"/>
  <c r="BE227"/>
  <c r="BE238"/>
  <c r="BE249"/>
  <c r="BE256"/>
  <c r="BE137"/>
  <c r="BE243"/>
  <c r="BE247"/>
  <c i="18" r="BK88"/>
  <c r="J88"/>
  <c r="J60"/>
  <c i="19" r="BE100"/>
  <c r="BE152"/>
  <c r="BE171"/>
  <c r="BE192"/>
  <c r="BE203"/>
  <c r="BE234"/>
  <c r="BE252"/>
  <c r="BE261"/>
  <c r="BE117"/>
  <c r="BE149"/>
  <c r="BE210"/>
  <c r="BE222"/>
  <c r="BE245"/>
  <c r="BE258"/>
  <c r="BE264"/>
  <c r="BE266"/>
  <c i="17" r="BK325"/>
  <c r="J325"/>
  <c r="J71"/>
  <c i="18" r="J81"/>
  <c r="BE105"/>
  <c r="BE121"/>
  <c r="BE146"/>
  <c r="BE152"/>
  <c r="BE202"/>
  <c r="BE212"/>
  <c r="BE230"/>
  <c r="BE232"/>
  <c r="BE133"/>
  <c r="BE258"/>
  <c r="BE283"/>
  <c r="BE302"/>
  <c i="17" r="J97"/>
  <c r="J65"/>
  <c i="18" r="BE90"/>
  <c r="BE100"/>
  <c r="BE126"/>
  <c r="BE131"/>
  <c r="BE143"/>
  <c r="BE187"/>
  <c r="BE225"/>
  <c r="BE238"/>
  <c r="BE241"/>
  <c r="BE292"/>
  <c r="BE307"/>
  <c r="BE321"/>
  <c r="BE327"/>
  <c r="BE330"/>
  <c r="BE337"/>
  <c r="BE343"/>
  <c r="BE352"/>
  <c r="BE358"/>
  <c r="BE364"/>
  <c r="BE396"/>
  <c r="BE399"/>
  <c r="BE401"/>
  <c r="BE412"/>
  <c r="BE425"/>
  <c r="BE429"/>
  <c r="E48"/>
  <c r="F84"/>
  <c r="BE95"/>
  <c r="BE113"/>
  <c r="BE138"/>
  <c r="BE149"/>
  <c r="BE155"/>
  <c r="BE158"/>
  <c r="BE175"/>
  <c r="BE216"/>
  <c r="BE263"/>
  <c r="BE281"/>
  <c r="BE287"/>
  <c r="BE315"/>
  <c r="BE323"/>
  <c r="BE331"/>
  <c r="BE347"/>
  <c r="BE348"/>
  <c r="BE373"/>
  <c r="BE382"/>
  <c r="BE384"/>
  <c r="BE392"/>
  <c r="BE404"/>
  <c r="BE182"/>
  <c r="BE190"/>
  <c r="BE209"/>
  <c r="BE236"/>
  <c r="BE248"/>
  <c r="BE253"/>
  <c r="BE268"/>
  <c r="BE273"/>
  <c r="BE297"/>
  <c r="BE313"/>
  <c r="BE326"/>
  <c r="BE336"/>
  <c r="BE342"/>
  <c r="BE353"/>
  <c r="BE360"/>
  <c r="BE361"/>
  <c r="BE362"/>
  <c r="BE367"/>
  <c r="BE371"/>
  <c r="BE375"/>
  <c r="BE388"/>
  <c r="BE394"/>
  <c r="BE420"/>
  <c r="BE427"/>
  <c r="BE432"/>
  <c r="BE434"/>
  <c i="17" r="E50"/>
  <c r="BE109"/>
  <c r="F59"/>
  <c r="BE102"/>
  <c r="BE220"/>
  <c r="BE229"/>
  <c r="BE120"/>
  <c r="BE130"/>
  <c r="BE165"/>
  <c r="BE180"/>
  <c r="BE183"/>
  <c r="BE199"/>
  <c r="BE226"/>
  <c r="BE235"/>
  <c r="BE238"/>
  <c r="BE98"/>
  <c r="BE117"/>
  <c r="BE133"/>
  <c r="BE135"/>
  <c r="BE157"/>
  <c r="BE188"/>
  <c r="BE195"/>
  <c r="BE230"/>
  <c i="16" r="J99"/>
  <c r="J65"/>
  <c i="17" r="BE123"/>
  <c r="BE242"/>
  <c r="BE244"/>
  <c r="BE267"/>
  <c r="J89"/>
  <c r="BE160"/>
  <c r="BE202"/>
  <c r="BE205"/>
  <c r="BE210"/>
  <c r="BE239"/>
  <c r="BE250"/>
  <c r="BE253"/>
  <c r="BE255"/>
  <c r="BE256"/>
  <c r="BE258"/>
  <c r="BE261"/>
  <c r="BE264"/>
  <c r="BE270"/>
  <c r="BE276"/>
  <c r="BE298"/>
  <c r="BE301"/>
  <c r="BE304"/>
  <c r="BE310"/>
  <c r="BE311"/>
  <c r="BE318"/>
  <c r="BE327"/>
  <c r="BE279"/>
  <c r="BE284"/>
  <c r="BE287"/>
  <c r="BE305"/>
  <c r="BE315"/>
  <c r="BE321"/>
  <c r="BE323"/>
  <c r="BE329"/>
  <c r="BE331"/>
  <c r="BE100"/>
  <c r="BE114"/>
  <c r="BE148"/>
  <c r="BE168"/>
  <c r="BE228"/>
  <c r="BE232"/>
  <c r="BE245"/>
  <c r="BE290"/>
  <c r="BE273"/>
  <c r="BE278"/>
  <c r="BE282"/>
  <c r="BE294"/>
  <c r="BE300"/>
  <c r="BE307"/>
  <c i="16" r="E50"/>
  <c r="F59"/>
  <c r="BE100"/>
  <c r="BE114"/>
  <c r="BE121"/>
  <c r="BE135"/>
  <c r="BE147"/>
  <c r="BE167"/>
  <c r="BE172"/>
  <c r="BE198"/>
  <c r="BE242"/>
  <c r="BE267"/>
  <c r="BE291"/>
  <c r="BE294"/>
  <c r="BE299"/>
  <c r="BE306"/>
  <c r="BE316"/>
  <c r="BE317"/>
  <c r="BE339"/>
  <c r="BE112"/>
  <c r="BE126"/>
  <c r="BE142"/>
  <c r="BE185"/>
  <c r="BE193"/>
  <c r="BE227"/>
  <c r="BE249"/>
  <c r="BE259"/>
  <c r="BE262"/>
  <c r="BE310"/>
  <c r="BE312"/>
  <c r="BE341"/>
  <c r="BE350"/>
  <c r="J56"/>
  <c r="BE105"/>
  <c r="BE110"/>
  <c r="BE145"/>
  <c r="BE205"/>
  <c r="BE208"/>
  <c r="BE213"/>
  <c r="BE222"/>
  <c r="BE237"/>
  <c r="BE254"/>
  <c r="BE272"/>
  <c r="BE275"/>
  <c r="BE289"/>
  <c r="BE302"/>
  <c r="BE313"/>
  <c r="BE324"/>
  <c r="BE329"/>
  <c r="BE334"/>
  <c r="BE336"/>
  <c r="BE344"/>
  <c r="BE346"/>
  <c r="BE352"/>
  <c r="BE354"/>
  <c r="BE129"/>
  <c r="BE132"/>
  <c r="BE157"/>
  <c r="BE164"/>
  <c r="BE175"/>
  <c r="BE188"/>
  <c r="BE202"/>
  <c r="BE232"/>
  <c r="BE247"/>
  <c r="BE252"/>
  <c r="BE257"/>
  <c r="BE270"/>
  <c r="BE277"/>
  <c r="BE280"/>
  <c r="BE283"/>
  <c r="BE286"/>
  <c r="BE296"/>
  <c r="BE321"/>
  <c r="BE327"/>
  <c i="14" r="J98"/>
  <c r="J65"/>
  <c i="15" r="E50"/>
  <c r="F59"/>
  <c r="BE188"/>
  <c r="BE228"/>
  <c r="BE262"/>
  <c i="14" r="J375"/>
  <c r="J73"/>
  <c i="15" r="J56"/>
  <c r="BE122"/>
  <c r="BE128"/>
  <c r="BE133"/>
  <c r="BE183"/>
  <c r="BE213"/>
  <c r="BE224"/>
  <c r="BE234"/>
  <c r="BE272"/>
  <c r="BE277"/>
  <c r="BE290"/>
  <c r="BE293"/>
  <c r="BE105"/>
  <c r="BE124"/>
  <c r="BE144"/>
  <c r="BE147"/>
  <c r="BE159"/>
  <c r="BE203"/>
  <c r="BE230"/>
  <c r="BE236"/>
  <c r="BE257"/>
  <c r="BE283"/>
  <c r="BE285"/>
  <c r="BE288"/>
  <c r="BE311"/>
  <c r="BE110"/>
  <c r="BE120"/>
  <c r="BE138"/>
  <c r="BE141"/>
  <c r="BE154"/>
  <c r="BE157"/>
  <c r="BE191"/>
  <c r="BE210"/>
  <c r="BE217"/>
  <c r="BE239"/>
  <c r="BE306"/>
  <c r="BE323"/>
  <c r="BE349"/>
  <c r="BE361"/>
  <c r="BE402"/>
  <c r="BE422"/>
  <c r="BE100"/>
  <c r="BE115"/>
  <c r="BE176"/>
  <c r="BE242"/>
  <c r="BE247"/>
  <c r="BE267"/>
  <c r="BE301"/>
  <c r="BE314"/>
  <c r="BE333"/>
  <c r="BE336"/>
  <c r="BE355"/>
  <c r="BE358"/>
  <c r="BE362"/>
  <c r="BE426"/>
  <c r="BE341"/>
  <c r="BE356"/>
  <c r="BE370"/>
  <c r="BE391"/>
  <c r="BE394"/>
  <c r="BE338"/>
  <c r="BE367"/>
  <c r="BE376"/>
  <c r="BE386"/>
  <c r="BE415"/>
  <c r="BE420"/>
  <c r="BE428"/>
  <c r="BE296"/>
  <c r="BE304"/>
  <c r="BE309"/>
  <c r="BE317"/>
  <c r="BE320"/>
  <c r="BE325"/>
  <c r="BE328"/>
  <c r="BE330"/>
  <c r="BE345"/>
  <c r="BE351"/>
  <c r="BE352"/>
  <c r="BE366"/>
  <c r="BE373"/>
  <c r="BE382"/>
  <c r="BE410"/>
  <c r="BE417"/>
  <c r="BE430"/>
  <c r="BE389"/>
  <c i="14" r="J56"/>
  <c r="BE113"/>
  <c r="BE117"/>
  <c r="BE133"/>
  <c r="BE166"/>
  <c r="BE226"/>
  <c r="BE283"/>
  <c r="BE289"/>
  <c r="BE307"/>
  <c r="BE321"/>
  <c r="BE376"/>
  <c r="BE99"/>
  <c r="BE104"/>
  <c r="BE146"/>
  <c r="BE148"/>
  <c r="BE218"/>
  <c r="BE238"/>
  <c r="BE256"/>
  <c r="BE261"/>
  <c r="BE278"/>
  <c r="BE286"/>
  <c r="BE299"/>
  <c r="BE326"/>
  <c r="BE329"/>
  <c r="BE337"/>
  <c r="BE340"/>
  <c r="BE346"/>
  <c r="BE349"/>
  <c r="BE354"/>
  <c r="BE357"/>
  <c r="BE365"/>
  <c r="BE372"/>
  <c r="BE378"/>
  <c r="BE136"/>
  <c r="BE201"/>
  <c r="BE235"/>
  <c r="BE243"/>
  <c r="BE294"/>
  <c r="BE310"/>
  <c r="BE350"/>
  <c i="13" r="BK96"/>
  <c r="J96"/>
  <c r="J64"/>
  <c i="14" r="E84"/>
  <c r="BE109"/>
  <c r="BE111"/>
  <c r="BE122"/>
  <c r="BE143"/>
  <c r="BE178"/>
  <c r="BE186"/>
  <c r="BE204"/>
  <c r="BE209"/>
  <c r="BE230"/>
  <c r="BE232"/>
  <c r="BE271"/>
  <c r="BE276"/>
  <c r="BE304"/>
  <c r="BE313"/>
  <c r="BE316"/>
  <c r="BE318"/>
  <c r="BE324"/>
  <c r="BE339"/>
  <c r="BE380"/>
  <c r="F59"/>
  <c r="BE127"/>
  <c r="BE130"/>
  <c r="BE175"/>
  <c r="BE183"/>
  <c r="BE220"/>
  <c r="BE224"/>
  <c r="BE251"/>
  <c r="BE266"/>
  <c r="BE281"/>
  <c r="BE297"/>
  <c r="BE302"/>
  <c r="BE333"/>
  <c r="BE343"/>
  <c r="BE344"/>
  <c r="BE360"/>
  <c r="BE362"/>
  <c r="BE367"/>
  <c r="BE370"/>
  <c i="12" r="J99"/>
  <c r="J65"/>
  <c i="13" r="BE101"/>
  <c r="J56"/>
  <c r="BE114"/>
  <c r="BE133"/>
  <c r="F92"/>
  <c r="BE106"/>
  <c r="BE159"/>
  <c r="BE200"/>
  <c r="BE204"/>
  <c r="BE111"/>
  <c r="BE188"/>
  <c r="BE210"/>
  <c r="BE233"/>
  <c r="BE98"/>
  <c r="BE117"/>
  <c r="BE130"/>
  <c r="BE239"/>
  <c r="BE254"/>
  <c r="BE262"/>
  <c r="BE270"/>
  <c r="BE272"/>
  <c r="BE286"/>
  <c r="BE296"/>
  <c r="BE163"/>
  <c r="BE185"/>
  <c r="BE193"/>
  <c r="BE212"/>
  <c r="BE215"/>
  <c r="BE249"/>
  <c r="BE275"/>
  <c r="BE285"/>
  <c r="BE304"/>
  <c r="E50"/>
  <c r="BE120"/>
  <c r="BE168"/>
  <c r="BE171"/>
  <c r="BE206"/>
  <c r="BE223"/>
  <c r="BE241"/>
  <c r="BE246"/>
  <c r="BE279"/>
  <c r="BE283"/>
  <c r="BE289"/>
  <c r="BE297"/>
  <c r="BE310"/>
  <c r="BE313"/>
  <c r="BE127"/>
  <c r="BE150"/>
  <c r="BE218"/>
  <c r="BE244"/>
  <c r="BE257"/>
  <c r="BE259"/>
  <c r="BE267"/>
  <c r="BE291"/>
  <c r="BE308"/>
  <c r="BE318"/>
  <c r="BE322"/>
  <c r="BE325"/>
  <c r="BE264"/>
  <c r="BE293"/>
  <c r="BE301"/>
  <c r="BE316"/>
  <c i="12" r="E85"/>
  <c r="BE100"/>
  <c r="BE105"/>
  <c r="BE180"/>
  <c r="BE227"/>
  <c r="BE241"/>
  <c r="BE284"/>
  <c r="BE287"/>
  <c r="BE295"/>
  <c r="BE302"/>
  <c r="BE316"/>
  <c r="BE321"/>
  <c r="BE347"/>
  <c r="BE364"/>
  <c r="BE372"/>
  <c r="BE388"/>
  <c r="BE395"/>
  <c r="J56"/>
  <c r="F59"/>
  <c r="BE139"/>
  <c r="BE149"/>
  <c r="BE205"/>
  <c r="BE210"/>
  <c r="BE221"/>
  <c r="BE223"/>
  <c r="BE277"/>
  <c r="BE282"/>
  <c r="BE297"/>
  <c r="BE314"/>
  <c r="BE351"/>
  <c r="BE354"/>
  <c r="BE367"/>
  <c r="BE402"/>
  <c r="BE116"/>
  <c r="BE125"/>
  <c r="BE130"/>
  <c r="BE133"/>
  <c r="BE177"/>
  <c r="BE188"/>
  <c r="BE202"/>
  <c r="BE232"/>
  <c r="BE236"/>
  <c r="BE251"/>
  <c r="BE256"/>
  <c r="BE261"/>
  <c r="BE266"/>
  <c r="BE274"/>
  <c r="BE279"/>
  <c r="BE300"/>
  <c r="BE319"/>
  <c r="BE343"/>
  <c r="BE358"/>
  <c r="BE369"/>
  <c r="BE399"/>
  <c r="BE405"/>
  <c r="BE110"/>
  <c r="BE113"/>
  <c r="BE120"/>
  <c r="BE136"/>
  <c r="BE146"/>
  <c r="BE151"/>
  <c r="BE168"/>
  <c r="BE185"/>
  <c r="BE217"/>
  <c r="BE229"/>
  <c r="BE272"/>
  <c r="BE292"/>
  <c r="BE305"/>
  <c r="BE308"/>
  <c r="BE311"/>
  <c r="BE324"/>
  <c r="BE327"/>
  <c r="BE331"/>
  <c r="BE335"/>
  <c r="BE337"/>
  <c r="BE338"/>
  <c r="BE341"/>
  <c r="BE348"/>
  <c r="BE380"/>
  <c r="BE390"/>
  <c r="BE393"/>
  <c i="10" r="BK344"/>
  <c r="J344"/>
  <c r="J73"/>
  <c i="11" r="F94"/>
  <c r="BE166"/>
  <c i="10" r="BK98"/>
  <c r="BK97"/>
  <c r="J97"/>
  <c r="J63"/>
  <c i="11" r="BE100"/>
  <c r="BE110"/>
  <c r="BE147"/>
  <c r="BE187"/>
  <c r="BE198"/>
  <c r="BE202"/>
  <c r="BE221"/>
  <c r="BE231"/>
  <c r="BE267"/>
  <c r="BE177"/>
  <c r="BE297"/>
  <c r="BE192"/>
  <c r="BE208"/>
  <c r="BE236"/>
  <c r="BE293"/>
  <c r="BE256"/>
  <c r="BE310"/>
  <c r="BE135"/>
  <c r="BE158"/>
  <c r="BE259"/>
  <c r="BE105"/>
  <c r="BE126"/>
  <c r="BE184"/>
  <c r="BE280"/>
  <c r="BE288"/>
  <c r="BE326"/>
  <c r="BE338"/>
  <c r="BE341"/>
  <c r="BE347"/>
  <c r="BE112"/>
  <c r="BE132"/>
  <c r="BE145"/>
  <c r="BE174"/>
  <c r="BE253"/>
  <c r="BE285"/>
  <c r="BE301"/>
  <c r="BE307"/>
  <c r="BE313"/>
  <c r="BE314"/>
  <c r="BE321"/>
  <c r="BE331"/>
  <c r="BE343"/>
  <c r="BE349"/>
  <c r="BE351"/>
  <c r="BE205"/>
  <c r="BE213"/>
  <c r="BE264"/>
  <c r="BE269"/>
  <c r="BE272"/>
  <c r="BE274"/>
  <c r="BE290"/>
  <c r="E50"/>
  <c r="J56"/>
  <c r="BE114"/>
  <c r="BE121"/>
  <c r="BE129"/>
  <c r="BE142"/>
  <c r="BE169"/>
  <c r="BE226"/>
  <c r="BE241"/>
  <c r="BE246"/>
  <c r="BE248"/>
  <c r="BE251"/>
  <c r="BE277"/>
  <c r="BE282"/>
  <c r="BE303"/>
  <c r="BE318"/>
  <c r="BE304"/>
  <c r="BE308"/>
  <c r="BE324"/>
  <c r="BE333"/>
  <c r="BE336"/>
  <c i="9" r="P97"/>
  <c i="1" r="AU63"/>
  <c i="10" r="J56"/>
  <c r="BE105"/>
  <c r="BE133"/>
  <c r="BE145"/>
  <c r="BE180"/>
  <c r="F94"/>
  <c r="BE110"/>
  <c r="BE162"/>
  <c r="BE170"/>
  <c r="BE173"/>
  <c r="BE165"/>
  <c r="BE183"/>
  <c i="9" r="J99"/>
  <c r="J65"/>
  <c i="10" r="E50"/>
  <c r="BE100"/>
  <c r="BE124"/>
  <c r="BE143"/>
  <c r="BE155"/>
  <c r="BE201"/>
  <c r="BE222"/>
  <c r="BE232"/>
  <c r="BE237"/>
  <c r="BE242"/>
  <c r="BE292"/>
  <c r="BE302"/>
  <c r="BE303"/>
  <c r="BE309"/>
  <c r="BE337"/>
  <c r="BE340"/>
  <c r="BE342"/>
  <c r="BE346"/>
  <c i="9" r="BK344"/>
  <c r="J344"/>
  <c r="J73"/>
  <c i="10" r="BE112"/>
  <c r="BE119"/>
  <c r="BE204"/>
  <c r="BE209"/>
  <c r="BE247"/>
  <c r="BE249"/>
  <c r="BE252"/>
  <c r="BE268"/>
  <c r="BE270"/>
  <c r="BE273"/>
  <c r="BE279"/>
  <c r="BE287"/>
  <c r="BE296"/>
  <c r="BE300"/>
  <c r="BE306"/>
  <c r="BE332"/>
  <c r="BE348"/>
  <c r="BE350"/>
  <c r="BE281"/>
  <c r="BE198"/>
  <c r="BE255"/>
  <c r="BE260"/>
  <c r="BE263"/>
  <c r="BE276"/>
  <c r="BE325"/>
  <c r="BE114"/>
  <c r="BE127"/>
  <c r="BE130"/>
  <c r="BE140"/>
  <c r="BE188"/>
  <c r="BE194"/>
  <c r="BE217"/>
  <c r="BE227"/>
  <c r="BE244"/>
  <c r="BE265"/>
  <c r="BE284"/>
  <c r="BE289"/>
  <c r="BE307"/>
  <c r="BE312"/>
  <c r="BE317"/>
  <c r="BE320"/>
  <c r="BE323"/>
  <c r="BE330"/>
  <c r="BE335"/>
  <c r="BE313"/>
  <c i="9" r="E50"/>
  <c r="J56"/>
  <c r="F59"/>
  <c r="BE105"/>
  <c r="BE110"/>
  <c r="BE114"/>
  <c r="BE143"/>
  <c r="BE166"/>
  <c r="BE189"/>
  <c r="BE222"/>
  <c r="BE255"/>
  <c r="BE263"/>
  <c r="BE270"/>
  <c r="BE276"/>
  <c r="BE296"/>
  <c r="BE307"/>
  <c r="BE313"/>
  <c r="BE332"/>
  <c r="BE335"/>
  <c r="BE346"/>
  <c r="BE348"/>
  <c i="8" r="J97"/>
  <c r="J65"/>
  <c i="9" r="BE171"/>
  <c r="BE198"/>
  <c r="BE201"/>
  <c r="BE247"/>
  <c r="BE252"/>
  <c r="BE312"/>
  <c r="BE100"/>
  <c r="BE112"/>
  <c r="BE119"/>
  <c r="BE124"/>
  <c r="BE127"/>
  <c r="BE133"/>
  <c r="BE140"/>
  <c r="BE145"/>
  <c r="BE156"/>
  <c r="BE194"/>
  <c r="BE209"/>
  <c r="BE217"/>
  <c r="BE232"/>
  <c r="BE242"/>
  <c r="BE265"/>
  <c r="BE281"/>
  <c r="BE284"/>
  <c r="BE292"/>
  <c r="BE302"/>
  <c r="BE303"/>
  <c r="BE306"/>
  <c r="BE309"/>
  <c r="BE340"/>
  <c r="BE342"/>
  <c r="BE350"/>
  <c r="BE130"/>
  <c r="BE163"/>
  <c r="BE174"/>
  <c r="BE181"/>
  <c r="BE184"/>
  <c r="BE204"/>
  <c r="BE227"/>
  <c r="BE237"/>
  <c r="BE244"/>
  <c r="BE249"/>
  <c r="BE260"/>
  <c r="BE268"/>
  <c r="BE273"/>
  <c r="BE279"/>
  <c r="BE287"/>
  <c r="BE289"/>
  <c r="BE300"/>
  <c r="BE317"/>
  <c r="BE320"/>
  <c r="BE323"/>
  <c r="BE325"/>
  <c r="BE330"/>
  <c r="BE337"/>
  <c i="8" r="J56"/>
  <c r="BE117"/>
  <c r="BE130"/>
  <c r="BE142"/>
  <c r="BE165"/>
  <c r="BE173"/>
  <c r="BE180"/>
  <c r="BE221"/>
  <c r="F59"/>
  <c r="BE135"/>
  <c r="BE147"/>
  <c r="BE162"/>
  <c r="BE178"/>
  <c r="BE208"/>
  <c r="BE226"/>
  <c r="BE244"/>
  <c r="BE266"/>
  <c r="BE270"/>
  <c r="BE272"/>
  <c r="BE292"/>
  <c r="E50"/>
  <c r="BE98"/>
  <c r="BE114"/>
  <c r="BE120"/>
  <c r="BE155"/>
  <c r="BE168"/>
  <c r="BE190"/>
  <c r="BE195"/>
  <c r="BE231"/>
  <c r="BE242"/>
  <c i="7" r="BK98"/>
  <c r="J98"/>
  <c r="J64"/>
  <c i="8" r="BE100"/>
  <c r="BE123"/>
  <c r="BE187"/>
  <c r="BE213"/>
  <c r="BE218"/>
  <c r="BE229"/>
  <c r="BE236"/>
  <c r="BE255"/>
  <c r="BE263"/>
  <c r="BE269"/>
  <c r="BE276"/>
  <c r="BE286"/>
  <c r="BE102"/>
  <c r="BE109"/>
  <c r="BE133"/>
  <c r="BE150"/>
  <c r="BE184"/>
  <c r="BE202"/>
  <c r="BE210"/>
  <c r="BE215"/>
  <c r="BE247"/>
  <c r="BE250"/>
  <c r="BE252"/>
  <c r="BE275"/>
  <c r="BE280"/>
  <c r="BE283"/>
  <c r="BE234"/>
  <c r="BE239"/>
  <c r="BE259"/>
  <c r="BE265"/>
  <c r="BE290"/>
  <c r="BE294"/>
  <c i="6" r="BK97"/>
  <c r="J97"/>
  <c r="J64"/>
  <c i="7" r="BE100"/>
  <c r="BE105"/>
  <c i="6" r="J337"/>
  <c r="J74"/>
  <c i="7" r="F94"/>
  <c r="BE112"/>
  <c r="BE114"/>
  <c r="BE126"/>
  <c r="BE204"/>
  <c r="BE249"/>
  <c r="BE294"/>
  <c r="BE306"/>
  <c r="BE323"/>
  <c r="E50"/>
  <c r="J56"/>
  <c r="BE110"/>
  <c r="BE129"/>
  <c r="BE142"/>
  <c r="BE147"/>
  <c r="BE163"/>
  <c r="BE166"/>
  <c r="BE174"/>
  <c r="BE181"/>
  <c r="BE189"/>
  <c r="BE194"/>
  <c r="BE201"/>
  <c r="BE217"/>
  <c r="BE242"/>
  <c r="BE257"/>
  <c r="BE260"/>
  <c r="BE262"/>
  <c r="BE270"/>
  <c r="BE276"/>
  <c r="BE281"/>
  <c r="BE288"/>
  <c r="BE299"/>
  <c r="BE316"/>
  <c r="BE326"/>
  <c r="BE328"/>
  <c r="BE171"/>
  <c r="BE198"/>
  <c r="BE227"/>
  <c r="BE232"/>
  <c r="BE244"/>
  <c r="BE247"/>
  <c r="BE267"/>
  <c r="BE278"/>
  <c r="BE284"/>
  <c r="BE295"/>
  <c r="BE303"/>
  <c r="BE309"/>
  <c r="BE318"/>
  <c r="BE321"/>
  <c r="BE334"/>
  <c r="BE336"/>
  <c r="BE121"/>
  <c r="BE132"/>
  <c r="BE135"/>
  <c r="BE145"/>
  <c r="BE155"/>
  <c r="BE184"/>
  <c r="BE209"/>
  <c r="BE222"/>
  <c r="BE237"/>
  <c r="BE252"/>
  <c r="BE265"/>
  <c r="BE273"/>
  <c r="BE292"/>
  <c r="BE298"/>
  <c r="BE311"/>
  <c r="BE332"/>
  <c i="6" r="E50"/>
  <c r="BE139"/>
  <c r="BE188"/>
  <c r="BE195"/>
  <c r="BE239"/>
  <c r="BE270"/>
  <c r="BE275"/>
  <c r="BE283"/>
  <c r="BE297"/>
  <c r="BE317"/>
  <c r="BE324"/>
  <c r="BE332"/>
  <c r="F93"/>
  <c r="BE111"/>
  <c r="BE134"/>
  <c r="BE153"/>
  <c r="BE181"/>
  <c r="BE197"/>
  <c r="BE201"/>
  <c r="BE212"/>
  <c r="BE219"/>
  <c r="BE224"/>
  <c r="BE249"/>
  <c r="BE252"/>
  <c r="BE278"/>
  <c r="BE290"/>
  <c r="BE296"/>
  <c r="BE300"/>
  <c r="J90"/>
  <c r="BE99"/>
  <c r="BE104"/>
  <c r="BE113"/>
  <c r="BE118"/>
  <c r="BE121"/>
  <c r="BE124"/>
  <c r="BE127"/>
  <c r="BE177"/>
  <c r="BE184"/>
  <c r="BE204"/>
  <c r="BE207"/>
  <c r="BE246"/>
  <c r="BE265"/>
  <c r="BE286"/>
  <c r="BE294"/>
  <c r="BE301"/>
  <c r="BE306"/>
  <c r="BE308"/>
  <c r="BE327"/>
  <c r="BE329"/>
  <c i="5" r="BK98"/>
  <c r="J98"/>
  <c r="J64"/>
  <c i="6" r="BE234"/>
  <c r="BE322"/>
  <c r="BE109"/>
  <c r="BE137"/>
  <c r="BE158"/>
  <c r="BE163"/>
  <c r="BE166"/>
  <c r="BE229"/>
  <c r="BE241"/>
  <c r="BE244"/>
  <c r="BE257"/>
  <c r="BE260"/>
  <c r="BE262"/>
  <c r="BE267"/>
  <c r="BE273"/>
  <c r="BE281"/>
  <c r="BE303"/>
  <c r="BE307"/>
  <c r="BE309"/>
  <c r="BE312"/>
  <c r="BE315"/>
  <c r="BE334"/>
  <c r="BE338"/>
  <c r="BE340"/>
  <c i="4" r="BK348"/>
  <c r="J348"/>
  <c r="J73"/>
  <c i="5" r="BE208"/>
  <c r="BE221"/>
  <c r="F59"/>
  <c r="J91"/>
  <c r="BE112"/>
  <c r="BE114"/>
  <c r="BE123"/>
  <c r="BE131"/>
  <c r="BE134"/>
  <c r="BE147"/>
  <c r="BE166"/>
  <c r="BE183"/>
  <c r="BE186"/>
  <c r="BE219"/>
  <c r="BE233"/>
  <c r="BE254"/>
  <c r="BE275"/>
  <c r="BE278"/>
  <c r="BE281"/>
  <c r="BE290"/>
  <c i="4" r="BK97"/>
  <c r="J97"/>
  <c r="J64"/>
  <c i="5" r="BE121"/>
  <c r="BE203"/>
  <c r="BE225"/>
  <c r="BE230"/>
  <c r="BE272"/>
  <c r="BE274"/>
  <c r="BE293"/>
  <c r="BE298"/>
  <c r="BE301"/>
  <c r="BE308"/>
  <c r="BE317"/>
  <c r="BE333"/>
  <c r="BE351"/>
  <c r="BE356"/>
  <c r="BE361"/>
  <c r="BE397"/>
  <c r="BE399"/>
  <c r="E50"/>
  <c r="BE100"/>
  <c r="BE105"/>
  <c r="BE110"/>
  <c r="BE144"/>
  <c r="BE149"/>
  <c r="BE200"/>
  <c r="BE215"/>
  <c r="BE238"/>
  <c r="BE269"/>
  <c r="BE284"/>
  <c r="BE285"/>
  <c r="BE288"/>
  <c r="BE306"/>
  <c r="BE314"/>
  <c r="BE322"/>
  <c r="BE327"/>
  <c r="BE331"/>
  <c r="BE340"/>
  <c r="BE344"/>
  <c r="BE347"/>
  <c r="BE350"/>
  <c r="BE353"/>
  <c r="BE373"/>
  <c r="BE379"/>
  <c r="BE381"/>
  <c r="BE395"/>
  <c r="BE128"/>
  <c r="BE137"/>
  <c r="BE175"/>
  <c r="BE178"/>
  <c r="BE227"/>
  <c r="BE249"/>
  <c r="BE259"/>
  <c r="BE264"/>
  <c r="BE276"/>
  <c r="BE303"/>
  <c r="BE311"/>
  <c r="BE320"/>
  <c r="BE325"/>
  <c r="BE328"/>
  <c r="BE336"/>
  <c r="BE357"/>
  <c r="BE362"/>
  <c r="BE371"/>
  <c r="BE346"/>
  <c r="BE365"/>
  <c r="BE368"/>
  <c r="BE384"/>
  <c r="BE386"/>
  <c r="BE389"/>
  <c r="BE391"/>
  <c i="3" r="BK98"/>
  <c r="J98"/>
  <c r="J64"/>
  <c i="4" r="J56"/>
  <c r="E84"/>
  <c r="F93"/>
  <c r="BE109"/>
  <c r="BE121"/>
  <c r="BE99"/>
  <c r="BE127"/>
  <c r="BE137"/>
  <c r="BE139"/>
  <c r="BE152"/>
  <c r="BE159"/>
  <c r="BE198"/>
  <c r="BE214"/>
  <c r="BE230"/>
  <c r="BE235"/>
  <c r="BE250"/>
  <c r="BE111"/>
  <c r="BE124"/>
  <c r="BE134"/>
  <c r="BE166"/>
  <c r="BE186"/>
  <c r="BE245"/>
  <c r="BE279"/>
  <c r="BE285"/>
  <c r="BE304"/>
  <c r="BE312"/>
  <c r="BE337"/>
  <c i="3" r="BK455"/>
  <c r="J455"/>
  <c r="J73"/>
  <c i="4" r="BE118"/>
  <c r="BE179"/>
  <c r="BE225"/>
  <c r="BE243"/>
  <c r="BE298"/>
  <c r="BE316"/>
  <c r="BE323"/>
  <c r="BE334"/>
  <c r="BE339"/>
  <c r="BE104"/>
  <c r="BE113"/>
  <c r="BE169"/>
  <c r="BE189"/>
  <c r="BE193"/>
  <c r="BE202"/>
  <c r="BE209"/>
  <c r="BE240"/>
  <c r="BE256"/>
  <c r="BE266"/>
  <c r="BE271"/>
  <c r="BE274"/>
  <c r="BE282"/>
  <c r="BE287"/>
  <c r="BE290"/>
  <c r="BE306"/>
  <c r="BE308"/>
  <c r="BE332"/>
  <c r="BE344"/>
  <c r="BE350"/>
  <c r="BE253"/>
  <c r="BE261"/>
  <c r="BE277"/>
  <c r="BE294"/>
  <c r="BE300"/>
  <c r="BE301"/>
  <c r="BE311"/>
  <c r="BE319"/>
  <c r="BE326"/>
  <c r="BE341"/>
  <c r="BE346"/>
  <c r="BE352"/>
  <c r="BE205"/>
  <c r="BE248"/>
  <c r="BE264"/>
  <c r="BE269"/>
  <c i="3" r="BE143"/>
  <c r="BE152"/>
  <c r="BE217"/>
  <c r="BE237"/>
  <c r="BE343"/>
  <c r="BE115"/>
  <c r="BE327"/>
  <c r="BE349"/>
  <c r="BE276"/>
  <c i="2" r="BK694"/>
  <c r="J694"/>
  <c r="J69"/>
  <c i="3" r="BE110"/>
  <c r="BE146"/>
  <c r="BE159"/>
  <c r="BE340"/>
  <c r="BE346"/>
  <c r="BE357"/>
  <c r="BE366"/>
  <c r="J56"/>
  <c r="BE235"/>
  <c r="BE241"/>
  <c r="BE311"/>
  <c r="BE316"/>
  <c r="BE322"/>
  <c i="2" r="BK93"/>
  <c r="BK92"/>
  <c r="J92"/>
  <c i="3" r="F59"/>
  <c r="BE105"/>
  <c r="BE123"/>
  <c r="BE133"/>
  <c r="BE164"/>
  <c r="BE337"/>
  <c r="BE361"/>
  <c r="BE384"/>
  <c r="BE149"/>
  <c r="BE198"/>
  <c r="BE314"/>
  <c r="BE319"/>
  <c r="BE332"/>
  <c r="BE395"/>
  <c r="BE138"/>
  <c r="BE246"/>
  <c r="BE306"/>
  <c r="BE330"/>
  <c r="BE352"/>
  <c r="BE362"/>
  <c r="BE396"/>
  <c r="BE120"/>
  <c r="BE243"/>
  <c r="BE255"/>
  <c r="BE100"/>
  <c r="BE210"/>
  <c r="BE271"/>
  <c r="BE378"/>
  <c r="BE382"/>
  <c r="BE399"/>
  <c r="BE420"/>
  <c r="BE446"/>
  <c r="BE448"/>
  <c r="BE457"/>
  <c r="BE460"/>
  <c r="BE266"/>
  <c r="BE281"/>
  <c r="BE386"/>
  <c r="BE220"/>
  <c r="BE224"/>
  <c r="BE250"/>
  <c r="BE291"/>
  <c r="BE296"/>
  <c r="BE304"/>
  <c r="BE309"/>
  <c r="BE371"/>
  <c r="BE389"/>
  <c r="BE425"/>
  <c r="BE444"/>
  <c r="BE453"/>
  <c r="BE162"/>
  <c r="BE181"/>
  <c r="BE188"/>
  <c r="BE231"/>
  <c r="BE298"/>
  <c r="BE335"/>
  <c r="BE354"/>
  <c r="BE364"/>
  <c r="BE365"/>
  <c r="BE368"/>
  <c r="BE391"/>
  <c r="BE406"/>
  <c r="BE415"/>
  <c r="BE428"/>
  <c r="BE451"/>
  <c r="BE462"/>
  <c r="BE464"/>
  <c r="BE466"/>
  <c r="E50"/>
  <c r="BE126"/>
  <c r="BE195"/>
  <c r="BE286"/>
  <c r="BE402"/>
  <c r="BE412"/>
  <c r="BE423"/>
  <c r="BE374"/>
  <c r="BE436"/>
  <c i="2" r="BE672"/>
  <c r="BE700"/>
  <c r="BE705"/>
  <c r="BE117"/>
  <c r="BE133"/>
  <c r="BE194"/>
  <c r="BE206"/>
  <c r="BE280"/>
  <c r="BE711"/>
  <c r="BE723"/>
  <c r="BE706"/>
  <c r="J86"/>
  <c r="BE110"/>
  <c r="BE203"/>
  <c r="BE228"/>
  <c r="BE259"/>
  <c r="BE445"/>
  <c r="BE455"/>
  <c r="BE513"/>
  <c r="BE519"/>
  <c r="BE533"/>
  <c r="BE549"/>
  <c r="BE562"/>
  <c r="BE565"/>
  <c r="BE567"/>
  <c r="BE568"/>
  <c r="BE590"/>
  <c r="BE600"/>
  <c r="BE608"/>
  <c r="BE609"/>
  <c r="BE610"/>
  <c r="BE619"/>
  <c r="BE627"/>
  <c r="BE641"/>
  <c r="BE647"/>
  <c r="BE680"/>
  <c r="BE703"/>
  <c r="BE105"/>
  <c r="BE152"/>
  <c r="BE209"/>
  <c r="BE212"/>
  <c r="BE225"/>
  <c r="BE264"/>
  <c r="BE276"/>
  <c r="BE305"/>
  <c r="BE314"/>
  <c r="BE391"/>
  <c r="BE423"/>
  <c r="BE428"/>
  <c r="BE451"/>
  <c r="BE712"/>
  <c r="E82"/>
  <c r="F89"/>
  <c r="BE115"/>
  <c r="BE141"/>
  <c r="BE160"/>
  <c r="BE168"/>
  <c r="BE172"/>
  <c r="BE708"/>
  <c r="BE119"/>
  <c r="BE121"/>
  <c r="BE150"/>
  <c r="BE178"/>
  <c r="BE257"/>
  <c r="BE266"/>
  <c r="BE272"/>
  <c r="BE296"/>
  <c r="BE299"/>
  <c r="BE320"/>
  <c r="BE326"/>
  <c r="BE500"/>
  <c r="BE527"/>
  <c r="BE535"/>
  <c r="BE546"/>
  <c r="BE573"/>
  <c r="BE687"/>
  <c r="BE699"/>
  <c r="BE123"/>
  <c r="BE127"/>
  <c r="BE156"/>
  <c r="BE183"/>
  <c r="BE219"/>
  <c r="BE248"/>
  <c r="BE253"/>
  <c r="BE270"/>
  <c r="BE286"/>
  <c r="BE323"/>
  <c r="BE394"/>
  <c r="BE432"/>
  <c r="BE521"/>
  <c r="BE525"/>
  <c r="BE526"/>
  <c r="BE718"/>
  <c r="BE192"/>
  <c r="BE365"/>
  <c r="BE368"/>
  <c r="BE412"/>
  <c r="BE465"/>
  <c r="BE493"/>
  <c r="BE555"/>
  <c r="BE664"/>
  <c r="BE696"/>
  <c r="BE148"/>
  <c r="BE164"/>
  <c r="BE222"/>
  <c r="BE255"/>
  <c r="BE282"/>
  <c r="BE284"/>
  <c r="BE288"/>
  <c r="BE308"/>
  <c r="BE311"/>
  <c r="BE317"/>
  <c r="BE355"/>
  <c r="BE370"/>
  <c r="BE414"/>
  <c r="BE453"/>
  <c r="BE480"/>
  <c r="BE507"/>
  <c r="BE515"/>
  <c r="BE539"/>
  <c r="BE557"/>
  <c r="BE563"/>
  <c r="BE566"/>
  <c r="BE574"/>
  <c r="BE580"/>
  <c r="BE581"/>
  <c r="BE583"/>
  <c r="BE604"/>
  <c r="BE612"/>
  <c r="BE616"/>
  <c r="BE617"/>
  <c r="BE618"/>
  <c r="BE634"/>
  <c r="BE649"/>
  <c r="BE685"/>
  <c r="BE690"/>
  <c r="BE709"/>
  <c r="BE692"/>
  <c r="BE95"/>
  <c r="BE100"/>
  <c r="BE236"/>
  <c r="BE242"/>
  <c r="BE268"/>
  <c r="BE274"/>
  <c r="BE278"/>
  <c r="BE290"/>
  <c r="BE293"/>
  <c r="BE302"/>
  <c r="BE373"/>
  <c r="BE399"/>
  <c r="BE421"/>
  <c r="BE458"/>
  <c r="BE475"/>
  <c r="BE482"/>
  <c r="BE489"/>
  <c r="BE491"/>
  <c r="BE529"/>
  <c r="BE572"/>
  <c r="BE576"/>
  <c r="BE587"/>
  <c r="BE589"/>
  <c r="BE591"/>
  <c r="BE593"/>
  <c r="BE596"/>
  <c r="BE606"/>
  <c r="BE656"/>
  <c r="BE659"/>
  <c r="BE661"/>
  <c r="BE726"/>
  <c i="6" r="F37"/>
  <c i="1" r="BB60"/>
  <c i="9" r="F36"/>
  <c i="1" r="BA63"/>
  <c i="2" r="J30"/>
  <c i="4" r="F38"/>
  <c i="1" r="BC58"/>
  <c i="10" r="F36"/>
  <c i="1" r="BA64"/>
  <c i="3" r="F39"/>
  <c i="1" r="BD57"/>
  <c i="19" r="F37"/>
  <c i="1" r="BD73"/>
  <c i="10" r="F38"/>
  <c i="1" r="BC64"/>
  <c i="3" r="F36"/>
  <c i="1" r="BA57"/>
  <c i="5" r="F39"/>
  <c i="1" r="BD59"/>
  <c i="27" r="F35"/>
  <c i="1" r="BB84"/>
  <c i="28" r="F34"/>
  <c i="1" r="BA85"/>
  <c i="13" r="F38"/>
  <c i="1" r="BC67"/>
  <c i="14" r="F36"/>
  <c i="1" r="BA68"/>
  <c i="20" r="F41"/>
  <c i="1" r="BD76"/>
  <c i="23" r="F40"/>
  <c i="1" r="BC79"/>
  <c i="25" r="F37"/>
  <c i="1" r="BB82"/>
  <c i="22" r="F40"/>
  <c i="1" r="BC78"/>
  <c i="7" r="F37"/>
  <c i="1" r="BB61"/>
  <c i="14" r="J36"/>
  <c i="1" r="AW68"/>
  <c i="7" r="F36"/>
  <c i="1" r="BA61"/>
  <c i="12" r="F39"/>
  <c i="1" r="BD66"/>
  <c i="16" r="F37"/>
  <c i="1" r="BB70"/>
  <c i="26" r="F36"/>
  <c i="1" r="BA83"/>
  <c i="6" r="F38"/>
  <c i="1" r="BC60"/>
  <c i="15" r="F38"/>
  <c i="1" r="BC69"/>
  <c i="14" r="F38"/>
  <c i="1" r="BC68"/>
  <c i="14" r="F39"/>
  <c i="1" r="BD68"/>
  <c i="9" r="F38"/>
  <c i="1" r="BC63"/>
  <c i="25" r="F36"/>
  <c i="1" r="BA82"/>
  <c i="20" r="J38"/>
  <c i="1" r="AW76"/>
  <c i="4" r="F37"/>
  <c i="1" r="BB58"/>
  <c i="18" r="F36"/>
  <c i="1" r="BC72"/>
  <c i="23" r="F38"/>
  <c i="1" r="BA79"/>
  <c i="3" r="F38"/>
  <c i="1" r="BC57"/>
  <c i="21" r="J38"/>
  <c i="1" r="AW77"/>
  <c i="22" r="F38"/>
  <c i="1" r="BA78"/>
  <c i="12" r="F38"/>
  <c i="1" r="BC66"/>
  <c i="25" r="F39"/>
  <c i="1" r="BD82"/>
  <c i="18" r="J34"/>
  <c i="1" r="AW72"/>
  <c i="5" r="F36"/>
  <c i="1" r="BA59"/>
  <c i="13" r="F37"/>
  <c i="1" r="BB67"/>
  <c i="18" r="F37"/>
  <c i="1" r="BD72"/>
  <c i="18" r="F34"/>
  <c i="1" r="BA72"/>
  <c i="6" r="J36"/>
  <c i="1" r="AW60"/>
  <c i="16" r="J36"/>
  <c i="1" r="AW70"/>
  <c i="9" r="J36"/>
  <c i="1" r="AW63"/>
  <c i="15" r="F36"/>
  <c i="1" r="BA69"/>
  <c i="21" r="F40"/>
  <c i="1" r="BC77"/>
  <c i="16" r="F36"/>
  <c i="1" r="BA70"/>
  <c i="23" r="J38"/>
  <c i="1" r="AW79"/>
  <c i="22" r="F39"/>
  <c i="1" r="BB78"/>
  <c i="13" r="F36"/>
  <c i="1" r="BA67"/>
  <c i="17" r="F39"/>
  <c i="1" r="BD71"/>
  <c i="5" r="F37"/>
  <c i="1" r="BB59"/>
  <c i="24" r="F38"/>
  <c i="1" r="BA80"/>
  <c i="12" r="F36"/>
  <c i="1" r="BA66"/>
  <c i="15" r="J36"/>
  <c i="1" r="AW69"/>
  <c i="6" r="F39"/>
  <c i="1" r="BD60"/>
  <c i="4" r="J36"/>
  <c i="1" r="AW58"/>
  <c i="7" r="F39"/>
  <c i="1" r="BD61"/>
  <c i="12" r="F37"/>
  <c i="1" r="BB66"/>
  <c i="28" r="F35"/>
  <c i="1" r="BB85"/>
  <c i="28" r="F36"/>
  <c i="1" r="BC85"/>
  <c i="10" r="J36"/>
  <c i="1" r="AW64"/>
  <c i="19" r="F34"/>
  <c i="1" r="BA73"/>
  <c i="23" r="F39"/>
  <c i="1" r="BB79"/>
  <c i="12" r="J36"/>
  <c i="1" r="AW66"/>
  <c i="11" r="F39"/>
  <c i="1" r="BD65"/>
  <c i="4" r="F39"/>
  <c i="1" r="BD58"/>
  <c i="3" r="J36"/>
  <c i="1" r="AW57"/>
  <c i="21" r="F38"/>
  <c i="1" r="BA77"/>
  <c i="25" r="J36"/>
  <c i="1" r="AW82"/>
  <c i="8" r="J36"/>
  <c i="1" r="AW62"/>
  <c i="7" r="J36"/>
  <c i="1" r="AW61"/>
  <c i="17" r="J36"/>
  <c i="1" r="AW71"/>
  <c i="21" r="F41"/>
  <c i="1" r="BD77"/>
  <c i="11" r="F37"/>
  <c i="1" r="BB65"/>
  <c i="28" r="F37"/>
  <c i="1" r="BD85"/>
  <c i="26" r="F38"/>
  <c i="1" r="BC83"/>
  <c i="9" r="F37"/>
  <c i="1" r="BB63"/>
  <c i="6" r="F36"/>
  <c i="1" r="BA60"/>
  <c i="19" r="J34"/>
  <c i="1" r="AW73"/>
  <c i="25" r="F38"/>
  <c i="1" r="BC82"/>
  <c i="17" r="F36"/>
  <c i="1" r="BA71"/>
  <c i="14" r="F37"/>
  <c i="1" r="BB68"/>
  <c i="15" r="F39"/>
  <c i="1" r="BD69"/>
  <c i="24" r="F39"/>
  <c i="1" r="BB80"/>
  <c i="19" r="F35"/>
  <c i="1" r="BB73"/>
  <c i="27" r="F36"/>
  <c i="1" r="BC84"/>
  <c i="24" r="J38"/>
  <c i="1" r="AW80"/>
  <c i="27" r="J34"/>
  <c i="1" r="AW84"/>
  <c i="26" r="J36"/>
  <c i="1" r="AW83"/>
  <c i="13" r="J36"/>
  <c i="1" r="AW67"/>
  <c i="26" r="F39"/>
  <c i="1" r="BD83"/>
  <c i="19" r="F36"/>
  <c i="1" r="BC73"/>
  <c i="2" r="F34"/>
  <c i="1" r="BA55"/>
  <c i="22" r="J38"/>
  <c i="1" r="AW78"/>
  <c i="22" r="F41"/>
  <c i="1" r="BD78"/>
  <c i="8" r="F38"/>
  <c i="1" r="BC62"/>
  <c i="2" r="F35"/>
  <c i="1" r="BB55"/>
  <c i="10" r="F39"/>
  <c i="1" r="BD64"/>
  <c i="17" r="F38"/>
  <c i="1" r="BC71"/>
  <c i="27" r="J30"/>
  <c i="1" r="AS74"/>
  <c i="3" r="F37"/>
  <c i="1" r="BB57"/>
  <c i="20" r="F40"/>
  <c i="1" r="BC76"/>
  <c i="9" r="F39"/>
  <c i="1" r="BD63"/>
  <c i="17" r="F37"/>
  <c i="1" r="BB71"/>
  <c i="23" r="F41"/>
  <c i="1" r="BD79"/>
  <c i="21" r="F39"/>
  <c i="1" r="BB77"/>
  <c i="11" r="J36"/>
  <c i="1" r="AW65"/>
  <c i="8" r="F37"/>
  <c i="1" r="BB62"/>
  <c i="16" r="F38"/>
  <c i="1" r="BC70"/>
  <c i="4" r="F36"/>
  <c i="1" r="BA58"/>
  <c i="5" r="J36"/>
  <c i="1" r="AW59"/>
  <c i="20" r="F39"/>
  <c i="1" r="BB76"/>
  <c i="20" r="F38"/>
  <c i="1" r="BA76"/>
  <c i="8" r="F36"/>
  <c i="1" r="BA62"/>
  <c i="13" r="F39"/>
  <c i="1" r="BD67"/>
  <c i="24" r="F40"/>
  <c i="1" r="BC80"/>
  <c i="5" r="F38"/>
  <c i="1" r="BC59"/>
  <c i="2" r="F37"/>
  <c i="1" r="BD55"/>
  <c i="18" r="F35"/>
  <c i="1" r="BB72"/>
  <c i="16" r="F39"/>
  <c i="1" r="BD70"/>
  <c i="11" r="F38"/>
  <c i="1" r="BC65"/>
  <c i="7" r="F38"/>
  <c i="1" r="BC61"/>
  <c i="27" r="F34"/>
  <c i="1" r="BA84"/>
  <c i="24" r="F41"/>
  <c i="1" r="BD80"/>
  <c i="10" r="F37"/>
  <c i="1" r="BB64"/>
  <c i="27" r="F37"/>
  <c i="1" r="BD84"/>
  <c i="2" r="J34"/>
  <c i="1" r="AW55"/>
  <c i="11" r="F36"/>
  <c i="1" r="BA65"/>
  <c i="15" r="F37"/>
  <c i="1" r="BB69"/>
  <c i="2" r="F36"/>
  <c i="1" r="BC55"/>
  <c i="26" r="F37"/>
  <c i="1" r="BB83"/>
  <c i="8" r="F39"/>
  <c i="1" r="BD62"/>
  <c i="28" r="J34"/>
  <c i="1" r="AW85"/>
  <c i="20" l="1" r="BK1037"/>
  <c r="J1037"/>
  <c r="J78"/>
  <c i="22" r="R98"/>
  <c r="R97"/>
  <c i="20" r="T1037"/>
  <c i="11" r="R98"/>
  <c r="R97"/>
  <c i="9" r="BK98"/>
  <c r="J98"/>
  <c r="J64"/>
  <c i="4" r="P97"/>
  <c r="P96"/>
  <c i="1" r="AU58"/>
  <c i="12" r="R98"/>
  <c r="R97"/>
  <c r="T98"/>
  <c r="T97"/>
  <c i="16" r="BK98"/>
  <c i="11" r="P98"/>
  <c r="P97"/>
  <c i="1" r="AU65"/>
  <c i="20" r="R1037"/>
  <c i="8" r="T95"/>
  <c i="20" r="R115"/>
  <c r="R114"/>
  <c i="23" r="R98"/>
  <c r="R97"/>
  <c i="17" r="P96"/>
  <c r="P95"/>
  <c i="1" r="AU71"/>
  <c i="15" r="R98"/>
  <c r="R97"/>
  <c i="8" r="BK96"/>
  <c r="J96"/>
  <c r="J64"/>
  <c i="15" r="P98"/>
  <c r="P97"/>
  <c i="1" r="AU69"/>
  <c i="21" r="BK103"/>
  <c r="J103"/>
  <c r="J68"/>
  <c i="4" r="R97"/>
  <c r="R96"/>
  <c i="15" r="T98"/>
  <c r="T97"/>
  <c i="25" r="R99"/>
  <c i="14" r="R97"/>
  <c r="R96"/>
  <c i="21" r="T103"/>
  <c r="T102"/>
  <c i="6" r="T97"/>
  <c r="T96"/>
  <c i="14" r="P97"/>
  <c r="P96"/>
  <c i="1" r="AU68"/>
  <c i="14" r="BK374"/>
  <c r="J374"/>
  <c r="J72"/>
  <c i="2" r="T93"/>
  <c r="T92"/>
  <c i="4" r="T96"/>
  <c i="16" r="R98"/>
  <c r="R97"/>
  <c i="18" r="P88"/>
  <c r="P87"/>
  <c i="1" r="AU72"/>
  <c i="25" r="P388"/>
  <c r="P98"/>
  <c i="1" r="AU82"/>
  <c i="18" r="R88"/>
  <c r="R87"/>
  <c i="21" r="R102"/>
  <c i="6" r="R97"/>
  <c r="R96"/>
  <c i="10" r="R98"/>
  <c r="R97"/>
  <c i="5" r="T98"/>
  <c r="T97"/>
  <c i="6" r="P97"/>
  <c r="P96"/>
  <c i="1" r="AU60"/>
  <c i="7" r="P98"/>
  <c r="P97"/>
  <c i="1" r="AU61"/>
  <c i="22" r="P98"/>
  <c r="P97"/>
  <c i="1" r="AU78"/>
  <c i="7" r="T98"/>
  <c r="T97"/>
  <c i="17" r="BK96"/>
  <c r="J96"/>
  <c r="J64"/>
  <c i="11" r="T98"/>
  <c r="T97"/>
  <c i="25" r="R388"/>
  <c i="19" r="P87"/>
  <c r="P86"/>
  <c i="1" r="AU73"/>
  <c i="20" r="P1037"/>
  <c i="10" r="T97"/>
  <c i="2" r="R694"/>
  <c r="R92"/>
  <c i="26" r="T94"/>
  <c r="T93"/>
  <c i="7" r="R98"/>
  <c r="R97"/>
  <c i="16" r="P98"/>
  <c r="P97"/>
  <c i="1" r="AU70"/>
  <c i="17" r="T95"/>
  <c i="12" r="P98"/>
  <c r="P97"/>
  <c i="1" r="AU66"/>
  <c i="9" r="R98"/>
  <c r="R97"/>
  <c i="2" r="P93"/>
  <c r="P92"/>
  <c i="1" r="AU55"/>
  <c i="3" r="R98"/>
  <c r="R97"/>
  <c i="23" r="BK98"/>
  <c r="J98"/>
  <c r="J68"/>
  <c i="12" r="BK98"/>
  <c r="J98"/>
  <c r="J64"/>
  <c i="20" r="P115"/>
  <c r="P114"/>
  <c i="1" r="AU76"/>
  <c i="14" r="BK97"/>
  <c r="J97"/>
  <c r="J64"/>
  <c i="25" r="T99"/>
  <c r="T98"/>
  <c i="10" r="P98"/>
  <c r="P97"/>
  <c i="1" r="AU64"/>
  <c i="20" r="T115"/>
  <c i="17" r="R95"/>
  <c i="23" r="P98"/>
  <c r="P97"/>
  <c i="1" r="AU79"/>
  <c i="16" r="T98"/>
  <c r="T97"/>
  <c i="8" r="R95"/>
  <c i="22" r="T98"/>
  <c r="T97"/>
  <c i="5" r="P98"/>
  <c r="P97"/>
  <c i="1" r="AU59"/>
  <c i="9" r="T98"/>
  <c r="T97"/>
  <c i="24" r="P97"/>
  <c r="P96"/>
  <c i="1" r="AU80"/>
  <c i="5" r="BK393"/>
  <c r="J393"/>
  <c r="J73"/>
  <c i="11" r="BK98"/>
  <c r="J98"/>
  <c r="J64"/>
  <c i="12" r="BK397"/>
  <c r="J397"/>
  <c r="J73"/>
  <c i="8" r="BK288"/>
  <c r="J288"/>
  <c r="J71"/>
  <c i="7" r="BK330"/>
  <c r="J330"/>
  <c r="J73"/>
  <c i="16" r="BK348"/>
  <c r="J348"/>
  <c r="J73"/>
  <c i="11" r="BK345"/>
  <c r="J345"/>
  <c r="J73"/>
  <c i="15" r="BK98"/>
  <c r="J98"/>
  <c r="J64"/>
  <c r="BK424"/>
  <c r="J424"/>
  <c r="J73"/>
  <c i="13" r="BK320"/>
  <c r="J320"/>
  <c r="J72"/>
  <c i="28" r="BK80"/>
  <c r="J80"/>
  <c r="J59"/>
  <c i="1" r="AG84"/>
  <c i="27" r="J82"/>
  <c r="J60"/>
  <c r="J59"/>
  <c i="26" r="BK93"/>
  <c r="J93"/>
  <c r="J63"/>
  <c i="25" r="BK98"/>
  <c r="J98"/>
  <c i="24" r="BK96"/>
  <c r="J96"/>
  <c i="22" r="BK97"/>
  <c r="J97"/>
  <c r="J67"/>
  <c i="21" r="BK102"/>
  <c r="J102"/>
  <c i="20" r="BK114"/>
  <c r="J114"/>
  <c r="J67"/>
  <c i="19" r="BK86"/>
  <c r="J86"/>
  <c i="18" r="BK87"/>
  <c r="J87"/>
  <c r="J59"/>
  <c i="13" r="BK95"/>
  <c r="J95"/>
  <c r="J63"/>
  <c i="10" r="J98"/>
  <c r="J64"/>
  <c i="9" r="BK97"/>
  <c r="J97"/>
  <c r="J63"/>
  <c i="7" r="BK97"/>
  <c r="J97"/>
  <c r="J63"/>
  <c i="6" r="BK96"/>
  <c r="J96"/>
  <c r="J63"/>
  <c i="5" r="BK97"/>
  <c r="J97"/>
  <c r="J63"/>
  <c i="4" r="BK96"/>
  <c r="J96"/>
  <c r="J63"/>
  <c i="3" r="BK97"/>
  <c r="J97"/>
  <c i="1" r="AG55"/>
  <c i="2" r="J59"/>
  <c r="J93"/>
  <c r="J60"/>
  <c i="27" r="J33"/>
  <c i="1" r="AV84"/>
  <c r="AT84"/>
  <c r="BA81"/>
  <c r="AW81"/>
  <c i="25" r="J32"/>
  <c i="1" r="AG82"/>
  <c i="19" r="J33"/>
  <c i="1" r="AV73"/>
  <c r="AT73"/>
  <c r="BA75"/>
  <c r="BA74"/>
  <c r="AW74"/>
  <c r="AS54"/>
  <c i="6" r="J35"/>
  <c i="1" r="AV60"/>
  <c r="AT60"/>
  <c i="11" r="F35"/>
  <c i="1" r="AZ65"/>
  <c i="18" r="F33"/>
  <c i="1" r="AZ72"/>
  <c i="22" r="J37"/>
  <c i="1" r="AV78"/>
  <c r="AT78"/>
  <c i="13" r="F35"/>
  <c i="1" r="AZ67"/>
  <c i="2" r="F33"/>
  <c i="1" r="AZ55"/>
  <c i="17" r="F35"/>
  <c i="1" r="AZ71"/>
  <c i="14" r="F35"/>
  <c i="1" r="AZ68"/>
  <c i="8" r="F35"/>
  <c i="1" r="AZ62"/>
  <c i="10" r="J32"/>
  <c i="1" r="AG64"/>
  <c r="BB75"/>
  <c r="BB74"/>
  <c r="AX74"/>
  <c r="BC75"/>
  <c r="AY75"/>
  <c r="BB81"/>
  <c r="AX81"/>
  <c i="26" r="J35"/>
  <c i="1" r="AV83"/>
  <c r="AT83"/>
  <c i="25" r="J35"/>
  <c i="1" r="AV82"/>
  <c r="AT82"/>
  <c i="5" r="J35"/>
  <c i="1" r="AV59"/>
  <c r="AT59"/>
  <c i="13" r="J35"/>
  <c i="1" r="AV67"/>
  <c r="AT67"/>
  <c i="10" r="F35"/>
  <c i="1" r="AZ64"/>
  <c r="AU81"/>
  <c i="3" r="J35"/>
  <c i="1" r="AV57"/>
  <c r="AT57"/>
  <c i="12" r="F35"/>
  <c i="1" r="AZ66"/>
  <c i="21" r="J37"/>
  <c i="1" r="AV77"/>
  <c r="AT77"/>
  <c i="19" r="F33"/>
  <c i="1" r="AZ73"/>
  <c i="24" r="J34"/>
  <c i="1" r="AG80"/>
  <c i="9" r="F35"/>
  <c i="1" r="AZ63"/>
  <c r="BD56"/>
  <c i="6" r="F35"/>
  <c i="1" r="AZ60"/>
  <c i="12" r="J35"/>
  <c i="1" r="AV66"/>
  <c r="AT66"/>
  <c i="2" r="J33"/>
  <c i="1" r="AV55"/>
  <c r="AT55"/>
  <c r="AN55"/>
  <c i="25" r="F35"/>
  <c i="1" r="AZ82"/>
  <c i="27" r="F33"/>
  <c i="1" r="AZ84"/>
  <c i="28" r="F33"/>
  <c i="1" r="AZ85"/>
  <c i="24" r="J37"/>
  <c i="1" r="AV80"/>
  <c r="AT80"/>
  <c i="4" r="J35"/>
  <c i="1" r="AV58"/>
  <c r="AT58"/>
  <c i="20" r="J37"/>
  <c i="1" r="AV76"/>
  <c r="AT76"/>
  <c r="BC81"/>
  <c r="AY81"/>
  <c i="17" r="J35"/>
  <c i="1" r="AV71"/>
  <c r="AT71"/>
  <c i="24" r="F37"/>
  <c i="1" r="AZ80"/>
  <c r="BD81"/>
  <c i="26" r="F35"/>
  <c i="1" r="AZ83"/>
  <c i="21" r="F37"/>
  <c i="1" r="AZ77"/>
  <c r="BB56"/>
  <c r="AX56"/>
  <c i="23" r="F37"/>
  <c i="1" r="AZ79"/>
  <c i="22" r="F37"/>
  <c i="1" r="AZ78"/>
  <c i="8" r="J35"/>
  <c i="1" r="AV62"/>
  <c r="AT62"/>
  <c r="BA56"/>
  <c r="AW56"/>
  <c i="5" r="F35"/>
  <c i="1" r="AZ59"/>
  <c i="15" r="F35"/>
  <c i="1" r="AZ69"/>
  <c i="28" r="J33"/>
  <c i="1" r="AV85"/>
  <c r="AT85"/>
  <c i="3" r="F35"/>
  <c i="1" r="AZ57"/>
  <c i="16" r="J35"/>
  <c i="1" r="AV70"/>
  <c r="AT70"/>
  <c i="18" r="J33"/>
  <c i="1" r="AV72"/>
  <c r="AT72"/>
  <c r="BD75"/>
  <c r="BD74"/>
  <c i="10" r="J35"/>
  <c i="1" r="AV64"/>
  <c r="AT64"/>
  <c i="3" r="J32"/>
  <c i="1" r="AG57"/>
  <c i="7" r="J35"/>
  <c i="1" r="AV61"/>
  <c r="AT61"/>
  <c i="14" r="J35"/>
  <c i="1" r="AV68"/>
  <c r="AT68"/>
  <c r="BC56"/>
  <c r="AY56"/>
  <c i="16" r="F35"/>
  <c i="1" r="AZ70"/>
  <c i="4" r="F35"/>
  <c i="1" r="AZ58"/>
  <c i="19" r="J30"/>
  <c i="1" r="AG73"/>
  <c i="15" r="J35"/>
  <c i="1" r="AV69"/>
  <c r="AT69"/>
  <c i="20" r="F37"/>
  <c i="1" r="AZ76"/>
  <c i="11" r="J35"/>
  <c i="1" r="AV65"/>
  <c r="AT65"/>
  <c i="9" r="J35"/>
  <c i="1" r="AV63"/>
  <c r="AT63"/>
  <c i="7" r="F35"/>
  <c i="1" r="AZ61"/>
  <c i="23" r="J37"/>
  <c i="1" r="AV79"/>
  <c r="AT79"/>
  <c i="21" r="J34"/>
  <c i="1" r="AG77"/>
  <c i="25" l="1" r="R98"/>
  <c i="16" r="BK97"/>
  <c r="J97"/>
  <c r="J63"/>
  <c i="20" r="T114"/>
  <c i="8" r="BK95"/>
  <c r="J95"/>
  <c i="14" r="BK96"/>
  <c r="J96"/>
  <c r="J63"/>
  <c i="17" r="BK95"/>
  <c r="J95"/>
  <c r="J63"/>
  <c i="15" r="BK97"/>
  <c r="J97"/>
  <c r="J63"/>
  <c i="23" r="BK97"/>
  <c r="J97"/>
  <c r="J67"/>
  <c i="12" r="BK97"/>
  <c r="J97"/>
  <c r="J63"/>
  <c i="11" r="BK97"/>
  <c r="J97"/>
  <c i="16" r="J98"/>
  <c r="J64"/>
  <c i="1" r="AN84"/>
  <c i="27" r="J39"/>
  <c i="1" r="AN82"/>
  <c i="25" r="J63"/>
  <c i="1" r="AN80"/>
  <c i="24" r="J67"/>
  <c i="25" r="J41"/>
  <c i="24" r="J43"/>
  <c i="1" r="AN77"/>
  <c i="21" r="J67"/>
  <c r="J43"/>
  <c i="1" r="AN73"/>
  <c i="19" r="J59"/>
  <c r="J39"/>
  <c i="1" r="AN64"/>
  <c i="10" r="J41"/>
  <c i="1" r="AN57"/>
  <c i="3" r="J63"/>
  <c r="J41"/>
  <c i="2" r="J39"/>
  <c i="11" r="J32"/>
  <c i="1" r="AG65"/>
  <c r="AZ56"/>
  <c r="AV56"/>
  <c r="AT56"/>
  <c i="4" r="J32"/>
  <c i="1" r="AG58"/>
  <c r="AN58"/>
  <c i="5" r="J32"/>
  <c i="1" r="AG59"/>
  <c r="AN59"/>
  <c i="13" r="J32"/>
  <c i="1" r="AG67"/>
  <c r="AN67"/>
  <c i="22" r="J34"/>
  <c i="1" r="AG78"/>
  <c r="AN78"/>
  <c i="26" r="J32"/>
  <c i="1" r="AG83"/>
  <c r="AG81"/>
  <c r="AZ81"/>
  <c r="AV81"/>
  <c r="AT81"/>
  <c i="9" r="J32"/>
  <c i="1" r="AG63"/>
  <c r="AN63"/>
  <c r="AU75"/>
  <c r="AU74"/>
  <c i="8" r="J32"/>
  <c i="1" r="AG62"/>
  <c r="AU56"/>
  <c r="AU54"/>
  <c r="AZ75"/>
  <c r="AZ74"/>
  <c r="AV74"/>
  <c r="AT74"/>
  <c r="BB54"/>
  <c r="AX54"/>
  <c i="6" r="J32"/>
  <c i="1" r="AG60"/>
  <c r="AN60"/>
  <c r="BD54"/>
  <c r="W33"/>
  <c i="18" r="J30"/>
  <c i="1" r="AG72"/>
  <c r="AN72"/>
  <c r="AX75"/>
  <c r="AW75"/>
  <c r="BC74"/>
  <c r="AY74"/>
  <c i="28" r="J30"/>
  <c i="1" r="AG85"/>
  <c i="7" r="J32"/>
  <c i="1" r="AG61"/>
  <c r="AN61"/>
  <c i="20" r="J34"/>
  <c i="1" r="AG76"/>
  <c r="BA54"/>
  <c r="AW54"/>
  <c r="AK30"/>
  <c i="8" l="1" r="J41"/>
  <c i="28" r="J39"/>
  <c i="11" r="J41"/>
  <c r="J63"/>
  <c i="8" r="J63"/>
  <c i="1" r="AN81"/>
  <c i="26" r="J41"/>
  <c i="1" r="AN83"/>
  <c i="22" r="J43"/>
  <c i="20" r="J43"/>
  <c i="1" r="AN76"/>
  <c i="18" r="J39"/>
  <c i="13" r="J41"/>
  <c i="9" r="J41"/>
  <c i="7" r="J41"/>
  <c i="6" r="J41"/>
  <c i="5" r="J41"/>
  <c i="4" r="J41"/>
  <c i="1" r="AN85"/>
  <c r="AN65"/>
  <c r="AN62"/>
  <c r="AV75"/>
  <c r="AT75"/>
  <c r="BC54"/>
  <c r="W32"/>
  <c i="12" r="J32"/>
  <c i="1" r="AG66"/>
  <c r="AN66"/>
  <c i="16" r="J32"/>
  <c i="1" r="AG70"/>
  <c i="15" r="J32"/>
  <c i="1" r="AG69"/>
  <c r="AN69"/>
  <c i="23" r="J34"/>
  <c i="1" r="AG79"/>
  <c r="AN79"/>
  <c r="W31"/>
  <c r="W30"/>
  <c i="14" r="J32"/>
  <c i="1" r="AG68"/>
  <c r="AN68"/>
  <c i="17" r="J32"/>
  <c i="1" r="AG71"/>
  <c r="AN71"/>
  <c r="AZ54"/>
  <c r="AV54"/>
  <c r="AK29"/>
  <c i="15" l="1" r="J41"/>
  <c i="12" r="J41"/>
  <c i="16" r="J41"/>
  <c i="23" r="J43"/>
  <c i="17" r="J41"/>
  <c i="14" r="J41"/>
  <c i="1" r="AN70"/>
  <c r="AG56"/>
  <c r="W29"/>
  <c r="AG75"/>
  <c r="AG74"/>
  <c r="AN74"/>
  <c r="AT54"/>
  <c r="AY54"/>
  <c l="1" r="AN56"/>
  <c r="AN75"/>
  <c r="AG54"/>
  <c r="AK26"/>
  <c r="AK35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<sst xmlns="http://schemas.openxmlformats.org/spreadsheetml/2006/main">
  <si>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</si>
  <si>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</si>
  <si>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</si>
  <si>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</si>
  <si>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</si>
  <si>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{b00d1c25-1317-495f-8817-c3e6ba7f374c}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</si>
  <si>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</si>
  <si>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</si>
  <si>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</si>
  <si>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</si>
  <si>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</si>
  <si>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</si>
  <si>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</si>
  <si>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</si>
  <si>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5630/002-1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</si>
  <si>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</si>
  <si>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</si>
  <si>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VODOVOD BORKA</t>
  </si>
  <si>
    <t>KSO:</t>
  </si>
  <si>
    <t/>
  </si>
  <si>
    <t>CC-CZ:</t>
  </si>
  <si>
    <t>Místo:</t>
  </si>
  <si>
    <t>Obec Přestavlky u Čerčan</t>
  </si>
  <si>
    <t>Datum:</t>
  </si>
  <si>
    <t>4. 9. 2023</t>
  </si>
  <si>
    <t>Zadavatel:</t>
  </si>
  <si>
    <t>IČ:</t>
  </si>
  <si>
    <t>DIČ:</t>
  </si>
  <si>
    <t>Účastník:</t>
  </si>
  <si>
    <t>Vyplň údaj</t>
  </si>
  <si>
    <t>Projektant:</t>
  </si>
  <si>
    <t>Vodohospodářský rozvoj a výstavba, a.s.</t>
  </si>
  <si>
    <t>True</t>
  </si>
  <si>
    <t>Zpracovatel:</t>
  </si>
  <si>
    <t>M. Morská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</si>
  <si>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</si>
  <si>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</si>
  <si>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</si>
  <si>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</si>
  <si>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</si>
  <si>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</si>
  <si>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</si>
  <si>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</si>
  <si>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</si>
  <si>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</si>
  <si>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</si>
  <si>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</si>
  <si>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</si>
  <si>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</si>
  <si>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</si>
  <si>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</si>
  <si>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</si>
  <si>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</si>
  <si>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</si>
  <si>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</si>
  <si>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</si>
  <si>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</si>
  <si>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</si>
  <si>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</si>
  <si>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</si>
  <si>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</si>
  <si>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</si>
  <si>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</si>
  <si>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</si>
  <si>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</si>
  <si>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</si>
  <si>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</si>
  <si>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</si>
  <si>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</si>
  <si>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</si>
  <si>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</si>
  <si>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</si>
  <si>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</si>
  <si>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</si>
  <si>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</si>
  <si>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</si>
  <si>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IO.01</t>
  </si>
  <si>
    <t>Přiváděcí řad A-1, přiváděcí řad A-2</t>
  </si>
  <si>
    <t>ING</t>
  </si>
  <si>
    <t>1</t>
  </si>
  <si>
    <t>{adc82d97-787b-4f48-9080-81e98d51b137}</t>
  </si>
  <si>
    <t>2</t>
  </si>
  <si>
    <t>IO.02</t>
  </si>
  <si>
    <t>Vodovodní řady</t>
  </si>
  <si>
    <t>{3ae7d345-ab26-4f9b-841e-f1bb6fdb4671}</t>
  </si>
  <si>
    <t>IO.02.01</t>
  </si>
  <si>
    <t>Řad A</t>
  </si>
  <si>
    <t>Soupis</t>
  </si>
  <si>
    <t>{574999a2-4ac6-4a87-9170-5f89f160693c}</t>
  </si>
  <si>
    <t>IO.02.01.1</t>
  </si>
  <si>
    <t>Řad A - nezpůsobilé výdaje</t>
  </si>
  <si>
    <t>{9c66e773-417e-426e-b3d0-32ee014d9eef}</t>
  </si>
  <si>
    <t>IO.02.02</t>
  </si>
  <si>
    <t>Řad A1</t>
  </si>
  <si>
    <t>{6ff8e06a-cd20-41cd-bd77-585de5b2ea8a}</t>
  </si>
  <si>
    <t>IO.02.03</t>
  </si>
  <si>
    <t>Řad A2</t>
  </si>
  <si>
    <t>{c14a72ce-b11c-4246-b895-346185bb7132}</t>
  </si>
  <si>
    <t>IO.02.04</t>
  </si>
  <si>
    <t>Řad A3</t>
  </si>
  <si>
    <t>{36e00f29-a135-4f33-97bf-37df626d4e7c}</t>
  </si>
  <si>
    <t>IO.02.05</t>
  </si>
  <si>
    <t>Řad A3a</t>
  </si>
  <si>
    <t>{fa219f1a-4a47-4120-b4b2-18f22e9277be}</t>
  </si>
  <si>
    <t>IO.02.06</t>
  </si>
  <si>
    <t>Řad A4</t>
  </si>
  <si>
    <t>{8fadea62-c818-4baf-a2ab-d02e3d7065bb}</t>
  </si>
  <si>
    <t>IO.02.07</t>
  </si>
  <si>
    <t>Řad A5</t>
  </si>
  <si>
    <t>{f1c80435-5ed4-48a6-95d7-7f9e04a4b4cd}</t>
  </si>
  <si>
    <t>IO.02.08</t>
  </si>
  <si>
    <t>Řad A6</t>
  </si>
  <si>
    <t>{1e611474-f421-4d53-acf2-6c8da48f1d8f}</t>
  </si>
  <si>
    <t>IO.02.09</t>
  </si>
  <si>
    <t>Řad B</t>
  </si>
  <si>
    <t>{72692f06-0268-48c1-b04f-74d0088cd4e2}</t>
  </si>
  <si>
    <t>IO.02.09.1</t>
  </si>
  <si>
    <t>Řad B - nezpůsobilé výdaje</t>
  </si>
  <si>
    <t>{a1058505-025b-40e4-91b3-a643ad30c115}</t>
  </si>
  <si>
    <t>IO.02.10</t>
  </si>
  <si>
    <t>Řad B1- nezpůsobilé výdaje</t>
  </si>
  <si>
    <t>{4d07aa3b-4762-490a-8b77-83c395692d6a}</t>
  </si>
  <si>
    <t>IO.02.11</t>
  </si>
  <si>
    <t>Řad B2 - nezpůsobilé výdaje</t>
  </si>
  <si>
    <t>{ab3185b5-c0e8-4a22-8d4a-e6fbd91bded4}</t>
  </si>
  <si>
    <t>IO.02.12</t>
  </si>
  <si>
    <t>Řad B3_nezpůsobilé výdaje</t>
  </si>
  <si>
    <t>{ff5d19ae-c6d2-4ef4-a266-d16f09ce4491}</t>
  </si>
  <si>
    <t>IO.02.13</t>
  </si>
  <si>
    <t>Řad B3a</t>
  </si>
  <si>
    <t>{3583116a-d675-4d54-ba05-46b52f392241}</t>
  </si>
  <si>
    <t>IO.03</t>
  </si>
  <si>
    <t>Vodovodní odbočky</t>
  </si>
  <si>
    <t>{aa1a262c-6c56-4954-961b-90f2db6b360d}</t>
  </si>
  <si>
    <t>IO.03.1</t>
  </si>
  <si>
    <t>Vodovodní odbočky-nezpůsobilé výdaje</t>
  </si>
  <si>
    <t>{e92cfcc3-fb54-4568-ab3b-5e1be86ed4bd}</t>
  </si>
  <si>
    <t>SO 01</t>
  </si>
  <si>
    <t>ATS</t>
  </si>
  <si>
    <t>STA</t>
  </si>
  <si>
    <t>{94f5da3c-eef3-458b-994f-802ef943fe53}</t>
  </si>
  <si>
    <t>SO 01.1</t>
  </si>
  <si>
    <t>ATS BORKA</t>
  </si>
  <si>
    <t>{048ed168-0971-4780-be6c-9ee4ab8b26e7}</t>
  </si>
  <si>
    <t>01.1</t>
  </si>
  <si>
    <t>Objekt s akumulací 2 x 15 m3</t>
  </si>
  <si>
    <t>3</t>
  </si>
  <si>
    <t>{29374ff8-e710-4d20-89b3-3f40edbf6452}</t>
  </si>
  <si>
    <t>01.2</t>
  </si>
  <si>
    <t>Odpad z akumulace</t>
  </si>
  <si>
    <t>{093f1ca9-18eb-4ec9-9744-d4d9d8cb85d2}</t>
  </si>
  <si>
    <t>01.4</t>
  </si>
  <si>
    <t>Oplocení</t>
  </si>
  <si>
    <t>{4457c677-e6c4-429c-b787-1facf0d270b7}</t>
  </si>
  <si>
    <t>01.6</t>
  </si>
  <si>
    <t>Technologická část</t>
  </si>
  <si>
    <t>{96f924b1-c9c8-4ef4-9833-aca0d41a5ba9}</t>
  </si>
  <si>
    <t>01.7</t>
  </si>
  <si>
    <t>Elektro část</t>
  </si>
  <si>
    <t>{7b37fb27-639e-4182-80c4-37f639a5f519}</t>
  </si>
  <si>
    <t>SO 02</t>
  </si>
  <si>
    <t>Vodoměrná předávací šachta</t>
  </si>
  <si>
    <t>{a1fa455e-cd3a-420b-9915-e49293053cf1}</t>
  </si>
  <si>
    <t>02.1</t>
  </si>
  <si>
    <t>Stavební řešení VŠ</t>
  </si>
  <si>
    <t>{b16524a9-37d2-41ad-9fac-06f2ebf38699}</t>
  </si>
  <si>
    <t>02.2</t>
  </si>
  <si>
    <t>{6138dc18-e392-4a78-918d-1bf6f4f82866}</t>
  </si>
  <si>
    <t>SO 03</t>
  </si>
  <si>
    <t>Přípojka NN</t>
  </si>
  <si>
    <t>{f809e3ea-4a15-4ee7-b5b5-48249c8a25b2}</t>
  </si>
  <si>
    <t>VON</t>
  </si>
  <si>
    <t>Vedlejší a ostatní rozpočtové náklady</t>
  </si>
  <si>
    <t>{f9792d8c-b938-4a0e-abf5-23eccfaa21a0}</t>
  </si>
  <si>
    <t>KRYCÍ LIST SOUPISU PRACÍ</t>
  </si>
  <si>
    <t>Objekt:</t>
  </si>
  <si>
    <t>IO.01 - Přiváděcí řad A-1, přiváděcí řad A-2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</si>
  <si>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</si>
  <si>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</si>
  <si>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</si>
  <si>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</si>
  <si>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</si>
  <si>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</si>
  <si>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</si>
  <si>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</si>
  <si>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</si>
  <si>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</si>
  <si>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</si>
  <si>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</si>
  <si>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</si>
  <si>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M - Práce a dodávky M</t>
  </si>
  <si>
    <t xml:space="preserve">    22-M - Montáže technologických zařízení pro dopravní stavby</t>
  </si>
  <si>
    <t xml:space="preserve">    23-M - Montáže potrubí</t>
  </si>
  <si>
    <t xml:space="preserve">    46-M - Zemní práce při extr.mont.pracích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</si>
  <si>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</si>
  <si>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</si>
  <si>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</si>
  <si>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</si>
  <si>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</si>
  <si>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</si>
  <si>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</si>
  <si>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</si>
  <si>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</si>
  <si>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</si>
  <si>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</si>
  <si>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</si>
  <si>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</si>
  <si>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</si>
  <si>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</si>
  <si>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</si>
  <si>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</si>
  <si>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</si>
  <si>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112101101</t>
  </si>
  <si>
    <t>Odstranění stromů s odřezáním kmene a s odvětvením listnatých, průměru kmene přes 100 do 300 mm</t>
  </si>
  <si>
    <t>kus</t>
  </si>
  <si>
    <t>CS ÚRS 2023 02</t>
  </si>
  <si>
    <t>4</t>
  </si>
  <si>
    <t>-147482882</t>
  </si>
  <si>
    <t>Online PSC</t>
  </si>
  <si>
    <t>https://podminky.urs.cz/item/CS_URS_2023_02/112101101</t>
  </si>
  <si>
    <t>VV</t>
  </si>
  <si>
    <t>"TECHNICKÁ ZPRÁVA</t>
  </si>
  <si>
    <t>"PASPORT ZELENĚ MIMO LESNÍ POZEMKY</t>
  </si>
  <si>
    <t>112101102</t>
  </si>
  <si>
    <t>Odstranění stromů s odřezáním kmene a s odvětvením listnatých, průměru kmene přes 300 do 500 mm</t>
  </si>
  <si>
    <t>972925394</t>
  </si>
  <si>
    <t>https://podminky.urs.cz/item/CS_URS_2023_02/112101102</t>
  </si>
  <si>
    <t>6</t>
  </si>
  <si>
    <t>112101103</t>
  </si>
  <si>
    <t>Odstranění stromů s odřezáním kmene a s odvětvením listnatých, průměru kmene přes 500 do 700 mm</t>
  </si>
  <si>
    <t>-940168822</t>
  </si>
  <si>
    <t>https://podminky.urs.cz/item/CS_URS_2023_02/112101103</t>
  </si>
  <si>
    <t>112101104</t>
  </si>
  <si>
    <t>Odstranění stromů s odřezáním kmene a s odvětvením listnatých, průměru kmene přes 700 do 900 mm</t>
  </si>
  <si>
    <t>-734399038</t>
  </si>
  <si>
    <t>https://podminky.urs.cz/item/CS_URS_2023_02/112101104</t>
  </si>
  <si>
    <t>5</t>
  </si>
  <si>
    <t>112251101</t>
  </si>
  <si>
    <t>Odstranění pařezů strojně s jejich vykopáním nebo vytrháním průměru přes 100 do 300 mm</t>
  </si>
  <si>
    <t>919578691</t>
  </si>
  <si>
    <t>https://podminky.urs.cz/item/CS_URS_2023_02/112251101</t>
  </si>
  <si>
    <t>112251102</t>
  </si>
  <si>
    <t>Odstranění pařezů strojně s jejich vykopáním nebo vytrháním průměru přes 300 do 500 mm</t>
  </si>
  <si>
    <t>-1600522492</t>
  </si>
  <si>
    <t>https://podminky.urs.cz/item/CS_URS_2023_02/112251102</t>
  </si>
  <si>
    <t>7</t>
  </si>
  <si>
    <t>112251103</t>
  </si>
  <si>
    <t>Odstranění pařezů strojně s jejich vykopáním nebo vytrháním průměru přes 500 do 700 mm</t>
  </si>
  <si>
    <t>1881275752</t>
  </si>
  <si>
    <t>https://podminky.urs.cz/item/CS_URS_2023_02/112251103</t>
  </si>
  <si>
    <t>8</t>
  </si>
  <si>
    <t>112251104</t>
  </si>
  <si>
    <t>Odstranění pařezů strojně s jejich vykopáním nebo vytrháním průměru přes 700 do 900 mm</t>
  </si>
  <si>
    <t>-1739446440</t>
  </si>
  <si>
    <t>https://podminky.urs.cz/item/CS_URS_2023_02/112251104</t>
  </si>
  <si>
    <t>9</t>
  </si>
  <si>
    <t>113106190</t>
  </si>
  <si>
    <t>Rozebrání dílců vozovek a ploch s přemístěním hmot na skládku na vzdálenost do 3 m nebo s naložením na dopravní prostředek, ze silničních dílců jakýchkoliv rozměrů, s ložem z kameniva nebo živice strojně plochy jednotlivě do 50 m2 se spárami vyplněnými kamenivem</t>
  </si>
  <si>
    <t>m2</t>
  </si>
  <si>
    <t>-913856116</t>
  </si>
  <si>
    <t>https://podminky.urs.cz/item/CS_URS_2023_02/113106190</t>
  </si>
  <si>
    <t>"panel. plocha - rozebrání pro opětovné využití</t>
  </si>
  <si>
    <t>18,00*1,50</t>
  </si>
  <si>
    <t>10</t>
  </si>
  <si>
    <t>113107163</t>
  </si>
  <si>
    <t>Odstranění podkladů nebo krytů strojně plochy jednotlivě přes 50 m2 do 200 m2 s přemístěním hmot na skládku na vzdálenost do 20 m nebo s naložením na dopravní prostředek z kameniva hrubého drceného, o tl. vrstvy přes 200 do 300 mm</t>
  </si>
  <si>
    <t>-1374170951</t>
  </si>
  <si>
    <t>https://podminky.urs.cz/item/CS_URS_2023_02/113107163</t>
  </si>
  <si>
    <t>"VZOROVÝ PŘÍČNÝ PROFIL ULOŽENÍ POTRUBÍ</t>
  </si>
  <si>
    <t>"asfalt. kom</t>
  </si>
  <si>
    <t>"A-2" 80,00*1,00</t>
  </si>
  <si>
    <t>Součet</t>
  </si>
  <si>
    <t>11</t>
  </si>
  <si>
    <t>113107323</t>
  </si>
  <si>
    <t>Odstranění podkladů nebo krytů strojně plochy jednotlivě do 50 m2 s přemístěním hmot na skládku na vzdálenost do 3 m nebo s naložením na dopravní prostředek z kameniva hrubého drceného, o tl. vrstvy přes 200 do 300 mm</t>
  </si>
  <si>
    <t>463663917</t>
  </si>
  <si>
    <t>https://podminky.urs.cz/item/CS_URS_2023_02/113107323</t>
  </si>
  <si>
    <t>"A-1" 4,50*1,00</t>
  </si>
  <si>
    <t>"beton. panely</t>
  </si>
  <si>
    <t>"A-1" 18,00*1,00</t>
  </si>
  <si>
    <t>113155124</t>
  </si>
  <si>
    <t>Frézování betonového podkladu nebo krytu s naložením na dopravní prostředek plochy do 500 m2 bez překážek v trase pruhu šířky přes 0,5 m do 1 m, tloušťky vrstvy 100 mm</t>
  </si>
  <si>
    <t>-245038661</t>
  </si>
  <si>
    <t>https://podminky.urs.cz/item/CS_URS_2023_02/113155124</t>
  </si>
  <si>
    <t>13</t>
  </si>
  <si>
    <t>115101201</t>
  </si>
  <si>
    <t>Čerpání vody na dopravní výšku do 10 m s uvažovaným průměrným přítokem do 500 l/min</t>
  </si>
  <si>
    <t>hod</t>
  </si>
  <si>
    <t>1191205261</t>
  </si>
  <si>
    <t>https://podminky.urs.cz/item/CS_URS_2023_02/115101201</t>
  </si>
  <si>
    <t>14</t>
  </si>
  <si>
    <t>115101301</t>
  </si>
  <si>
    <t>Pohotovost záložní čerpací soupravy pro dopravní výšku do 10 m s uvažovaným průměrným přítokem do 500 l/min</t>
  </si>
  <si>
    <t>den</t>
  </si>
  <si>
    <t>576972351</t>
  </si>
  <si>
    <t>https://podminky.urs.cz/item/CS_URS_2023_02/115101301</t>
  </si>
  <si>
    <t>15</t>
  </si>
  <si>
    <t>119001403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</si>
  <si>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ocelového nebo litinového, jmenovité světlosti DN přes 500 do 700 mm</t>
  </si>
  <si>
    <t>m</t>
  </si>
  <si>
    <t>-1430982299</t>
  </si>
  <si>
    <t>https://podminky.urs.cz/item/CS_URS_2023_02/119001403</t>
  </si>
  <si>
    <t>"potrubí plynu</t>
  </si>
  <si>
    <t>1,00*2</t>
  </si>
  <si>
    <t>16</t>
  </si>
  <si>
    <t>119001406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</si>
  <si>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plastového, jmenovité světlosti DN přes 200 do 500 mm</t>
  </si>
  <si>
    <t>-1650433936</t>
  </si>
  <si>
    <t>https://podminky.urs.cz/item/CS_URS_2023_02/119001406</t>
  </si>
  <si>
    <t>"potrubí vodovodu</t>
  </si>
  <si>
    <t>1,00</t>
  </si>
  <si>
    <t>17</t>
  </si>
  <si>
    <t>119001412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</si>
  <si>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betonového, kameninového nebo železobetonového, světlosti DN přes 200 do 500 mm</t>
  </si>
  <si>
    <t>1867984025</t>
  </si>
  <si>
    <t>https://podminky.urs.cz/item/CS_URS_2023_02/119001412</t>
  </si>
  <si>
    <t>"potrubí kanalizace</t>
  </si>
  <si>
    <t>18</t>
  </si>
  <si>
    <t>119001422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</si>
  <si>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přes 3 do 6 kabelů</t>
  </si>
  <si>
    <t>-544397270</t>
  </si>
  <si>
    <t>https://podminky.urs.cz/item/CS_URS_2023_02/119001422</t>
  </si>
  <si>
    <t>"kabel optický, sdělovací</t>
  </si>
  <si>
    <t>1,00*4</t>
  </si>
  <si>
    <t>19</t>
  </si>
  <si>
    <t>121111201</t>
  </si>
  <si>
    <t>Odstranění lesní hrabanky pro jakoukoliv tloušťku vrstvy</t>
  </si>
  <si>
    <t>-1548476219</t>
  </si>
  <si>
    <t>https://podminky.urs.cz/item/CS_URS_2023_02/121111201</t>
  </si>
  <si>
    <t>"manipulační pruh</t>
  </si>
  <si>
    <t>"A-2" 142,00*8,00</t>
  </si>
  <si>
    <t>20</t>
  </si>
  <si>
    <t>121151113</t>
  </si>
  <si>
    <t>Sejmutí ornice strojně při souvislé ploše přes 100 do 500 m2, tl. vrstvy do 200 mm</t>
  </si>
  <si>
    <t>-1309588408</t>
  </si>
  <si>
    <t>https://podminky.urs.cz/item/CS_URS_2023_02/121151113</t>
  </si>
  <si>
    <t>"KOORDINAČNÍ SITUACE č. 1, 2, 3, 4, 5</t>
  </si>
  <si>
    <t>"zatravněná plocha</t>
  </si>
  <si>
    <t>"A-1" 44,00*8,00</t>
  </si>
  <si>
    <t>121151123</t>
  </si>
  <si>
    <t>Sejmutí ornice strojně při souvislé ploše přes 500 m2, tl. vrstvy do 200 mm</t>
  </si>
  <si>
    <t>1082335351</t>
  </si>
  <si>
    <t>https://podminky.urs.cz/item/CS_URS_2023_02/121151123</t>
  </si>
  <si>
    <t>"A-2" 265,00*8,00</t>
  </si>
  <si>
    <t>22</t>
  </si>
  <si>
    <t>121151125</t>
  </si>
  <si>
    <t>Sejmutí ornice strojně při souvislé ploše přes 500 m2, tl. vrstvy přes 250 do 300 mm</t>
  </si>
  <si>
    <t>-1214415261</t>
  </si>
  <si>
    <t>https://podminky.urs.cz/item/CS_URS_2023_02/121151125</t>
  </si>
  <si>
    <t>"pole - manipulační pruh</t>
  </si>
  <si>
    <t>"A-2" 978,20*8,00</t>
  </si>
  <si>
    <t>"A-2" 504,00*8,00</t>
  </si>
  <si>
    <t>"A-2 jámy protlaku</t>
  </si>
  <si>
    <t>50,00*6+80,00*4</t>
  </si>
  <si>
    <t>23</t>
  </si>
  <si>
    <t>121151213</t>
  </si>
  <si>
    <t>Sejmutí lesní půdy strojně při souvislé ploše přes 100 do 500 m2, tl. vrstvy přes 150 do 200 mm</t>
  </si>
  <si>
    <t>1300933323</t>
  </si>
  <si>
    <t>https://podminky.urs.cz/item/CS_URS_2023_02/121151213</t>
  </si>
  <si>
    <t>24</t>
  </si>
  <si>
    <t>131151201</t>
  </si>
  <si>
    <t>Hloubení zapažených jam a zářezů strojně s urovnáním dna do předepsaného profilu a spádu v hornině třídy těžitelnosti I skupiny 1 a 2 do 20 m3</t>
  </si>
  <si>
    <t>m3</t>
  </si>
  <si>
    <t>2085900522</t>
  </si>
  <si>
    <t>https://podminky.urs.cz/item/CS_URS_2023_02/131151201</t>
  </si>
  <si>
    <t>"SITUACE</t>
  </si>
  <si>
    <t>"jámy protlaku startovací - 6x</t>
  </si>
  <si>
    <t>3,00*2,00*2,00*6</t>
  </si>
  <si>
    <t>"jámy protlaku cílové - 4x</t>
  </si>
  <si>
    <t>5,00*2,00*2,00*4</t>
  </si>
  <si>
    <t>Mezisoučet</t>
  </si>
  <si>
    <t>"zemina sk.2 - 30%" 152,00*0,30</t>
  </si>
  <si>
    <t>25</t>
  </si>
  <si>
    <t>131251201</t>
  </si>
  <si>
    <t>Hloubení zapažených jam a zářezů strojně s urovnáním dna do předepsaného profilu a spádu v hornině třídy těžitelnosti I skupiny 3 do 20 m3</t>
  </si>
  <si>
    <t>-931789314</t>
  </si>
  <si>
    <t>https://podminky.urs.cz/item/CS_URS_2023_02/131251201</t>
  </si>
  <si>
    <t>"zemina sk.3 - 35%" 152,00*0,35</t>
  </si>
  <si>
    <t>26</t>
  </si>
  <si>
    <t>131351201</t>
  </si>
  <si>
    <t>Hloubení zapažených jam a zářezů strojně s urovnáním dna do předepsaného profilu a spádu v hornině třídy těžitelnosti II skupiny 4 do 20 m3</t>
  </si>
  <si>
    <t>-1421189397</t>
  </si>
  <si>
    <t>https://podminky.urs.cz/item/CS_URS_2023_02/131351201</t>
  </si>
  <si>
    <t>"zemina sk.4 - 25%" 152,00*0,25</t>
  </si>
  <si>
    <t>27</t>
  </si>
  <si>
    <t>131451201</t>
  </si>
  <si>
    <t>Hloubení zapažených jam a zářezů strojně s urovnáním dna do předepsaného profilu a spádu v hornině třídy těžitelnosti II skupiny 5 do 20 m3</t>
  </si>
  <si>
    <t>1679794364</t>
  </si>
  <si>
    <t>https://podminky.urs.cz/item/CS_URS_2023_02/131451201</t>
  </si>
  <si>
    <t>"zemina sk.5 - 10%" 152,00*0,10</t>
  </si>
  <si>
    <t>28</t>
  </si>
  <si>
    <t>132154206</t>
  </si>
  <si>
    <t>Hloubení zapažených rýh šířky přes 800 do 2 000 mm strojně s urovnáním dna do předepsaného profilu a spádu v hornině třídy těžitelnosti I skupiny 1 a 2 přes 1 000 do 5 000 m3</t>
  </si>
  <si>
    <t>-2050551078</t>
  </si>
  <si>
    <t>https://podminky.urs.cz/item/CS_URS_2023_02/132154206</t>
  </si>
  <si>
    <t>"měřeno projektantem</t>
  </si>
  <si>
    <t>"A-1"124,00</t>
  </si>
  <si>
    <t>"A-2" 2965,00</t>
  </si>
  <si>
    <t>"zemina sk.2 - 30%" 3089,00*0,30</t>
  </si>
  <si>
    <t>29</t>
  </si>
  <si>
    <t>132254206</t>
  </si>
  <si>
    <t>Hloubení zapažených rýh šířky přes 800 do 2 000 mm strojně s urovnáním dna do předepsaného profilu a spádu v hornině třídy těžitelnosti I skupiny 3 přes 1 000 do 5 000 m3</t>
  </si>
  <si>
    <t>1106127859</t>
  </si>
  <si>
    <t>https://podminky.urs.cz/item/CS_URS_2023_02/132254206</t>
  </si>
  <si>
    <t>"zemina sk.3 - 35%" 3089,00*0,35</t>
  </si>
  <si>
    <t>30</t>
  </si>
  <si>
    <t>132354206</t>
  </si>
  <si>
    <t>Hloubení zapažených rýh šířky přes 800 do 2 000 mm strojně s urovnáním dna do předepsaného profilu a spádu v hornině třídy těžitelnosti II skupiny 4 přes 1 000 do 5 000 m3</t>
  </si>
  <si>
    <t>1060161105</t>
  </si>
  <si>
    <t>https://podminky.urs.cz/item/CS_URS_2023_02/132354206</t>
  </si>
  <si>
    <t>"zemina sk.4 - 25%" 3089,00*0,25</t>
  </si>
  <si>
    <t>31</t>
  </si>
  <si>
    <t>132454206</t>
  </si>
  <si>
    <t>Hloubení zapažených rýh šířky přes 800 do 2 000 mm strojně s urovnáním dna do předepsaného profilu a spádu v hornině třídy těžitelnosti II skupiny 5 přes 1 000 do 5 000 m3</t>
  </si>
  <si>
    <t>-1028278613</t>
  </si>
  <si>
    <t>https://podminky.urs.cz/item/CS_URS_2023_02/132454206</t>
  </si>
  <si>
    <t>"zemina sk.5 - 10%" 3089,00*0,10</t>
  </si>
  <si>
    <t>32</t>
  </si>
  <si>
    <t>139001101</t>
  </si>
  <si>
    <t>Příplatek k cenám hloubených vykopávek za ztížení vykopávky v blízkosti podzemního vedení nebo výbušnin pro jakoukoliv třídu horniny</t>
  </si>
  <si>
    <t>1387154769</t>
  </si>
  <si>
    <t>https://podminky.urs.cz/item/CS_URS_2023_02/139001101</t>
  </si>
  <si>
    <t>"výkopy celkem</t>
  </si>
  <si>
    <t>"jámy" 152,00</t>
  </si>
  <si>
    <t>"rýhy" 3089,00</t>
  </si>
  <si>
    <t>"předpoklad 10%</t>
  </si>
  <si>
    <t>3241,00*0,10</t>
  </si>
  <si>
    <t>33</t>
  </si>
  <si>
    <t>141721217</t>
  </si>
  <si>
    <t>Řízený zemní protlak délky protlaku do 50 m v hornině třídy těžitelnosti I a II, skupiny 1 až 4 včetně zatažení trub v hloubce do 6 m průměru vrtu přes 250 do 280 mm</t>
  </si>
  <si>
    <t>1688586844</t>
  </si>
  <si>
    <t>https://podminky.urs.cz/item/CS_URS_2023_02/141721217</t>
  </si>
  <si>
    <t>"SITUACE č.4</t>
  </si>
  <si>
    <t>"KLADEČSKÉ SCHÉMA IO.01 PŘIVÁDĚCÍ ŘAD - část 2</t>
  </si>
  <si>
    <t>21,00+29,00+12,00+18,00+35,00</t>
  </si>
  <si>
    <t>34</t>
  </si>
  <si>
    <t>141721257</t>
  </si>
  <si>
    <t>Řízený zemní protlak délky protlaku přes 50 do 100 m v hornině třídy těžitelnosti I a II, skupiny 1 až 4 včetně zatažení trub v hloubce do 6 m průměru vrtu přes 250 do 280 mm</t>
  </si>
  <si>
    <t>1605797247</t>
  </si>
  <si>
    <t>https://podminky.urs.cz/item/CS_URS_2023_02/141721257</t>
  </si>
  <si>
    <t>64,00+57,00+67,00+99,00+82,00</t>
  </si>
  <si>
    <t>35</t>
  </si>
  <si>
    <t>151101201</t>
  </si>
  <si>
    <t>Zřízení pažení stěn výkopu bez rozepření nebo vzepření příložné, hloubky do 4 m</t>
  </si>
  <si>
    <t>-746563725</t>
  </si>
  <si>
    <t>https://podminky.urs.cz/item/CS_URS_2023_02/151101201</t>
  </si>
  <si>
    <t>(3,00+2,00)*2*2,00*6</t>
  </si>
  <si>
    <t>(5,00+2,00)*2*2,00*4</t>
  </si>
  <si>
    <t>36</t>
  </si>
  <si>
    <t>151101211</t>
  </si>
  <si>
    <t>Odstranění pažení stěn výkopu bez rozepření nebo vzepření s uložením pažin na vzdálenost do 3 m od okraje výkopu příložné, hloubky do 4 m</t>
  </si>
  <si>
    <t>1479232876</t>
  </si>
  <si>
    <t>https://podminky.urs.cz/item/CS_URS_2023_02/151101211</t>
  </si>
  <si>
    <t>37</t>
  </si>
  <si>
    <t>151101301</t>
  </si>
  <si>
    <t>Zřízení rozepření zapažených stěn výkopů s potřebným přepažováním při pažení příložném, hloubky do 4 m</t>
  </si>
  <si>
    <t>1088186658</t>
  </si>
  <si>
    <t>https://podminky.urs.cz/item/CS_URS_2023_02/151101301</t>
  </si>
  <si>
    <t>38</t>
  </si>
  <si>
    <t>151101311</t>
  </si>
  <si>
    <t>Odstranění rozepření stěn výkopů s uložením materiálu na vzdálenost do 3 m od okraje výkopu pažení příložného, hloubky do 4 m</t>
  </si>
  <si>
    <t>1393818327</t>
  </si>
  <si>
    <t>https://podminky.urs.cz/item/CS_URS_2023_02/151101311</t>
  </si>
  <si>
    <t>39</t>
  </si>
  <si>
    <t>151811131</t>
  </si>
  <si>
    <t>Zřízení pažicích boxů pro pažení a rozepření stěn rýh podzemního vedení hloubka výkopu do 4 m, šířka do 1,2 m</t>
  </si>
  <si>
    <t>-1520727906</t>
  </si>
  <si>
    <t>https://podminky.urs.cz/item/CS_URS_2023_02/151811131</t>
  </si>
  <si>
    <t>"A-1" 66,00*1,50*2</t>
  </si>
  <si>
    <t>"A-2" 1447,20*1,50*2</t>
  </si>
  <si>
    <t>40</t>
  </si>
  <si>
    <t>151811231</t>
  </si>
  <si>
    <t>Odstranění pažicích boxů pro pažení a rozepření stěn rýh podzemního vedení hloubka výkopu do 4 m, šířka do 1,2 m</t>
  </si>
  <si>
    <t>816656857</t>
  </si>
  <si>
    <t>https://podminky.urs.cz/item/CS_URS_2023_02/151811231</t>
  </si>
  <si>
    <t>41</t>
  </si>
  <si>
    <t>162201401</t>
  </si>
  <si>
    <t>Vodorovné přemístění větví, kmenů nebo pařezů s naložením, složením a dopravou do 1000 m větví stromů listnatých, průměru kmene přes 100 do 300 mm</t>
  </si>
  <si>
    <t>197456187</t>
  </si>
  <si>
    <t>https://podminky.urs.cz/item/CS_URS_2023_02/162201401</t>
  </si>
  <si>
    <t>42</t>
  </si>
  <si>
    <t>162201402</t>
  </si>
  <si>
    <t>Vodorovné přemístění větví, kmenů nebo pařezů s naložením, složením a dopravou do 1000 m větví stromů listnatých, průměru kmene přes 300 do 500 mm</t>
  </si>
  <si>
    <t>-1295471732</t>
  </si>
  <si>
    <t>https://podminky.urs.cz/item/CS_URS_2023_02/162201402</t>
  </si>
  <si>
    <t>43</t>
  </si>
  <si>
    <t>162201403</t>
  </si>
  <si>
    <t>Vodorovné přemístění větví, kmenů nebo pařezů s naložením, složením a dopravou do 1000 m větví stromů listnatých, průměru kmene přes 500 do 700 mm</t>
  </si>
  <si>
    <t>-946469094</t>
  </si>
  <si>
    <t>https://podminky.urs.cz/item/CS_URS_2023_02/162201403</t>
  </si>
  <si>
    <t>44</t>
  </si>
  <si>
    <t>162201404</t>
  </si>
  <si>
    <t>Vodorovné přemístění větví, kmenů nebo pařezů s naložením, složením a dopravou do 1000 m větví stromů listnatých, průměru kmene přes 700 do 900 mm</t>
  </si>
  <si>
    <t>-1390858957</t>
  </si>
  <si>
    <t>https://podminky.urs.cz/item/CS_URS_2023_02/162201404</t>
  </si>
  <si>
    <t>45</t>
  </si>
  <si>
    <t>162201411</t>
  </si>
  <si>
    <t>Vodorovné přemístění větví, kmenů nebo pařezů s naložením, složením a dopravou do 1000 m kmenů stromů listnatých, průměru přes 100 do 300 mm</t>
  </si>
  <si>
    <t>-2072570511</t>
  </si>
  <si>
    <t>https://podminky.urs.cz/item/CS_URS_2023_02/162201411</t>
  </si>
  <si>
    <t>46</t>
  </si>
  <si>
    <t>162201412</t>
  </si>
  <si>
    <t>Vodorovné přemístění větví, kmenů nebo pařezů s naložením, složením a dopravou do 1000 m kmenů stromů listnatých, průměru přes 300 do 500 mm</t>
  </si>
  <si>
    <t>458307536</t>
  </si>
  <si>
    <t>https://podminky.urs.cz/item/CS_URS_2023_02/162201412</t>
  </si>
  <si>
    <t>47</t>
  </si>
  <si>
    <t>162201413</t>
  </si>
  <si>
    <t>Vodorovné přemístění větví, kmenů nebo pařezů s naložením, složením a dopravou do 1000 m kmenů stromů listnatých, průměru přes 500 do 700 mm</t>
  </si>
  <si>
    <t>762039313</t>
  </si>
  <si>
    <t>https://podminky.urs.cz/item/CS_URS_2023_02/162201413</t>
  </si>
  <si>
    <t>48</t>
  </si>
  <si>
    <t>162201414</t>
  </si>
  <si>
    <t>Vodorovné přemístění větví, kmenů nebo pařezů s naložením, složením a dopravou do 1000 m kmenů stromů listnatých, průměru přes 700 do 900 mm</t>
  </si>
  <si>
    <t>369647606</t>
  </si>
  <si>
    <t>https://podminky.urs.cz/item/CS_URS_2023_02/162201414</t>
  </si>
  <si>
    <t>49</t>
  </si>
  <si>
    <t>162201421</t>
  </si>
  <si>
    <t>Vodorovné přemístění větví, kmenů nebo pařezů s naložením, složením a dopravou do 1000 m pařezů kmenů, průměru přes 100 do 300 mm</t>
  </si>
  <si>
    <t>990666987</t>
  </si>
  <si>
    <t>https://podminky.urs.cz/item/CS_URS_2023_02/162201421</t>
  </si>
  <si>
    <t>50</t>
  </si>
  <si>
    <t>162201422</t>
  </si>
  <si>
    <t>Vodorovné přemístění větví, kmenů nebo pařezů s naložením, složením a dopravou do 1000 m pařezů kmenů, průměru přes 300 do 500 mm</t>
  </si>
  <si>
    <t>-285526066</t>
  </si>
  <si>
    <t>https://podminky.urs.cz/item/CS_URS_2023_02/162201422</t>
  </si>
  <si>
    <t>51</t>
  </si>
  <si>
    <t>162201423</t>
  </si>
  <si>
    <t>Vodorovné přemístění větví, kmenů nebo pařezů s naložením, složením a dopravou do 1000 m pařezů kmenů, průměru přes 500 do 700 mm</t>
  </si>
  <si>
    <t>1206359228</t>
  </si>
  <si>
    <t>https://podminky.urs.cz/item/CS_URS_2023_02/162201423</t>
  </si>
  <si>
    <t>52</t>
  </si>
  <si>
    <t>162201424</t>
  </si>
  <si>
    <t>Vodorovné přemístění větví, kmenů nebo pařezů s naložením, složením a dopravou do 1000 m pařezů kmenů, průměru přes 700 do 900 mm</t>
  </si>
  <si>
    <t>-633173102</t>
  </si>
  <si>
    <t>https://podminky.urs.cz/item/CS_URS_2023_02/162201424</t>
  </si>
  <si>
    <t>53</t>
  </si>
  <si>
    <t>162301931</t>
  </si>
  <si>
    <t>Vodorovné přemístění větví, kmenů nebo pařezů s naložením, složením a dopravou Příplatek k cenám za každých dalších i započatých 1000 m přes 1000 m větví stromů listnatých, průměru kmene přes 100 do 300 mm</t>
  </si>
  <si>
    <t>915206999</t>
  </si>
  <si>
    <t>https://podminky.urs.cz/item/CS_URS_2023_02/162301931</t>
  </si>
  <si>
    <t>2*14 'Přepočtené koeficientem množství</t>
  </si>
  <si>
    <t>54</t>
  </si>
  <si>
    <t>162301932</t>
  </si>
  <si>
    <t>Vodorovné přemístění větví, kmenů nebo pařezů s naložením, složením a dopravou Příplatek k cenám za každých dalších i započatých 1000 m přes 1000 m větví stromů listnatých, průměru kmene přes 300 do 500 mm</t>
  </si>
  <si>
    <t>773069333</t>
  </si>
  <si>
    <t>https://podminky.urs.cz/item/CS_URS_2023_02/162301932</t>
  </si>
  <si>
    <t>6*14 'Přepočtené koeficientem množství</t>
  </si>
  <si>
    <t>55</t>
  </si>
  <si>
    <t>162301933</t>
  </si>
  <si>
    <t>Vodorovné přemístění větví, kmenů nebo pařezů s naložením, složením a dopravou Příplatek k cenám za každých dalších i započatých 1000 m přes 1000 m větví stromů listnatých, průměru kmene přes 500 do 700 mm</t>
  </si>
  <si>
    <t>1780121300</t>
  </si>
  <si>
    <t>https://podminky.urs.cz/item/CS_URS_2023_02/162301933</t>
  </si>
  <si>
    <t>56</t>
  </si>
  <si>
    <t>162301934</t>
  </si>
  <si>
    <t>Vodorovné přemístění větví, kmenů nebo pařezů s naložením, složením a dopravou Příplatek k cenám za každých dalších i započatých 1000 m přes 1000 m větví stromů listnatých, průměru kmene přes 700 do 900 mm</t>
  </si>
  <si>
    <t>-101485467</t>
  </si>
  <si>
    <t>https://podminky.urs.cz/item/CS_URS_2023_02/162301934</t>
  </si>
  <si>
    <t>57</t>
  </si>
  <si>
    <t>162301951</t>
  </si>
  <si>
    <t>Vodorovné přemístění větví, kmenů nebo pařezů s naložením, složením a dopravou Příplatek k cenám za každých dalších i započatých 1000 m přes 1000 m kmenů stromů listnatých, o průměru přes 100 do 300 mm</t>
  </si>
  <si>
    <t>-2009241596</t>
  </si>
  <si>
    <t>https://podminky.urs.cz/item/CS_URS_2023_02/162301951</t>
  </si>
  <si>
    <t>58</t>
  </si>
  <si>
    <t>162301952</t>
  </si>
  <si>
    <t>Vodorovné přemístění větví, kmenů nebo pařezů s naložením, složením a dopravou Příplatek k cenám za každých dalších i započatých 1000 m přes 1000 m kmenů stromů listnatých, o průměru přes 300 do 500 mm</t>
  </si>
  <si>
    <t>1622634516</t>
  </si>
  <si>
    <t>https://podminky.urs.cz/item/CS_URS_2023_02/162301952</t>
  </si>
  <si>
    <t>59</t>
  </si>
  <si>
    <t>162301953</t>
  </si>
  <si>
    <t>Vodorovné přemístění větví, kmenů nebo pařezů s naložením, složením a dopravou Příplatek k cenám za každých dalších i započatých 1000 m přes 1000 m kmenů stromů listnatých, o průměru přes 500 do 700 mm</t>
  </si>
  <si>
    <t>-2054180908</t>
  </si>
  <si>
    <t>https://podminky.urs.cz/item/CS_URS_2023_02/162301953</t>
  </si>
  <si>
    <t>60</t>
  </si>
  <si>
    <t>162301954</t>
  </si>
  <si>
    <t>Vodorovné přemístění větví, kmenů nebo pařezů s naložením, složením a dopravou Příplatek k cenám za každých dalších i započatých 1000 m přes 1000 m kmenů stromů listnatých, o průměru přes 700 do 900 mm</t>
  </si>
  <si>
    <t>-276339965</t>
  </si>
  <si>
    <t>https://podminky.urs.cz/item/CS_URS_2023_02/162301954</t>
  </si>
  <si>
    <t>61</t>
  </si>
  <si>
    <t>162301971</t>
  </si>
  <si>
    <t>Vodorovné přemístění větví, kmenů nebo pařezů s naložením, složením a dopravou Příplatek k cenám za každých dalších i započatých 1000 m přes 1000 m pařezů kmenů, průměru přes 100 do 300 mm</t>
  </si>
  <si>
    <t>1165228719</t>
  </si>
  <si>
    <t>https://podminky.urs.cz/item/CS_URS_2023_02/162301971</t>
  </si>
  <si>
    <t>62</t>
  </si>
  <si>
    <t>162301972</t>
  </si>
  <si>
    <t>Vodorovné přemístění větví, kmenů nebo pařezů s naložením, složením a dopravou Příplatek k cenám za každých dalších i započatých 1000 m přes 1000 m pařezů kmenů, průměru přes 300 do 500 mm</t>
  </si>
  <si>
    <t>190536956</t>
  </si>
  <si>
    <t>https://podminky.urs.cz/item/CS_URS_2023_02/162301972</t>
  </si>
  <si>
    <t>63</t>
  </si>
  <si>
    <t>162301973</t>
  </si>
  <si>
    <t>Vodorovné přemístění větví, kmenů nebo pařezů s naložením, složením a dopravou Příplatek k cenám za každých dalších i započatých 1000 m přes 1000 m pařezů kmenů, průměru přes 500 do 700 mm</t>
  </si>
  <si>
    <t>-1479803101</t>
  </si>
  <si>
    <t>https://podminky.urs.cz/item/CS_URS_2023_02/162301973</t>
  </si>
  <si>
    <t>64</t>
  </si>
  <si>
    <t>162301974</t>
  </si>
  <si>
    <t>Vodorovné přemístění větví, kmenů nebo pařezů s naložením, složením a dopravou Příplatek k cenám za každých dalších i započatých 1000 m přes 1000 m pařezů kmenů, průměru přes 700 do 900 mm</t>
  </si>
  <si>
    <t>784643410</t>
  </si>
  <si>
    <t>https://podminky.urs.cz/item/CS_URS_2023_02/162301974</t>
  </si>
  <si>
    <t>65</t>
  </si>
  <si>
    <t>162651112</t>
  </si>
  <si>
    <t>Vodorovné přemístění výkopku nebo sypaniny po suchu na obvyklém dopravním prostředku, bez naložení výkopku, avšak se složením bez rozhrnutí z horniny třídy těžitelnosti I skupiny 1 až 3 na vzdálenost přes 4 000 do 5 000 m</t>
  </si>
  <si>
    <t>2047225816</t>
  </si>
  <si>
    <t>https://podminky.urs.cz/item/CS_URS_2023_02/162651112</t>
  </si>
  <si>
    <t>"přemístění sejmuté lesní hrabanky a půdy na meziskládku</t>
  </si>
  <si>
    <t>1136,00*(0,10+0,20)</t>
  </si>
  <si>
    <t>"přemístění sejmuté ornice na meziskládku</t>
  </si>
  <si>
    <t>352,00*0,20</t>
  </si>
  <si>
    <t>2120,00*0,20</t>
  </si>
  <si>
    <t>7825,60*0,30</t>
  </si>
  <si>
    <t>4032,00*0,30</t>
  </si>
  <si>
    <t>620,00*0,30</t>
  </si>
  <si>
    <t>"přemístění výkopku na meziskládku</t>
  </si>
  <si>
    <t>"jámy" 45,60+53,20</t>
  </si>
  <si>
    <t>"rýhy" 926,70+1081,15</t>
  </si>
  <si>
    <t>"přemístění sejmuté lesní hrabanky a půdy z meziskládky pro další využití</t>
  </si>
  <si>
    <t>340,80</t>
  </si>
  <si>
    <t>"přemístění sejmuté ornice z meziskládky pro další využití</t>
  </si>
  <si>
    <t>4237,68</t>
  </si>
  <si>
    <t>"přemístění výkopku z meziskládky pro další využití</t>
  </si>
  <si>
    <t>"výpočet dle pol.č. 174151101" 1471,50</t>
  </si>
  <si>
    <t>"přemístění podsypového a obsypového, zásypového materiálu v rámci stavby</t>
  </si>
  <si>
    <t>"štěrkopískové lože" 203,30</t>
  </si>
  <si>
    <t>"obsyp štěrkopískem" 913,00</t>
  </si>
  <si>
    <t>"zásyp štěrkodrtí" 113,00</t>
  </si>
  <si>
    <t>66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</si>
  <si>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</si>
  <si>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</si>
  <si>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-666664851</t>
  </si>
  <si>
    <t>https://podminky.urs.cz/item/CS_URS_2023_02/162751117</t>
  </si>
  <si>
    <t>"odvoz přebytečného výkopku na skládku s poplatkem</t>
  </si>
  <si>
    <t>"výkop celkem</t>
  </si>
  <si>
    <t>"odečet výkopku pro další využití</t>
  </si>
  <si>
    <t>"výpočet dle pol.č. 174151101"- 1471,50</t>
  </si>
  <si>
    <t>67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</si>
  <si>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</si>
  <si>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</si>
  <si>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-305280430</t>
  </si>
  <si>
    <t>https://podminky.urs.cz/item/CS_URS_2023_02/162751119</t>
  </si>
  <si>
    <t>635,15*5 'Přepočtené koeficientem množství</t>
  </si>
  <si>
    <t>68</t>
  </si>
  <si>
    <t>162751137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</si>
  <si>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</si>
  <si>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-1583071876</t>
  </si>
  <si>
    <t>https://podminky.urs.cz/item/CS_URS_2023_02/162751137</t>
  </si>
  <si>
    <t>69</t>
  </si>
  <si>
    <t>162751139</t>
  </si>
  <si>
    <t>Vodorovné přemístění výkopku nebo sypaniny po suchu na obvyklém dopravním prostředku, bez naložení výkopku, avšak se složením bez rozhrnutí z horniny třídy těžitelnosti II skupiny 4 a 5 na vzdálenost Příplatek k ceně za každých dalších i započatých 1 000 m</t>
  </si>
  <si>
    <t>1647917353</t>
  </si>
  <si>
    <t>https://podminky.urs.cz/item/CS_URS_2023_02/162751139</t>
  </si>
  <si>
    <t>1134,35*5 'Přepočtené koeficientem množství</t>
  </si>
  <si>
    <t>70</t>
  </si>
  <si>
    <t>167151111</t>
  </si>
  <si>
    <t>Nakládání, skládání a překládání neulehlého výkopku nebo sypaniny strojně nakládání, množství přes 100 m3, z hornin třídy těžitelnosti I, skupiny 1 až 3</t>
  </si>
  <si>
    <t>-1130881533</t>
  </si>
  <si>
    <t>https://podminky.urs.cz/item/CS_URS_2023_02/167151111</t>
  </si>
  <si>
    <t xml:space="preserve">"odvoz přebytečného výkopku z meziskládky na skládku </t>
  </si>
  <si>
    <t>"dle pol.č. 162751117" 635,15</t>
  </si>
  <si>
    <t>71</t>
  </si>
  <si>
    <t>171201231</t>
  </si>
  <si>
    <t>Poplatek za uložení stavebního odpadu na recyklační skládce (skládkovné) zeminy a kamení zatříděného do Katalogu odpadů pod kódem 17 05 04</t>
  </si>
  <si>
    <t>t</t>
  </si>
  <si>
    <t>123282</t>
  </si>
  <si>
    <t>https://podminky.urs.cz/item/CS_URS_2023_02/171201231</t>
  </si>
  <si>
    <t>1769,5*1,8 'Přepočtené koeficientem množství</t>
  </si>
  <si>
    <t>72</t>
  </si>
  <si>
    <t>171251201</t>
  </si>
  <si>
    <t>Uložení sypaniny na skládky nebo meziskládky bez hutnění s upravením uložené sypaniny do předepsaného tvaru</t>
  </si>
  <si>
    <t>-1675713611</t>
  </si>
  <si>
    <t>https://podminky.urs.cz/item/CS_URS_2023_02/171251201</t>
  </si>
  <si>
    <t>"dle pol.č. 162751137" 1134,35</t>
  </si>
  <si>
    <t>73</t>
  </si>
  <si>
    <t>174151101</t>
  </si>
  <si>
    <t>Zásyp sypaninou z jakékoliv horniny strojně s uložením výkopku ve vrstvách se zhutněním jam, šachet, rýh nebo kolem objektů v těchto vykopávkách</t>
  </si>
  <si>
    <t>781229117</t>
  </si>
  <si>
    <t>https://podminky.urs.cz/item/CS_URS_2023_02/174151101</t>
  </si>
  <si>
    <t>"zásyp výkopkem v RT</t>
  </si>
  <si>
    <t>"A-1" 48,70</t>
  </si>
  <si>
    <t>"A-2" 1422,80</t>
  </si>
  <si>
    <t>"zásyp ŠD ve ZP</t>
  </si>
  <si>
    <t>"A-1" 25,00</t>
  </si>
  <si>
    <t>"A-2" 88,00</t>
  </si>
  <si>
    <t>74</t>
  </si>
  <si>
    <t>M</t>
  </si>
  <si>
    <t>58344197</t>
  </si>
  <si>
    <t>štěrkodrť frakce 0/63</t>
  </si>
  <si>
    <t>2124608290</t>
  </si>
  <si>
    <t>113,00*2,00</t>
  </si>
  <si>
    <t>75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</si>
  <si>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</si>
  <si>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</si>
  <si>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2123436091</t>
  </si>
  <si>
    <t>https://podminky.urs.cz/item/CS_URS_2023_02/175151101</t>
  </si>
  <si>
    <t>"vč. obsypu potrubí křížení plynovodu DN 500, DN700</t>
  </si>
  <si>
    <t>"A-1" 28,00</t>
  </si>
  <si>
    <t>"A-2" 885,00</t>
  </si>
  <si>
    <t>76</t>
  </si>
  <si>
    <t>58337302</t>
  </si>
  <si>
    <t>štěrkopísek frakce 0/16</t>
  </si>
  <si>
    <t>180727419</t>
  </si>
  <si>
    <t>913*2 'Přepočtené koeficientem množství</t>
  </si>
  <si>
    <t>77</t>
  </si>
  <si>
    <t>181351103</t>
  </si>
  <si>
    <t>Rozprostření a urovnání ornice v rovině nebo ve svahu sklonu do 1:5 strojně při souvislé ploše přes 100 do 500 m2, tl. vrstvy do 200 mm</t>
  </si>
  <si>
    <t>426787973</t>
  </si>
  <si>
    <t>https://podminky.urs.cz/item/CS_URS_2023_02/181351103</t>
  </si>
  <si>
    <t>78</t>
  </si>
  <si>
    <t>181351113</t>
  </si>
  <si>
    <t>Rozprostření a urovnání ornice v rovině nebo ve svahu sklonu do 1:5 strojně při souvislé ploše přes 500 m2, tl. vrstvy do 200 mm</t>
  </si>
  <si>
    <t>-1954983918</t>
  </si>
  <si>
    <t>https://podminky.urs.cz/item/CS_URS_2023_02/181351113</t>
  </si>
  <si>
    <t>79</t>
  </si>
  <si>
    <t>181351115</t>
  </si>
  <si>
    <t>Rozprostření a urovnání ornice v rovině nebo ve svahu sklonu do 1:5 strojně při souvislé ploše přes 500 m2, tl. vrstvy přes 250 do 300 mm</t>
  </si>
  <si>
    <t>-1812802404</t>
  </si>
  <si>
    <t>https://podminky.urs.cz/item/CS_URS_2023_02/181351115</t>
  </si>
  <si>
    <t>"pole</t>
  </si>
  <si>
    <t>"lesní hrabanky</t>
  </si>
  <si>
    <t>"lesní půda</t>
  </si>
  <si>
    <t>80</t>
  </si>
  <si>
    <t>181411121</t>
  </si>
  <si>
    <t>Založení trávníku na půdě předem připravené plochy do 1000 m2 výsevem včetně utažení lučního v rovině nebo na svahu do 1:5</t>
  </si>
  <si>
    <t>-994686854</t>
  </si>
  <si>
    <t>https://podminky.urs.cz/item/CS_URS_2023_02/181411121</t>
  </si>
  <si>
    <t>81</t>
  </si>
  <si>
    <t>00572472</t>
  </si>
  <si>
    <t>osivo směs travní krajinná-rovinná</t>
  </si>
  <si>
    <t>kg</t>
  </si>
  <si>
    <t>-929385341</t>
  </si>
  <si>
    <t>2472*0,03 'Přepočtené koeficientem množství</t>
  </si>
  <si>
    <t>82</t>
  </si>
  <si>
    <t>R17150011</t>
  </si>
  <si>
    <t>Likvidace odpadu vzniklého při horizontálním vrtání (odvoz, poplatky)</t>
  </si>
  <si>
    <t>kpl</t>
  </si>
  <si>
    <t>974934307</t>
  </si>
  <si>
    <t>Zakládání</t>
  </si>
  <si>
    <t>83</t>
  </si>
  <si>
    <t>212755214</t>
  </si>
  <si>
    <t>Trativody bez lože z drenážních trubek plastových flexibilních D 100 mm</t>
  </si>
  <si>
    <t>716204541</t>
  </si>
  <si>
    <t>https://podminky.urs.cz/item/CS_URS_2023_02/212755214</t>
  </si>
  <si>
    <t>Vodorovné konstrukce</t>
  </si>
  <si>
    <t>84</t>
  </si>
  <si>
    <t>451572111</t>
  </si>
  <si>
    <t>Lože pod potrubí, stoky a drobné objekty v otevřeném výkopu z kameniva drobného těženého 0 až 4 mm</t>
  </si>
  <si>
    <t>1019370138</t>
  </si>
  <si>
    <t>https://podminky.urs.cz/item/CS_URS_2023_02/451572111</t>
  </si>
  <si>
    <t>"štěrkopískové lože fr. 0/8 mm</t>
  </si>
  <si>
    <t>"A-1" 6,30</t>
  </si>
  <si>
    <t>"A-2" 197,00</t>
  </si>
  <si>
    <t>85</t>
  </si>
  <si>
    <t>452313141</t>
  </si>
  <si>
    <t>Podkladní a zajišťovací konstrukce z betonu prostého v otevřeném výkopu bez zvýšených nároků na prostředí bloky pro potrubí z betonu tř. C 16/20</t>
  </si>
  <si>
    <t>-2006170902</t>
  </si>
  <si>
    <t>https://podminky.urs.cz/item/CS_URS_2023_02/452313141</t>
  </si>
  <si>
    <t>"BETONOVÉ ZAJIŠŤOVACÍ BLOKY</t>
  </si>
  <si>
    <t>"T-kus" 0,07*2</t>
  </si>
  <si>
    <t xml:space="preserve">"koleno"  0,10*1</t>
  </si>
  <si>
    <t xml:space="preserve">"oblouk"  0,05*11</t>
  </si>
  <si>
    <t>"PP koleno" 0,05*3</t>
  </si>
  <si>
    <t>"Š" 0,04*3</t>
  </si>
  <si>
    <t>Komunikace pozemní</t>
  </si>
  <si>
    <t>86</t>
  </si>
  <si>
    <t>564710003</t>
  </si>
  <si>
    <t>Podklad nebo kryt z kameniva hrubého drceného vel. 8-16 mm s rozprostřením a zhutněním plochy jednotlivě do 100 m2, po zhutnění tl. 70 mm</t>
  </si>
  <si>
    <t>-539336233</t>
  </si>
  <si>
    <t>https://podminky.urs.cz/item/CS_URS_2023_02/564710003</t>
  </si>
  <si>
    <t>87</t>
  </si>
  <si>
    <t>564760001</t>
  </si>
  <si>
    <t>Podklad nebo kryt z kameniva hrubého drceného vel. 8-16 mm s rozprostřením a zhutněním plochy jednotlivě do 100 m2, po zhutnění tl. 200 mm</t>
  </si>
  <si>
    <t>-1472084687</t>
  </si>
  <si>
    <t>https://podminky.urs.cz/item/CS_URS_2023_02/564760001</t>
  </si>
  <si>
    <t>88</t>
  </si>
  <si>
    <t>564871016</t>
  </si>
  <si>
    <t>Podklad ze štěrkodrti ŠD s rozprostřením a zhutněním plochy jednotlivě do 100 m2, po zhutnění tl. 300 mm</t>
  </si>
  <si>
    <t>-51240229</t>
  </si>
  <si>
    <t>https://podminky.urs.cz/item/CS_URS_2023_02/564871016</t>
  </si>
  <si>
    <t>89</t>
  </si>
  <si>
    <t>573191111</t>
  </si>
  <si>
    <t>Postřik infiltrační kationaktivní emulzí v množství 1,00 kg/m2</t>
  </si>
  <si>
    <t>-396776918</t>
  </si>
  <si>
    <t>https://podminky.urs.cz/item/CS_URS_2023_02/573191111</t>
  </si>
  <si>
    <t>90</t>
  </si>
  <si>
    <t>573231106</t>
  </si>
  <si>
    <t>Postřik spojovací PS bez posypu kamenivem ze silniční emulze, v množství 0,30 kg/m2</t>
  </si>
  <si>
    <t>1943428968</t>
  </si>
  <si>
    <t>https://podminky.urs.cz/item/CS_URS_2023_02/573231106</t>
  </si>
  <si>
    <t>91</t>
  </si>
  <si>
    <t>577144031</t>
  </si>
  <si>
    <t>Asfaltový beton vrstva obrusná ACO 11 (ABS) s rozprostřením a se zhutněním z modifikovaného asfaltu v pruhu šířky do 1,5 m, po zhutnění tl. 50 mm</t>
  </si>
  <si>
    <t>1993184677</t>
  </si>
  <si>
    <t>https://podminky.urs.cz/item/CS_URS_2023_02/577144031</t>
  </si>
  <si>
    <t>92</t>
  </si>
  <si>
    <t>577145032</t>
  </si>
  <si>
    <t>Asfaltový beton vrstva ložní ACL 16 (ABH) s rozprostřením a zhutněním z modifikovaného asfaltu v pruhu šířky do 1,5 m, po zhutnění tl. 50 mm</t>
  </si>
  <si>
    <t>-1698870675</t>
  </si>
  <si>
    <t>https://podminky.urs.cz/item/CS_URS_2023_02/577145032</t>
  </si>
  <si>
    <t>93</t>
  </si>
  <si>
    <t>584921109</t>
  </si>
  <si>
    <t>Osazení dílců z předpjatého betonu s podkladem z kameniva těženého do tl. 50 mm dílce hmotnosti do 6 t/kus, na plochu jednotlivě přes 15 do 50 m2</t>
  </si>
  <si>
    <t>-1116656620</t>
  </si>
  <si>
    <t>https://podminky.urs.cz/item/CS_URS_2023_02/584921109</t>
  </si>
  <si>
    <t>"beton. panely - zpětná pokládka</t>
  </si>
  <si>
    <t>"A-1" 18,00*1,50</t>
  </si>
  <si>
    <t>Trubní vedení</t>
  </si>
  <si>
    <t>94</t>
  </si>
  <si>
    <t>852242122</t>
  </si>
  <si>
    <t>Montáž potrubí z trub litinových tlakových přírubových abnormálních délek, jednotlivě do 1 m v otevřeném výkopu, kanálu nebo v šachtě DN 80</t>
  </si>
  <si>
    <t>-74842073</t>
  </si>
  <si>
    <t>https://podminky.urs.cz/item/CS_URS_2023_02/852242122</t>
  </si>
  <si>
    <t>95</t>
  </si>
  <si>
    <t>55253235</t>
  </si>
  <si>
    <t>tvarovka přírubová litinová vodovodní PN10/16 DN 80 dl 200mm</t>
  </si>
  <si>
    <t>1578474988</t>
  </si>
  <si>
    <t>"KLADEČSKÉ SCHÉMA IO.01 PŘIVÁDĚCÍ ŘAD - část 1</t>
  </si>
  <si>
    <t>96</t>
  </si>
  <si>
    <t>857242122</t>
  </si>
  <si>
    <t>Montáž litinových tvarovek na potrubí litinovém tlakovém jednoosých na potrubí z trub přírubových v otevřeném výkopu, kanálu nebo v šachtě DN 80</t>
  </si>
  <si>
    <t>-1022522131</t>
  </si>
  <si>
    <t>https://podminky.urs.cz/item/CS_URS_2023_02/857242122</t>
  </si>
  <si>
    <t>97</t>
  </si>
  <si>
    <t>55254011</t>
  </si>
  <si>
    <t>koleno přírubové z tvárné litiny,práškový epoxid tl 250µm FFK-kus DN 80- 45°</t>
  </si>
  <si>
    <t>-1179466952</t>
  </si>
  <si>
    <t>98</t>
  </si>
  <si>
    <t>55250642</t>
  </si>
  <si>
    <t>koleno přírubové s patkou PP litinové DN 80</t>
  </si>
  <si>
    <t>-730965563</t>
  </si>
  <si>
    <t>99</t>
  </si>
  <si>
    <t>55259982</t>
  </si>
  <si>
    <t>koleno přírubové Q tvárná litina DN 80-90°</t>
  </si>
  <si>
    <t>-884123401</t>
  </si>
  <si>
    <t>100</t>
  </si>
  <si>
    <t>857312122</t>
  </si>
  <si>
    <t>Montáž litinových tvarovek na potrubí litinovém tlakovém jednoosých na potrubí z trub přírubových v otevřeném výkopu, kanálu nebo v šachtě DN 150</t>
  </si>
  <si>
    <t>1705223659</t>
  </si>
  <si>
    <t>https://podminky.urs.cz/item/CS_URS_2023_02/857312122</t>
  </si>
  <si>
    <t>101</t>
  </si>
  <si>
    <t>55253663</t>
  </si>
  <si>
    <t>příruba zaslepovací litinová vodovodní PN10/16 X-kus DN 150</t>
  </si>
  <si>
    <t>107719960</t>
  </si>
  <si>
    <t>102</t>
  </si>
  <si>
    <t>857314122</t>
  </si>
  <si>
    <t>Montáž litinových tvarovek na potrubí litinovém tlakovém odbočných na potrubí z trub přírubových v otevřeném výkopu, kanálu nebo v šachtě DN 150</t>
  </si>
  <si>
    <t>828222724</t>
  </si>
  <si>
    <t>https://podminky.urs.cz/item/CS_URS_2023_02/857314122</t>
  </si>
  <si>
    <t>103</t>
  </si>
  <si>
    <t>55253527</t>
  </si>
  <si>
    <t>tvarovka přírubová litinová s přírubovou odbočkou,práškový epoxid tl 250µm T-kus DN 150/80</t>
  </si>
  <si>
    <t>-177553537</t>
  </si>
  <si>
    <t>104</t>
  </si>
  <si>
    <t>871321211</t>
  </si>
  <si>
    <t>Montáž vodovodního potrubí z plastů v otevřeném výkopu z polyetylenu PE 100 svařovaných elektrotvarovkou SDR 11/PN16 D 160 x 14,6 mm</t>
  </si>
  <si>
    <t>170442614</t>
  </si>
  <si>
    <t>https://podminky.urs.cz/item/CS_URS_2023_02/871321211</t>
  </si>
  <si>
    <t>"A-1" 66,00</t>
  </si>
  <si>
    <t>"A-2" 1969,00</t>
  </si>
  <si>
    <t>105</t>
  </si>
  <si>
    <t>28613678</t>
  </si>
  <si>
    <t>potrubí vodovodní třívrstvé PE100 SDR11 s dodatečným opláštěním a integrovaným detekčním vodičem, 160 x 14,6mm</t>
  </si>
  <si>
    <t>-1013964300</t>
  </si>
  <si>
    <t>P</t>
  </si>
  <si>
    <t xml:space="preserve">Poznámka k položce:_x000d_
Trubka vodovodní  160X14,6  PE100RC PN16, s modrým ochranným pláštěm, pro pokládku bez omezení zrnitosti a všechny bezvýkopové pokládky, s integrovaným detekčním vodičem</t>
  </si>
  <si>
    <t>2035*1,015 'Přepočtené koeficientem množství</t>
  </si>
  <si>
    <t>106</t>
  </si>
  <si>
    <t>871361151</t>
  </si>
  <si>
    <t>Montáž vodovodního potrubí z plastů v otevřeném výkopu z polyetylenu PE 100 svařovaných na tupo SDR 17/PN10 D 250 x 14,8 mm</t>
  </si>
  <si>
    <t>-1681093175</t>
  </si>
  <si>
    <t>https://podminky.urs.cz/item/CS_URS_2023_02/871361151</t>
  </si>
  <si>
    <t>"potrubí protlaku</t>
  </si>
  <si>
    <t>21,00+64,00+29,00+57,00+12,00+67,00+99,00+18,00+82,00+35,00</t>
  </si>
  <si>
    <t>107</t>
  </si>
  <si>
    <t>28613136</t>
  </si>
  <si>
    <t>trubka vodovodní PE100 RC PN 10 SDR17 250x14,8mm</t>
  </si>
  <si>
    <t>925776450</t>
  </si>
  <si>
    <t>484*1,015 'Přepočtené koeficientem množství</t>
  </si>
  <si>
    <t>108</t>
  </si>
  <si>
    <t>877321101</t>
  </si>
  <si>
    <t>Montáž tvarovek na vodovodním plastovém potrubí z polyetylenu PE 100 elektrotvarovek SDR 11/PN16 spojek, oblouků nebo redukcí d 160</t>
  </si>
  <si>
    <t>1670682825</t>
  </si>
  <si>
    <t>https://podminky.urs.cz/item/CS_URS_2023_02/877321101</t>
  </si>
  <si>
    <t>100+127</t>
  </si>
  <si>
    <t>109</t>
  </si>
  <si>
    <t>28615978</t>
  </si>
  <si>
    <t>elektrospojka SDR11 PE 100 PN16 D 160mm</t>
  </si>
  <si>
    <t>1068818290</t>
  </si>
  <si>
    <t>110</t>
  </si>
  <si>
    <t>877321201</t>
  </si>
  <si>
    <t>Montáž tvarovek na vodovodním plastovém potrubí z polyetylenu PE 100 svařovaných na tupo SDR 11/PN16 oblouků nebo redukcí d 160</t>
  </si>
  <si>
    <t>1386884587</t>
  </si>
  <si>
    <t>https://podminky.urs.cz/item/CS_URS_2023_02/877321201</t>
  </si>
  <si>
    <t>111</t>
  </si>
  <si>
    <t>28614901-1</t>
  </si>
  <si>
    <t xml:space="preserve">oblouk 11°  SDR11 PE 100 RC PN16 D 160mm</t>
  </si>
  <si>
    <t>-1086220754</t>
  </si>
  <si>
    <t>112</t>
  </si>
  <si>
    <t>28614901-2</t>
  </si>
  <si>
    <t xml:space="preserve">oblouk 22°  SDR11 PE 100 RC PN16 D 160mm</t>
  </si>
  <si>
    <t>-278920460</t>
  </si>
  <si>
    <t>113</t>
  </si>
  <si>
    <t>28614901-3</t>
  </si>
  <si>
    <t>oblouk 30° SDR11 PE 100 RC PN16 D 160mm</t>
  </si>
  <si>
    <t>-27069126</t>
  </si>
  <si>
    <t>114</t>
  </si>
  <si>
    <t>28614901</t>
  </si>
  <si>
    <t>oblouk 45° SDR11 PE 100 RC PN16 D 160mm</t>
  </si>
  <si>
    <t>-1079414644</t>
  </si>
  <si>
    <t>115</t>
  </si>
  <si>
    <t>28653139</t>
  </si>
  <si>
    <t>nákružek lemový PE 100 SDR11 160mm</t>
  </si>
  <si>
    <t>-953727005</t>
  </si>
  <si>
    <t>116</t>
  </si>
  <si>
    <t>M2865160</t>
  </si>
  <si>
    <t>příruba otočná PP/ocel D160 PN10/16</t>
  </si>
  <si>
    <t>675418629</t>
  </si>
  <si>
    <t>117</t>
  </si>
  <si>
    <t>891241112</t>
  </si>
  <si>
    <t>Montáž vodovodních armatur na potrubí šoupátek nebo klapek uzavíracích v otevřeném výkopu nebo v šachtách s osazením zemní soupravy (bez poklopů) DN 80</t>
  </si>
  <si>
    <t>-1477437916</t>
  </si>
  <si>
    <t>https://podminky.urs.cz/item/CS_URS_2023_02/891241112</t>
  </si>
  <si>
    <t>118</t>
  </si>
  <si>
    <t>42221303</t>
  </si>
  <si>
    <t>šoupátko pitná voda litina GGG 50 krátká stavební dl PN10/16 DN 80x180mm</t>
  </si>
  <si>
    <t>-234129970</t>
  </si>
  <si>
    <t>119</t>
  </si>
  <si>
    <t>M7551050</t>
  </si>
  <si>
    <t>zemní teleskopická souprava pro šoupě DN 65-80, rozsah 1,05-1,75 m</t>
  </si>
  <si>
    <t>757856987</t>
  </si>
  <si>
    <t>120</t>
  </si>
  <si>
    <t>891247112</t>
  </si>
  <si>
    <t>Montáž vodovodních armatur na potrubí hydrantů podzemních (bez osazení poklopů) DN 80</t>
  </si>
  <si>
    <t>345264017</t>
  </si>
  <si>
    <t>https://podminky.urs.cz/item/CS_URS_2023_02/891247112</t>
  </si>
  <si>
    <t>121</t>
  </si>
  <si>
    <t>H1222100</t>
  </si>
  <si>
    <t>hydrant podzemní plnoprůtokový DN 80, 1000 mm</t>
  </si>
  <si>
    <t>-1189188346</t>
  </si>
  <si>
    <t>122</t>
  </si>
  <si>
    <t>891311112</t>
  </si>
  <si>
    <t>Montáž vodovodních armatur na potrubí šoupátek nebo klapek uzavíracích v otevřeném výkopu nebo v šachtách s osazením zemní soupravy (bez poklopů) DN 150</t>
  </si>
  <si>
    <t>1360042613</t>
  </si>
  <si>
    <t>https://podminky.urs.cz/item/CS_URS_2023_02/891311112</t>
  </si>
  <si>
    <t>123</t>
  </si>
  <si>
    <t>42221306</t>
  </si>
  <si>
    <t>šoupátko pitná voda litina GGG 50 krátká stavební dl PN10/16 DN 150x210mm</t>
  </si>
  <si>
    <t>442854974</t>
  </si>
  <si>
    <t>124</t>
  </si>
  <si>
    <t>M7561050</t>
  </si>
  <si>
    <t>zemní teleskopická souprava pro šoupě DN 100-150, rozsah 1,05-1,75 m</t>
  </si>
  <si>
    <t>1820619720</t>
  </si>
  <si>
    <t>125</t>
  </si>
  <si>
    <t>891319111</t>
  </si>
  <si>
    <t>Montáž vodovodních armatur na potrubí navrtávacích pasů s ventilem Jt 1 MPa, na potrubí z trub litinových, ocelových nebo plastických hmot DN 150</t>
  </si>
  <si>
    <t>485779430</t>
  </si>
  <si>
    <t>https://podminky.urs.cz/item/CS_URS_2023_02/891319111</t>
  </si>
  <si>
    <t>126</t>
  </si>
  <si>
    <t>42271456</t>
  </si>
  <si>
    <t>pás navrtávací z tvárné litiny DN 500mm, rozsah (510-570), odbočka DN 150</t>
  </si>
  <si>
    <t>278864843</t>
  </si>
  <si>
    <t>127</t>
  </si>
  <si>
    <t>892351111</t>
  </si>
  <si>
    <t>Tlakové zkoušky vodou na potrubí DN 150 nebo 200</t>
  </si>
  <si>
    <t>1257370533</t>
  </si>
  <si>
    <t>https://podminky.urs.cz/item/CS_URS_2023_02/892351111</t>
  </si>
  <si>
    <t>2035,00</t>
  </si>
  <si>
    <t>128</t>
  </si>
  <si>
    <t>892353122</t>
  </si>
  <si>
    <t>Proplach a dezinfekce vodovodního potrubí DN 150 nebo 200</t>
  </si>
  <si>
    <t>1763873879</t>
  </si>
  <si>
    <t>https://podminky.urs.cz/item/CS_URS_2023_02/892353122</t>
  </si>
  <si>
    <t>129</t>
  </si>
  <si>
    <t>892372111</t>
  </si>
  <si>
    <t>Tlakové zkoušky vodou zabezpečení konců potrubí při tlakových zkouškách DN do 300</t>
  </si>
  <si>
    <t>-1212816225</t>
  </si>
  <si>
    <t>https://podminky.urs.cz/item/CS_URS_2023_02/892372111</t>
  </si>
  <si>
    <t>130</t>
  </si>
  <si>
    <t>899401112</t>
  </si>
  <si>
    <t>Osazení poklopů litinových šoupátkových</t>
  </si>
  <si>
    <t>-1039249238</t>
  </si>
  <si>
    <t>6+1</t>
  </si>
  <si>
    <t>131</t>
  </si>
  <si>
    <t>42291352</t>
  </si>
  <si>
    <t>poklop litinový šoupátkový pro zemní soupravy osazení do terénu a do vozovky</t>
  </si>
  <si>
    <t>-1384266017</t>
  </si>
  <si>
    <t>132</t>
  </si>
  <si>
    <t>42210050</t>
  </si>
  <si>
    <t>deska podkladová uličního poklopu litinového šoupatového</t>
  </si>
  <si>
    <t>-1431411599</t>
  </si>
  <si>
    <t>133</t>
  </si>
  <si>
    <t>899401113</t>
  </si>
  <si>
    <t>Osazení poklopů litinových hydrantových</t>
  </si>
  <si>
    <t>1794952042</t>
  </si>
  <si>
    <t>https://podminky.urs.cz/item/CS_URS_2023_02/899401113</t>
  </si>
  <si>
    <t>134</t>
  </si>
  <si>
    <t>42291452</t>
  </si>
  <si>
    <t>poklop litinový hydrantový DN 80</t>
  </si>
  <si>
    <t>-2915263</t>
  </si>
  <si>
    <t>135</t>
  </si>
  <si>
    <t>42210052</t>
  </si>
  <si>
    <t>deska podkladová uličního poklopu litinového hydrantového</t>
  </si>
  <si>
    <t>1922685621</t>
  </si>
  <si>
    <t>136</t>
  </si>
  <si>
    <t>899713111</t>
  </si>
  <si>
    <t>Orientační tabulky na vodovodních a kanalizačních řadech na sloupku ocelovém nebo betonovém</t>
  </si>
  <si>
    <t>1771205363</t>
  </si>
  <si>
    <t>137</t>
  </si>
  <si>
    <t>M303102</t>
  </si>
  <si>
    <t>sloupek ocelový orientační vodovod D 48mm dl. 1,8m</t>
  </si>
  <si>
    <t>1340895282</t>
  </si>
  <si>
    <t>138</t>
  </si>
  <si>
    <t>899721111</t>
  </si>
  <si>
    <t>Signalizační vodič na potrubí DN do 150 mm</t>
  </si>
  <si>
    <t>1438966743</t>
  </si>
  <si>
    <t>https://podminky.urs.cz/item/CS_URS_2023_02/899721111</t>
  </si>
  <si>
    <t>2035*1,10</t>
  </si>
  <si>
    <t>139</t>
  </si>
  <si>
    <t>899722113</t>
  </si>
  <si>
    <t>Krytí potrubí z plastů výstražnou fólií z PVC šířky 34 cm</t>
  </si>
  <si>
    <t>-1854556926</t>
  </si>
  <si>
    <t>https://podminky.urs.cz/item/CS_URS_2023_02/899722113</t>
  </si>
  <si>
    <t>"A-2" 1969,00-484,00</t>
  </si>
  <si>
    <t>140</t>
  </si>
  <si>
    <t>899722114</t>
  </si>
  <si>
    <t>Krytí potrubí z plastů výstražnou fólií z PVC šířky 40 cm</t>
  </si>
  <si>
    <t>-1950150070</t>
  </si>
  <si>
    <t>https://podminky.urs.cz/item/CS_URS_2023_02/899722114</t>
  </si>
  <si>
    <t>"VZOROVÝ PŘÍČNÝ PROFIL KŘÍŽENÍ VODOVODU S PLYNOVODEM</t>
  </si>
  <si>
    <t>"křížení plynovodu DN 500, DN700</t>
  </si>
  <si>
    <t>"žlutá výstražná folie</t>
  </si>
  <si>
    <t>1,00*2*2</t>
  </si>
  <si>
    <t>Ostatní konstrukce a práce, bourání</t>
  </si>
  <si>
    <t>141</t>
  </si>
  <si>
    <t>919726123</t>
  </si>
  <si>
    <t>Geotextilie netkaná pro ochranu, separaci nebo filtraci měrná hmotnost přes 300 do 500 g/m2</t>
  </si>
  <si>
    <t>-1255049354</t>
  </si>
  <si>
    <t>https://podminky.urs.cz/item/CS_URS_2023_02/919726123</t>
  </si>
  <si>
    <t>"separační vrstva geotextilie 2x</t>
  </si>
  <si>
    <t>"A-1" 18,00*1,00+18,00*1,50</t>
  </si>
  <si>
    <t>142</t>
  </si>
  <si>
    <t>919732211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</si>
  <si>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</si>
  <si>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-282986611</t>
  </si>
  <si>
    <t>https://podminky.urs.cz/item/CS_URS_2023_02/919732211</t>
  </si>
  <si>
    <t>143</t>
  </si>
  <si>
    <t>919735112</t>
  </si>
  <si>
    <t>Řezání stávajícího živičného krytu nebo podkladu hloubky přes 50 do 100 mm</t>
  </si>
  <si>
    <t>1974135807</t>
  </si>
  <si>
    <t>https://podminky.urs.cz/item/CS_URS_2023_02/919735112</t>
  </si>
  <si>
    <t>"A-1" 4,50*2</t>
  </si>
  <si>
    <t>"A-2" 80,00*2</t>
  </si>
  <si>
    <t>144</t>
  </si>
  <si>
    <t>979094441</t>
  </si>
  <si>
    <t>Očištění vybouraných prvků komunikací od spojovacího materiálu s odklizením a uložením očištěných hmot a spojovacího materiálu na skládku na vzdálenost do 10 m silničních dílců s původním vyplněním spár kamenivem těženým</t>
  </si>
  <si>
    <t>776022997</t>
  </si>
  <si>
    <t>https://podminky.urs.cz/item/CS_URS_2023_02/979094441</t>
  </si>
  <si>
    <t>997</t>
  </si>
  <si>
    <t>Přesun sutě</t>
  </si>
  <si>
    <t>145</t>
  </si>
  <si>
    <t>997221551</t>
  </si>
  <si>
    <t>Vodorovná doprava suti bez naložení, ale se složením a s hrubým urovnáním ze sypkých materiálů, na vzdálenost do 1 km</t>
  </si>
  <si>
    <t>-569407247</t>
  </si>
  <si>
    <t>https://podminky.urs.cz/item/CS_URS_2023_02/997221551</t>
  </si>
  <si>
    <t>146</t>
  </si>
  <si>
    <t>997221559</t>
  </si>
  <si>
    <t>Vodorovná doprava suti bez naložení, ale se složením a s hrubým urovnáním Příplatek k ceně za každý další i započatý 1 km přes 1 km</t>
  </si>
  <si>
    <t>-203905797</t>
  </si>
  <si>
    <t>https://podminky.urs.cz/item/CS_URS_2023_02/997221559</t>
  </si>
  <si>
    <t>66,732*14 'Přepočtené koeficientem množství</t>
  </si>
  <si>
    <t>147</t>
  </si>
  <si>
    <t>997221571</t>
  </si>
  <si>
    <t>Vodorovná doprava vybouraných hmot bez naložení, ale se složením a s hrubým urovnáním na vzdálenost do 1 km</t>
  </si>
  <si>
    <t>1650052833</t>
  </si>
  <si>
    <t>https://podminky.urs.cz/item/CS_URS_2023_02/997221571</t>
  </si>
  <si>
    <t>"odvoz na meziskládku</t>
  </si>
  <si>
    <t>10,80</t>
  </si>
  <si>
    <t>"doprava z meziskládky pro další využití</t>
  </si>
  <si>
    <t>148</t>
  </si>
  <si>
    <t>997221579</t>
  </si>
  <si>
    <t>Vodorovná doprava vybouraných hmot bez naložení, ale se složením a s hrubým urovnáním na vzdálenost Příplatek k ceně za každý další i započatý 1 km přes 1 km</t>
  </si>
  <si>
    <t>729791659</t>
  </si>
  <si>
    <t>https://podminky.urs.cz/item/CS_URS_2023_02/997221579</t>
  </si>
  <si>
    <t>10,80*4</t>
  </si>
  <si>
    <t>149</t>
  </si>
  <si>
    <t>997221612</t>
  </si>
  <si>
    <t>Nakládání na dopravní prostředky pro vodorovnou dopravu vybouraných hmot</t>
  </si>
  <si>
    <t>1587242818</t>
  </si>
  <si>
    <t>https://podminky.urs.cz/item/CS_URS_2023_02/997221612</t>
  </si>
  <si>
    <t>150</t>
  </si>
  <si>
    <t>997221873</t>
  </si>
  <si>
    <t>410508887</t>
  </si>
  <si>
    <t>https://podminky.urs.cz/item/CS_URS_2023_02/997221873</t>
  </si>
  <si>
    <t>151</t>
  </si>
  <si>
    <t>997221875</t>
  </si>
  <si>
    <t>Poplatek za uložení stavebního odpadu na recyklační skládce (skládkovné) asfaltového bez obsahu dehtu zatříděného do Katalogu odpadů pod kódem 17 03 02</t>
  </si>
  <si>
    <t>728936015</t>
  </si>
  <si>
    <t>https://podminky.urs.cz/item/CS_URS_2023_02/997221875</t>
  </si>
  <si>
    <t>998</t>
  </si>
  <si>
    <t>Přesun hmot</t>
  </si>
  <si>
    <t>152</t>
  </si>
  <si>
    <t>998276101</t>
  </si>
  <si>
    <t>Přesun hmot pro trubní vedení hloubené z trub z plastických hmot nebo sklolaminátových pro vodovody, kanalizace, teplovody, produktovody v otevřeném výkopu dopravní vzdálenost do 15 m</t>
  </si>
  <si>
    <t>-412395440</t>
  </si>
  <si>
    <t>https://podminky.urs.cz/item/CS_URS_2023_02/998276101</t>
  </si>
  <si>
    <t>153</t>
  </si>
  <si>
    <t>998276125</t>
  </si>
  <si>
    <t>Přesun hmot pro trubní vedení hloubené z trub z plastických hmot nebo sklolaminátových Příplatek k cenám za zvětšený přesun přes vymezenou největší dopravní vzdálenost přes 500 do 1000 m</t>
  </si>
  <si>
    <t>965481471</t>
  </si>
  <si>
    <t>https://podminky.urs.cz/item/CS_URS_2023_02/998276125</t>
  </si>
  <si>
    <t>Práce a dodávky M</t>
  </si>
  <si>
    <t>22-M</t>
  </si>
  <si>
    <t>Montáže technologických zařízení pro dopravní stavby</t>
  </si>
  <si>
    <t>154</t>
  </si>
  <si>
    <t>R22018201</t>
  </si>
  <si>
    <t>Uložení trubky HDPE do výkopu včetně fixace</t>
  </si>
  <si>
    <t>491855676</t>
  </si>
  <si>
    <t>"uložení obnažených kabelů do půlených chrániček</t>
  </si>
  <si>
    <t>5,00*4</t>
  </si>
  <si>
    <t>155</t>
  </si>
  <si>
    <t>113548-1</t>
  </si>
  <si>
    <t xml:space="preserve">chránička pálená červená  D110</t>
  </si>
  <si>
    <t>1869654045</t>
  </si>
  <si>
    <t>156</t>
  </si>
  <si>
    <t>R22018209</t>
  </si>
  <si>
    <t>Utěsnění konců kabelových chrániček</t>
  </si>
  <si>
    <t>-407154179</t>
  </si>
  <si>
    <t>23-M</t>
  </si>
  <si>
    <t>Montáže potrubí</t>
  </si>
  <si>
    <t>157</t>
  </si>
  <si>
    <t>230032029</t>
  </si>
  <si>
    <t>Montáž přírubových spojů do PN 16 DN 80</t>
  </si>
  <si>
    <t>1021835724</t>
  </si>
  <si>
    <t>https://podminky.urs.cz/item/CS_URS_2023_02/230032029</t>
  </si>
  <si>
    <t>158</t>
  </si>
  <si>
    <t>M230080</t>
  </si>
  <si>
    <t>Přírubový spoj – nerez. šrouby, matice a podložky DN 80 PN 10</t>
  </si>
  <si>
    <t>-1413209087</t>
  </si>
  <si>
    <t>159</t>
  </si>
  <si>
    <t>230032032</t>
  </si>
  <si>
    <t>Montáž přírubových spojů do PN 16 DN 150</t>
  </si>
  <si>
    <t>1863296205</t>
  </si>
  <si>
    <t>https://podminky.urs.cz/item/CS_URS_2023_02/230032032</t>
  </si>
  <si>
    <t>160</t>
  </si>
  <si>
    <t>M230150</t>
  </si>
  <si>
    <t>Přírubový spoj – nerez. šrouby, matice a podložky DN 150 PN 10</t>
  </si>
  <si>
    <t>1655508984</t>
  </si>
  <si>
    <t>161</t>
  </si>
  <si>
    <t>230202226</t>
  </si>
  <si>
    <t>Montáž manžety na chráničku potrubí plastového dn přes 110 do 160 mm</t>
  </si>
  <si>
    <t>39945753</t>
  </si>
  <si>
    <t>https://podminky.urs.cz/item/CS_URS_2023_02/230202226</t>
  </si>
  <si>
    <t>162</t>
  </si>
  <si>
    <t>28655120</t>
  </si>
  <si>
    <t>manžeta chráničky vč. upínací pásky 160x273mm DN 150x250</t>
  </si>
  <si>
    <t>274884042</t>
  </si>
  <si>
    <t>163</t>
  </si>
  <si>
    <t>230202073</t>
  </si>
  <si>
    <t>Nasunutí potrubní sekce do chráničky nasouvané potrubí plastové dn přes 110 do 160 mm</t>
  </si>
  <si>
    <t>-683287222</t>
  </si>
  <si>
    <t>https://podminky.urs.cz/item/CS_URS_2023_02/230202073</t>
  </si>
  <si>
    <t>"zasouvané potrubí D 160</t>
  </si>
  <si>
    <t>164</t>
  </si>
  <si>
    <t>230202127</t>
  </si>
  <si>
    <t>Montáž kluzných objímek pro zasunutí potrubí do chráničky výšky 19 mm vnějšího průměru potrubí přes 150 do 170 mm</t>
  </si>
  <si>
    <t>330484018</t>
  </si>
  <si>
    <t>https://podminky.urs.cz/item/CS_URS_2023_02/230202127</t>
  </si>
  <si>
    <t>"celková dl. zasouvaného potrubí 484m, objímky po 1,5m</t>
  </si>
  <si>
    <t>"484,00/1,50+10</t>
  </si>
  <si>
    <t>333</t>
  </si>
  <si>
    <t>165</t>
  </si>
  <si>
    <t>28655130-1</t>
  </si>
  <si>
    <t>objímka kluzná v 19mm</t>
  </si>
  <si>
    <t>-2066642167</t>
  </si>
  <si>
    <t>333*2 'Přepočtené koeficientem množství</t>
  </si>
  <si>
    <t>46-M</t>
  </si>
  <si>
    <t>Zemní práce při extr.mont.pracích</t>
  </si>
  <si>
    <t>166</t>
  </si>
  <si>
    <t>460661512</t>
  </si>
  <si>
    <t>Kabelové lože z písku včetně podsypu, zhutnění a urovnání povrchu pro kabely nn zakryté plastovou fólií, šířky přes 25 do 50 cm</t>
  </si>
  <si>
    <t>2047703862</t>
  </si>
  <si>
    <t>https://podminky.urs.cz/item/CS_URS_2023_02/460661512</t>
  </si>
  <si>
    <t>IO.02 - Vodovodní řady</t>
  </si>
  <si>
    <t>Soupis:</t>
  </si>
  <si>
    <t>IO.02.01 - Řad A</t>
  </si>
  <si>
    <t>113106290</t>
  </si>
  <si>
    <t>Rozebrání dílců vozovek a ploch s přemístěním hmot na skládku na vzdálenost do 3 m nebo s naložením na dopravní prostředek, ze silničních dílců jakýchkoliv rozměrů, s ložem z kameniva nebo živice strojně plochy jednotlivě přes 50 m2 do 200 m2 se spárami vyplněnými kamenivem</t>
  </si>
  <si>
    <t>376053943</t>
  </si>
  <si>
    <t>https://podminky.urs.cz/item/CS_URS_2023_02/113106290</t>
  </si>
  <si>
    <t>"VZOROVÝ PŘÍČNÝ ŘEZ - OBNOVA POVRCHŮ</t>
  </si>
  <si>
    <t>73,00*1,50</t>
  </si>
  <si>
    <t>-632895341</t>
  </si>
  <si>
    <t>73,00*1,00</t>
  </si>
  <si>
    <t>113107164</t>
  </si>
  <si>
    <t>Odstranění podkladů nebo krytů strojně plochy jednotlivě přes 50 m2 do 200 m2 s přemístěním hmot na skládku na vzdálenost do 20 m nebo s naložením na dopravní prostředek z kameniva hrubého drceného, o tl. vrstvy přes 300 do 400 mm</t>
  </si>
  <si>
    <t>-1347498110</t>
  </si>
  <si>
    <t>https://podminky.urs.cz/item/CS_URS_2023_02/113107164</t>
  </si>
  <si>
    <t>320,00-40</t>
  </si>
  <si>
    <t>1853165259</t>
  </si>
  <si>
    <t>1736077395</t>
  </si>
  <si>
    <t>450</t>
  </si>
  <si>
    <t>949064093</t>
  </si>
  <si>
    <t>-224264968</t>
  </si>
  <si>
    <t>"kabel sdělovací</t>
  </si>
  <si>
    <t>1,00*8</t>
  </si>
  <si>
    <t>"kabel NN</t>
  </si>
  <si>
    <t>121151103</t>
  </si>
  <si>
    <t>Sejmutí ornice strojně při souvislé ploše do 100 m2, tl. vrstvy do 200 mm</t>
  </si>
  <si>
    <t>1647923460</t>
  </si>
  <si>
    <t>https://podminky.urs.cz/item/CS_URS_2023_02/121151103</t>
  </si>
  <si>
    <t>"KOORDINAČNÍ SITUACE č. 5,6,7</t>
  </si>
  <si>
    <t>11,40*2,00</t>
  </si>
  <si>
    <t>2006729689</t>
  </si>
  <si>
    <t>764,50*0,91</t>
  </si>
  <si>
    <t>"zemina sk. 2 -30%" 764,50*0,30*0,91</t>
  </si>
  <si>
    <t>-230891564</t>
  </si>
  <si>
    <t>"zemina sk. 3-35%" 764,50*0,35*0,91</t>
  </si>
  <si>
    <t>-1036760436</t>
  </si>
  <si>
    <t>"zemina sk. 4-25%" 764,50*0,25*0,91</t>
  </si>
  <si>
    <t>1213009893</t>
  </si>
  <si>
    <t>"zemina sk. 5-10%" 764,50*0,10*0,91</t>
  </si>
  <si>
    <t>-1230429202</t>
  </si>
  <si>
    <t>"rýhy" 764,00*0,9</t>
  </si>
  <si>
    <t>764,00*0,10*0,91</t>
  </si>
  <si>
    <t>-1290728392</t>
  </si>
  <si>
    <t>450,00*1,70*2*0,91</t>
  </si>
  <si>
    <t>-301296520</t>
  </si>
  <si>
    <t>-213091031</t>
  </si>
  <si>
    <t>22,80*0,20</t>
  </si>
  <si>
    <t>"rýhy" (229,35+267,575)*0,91</t>
  </si>
  <si>
    <t>4,56</t>
  </si>
  <si>
    <t>"výpočet dle pol.č. 174151101" (543,00-46,075)*0,91</t>
  </si>
  <si>
    <t>"štěrkopískové lože" 4,60*0,91</t>
  </si>
  <si>
    <t>"obsyp štěrkopískem" 174,00*0,91</t>
  </si>
  <si>
    <t>162651132</t>
  </si>
  <si>
    <t>Vodorovné přemístění výkopku nebo sypaniny po suchu na obvyklém dopravním prostředku, bez naložení výkopku, avšak se složením bez rozhrnutí z horniny třídy těžitelnosti II skupiny 4 a 5 na vzdálenost přes 4 000 do 5 000 m</t>
  </si>
  <si>
    <t>-1008749240</t>
  </si>
  <si>
    <t>https://podminky.urs.cz/item/CS_URS_2023_02/162651132</t>
  </si>
  <si>
    <t>"rýhy" (191,125+76,45)*0,91</t>
  </si>
  <si>
    <t>46,075*0,91</t>
  </si>
  <si>
    <t>-1292058418</t>
  </si>
  <si>
    <t>"odečet výkopku pro zpětný zásyp "- 46,075*0,91</t>
  </si>
  <si>
    <t>1755523361</t>
  </si>
  <si>
    <t>201,565*5 'Přepočtené koeficientem množství</t>
  </si>
  <si>
    <t>-332702267</t>
  </si>
  <si>
    <t>167151112</t>
  </si>
  <si>
    <t>Nakládání, skládání a překládání neulehlého výkopku nebo sypaniny strojně nakládání, množství přes 100 m3, z hornin třídy těžitelnosti II, skupiny 4 a 5</t>
  </si>
  <si>
    <t>-799590772</t>
  </si>
  <si>
    <t>https://podminky.urs.cz/item/CS_URS_2023_02/167151112</t>
  </si>
  <si>
    <t xml:space="preserve"> 46,075*0,91</t>
  </si>
  <si>
    <t>"dle pol.č. 162751137" 221,50*0,91</t>
  </si>
  <si>
    <t>-226108780</t>
  </si>
  <si>
    <t>201,565*1,8 'Přepočtené koeficientem množství</t>
  </si>
  <si>
    <t>1368494889</t>
  </si>
  <si>
    <t>1850568651</t>
  </si>
  <si>
    <t>15,00</t>
  </si>
  <si>
    <t>"zásyp výkopkem ve ZP</t>
  </si>
  <si>
    <t>528,00*0,91</t>
  </si>
  <si>
    <t>-385212372</t>
  </si>
  <si>
    <t>174,00*0,91</t>
  </si>
  <si>
    <t>-170724770</t>
  </si>
  <si>
    <t>158,34*2 'Přepočtené koeficientem množství</t>
  </si>
  <si>
    <t>181351003</t>
  </si>
  <si>
    <t>Rozprostření a urovnání ornice v rovině nebo ve svahu sklonu do 1:5 strojně při souvislé ploše do 100 m2, tl. vrstvy do 200 mm</t>
  </si>
  <si>
    <t>-590385621</t>
  </si>
  <si>
    <t>https://podminky.urs.cz/item/CS_URS_2023_02/181351003</t>
  </si>
  <si>
    <t>181411131</t>
  </si>
  <si>
    <t>Založení trávníku na půdě předem připravené plochy do 1000 m2 výsevem včetně utažení parkového v rovině nebo na svahu do 1:5</t>
  </si>
  <si>
    <t>-452681983</t>
  </si>
  <si>
    <t>https://podminky.urs.cz/item/CS_URS_2023_02/181411131</t>
  </si>
  <si>
    <t>00572410</t>
  </si>
  <si>
    <t>osivo směs travní parková</t>
  </si>
  <si>
    <t>475941550</t>
  </si>
  <si>
    <t>22,8*0,03 'Přepočtené koeficientem množství</t>
  </si>
  <si>
    <t>1802111305</t>
  </si>
  <si>
    <t>447*0,91</t>
  </si>
  <si>
    <t>296823275</t>
  </si>
  <si>
    <t>4,60*0,91</t>
  </si>
  <si>
    <t>1128348946</t>
  </si>
  <si>
    <t>"T-kus" 0,07*5</t>
  </si>
  <si>
    <t>"kříž" 0,10*1</t>
  </si>
  <si>
    <t xml:space="preserve">"koleno"  0,03*2</t>
  </si>
  <si>
    <t xml:space="preserve">"oblouk"  0,05*5</t>
  </si>
  <si>
    <t>"PP koleno" 0,05*0</t>
  </si>
  <si>
    <t>"Š" 0,04*18</t>
  </si>
  <si>
    <t>-252352065</t>
  </si>
  <si>
    <t>564750101</t>
  </si>
  <si>
    <t>Podklad nebo kryt z kameniva hrubého drceného vel. 16-32 mm s rozprostřením a zhutněním plochy jednotlivě do 100 m2, po zhutnění tl. 150 mm</t>
  </si>
  <si>
    <t>1310767970</t>
  </si>
  <si>
    <t>https://podminky.urs.cz/item/CS_URS_2023_02/564750101</t>
  </si>
  <si>
    <t>"štěrková cesta tl. 300mm</t>
  </si>
  <si>
    <t xml:space="preserve">"tl. 150 x2"  42,00*2</t>
  </si>
  <si>
    <t>387090320</t>
  </si>
  <si>
    <t>564851111</t>
  </si>
  <si>
    <t>Podklad ze štěrkodrti ŠD s rozprostřením a zhutněním plochy přes 100 m2, po zhutnění tl. 150 mm</t>
  </si>
  <si>
    <t>1409414064</t>
  </si>
  <si>
    <t>https://podminky.urs.cz/item/CS_URS_2023_02/564851111</t>
  </si>
  <si>
    <t>564861111</t>
  </si>
  <si>
    <t>Podklad ze štěrkodrti ŠD s rozprostřením a zhutněním plochy přes 100 m2, po zhutnění tl. 200 mm</t>
  </si>
  <si>
    <t>2051248498</t>
  </si>
  <si>
    <t>https://podminky.urs.cz/item/CS_URS_2023_02/564861111</t>
  </si>
  <si>
    <t>564931512</t>
  </si>
  <si>
    <t>Podklad nebo podsyp z R-materiálu s rozprostřením a zhutněním plochy přes 100 m2, po zhutnění tl. 100 mm</t>
  </si>
  <si>
    <t>-1216846718</t>
  </si>
  <si>
    <t>https://podminky.urs.cz/item/CS_URS_2023_02/564931512</t>
  </si>
  <si>
    <t>983793460</t>
  </si>
  <si>
    <t>584921111</t>
  </si>
  <si>
    <t>Osazení dílců z předpjatého betonu s podkladem z kameniva těženého do tl. 50 mm dílce hmotnosti do 6 t/kus, na plochu jednotlivě přes 50 do 200 m2</t>
  </si>
  <si>
    <t>-1926925015</t>
  </si>
  <si>
    <t>https://podminky.urs.cz/item/CS_URS_2023_02/584921111</t>
  </si>
  <si>
    <t>"panel. plocha - zpětná pokládka</t>
  </si>
  <si>
    <t>2023347289</t>
  </si>
  <si>
    <t>55253239</t>
  </si>
  <si>
    <t>tvarovka přírubová litinová vodovodní PN10/16 DN 80 dl 400mm</t>
  </si>
  <si>
    <t>804132761</t>
  </si>
  <si>
    <t>"KLADEČSKÉ SCHÉMA VODOVODNÍHO ŘADU A</t>
  </si>
  <si>
    <t>-17845426</t>
  </si>
  <si>
    <t>55253660</t>
  </si>
  <si>
    <t>příruba zaslepovací litinová vodovodní PN10/40 X-kus DN 80</t>
  </si>
  <si>
    <t>-846654170</t>
  </si>
  <si>
    <t>857244122</t>
  </si>
  <si>
    <t>Montáž litinových tvarovek na potrubí litinovém tlakovém odbočných na potrubí z trub přírubových v otevřeném výkopu, kanálu nebo v šachtě DN 80</t>
  </si>
  <si>
    <t>-1069486264</t>
  </si>
  <si>
    <t>https://podminky.urs.cz/item/CS_URS_2023_02/857244122</t>
  </si>
  <si>
    <t>55253510</t>
  </si>
  <si>
    <t>tvarovka přírubová litinová vodovodní s přírubovou odbočkou PN10/40 T-kus DN 80/80</t>
  </si>
  <si>
    <t>741048666</t>
  </si>
  <si>
    <t>55253590</t>
  </si>
  <si>
    <t>kříž přírubový litinový PN10/16 TT-kus DN 80/80</t>
  </si>
  <si>
    <t>-967657519</t>
  </si>
  <si>
    <t>871241211</t>
  </si>
  <si>
    <t>Montáž vodovodního potrubí z plastů v otevřeném výkopu z polyetylenu PE 100 svařovaných elektrotvarovkou SDR 11/PN16 D 90 x 8,2 mm</t>
  </si>
  <si>
    <t>470218494</t>
  </si>
  <si>
    <t>https://podminky.urs.cz/item/CS_URS_2023_02/871241211</t>
  </si>
  <si>
    <t>447,00-40</t>
  </si>
  <si>
    <t>28613672</t>
  </si>
  <si>
    <t>potrubí vodovodní třívrstvé PE100 SDR11 s dodatečným opláštěním a integrovaným detekčním vodičem, 90 x 8,2mm</t>
  </si>
  <si>
    <t>-376877031</t>
  </si>
  <si>
    <t>Poznámka k položce:_x000d_
Trubka vodovodní 90X8,2 100m PE100RC PN16, s modrým ochranným pláštěm, pro pokládku bez omezení zrnitosti a všechny bezvýkopové pokládky, s integrovaným detekčním vodičem</t>
  </si>
  <si>
    <t>407*1,015 'Přepočtené koeficientem množství</t>
  </si>
  <si>
    <t>877241101</t>
  </si>
  <si>
    <t>Montáž tvarovek na vodovodním plastovém potrubí z polyetylenu PE 100 elektrotvarovek SDR 11/PN16 spojek, oblouků nebo redukcí d 90</t>
  </si>
  <si>
    <t>1421624614</t>
  </si>
  <si>
    <t>https://podminky.urs.cz/item/CS_URS_2023_02/877241101</t>
  </si>
  <si>
    <t>28615974</t>
  </si>
  <si>
    <t>elektrospojka SDR11 PE 100 PN16 D 90mm</t>
  </si>
  <si>
    <t>793217687</t>
  </si>
  <si>
    <t>22+30-5</t>
  </si>
  <si>
    <t>877241201</t>
  </si>
  <si>
    <t>Montáž tvarovek na vodovodním plastovém potrubí z polyetylenu PE 100 svařovaných na tupo SDR 11/PN16 oblouků nebo redukcí d 90</t>
  </si>
  <si>
    <t>372531093</t>
  </si>
  <si>
    <t>https://podminky.urs.cz/item/CS_URS_2023_02/877241201</t>
  </si>
  <si>
    <t>28614897-1</t>
  </si>
  <si>
    <t>oblouk 11° SDR11 PE 100 RC PN16 D 90mm</t>
  </si>
  <si>
    <t>-804145513</t>
  </si>
  <si>
    <t>28614897-2</t>
  </si>
  <si>
    <t>oblouk 22° SDR11 PE 100 RC PN16 D 90mm</t>
  </si>
  <si>
    <t>1857550691</t>
  </si>
  <si>
    <t>28614897</t>
  </si>
  <si>
    <t>oblouk 45° SDR11 PE 100 RC PN16 D 90mm</t>
  </si>
  <si>
    <t>1558833045</t>
  </si>
  <si>
    <t>28653135</t>
  </si>
  <si>
    <t>nákružek lemový PE 100 SDR11 90mm</t>
  </si>
  <si>
    <t>1579702470</t>
  </si>
  <si>
    <t>M2865090</t>
  </si>
  <si>
    <t>příruba PP/ocel D90 PN10/16</t>
  </si>
  <si>
    <t>69200806</t>
  </si>
  <si>
    <t>877241210</t>
  </si>
  <si>
    <t>Montáž tvarovek na vodovodním plastovém potrubí z polyetylenu PE 100 svařovaných na tupo SDR 11/PN16 kolen 15°, 30° nebo 45° d 90</t>
  </si>
  <si>
    <t>1003591554</t>
  </si>
  <si>
    <t>https://podminky.urs.cz/item/CS_URS_2023_02/877241210</t>
  </si>
  <si>
    <t>28614236</t>
  </si>
  <si>
    <t>koleno 15° SDR11 PE 100 PN16 D 90mm</t>
  </si>
  <si>
    <t>148723353</t>
  </si>
  <si>
    <t>1594030253</t>
  </si>
  <si>
    <t>-1953086491</t>
  </si>
  <si>
    <t>1063609851</t>
  </si>
  <si>
    <t>-874223389</t>
  </si>
  <si>
    <t>příruba PP/ocel D160 PN10/16</t>
  </si>
  <si>
    <t>-968171645</t>
  </si>
  <si>
    <t>1485087084</t>
  </si>
  <si>
    <t>-1293312797</t>
  </si>
  <si>
    <t>103863645</t>
  </si>
  <si>
    <t>892241111</t>
  </si>
  <si>
    <t>Tlakové zkoušky vodou na potrubí DN do 80</t>
  </si>
  <si>
    <t>208150008</t>
  </si>
  <si>
    <t>https://podminky.urs.cz/item/CS_URS_2023_02/892241111</t>
  </si>
  <si>
    <t>892273122</t>
  </si>
  <si>
    <t>Proplach a dezinfekce vodovodního potrubí DN od 80 do 125</t>
  </si>
  <si>
    <t>1418566782</t>
  </si>
  <si>
    <t>https://podminky.urs.cz/item/CS_URS_2023_02/892273122</t>
  </si>
  <si>
    <t>-1816263213</t>
  </si>
  <si>
    <t>389748272</t>
  </si>
  <si>
    <t>-2137445073</t>
  </si>
  <si>
    <t>1690652833</t>
  </si>
  <si>
    <t>899712111</t>
  </si>
  <si>
    <t>Orientační tabulky na vodovodních a kanalizačních řadech na zdivu</t>
  </si>
  <si>
    <t>-1759213552</t>
  </si>
  <si>
    <t>https://podminky.urs.cz/item/CS_URS_2023_02/899712111</t>
  </si>
  <si>
    <t>"ZNAČENÍ VODOVODU</t>
  </si>
  <si>
    <t>1564841286</t>
  </si>
  <si>
    <t>685772005</t>
  </si>
  <si>
    <t>-1193253476</t>
  </si>
  <si>
    <t>407,00*1,10</t>
  </si>
  <si>
    <t>532478602</t>
  </si>
  <si>
    <t>407</t>
  </si>
  <si>
    <t>-1036435111</t>
  </si>
  <si>
    <t xml:space="preserve"> 73,00*1,00+73,00*1,50</t>
  </si>
  <si>
    <t>-1930150011</t>
  </si>
  <si>
    <t>280*2</t>
  </si>
  <si>
    <t>2086699941</t>
  </si>
  <si>
    <t>"asf. kom.</t>
  </si>
  <si>
    <t>280,00*2</t>
  </si>
  <si>
    <t>-848996760</t>
  </si>
  <si>
    <t>2013070716</t>
  </si>
  <si>
    <t>-871982069</t>
  </si>
  <si>
    <t>299,64*14 'Přepočtené koeficientem množství</t>
  </si>
  <si>
    <t>-1369785324</t>
  </si>
  <si>
    <t>43,80</t>
  </si>
  <si>
    <t>-1248533632</t>
  </si>
  <si>
    <t>43,80*4</t>
  </si>
  <si>
    <t>610812253</t>
  </si>
  <si>
    <t>-1079631083</t>
  </si>
  <si>
    <t>823617315</t>
  </si>
  <si>
    <t>-1323101240</t>
  </si>
  <si>
    <t>1195982707</t>
  </si>
  <si>
    <t>-2139081562</t>
  </si>
  <si>
    <t>1816773772</t>
  </si>
  <si>
    <t>1645079943</t>
  </si>
  <si>
    <t>-707752639</t>
  </si>
  <si>
    <t>-404279671</t>
  </si>
  <si>
    <t>IO.02.01.1 - Řad A - nezpůsobilé výdaje</t>
  </si>
  <si>
    <t>40,00</t>
  </si>
  <si>
    <t>764,50*0,09</t>
  </si>
  <si>
    <t>"zemina sk. 2 -30%" 764,50*0,30*0,09</t>
  </si>
  <si>
    <t>"zemina sk. 3-35%" 764,50*0,35*0,09</t>
  </si>
  <si>
    <t>"zemina sk. 4-25%" 764,50*0,25*0,09</t>
  </si>
  <si>
    <t>"zemina sk. 5-10%" 764,50*0,10*0,09</t>
  </si>
  <si>
    <t>"rýhy" 764,00*0,09</t>
  </si>
  <si>
    <t>764,00*0,10*0,09</t>
  </si>
  <si>
    <t>450,00*1,70*2*0,09</t>
  </si>
  <si>
    <t>"rýhy" (229,35+267,575)*0,09</t>
  </si>
  <si>
    <t>"výpočet dle pol.č. 174151101" (543,00-46,075)*0,09</t>
  </si>
  <si>
    <t>"štěrkopískové lože" 4,60*0,09</t>
  </si>
  <si>
    <t>"obsyp štěrkopískem" 174,00*0,09</t>
  </si>
  <si>
    <t>"rýhy" (191,125+76,45)*0,09</t>
  </si>
  <si>
    <t>46,075*0,09</t>
  </si>
  <si>
    <t>"odečet výkopku pro zpětný zásyp "- 46,075*0,09</t>
  </si>
  <si>
    <t>60,797*5 'Přepočtené koeficientem množství</t>
  </si>
  <si>
    <t xml:space="preserve"> 46,075*0,09</t>
  </si>
  <si>
    <t>"dle pol.č. 162751137" 221,50*0,09</t>
  </si>
  <si>
    <t>19,935*1,8 'Přepočtené koeficientem množství</t>
  </si>
  <si>
    <t>528,00*0,09</t>
  </si>
  <si>
    <t>174,00*0,09</t>
  </si>
  <si>
    <t>15,66*2 'Přepočtené koeficientem množství</t>
  </si>
  <si>
    <t>447*0,09</t>
  </si>
  <si>
    <t>4,60*0,09</t>
  </si>
  <si>
    <t>"T-kus" 0,07*0</t>
  </si>
  <si>
    <t>"kříž" 0,10*0</t>
  </si>
  <si>
    <t xml:space="preserve">"koleno"  0,03*0</t>
  </si>
  <si>
    <t xml:space="preserve">"oblouk"  0,05*0</t>
  </si>
  <si>
    <t>"PP koleno" 0,05*1</t>
  </si>
  <si>
    <t>"Š" 0,04*2</t>
  </si>
  <si>
    <t>-1050388684</t>
  </si>
  <si>
    <t>40*1,015 'Přepočtené koeficientem množství</t>
  </si>
  <si>
    <t>22+30-48</t>
  </si>
  <si>
    <t>1452525613</t>
  </si>
  <si>
    <t>-1511004823</t>
  </si>
  <si>
    <t>447,00</t>
  </si>
  <si>
    <t>-866821556</t>
  </si>
  <si>
    <t>2007921209</t>
  </si>
  <si>
    <t>-1314402865</t>
  </si>
  <si>
    <t>40,00*1,10</t>
  </si>
  <si>
    <t>40,00*2</t>
  </si>
  <si>
    <t>33,43*14 'Přepočtené koeficientem množství</t>
  </si>
  <si>
    <t>IO.02.02 - Řad A1</t>
  </si>
  <si>
    <t>883974396</t>
  </si>
  <si>
    <t>270,00</t>
  </si>
  <si>
    <t>151108662</t>
  </si>
  <si>
    <t>981095580</t>
  </si>
  <si>
    <t>1855501182</t>
  </si>
  <si>
    <t>-776269907</t>
  </si>
  <si>
    <t>1,00*6</t>
  </si>
  <si>
    <t>1,00*10</t>
  </si>
  <si>
    <t>121112003</t>
  </si>
  <si>
    <t>Sejmutí ornice ručně při souvislé ploše, tl. vrstvy do 200 mm</t>
  </si>
  <si>
    <t>-516675877</t>
  </si>
  <si>
    <t>https://podminky.urs.cz/item/CS_URS_2023_02/121112003</t>
  </si>
  <si>
    <t>659301900</t>
  </si>
  <si>
    <t>1016,00</t>
  </si>
  <si>
    <t>"zemina sk. 2 -30%" 1016,00*0,30</t>
  </si>
  <si>
    <t>-392471268</t>
  </si>
  <si>
    <t>"zemina sk. 3-35%" 1016,00*0,35</t>
  </si>
  <si>
    <t>-1634517909</t>
  </si>
  <si>
    <t>"zemina sk. 4-25%" 1016,00*0,25</t>
  </si>
  <si>
    <t>1240265995</t>
  </si>
  <si>
    <t>"zemina sk. 5-10%" 1016,00*0,10</t>
  </si>
  <si>
    <t>434728318</t>
  </si>
  <si>
    <t>"rýhy"1016,00</t>
  </si>
  <si>
    <t>1016,00*0,10</t>
  </si>
  <si>
    <t>301361317</t>
  </si>
  <si>
    <t>595,00*1,70*2</t>
  </si>
  <si>
    <t>1695072198</t>
  </si>
  <si>
    <t>-654427589</t>
  </si>
  <si>
    <t>6,000*0,20</t>
  </si>
  <si>
    <t>"rýhy" 304,80+355,60</t>
  </si>
  <si>
    <t>1,20</t>
  </si>
  <si>
    <t>"výpočet dle pol.č. 174151101" 621,00</t>
  </si>
  <si>
    <t>"štěrkopískové lože" 59,20</t>
  </si>
  <si>
    <t>"obsyp štěrkopískem" 230,00</t>
  </si>
  <si>
    <t>322094080</t>
  </si>
  <si>
    <t>"výpočet dle pol.č. 174151101"- 621,00</t>
  </si>
  <si>
    <t>1168428914</t>
  </si>
  <si>
    <t>39,4*5 'Přepočtené koeficientem množství</t>
  </si>
  <si>
    <t>-961397726</t>
  </si>
  <si>
    <t>"rýhy" 254,00+101,60</t>
  </si>
  <si>
    <t>-447180130</t>
  </si>
  <si>
    <t>355,6*5 'Přepočtené koeficientem množství</t>
  </si>
  <si>
    <t>2003062200</t>
  </si>
  <si>
    <t>"štěrkopískové lože" 59,60</t>
  </si>
  <si>
    <t>"obsyp štěrkopískem" 320,00</t>
  </si>
  <si>
    <t>"dle pol.č. 162751117" 39,40</t>
  </si>
  <si>
    <t>290974634</t>
  </si>
  <si>
    <t>395*1,8 'Přepočtené koeficientem množství</t>
  </si>
  <si>
    <t>795192509</t>
  </si>
  <si>
    <t>"dle pol.č. 162751137" 355,60</t>
  </si>
  <si>
    <t>-1948744449</t>
  </si>
  <si>
    <t>5,00</t>
  </si>
  <si>
    <t>616,00</t>
  </si>
  <si>
    <t>1139191799</t>
  </si>
  <si>
    <t>230,00</t>
  </si>
  <si>
    <t>-1758416627</t>
  </si>
  <si>
    <t>230*2 'Přepočtené koeficientem množství</t>
  </si>
  <si>
    <t>-1668225913</t>
  </si>
  <si>
    <t>6,00</t>
  </si>
  <si>
    <t>623215343</t>
  </si>
  <si>
    <t>162475624</t>
  </si>
  <si>
    <t>6*0,03 'Přepočtené koeficientem množství</t>
  </si>
  <si>
    <t>102725371</t>
  </si>
  <si>
    <t>-675122381</t>
  </si>
  <si>
    <t>59,20</t>
  </si>
  <si>
    <t>-376781044</t>
  </si>
  <si>
    <t>"T-kus" 0,07*6</t>
  </si>
  <si>
    <t xml:space="preserve">"koleno"  0,10*3</t>
  </si>
  <si>
    <t xml:space="preserve">"koleno"  0,03*4</t>
  </si>
  <si>
    <t xml:space="preserve">"oblouk"  0,05*8</t>
  </si>
  <si>
    <t>"Š" 0,04*12</t>
  </si>
  <si>
    <t>564750111</t>
  </si>
  <si>
    <t>Podklad nebo kryt z kameniva hrubého drceného vel. 16-32 mm s rozprostřením a zhutněním plochy přes 100 m2, po zhutnění tl. 150 mm</t>
  </si>
  <si>
    <t>-788825629</t>
  </si>
  <si>
    <t>https://podminky.urs.cz/item/CS_URS_2023_02/564750111</t>
  </si>
  <si>
    <t>"tl. 150 x2" 319,00*2</t>
  </si>
  <si>
    <t>-998687423</t>
  </si>
  <si>
    <t>1958876768</t>
  </si>
  <si>
    <t>-1196147533</t>
  </si>
  <si>
    <t>326842292</t>
  </si>
  <si>
    <t>-794938664</t>
  </si>
  <si>
    <t>-117762991</t>
  </si>
  <si>
    <t>299552735</t>
  </si>
  <si>
    <t>-717511440</t>
  </si>
  <si>
    <t>-1646716442</t>
  </si>
  <si>
    <t>"KLADEČSKÉ SCHÉMA VODOVODNÍHO ŘADU A1</t>
  </si>
  <si>
    <t>418787383</t>
  </si>
  <si>
    <t>-1416458676</t>
  </si>
  <si>
    <t>-110859269</t>
  </si>
  <si>
    <t>238348491</t>
  </si>
  <si>
    <t>2052387698</t>
  </si>
  <si>
    <t>-909786044</t>
  </si>
  <si>
    <t>592,00</t>
  </si>
  <si>
    <t>479632933</t>
  </si>
  <si>
    <t>592*1,015 'Přepočtené koeficientem množství</t>
  </si>
  <si>
    <t>840913541</t>
  </si>
  <si>
    <t>-1959978663</t>
  </si>
  <si>
    <t>30+32</t>
  </si>
  <si>
    <t>-1451191370</t>
  </si>
  <si>
    <t>141596620</t>
  </si>
  <si>
    <t>-1134380868</t>
  </si>
  <si>
    <t>-1849055019</t>
  </si>
  <si>
    <t>-90911521</t>
  </si>
  <si>
    <t>-408303370</t>
  </si>
  <si>
    <t>779696774</t>
  </si>
  <si>
    <t>-815469275</t>
  </si>
  <si>
    <t>-573900576</t>
  </si>
  <si>
    <t>783312834</t>
  </si>
  <si>
    <t>-2031895750</t>
  </si>
  <si>
    <t>-895327011</t>
  </si>
  <si>
    <t>-1867878982</t>
  </si>
  <si>
    <t>1401844681</t>
  </si>
  <si>
    <t>-1266269322</t>
  </si>
  <si>
    <t>1419133379</t>
  </si>
  <si>
    <t>-96988173</t>
  </si>
  <si>
    <t>-1453976560</t>
  </si>
  <si>
    <t>1789736829</t>
  </si>
  <si>
    <t>-678557820</t>
  </si>
  <si>
    <t>-1779493416</t>
  </si>
  <si>
    <t>-1894972573</t>
  </si>
  <si>
    <t>2146732458</t>
  </si>
  <si>
    <t>-806095868</t>
  </si>
  <si>
    <t>-1609695136</t>
  </si>
  <si>
    <t>592,00*1,10</t>
  </si>
  <si>
    <t>1975741632</t>
  </si>
  <si>
    <t>-52588494</t>
  </si>
  <si>
    <t>1154422311</t>
  </si>
  <si>
    <t>270,00*2</t>
  </si>
  <si>
    <t>-567825384</t>
  </si>
  <si>
    <t>-1953635190</t>
  </si>
  <si>
    <t>225,72*14 'Přepočtené koeficientem množství</t>
  </si>
  <si>
    <t>-1134598450</t>
  </si>
  <si>
    <t>-1101136846</t>
  </si>
  <si>
    <t>-1441261197</t>
  </si>
  <si>
    <t>1836865105</t>
  </si>
  <si>
    <t>-1094002843</t>
  </si>
  <si>
    <t>-1645024025</t>
  </si>
  <si>
    <t>-528350273</t>
  </si>
  <si>
    <t>IO.02.03 - Řad A2</t>
  </si>
  <si>
    <t>113107324</t>
  </si>
  <si>
    <t>Odstranění podkladů nebo krytů strojně plochy jednotlivě do 50 m2 s přemístěním hmot na skládku na vzdálenost do 3 m nebo s naložením na dopravní prostředek z kameniva hrubého drceného, o tl. vrstvy přes 300 do 400 mm</t>
  </si>
  <si>
    <t>-2117757939</t>
  </si>
  <si>
    <t>https://podminky.urs.cz/item/CS_URS_2023_02/113107324</t>
  </si>
  <si>
    <t>3,00</t>
  </si>
  <si>
    <t>113107342</t>
  </si>
  <si>
    <t>Odstranění podkladů nebo krytů strojně plochy jednotlivě do 50 m2 s přemístěním hmot na skládku na vzdálenost do 3 m nebo s naložením na dopravní prostředek živičných, o tl. vrstvy přes 50 do 100 mm</t>
  </si>
  <si>
    <t>1878891888</t>
  </si>
  <si>
    <t>https://podminky.urs.cz/item/CS_URS_2023_02/113107342</t>
  </si>
  <si>
    <t>746300478</t>
  </si>
  <si>
    <t>-1219464817</t>
  </si>
  <si>
    <t>1198238079</t>
  </si>
  <si>
    <t>59,00</t>
  </si>
  <si>
    <t>"zemina sk.2 - 30%" 59,00*0,30</t>
  </si>
  <si>
    <t>-479137392</t>
  </si>
  <si>
    <t>"zemina sk.3 - 35%" 59,00*0,35</t>
  </si>
  <si>
    <t>-36401970</t>
  </si>
  <si>
    <t>"zemina sk.4 - 25%" 59,00*0,25</t>
  </si>
  <si>
    <t>1960346788</t>
  </si>
  <si>
    <t>"zemina sk.5 - 10%" 59,00*0,10</t>
  </si>
  <si>
    <t>1050907090</t>
  </si>
  <si>
    <t>"rýhy" 59,00</t>
  </si>
  <si>
    <t>59,00*0,10</t>
  </si>
  <si>
    <t>-1922233261</t>
  </si>
  <si>
    <t>35,00*1,70*2</t>
  </si>
  <si>
    <t>-1732754864</t>
  </si>
  <si>
    <t>-1773608402</t>
  </si>
  <si>
    <t>"rýhy" 17,70+20,65</t>
  </si>
  <si>
    <t>"výpočet dle pol.č. 174151101" 38,35</t>
  </si>
  <si>
    <t>"štěrkopískové lože" 3,40</t>
  </si>
  <si>
    <t>"obsyp štěrkopískem" 14,00</t>
  </si>
  <si>
    <t xml:space="preserve">"zásyp štěrkodrtí"  4,00</t>
  </si>
  <si>
    <t>1436453587</t>
  </si>
  <si>
    <t>"rýhy" 14,75+5,90</t>
  </si>
  <si>
    <t>-403682631</t>
  </si>
  <si>
    <t>2115894893</t>
  </si>
  <si>
    <t>20,65*5 'Přepočtené koeficientem množství</t>
  </si>
  <si>
    <t>-1531967991</t>
  </si>
  <si>
    <t>"zásyp štěrkodrtí" 4,00</t>
  </si>
  <si>
    <t>1928477327</t>
  </si>
  <si>
    <t>"dle pol.č. 162751137" 20,65</t>
  </si>
  <si>
    <t>1091851998</t>
  </si>
  <si>
    <t>20,65*1,8 'Přepočtené koeficientem množství</t>
  </si>
  <si>
    <t>1716256198</t>
  </si>
  <si>
    <t>-517042405</t>
  </si>
  <si>
    <t>38,35</t>
  </si>
  <si>
    <t>4,00</t>
  </si>
  <si>
    <t>-247795679</t>
  </si>
  <si>
    <t>4*2 'Přepočtené koeficientem množství</t>
  </si>
  <si>
    <t>344810191</t>
  </si>
  <si>
    <t>14,00</t>
  </si>
  <si>
    <t>1735542318</t>
  </si>
  <si>
    <t>14*2 'Přepočtené koeficientem množství</t>
  </si>
  <si>
    <t>153964371</t>
  </si>
  <si>
    <t>-1473469018</t>
  </si>
  <si>
    <t>3,50</t>
  </si>
  <si>
    <t>1343141558</t>
  </si>
  <si>
    <t>"Š" 0,04*1</t>
  </si>
  <si>
    <t>564851011</t>
  </si>
  <si>
    <t>Podklad ze štěrkodrti ŠD s rozprostřením a zhutněním plochy jednotlivě do 100 m2, po zhutnění tl. 150 mm</t>
  </si>
  <si>
    <t>-340533846</t>
  </si>
  <si>
    <t>https://podminky.urs.cz/item/CS_URS_2023_02/564851011</t>
  </si>
  <si>
    <t>564861011</t>
  </si>
  <si>
    <t>Podklad ze štěrkodrti ŠD s rozprostřením a zhutněním plochy jednotlivě do 100 m2, po zhutnění tl. 200 mm</t>
  </si>
  <si>
    <t>-465997780</t>
  </si>
  <si>
    <t>https://podminky.urs.cz/item/CS_URS_2023_02/564861011</t>
  </si>
  <si>
    <t>564930512</t>
  </si>
  <si>
    <t>Podklad nebo podsyp z R-materiálu s rozprostřením a zhutněním plochy jednotlivě do 100 m2, po zhutnění tl. 100 mm</t>
  </si>
  <si>
    <t>750447378</t>
  </si>
  <si>
    <t>https://podminky.urs.cz/item/CS_URS_2023_02/564930512</t>
  </si>
  <si>
    <t>-908826145</t>
  </si>
  <si>
    <t>-1084129724</t>
  </si>
  <si>
    <t>-1594451964</t>
  </si>
  <si>
    <t>"KLADEČSKÉ SCHÉMA VODOVODNÍHO ŘADU A2</t>
  </si>
  <si>
    <t>-1622303076</t>
  </si>
  <si>
    <t>-1686331347</t>
  </si>
  <si>
    <t>-1053147244</t>
  </si>
  <si>
    <t>580727000</t>
  </si>
  <si>
    <t>35,00</t>
  </si>
  <si>
    <t>-1532230580</t>
  </si>
  <si>
    <t>35*1,015 'Přepočtené koeficientem množství</t>
  </si>
  <si>
    <t>1180768279</t>
  </si>
  <si>
    <t>-911401497</t>
  </si>
  <si>
    <t>2+2</t>
  </si>
  <si>
    <t>-1259295611</t>
  </si>
  <si>
    <t>2111862985</t>
  </si>
  <si>
    <t>1681028283</t>
  </si>
  <si>
    <t>-970490560</t>
  </si>
  <si>
    <t>1566687240</t>
  </si>
  <si>
    <t>-1524897835</t>
  </si>
  <si>
    <t>-221977152</t>
  </si>
  <si>
    <t>-52086333</t>
  </si>
  <si>
    <t>-620186215</t>
  </si>
  <si>
    <t>1872494390</t>
  </si>
  <si>
    <t>-2017991431</t>
  </si>
  <si>
    <t>-952396813</t>
  </si>
  <si>
    <t>743594907</t>
  </si>
  <si>
    <t>-1600682907</t>
  </si>
  <si>
    <t>-277930409</t>
  </si>
  <si>
    <t>-100671204</t>
  </si>
  <si>
    <t>1061011203</t>
  </si>
  <si>
    <t>-169609123</t>
  </si>
  <si>
    <t>611399875</t>
  </si>
  <si>
    <t>-589579901</t>
  </si>
  <si>
    <t>35,00*1,10</t>
  </si>
  <si>
    <t>-754055146</t>
  </si>
  <si>
    <t>664704666</t>
  </si>
  <si>
    <t>1928060000</t>
  </si>
  <si>
    <t>3,00*2</t>
  </si>
  <si>
    <t>-360184352</t>
  </si>
  <si>
    <t>1090173295</t>
  </si>
  <si>
    <t>2,4*14 'Přepočtené koeficientem množství</t>
  </si>
  <si>
    <t>-721477919</t>
  </si>
  <si>
    <t>-524060874</t>
  </si>
  <si>
    <t>288651402</t>
  </si>
  <si>
    <t>718134598</t>
  </si>
  <si>
    <t>-1772303885</t>
  </si>
  <si>
    <t>-1390162057</t>
  </si>
  <si>
    <t>IO.02.04 - Řad A3</t>
  </si>
  <si>
    <t>-17395491</t>
  </si>
  <si>
    <t>2013813586</t>
  </si>
  <si>
    <t>970004060</t>
  </si>
  <si>
    <t>-973758136</t>
  </si>
  <si>
    <t>2127663643</t>
  </si>
  <si>
    <t>-1658302568</t>
  </si>
  <si>
    <t>285,00</t>
  </si>
  <si>
    <t>"zemina sk.2 - 30% " 285,00*0,30</t>
  </si>
  <si>
    <t>-1221167343</t>
  </si>
  <si>
    <t>"zemina sk.3 - 35% " 285,00*0,35</t>
  </si>
  <si>
    <t>-437637188</t>
  </si>
  <si>
    <t>"zemina sk.4 - 25% " 285,00*0,25</t>
  </si>
  <si>
    <t>1669184132</t>
  </si>
  <si>
    <t>"zemina sk.5 - 10% " 285,00*0,10</t>
  </si>
  <si>
    <t>463826262</t>
  </si>
  <si>
    <t>"rýhy" 285,00</t>
  </si>
  <si>
    <t>285,00*0,10</t>
  </si>
  <si>
    <t>-991484788</t>
  </si>
  <si>
    <t>166,00*1,70*2</t>
  </si>
  <si>
    <t>-1265139523</t>
  </si>
  <si>
    <t>-567333179</t>
  </si>
  <si>
    <t>"odvoz výkopku na meziskládku" 185,25</t>
  </si>
  <si>
    <t>"doprava výkopku pro zpětný zásyp" 155,10</t>
  </si>
  <si>
    <t>"přemístění podsypového a obsypového materiálu v rámci stavby</t>
  </si>
  <si>
    <t>"štěrkopískové lože" 16,60</t>
  </si>
  <si>
    <t>"obsyp štěrkopískem" 64,50</t>
  </si>
  <si>
    <t>-108936927</t>
  </si>
  <si>
    <t>"rýhy" 85,50+99,75</t>
  </si>
  <si>
    <t>"odečet výkopku pro zpětný zásyp</t>
  </si>
  <si>
    <t>-155,10</t>
  </si>
  <si>
    <t>-608382861</t>
  </si>
  <si>
    <t>30,15*5 'Přepočtené koeficientem množství</t>
  </si>
  <si>
    <t>-2032038982</t>
  </si>
  <si>
    <t>"rýhy" 71,25+28,50</t>
  </si>
  <si>
    <t>-275785950</t>
  </si>
  <si>
    <t>99,75*5 'Přepočtené koeficientem množství</t>
  </si>
  <si>
    <t>455869305</t>
  </si>
  <si>
    <t xml:space="preserve">"zásyp výkopkem"  155,10</t>
  </si>
  <si>
    <t>312572472</t>
  </si>
  <si>
    <t>129,85*1,8 'Přepočtené koeficientem množství</t>
  </si>
  <si>
    <t>-2005408289</t>
  </si>
  <si>
    <t>"dle pol.č. 162751117" 30,15</t>
  </si>
  <si>
    <t>"dle pol.č. 162751137" 99,70</t>
  </si>
  <si>
    <t>-563838516</t>
  </si>
  <si>
    <t>155,10</t>
  </si>
  <si>
    <t>-63309051</t>
  </si>
  <si>
    <t>64,50</t>
  </si>
  <si>
    <t>445710874</t>
  </si>
  <si>
    <t>64,5*2 'Přepočtené koeficientem množství</t>
  </si>
  <si>
    <t>1837487975</t>
  </si>
  <si>
    <t>-1326886334</t>
  </si>
  <si>
    <t>16,60</t>
  </si>
  <si>
    <t>1540882858</t>
  </si>
  <si>
    <t>"T-kus" 0,07*1</t>
  </si>
  <si>
    <t xml:space="preserve">"oblouk"  0,05*1</t>
  </si>
  <si>
    <t>"Š" 0,04*10</t>
  </si>
  <si>
    <t>-2046685213</t>
  </si>
  <si>
    <t>"tl. 150 x2" 163,00*2</t>
  </si>
  <si>
    <t>211349147</t>
  </si>
  <si>
    <t>2104347672</t>
  </si>
  <si>
    <t>129255070</t>
  </si>
  <si>
    <t>40686724</t>
  </si>
  <si>
    <t>-25604483</t>
  </si>
  <si>
    <t>-990377908</t>
  </si>
  <si>
    <t>"KLADEČSKÉ SCHÉMA VODOVODNÍHO ŘADU A3</t>
  </si>
  <si>
    <t>1201678869</t>
  </si>
  <si>
    <t>1222250055</t>
  </si>
  <si>
    <t>-314019709</t>
  </si>
  <si>
    <t>166,00</t>
  </si>
  <si>
    <t>-1302414860</t>
  </si>
  <si>
    <t>166*1,015 'Přepočtené koeficientem množství</t>
  </si>
  <si>
    <t>-1345280878</t>
  </si>
  <si>
    <t>660687285</t>
  </si>
  <si>
    <t>8+12</t>
  </si>
  <si>
    <t>595588477</t>
  </si>
  <si>
    <t>246487224</t>
  </si>
  <si>
    <t>-1017427073</t>
  </si>
  <si>
    <t>1888524519</t>
  </si>
  <si>
    <t>-1104775400</t>
  </si>
  <si>
    <t>-134386268</t>
  </si>
  <si>
    <t>348373067</t>
  </si>
  <si>
    <t>-476724457</t>
  </si>
  <si>
    <t>-719582176</t>
  </si>
  <si>
    <t>698081453</t>
  </si>
  <si>
    <t>1083450303</t>
  </si>
  <si>
    <t>1386992227</t>
  </si>
  <si>
    <t>1644708588</t>
  </si>
  <si>
    <t>-2124856352</t>
  </si>
  <si>
    <t>1793907546</t>
  </si>
  <si>
    <t>166,00*1,10</t>
  </si>
  <si>
    <t>144453951</t>
  </si>
  <si>
    <t>2135129467</t>
  </si>
  <si>
    <t>150113896</t>
  </si>
  <si>
    <t>-1211573314</t>
  </si>
  <si>
    <t>170050616</t>
  </si>
  <si>
    <t>500927946</t>
  </si>
  <si>
    <t>-175076564</t>
  </si>
  <si>
    <t>-1366413024</t>
  </si>
  <si>
    <t>-1404270952</t>
  </si>
  <si>
    <t>-1494041312</t>
  </si>
  <si>
    <t>-1408835543</t>
  </si>
  <si>
    <t>-777046768</t>
  </si>
  <si>
    <t>IO.02.05 - Řad A3a</t>
  </si>
  <si>
    <t>1606763919</t>
  </si>
  <si>
    <t>-1246734774</t>
  </si>
  <si>
    <t>1933176799</t>
  </si>
  <si>
    <t>1,00*1</t>
  </si>
  <si>
    <t>2025936467</t>
  </si>
  <si>
    <t>"zemina sk.2 - 30%" 35,00*0,30</t>
  </si>
  <si>
    <t>-300243039</t>
  </si>
  <si>
    <t>"zemina sk.3 - 35%" 35,00*0,35</t>
  </si>
  <si>
    <t>-1374013652</t>
  </si>
  <si>
    <t>"zemina sk.4 - 25%" 35,00*0,25</t>
  </si>
  <si>
    <t>-227615095</t>
  </si>
  <si>
    <t>"zemina sk.5 - 10%" 35,00*0,10</t>
  </si>
  <si>
    <t>-1796869754</t>
  </si>
  <si>
    <t>"rýhy"35,00</t>
  </si>
  <si>
    <t>"předpoklad 15%</t>
  </si>
  <si>
    <t>35,00*0,15</t>
  </si>
  <si>
    <t>-1848824010</t>
  </si>
  <si>
    <t>20,00*1,70*2</t>
  </si>
  <si>
    <t>-1969057766</t>
  </si>
  <si>
    <t>1117805671</t>
  </si>
  <si>
    <t>"štěrkopískové lože" 2,00</t>
  </si>
  <si>
    <t>"obsyp štěrkopískem" 7,70</t>
  </si>
  <si>
    <t xml:space="preserve">"zásyp štěrkodrtí"  19,30</t>
  </si>
  <si>
    <t>797069870</t>
  </si>
  <si>
    <t>"rýhy" 10,50+12,25</t>
  </si>
  <si>
    <t>223549578</t>
  </si>
  <si>
    <t>22,75*5 'Přepočtené koeficientem množství</t>
  </si>
  <si>
    <t>-1518331560</t>
  </si>
  <si>
    <t>"rýhy" 8,75+3,50</t>
  </si>
  <si>
    <t>890222964</t>
  </si>
  <si>
    <t>-1954830435</t>
  </si>
  <si>
    <t>12,25*5 'Přepočtené koeficientem množství</t>
  </si>
  <si>
    <t>-374520499</t>
  </si>
  <si>
    <t>35*1,8 'Přepočtené koeficientem množství</t>
  </si>
  <si>
    <t>1082977066</t>
  </si>
  <si>
    <t>"dle pol.č. 162751117" 22,75</t>
  </si>
  <si>
    <t>"dle pol.č. 162751137" 12,25</t>
  </si>
  <si>
    <t>1358353090</t>
  </si>
  <si>
    <t>19,30</t>
  </si>
  <si>
    <t>538590962</t>
  </si>
  <si>
    <t>19,3*2 'Přepočtené koeficientem množství</t>
  </si>
  <si>
    <t>-682880184</t>
  </si>
  <si>
    <t>7,70</t>
  </si>
  <si>
    <t>-1505400644</t>
  </si>
  <si>
    <t>7,7*2 'Přepočtené koeficientem množství</t>
  </si>
  <si>
    <t>1429242853</t>
  </si>
  <si>
    <t>1905460603</t>
  </si>
  <si>
    <t>2,00</t>
  </si>
  <si>
    <t>-788211322</t>
  </si>
  <si>
    <t>1222475088</t>
  </si>
  <si>
    <t>"tl. 150 x2" 20,00*2</t>
  </si>
  <si>
    <t>547940805</t>
  </si>
  <si>
    <t>-1265031924</t>
  </si>
  <si>
    <t>"KLADEČSKÉ SCHÉMA VODOVODNÍHO ŘADU A3a</t>
  </si>
  <si>
    <t>-317375490</t>
  </si>
  <si>
    <t>-699005227</t>
  </si>
  <si>
    <t>1310155719</t>
  </si>
  <si>
    <t>-577990926</t>
  </si>
  <si>
    <t>-1201479404</t>
  </si>
  <si>
    <t>20*1,015 'Přepočtené koeficientem množství</t>
  </si>
  <si>
    <t>-1495081594</t>
  </si>
  <si>
    <t>-1725838765</t>
  </si>
  <si>
    <t>2+1</t>
  </si>
  <si>
    <t>1670123172</t>
  </si>
  <si>
    <t>88905979</t>
  </si>
  <si>
    <t>-204195056</t>
  </si>
  <si>
    <t>-1604668171</t>
  </si>
  <si>
    <t>95827263</t>
  </si>
  <si>
    <t>1699630419</t>
  </si>
  <si>
    <t>820106920</t>
  </si>
  <si>
    <t>1509043868</t>
  </si>
  <si>
    <t>46881387</t>
  </si>
  <si>
    <t>20,00</t>
  </si>
  <si>
    <t>-695737760</t>
  </si>
  <si>
    <t>1494406445</t>
  </si>
  <si>
    <t>-1818053159</t>
  </si>
  <si>
    <t>-1562864355</t>
  </si>
  <si>
    <t>2035448878</t>
  </si>
  <si>
    <t>892367022</t>
  </si>
  <si>
    <t>-986039136</t>
  </si>
  <si>
    <t>944819646</t>
  </si>
  <si>
    <t>-1726856164</t>
  </si>
  <si>
    <t>1642057386</t>
  </si>
  <si>
    <t>20,00*1,10</t>
  </si>
  <si>
    <t>-1735276016</t>
  </si>
  <si>
    <t>641418719</t>
  </si>
  <si>
    <t>-2017292142</t>
  </si>
  <si>
    <t>-983058566</t>
  </si>
  <si>
    <t>-1387799062</t>
  </si>
  <si>
    <t>IO.02.06 - Řad A4</t>
  </si>
  <si>
    <t>1047562991</t>
  </si>
  <si>
    <t>614353336</t>
  </si>
  <si>
    <t>1398521641</t>
  </si>
  <si>
    <t>1344771134</t>
  </si>
  <si>
    <t>1886301120</t>
  </si>
  <si>
    <t>1,00*3</t>
  </si>
  <si>
    <t>995350190</t>
  </si>
  <si>
    <t>156,00</t>
  </si>
  <si>
    <t xml:space="preserve">"zemina sk.2 - 30% "  156,00*0,30</t>
  </si>
  <si>
    <t>720308152</t>
  </si>
  <si>
    <t>"zemina sk.3 - 35% " 156,00*0,35</t>
  </si>
  <si>
    <t>864103415</t>
  </si>
  <si>
    <t>"zemina sk.4 - 25% " 156,00*0,25</t>
  </si>
  <si>
    <t>-842251367</t>
  </si>
  <si>
    <t>"zemina sk.5 - 10% " 156,00*0,10</t>
  </si>
  <si>
    <t>1055832487</t>
  </si>
  <si>
    <t>"rýhy" 156,00</t>
  </si>
  <si>
    <t>156,00*0,10</t>
  </si>
  <si>
    <t>-1492959630</t>
  </si>
  <si>
    <t>91,00*1,70*2</t>
  </si>
  <si>
    <t>1729093575</t>
  </si>
  <si>
    <t>-242947824</t>
  </si>
  <si>
    <t>"odvoz výkopku na meziskládku</t>
  </si>
  <si>
    <t>"rýhy" 46,80+54,60</t>
  </si>
  <si>
    <t>"dovoz výkopku z meziskládky pro zásyp</t>
  </si>
  <si>
    <t>84,40</t>
  </si>
  <si>
    <t>"štěrkopískové lože" 9,00</t>
  </si>
  <si>
    <t>"obsyp štěrkopískem" 35,00</t>
  </si>
  <si>
    <t>1441352605</t>
  </si>
  <si>
    <t>"odečet výkopku pro zásyp" - 84,40</t>
  </si>
  <si>
    <t>1992454451</t>
  </si>
  <si>
    <t>17*5 'Přepočtené koeficientem množství</t>
  </si>
  <si>
    <t>-2126470992</t>
  </si>
  <si>
    <t>"rýhy" 39,00+15,60</t>
  </si>
  <si>
    <t>-595939726</t>
  </si>
  <si>
    <t>54,6*5 'Přepočtené koeficientem množství</t>
  </si>
  <si>
    <t>325606092</t>
  </si>
  <si>
    <t xml:space="preserve">"zásyp výkopkemí"  84,40</t>
  </si>
  <si>
    <t>-1059777017</t>
  </si>
  <si>
    <t>71,6*1,8 'Přepočtené koeficientem množství</t>
  </si>
  <si>
    <t>-1075450055</t>
  </si>
  <si>
    <t>"dle pol.č. 162751117" 17,00</t>
  </si>
  <si>
    <t xml:space="preserve">"dle pol.č. 162751137"  54,60</t>
  </si>
  <si>
    <t>419201986</t>
  </si>
  <si>
    <t>1602442777</t>
  </si>
  <si>
    <t>-267284238</t>
  </si>
  <si>
    <t>35*2 'Přepočtené koeficientem množství</t>
  </si>
  <si>
    <t>-2110548552</t>
  </si>
  <si>
    <t>2095413833</t>
  </si>
  <si>
    <t>9,00</t>
  </si>
  <si>
    <t>-797802407</t>
  </si>
  <si>
    <t>1425006385</t>
  </si>
  <si>
    <t>"tl. 150 x2" 88,00*2</t>
  </si>
  <si>
    <t>369520473</t>
  </si>
  <si>
    <t>-1308623044</t>
  </si>
  <si>
    <t>27871992</t>
  </si>
  <si>
    <t>986760011</t>
  </si>
  <si>
    <t>-1016572822</t>
  </si>
  <si>
    <t>648371387</t>
  </si>
  <si>
    <t>"KLADEČSKÉ SCHÉMA VODOVODNÍHO ŘADU A4</t>
  </si>
  <si>
    <t>-2040988108</t>
  </si>
  <si>
    <t>1397912932</t>
  </si>
  <si>
    <t>231247029</t>
  </si>
  <si>
    <t>-1736002808</t>
  </si>
  <si>
    <t>91,00</t>
  </si>
  <si>
    <t>-805569413</t>
  </si>
  <si>
    <t>91*1,015 'Přepočtené koeficientem množství</t>
  </si>
  <si>
    <t>-1366892548</t>
  </si>
  <si>
    <t>138506047</t>
  </si>
  <si>
    <t>4+6</t>
  </si>
  <si>
    <t>744265808</t>
  </si>
  <si>
    <t>252019879</t>
  </si>
  <si>
    <t>-1678226292</t>
  </si>
  <si>
    <t>78501237</t>
  </si>
  <si>
    <t>-544683035</t>
  </si>
  <si>
    <t>1572602008</t>
  </si>
  <si>
    <t>1776250078</t>
  </si>
  <si>
    <t>-1145358062</t>
  </si>
  <si>
    <t>-1271960015</t>
  </si>
  <si>
    <t>-1091600529</t>
  </si>
  <si>
    <t>2139624893</t>
  </si>
  <si>
    <t>527932311</t>
  </si>
  <si>
    <t>565538231</t>
  </si>
  <si>
    <t>702947150</t>
  </si>
  <si>
    <t>1879813154</t>
  </si>
  <si>
    <t>-1144941183</t>
  </si>
  <si>
    <t>702310668</t>
  </si>
  <si>
    <t>-1070500606</t>
  </si>
  <si>
    <t>-1628133591</t>
  </si>
  <si>
    <t>1868988234</t>
  </si>
  <si>
    <t>91,00*1,10</t>
  </si>
  <si>
    <t>-935616971</t>
  </si>
  <si>
    <t>-872693276</t>
  </si>
  <si>
    <t>1454621984</t>
  </si>
  <si>
    <t>-534876265</t>
  </si>
  <si>
    <t>798931876</t>
  </si>
  <si>
    <t>-1057004379</t>
  </si>
  <si>
    <t>223208706</t>
  </si>
  <si>
    <t>1386821490</t>
  </si>
  <si>
    <t>1298210234</t>
  </si>
  <si>
    <t>-121562149</t>
  </si>
  <si>
    <t>936135463</t>
  </si>
  <si>
    <t>-451162482</t>
  </si>
  <si>
    <t>IO.02.07 - Řad A5</t>
  </si>
  <si>
    <t>1291956352</t>
  </si>
  <si>
    <t>-667796541</t>
  </si>
  <si>
    <t>-1020486905</t>
  </si>
  <si>
    <t>2096680085</t>
  </si>
  <si>
    <t>13065219</t>
  </si>
  <si>
    <t>-1261970079</t>
  </si>
  <si>
    <t>120,00</t>
  </si>
  <si>
    <t>"zemina sk.2 - 30% " 120,00*0,30</t>
  </si>
  <si>
    <t>-7529183</t>
  </si>
  <si>
    <t>"zemina sk.3 - 35% " 120,00*0,35</t>
  </si>
  <si>
    <t>-1943095966</t>
  </si>
  <si>
    <t>"zemina sk.4 - 25% " 120,00*0,25</t>
  </si>
  <si>
    <t>892718497</t>
  </si>
  <si>
    <t>"zemina sk.5 - 10% " 120,00*0,10</t>
  </si>
  <si>
    <t>-1613517106</t>
  </si>
  <si>
    <t>"rýhy" 120,00</t>
  </si>
  <si>
    <t>120,00*0,10</t>
  </si>
  <si>
    <t>1698168404</t>
  </si>
  <si>
    <t>72,00*1,70*2</t>
  </si>
  <si>
    <t>-1034981218</t>
  </si>
  <si>
    <t>718806076</t>
  </si>
  <si>
    <t xml:space="preserve">"odvoz  výkopku na meziskládku</t>
  </si>
  <si>
    <t>"rýhy" 36,00+42,00</t>
  </si>
  <si>
    <t>"doprava výkopku pro zásyp</t>
  </si>
  <si>
    <t>65,80</t>
  </si>
  <si>
    <t>"štěrkopískové lože" 7,00</t>
  </si>
  <si>
    <t>"obsyp štěrkopískem" 26,50</t>
  </si>
  <si>
    <t>1400339442</t>
  </si>
  <si>
    <t>"odečet výkopku pro zásyp" -65,00</t>
  </si>
  <si>
    <t>204531186</t>
  </si>
  <si>
    <t>13*5 'Přepočtené koeficientem množství</t>
  </si>
  <si>
    <t>1262785355</t>
  </si>
  <si>
    <t>"rýhy" 30,00+12,00</t>
  </si>
  <si>
    <t>2134212243</t>
  </si>
  <si>
    <t>42*5 'Přepočtené koeficientem množství</t>
  </si>
  <si>
    <t>-160613507</t>
  </si>
  <si>
    <t xml:space="preserve">"zásyp výkopkem"  65,80</t>
  </si>
  <si>
    <t>-1622172028</t>
  </si>
  <si>
    <t>55*1,8 'Přepočtené koeficientem množství</t>
  </si>
  <si>
    <t>-2061946333</t>
  </si>
  <si>
    <t>"dle pol.č. 162751117" 13,00</t>
  </si>
  <si>
    <t xml:space="preserve">"dle pol.č. 162751137"  42,00</t>
  </si>
  <si>
    <t>-365691813</t>
  </si>
  <si>
    <t>1376695101</t>
  </si>
  <si>
    <t>26,50</t>
  </si>
  <si>
    <t>1877341397</t>
  </si>
  <si>
    <t>26,5*2 'Přepočtené koeficientem množství</t>
  </si>
  <si>
    <t>337815144</t>
  </si>
  <si>
    <t>-1383024980</t>
  </si>
  <si>
    <t>7,00</t>
  </si>
  <si>
    <t>444722318</t>
  </si>
  <si>
    <t>567711382</t>
  </si>
  <si>
    <t>"tl. 150 x2" 65,00*2</t>
  </si>
  <si>
    <t>-1927569933</t>
  </si>
  <si>
    <t>-487602709</t>
  </si>
  <si>
    <t>625192230</t>
  </si>
  <si>
    <t>-625733661</t>
  </si>
  <si>
    <t>-2005322597</t>
  </si>
  <si>
    <t>-174015162</t>
  </si>
  <si>
    <t>"KLADEČSKÉ SCHÉMA VODOVODNÍHO ŘADU A5</t>
  </si>
  <si>
    <t>-959093986</t>
  </si>
  <si>
    <t>484901999</t>
  </si>
  <si>
    <t>1202606350</t>
  </si>
  <si>
    <t>1017390508</t>
  </si>
  <si>
    <t>72,00</t>
  </si>
  <si>
    <t>798598571</t>
  </si>
  <si>
    <t>72*1,015 'Přepočtené koeficientem množství</t>
  </si>
  <si>
    <t>-887930739</t>
  </si>
  <si>
    <t>-1844686189</t>
  </si>
  <si>
    <t>4+5</t>
  </si>
  <si>
    <t>-332723547</t>
  </si>
  <si>
    <t>-1502339368</t>
  </si>
  <si>
    <t>217693819</t>
  </si>
  <si>
    <t>1331274656</t>
  </si>
  <si>
    <t>-1825413192</t>
  </si>
  <si>
    <t>823171884</t>
  </si>
  <si>
    <t>-1447609246</t>
  </si>
  <si>
    <t>-989303481</t>
  </si>
  <si>
    <t>-1591592343</t>
  </si>
  <si>
    <t>-2077708986</t>
  </si>
  <si>
    <t>-1763031323</t>
  </si>
  <si>
    <t>-745909769</t>
  </si>
  <si>
    <t>-2061905679</t>
  </si>
  <si>
    <t>-664802458</t>
  </si>
  <si>
    <t>-680441519</t>
  </si>
  <si>
    <t>332550903</t>
  </si>
  <si>
    <t>1610785197</t>
  </si>
  <si>
    <t>-1904524813</t>
  </si>
  <si>
    <t>-602631920</t>
  </si>
  <si>
    <t>63863974</t>
  </si>
  <si>
    <t>72,00*1,10</t>
  </si>
  <si>
    <t>-1183366300</t>
  </si>
  <si>
    <t>-1841572658</t>
  </si>
  <si>
    <t>-111133169</t>
  </si>
  <si>
    <t>-1957238536</t>
  </si>
  <si>
    <t>906568789</t>
  </si>
  <si>
    <t>419020802</t>
  </si>
  <si>
    <t>539929282</t>
  </si>
  <si>
    <t>-107706216</t>
  </si>
  <si>
    <t>-496572549</t>
  </si>
  <si>
    <t>1947494494</t>
  </si>
  <si>
    <t>-1990007668</t>
  </si>
  <si>
    <t>-1762348137</t>
  </si>
  <si>
    <t>IO.02.08 - Řad A6</t>
  </si>
  <si>
    <t>-1059887565</t>
  </si>
  <si>
    <t>-1467691706</t>
  </si>
  <si>
    <t>27773759</t>
  </si>
  <si>
    <t>-1646636442</t>
  </si>
  <si>
    <t>1892401249</t>
  </si>
  <si>
    <t>1729042169</t>
  </si>
  <si>
    <t>93,00</t>
  </si>
  <si>
    <t>"zemina sk.2 - 30% " 93,00*0,30</t>
  </si>
  <si>
    <t>-250942009</t>
  </si>
  <si>
    <t>"zemina sk.3 - 35% " 93,00*0,35</t>
  </si>
  <si>
    <t>-740511420</t>
  </si>
  <si>
    <t>"zemina sk.4 - 25% " 93,00*0,25</t>
  </si>
  <si>
    <t>1948296058</t>
  </si>
  <si>
    <t>"zemina sk.5 - 10% " 93,00*0,10</t>
  </si>
  <si>
    <t>-1461874641</t>
  </si>
  <si>
    <t>"rýhy" 93,00</t>
  </si>
  <si>
    <t>93,00*0,10</t>
  </si>
  <si>
    <t>374676392</t>
  </si>
  <si>
    <t>54,00*1,70*2</t>
  </si>
  <si>
    <t>-607860131</t>
  </si>
  <si>
    <t>-1109980111</t>
  </si>
  <si>
    <t xml:space="preserve">"odvoz výkopku na meziskládku </t>
  </si>
  <si>
    <t>"rýhy" 27,90+32,55</t>
  </si>
  <si>
    <t>50,10</t>
  </si>
  <si>
    <t>"štěrkopískové lože" 5,40</t>
  </si>
  <si>
    <t>"obsyp štěrkopískem" 20,90</t>
  </si>
  <si>
    <t>977033611</t>
  </si>
  <si>
    <t>"odečet výkopku pro zásyp</t>
  </si>
  <si>
    <t>-50,10</t>
  </si>
  <si>
    <t>-255724611</t>
  </si>
  <si>
    <t>10,35*5 'Přepočtené koeficientem množství</t>
  </si>
  <si>
    <t>-1438239857</t>
  </si>
  <si>
    <t>"rýhy" 23,25+9,30</t>
  </si>
  <si>
    <t>-1693910373</t>
  </si>
  <si>
    <t>32,55*5 'Přepočtené koeficientem množství</t>
  </si>
  <si>
    <t>255289385</t>
  </si>
  <si>
    <t>"obsyp štěrkopískem" 220,90</t>
  </si>
  <si>
    <t xml:space="preserve">"zásyp výkopkem"  50,10</t>
  </si>
  <si>
    <t>325085120</t>
  </si>
  <si>
    <t>42,9*1,8 'Přepočtené koeficientem množství</t>
  </si>
  <si>
    <t>-106597070</t>
  </si>
  <si>
    <t>"dle pol.č. 162751117" 10,35</t>
  </si>
  <si>
    <t xml:space="preserve">"dle pol.č. 162751137"  32,55</t>
  </si>
  <si>
    <t>1253858495</t>
  </si>
  <si>
    <t>-335959652</t>
  </si>
  <si>
    <t>20,90</t>
  </si>
  <si>
    <t>-1764835966</t>
  </si>
  <si>
    <t>20,9*2 'Přepočtené koeficientem množství</t>
  </si>
  <si>
    <t>-213469062</t>
  </si>
  <si>
    <t>-2006232874</t>
  </si>
  <si>
    <t>5,40</t>
  </si>
  <si>
    <t>-46377558</t>
  </si>
  <si>
    <t xml:space="preserve">"oblouk"  0,05*2</t>
  </si>
  <si>
    <t>-55146277</t>
  </si>
  <si>
    <t>"tl. 150 x2" 50,00*2</t>
  </si>
  <si>
    <t>1831323417</t>
  </si>
  <si>
    <t>1688017466</t>
  </si>
  <si>
    <t>-328620388</t>
  </si>
  <si>
    <t>418212545</t>
  </si>
  <si>
    <t>894917358</t>
  </si>
  <si>
    <t>-306424788</t>
  </si>
  <si>
    <t>"KLADEČSKÉ SCHÉMA VODOVODNÍHO ŘADU A6</t>
  </si>
  <si>
    <t>-578977165</t>
  </si>
  <si>
    <t>1183591549</t>
  </si>
  <si>
    <t>279236470</t>
  </si>
  <si>
    <t>398647179</t>
  </si>
  <si>
    <t>54,00</t>
  </si>
  <si>
    <t>1646234923</t>
  </si>
  <si>
    <t>54*1,015 'Přepočtené koeficientem množství</t>
  </si>
  <si>
    <t>834989090</t>
  </si>
  <si>
    <t>-2039449957</t>
  </si>
  <si>
    <t>2+4</t>
  </si>
  <si>
    <t>-1161410731</t>
  </si>
  <si>
    <t>1987585016</t>
  </si>
  <si>
    <t>-1843503466</t>
  </si>
  <si>
    <t>-161732765</t>
  </si>
  <si>
    <t>130198445</t>
  </si>
  <si>
    <t>-681606317</t>
  </si>
  <si>
    <t>-62890226</t>
  </si>
  <si>
    <t>1476224709</t>
  </si>
  <si>
    <t>1389136705</t>
  </si>
  <si>
    <t>-1360044311</t>
  </si>
  <si>
    <t>-587689883</t>
  </si>
  <si>
    <t>1526075423</t>
  </si>
  <si>
    <t>1095546517</t>
  </si>
  <si>
    <t>1518693333</t>
  </si>
  <si>
    <t>1772855235</t>
  </si>
  <si>
    <t>1961044183</t>
  </si>
  <si>
    <t>-1972388063</t>
  </si>
  <si>
    <t>-1770606500</t>
  </si>
  <si>
    <t>-1106907869</t>
  </si>
  <si>
    <t>54,00*1,10</t>
  </si>
  <si>
    <t>1134835562</t>
  </si>
  <si>
    <t>1634554381</t>
  </si>
  <si>
    <t>2137922651</t>
  </si>
  <si>
    <t>4,00*2</t>
  </si>
  <si>
    <t>317457300</t>
  </si>
  <si>
    <t>1500337733</t>
  </si>
  <si>
    <t>3,2*14 'Přepočtené koeficientem množství</t>
  </si>
  <si>
    <t>610314611</t>
  </si>
  <si>
    <t>1036254481</t>
  </si>
  <si>
    <t>1627479063</t>
  </si>
  <si>
    <t>550303455</t>
  </si>
  <si>
    <t>-635473547</t>
  </si>
  <si>
    <t>-1700418411</t>
  </si>
  <si>
    <t>1670438973</t>
  </si>
  <si>
    <t>IO.02.09 - Řad B</t>
  </si>
  <si>
    <t>1739759528</t>
  </si>
  <si>
    <t>16,00*1,50</t>
  </si>
  <si>
    <t>-1398469092</t>
  </si>
  <si>
    <t>16,00</t>
  </si>
  <si>
    <t>1095683485</t>
  </si>
  <si>
    <t>300*0,77</t>
  </si>
  <si>
    <t>827188983</t>
  </si>
  <si>
    <t>30*0,77</t>
  </si>
  <si>
    <t>-1256555572</t>
  </si>
  <si>
    <t>2105879672</t>
  </si>
  <si>
    <t>20,40*2,00*0,77</t>
  </si>
  <si>
    <t>-818707738</t>
  </si>
  <si>
    <t>474,00</t>
  </si>
  <si>
    <t>"zemina sk.2 - 30% " 474,00*0,30*0,77</t>
  </si>
  <si>
    <t>1766867382</t>
  </si>
  <si>
    <t>"zemina sk.3 - 35% " 474,00*0,35*0,77</t>
  </si>
  <si>
    <t>1037921492</t>
  </si>
  <si>
    <t>"zemina sk.4 - 25% " 474,00*0,25*0,77</t>
  </si>
  <si>
    <t>-1095467218</t>
  </si>
  <si>
    <t>"zemina sk.5 - 10% " 474,00*0,10*0,77</t>
  </si>
  <si>
    <t>249350485</t>
  </si>
  <si>
    <t>"rýhy" 474,00</t>
  </si>
  <si>
    <t>474,00*0,10*0,77</t>
  </si>
  <si>
    <t>811333371</t>
  </si>
  <si>
    <t>275,00*1,70*2*0,77</t>
  </si>
  <si>
    <t>-1458638735</t>
  </si>
  <si>
    <t>244932234</t>
  </si>
  <si>
    <t>40,80*0,20*0,77</t>
  </si>
  <si>
    <t>"rýhy"( 142,20+165,90)*0,77</t>
  </si>
  <si>
    <t>8,16*0,77</t>
  </si>
  <si>
    <t>"výpočet dle pol.č. 174151101" (25,00+243,20)*0,77</t>
  </si>
  <si>
    <t>"štěrkopískové lože" 27,50*0,77</t>
  </si>
  <si>
    <t>"obsyp štěrkopískem" 107,00*0,77</t>
  </si>
  <si>
    <t>1528015515</t>
  </si>
  <si>
    <t>"výpočet dle pol.č. 174151101"- 268,20*0,77</t>
  </si>
  <si>
    <t>-2008807863</t>
  </si>
  <si>
    <t>30,723*5 'Přepočtené koeficientem množství</t>
  </si>
  <si>
    <t>2107397222</t>
  </si>
  <si>
    <t xml:space="preserve">"rýhy"  (118,50+47,40)*0,77</t>
  </si>
  <si>
    <t>960416560</t>
  </si>
  <si>
    <t>127,743*5 'Přepočtené koeficientem množství</t>
  </si>
  <si>
    <t>-1034607711</t>
  </si>
  <si>
    <t>"výpočet dle pol.č. 174151101" 268,20*0,77</t>
  </si>
  <si>
    <t>"dle pol.č. 162751117" 39,90*0,77</t>
  </si>
  <si>
    <t>-673145630</t>
  </si>
  <si>
    <t>158,466*1,8 'Přepočtené koeficientem množství</t>
  </si>
  <si>
    <t>-818093823</t>
  </si>
  <si>
    <t>"dle pol.č. 162751137" 165,90*0,77</t>
  </si>
  <si>
    <t>651286579</t>
  </si>
  <si>
    <t>25,00*0,77</t>
  </si>
  <si>
    <t>243,20*0,77</t>
  </si>
  <si>
    <t>-2069825467</t>
  </si>
  <si>
    <t>107,00*0,77</t>
  </si>
  <si>
    <t>674721410</t>
  </si>
  <si>
    <t>82,39*2 'Přepočtené koeficientem množství</t>
  </si>
  <si>
    <t>-1816316394</t>
  </si>
  <si>
    <t>-1509668834</t>
  </si>
  <si>
    <t>42455779</t>
  </si>
  <si>
    <t>41,416*0,03 'Přepočtené koeficientem množství</t>
  </si>
  <si>
    <t>-1476219642</t>
  </si>
  <si>
    <t>275*0,77</t>
  </si>
  <si>
    <t>1919361687</t>
  </si>
  <si>
    <t>27,50*0,77</t>
  </si>
  <si>
    <t>265013212</t>
  </si>
  <si>
    <t xml:space="preserve">"koleno"  0,03*1</t>
  </si>
  <si>
    <t xml:space="preserve">"oblouk"  0,05*3</t>
  </si>
  <si>
    <t>"Š" 0,04*8</t>
  </si>
  <si>
    <t>-1357635042</t>
  </si>
  <si>
    <t>-1565777871</t>
  </si>
  <si>
    <t>"tl. 150 x2" 239,00*2*0,77</t>
  </si>
  <si>
    <t>-1733336691</t>
  </si>
  <si>
    <t>-830448272</t>
  </si>
  <si>
    <t>237462240</t>
  </si>
  <si>
    <t>393912821</t>
  </si>
  <si>
    <t>"KLADEČSKÉ SCHÉMA VODOVODNÍHO ŘADU B</t>
  </si>
  <si>
    <t>1973166196</t>
  </si>
  <si>
    <t>712579836</t>
  </si>
  <si>
    <t>969826017</t>
  </si>
  <si>
    <t>976893986</t>
  </si>
  <si>
    <t>481417367</t>
  </si>
  <si>
    <t>275,00*0,77</t>
  </si>
  <si>
    <t>-1285569555</t>
  </si>
  <si>
    <t>211,75*1,015 'Přepočtené koeficientem množství</t>
  </si>
  <si>
    <t>-1039442504</t>
  </si>
  <si>
    <t>-385513396</t>
  </si>
  <si>
    <t>13+20-8</t>
  </si>
  <si>
    <t>2058032088</t>
  </si>
  <si>
    <t>-1988083160</t>
  </si>
  <si>
    <t>-18991436</t>
  </si>
  <si>
    <t>-996245499</t>
  </si>
  <si>
    <t>-920152509</t>
  </si>
  <si>
    <t>-393179396</t>
  </si>
  <si>
    <t>-1466910169</t>
  </si>
  <si>
    <t>1459611331</t>
  </si>
  <si>
    <t>1656946619</t>
  </si>
  <si>
    <t>1407246635</t>
  </si>
  <si>
    <t>363394503</t>
  </si>
  <si>
    <t>-913385737</t>
  </si>
  <si>
    <t>983120623</t>
  </si>
  <si>
    <t>-2119556847</t>
  </si>
  <si>
    <t>-324438716</t>
  </si>
  <si>
    <t>-1817782881</t>
  </si>
  <si>
    <t>1726062952</t>
  </si>
  <si>
    <t>-443992217</t>
  </si>
  <si>
    <t>1743053178</t>
  </si>
  <si>
    <t>1580390777</t>
  </si>
  <si>
    <t>275,00*1,10*0,77</t>
  </si>
  <si>
    <t>-2117009321</t>
  </si>
  <si>
    <t>-1210397398</t>
  </si>
  <si>
    <t>16,00*1,00+16,00*1,50</t>
  </si>
  <si>
    <t>-1024135714</t>
  </si>
  <si>
    <t>1958376910</t>
  </si>
  <si>
    <t>-1751686990</t>
  </si>
  <si>
    <t>7,04*14 'Přepočtené koeficientem množství</t>
  </si>
  <si>
    <t>-138274276</t>
  </si>
  <si>
    <t>9,60</t>
  </si>
  <si>
    <t>149390678</t>
  </si>
  <si>
    <t>9,60*4</t>
  </si>
  <si>
    <t>-1661851014</t>
  </si>
  <si>
    <t>241675419</t>
  </si>
  <si>
    <t>86286211</t>
  </si>
  <si>
    <t>-319757035</t>
  </si>
  <si>
    <t>445122426</t>
  </si>
  <si>
    <t>839767779</t>
  </si>
  <si>
    <t>554722323</t>
  </si>
  <si>
    <t>IO.02.09.1 - Řad B - nezpůsobilé výdaje</t>
  </si>
  <si>
    <t>300*0,23</t>
  </si>
  <si>
    <t>20,40*2,00*0,23</t>
  </si>
  <si>
    <t>"zemina sk.2 - 30% " 474,00*0,23*0,30</t>
  </si>
  <si>
    <t>"zemina sk.3 - 35% " 474,00*0,23*0,35</t>
  </si>
  <si>
    <t>"zemina sk.4 - 25% " 474,00*0,23*0,25</t>
  </si>
  <si>
    <t>"zemina sk.5 - 10% " 474,00*0,10*0,23</t>
  </si>
  <si>
    <t>474,00*0,10*0,23</t>
  </si>
  <si>
    <t>275,00*1,70*2*0,23</t>
  </si>
  <si>
    <t>40,80*0,20*0,23</t>
  </si>
  <si>
    <t>"rýhy" (142,20+165,90)*0,23</t>
  </si>
  <si>
    <t>8,16*0,23</t>
  </si>
  <si>
    <t>"výpočet dle pol.č. 174151101" (25,00+243,20)*0,23</t>
  </si>
  <si>
    <t>"štěrkopískové lože" 27,50*0,23</t>
  </si>
  <si>
    <t>"obsyp štěrkopískem" 107,00*0,23</t>
  </si>
  <si>
    <t>"výpočet dle pol.č. 174151101"- 268,20*0,23</t>
  </si>
  <si>
    <t>199,5*0,23</t>
  </si>
  <si>
    <t>45,885*5 'Přepočtené koeficientem množství</t>
  </si>
  <si>
    <t>"rýhy" ( 118,50+47,40)*0,23</t>
  </si>
  <si>
    <t>38,157*5 'Přepočtené koeficientem množství</t>
  </si>
  <si>
    <t>"výpočet dle pol.č. 174151101" 268,20*0,23</t>
  </si>
  <si>
    <t>"dle pol.č. 162751117" 39,90*0,23</t>
  </si>
  <si>
    <t>47,344*1,8 'Přepočtené koeficientem množství</t>
  </si>
  <si>
    <t>"dle pol.č. 162751137" 165,90*0,23</t>
  </si>
  <si>
    <t>25,00*0,23</t>
  </si>
  <si>
    <t>243,20*0,23</t>
  </si>
  <si>
    <t>107,00*0,23</t>
  </si>
  <si>
    <t>24,61*2 'Přepočtené koeficientem množství</t>
  </si>
  <si>
    <t>9,384*0,03 'Přepočtené koeficientem množství</t>
  </si>
  <si>
    <t>27,50*0,23</t>
  </si>
  <si>
    <t>"tl. 150 x2" 239,00*2*0,23</t>
  </si>
  <si>
    <t>-86130090</t>
  </si>
  <si>
    <t>275,00*0,23</t>
  </si>
  <si>
    <t>63,25*1,015 'Přepočtené koeficientem množství</t>
  </si>
  <si>
    <t>(13+20)-25</t>
  </si>
  <si>
    <t>83328873</t>
  </si>
  <si>
    <t>-802095466</t>
  </si>
  <si>
    <t>41578680</t>
  </si>
  <si>
    <t>-1526963245</t>
  </si>
  <si>
    <t>107693661</t>
  </si>
  <si>
    <t>275,00*1,10*0,23</t>
  </si>
  <si>
    <t>IO.02.10 - Řad B1- nezpůsobilé výdaje</t>
  </si>
  <si>
    <t>-1398750892</t>
  </si>
  <si>
    <t>32,00</t>
  </si>
  <si>
    <t>940576434</t>
  </si>
  <si>
    <t>269766398</t>
  </si>
  <si>
    <t>-1766809305</t>
  </si>
  <si>
    <t>1931270977</t>
  </si>
  <si>
    <t>1956340152</t>
  </si>
  <si>
    <t>4,00*2,00</t>
  </si>
  <si>
    <t>1526328818</t>
  </si>
  <si>
    <t>100,00</t>
  </si>
  <si>
    <t>"zemina sk.2 - 30% " 100,00*0,30</t>
  </si>
  <si>
    <t>-1300760431</t>
  </si>
  <si>
    <t>"zemina sk.3 - 35% " 100,00*0,35</t>
  </si>
  <si>
    <t>767208071</t>
  </si>
  <si>
    <t xml:space="preserve">"zemina sk.4 - 25% "  100,00*0,25</t>
  </si>
  <si>
    <t>-1396937865</t>
  </si>
  <si>
    <t xml:space="preserve">"zemina sk.5 - 10% "  100,00*0,10</t>
  </si>
  <si>
    <t>-164709967</t>
  </si>
  <si>
    <t>"rýhy" 100,00</t>
  </si>
  <si>
    <t>100,00*0,10</t>
  </si>
  <si>
    <t>587477515</t>
  </si>
  <si>
    <t>55,00*1,80*2</t>
  </si>
  <si>
    <t>-1206351394</t>
  </si>
  <si>
    <t>-282038992</t>
  </si>
  <si>
    <t>8,00*0,20</t>
  </si>
  <si>
    <t>"rýhy" 30,00+35,00</t>
  </si>
  <si>
    <t>1,60</t>
  </si>
  <si>
    <t>"výpočet dle pol.č. 174151101" 5,00</t>
  </si>
  <si>
    <t>"štěrkopískové lože" 5,50</t>
  </si>
  <si>
    <t>"obsyp štěrkopískem" 21,00</t>
  </si>
  <si>
    <t xml:space="preserve">"zásyp štěrkodrtí"  65,00</t>
  </si>
  <si>
    <t>-1043167649</t>
  </si>
  <si>
    <t>"výpočet dle pol.č. 174151101"- 5,00</t>
  </si>
  <si>
    <t>-624048260</t>
  </si>
  <si>
    <t>60*5 'Přepočtené koeficientem množství</t>
  </si>
  <si>
    <t>464798070</t>
  </si>
  <si>
    <t xml:space="preserve">"rýhy"  25,00+10,00</t>
  </si>
  <si>
    <t>117738221</t>
  </si>
  <si>
    <t>35*5 'Přepočtené koeficientem množství</t>
  </si>
  <si>
    <t>1224005696</t>
  </si>
  <si>
    <t>"dle pol.č. 162751117" 60,00</t>
  </si>
  <si>
    <t>1218229118</t>
  </si>
  <si>
    <t>95*1,8 'Přepočtené koeficientem množství</t>
  </si>
  <si>
    <t>-1999505998</t>
  </si>
  <si>
    <t>"dle pol.č. 162751137" 35,00</t>
  </si>
  <si>
    <t>1955142874</t>
  </si>
  <si>
    <t>65,00</t>
  </si>
  <si>
    <t>1842816770</t>
  </si>
  <si>
    <t>65*2 'Přepočtené koeficientem množství</t>
  </si>
  <si>
    <t>-584490196</t>
  </si>
  <si>
    <t>21,00</t>
  </si>
  <si>
    <t>-926723441</t>
  </si>
  <si>
    <t>21*2 'Přepočtené koeficientem množství</t>
  </si>
  <si>
    <t>1818933858</t>
  </si>
  <si>
    <t>-117819877</t>
  </si>
  <si>
    <t>-54568763</t>
  </si>
  <si>
    <t>8*0,03 'Přepočtené koeficientem množství</t>
  </si>
  <si>
    <t>1016365143</t>
  </si>
  <si>
    <t>-417798451</t>
  </si>
  <si>
    <t>5,50</t>
  </si>
  <si>
    <t>-334196735</t>
  </si>
  <si>
    <t>2036398052</t>
  </si>
  <si>
    <t>"tl. 150 x2" 22,70*2</t>
  </si>
  <si>
    <t>943847331</t>
  </si>
  <si>
    <t>1666286799</t>
  </si>
  <si>
    <t>512179000</t>
  </si>
  <si>
    <t>-1218579616</t>
  </si>
  <si>
    <t>1408631356</t>
  </si>
  <si>
    <t>-1182138271</t>
  </si>
  <si>
    <t>"KLADEČSKÉ SCHÉMA VODOVODNÍHO ŘADU B1</t>
  </si>
  <si>
    <t>-1386490012</t>
  </si>
  <si>
    <t>737421964</t>
  </si>
  <si>
    <t>1060414063</t>
  </si>
  <si>
    <t>884566274</t>
  </si>
  <si>
    <t>55,00</t>
  </si>
  <si>
    <t>-326898165</t>
  </si>
  <si>
    <t>55*1,015 'Přepočtené koeficientem množství</t>
  </si>
  <si>
    <t>-2054951249</t>
  </si>
  <si>
    <t>-1499046107</t>
  </si>
  <si>
    <t>6+2</t>
  </si>
  <si>
    <t>2111407604</t>
  </si>
  <si>
    <t>-1614107357</t>
  </si>
  <si>
    <t>-478544013</t>
  </si>
  <si>
    <t>77673392</t>
  </si>
  <si>
    <t>-1218033562</t>
  </si>
  <si>
    <t>-1184370336</t>
  </si>
  <si>
    <t>-1119323885</t>
  </si>
  <si>
    <t>-809917966</t>
  </si>
  <si>
    <t>-2135339210</t>
  </si>
  <si>
    <t>-1313701995</t>
  </si>
  <si>
    <t>1743485718</t>
  </si>
  <si>
    <t>1491903375</t>
  </si>
  <si>
    <t>-846387356</t>
  </si>
  <si>
    <t>-1900936207</t>
  </si>
  <si>
    <t>1257217033</t>
  </si>
  <si>
    <t>-435715997</t>
  </si>
  <si>
    <t>-561857750</t>
  </si>
  <si>
    <t>812572272</t>
  </si>
  <si>
    <t>-851070226</t>
  </si>
  <si>
    <t>298785524</t>
  </si>
  <si>
    <t>-170486834</t>
  </si>
  <si>
    <t>55,00*1,10</t>
  </si>
  <si>
    <t>731596559</t>
  </si>
  <si>
    <t>-351822921</t>
  </si>
  <si>
    <t>292224374</t>
  </si>
  <si>
    <t>25,6*14 'Přepočtené koeficientem množství</t>
  </si>
  <si>
    <t>-696001083</t>
  </si>
  <si>
    <t>-387841478</t>
  </si>
  <si>
    <t>1324491690</t>
  </si>
  <si>
    <t>52624775</t>
  </si>
  <si>
    <t>1145096240</t>
  </si>
  <si>
    <t>-623695397</t>
  </si>
  <si>
    <t>1628839901</t>
  </si>
  <si>
    <t>IO.02.11 - Řad B2 - nezpůsobilé výdaje</t>
  </si>
  <si>
    <t>-486276036</t>
  </si>
  <si>
    <t>2,00*1,50</t>
  </si>
  <si>
    <t>-1668206931</t>
  </si>
  <si>
    <t>"beton. komunikace</t>
  </si>
  <si>
    <t>61,50</t>
  </si>
  <si>
    <t>113107171</t>
  </si>
  <si>
    <t>Odstranění podkladů nebo krytů strojně plochy jednotlivě přes 50 m2 do 200 m2 s přemístěním hmot na skládku na vzdálenost do 20 m nebo s naložením na dopravní prostředek z betonu prostého, o tl. vrstvy přes 100 do 150 mm</t>
  </si>
  <si>
    <t>-1046726604</t>
  </si>
  <si>
    <t>https://podminky.urs.cz/item/CS_URS_2023_02/113107171</t>
  </si>
  <si>
    <t>1390756310</t>
  </si>
  <si>
    <t>1199748678</t>
  </si>
  <si>
    <t>-1559793645</t>
  </si>
  <si>
    <t>-125711900</t>
  </si>
  <si>
    <t>1428734968</t>
  </si>
  <si>
    <t>8,00*2,00</t>
  </si>
  <si>
    <t>2105552559</t>
  </si>
  <si>
    <t>210,00</t>
  </si>
  <si>
    <t>"zemina sk.2 - 30% " 210,00*0,30</t>
  </si>
  <si>
    <t>1253272712</t>
  </si>
  <si>
    <t>"zemina sk.3 - 35% " 210,00*0,35</t>
  </si>
  <si>
    <t>-1946265315</t>
  </si>
  <si>
    <t>"zemina sk.4 - 25% " 210,00*0,25</t>
  </si>
  <si>
    <t>1912716149</t>
  </si>
  <si>
    <t>"zemina sk.5 - 10% " 210,00*0,10</t>
  </si>
  <si>
    <t>1942013945</t>
  </si>
  <si>
    <t>"rýhy" 210,00</t>
  </si>
  <si>
    <t>210,00*0,10</t>
  </si>
  <si>
    <t>-231555162</t>
  </si>
  <si>
    <t>124,00*1,70*2</t>
  </si>
  <si>
    <t>485928771</t>
  </si>
  <si>
    <t>-183256118</t>
  </si>
  <si>
    <t>16,00*0,20</t>
  </si>
  <si>
    <t>"rýhy" 63,00+73,50</t>
  </si>
  <si>
    <t>3,20</t>
  </si>
  <si>
    <t>"výpočet dle pol.č. 174151101" 72,60+77,00-12,90</t>
  </si>
  <si>
    <t>"štěrkopískové lože" 12,40</t>
  </si>
  <si>
    <t>"obsyp štěrkopískem" 48,00</t>
  </si>
  <si>
    <t>-148651739</t>
  </si>
  <si>
    <t xml:space="preserve">"rýhy"  52,50+21,00</t>
  </si>
  <si>
    <t>"výpočet dle pol.č. 174151101" 12,90</t>
  </si>
  <si>
    <t>-1500991429</t>
  </si>
  <si>
    <t xml:space="preserve">"rýhy"  52,50+21,00-12,90</t>
  </si>
  <si>
    <t>-1590261383</t>
  </si>
  <si>
    <t>60,6*5 'Přepočtené koeficientem množství</t>
  </si>
  <si>
    <t>-759782463</t>
  </si>
  <si>
    <t>"výpočet dle pol.č. 174151101" 136,20</t>
  </si>
  <si>
    <t>1693774151</t>
  </si>
  <si>
    <t>"dle pol.č. 162751137" 60,60</t>
  </si>
  <si>
    <t>-1255346607</t>
  </si>
  <si>
    <t>60,6*1,8 'Přepočtené koeficientem množství</t>
  </si>
  <si>
    <t>-1118901560</t>
  </si>
  <si>
    <t xml:space="preserve">"dle pol.č. 162751137"  60,60</t>
  </si>
  <si>
    <t>-1232920021</t>
  </si>
  <si>
    <t>72,60</t>
  </si>
  <si>
    <t>77,00</t>
  </si>
  <si>
    <t>-533832510</t>
  </si>
  <si>
    <t>48,00</t>
  </si>
  <si>
    <t>-90952229</t>
  </si>
  <si>
    <t>48*2 'Přepočtené koeficientem množství</t>
  </si>
  <si>
    <t>1932838291</t>
  </si>
  <si>
    <t>2000176851</t>
  </si>
  <si>
    <t>1312565497</t>
  </si>
  <si>
    <t>16*0,03 'Přepočtené koeficientem množství</t>
  </si>
  <si>
    <t>235928972</t>
  </si>
  <si>
    <t>-1219690795</t>
  </si>
  <si>
    <t>12,40</t>
  </si>
  <si>
    <t>-1820962638</t>
  </si>
  <si>
    <t>-741442049</t>
  </si>
  <si>
    <t>-1083432265</t>
  </si>
  <si>
    <t>564770101</t>
  </si>
  <si>
    <t>Podklad nebo kryt z kameniva hrubého drceného vel. 16-32 mm s rozprostřením a zhutněním plochy jednotlivě do 100 m2, po zhutnění tl. 250 mm</t>
  </si>
  <si>
    <t>596181354</t>
  </si>
  <si>
    <t>https://podminky.urs.cz/item/CS_URS_2023_02/564770101</t>
  </si>
  <si>
    <t>581131316</t>
  </si>
  <si>
    <t>Kryt cementobetonový silničních komunikací skupiny CB III tl. 200 mm</t>
  </si>
  <si>
    <t>236763582</t>
  </si>
  <si>
    <t>https://podminky.urs.cz/item/CS_URS_2023_02/581131316</t>
  </si>
  <si>
    <t>1089929543</t>
  </si>
  <si>
    <t>1556136961</t>
  </si>
  <si>
    <t>876286906</t>
  </si>
  <si>
    <t>"KLADEČSKÉ SCHÉMA VODOVODNÍHO ŘADU B2</t>
  </si>
  <si>
    <t>890470519</t>
  </si>
  <si>
    <t>1735540144</t>
  </si>
  <si>
    <t>151712989</t>
  </si>
  <si>
    <t>-449026418</t>
  </si>
  <si>
    <t>124,00</t>
  </si>
  <si>
    <t>-1429008145</t>
  </si>
  <si>
    <t>124*1,015 'Přepočtené koeficientem množství</t>
  </si>
  <si>
    <t>-1556081373</t>
  </si>
  <si>
    <t>1467460822</t>
  </si>
  <si>
    <t>14+7</t>
  </si>
  <si>
    <t>-1955950665</t>
  </si>
  <si>
    <t>-1376989380</t>
  </si>
  <si>
    <t>28614897-3</t>
  </si>
  <si>
    <t>oblouk 30° SDR11 PE 100 RC PN16 D 90mm</t>
  </si>
  <si>
    <t>-800305251</t>
  </si>
  <si>
    <t>1850116265</t>
  </si>
  <si>
    <t>-1719491852</t>
  </si>
  <si>
    <t>-388634536</t>
  </si>
  <si>
    <t>-408287216</t>
  </si>
  <si>
    <t>180643898</t>
  </si>
  <si>
    <t>-2040357699</t>
  </si>
  <si>
    <t>1846016217</t>
  </si>
  <si>
    <t>551327599</t>
  </si>
  <si>
    <t>1508480417</t>
  </si>
  <si>
    <t>-1793289392</t>
  </si>
  <si>
    <t>-1459557291</t>
  </si>
  <si>
    <t>1843736357</t>
  </si>
  <si>
    <t>649992827</t>
  </si>
  <si>
    <t>34383998</t>
  </si>
  <si>
    <t>756694933</t>
  </si>
  <si>
    <t>-188047476</t>
  </si>
  <si>
    <t>1739801111</t>
  </si>
  <si>
    <t>846177678</t>
  </si>
  <si>
    <t>1616722062</t>
  </si>
  <si>
    <t>-2085393636</t>
  </si>
  <si>
    <t>369089056</t>
  </si>
  <si>
    <t>196432069</t>
  </si>
  <si>
    <t>124,00*1,10</t>
  </si>
  <si>
    <t>2017361153</t>
  </si>
  <si>
    <t>-1151733905</t>
  </si>
  <si>
    <t>2,00*1,00+2,00*1,50</t>
  </si>
  <si>
    <t>919735123</t>
  </si>
  <si>
    <t>Řezání stávajícího betonového krytu nebo podkladu hloubky přes 100 do 150 mm</t>
  </si>
  <si>
    <t>-842033284</t>
  </si>
  <si>
    <t>https://podminky.urs.cz/item/CS_URS_2023_02/919735123</t>
  </si>
  <si>
    <t>61,50*2</t>
  </si>
  <si>
    <t>-841860029</t>
  </si>
  <si>
    <t>264845468</t>
  </si>
  <si>
    <t>1272931682</t>
  </si>
  <si>
    <t>40,928*14 'Přepočtené koeficientem množství</t>
  </si>
  <si>
    <t>-14140161</t>
  </si>
  <si>
    <t>-1814784279</t>
  </si>
  <si>
    <t>1,20*4</t>
  </si>
  <si>
    <t>1230937318</t>
  </si>
  <si>
    <t>997221861</t>
  </si>
  <si>
    <t>Poplatek za uložení stavebního odpadu na recyklační skládce (skládkovné) z prostého betonu zatříděného do Katalogu odpadů pod kódem 17 01 01</t>
  </si>
  <si>
    <t>-950128647</t>
  </si>
  <si>
    <t>https://podminky.urs.cz/item/CS_URS_2023_02/997221861</t>
  </si>
  <si>
    <t>-183538551</t>
  </si>
  <si>
    <t>-488632182</t>
  </si>
  <si>
    <t>998276126</t>
  </si>
  <si>
    <t>Přesun hmot pro trubní vedení hloubené z trub z plastických hmot nebo sklolaminátových Příplatek k cenám za zvětšený přesun přes vymezenou největší dopravní vzdálenost přes 1000 do 2000 m</t>
  </si>
  <si>
    <t>-1467775686</t>
  </si>
  <si>
    <t>https://podminky.urs.cz/item/CS_URS_2023_02/998276126</t>
  </si>
  <si>
    <t>-450004188</t>
  </si>
  <si>
    <t>1432470829</t>
  </si>
  <si>
    <t>-992486788</t>
  </si>
  <si>
    <t>IO.02.12 - Řad B3_nezpůsobilé výdaje</t>
  </si>
  <si>
    <t>-12526155</t>
  </si>
  <si>
    <t>-434762192</t>
  </si>
  <si>
    <t>1577229327</t>
  </si>
  <si>
    <t>-1436531268</t>
  </si>
  <si>
    <t>619468579</t>
  </si>
  <si>
    <t>1604162420</t>
  </si>
  <si>
    <t>"zemina sk.2 - 30% " 230,00*0,30</t>
  </si>
  <si>
    <t>-1558278637</t>
  </si>
  <si>
    <t>"zemina sk.3 - 35% " 230,00*0,35</t>
  </si>
  <si>
    <t>-209137179</t>
  </si>
  <si>
    <t>"zemina sk.4 - 25% " 230,00*0,25</t>
  </si>
  <si>
    <t>-1988555485</t>
  </si>
  <si>
    <t>"zemina sk.5 - 10% " 230,00*0,10</t>
  </si>
  <si>
    <t>1644223899</t>
  </si>
  <si>
    <t>"rýhy" 230,00</t>
  </si>
  <si>
    <t>230,00*0,10</t>
  </si>
  <si>
    <t>997024078</t>
  </si>
  <si>
    <t>134,00*1,70*2</t>
  </si>
  <si>
    <t>345320843</t>
  </si>
  <si>
    <t>1021161737</t>
  </si>
  <si>
    <t>"rýhy" 69,00+80,50</t>
  </si>
  <si>
    <t>"doprava výkopku zpět pro zásyp</t>
  </si>
  <si>
    <t>139,00</t>
  </si>
  <si>
    <t>"štěrkopískové lože" 13,40</t>
  </si>
  <si>
    <t>"obsyp štěrkopískem" 52,00</t>
  </si>
  <si>
    <t>1660437452</t>
  </si>
  <si>
    <t>"odečet výkopku pro zpětný zásyp" -139,00</t>
  </si>
  <si>
    <t>181929384</t>
  </si>
  <si>
    <t>10,5*5 'Přepočtené koeficientem množství</t>
  </si>
  <si>
    <t>-894805044</t>
  </si>
  <si>
    <t>"rýhy" 57,50+23,00</t>
  </si>
  <si>
    <t>1073345917</t>
  </si>
  <si>
    <t>80,5*5 'Přepočtené koeficientem množství</t>
  </si>
  <si>
    <t>-2037003247</t>
  </si>
  <si>
    <t>10,50</t>
  </si>
  <si>
    <t>2115947148</t>
  </si>
  <si>
    <t>91*1,8 'Přepočtené koeficientem množství</t>
  </si>
  <si>
    <t>-98208530</t>
  </si>
  <si>
    <t>"dle pol.č. 162751117" 10,50</t>
  </si>
  <si>
    <t>"dle pol.č. 162751137" 80,50</t>
  </si>
  <si>
    <t>1096221965</t>
  </si>
  <si>
    <t>-848183846</t>
  </si>
  <si>
    <t>1571129064</t>
  </si>
  <si>
    <t>-274850229</t>
  </si>
  <si>
    <t>-764080726</t>
  </si>
  <si>
    <t>13,40</t>
  </si>
  <si>
    <t>-1962849734</t>
  </si>
  <si>
    <t xml:space="preserve">"oblouk"  0,05*6</t>
  </si>
  <si>
    <t>1430884299</t>
  </si>
  <si>
    <t>"tl. 150 x2" 40,00*2</t>
  </si>
  <si>
    <t>1044551785</t>
  </si>
  <si>
    <t>564650829</t>
  </si>
  <si>
    <t>261945000</t>
  </si>
  <si>
    <t>130289622</t>
  </si>
  <si>
    <t>1990529395</t>
  </si>
  <si>
    <t>1526737758</t>
  </si>
  <si>
    <t>"KLADEČSKÉ SCHÉMA VODOVODNÍHO ŘADU B3</t>
  </si>
  <si>
    <t>-1514671386</t>
  </si>
  <si>
    <t>900787284</t>
  </si>
  <si>
    <t>1425722182</t>
  </si>
  <si>
    <t>-1325337924</t>
  </si>
  <si>
    <t>-1461246240</t>
  </si>
  <si>
    <t>134,00</t>
  </si>
  <si>
    <t>-319814216</t>
  </si>
  <si>
    <t>134*1,015 'Přepočtené koeficientem množství</t>
  </si>
  <si>
    <t>-1603789204</t>
  </si>
  <si>
    <t>720537183</t>
  </si>
  <si>
    <t>17+8</t>
  </si>
  <si>
    <t>-1423861462</t>
  </si>
  <si>
    <t>-1934216587</t>
  </si>
  <si>
    <t>1932437239</t>
  </si>
  <si>
    <t>-1570308818</t>
  </si>
  <si>
    <t>378114752</t>
  </si>
  <si>
    <t>-24916799</t>
  </si>
  <si>
    <t>-1078359108</t>
  </si>
  <si>
    <t>-1021152578</t>
  </si>
  <si>
    <t>-1637797101</t>
  </si>
  <si>
    <t>-107823048</t>
  </si>
  <si>
    <t>777062816</t>
  </si>
  <si>
    <t>1380894632</t>
  </si>
  <si>
    <t>-1765811552</t>
  </si>
  <si>
    <t>1299672350</t>
  </si>
  <si>
    <t>-1794470149</t>
  </si>
  <si>
    <t>-130548093</t>
  </si>
  <si>
    <t>-2143475143</t>
  </si>
  <si>
    <t>1386119221</t>
  </si>
  <si>
    <t>134,00*1,10</t>
  </si>
  <si>
    <t>2089903694</t>
  </si>
  <si>
    <t>641859057</t>
  </si>
  <si>
    <t>1422150170</t>
  </si>
  <si>
    <t>93,00*2</t>
  </si>
  <si>
    <t>1690281008</t>
  </si>
  <si>
    <t>164333035</t>
  </si>
  <si>
    <t>74,4*14 'Přepočtené koeficientem množství</t>
  </si>
  <si>
    <t>336360162</t>
  </si>
  <si>
    <t>-1663092085</t>
  </si>
  <si>
    <t>-343630176</t>
  </si>
  <si>
    <t>-2057031155</t>
  </si>
  <si>
    <t>1798833636</t>
  </si>
  <si>
    <t>-288833579</t>
  </si>
  <si>
    <t>-1764672395</t>
  </si>
  <si>
    <t>IO.02.13 - Řad B3a</t>
  </si>
  <si>
    <t>-156357239</t>
  </si>
  <si>
    <t>1573941372</t>
  </si>
  <si>
    <t>77871217</t>
  </si>
  <si>
    <t>-355785455</t>
  </si>
  <si>
    <t>594,00</t>
  </si>
  <si>
    <t>"zemina sk.2 - 30% " 594,00*0,30</t>
  </si>
  <si>
    <t>249567256</t>
  </si>
  <si>
    <t>"zemina sk.3 - 35% " 594,00*0,35</t>
  </si>
  <si>
    <t>-2129663246</t>
  </si>
  <si>
    <t>"zemina sk.4 - 25% " 594,00*0,25</t>
  </si>
  <si>
    <t>1015059156</t>
  </si>
  <si>
    <t>"zemina sk.5 - 10% " 594,00*0,10</t>
  </si>
  <si>
    <t>291407908</t>
  </si>
  <si>
    <t>"rýhy" 594,00</t>
  </si>
  <si>
    <t>594,00*0,10</t>
  </si>
  <si>
    <t>-762773506</t>
  </si>
  <si>
    <t>345,00*1,70*2</t>
  </si>
  <si>
    <t>304600206</t>
  </si>
  <si>
    <t>-1335378900</t>
  </si>
  <si>
    <t>"rýhy" 178,20+207,90</t>
  </si>
  <si>
    <t>"výpočet dle pol.č. 174151101" 382,80</t>
  </si>
  <si>
    <t>"štěrkopískové lože" 34,50</t>
  </si>
  <si>
    <t>"obsyp štěrkopískem" 134,70</t>
  </si>
  <si>
    <t>641188660</t>
  </si>
  <si>
    <t>"výpočet dle pol.č. 174151101"- 382,80</t>
  </si>
  <si>
    <t>949244598</t>
  </si>
  <si>
    <t>3,3*5 'Přepočtené koeficientem množství</t>
  </si>
  <si>
    <t>1467712738</t>
  </si>
  <si>
    <t xml:space="preserve">"rýhy"  148,50+59,40</t>
  </si>
  <si>
    <t>463559426</t>
  </si>
  <si>
    <t>207,9*5 'Přepočtené koeficientem množství</t>
  </si>
  <si>
    <t>-816567693</t>
  </si>
  <si>
    <t>"dle pol.č. 162751117" 3,30</t>
  </si>
  <si>
    <t>1386780259</t>
  </si>
  <si>
    <t>211,2*1,8 'Přepočtené koeficientem množství</t>
  </si>
  <si>
    <t>1206244475</t>
  </si>
  <si>
    <t>"dle pol.č. 162751137" 207,90</t>
  </si>
  <si>
    <t>1630673468</t>
  </si>
  <si>
    <t>256,80</t>
  </si>
  <si>
    <t>126,00</t>
  </si>
  <si>
    <t>-353362555</t>
  </si>
  <si>
    <t>134,70</t>
  </si>
  <si>
    <t>968056837</t>
  </si>
  <si>
    <t>134,7*2 'Přepočtené koeficientem množství</t>
  </si>
  <si>
    <t>-651630773</t>
  </si>
  <si>
    <t>-656454775</t>
  </si>
  <si>
    <t>34,50</t>
  </si>
  <si>
    <t>-1688933509</t>
  </si>
  <si>
    <t>-261953739</t>
  </si>
  <si>
    <t>"tl. 150 x2" 140,00*2</t>
  </si>
  <si>
    <t>195052620</t>
  </si>
  <si>
    <t>894443473</t>
  </si>
  <si>
    <t>251030721</t>
  </si>
  <si>
    <t>-1509203234</t>
  </si>
  <si>
    <t>-1078136460</t>
  </si>
  <si>
    <t>"KLADEČSKÉ SCHÉMA VODOVODNÍHO ŘADU B3a</t>
  </si>
  <si>
    <t>812831379</t>
  </si>
  <si>
    <t>-143132</t>
  </si>
  <si>
    <t>-1718368683</t>
  </si>
  <si>
    <t>-587831205</t>
  </si>
  <si>
    <t>-1413414180</t>
  </si>
  <si>
    <t>-1583069472</t>
  </si>
  <si>
    <t>345,00</t>
  </si>
  <si>
    <t>1784734467</t>
  </si>
  <si>
    <t>345*1,015 'Přepočtené koeficientem množství</t>
  </si>
  <si>
    <t>1169802605</t>
  </si>
  <si>
    <t>1645824326</t>
  </si>
  <si>
    <t>157694462</t>
  </si>
  <si>
    <t>677657292</t>
  </si>
  <si>
    <t>-872691561</t>
  </si>
  <si>
    <t>-1852161583</t>
  </si>
  <si>
    <t>-1846761612</t>
  </si>
  <si>
    <t>1815703346</t>
  </si>
  <si>
    <t>-1043958922</t>
  </si>
  <si>
    <t>-1761504592</t>
  </si>
  <si>
    <t>2026166457</t>
  </si>
  <si>
    <t>-1526259998</t>
  </si>
  <si>
    <t>-1071246123</t>
  </si>
  <si>
    <t>1887621055</t>
  </si>
  <si>
    <t>H1222150</t>
  </si>
  <si>
    <t>hydrant podzemní plnoprůtokový DN 80, 1500 mm</t>
  </si>
  <si>
    <t>-2065904647</t>
  </si>
  <si>
    <t>-1552557707</t>
  </si>
  <si>
    <t>917280084</t>
  </si>
  <si>
    <t>863148504</t>
  </si>
  <si>
    <t>1184340340</t>
  </si>
  <si>
    <t>-314392323</t>
  </si>
  <si>
    <t>-1677119164</t>
  </si>
  <si>
    <t>2118586510</t>
  </si>
  <si>
    <t>-47694968</t>
  </si>
  <si>
    <t>780762115</t>
  </si>
  <si>
    <t>1450615246</t>
  </si>
  <si>
    <t>-599340759</t>
  </si>
  <si>
    <t>345,00*1,10</t>
  </si>
  <si>
    <t>858034773</t>
  </si>
  <si>
    <t>-892023348</t>
  </si>
  <si>
    <t>769739425</t>
  </si>
  <si>
    <t>386731596</t>
  </si>
  <si>
    <t>13313043</t>
  </si>
  <si>
    <t>239306739</t>
  </si>
  <si>
    <t>IO.03 - Vodovodní odbočky</t>
  </si>
  <si>
    <t>113106123</t>
  </si>
  <si>
    <t>Rozebrání dlažeb komunikací pro pěší s přemístěním hmot na skládku na vzdálenost do 3 m nebo s naložením na dopravní prostředek s ložem z kameniva nebo živice a s jakoukoliv výplní spár ručně ze zámkové dlažby</t>
  </si>
  <si>
    <t>-2089207976</t>
  </si>
  <si>
    <t>https://podminky.urs.cz/item/CS_URS_2023_02/113106123</t>
  </si>
  <si>
    <t>"dlažba</t>
  </si>
  <si>
    <t>12,00*1,00</t>
  </si>
  <si>
    <t>-945141283</t>
  </si>
  <si>
    <t>10,00*1,50</t>
  </si>
  <si>
    <t>113107322</t>
  </si>
  <si>
    <t>Odstranění podkladů nebo krytů strojně plochy jednotlivě do 50 m2 s přemístěním hmot na skládku na vzdálenost do 3 m nebo s naložením na dopravní prostředek z kameniva hrubého drceného, o tl. vrstvy přes 100 do 200 mm</t>
  </si>
  <si>
    <t>-2009536196</t>
  </si>
  <si>
    <t>https://podminky.urs.cz/item/CS_URS_2023_02/113107322</t>
  </si>
  <si>
    <t>12,00*0,60</t>
  </si>
  <si>
    <t>488551651</t>
  </si>
  <si>
    <t>10,00*0,60</t>
  </si>
  <si>
    <t>"štěrková cesta</t>
  </si>
  <si>
    <t>61,50*0,60</t>
  </si>
  <si>
    <t>14223369</t>
  </si>
  <si>
    <t>17,00*0,60</t>
  </si>
  <si>
    <t>20,00*0,60</t>
  </si>
  <si>
    <t>113107331</t>
  </si>
  <si>
    <t>Odstranění podkladů nebo krytů strojně plochy jednotlivě do 50 m2 s přemístěním hmot na skládku na vzdálenost do 3 m nebo s naložením na dopravní prostředek z betonu prostého, o tl. vrstvy přes 100 do 150 mm</t>
  </si>
  <si>
    <t>-919573338</t>
  </si>
  <si>
    <t>https://podminky.urs.cz/item/CS_URS_2023_02/113107331</t>
  </si>
  <si>
    <t>-1706750449</t>
  </si>
  <si>
    <t>113202111</t>
  </si>
  <si>
    <t>Vytrhání obrub s vybouráním lože, s přemístěním hmot na skládku na vzdálenost do 3 m nebo s naložením na dopravní prostředek z krajníků nebo obrubníků stojatých</t>
  </si>
  <si>
    <t>1154423548</t>
  </si>
  <si>
    <t>https://podminky.urs.cz/item/CS_URS_2023_02/113202111</t>
  </si>
  <si>
    <t>1259673012</t>
  </si>
  <si>
    <t>20,00*2,00</t>
  </si>
  <si>
    <t>132154104</t>
  </si>
  <si>
    <t>Hloubení zapažených rýh šířky do 800 mm strojně s urovnáním dna do předepsaného profilu a spádu v hornině třídy těžitelnosti I skupiny 1 a 2 přes 100 m3</t>
  </si>
  <si>
    <t>942624631</t>
  </si>
  <si>
    <t>https://podminky.urs.cz/item/CS_URS_2023_02/132154104</t>
  </si>
  <si>
    <t>"VZOROVÉ NAPOJENÍ VODOVODNÍ ODBOČKY</t>
  </si>
  <si>
    <t>(68,50+7,00+16)*0,60*1,50</t>
  </si>
  <si>
    <t>"zemina sk.2 - 30%" 82,35*0,30</t>
  </si>
  <si>
    <t>132254104</t>
  </si>
  <si>
    <t>Hloubení zapažených rýh šířky do 800 mm strojně s urovnáním dna do předepsaného profilu a spádu v hornině třídy těžitelnosti I skupiny 3 přes 100 m3</t>
  </si>
  <si>
    <t>-232690792</t>
  </si>
  <si>
    <t>https://podminky.urs.cz/item/CS_URS_2023_02/132254104</t>
  </si>
  <si>
    <t>"zemina sk.3 - 35%" 82,35*0,35</t>
  </si>
  <si>
    <t>132354104</t>
  </si>
  <si>
    <t>Hloubení zapažených rýh šířky do 800 mm strojně s urovnáním dna do předepsaného profilu a spádu v hornině třídy těžitelnosti II skupiny 4 přes 100 m3</t>
  </si>
  <si>
    <t>1571447963</t>
  </si>
  <si>
    <t>https://podminky.urs.cz/item/CS_URS_2023_02/132354104</t>
  </si>
  <si>
    <t>"zemina sk.4 - 25%" 82,35*0,25</t>
  </si>
  <si>
    <t>132454104</t>
  </si>
  <si>
    <t>Hloubení zapažených rýh šířky do 800 mm strojně s urovnáním dna do předepsaného profilu a spádu v hornině třídy těžitelnosti II skupiny 5 přes 100 m3</t>
  </si>
  <si>
    <t>416948091</t>
  </si>
  <si>
    <t>https://podminky.urs.cz/item/CS_URS_2023_02/132454104</t>
  </si>
  <si>
    <t>"zemina sk.5 - 10%" 82,35*0,10</t>
  </si>
  <si>
    <t>151101101</t>
  </si>
  <si>
    <t>Zřízení pažení a rozepření stěn rýh pro podzemní vedení příložné pro jakoukoliv mezerovitost, hloubky do 2 m</t>
  </si>
  <si>
    <t>-1745681322</t>
  </si>
  <si>
    <t>https://podminky.urs.cz/item/CS_URS_2023_02/151101101</t>
  </si>
  <si>
    <t>91,5*1,50*2</t>
  </si>
  <si>
    <t>151101111</t>
  </si>
  <si>
    <t>Odstranění pažení a rozepření stěn rýh pro podzemní vedení s uložením materiálu na vzdálenost do 3 m od kraje výkopu příložné, hloubky do 2 m</t>
  </si>
  <si>
    <t>450552441</t>
  </si>
  <si>
    <t>https://podminky.urs.cz/item/CS_URS_2023_02/151101111</t>
  </si>
  <si>
    <t>-306830312</t>
  </si>
  <si>
    <t>40,00*0,20</t>
  </si>
  <si>
    <t>"rýhy"24,705+28,803</t>
  </si>
  <si>
    <t>"výpočet dle pol.č. 174151101"57,645</t>
  </si>
  <si>
    <t>"štěrkopískové lože" 5,49</t>
  </si>
  <si>
    <t>"obsyp štěrkopískem" 19,215</t>
  </si>
  <si>
    <t>201651555</t>
  </si>
  <si>
    <t>"rýhy" 20,588+8,253</t>
  </si>
  <si>
    <t>"výpočet dle pol.č. 174151101" 57,645-53,508</t>
  </si>
  <si>
    <t>645948812</t>
  </si>
  <si>
    <t>"rýhy" 19,215+5,49-4,14</t>
  </si>
  <si>
    <t>2002911734</t>
  </si>
  <si>
    <t>20,565*5 'Přepočtené koeficientem množství</t>
  </si>
  <si>
    <t>1256111945</t>
  </si>
  <si>
    <t>"výpočet dle pol.č. 174151101" 57,645</t>
  </si>
  <si>
    <t>2098685554</t>
  </si>
  <si>
    <t>"dle pol.č. 162751137" 20,565</t>
  </si>
  <si>
    <t>"výpočet dle pol.č. 174151101"4,137</t>
  </si>
  <si>
    <t>1811969417</t>
  </si>
  <si>
    <t>27,405*1,8 'Přepočtené koeficientem množství</t>
  </si>
  <si>
    <t>-384410542</t>
  </si>
  <si>
    <t>"dle pol.č. 162751137" 27,405</t>
  </si>
  <si>
    <t>-265041806</t>
  </si>
  <si>
    <t>20,00*0,60*(1,50-0,10-0,35)</t>
  </si>
  <si>
    <t>71,5*0,60*(1,50-0,10-0,35)</t>
  </si>
  <si>
    <t>486507646</t>
  </si>
  <si>
    <t>(68,5+7,00+16)*0,60*0,35</t>
  </si>
  <si>
    <t>1340151390</t>
  </si>
  <si>
    <t>19,215*2 'Přepočtené koeficientem množství</t>
  </si>
  <si>
    <t>-388554406</t>
  </si>
  <si>
    <t>20*2,00</t>
  </si>
  <si>
    <t>-267295112</t>
  </si>
  <si>
    <t>-51007128</t>
  </si>
  <si>
    <t>40*0,03 'Přepočtené koeficientem množství</t>
  </si>
  <si>
    <t>2109029317</t>
  </si>
  <si>
    <t>(68,5+7,00+16)*0,60*0,10</t>
  </si>
  <si>
    <t>1884926100</t>
  </si>
  <si>
    <t>440752158</t>
  </si>
  <si>
    <t>"tl. 150x2" (76,00*0,60)*2</t>
  </si>
  <si>
    <t>-527323575</t>
  </si>
  <si>
    <t>1318020891</t>
  </si>
  <si>
    <t>369395860</t>
  </si>
  <si>
    <t>-694122264</t>
  </si>
  <si>
    <t>-1127702123</t>
  </si>
  <si>
    <t>-246883012</t>
  </si>
  <si>
    <t>-221801990</t>
  </si>
  <si>
    <t>-774301531</t>
  </si>
  <si>
    <t>596211110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</si>
  <si>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60 mm skupiny A, pro plochy do 50 m2</t>
  </si>
  <si>
    <t>-1740826758</t>
  </si>
  <si>
    <t>https://podminky.urs.cz/item/CS_URS_2023_02/596211110</t>
  </si>
  <si>
    <t>59245015</t>
  </si>
  <si>
    <t xml:space="preserve">dlažba zámková tl. 60mm </t>
  </si>
  <si>
    <t>-177366844</t>
  </si>
  <si>
    <t>doplnění stáv. dlažby - 10%</t>
  </si>
  <si>
    <t>12,00</t>
  </si>
  <si>
    <t>12*0,1 'Přepočtené koeficientem množství</t>
  </si>
  <si>
    <t>871161141</t>
  </si>
  <si>
    <t>Montáž vodovodního potrubí z plastů v otevřeném výkopu z polyetylenu PE 100 svařovaných na tupo SDR 11/PN16 D 32 x 3,0 mm</t>
  </si>
  <si>
    <t>866809432</t>
  </si>
  <si>
    <t>https://podminky.urs.cz/item/CS_URS_2023_02/871161141</t>
  </si>
  <si>
    <t>"30 ks odboček</t>
  </si>
  <si>
    <t>84,5</t>
  </si>
  <si>
    <t>28613656</t>
  </si>
  <si>
    <t>potrubí vodovodní třívrstvé PE100 SDR11 s dodatečným opláštěním a integrovaným detekčním vodičem, 32 x 3,0mm</t>
  </si>
  <si>
    <t>-598811460</t>
  </si>
  <si>
    <t>84,5*1,015 'Přepočtené koeficientem množství</t>
  </si>
  <si>
    <t>871171141</t>
  </si>
  <si>
    <t>Montáž vodovodního potrubí z plastů v otevřeném výkopu z polyetylenu PE 100 svařovaných na tupo SDR 11/PN16 D 40 x 3,7 mm</t>
  </si>
  <si>
    <t>-1016396524</t>
  </si>
  <si>
    <t>https://podminky.urs.cz/item/CS_URS_2023_02/871171141</t>
  </si>
  <si>
    <t>"1 ks odbočky</t>
  </si>
  <si>
    <t>28613640</t>
  </si>
  <si>
    <t>potrubí vodovodní třívrstvé PE100 SDR11 s dodatečným opláštěním a integrovaným detekčním vodičem, 40 x 3,7mm</t>
  </si>
  <si>
    <t>-1712451302</t>
  </si>
  <si>
    <t>7*1,015 'Přepočtené koeficientem množství</t>
  </si>
  <si>
    <t>877162001</t>
  </si>
  <si>
    <t>Montáž svěrných (mechanických) spojek na vodovodním potrubí spojek, kolen 90° nebo redukcí d 32</t>
  </si>
  <si>
    <t>1994357405</t>
  </si>
  <si>
    <t>https://podminky.urs.cz/item/CS_URS_2023_02/877162001</t>
  </si>
  <si>
    <t>30*2</t>
  </si>
  <si>
    <t>63126-32</t>
  </si>
  <si>
    <t>tvarovky pro napojení šoupátka DN25 na potrubí</t>
  </si>
  <si>
    <t>354119748</t>
  </si>
  <si>
    <t>877172001</t>
  </si>
  <si>
    <t>Montáž svěrných (mechanických) spojek na vodovodním potrubí spojek, kolen 90° nebo redukcí d 40</t>
  </si>
  <si>
    <t>468273849</t>
  </si>
  <si>
    <t>https://podminky.urs.cz/item/CS_URS_2023_02/877172001</t>
  </si>
  <si>
    <t>1*2</t>
  </si>
  <si>
    <t>63126-40</t>
  </si>
  <si>
    <t>tvarovky pro napojení šoupátka DN32 na potrubí</t>
  </si>
  <si>
    <t>-1034324823</t>
  </si>
  <si>
    <t>891161324</t>
  </si>
  <si>
    <t>Montáž vodovodních armatur na potrubí šoupátek pro domovní přípojky s nástrčnými ISO konci PN16 DN 25</t>
  </si>
  <si>
    <t>790977939</t>
  </si>
  <si>
    <t>https://podminky.urs.cz/item/CS_URS_2023_02/891161324</t>
  </si>
  <si>
    <t>42221557</t>
  </si>
  <si>
    <t>šoupátko domovní přípojky litinové ISO hrdlo PN16 25x25</t>
  </si>
  <si>
    <t>677798767</t>
  </si>
  <si>
    <t>891171324</t>
  </si>
  <si>
    <t>Montáž vodovodních armatur na potrubí šoupátek pro domovní přípojky s nástrčnými ISO konci PN16 DN 32</t>
  </si>
  <si>
    <t>1367431111</t>
  </si>
  <si>
    <t>https://podminky.urs.cz/item/CS_URS_2023_02/891171324</t>
  </si>
  <si>
    <t>42221558</t>
  </si>
  <si>
    <t>šoupátko domovní přípojky litinové ISO hrdlo PN16 32x32</t>
  </si>
  <si>
    <t>1372423046</t>
  </si>
  <si>
    <t>891249111</t>
  </si>
  <si>
    <t>Montáž vodovodních armatur na potrubí navrtávacích pasů s ventilem Jt 1 MPa, na potrubí z trub litinových, ocelových nebo plastických hmot DN 80</t>
  </si>
  <si>
    <t>-1999026710</t>
  </si>
  <si>
    <t>https://podminky.urs.cz/item/CS_URS_2023_02/891249111</t>
  </si>
  <si>
    <t>42273545</t>
  </si>
  <si>
    <t>pás navrtávací se závitovým výstupem z tvárné litiny pro vodovodní PE a PVC potrubí 90-1”</t>
  </si>
  <si>
    <t>-8917129</t>
  </si>
  <si>
    <t>-859479148</t>
  </si>
  <si>
    <t>42273563</t>
  </si>
  <si>
    <t>pás navrtávací se závitovým výstupem z tvárné litiny pro vodovodní PE a PVC potrubí 160-5/4”</t>
  </si>
  <si>
    <t>-1567546034</t>
  </si>
  <si>
    <t>892233922</t>
  </si>
  <si>
    <t>Proplach vodovodního potrubí při opravách jednoduchý DN od 40 do 70</t>
  </si>
  <si>
    <t>-2098656917</t>
  </si>
  <si>
    <t>https://podminky.urs.cz/item/CS_URS_2023_02/892233922</t>
  </si>
  <si>
    <t>80+16-11,5</t>
  </si>
  <si>
    <t>-1066597724</t>
  </si>
  <si>
    <t>https://podminky.urs.cz/item/CS_URS_2023_02/899401112</t>
  </si>
  <si>
    <t>739802564</t>
  </si>
  <si>
    <t>1063994970</t>
  </si>
  <si>
    <t>1985081200</t>
  </si>
  <si>
    <t>-1745566890</t>
  </si>
  <si>
    <t>91,5*1,30</t>
  </si>
  <si>
    <t>-1253121578</t>
  </si>
  <si>
    <t>91,5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</si>
  <si>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</si>
  <si>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</si>
  <si>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-43723454</t>
  </si>
  <si>
    <t>https://podminky.urs.cz/item/CS_URS_2023_02/916231213</t>
  </si>
  <si>
    <t>59217018</t>
  </si>
  <si>
    <t>obrubník betonový chodníkový 1000x80x200mm</t>
  </si>
  <si>
    <t>506993237</t>
  </si>
  <si>
    <t>"doplnění stáv. obrub" 3,00</t>
  </si>
  <si>
    <t>-1623667478</t>
  </si>
  <si>
    <t>"VZOROVÝ ŘEZ ULOŽENÍ POTRUBÍ</t>
  </si>
  <si>
    <t>10,00*1,00+10,00*1,50</t>
  </si>
  <si>
    <t>1236172724</t>
  </si>
  <si>
    <t>2015169043</t>
  </si>
  <si>
    <t>17,00*2</t>
  </si>
  <si>
    <t>1130134557</t>
  </si>
  <si>
    <t>20,00*2</t>
  </si>
  <si>
    <t>979024442</t>
  </si>
  <si>
    <t>Očištění vybouraných prvků komunikací od spojovacího materiálu s odklizením a uložením očištěných hmot a spojovacího materiálu na skládku na vzdálenost do 10 m obrubníků a krajníků, vybouraných z jakéhokoliv lože a s jakoukoliv výplní spár chodníkových</t>
  </si>
  <si>
    <t>443008020</t>
  </si>
  <si>
    <t>https://podminky.urs.cz/item/CS_URS_2023_02/979024442</t>
  </si>
  <si>
    <t>979054451</t>
  </si>
  <si>
    <t>Očištění vybouraných prvků komunikací od spojovacího materiálu s odklizením a uložením očištěných hmot a spojovacího materiálu na skládku na vzdálenost do 10 m zámkových dlaždic s vyplněním spár kamenivem</t>
  </si>
  <si>
    <t>-1005299745</t>
  </si>
  <si>
    <t>https://podminky.urs.cz/item/CS_URS_2023_02/979054451</t>
  </si>
  <si>
    <t>-1598400048</t>
  </si>
  <si>
    <t>-523274690</t>
  </si>
  <si>
    <t>1161376108</t>
  </si>
  <si>
    <t>52,794*14 'Přepočtené koeficientem množství</t>
  </si>
  <si>
    <t>-1168006868</t>
  </si>
  <si>
    <t>-1706454006</t>
  </si>
  <si>
    <t>6,00*4</t>
  </si>
  <si>
    <t>-1473709465</t>
  </si>
  <si>
    <t>-662284805</t>
  </si>
  <si>
    <t>-1121336853</t>
  </si>
  <si>
    <t>445660571</t>
  </si>
  <si>
    <t>-912496861</t>
  </si>
  <si>
    <t>-275322087</t>
  </si>
  <si>
    <t>IO.03.1 - Vodovodní odbočky-nezpůsobilé výdaje</t>
  </si>
  <si>
    <t>(209,00-94,5)*0,60</t>
  </si>
  <si>
    <t>(132,00-20)*2,00</t>
  </si>
  <si>
    <t>(393,00+7,00-91,5)*0,60*1,50</t>
  </si>
  <si>
    <t>"zemina sk.2 - 30%" 277,65*0,30</t>
  </si>
  <si>
    <t>"zemina sk.3 - 35%" 277,65*0,35</t>
  </si>
  <si>
    <t>"zemina sk.4 - 25%" 277,65*0,25</t>
  </si>
  <si>
    <t>"zemina sk.5 - 10%" 277,65*0,10</t>
  </si>
  <si>
    <t>(400,00-91,5)*1,50*2</t>
  </si>
  <si>
    <t>224,00*0,20</t>
  </si>
  <si>
    <t>"rýhy" 83,295+97,178</t>
  </si>
  <si>
    <t>44,8</t>
  </si>
  <si>
    <t>"výpočet dle pol.č. 174151101"180,473</t>
  </si>
  <si>
    <t>"štěrkopískové lože" 18,51</t>
  </si>
  <si>
    <t>"obsyp štěrkopískem" 64,785</t>
  </si>
  <si>
    <t>"rýhy" 69,413+27,765</t>
  </si>
  <si>
    <t>"výpočet dle pol.č. 174151101" 180,475-147,745</t>
  </si>
  <si>
    <t>"rýhy" 69,178+27,765-19,665</t>
  </si>
  <si>
    <t>77,278*5 'Přepočtené koeficientem množství</t>
  </si>
  <si>
    <t>"výpočet dle pol.č. 174151101" 180,785</t>
  </si>
  <si>
    <t>"dle pol.č. 162751137" 77,278</t>
  </si>
  <si>
    <t>"výpočet dle pol.č. 174151101" 19,665</t>
  </si>
  <si>
    <t>77,287*1,8 'Přepočtené koeficientem množství</t>
  </si>
  <si>
    <t>"dle pol.č. 162751137"77,287</t>
  </si>
  <si>
    <t>120*0,60*(1,50-0,10-0,35)</t>
  </si>
  <si>
    <t>114,50*0,60*(1,50-0,10-0,35)</t>
  </si>
  <si>
    <t>(393,00+7,00-91,5)*0,60*0,35</t>
  </si>
  <si>
    <t>64,785*2 'Přepočtené koeficientem množství</t>
  </si>
  <si>
    <t>132,00*2,00-40</t>
  </si>
  <si>
    <t>224*0,03 'Přepočtené koeficientem množství</t>
  </si>
  <si>
    <t>(393,00+7,00-91,5)*0,60*0,10</t>
  </si>
  <si>
    <t>"tl. 150x2" ((209,00-64,5)*0,60)*2</t>
  </si>
  <si>
    <t>"131-30 ks odboček</t>
  </si>
  <si>
    <t>393,00-84,5</t>
  </si>
  <si>
    <t>308,5*1,015 'Přepočtené koeficientem množství</t>
  </si>
  <si>
    <t>(131-30)*2</t>
  </si>
  <si>
    <t>131-30</t>
  </si>
  <si>
    <t>131-31</t>
  </si>
  <si>
    <t>393,00-68,5-16</t>
  </si>
  <si>
    <t>(400,00-75,5-16)*1,30</t>
  </si>
  <si>
    <t>400,00-75,5-16</t>
  </si>
  <si>
    <t>30,228*14 'Přepočtené koeficientem množství</t>
  </si>
  <si>
    <t>SO 01 - ATS</t>
  </si>
  <si>
    <t>SO 01.1 - ATS BORKA</t>
  </si>
  <si>
    <t>Úroveň 3:</t>
  </si>
  <si>
    <t>01.1 - Objekt s akumulací 2 x 15 m3</t>
  </si>
  <si>
    <t xml:space="preserve">    3 - Svislé a kompletní konstrukce</t>
  </si>
  <si>
    <t xml:space="preserve">    6 - Úpravy povrchů, podlahy a osazování výplní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</si>
  <si>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</si>
  <si>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</si>
  <si>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</si>
  <si>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</si>
  <si>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721 - Zdravotechnika - vnitřní kanalizace</t>
  </si>
  <si>
    <t xml:space="preserve">    751 - Vzduchotechnika</t>
  </si>
  <si>
    <t xml:space="preserve">    762 - Konstrukce tesařské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</si>
  <si>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</si>
  <si>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</si>
  <si>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</si>
  <si>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</si>
  <si>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783 - Dokončovací práce - nátěry</t>
  </si>
  <si>
    <t xml:space="preserve">    999 - Zkoušky a kontrolní práce</t>
  </si>
  <si>
    <t>111151131</t>
  </si>
  <si>
    <t>Pokosení trávníku při souvislé ploše do 1000 m2 lučního v rovině nebo svahu do 1:5</t>
  </si>
  <si>
    <t>1744045161</t>
  </si>
  <si>
    <t>"LEGENDA SKLADEB</t>
  </si>
  <si>
    <t>6 x pokosení/ 3 měsíce</t>
  </si>
  <si>
    <t>Sub1 - Násep na stropě akumulačních komor</t>
  </si>
  <si>
    <t>6*15,71</t>
  </si>
  <si>
    <t>Sub3 - Rekultivace - Zatravnění areálu</t>
  </si>
  <si>
    <t>6*325,00</t>
  </si>
  <si>
    <t>111151132</t>
  </si>
  <si>
    <t>Pokosení trávníku při souvislé ploše do 1000 m2 lučního na svahu přes 1:5 do 1:2</t>
  </si>
  <si>
    <t>87808992</t>
  </si>
  <si>
    <t>"Sub2" 6*15,83</t>
  </si>
  <si>
    <t>784203570</t>
  </si>
  <si>
    <t>20 dní á 24 hod</t>
  </si>
  <si>
    <t>20*24</t>
  </si>
  <si>
    <t>1654872013</t>
  </si>
  <si>
    <t>1069280567</t>
  </si>
  <si>
    <t>"sejmutí humozních vrstev před započetím stavebních prací</t>
  </si>
  <si>
    <t>"prostor pro ATS</t>
  </si>
  <si>
    <t>10,00*5,00</t>
  </si>
  <si>
    <t>"pro zpevněné plochy</t>
  </si>
  <si>
    <t>"dle Ch1" 60,00</t>
  </si>
  <si>
    <t>122251104</t>
  </si>
  <si>
    <t>Odkopávky a prokopávky nezapažené strojně v hornině třídy těžitelnosti I skupiny 3 přes 100 do 500 m3</t>
  </si>
  <si>
    <t>-1922078561</t>
  </si>
  <si>
    <t>plná výměna zeminy v aktivní zóně asfaltové komunikace</t>
  </si>
  <si>
    <t>tl.400 mm</t>
  </si>
  <si>
    <t>72,00*0,40</t>
  </si>
  <si>
    <t>"odkopávky pro konstrukční vrstvy ZP</t>
  </si>
  <si>
    <t>72,00*0,38</t>
  </si>
  <si>
    <t>131151204</t>
  </si>
  <si>
    <t>Hloubení zapažených jam a zářezů strojně s urovnáním dna do předepsaného profilu a spádu v hornině třídy těžitelnosti I skupiny 1 a 2 přes 100 do 500 m3</t>
  </si>
  <si>
    <t>-284587734</t>
  </si>
  <si>
    <t>https://podminky.urs.cz/item/CS_URS_2023_02/131151204</t>
  </si>
  <si>
    <t>"ŘEZ A-A</t>
  </si>
  <si>
    <t>"VÝKRES PAŽENÍ STAVEBNÍ JÁMY A VYTYČOVACÍ BODY</t>
  </si>
  <si>
    <t>9,30*4,50*5,00</t>
  </si>
  <si>
    <t>"zemina sk.2 - 64%" 209,25*0,64</t>
  </si>
  <si>
    <t>131251204</t>
  </si>
  <si>
    <t>Hloubení zapažených jam a zářezů strojně s urovnáním dna do předepsaného profilu a spádu v hornině třídy těžitelnosti I skupiny 3 přes 100 do 500 m3</t>
  </si>
  <si>
    <t>-1006830872</t>
  </si>
  <si>
    <t>https://podminky.urs.cz/item/CS_URS_2023_02/131251204</t>
  </si>
  <si>
    <t>"zemina sk.3 - 36%" 209,25*0,36</t>
  </si>
  <si>
    <t>153112111</t>
  </si>
  <si>
    <t>Zřízení beraněných stěn z ocelových štětovnic z terénu nastražení štětovnic ve standardních podmínkách, délky do 10 m</t>
  </si>
  <si>
    <t>-1595862678</t>
  </si>
  <si>
    <t>https://podminky.urs.cz/item/CS_URS_2023_02/153112111</t>
  </si>
  <si>
    <t>9,30*8,00*2</t>
  </si>
  <si>
    <t>4,50*8,00*2</t>
  </si>
  <si>
    <t>153112122</t>
  </si>
  <si>
    <t>Zřízení beraněných stěn z ocelových štětovnic z terénu zaberanění štětovnic ve standardních podmínkách, délky do 8 m</t>
  </si>
  <si>
    <t>-1984270898</t>
  </si>
  <si>
    <t>https://podminky.urs.cz/item/CS_URS_2023_02/153112122</t>
  </si>
  <si>
    <t>M159011</t>
  </si>
  <si>
    <t xml:space="preserve">Štětovnice Larsen </t>
  </si>
  <si>
    <t>-132058833</t>
  </si>
  <si>
    <t>"89 kg/m2</t>
  </si>
  <si>
    <t>0,089*220,80</t>
  </si>
  <si>
    <t>"opotřebení štětovnic dočasně zabudovaných - 0,5 násobek pořizovací ceny materiálu.</t>
  </si>
  <si>
    <t>153113112</t>
  </si>
  <si>
    <t>Vytažení stěn z ocelových štětovnic zaberaněných z terénu délky do 12 m ve standardních podmínkách, zaberaněných na hloubku do 8 m</t>
  </si>
  <si>
    <t>-1371631360</t>
  </si>
  <si>
    <t>https://podminky.urs.cz/item/CS_URS_2023_02/153113112</t>
  </si>
  <si>
    <t>153116111</t>
  </si>
  <si>
    <t>Kleštiny nebo převázky pro hradící stěny beraněné, nasazené, tabulové z oceli jakéhokoliv druhu z terénu opracování</t>
  </si>
  <si>
    <t>-212570096</t>
  </si>
  <si>
    <t>https://podminky.urs.cz/item/CS_URS_2023_02/153116111</t>
  </si>
  <si>
    <t>153116112</t>
  </si>
  <si>
    <t>Kleštiny nebo převázky pro hradící stěny beraněné, nasazené, tabulové z oceli jakéhokoliv druhu z terénu montáž</t>
  </si>
  <si>
    <t>1797341005</t>
  </si>
  <si>
    <t>https://podminky.urs.cz/item/CS_URS_2023_02/153116112</t>
  </si>
  <si>
    <t>"profil U240 - 33,08m</t>
  </si>
  <si>
    <t>1121,41/1000</t>
  </si>
  <si>
    <t>13010830</t>
  </si>
  <si>
    <t>ocel profilová jakost S235JR (11 375) průřez U 240</t>
  </si>
  <si>
    <t>409270463</t>
  </si>
  <si>
    <t>"opotřebení kleštin nebo převázek dočasně zabudovaných - 0,5 násobek pořizovací ceny materiálu</t>
  </si>
  <si>
    <t>153116113</t>
  </si>
  <si>
    <t>Kleštiny nebo převázky pro hradící stěny beraněné, nasazené, tabulové z oceli jakéhokoliv druhu z terénu demontáž</t>
  </si>
  <si>
    <t>-928095975</t>
  </si>
  <si>
    <t>https://podminky.urs.cz/item/CS_URS_2023_02/153116113</t>
  </si>
  <si>
    <t>161151103</t>
  </si>
  <si>
    <t>Svislé přemístění výkopku strojně bez naložení do dopravní nádoby avšak s vyprázdněním dopravní nádoby na hromadu nebo do dopravního prostředku z horniny třídy těžitelnosti I skupiny 1 až 3 při hloubce výkopu přes 4 do 8 m</t>
  </si>
  <si>
    <t>1697072521</t>
  </si>
  <si>
    <t>https://podminky.urs.cz/item/CS_URS_2023_02/161151103</t>
  </si>
  <si>
    <t>"výkop jámy - 70% z celkovéhop objemu výkopu jámy</t>
  </si>
  <si>
    <t>209,25*0,70</t>
  </si>
  <si>
    <t>1480835848</t>
  </si>
  <si>
    <t>110,00*0,20</t>
  </si>
  <si>
    <t>"přemístění odkopávek</t>
  </si>
  <si>
    <t>56,16</t>
  </si>
  <si>
    <t>"přemístění výkopku jámy na meziskládku</t>
  </si>
  <si>
    <t>209,25</t>
  </si>
  <si>
    <t>22,00</t>
  </si>
  <si>
    <t>"přemístění výkopku jámy z meziskládky pro další využití</t>
  </si>
  <si>
    <t>67,426</t>
  </si>
  <si>
    <t>185186607</t>
  </si>
  <si>
    <t>"výkopy celkem" 287,41</t>
  </si>
  <si>
    <t>"využití zeminy" -89,426</t>
  </si>
  <si>
    <t>738191116</t>
  </si>
  <si>
    <t>197,984*5 'Přepočtené koeficientem množství</t>
  </si>
  <si>
    <t>1279019339</t>
  </si>
  <si>
    <t xml:space="preserve">"odvoz přebytečného výkopku na skládku </t>
  </si>
  <si>
    <t>197,984</t>
  </si>
  <si>
    <t>1653761056</t>
  </si>
  <si>
    <t>197,984*1,8 'Přepočtené koeficientem množství</t>
  </si>
  <si>
    <t>401903116</t>
  </si>
  <si>
    <t>1524042057</t>
  </si>
  <si>
    <t>"výkop jámy" 9,30*4,50*5,00</t>
  </si>
  <si>
    <t>"zásyp jámy kolem konstrukce ATS hutněným nesoudržným výkopkem</t>
  </si>
  <si>
    <t>"odečet výtlaku konstrukcí ATS</t>
  </si>
  <si>
    <t>"podkladní konstrukce dle položek zakládání"</t>
  </si>
  <si>
    <t>-20,65-12,39-20,15-4,703</t>
  </si>
  <si>
    <t xml:space="preserve">"prefa konstrukce 1.PP ATS" </t>
  </si>
  <si>
    <t>-8,02*3,06*3,42</t>
  </si>
  <si>
    <t>181111111</t>
  </si>
  <si>
    <t>Plošná úprava terénu v zemině skupiny 1 až 4 s urovnáním povrchu bez doplnění ornice souvislé plochy do 500 m2 při nerovnostech terénu přes 50 do 100 mm v rovině nebo na svahu do 1:5</t>
  </si>
  <si>
    <t>-1769958506</t>
  </si>
  <si>
    <t>https://podminky.urs.cz/item/CS_URS_2023_02/181111111</t>
  </si>
  <si>
    <t>"Sub3 - Rekultivace - Zatravnění areálu</t>
  </si>
  <si>
    <t>325,00</t>
  </si>
  <si>
    <t>-1298872889</t>
  </si>
  <si>
    <t>10364101</t>
  </si>
  <si>
    <t>zemina pro terénní úpravy - ornice</t>
  </si>
  <si>
    <t>599073648</t>
  </si>
  <si>
    <t>"ornice tl. 100mm</t>
  </si>
  <si>
    <t>325,00*0,10*1,80</t>
  </si>
  <si>
    <t>"odečet využití sejmuté ornice</t>
  </si>
  <si>
    <t>-110,00*0,20*1,80</t>
  </si>
  <si>
    <t>1398330424</t>
  </si>
  <si>
    <t>"PŮDORYS 1.NP</t>
  </si>
  <si>
    <t>"Sub3" 325,00</t>
  </si>
  <si>
    <t>1400188215</t>
  </si>
  <si>
    <t>325*0,02 'Přepočtené koeficientem množství</t>
  </si>
  <si>
    <t>181411123</t>
  </si>
  <si>
    <t>Založení trávníku na půdě předem připravené plochy do 1000 m2 výsevem včetně utažení lučního na svahu přes 1:2 do 1:1</t>
  </si>
  <si>
    <t>1225697274</t>
  </si>
  <si>
    <t>https://podminky.urs.cz/item/CS_URS_2023_02/181411123</t>
  </si>
  <si>
    <t>"Sub2" 15,83</t>
  </si>
  <si>
    <t>00572474</t>
  </si>
  <si>
    <t>osivo směs travní krajinná-svahová</t>
  </si>
  <si>
    <t>-470991371</t>
  </si>
  <si>
    <t>15,83*0,02 'Přepočtené koeficientem množství</t>
  </si>
  <si>
    <t>181911102</t>
  </si>
  <si>
    <t>Úprava pláně vyrovnáním výškových rozdílů ručně v hornině třídy těžitelnosti I skupiny 1 a 2 se zhutněním</t>
  </si>
  <si>
    <t>-2044045020</t>
  </si>
  <si>
    <t>https://podminky.urs.cz/item/CS_URS_2023_02/181911102</t>
  </si>
  <si>
    <t>"Ch2 - Okapový chodník</t>
  </si>
  <si>
    <t>9,22</t>
  </si>
  <si>
    <t>181951112</t>
  </si>
  <si>
    <t>Úprava pláně vyrovnáním výškových rozdílů strojně v hornině třídy těžitelnosti I, skupiny 1 až 3 se zhutněním</t>
  </si>
  <si>
    <t>-1182265299</t>
  </si>
  <si>
    <t>https://podminky.urs.cz/item/CS_URS_2023_02/181951112</t>
  </si>
  <si>
    <t>"Ch1 - Zpevněné plochy</t>
  </si>
  <si>
    <t>60,04</t>
  </si>
  <si>
    <t>"ATS</t>
  </si>
  <si>
    <t>9,26*4,46</t>
  </si>
  <si>
    <t>182111111</t>
  </si>
  <si>
    <t>Zpevnění svahu tkaninou nebo rohoží na svahu sklonu přes 1:2 do 1:1</t>
  </si>
  <si>
    <t>-1793396705</t>
  </si>
  <si>
    <t>https://podminky.urs.cz/item/CS_URS_2023_02/182111111</t>
  </si>
  <si>
    <t>61894012</t>
  </si>
  <si>
    <t>síť protierozní z kokosových vláken 400g/m2</t>
  </si>
  <si>
    <t>1191750480</t>
  </si>
  <si>
    <t>15,83*1,1 'Přepočtené koeficientem množství</t>
  </si>
  <si>
    <t>182111121</t>
  </si>
  <si>
    <t>Svahování trvalých svahů do projektovaných profilů ručně s potřebným přemístěním výkopku při svahování v zářezech v hornině třídy těžitelnosti I skupiny 1 až 2</t>
  </si>
  <si>
    <t>205522851</t>
  </si>
  <si>
    <t>https://podminky.urs.cz/item/CS_URS_2023_02/182111121</t>
  </si>
  <si>
    <t>182311123</t>
  </si>
  <si>
    <t>Rozprostření a urovnání ornice ve svahu sklonu přes 1:5 ručně při souvislé ploše, tl. vrstvy do 200 mm</t>
  </si>
  <si>
    <t>-654382884</t>
  </si>
  <si>
    <t>https://podminky.urs.cz/item/CS_URS_2023_02/182311123</t>
  </si>
  <si>
    <t>10371500</t>
  </si>
  <si>
    <t>substrát pro trávníky VL</t>
  </si>
  <si>
    <t>-1824068088</t>
  </si>
  <si>
    <t>15,83*0,20</t>
  </si>
  <si>
    <t>183403114</t>
  </si>
  <si>
    <t>Obdělání půdy kultivátorováním v rovině nebo na svahu do 1:5</t>
  </si>
  <si>
    <t>1321138440</t>
  </si>
  <si>
    <t>https://podminky.urs.cz/item/CS_URS_2023_02/183403114</t>
  </si>
  <si>
    <t xml:space="preserve">Sub3 - Rekultivace - zatravnění areálu </t>
  </si>
  <si>
    <t>183403153</t>
  </si>
  <si>
    <t>Obdělání půdy hrabáním v rovině nebo na svahu do 1:5</t>
  </si>
  <si>
    <t>168055078</t>
  </si>
  <si>
    <t>https://podminky.urs.cz/item/CS_URS_2023_02/183403153</t>
  </si>
  <si>
    <t>"Sub1" 15,71</t>
  </si>
  <si>
    <t>183403353</t>
  </si>
  <si>
    <t>Obdělání půdy hrabáním na svahu přes 1:2 do 1:1</t>
  </si>
  <si>
    <t>1184286977</t>
  </si>
  <si>
    <t>https://podminky.urs.cz/item/CS_URS_2023_02/183403353</t>
  </si>
  <si>
    <t>185804312</t>
  </si>
  <si>
    <t>Zalití rostlin vodou plochy záhonů jednotlivě přes 20 m2</t>
  </si>
  <si>
    <t>1500034637</t>
  </si>
  <si>
    <t>https://podminky.urs.cz/item/CS_URS_2023_02/185804312</t>
  </si>
  <si>
    <t>zálivka 3 měsíce v množství 10 l/m2 ( 3 x zálivka /měsíc )</t>
  </si>
  <si>
    <t>3*15,71*3</t>
  </si>
  <si>
    <t>Sub2 - Svahy akumulačních komor</t>
  </si>
  <si>
    <t>3*15,83*3</t>
  </si>
  <si>
    <t>Sub3 - Rekultivace - zatravnění areálu</t>
  </si>
  <si>
    <t>3*325,00*3</t>
  </si>
  <si>
    <t>3208,86*0,01 "Přepočtené koeficientem množství</t>
  </si>
  <si>
    <t>185851121</t>
  </si>
  <si>
    <t>Dovoz vody pro zálivku rostlin na vzdálenost do 1000 m</t>
  </si>
  <si>
    <t>-811166298</t>
  </si>
  <si>
    <t>https://podminky.urs.cz/item/CS_URS_2023_02/185851121</t>
  </si>
  <si>
    <t>185851129</t>
  </si>
  <si>
    <t>Dovoz vody pro zálivku rostlin Příplatek k ceně za každých dalších i započatých 1000 m</t>
  </si>
  <si>
    <t>-346190519</t>
  </si>
  <si>
    <t>https://podminky.urs.cz/item/CS_URS_2023_02/185851129</t>
  </si>
  <si>
    <t>32,089*4 'Přepočtené koeficientem množství</t>
  </si>
  <si>
    <t>R18590211</t>
  </si>
  <si>
    <t>Hnojení trávníku v rovině nebo ve svahu hnojivy na biologické bázi, D+M</t>
  </si>
  <si>
    <t>692163749</t>
  </si>
  <si>
    <t>"hnojivo v množství cca 0,03 kg/m2</t>
  </si>
  <si>
    <t xml:space="preserve">Sub1 - Násep na stropě akumulačních komor </t>
  </si>
  <si>
    <t>15,71</t>
  </si>
  <si>
    <t>"Sub2 - Svahy akumulačních komor</t>
  </si>
  <si>
    <t>15,83</t>
  </si>
  <si>
    <t>211971110</t>
  </si>
  <si>
    <t>Zřízení opláštění výplně z geotextilie odvodňovacích žeber nebo trativodů v rýze nebo zářezu se stěnami šikmými o sklonu do 1:2</t>
  </si>
  <si>
    <t>1507402106</t>
  </si>
  <si>
    <t>https://podminky.urs.cz/item/CS_URS_2023_02/211971110</t>
  </si>
  <si>
    <t xml:space="preserve">"DV/2 - drenážní potrubí PE-HD DN150, SN8, TP360°včetně nasouvacích spojek" </t>
  </si>
  <si>
    <t>"opláštění drenáže vč. obsypu</t>
  </si>
  <si>
    <t>24,56*2,00</t>
  </si>
  <si>
    <t>69311088</t>
  </si>
  <si>
    <t>geotextilie netkaná separační, ochranná, filtrační, drenážní PES 500g/m2</t>
  </si>
  <si>
    <t>-974528318</t>
  </si>
  <si>
    <t>49,12*1,2 'Přepočtené koeficientem množství</t>
  </si>
  <si>
    <t>212752402</t>
  </si>
  <si>
    <t>Trativody z drenážních trubek pro liniové stavby a komunikace se zřízením štěrkového lože pod trubky a s jejich obsypem v otevřeném výkopu trubka korugovaná sendvičová PE-HD SN 8 celoperforovaná 360° DN 150</t>
  </si>
  <si>
    <t>846376089</t>
  </si>
  <si>
    <t>https://podminky.urs.cz/item/CS_URS_2023_02/212752402</t>
  </si>
  <si>
    <t>"VÝPIS PLASTOVÝCH VÝROBKŮ</t>
  </si>
  <si>
    <t>24,56</t>
  </si>
  <si>
    <t>213141112</t>
  </si>
  <si>
    <t>Zřízení vrstvy z geotextilie filtrační, separační, odvodňovací, ochranné, výztužné nebo protierozní v rovině nebo ve sklonu do 1:5, šířky přes 3 do 6 m</t>
  </si>
  <si>
    <t>-347268937</t>
  </si>
  <si>
    <t>https://podminky.urs.cz/item/CS_URS_2023_02/213141112</t>
  </si>
  <si>
    <t>"ŘEZ A-A, ŘEZ B-B, ŘEZ C-C</t>
  </si>
  <si>
    <t>"separace podkladních vrstev pod prefabrikáty ATS - 2x</t>
  </si>
  <si>
    <t>41,30*2</t>
  </si>
  <si>
    <t>-1959758560</t>
  </si>
  <si>
    <t>82,6*1,2 'Přepočtené koeficientem množství</t>
  </si>
  <si>
    <t>213311162</t>
  </si>
  <si>
    <t>Polštáře zhutněné pod základy z lomového kamene s vyplněním spár a dutin kamenivem hmotnosti jednotlivých kamenů přes 200 do 500 kg</t>
  </si>
  <si>
    <t>851575095</t>
  </si>
  <si>
    <t>https://podminky.urs.cz/item/CS_URS_2023_02/213311162</t>
  </si>
  <si>
    <t>"podkladní vrstvy pod prefabrikáty ATS</t>
  </si>
  <si>
    <t>"stabilizace zavibrovaným lomovým kamenem fr. 63/300, tl.500mm</t>
  </si>
  <si>
    <t>9,26*4,46*0,50</t>
  </si>
  <si>
    <t>271532211</t>
  </si>
  <si>
    <t>Podsyp pod základové konstrukce se zhutněním a urovnáním povrchu z kameniva hrubého, frakce 32 - 63 mm</t>
  </si>
  <si>
    <t>-703884734</t>
  </si>
  <si>
    <t>https://podminky.urs.cz/item/CS_URS_2023_02/271532211</t>
  </si>
  <si>
    <t>"štěrkodrť fr. 32-63 tl. 300mm</t>
  </si>
  <si>
    <t>9,26*4,46*0,30</t>
  </si>
  <si>
    <t>271542211</t>
  </si>
  <si>
    <t>Podsyp pod základové konstrukce se zhutněním a urovnáním povrchu ze štěrkodrtě netříděné</t>
  </si>
  <si>
    <t>-298130970</t>
  </si>
  <si>
    <t>https://podminky.urs.cz/item/CS_URS_2023_02/271542211</t>
  </si>
  <si>
    <t>"štěrkodrť fr. 0-63 tl. 300-600mm</t>
  </si>
  <si>
    <t>3,46*4,46*0,30</t>
  </si>
  <si>
    <t>5,80*4,46*0,60</t>
  </si>
  <si>
    <t>273321511</t>
  </si>
  <si>
    <t>Základy z betonu železového (bez výztuže) desky z betonu bez zvláštních nároků na prostředí tř. C 25/30</t>
  </si>
  <si>
    <t>1616925671</t>
  </si>
  <si>
    <t>https://podminky.urs.cz/item/CS_URS_2023_02/273321511</t>
  </si>
  <si>
    <t>"beton C25/30 XC2 s výztuží 2x KARI síť 8/100-8/100</t>
  </si>
  <si>
    <t>8,42*3,26*0,15</t>
  </si>
  <si>
    <t>0,30*0,30*3,26</t>
  </si>
  <si>
    <t>2*0,15*0,30*3,26</t>
  </si>
  <si>
    <t>273351121</t>
  </si>
  <si>
    <t>Bednění základů desek zřízení</t>
  </si>
  <si>
    <t>586670188</t>
  </si>
  <si>
    <t>https://podminky.urs.cz/item/CS_URS_2023_02/273351121</t>
  </si>
  <si>
    <t>(8,42+3,26)*2*0,15+0,30*0,30*4+0,15*0,30*4</t>
  </si>
  <si>
    <t>273351122</t>
  </si>
  <si>
    <t>Bednění základů desek odstranění</t>
  </si>
  <si>
    <t>-136519505</t>
  </si>
  <si>
    <t>https://podminky.urs.cz/item/CS_URS_2023_02/273351122</t>
  </si>
  <si>
    <t>273362021</t>
  </si>
  <si>
    <t>Výztuž základů desek ze svařovaných sítí z drátů typu KARI</t>
  </si>
  <si>
    <t>-975449143</t>
  </si>
  <si>
    <t>https://podminky.urs.cz/item/CS_URS_2023_02/273362021</t>
  </si>
  <si>
    <t>"beton C25/30 XC2 s výztuží 2x KARI síť 8/100-8/100 - 7,9kg/m2</t>
  </si>
  <si>
    <t>8,42*3,26+0,15*3,26*2</t>
  </si>
  <si>
    <t>28,427*2*7,90*1,20/1000</t>
  </si>
  <si>
    <t>275322511</t>
  </si>
  <si>
    <t>Základy z betonu železového (bez výztuže) patky z betonu se zvýšenými nároky na prostředí tř. C 25/30</t>
  </si>
  <si>
    <t>-1666008190</t>
  </si>
  <si>
    <t>https://podminky.urs.cz/item/CS_URS_2023_02/275322511</t>
  </si>
  <si>
    <t>"1.PP armaturní komory</t>
  </si>
  <si>
    <t>"beton C20/25 XC3, zaoblené hrany</t>
  </si>
  <si>
    <t>1,40*1,00*0,30</t>
  </si>
  <si>
    <t>275362021</t>
  </si>
  <si>
    <t>Výztuž základů patek ze svařovaných sítí z drátů typu KARI</t>
  </si>
  <si>
    <t>1081225892</t>
  </si>
  <si>
    <t>https://podminky.urs.cz/item/CS_URS_2023_02/275362021</t>
  </si>
  <si>
    <t>"KARI síť 6/100-6/100, 4,44kg/m2 - 2x</t>
  </si>
  <si>
    <t>1,40*1,00*2*1,20*4,44/1000</t>
  </si>
  <si>
    <t>Svislé a kompletní konstrukce</t>
  </si>
  <si>
    <t>311272031</t>
  </si>
  <si>
    <t>Zdivo z pórobetonových tvárnic na tenké maltové lože, tl. zdiva 200 mm pevnost tvárnic přes P2 do P4, objemová hmotnost přes 450 do 600 kg/m3 hladkých</t>
  </si>
  <si>
    <t>664610921</t>
  </si>
  <si>
    <t>https://podminky.urs.cz/item/CS_URS_2023_02/311272031</t>
  </si>
  <si>
    <t>"So12 Atika</t>
  </si>
  <si>
    <t>3,05</t>
  </si>
  <si>
    <t>342351111</t>
  </si>
  <si>
    <t>Bednění stěn a příček výplňových a oddělovacích pevných rovné oboustranné za každou stranu zřízení</t>
  </si>
  <si>
    <t>1386522166</t>
  </si>
  <si>
    <t>https://podminky.urs.cz/item/CS_URS_2023_02/342351111</t>
  </si>
  <si>
    <t>"So7 - Plochá střecha</t>
  </si>
  <si>
    <t>"spádování horní hrany atiky 3°</t>
  </si>
  <si>
    <t>11,80*0,20</t>
  </si>
  <si>
    <t>11,00*0,20</t>
  </si>
  <si>
    <t>0,20*0,20*2</t>
  </si>
  <si>
    <t>342351112</t>
  </si>
  <si>
    <t>Bednění stěn a příček výplňových a oddělovacích pevných rovné oboustranné za každou stranu odstranění</t>
  </si>
  <si>
    <t>848364589</t>
  </si>
  <si>
    <t>https://podminky.urs.cz/item/CS_URS_2023_02/342351112</t>
  </si>
  <si>
    <t>382122122</t>
  </si>
  <si>
    <t>Montáž dílců prefabrikovaných pravoúhlých nádrží ze železobetonu šířky do 3 m dna včetně těsnění výšky přes 1 do 3 m hmotnosti do 22 t, délky přes 3 do 5 m</t>
  </si>
  <si>
    <t>1587311469</t>
  </si>
  <si>
    <t>https://podminky.urs.cz/item/CS_URS_2023_02/382122122</t>
  </si>
  <si>
    <t>"PŮDORYS 1.PP</t>
  </si>
  <si>
    <t xml:space="preserve">"3x podzemní prefabrikáty"  3</t>
  </si>
  <si>
    <t>M592201</t>
  </si>
  <si>
    <t xml:space="preserve">dno pravoúhlé nádrže vysoké 3060x3060x3420 stěna tl 140mm </t>
  </si>
  <si>
    <t>-1033290973</t>
  </si>
  <si>
    <t>M592202</t>
  </si>
  <si>
    <t xml:space="preserve">dno pravoúhlé nádrže vysoké 3060x2430x3120 stěna tl 140mm </t>
  </si>
  <si>
    <t>1919645094</t>
  </si>
  <si>
    <t>382122123</t>
  </si>
  <si>
    <t>Montáž dílců prefabrikovaných pravoúhlých nádrží ze železobetonu šířky do 3 m dna včetně těsnění výšky přes 1 do 3 m hmotnosti do 22 t, délky přes 5 do 6,5 m</t>
  </si>
  <si>
    <t>-1790237049</t>
  </si>
  <si>
    <t>https://podminky.urs.cz/item/CS_URS_2023_02/382122123</t>
  </si>
  <si>
    <t xml:space="preserve">"1x nadzemní prefabrikát"  1</t>
  </si>
  <si>
    <t>M592203</t>
  </si>
  <si>
    <t xml:space="preserve">dno pravoúhlé nádrže vysoké 3060x5460x2900 stěna tl 140mm užitný </t>
  </si>
  <si>
    <t>-72356596</t>
  </si>
  <si>
    <t>382122312</t>
  </si>
  <si>
    <t>Montáž dílců prefabrikovaných pravoúhlých nádrží ze železobetonu šířky do 3 m zákrytové desky, délky přes 3 do 5 m</t>
  </si>
  <si>
    <t>-1421589950</t>
  </si>
  <si>
    <t>https://podminky.urs.cz/item/CS_URS_2023_02/382122312</t>
  </si>
  <si>
    <t>M592204</t>
  </si>
  <si>
    <t xml:space="preserve">deska zákrytová pravoúhlé nádrže vysoké se stěnou tl 140mm 3060x2430x200mm otvor  1x 700x700mm </t>
  </si>
  <si>
    <t>601729710</t>
  </si>
  <si>
    <t>M592205</t>
  </si>
  <si>
    <t xml:space="preserve">deska zákrytová pravoúhlé nádrže vysoké se stěnou tl 140mm 3060x3060x200mm otvor 1x  1x 700x700mm, 1x 900x900mm</t>
  </si>
  <si>
    <t>580203744</t>
  </si>
  <si>
    <t>M592206</t>
  </si>
  <si>
    <t>deska zákrytová pravoúhlé nádrže vysoké se stěnou tl 140mm 3060x5460x140mm</t>
  </si>
  <si>
    <t>-245885976</t>
  </si>
  <si>
    <t>-17753089</t>
  </si>
  <si>
    <t xml:space="preserve">"výměnná vrstva tl. 400mm </t>
  </si>
  <si>
    <t xml:space="preserve">"štěrkodrť  fr. 0-63</t>
  </si>
  <si>
    <t>" dlažba + obruby" 72,00*2</t>
  </si>
  <si>
    <t>564871011</t>
  </si>
  <si>
    <t>Podklad ze štěrkodrti ŠD s rozprostřením a zhutněním plochy jednotlivě do 100 m2, po zhutnění tl. 250 mm</t>
  </si>
  <si>
    <t>-1208067340</t>
  </si>
  <si>
    <t>https://podminky.urs.cz/item/CS_URS_2023_02/564871011</t>
  </si>
  <si>
    <t>"štěrkový podsyp fr. 0-32</t>
  </si>
  <si>
    <t>596212211</t>
  </si>
  <si>
    <t>Kladení dlažby z betonových zámkových dlaždic pozemních komunikací ručně s ložem z kameniva těženého nebo drceného tl. do 50 mm, s vyplněním spár, s dvojitým hutněním vibrováním a se smetením přebytečného materiálu na krajnici tl. 80 mm skupiny A, pro plochy přes 50 do 100 m2</t>
  </si>
  <si>
    <t>256772761</t>
  </si>
  <si>
    <t>https://podminky.urs.cz/item/CS_URS_2023_02/596212211</t>
  </si>
  <si>
    <t>59245020</t>
  </si>
  <si>
    <t>dlažba tvar obdélník betonová 200x100x80mm přírodní</t>
  </si>
  <si>
    <t>-1304768688</t>
  </si>
  <si>
    <t>60,04*1,03 'Přepočtené koeficientem množství</t>
  </si>
  <si>
    <t>Úpravy povrchů, podlahy a osazování výplní</t>
  </si>
  <si>
    <t>611142001</t>
  </si>
  <si>
    <t>Potažení vnitřních ploch pletivem v ploše nebo pruzích, na plném podkladu sklovláknitým vtlačením do tmelu stropů</t>
  </si>
  <si>
    <t>-1868481706</t>
  </si>
  <si>
    <t>https://podminky.urs.cz/item/CS_URS_2023_02/611142001</t>
  </si>
  <si>
    <t>"So6 - Líc stropní konstrukce akumulačních komor</t>
  </si>
  <si>
    <t>10,86</t>
  </si>
  <si>
    <t>622142001</t>
  </si>
  <si>
    <t>Potažení vnějších ploch pletivem v ploše nebo pruzích, na plném podkladu sklovláknitým vtlačením do tmelu stěn</t>
  </si>
  <si>
    <t>770922450</t>
  </si>
  <si>
    <t>https://podminky.urs.cz/item/CS_URS_2023_02/622142001</t>
  </si>
  <si>
    <t>"So1 - Kontaktní zateplení fasády</t>
  </si>
  <si>
    <t>38,63</t>
  </si>
  <si>
    <t>"ostění dveří" 0,60</t>
  </si>
  <si>
    <t>"So2a - Sokl nad úrovní terénu</t>
  </si>
  <si>
    <t>7,14</t>
  </si>
  <si>
    <t>"So2b - Sokl pod úrovní terénu</t>
  </si>
  <si>
    <t>12,83</t>
  </si>
  <si>
    <t>"So12 - Atika</t>
  </si>
  <si>
    <t>11,20*0,30</t>
  </si>
  <si>
    <t>622151021</t>
  </si>
  <si>
    <t>Penetrační nátěr vnějších pastovitých tenkovrstvých omítek mozaikových akrylátový stěn</t>
  </si>
  <si>
    <t>-1414867226</t>
  </si>
  <si>
    <t>https://podminky.urs.cz/item/CS_URS_2023_02/622151021</t>
  </si>
  <si>
    <t>622151031</t>
  </si>
  <si>
    <t>Penetrační nátěr vnějších pastovitých tenkovrstvých omítek silikonový stěn</t>
  </si>
  <si>
    <t>-1126639138</t>
  </si>
  <si>
    <t>https://podminky.urs.cz/item/CS_URS_2023_02/622151031</t>
  </si>
  <si>
    <t>622211021</t>
  </si>
  <si>
    <t>Montáž kontaktního zateplení lepením a mechanickým kotvením z polystyrenových desek na vnější stěny, na podklad betonový nebo z lehčeného betonu, z tvárnic keramických nebo vápenopískových, tloušťky desek přes 80 do 120 mm</t>
  </si>
  <si>
    <t>-1148671680</t>
  </si>
  <si>
    <t>https://podminky.urs.cz/item/CS_URS_2023_02/622211021</t>
  </si>
  <si>
    <t>38,63-5,00</t>
  </si>
  <si>
    <t>11,20*(0,30+0,10)</t>
  </si>
  <si>
    <t>28375938</t>
  </si>
  <si>
    <t>deska EPS 70 fasádní λ=0,039 tl 100mm</t>
  </si>
  <si>
    <t>773438896</t>
  </si>
  <si>
    <t>38,11*1,05 'Přepočtené koeficientem množství</t>
  </si>
  <si>
    <t>28376017</t>
  </si>
  <si>
    <t>deska perimetrická fasádní soklová 150kPa λ=0,035 tl 100mm</t>
  </si>
  <si>
    <t>-1345103793</t>
  </si>
  <si>
    <t>19,97*1,05 'Přepočtené koeficientem množství</t>
  </si>
  <si>
    <t>622221021</t>
  </si>
  <si>
    <t>Montáž kontaktního zateplení lepením a mechanickým kotvením z desek z minerální vlny s podélnou orientací vláken nebo kombinovaných na vnější stěny, na podklad betonový nebo z lehčeného betonu, z tvárnic keramických nebo vápenopískových, tloušťky desek přes 80 do 120 mm</t>
  </si>
  <si>
    <t>-1832795739</t>
  </si>
  <si>
    <t>https://podminky.urs.cz/item/CS_URS_2023_02/622221021</t>
  </si>
  <si>
    <t>63142025</t>
  </si>
  <si>
    <t>deska tepelně izolační minerální kontaktních fasád podélné vlákno λ=0,035-0,036 tl 100mm</t>
  </si>
  <si>
    <t>-2123982551</t>
  </si>
  <si>
    <t>5*1,05 'Přepočtené koeficientem množství</t>
  </si>
  <si>
    <t>622252001</t>
  </si>
  <si>
    <t>Montáž profilů kontaktního zateplení zakládacích soklových připevněných hmoždinkami</t>
  </si>
  <si>
    <t>97244463</t>
  </si>
  <si>
    <t>https://podminky.urs.cz/item/CS_URS_2023_02/622252001</t>
  </si>
  <si>
    <t>"zakládací profil" 18,00</t>
  </si>
  <si>
    <t>59051647</t>
  </si>
  <si>
    <t>profil zakládací Al tl 0,7mm pro ETICS pro izolant tl 100mm</t>
  </si>
  <si>
    <t>-353206502</t>
  </si>
  <si>
    <t>18*1,05 'Přepočtené koeficientem množství</t>
  </si>
  <si>
    <t>622252002</t>
  </si>
  <si>
    <t>Montáž profilů kontaktního zateplení ostatních stěnových, dilatačních apod. lepených do tmelu</t>
  </si>
  <si>
    <t>-976149077</t>
  </si>
  <si>
    <t>https://podminky.urs.cz/item/CS_URS_2023_02/622252002</t>
  </si>
  <si>
    <t>"profil rohový</t>
  </si>
  <si>
    <t>3,90*4</t>
  </si>
  <si>
    <t>2*2,20</t>
  </si>
  <si>
    <t>"profil nadpraží</t>
  </si>
  <si>
    <t>63127466</t>
  </si>
  <si>
    <t>profil rohový Al 23x23mm s výztužnou tkaninou š 100mm pro ETICS</t>
  </si>
  <si>
    <t>-2023983677</t>
  </si>
  <si>
    <t>20*1,05 'Přepočtené koeficientem množství</t>
  </si>
  <si>
    <t>28342208</t>
  </si>
  <si>
    <t>profil okenní zakončovací protipožární s tkaninou pro nadpraží ETICS</t>
  </si>
  <si>
    <t>-1754734316</t>
  </si>
  <si>
    <t>1,2*1,05 'Přepočtené koeficientem množství</t>
  </si>
  <si>
    <t>622511112</t>
  </si>
  <si>
    <t>Omítka tenkovrstvá akrylátová vnějších ploch probarvená bez penetrace mozaiková střednězrnná stěn</t>
  </si>
  <si>
    <t>-244624218</t>
  </si>
  <si>
    <t>https://podminky.urs.cz/item/CS_URS_2023_02/622511112</t>
  </si>
  <si>
    <t>622531022</t>
  </si>
  <si>
    <t>Omítka tenkovrstvá silikonová vnějších ploch probarvená bez penetrace zatíraná (škrábaná), zrnitost 2,0 mm stěn</t>
  </si>
  <si>
    <t>1963072556</t>
  </si>
  <si>
    <t>https://podminky.urs.cz/item/CS_URS_2023_02/622531022</t>
  </si>
  <si>
    <t>631311126</t>
  </si>
  <si>
    <t>Mazanina z betonu prostého bez zvýšených nároků na prostředí tl. přes 80 do 120 mm tř. C 25/30</t>
  </si>
  <si>
    <t>-493407383</t>
  </si>
  <si>
    <t>https://podminky.urs.cz/item/CS_URS_2023_02/631311126</t>
  </si>
  <si>
    <t>"So11 - Dno akumulačních komor</t>
  </si>
  <si>
    <t>12,12*0,10</t>
  </si>
  <si>
    <t>631319012</t>
  </si>
  <si>
    <t>Příplatek k cenám mazanin za úpravu povrchu mazaniny přehlazením, mazanina tl. přes 80 do 120 mm</t>
  </si>
  <si>
    <t>-1810735557</t>
  </si>
  <si>
    <t>https://podminky.urs.cz/item/CS_URS_2023_02/631319012</t>
  </si>
  <si>
    <t>631319211</t>
  </si>
  <si>
    <t>Příplatek k cenám betonových mazanin za vyztužení polypropylenovými mikrovlákny objemové vyztužení 0,9 kg/m3</t>
  </si>
  <si>
    <t>1588466834</t>
  </si>
  <si>
    <t>https://podminky.urs.cz/item/CS_URS_2023_02/631319211</t>
  </si>
  <si>
    <t>631351101</t>
  </si>
  <si>
    <t>Bednění v podlahách rýh a hran zřízení</t>
  </si>
  <si>
    <t>1835815389</t>
  </si>
  <si>
    <t>https://podminky.urs.cz/item/CS_URS_2023_02/631351101</t>
  </si>
  <si>
    <t xml:space="preserve">"So10 - Dno armaturní komory </t>
  </si>
  <si>
    <t>"bednění v místě jímek a osazení roštů</t>
  </si>
  <si>
    <t>0,60*3*0,10</t>
  </si>
  <si>
    <t>"základ" (1,40+1,0)*2*0,30</t>
  </si>
  <si>
    <t>0,65*2*0,10*2</t>
  </si>
  <si>
    <t>631351102</t>
  </si>
  <si>
    <t>Bednění v podlahách rýh a hran odstranění</t>
  </si>
  <si>
    <t>-116086145</t>
  </si>
  <si>
    <t>https://podminky.urs.cz/item/CS_URS_2023_02/631351102</t>
  </si>
  <si>
    <t>632450122</t>
  </si>
  <si>
    <t>Potěr cementový vyrovnávací ze suchých směsí v pásu o průměrné (střední) tl. přes 20 do 30 mm</t>
  </si>
  <si>
    <t>-20321153</t>
  </si>
  <si>
    <t>https://podminky.urs.cz/item/CS_URS_2023_02/632450122</t>
  </si>
  <si>
    <t>632481215</t>
  </si>
  <si>
    <t>Separační vrstva k oddělení podlahových vrstev z geotextilie</t>
  </si>
  <si>
    <t>-1350494917</t>
  </si>
  <si>
    <t>https://podminky.urs.cz/item/CS_URS_2023_02/632481215</t>
  </si>
  <si>
    <t>633811111</t>
  </si>
  <si>
    <t>Povrchová úprava betonových podlah broušení nerovností do 2 mm (stržení šlemu)</t>
  </si>
  <si>
    <t>1463112849</t>
  </si>
  <si>
    <t>https://podminky.urs.cz/item/CS_URS_2023_02/633811111</t>
  </si>
  <si>
    <t>"So8 - Keramická dlažba</t>
  </si>
  <si>
    <t>13,25</t>
  </si>
  <si>
    <t>7,73</t>
  </si>
  <si>
    <t>"základ" 2,90</t>
  </si>
  <si>
    <t>635111215</t>
  </si>
  <si>
    <t>Násyp ze štěrkopísku, písku nebo kameniva pod podlahy se zhutněním ze štěrkopísku</t>
  </si>
  <si>
    <t>-822159930</t>
  </si>
  <si>
    <t>https://podminky.urs.cz/item/CS_URS_2023_02/635111215</t>
  </si>
  <si>
    <t>9,22*0,20</t>
  </si>
  <si>
    <t>"štěrkový podsyp fr. 0-32, tl. 200mm</t>
  </si>
  <si>
    <t>637211124</t>
  </si>
  <si>
    <t>Okapový chodník z dlaždic betonových do písku se zalitím spár cementovou maltou, tl. dlaždic 50 mm</t>
  </si>
  <si>
    <t>-1095818900</t>
  </si>
  <si>
    <t>https://podminky.urs.cz/item/CS_URS_2023_02/637211124</t>
  </si>
  <si>
    <t>R61932511</t>
  </si>
  <si>
    <t>Vytažení fabionů, hran a koutů (s dodáním hmot)</t>
  </si>
  <si>
    <t>1107198473</t>
  </si>
  <si>
    <t xml:space="preserve">"materiál: rychletuhnoucí vodonepropustná malta, dle EN 1501-3 třídy R3 </t>
  </si>
  <si>
    <t>"min. tl. vrstvy 5mm, 2,2kg/m</t>
  </si>
  <si>
    <t>"vytažení faboinů - kontakt svislé části nádrže a dna , R=50mm</t>
  </si>
  <si>
    <t>"vytažení zaoblení hran , R=50mm</t>
  </si>
  <si>
    <t>"So3 - dl. fabionů dl. 50,60m</t>
  </si>
  <si>
    <t>50,60</t>
  </si>
  <si>
    <t>"So3 - zaoblení hran dl. 7,00m</t>
  </si>
  <si>
    <t>"So4 - zaoblení hran dl. 37m</t>
  </si>
  <si>
    <t>37,00</t>
  </si>
  <si>
    <t>"So5 - dl. fabionů dl. 23,20*2</t>
  </si>
  <si>
    <t>46,40</t>
  </si>
  <si>
    <t>"So6 - dl. fabionů dl. 10,00*2</t>
  </si>
  <si>
    <t>"So6 - zaoblení hran dl. 2,80*2</t>
  </si>
  <si>
    <t>5,60</t>
  </si>
  <si>
    <t>"So9 - dl. fabionů 6,12m</t>
  </si>
  <si>
    <t>6,12</t>
  </si>
  <si>
    <t>"So9 - zaoblení hran dl. 11,24m</t>
  </si>
  <si>
    <t>11,24</t>
  </si>
  <si>
    <t>"So10 - dl. fabionů 20,80m</t>
  </si>
  <si>
    <t>20,80</t>
  </si>
  <si>
    <t>"So10 - zaoblení hran dl. 4,80m</t>
  </si>
  <si>
    <t>4,80</t>
  </si>
  <si>
    <t>"So11 - dl. fabionů 19,84m</t>
  </si>
  <si>
    <t>19,84</t>
  </si>
  <si>
    <t>R61998011</t>
  </si>
  <si>
    <t>Schodový profil nerez s protiskluzovou úpravou, D+M</t>
  </si>
  <si>
    <t>-1701406818</t>
  </si>
  <si>
    <t xml:space="preserve">"schodový profil nerez (1.4404) s protiskluzovou úpravou </t>
  </si>
  <si>
    <t>895270101</t>
  </si>
  <si>
    <t>Proplachovací a kontrolní šachta z PE-HD pro drenáže liniových staveb DN 400 užitné výšky do 500 mm šachtové dno (DN šachty/DN vedení) DN 400/250 průchozí</t>
  </si>
  <si>
    <t>78149946</t>
  </si>
  <si>
    <t>https://podminky.urs.cz/item/CS_URS_2023_02/895270101</t>
  </si>
  <si>
    <t xml:space="preserve">"DV/1 - proplachovací a kontrolní šachta drenážní DN400 </t>
  </si>
  <si>
    <t>895270131</t>
  </si>
  <si>
    <t>Proplachovací a kontrolní šachta z PE-HD pro drenáže liniových staveb DN 400 užitné výšky do 500 mm šachtové prodloužení světlé hloubky 3000 mm</t>
  </si>
  <si>
    <t>489509194</t>
  </si>
  <si>
    <t>https://podminky.urs.cz/item/CS_URS_2023_02/895270131</t>
  </si>
  <si>
    <t>"dl. 5m/kus" 4*2</t>
  </si>
  <si>
    <t>895270135</t>
  </si>
  <si>
    <t>Proplachovací a kontrolní šachta z PE-HD pro drenáže liniových staveb DN 400 užitné výšky do 500 mm Příplatek k ceně -0131 za uříznutí šachtového prodloužení</t>
  </si>
  <si>
    <t>-1691917925</t>
  </si>
  <si>
    <t>https://podminky.urs.cz/item/CS_URS_2023_02/895270135</t>
  </si>
  <si>
    <t>895270151</t>
  </si>
  <si>
    <t>Proplachovací a kontrolní šachta z PE-HD pro drenáže liniových staveb DN 400 užitné výšky do 500 mm redukce DN 250/100-200</t>
  </si>
  <si>
    <t>2068381240</t>
  </si>
  <si>
    <t>https://podminky.urs.cz/item/CS_URS_2023_02/895270151</t>
  </si>
  <si>
    <t>895270201</t>
  </si>
  <si>
    <t>Proplachovací a kontrolní šachta z PE-HD pro drenáže liniových staveb DN 400 užitné výšky do 500 mm poklop plastový pro třídu zatížení A 15</t>
  </si>
  <si>
    <t>1049976985</t>
  </si>
  <si>
    <t>https://podminky.urs.cz/item/CS_URS_2023_02/895270201</t>
  </si>
  <si>
    <t>916131112</t>
  </si>
  <si>
    <t>Osazení silničního obrubníku betonového se zřízením lože, s vyplněním a zatřením spár cementovou maltou ležatého bez boční opěry, do lože z betonu prostého</t>
  </si>
  <si>
    <t>-1621579295</t>
  </si>
  <si>
    <t>https://podminky.urs.cz/item/CS_URS_2023_02/916131112</t>
  </si>
  <si>
    <t>"B/5" 1,30</t>
  </si>
  <si>
    <t>M350132</t>
  </si>
  <si>
    <t>Stupeň přímý 130 cm 1300x350x150mm</t>
  </si>
  <si>
    <t>-870944122</t>
  </si>
  <si>
    <t>"VÝPIS BETONOVÝCH PRVKŮ</t>
  </si>
  <si>
    <t>"BV/5 - schodištový stupeň, mrazuvzdorný prefabrikát</t>
  </si>
  <si>
    <t>56339927</t>
  </si>
  <si>
    <t>"BV/3" 40,00</t>
  </si>
  <si>
    <t>59217017</t>
  </si>
  <si>
    <t>obrubník betonový chodníkový 1000x100x250mm</t>
  </si>
  <si>
    <t>-1573460150</t>
  </si>
  <si>
    <t>40*1,02 'Přepočtené koeficientem množství</t>
  </si>
  <si>
    <t>916331112</t>
  </si>
  <si>
    <t>Osazení zahradního obrubníku betonového s ložem tl. od 50 do 100 mm z betonu prostého tř. C 12/15 s boční opěrou z betonu prostého tř. C 12/15</t>
  </si>
  <si>
    <t>1089319254</t>
  </si>
  <si>
    <t>https://podminky.urs.cz/item/CS_URS_2023_02/916331112</t>
  </si>
  <si>
    <t>"BV/2" 23,00</t>
  </si>
  <si>
    <t>"beton C16/20 XC2</t>
  </si>
  <si>
    <t>59217001</t>
  </si>
  <si>
    <t>obrubník betonový zahradní 1000x50x250mm</t>
  </si>
  <si>
    <t>452350408</t>
  </si>
  <si>
    <t>23*1,02 'Přepočtené koeficientem množství</t>
  </si>
  <si>
    <t>919726122</t>
  </si>
  <si>
    <t>Geotextilie netkaná pro ochranu, separaci nebo filtraci měrná hmotnost přes 200 do 300 g/m2</t>
  </si>
  <si>
    <t>-72425344</t>
  </si>
  <si>
    <t>https://podminky.urs.cz/item/CS_URS_2023_02/919726122</t>
  </si>
  <si>
    <t>" dlažba + obruby" 72,00</t>
  </si>
  <si>
    <t>933901111</t>
  </si>
  <si>
    <t>Zkoušky objektů a vymývání provedení zkoušky vodotěsnosti betonové nádrže jakéhokoliv druhu a tvaru, o obsahu do 1000 m3</t>
  </si>
  <si>
    <t>879257537</t>
  </si>
  <si>
    <t>https://podminky.urs.cz/item/CS_URS_2023_02/933901111</t>
  </si>
  <si>
    <t>2*15,00</t>
  </si>
  <si>
    <t>08211321</t>
  </si>
  <si>
    <t>voda pitná pro ostatní odběratele</t>
  </si>
  <si>
    <t>1305601126</t>
  </si>
  <si>
    <t>30*1,03 'Přepočtené koeficientem množství</t>
  </si>
  <si>
    <t>936311111</t>
  </si>
  <si>
    <t>Zabetonování potrubí uloženého ve vynechaných otvorech ve dně nebo ve stěnách nádrží, z betonu se zvýšenými nároky na prostředí o ploše otvoru do 0,25 m2</t>
  </si>
  <si>
    <t>192855227</t>
  </si>
  <si>
    <t>https://podminky.urs.cz/item/CS_URS_2023_02/936311111</t>
  </si>
  <si>
    <t>"VÝPIS PROSTUPŮ</t>
  </si>
  <si>
    <t>vyplnění prostoru mezi potrubím a vyvrtaným otvorem speciální vysokopevnostní opravnou maltou na beton třídy R4 dle EN 1504-3 + bednění + násypka</t>
  </si>
  <si>
    <t>podlaha tl.340 mm</t>
  </si>
  <si>
    <t xml:space="preserve">PR3 - prostup potrubí bez požadavku na vodotěsnost  - 2x</t>
  </si>
  <si>
    <t>3,14*0,091*0,091*0,30</t>
  </si>
  <si>
    <t>-3,14*0,0625*0,0625*0,30</t>
  </si>
  <si>
    <t>0,004*2</t>
  </si>
  <si>
    <t>938901411</t>
  </si>
  <si>
    <t>Dezinfekce nádrže roztokem chlornanu sodného</t>
  </si>
  <si>
    <t>-1217305761</t>
  </si>
  <si>
    <t>https://podminky.urs.cz/item/CS_URS_2023_02/938901411</t>
  </si>
  <si>
    <t>946112111</t>
  </si>
  <si>
    <t>Věže pojízdné trubkové nebo dílcové s maximálním zatížením podlahy do 200 kg/m2 šířky přes 0,9 do 1,6 m, délky do 3,2 m výšky do 1,5 m montáž</t>
  </si>
  <si>
    <t>769415312</t>
  </si>
  <si>
    <t>https://podminky.urs.cz/item/CS_URS_2023_02/946112111</t>
  </si>
  <si>
    <t>946112211</t>
  </si>
  <si>
    <t>Věže pojízdné trubkové nebo dílcové s maximálním zatížením podlahy do 200 kg/m2 šířky přes 0,9 do 1,6 m, délky do 3,2 m výšky do 1,5 m příplatek k ceně za každý den použití</t>
  </si>
  <si>
    <t>-2025118353</t>
  </si>
  <si>
    <t>https://podminky.urs.cz/item/CS_URS_2023_02/946112211</t>
  </si>
  <si>
    <t>946112811</t>
  </si>
  <si>
    <t>Věže pojízdné trubkové nebo dílcové s maximálním zatížením podlahy do 200 kg/m2 šířky přes 0,9 do 1,6 m, délky do 3,2 m výšky do 1,5 m demontáž</t>
  </si>
  <si>
    <t>-1356023629</t>
  </si>
  <si>
    <t>https://podminky.urs.cz/item/CS_URS_2023_02/946112811</t>
  </si>
  <si>
    <t>949101111</t>
  </si>
  <si>
    <t>Lešení pomocné pracovní pro objekty pozemních staveb pro zatížení do 150 kg/m2, o výšce lešeňové podlahy do 1,9 m</t>
  </si>
  <si>
    <t>-1301116921</t>
  </si>
  <si>
    <t>https://podminky.urs.cz/item/CS_URS_2023_02/949101111</t>
  </si>
  <si>
    <t>"vnitřní části objektu" 35,00</t>
  </si>
  <si>
    <t>"vně objektu" 37,00</t>
  </si>
  <si>
    <t>952902611</t>
  </si>
  <si>
    <t>Čištění budov vysátím prachu z ostatních ploch</t>
  </si>
  <si>
    <t>113410007</t>
  </si>
  <si>
    <t>https://podminky.urs.cz/item/CS_URS_2023_02/952902611</t>
  </si>
  <si>
    <t>"So10 - Dno armaturní komory</t>
  </si>
  <si>
    <t>952903112</t>
  </si>
  <si>
    <t>Vyčištění objektů čistíren odpadních vod, nádrží, žlabů nebo kanálů světlé výšky prostoru do 3,5 m</t>
  </si>
  <si>
    <t>-567788968</t>
  </si>
  <si>
    <t>https://podminky.urs.cz/item/CS_URS_2023_02/952903112</t>
  </si>
  <si>
    <t xml:space="preserve">"1.PP"   8,30*3,30</t>
  </si>
  <si>
    <t xml:space="preserve">"1.NP"  5,70*3,30</t>
  </si>
  <si>
    <t>985121123</t>
  </si>
  <si>
    <t>Tryskání degradovaného betonu stěn, rubu kleneb a podlah vodou pod tlakem přes 1 250 do 2 500 barů</t>
  </si>
  <si>
    <t>-1027799724</t>
  </si>
  <si>
    <t>https://podminky.urs.cz/item/CS_URS_2023_02/985121123</t>
  </si>
  <si>
    <t>"So5 - Vnitřní povrchy akumulačních komor</t>
  </si>
  <si>
    <t>57,18</t>
  </si>
  <si>
    <t xml:space="preserve">"zdrsnění podkladu dna </t>
  </si>
  <si>
    <t>12,12</t>
  </si>
  <si>
    <t>"předúprava povrchu</t>
  </si>
  <si>
    <t>985121911</t>
  </si>
  <si>
    <t>Tryskání degradovaného betonu Příplatek k cenám za práci ve stísněném prostoru</t>
  </si>
  <si>
    <t>1116978713</t>
  </si>
  <si>
    <t>https://podminky.urs.cz/item/CS_URS_2023_02/985121911</t>
  </si>
  <si>
    <t>985131111</t>
  </si>
  <si>
    <t>Očištění ploch stěn, rubu kleneb a podlah tlakovou vodou</t>
  </si>
  <si>
    <t>400083278</t>
  </si>
  <si>
    <t>https://podminky.urs.cz/item/CS_URS_2023_02/985131111</t>
  </si>
  <si>
    <t>"So3 - Interiér armaturní komory</t>
  </si>
  <si>
    <t>"svislé plochy</t>
  </si>
  <si>
    <t>71,80</t>
  </si>
  <si>
    <t>"vodorovné plochy</t>
  </si>
  <si>
    <t>20,74</t>
  </si>
  <si>
    <t>"So4 - Izolace spodní stavby proti zemní vlhkosti</t>
  </si>
  <si>
    <t>74,49</t>
  </si>
  <si>
    <t>"So7 - Plochá střecha, střecha armaturní komory</t>
  </si>
  <si>
    <t>3,26*5,46</t>
  </si>
  <si>
    <t>"So9 - Střecha akumulačních komor</t>
  </si>
  <si>
    <t>7,84</t>
  </si>
  <si>
    <t>"svislé přesahy střechy + přesahy na armatur. kom.</t>
  </si>
  <si>
    <t>11,24+17,84*0,30</t>
  </si>
  <si>
    <t>"So10 - Dno armaturní komory - 2x</t>
  </si>
  <si>
    <t>7,73*2</t>
  </si>
  <si>
    <t>"základ" 2,90*2</t>
  </si>
  <si>
    <t>"So11 - Dno akumulačních komor -2x</t>
  </si>
  <si>
    <t>12,12*2</t>
  </si>
  <si>
    <t>"vrtané prostupy potrubí</t>
  </si>
  <si>
    <t>"PR1 - prostup potrubí s požadavkem na vodotěsnost</t>
  </si>
  <si>
    <t>3,14*0,182*0,14*2</t>
  </si>
  <si>
    <t>3,14*0,227*0,30</t>
  </si>
  <si>
    <t>"PR2 - dvojitý prostup potrubí s požadavkem na vodotěsnost</t>
  </si>
  <si>
    <t>3,14*0,112*0,30*2</t>
  </si>
  <si>
    <t>3,14*0,172*0,30*4</t>
  </si>
  <si>
    <t>3,14*0,192*0,30*2</t>
  </si>
  <si>
    <t>"PR3 - prostup potrubí bez požadavku na vodotěsnost</t>
  </si>
  <si>
    <t>3,14*0,182*0,34*2</t>
  </si>
  <si>
    <t>"PR4 - zapěnění a zatmelení prostupu bez těsnění</t>
  </si>
  <si>
    <t>3,14*0,182*0,14*4</t>
  </si>
  <si>
    <t>"PR5 - prostup kabelový s požadavkem na vodotěsnost</t>
  </si>
  <si>
    <t>3,14*0,052*0,14</t>
  </si>
  <si>
    <t>"PR6 - volný prostup bez těsnění</t>
  </si>
  <si>
    <t>3,14*0,182*0,34</t>
  </si>
  <si>
    <t>985131411</t>
  </si>
  <si>
    <t>Očištění ploch stěn, rubu kleneb a podlah vysušení stlačeným vzduchem</t>
  </si>
  <si>
    <t>1827821131</t>
  </si>
  <si>
    <t>https://podminky.urs.cz/item/CS_URS_2023_02/985131411</t>
  </si>
  <si>
    <t>985311314</t>
  </si>
  <si>
    <t>Reprofilace betonu sanačními maltami na cementové bázi ručně rubu kleneb a podlah, tloušťky přes 30 do 40 mm</t>
  </si>
  <si>
    <t>1131115120</t>
  </si>
  <si>
    <t>https://podminky.urs.cz/item/CS_URS_2023_02/985311314</t>
  </si>
  <si>
    <t>" spádový potěr tl. 60-100mm, aplikace ve 3 vrstvách</t>
  </si>
  <si>
    <t>7,73*3</t>
  </si>
  <si>
    <t>985311912</t>
  </si>
  <si>
    <t>Reprofilace betonu sanačními maltami na cementové bázi ručně Příplatek k cenám za plochu do 10 m2 jednotlivě</t>
  </si>
  <si>
    <t>2093571738</t>
  </si>
  <si>
    <t>https://podminky.urs.cz/item/CS_URS_2023_02/985311912</t>
  </si>
  <si>
    <t>985321111</t>
  </si>
  <si>
    <t>Ochranný nátěr betonářské výztuže 1 vrstva tloušťky 1 mm na cementové bázi stěn, líce kleneb a podhledů</t>
  </si>
  <si>
    <t>111946931</t>
  </si>
  <si>
    <t>https://podminky.urs.cz/item/CS_URS_2023_02/985321111</t>
  </si>
  <si>
    <t>985323111</t>
  </si>
  <si>
    <t>Spojovací můstek reprofilovaného betonu na cementové bázi, tloušťky 1 mm</t>
  </si>
  <si>
    <t>1371553921</t>
  </si>
  <si>
    <t>https://podminky.urs.cz/item/CS_URS_2023_02/985323111</t>
  </si>
  <si>
    <t>985323112</t>
  </si>
  <si>
    <t>Spojovací můstek reprofilovaného betonu na cementové bázi, tloušťky 2 mm</t>
  </si>
  <si>
    <t>-1083668463</t>
  </si>
  <si>
    <t>https://podminky.urs.cz/item/CS_URS_2023_02/985323112</t>
  </si>
  <si>
    <t>985324111</t>
  </si>
  <si>
    <t>Ochranný nátěr betonu na bázi silanu impregnační dvojnásobný S1 (OS-A)</t>
  </si>
  <si>
    <t>-302872490</t>
  </si>
  <si>
    <t>https://podminky.urs.cz/item/CS_URS_2023_02/985324111</t>
  </si>
  <si>
    <t>"spotřeba 2x0,25 l/m2</t>
  </si>
  <si>
    <t>R93707011</t>
  </si>
  <si>
    <t>PR1 - prostupové segmentové těsnění D182/110 mm pro použití v pitné vodě v ŽLB stěně tl.140 mm - dodávka + montáž</t>
  </si>
  <si>
    <t>3603995</t>
  </si>
  <si>
    <t>" D vývrtu/De potrubí = 182/110 mm</t>
  </si>
  <si>
    <t>R93707012</t>
  </si>
  <si>
    <t>PR1 - prostupové segmentové těsnění D227/160 mm pro použití v pitné vodě v ŽLB stěně tl.140 mm - dodávka + montáž</t>
  </si>
  <si>
    <t>-1461020479</t>
  </si>
  <si>
    <t>"D vývrtu/DN potrubí = 227/160 mm</t>
  </si>
  <si>
    <t>R93707013</t>
  </si>
  <si>
    <t>PR2 - prostupové segmentové těsnění D112/50 mm pro použití v pitné vodě v ŽLB stěně tl.300 mm - dodávka + montáž</t>
  </si>
  <si>
    <t>1128997987</t>
  </si>
  <si>
    <t>" D vývrtu/DN potrubí = 112/50 mm</t>
  </si>
  <si>
    <t>R93707014</t>
  </si>
  <si>
    <t>PR2 - prostupové segmentové těsnění D172/100 mm pro použití v pitné vodě v ŽLB stěně tl.300 mm - dodávka + montáž</t>
  </si>
  <si>
    <t>-576972681</t>
  </si>
  <si>
    <t>" D vývrtu/DN potrubí = 172/100 mm</t>
  </si>
  <si>
    <t>R93707015</t>
  </si>
  <si>
    <t>PR2 - prostupové segmentové těsnění D192/125 mm pro použití v pitné vodě v ŽLB stěně tl.300 mm - dodávka + montáž</t>
  </si>
  <si>
    <t>1103646368</t>
  </si>
  <si>
    <t>" D vývrtu/DN potrubí = 192/125 mm</t>
  </si>
  <si>
    <t>R93707016</t>
  </si>
  <si>
    <t>PR5 - Prostup kabelový v ŽLB stěně tl.140 mm - kruhové typové těsnění, těsnící pryžová vložka s nerezovými šrouby z oceli V4A pro prostup kabelů s požadavkem na vodotěsnost - dodávka + montáž</t>
  </si>
  <si>
    <t>-877355876</t>
  </si>
  <si>
    <t>kruhový otvor průměru 52 mm</t>
  </si>
  <si>
    <t>"PR5" 1</t>
  </si>
  <si>
    <t>R93707017</t>
  </si>
  <si>
    <t>PR4 - Zapěnění a zatmelení prostupu bez těsnění trvale pružným polyuretanovým tmelem včetně vyčištění spar, provedení penetračního nátěru a vyplnění spar pěnou pro spáry šířky přes 30 do 40 mm, D+M</t>
  </si>
  <si>
    <t>719906605</t>
  </si>
  <si>
    <t xml:space="preserve">Jednokomponentní polyuretanový tmel pro konstrukční spáry betonových dílců </t>
  </si>
  <si>
    <t xml:space="preserve">Jednosložková adhezní podkladová penetrace </t>
  </si>
  <si>
    <t>Pěna montážní nízkoexpanzní polyuretanová</t>
  </si>
  <si>
    <t>PR4 - zapěnění a zatmelení prostupu bez těsnění</t>
  </si>
  <si>
    <t>R93707018</t>
  </si>
  <si>
    <t>PR7 - Prostup skladbou střechy, D+M</t>
  </si>
  <si>
    <t>-649003930</t>
  </si>
  <si>
    <t>"PR7 - Prostup skladbou střechy - 2ks</t>
  </si>
  <si>
    <t>"upravit skladbu střechy dle detailu PR7 v souladu s technologickými postupy</t>
  </si>
  <si>
    <t>"dodávka materiálů, montáž</t>
  </si>
  <si>
    <t>953943211</t>
  </si>
  <si>
    <t>Osazování drobných kovových předmětů kotvených do stěny hasicího přístroje</t>
  </si>
  <si>
    <t>-788775728</t>
  </si>
  <si>
    <t>https://podminky.urs.cz/item/CS_URS_2023_02/953943211</t>
  </si>
  <si>
    <t>"VÝPIS OSTATNÍCH VÝROBKŮ</t>
  </si>
  <si>
    <t>"OV/2 - přístroj hasicí ruční práškový 6 kg , 21A</t>
  </si>
  <si>
    <t>44932114</t>
  </si>
  <si>
    <t>přístroj hasicí ruční práškový PG 6 LE</t>
  </si>
  <si>
    <t>326979135</t>
  </si>
  <si>
    <t>M449009</t>
  </si>
  <si>
    <t>držák hasícího přístroje</t>
  </si>
  <si>
    <t>256</t>
  </si>
  <si>
    <t>572152399</t>
  </si>
  <si>
    <t>977151114</t>
  </si>
  <si>
    <t>Jádrové vrty diamantovými korunkami do stavebních materiálů (železobetonu, betonu, cihel, obkladů, dlažeb, kamene) průměru přes 50 do 60 mm</t>
  </si>
  <si>
    <t>1941535747</t>
  </si>
  <si>
    <t>https://podminky.urs.cz/item/CS_URS_2023_02/977151114</t>
  </si>
  <si>
    <t xml:space="preserve">"VÝPIS JÁDROVÉHO VRTÁNÍ </t>
  </si>
  <si>
    <t>"PR5 - D 52 mm - 1x</t>
  </si>
  <si>
    <t>0,14</t>
  </si>
  <si>
    <t>977151119</t>
  </si>
  <si>
    <t>Jádrové vrty diamantovými korunkami do stavebních materiálů (železobetonu, betonu, cihel, obkladů, dlažeb, kamene) průměru přes 100 do 110 mm</t>
  </si>
  <si>
    <t>-1675007063</t>
  </si>
  <si>
    <t>https://podminky.urs.cz/item/CS_URS_2023_02/977151119</t>
  </si>
  <si>
    <t>"PR2 - D 112 mm - 2x</t>
  </si>
  <si>
    <t>0,30*2</t>
  </si>
  <si>
    <t>977151124</t>
  </si>
  <si>
    <t>Jádrové vrty diamantovými korunkami do stavebních materiálů (železobetonu, betonu, cihel, obkladů, dlažeb, kamene) průměru přes 150 do 180 mm</t>
  </si>
  <si>
    <t>6945634</t>
  </si>
  <si>
    <t>https://podminky.urs.cz/item/CS_URS_2023_02/977151124</t>
  </si>
  <si>
    <t>"PR2 - D 172 mm - 4x</t>
  </si>
  <si>
    <t>0,30*4</t>
  </si>
  <si>
    <t>977151125</t>
  </si>
  <si>
    <t>Jádrové vrty diamantovými korunkami do stavebních materiálů (železobetonu, betonu, cihel, obkladů, dlažeb, kamene) průměru přes 180 do 200 mm</t>
  </si>
  <si>
    <t>975739570</t>
  </si>
  <si>
    <t>https://podminky.urs.cz/item/CS_URS_2023_02/977151125</t>
  </si>
  <si>
    <t>"PR1 - D 182 mm - 2x</t>
  </si>
  <si>
    <t>0,14*2</t>
  </si>
  <si>
    <t>"PR2 - D 192 mm - 2x</t>
  </si>
  <si>
    <t>"PR3 - D 182 mm - 2x</t>
  </si>
  <si>
    <t>0,34*2</t>
  </si>
  <si>
    <t>"PR4 - D 182 mm - 4x</t>
  </si>
  <si>
    <t>0,14*4</t>
  </si>
  <si>
    <t>"PR6 - D 182 mm - 1x</t>
  </si>
  <si>
    <t>0,34</t>
  </si>
  <si>
    <t>977151127</t>
  </si>
  <si>
    <t>Jádrové vrty diamantovými korunkami do stavebních materiálů (železobetonu, betonu, cihel, obkladů, dlažeb, kamene) průměru přes 225 do 250 mm</t>
  </si>
  <si>
    <t>2099732816</t>
  </si>
  <si>
    <t>https://podminky.urs.cz/item/CS_URS_2023_02/977151127</t>
  </si>
  <si>
    <t>"PR1 - D 227 mm - 1x</t>
  </si>
  <si>
    <t>R95322002</t>
  </si>
  <si>
    <t>Revize hasících přístrojů</t>
  </si>
  <si>
    <t>1849358251</t>
  </si>
  <si>
    <t>R95399332</t>
  </si>
  <si>
    <t>Bezpečnostní, orientační nebo informační tabulky - dodávka + montáž</t>
  </si>
  <si>
    <t>662495802</t>
  </si>
  <si>
    <t>"OV/1 - Umístění tabulek dle ČSN ISO 38 64</t>
  </si>
  <si>
    <t>"V objektu budou umístěny tabulky dle ČSN ISO 38 64, které budou označovat směr úniku, polohu a umístění prostředků a protipožárního zajištění</t>
  </si>
  <si>
    <t>"Tabulky budou odpovídat nařízení vlády č.375/2017 Sb.</t>
  </si>
  <si>
    <t>997013151</t>
  </si>
  <si>
    <t>Vnitrostaveništní doprava suti a vybouraných hmot vodorovně do 50 m svisle s omezením mechanizace pro budovy a haly výšky do 6 m</t>
  </si>
  <si>
    <t>3640721</t>
  </si>
  <si>
    <t>https://podminky.urs.cz/item/CS_URS_2023_02/997013151</t>
  </si>
  <si>
    <t>997013501</t>
  </si>
  <si>
    <t>Odvoz suti a vybouraných hmot na skládku nebo meziskládku se složením, na vzdálenost do 1 km</t>
  </si>
  <si>
    <t>-113106604</t>
  </si>
  <si>
    <t>https://podminky.urs.cz/item/CS_URS_2023_02/997013501</t>
  </si>
  <si>
    <t>997013509</t>
  </si>
  <si>
    <t>Odvoz suti a vybouraných hmot na skládku nebo meziskládku se složením, na vzdálenost Příplatek k ceně za každý další i započatý 1 km přes 1 km</t>
  </si>
  <si>
    <t>2108034193</t>
  </si>
  <si>
    <t>https://podminky.urs.cz/item/CS_URS_2023_02/997013509</t>
  </si>
  <si>
    <t>7,17*14 'Přepočtené koeficientem množství</t>
  </si>
  <si>
    <t>997013602</t>
  </si>
  <si>
    <t>Poplatek za uložení stavebního odpadu na skládce (skládkovné) z armovaného betonu zatříděného do Katalogu odpadů pod kódem 17 01 01</t>
  </si>
  <si>
    <t>-256555226</t>
  </si>
  <si>
    <t>https://podminky.urs.cz/item/CS_URS_2023_02/997013602</t>
  </si>
  <si>
    <t>"suť z jádrových vrtů" 0,266</t>
  </si>
  <si>
    <t>997013841</t>
  </si>
  <si>
    <t>Poplatek za uložení stavebního odpadu na skládce (skládkovné) odpadního materiálu po otryskávání bez obsahu nebezpečných látek zatříděného do Katalogu odpadů pod kódem 12 01 17</t>
  </si>
  <si>
    <t>-795150016</t>
  </si>
  <si>
    <t>https://podminky.urs.cz/item/CS_URS_2023_02/997013841</t>
  </si>
  <si>
    <t xml:space="preserve">"suť po trýskání beton. povrchů"  6,904</t>
  </si>
  <si>
    <t>998142251</t>
  </si>
  <si>
    <t>Přesun hmot pro nádrže, jímky, zásobníky a jámy pozemní mimo zemědělství se svislou nosnou konstrukcí monolitickou betonovou tyčovou nebo plošnou vodorovná dopravní vzdálenost do 50 m výšky do 25 m</t>
  </si>
  <si>
    <t>1046807369</t>
  </si>
  <si>
    <t>https://podminky.urs.cz/item/CS_URS_2023_02/998142251</t>
  </si>
  <si>
    <t>998142252</t>
  </si>
  <si>
    <t>Přesun hmot pro nádrže, jímky, zásobníky a jámy pozemní mimo zemědělství se svislou nosnou konstrukcí Příplatek k ceně za zvětšený přesun přes vymezenou největší dopravní vzdálenost do 1000 m</t>
  </si>
  <si>
    <t>-2000394931</t>
  </si>
  <si>
    <t>https://podminky.urs.cz/item/CS_URS_2023_02/998142252</t>
  </si>
  <si>
    <t>PSV</t>
  </si>
  <si>
    <t>Práce a dodávky PSV</t>
  </si>
  <si>
    <t>711</t>
  </si>
  <si>
    <t>Izolace proti vodě, vlhkosti a plynům</t>
  </si>
  <si>
    <t>711111001</t>
  </si>
  <si>
    <t>Provedení izolace proti zemní vlhkosti natěradly a tmely za studena na ploše vodorovné V nátěrem penetračním</t>
  </si>
  <si>
    <t>-1474560092</t>
  </si>
  <si>
    <t>https://podminky.urs.cz/item/CS_URS_2023_02/711111001</t>
  </si>
  <si>
    <t xml:space="preserve">"So7  - Plochá střecha</t>
  </si>
  <si>
    <t>11163150</t>
  </si>
  <si>
    <t>lak penetrační asfaltový</t>
  </si>
  <si>
    <t>-1199388668</t>
  </si>
  <si>
    <t>29*0,00045 'Přepočtené koeficientem množství</t>
  </si>
  <si>
    <t>711111053</t>
  </si>
  <si>
    <t>Provedení izolace proti zemní vlhkosti natěradly a tmely za studena na ploše vodorovné V dvojnásobným nátěrem krystalickou hydroizolací</t>
  </si>
  <si>
    <t>350263504</t>
  </si>
  <si>
    <t>https://podminky.urs.cz/item/CS_URS_2023_02/711111053</t>
  </si>
  <si>
    <t>1,00*1,00*2*3</t>
  </si>
  <si>
    <t>1,00*1,00*2*8</t>
  </si>
  <si>
    <t>1,00*1,00*2</t>
  </si>
  <si>
    <t>M51512650</t>
  </si>
  <si>
    <t>hydroizolační nátěr, cementový, krystalizační, s atestem na pitnou vodu, bal. 25kg</t>
  </si>
  <si>
    <t>1784544750</t>
  </si>
  <si>
    <t>"spotřeba 1,6 kg/m2</t>
  </si>
  <si>
    <t>25,618*1,60*2</t>
  </si>
  <si>
    <t>711112001</t>
  </si>
  <si>
    <t>Provedení izolace proti zemní vlhkosti natěradly a tmely za studena na ploše svislé S nátěrem penetračním</t>
  </si>
  <si>
    <t>1143814882</t>
  </si>
  <si>
    <t>https://podminky.urs.cz/item/CS_URS_2023_02/711112001</t>
  </si>
  <si>
    <t>"svislé plochy - 3x</t>
  </si>
  <si>
    <t>74,49*3</t>
  </si>
  <si>
    <t>-1456274274</t>
  </si>
  <si>
    <t>240,062*0,00045 'Přepočtené koeficientem množství</t>
  </si>
  <si>
    <t>167</t>
  </si>
  <si>
    <t>711112002</t>
  </si>
  <si>
    <t>Provedení izolace proti zemní vlhkosti natěradly a tmely za studena na ploše svislé S nátěrem lakem asfaltovým</t>
  </si>
  <si>
    <t>1119484076</t>
  </si>
  <si>
    <t>https://podminky.urs.cz/item/CS_URS_2023_02/711112002</t>
  </si>
  <si>
    <t xml:space="preserve">"svislé plochy </t>
  </si>
  <si>
    <t>168</t>
  </si>
  <si>
    <t>11163152</t>
  </si>
  <si>
    <t>lak hydroizolační asfaltový</t>
  </si>
  <si>
    <t>-95864163</t>
  </si>
  <si>
    <t>74,49*0,0005 'Přepočtené koeficientem množství</t>
  </si>
  <si>
    <t>169</t>
  </si>
  <si>
    <t>711142559</t>
  </si>
  <si>
    <t>Provedení izolace proti zemní vlhkosti pásy přitavením NAIP na ploše svislé S</t>
  </si>
  <si>
    <t>235451077</t>
  </si>
  <si>
    <t>https://podminky.urs.cz/item/CS_URS_2023_02/711142559</t>
  </si>
  <si>
    <t>11,24*0,50</t>
  </si>
  <si>
    <t>17,84*0,50</t>
  </si>
  <si>
    <t>170</t>
  </si>
  <si>
    <t>62856011</t>
  </si>
  <si>
    <t>pás asfaltový natavitelný modifikovaný SBS s vložkou z hliníkové fólie s textilií a spalitelnou PE fólií nebo jemnozrnným minerálním posypem na horním povrchu tl 4,0mm</t>
  </si>
  <si>
    <t>-1262679856</t>
  </si>
  <si>
    <t>16,592</t>
  </si>
  <si>
    <t>16,592*1,2 'Přepočtené koeficientem množství</t>
  </si>
  <si>
    <t>171</t>
  </si>
  <si>
    <t>M628561</t>
  </si>
  <si>
    <t xml:space="preserve">pás šířky 500 mm kompozitní izolační EPDM vyztužený skelným vláknem s vrstvou modifikovaného polymerového asfaltu </t>
  </si>
  <si>
    <t>5768035</t>
  </si>
  <si>
    <t>17,949</t>
  </si>
  <si>
    <t>17,949*1,2 'Přepočtené koeficientem množství</t>
  </si>
  <si>
    <t>172</t>
  </si>
  <si>
    <t>711161215</t>
  </si>
  <si>
    <t>Izolace proti zemní vlhkosti a beztlakové vodě nopovými fóliemi na ploše svislé S vrstva ochranná, odvětrávací a drenážní výška nopku 20,0 mm, tl. fólie do 1,0 mm</t>
  </si>
  <si>
    <t>-1227848210</t>
  </si>
  <si>
    <t>https://podminky.urs.cz/item/CS_URS_2023_02/711161215</t>
  </si>
  <si>
    <t xml:space="preserve">"So2b - Sokl pod úrovní terénu </t>
  </si>
  <si>
    <t>173</t>
  </si>
  <si>
    <t>711191011</t>
  </si>
  <si>
    <t>Provedení nátěru adhezního můstku na ploše svislé S</t>
  </si>
  <si>
    <t>509432935</t>
  </si>
  <si>
    <t>https://podminky.urs.cz/item/CS_URS_2023_02/711191011</t>
  </si>
  <si>
    <t>174</t>
  </si>
  <si>
    <t>58585114</t>
  </si>
  <si>
    <t>adhezní můstek pro nenasákavé podklady</t>
  </si>
  <si>
    <t>-530270655</t>
  </si>
  <si>
    <t>"spotřeba 0,4kg/m2</t>
  </si>
  <si>
    <t>38,63*0,40</t>
  </si>
  <si>
    <t>7,14*0,40</t>
  </si>
  <si>
    <t>12,83*0,40</t>
  </si>
  <si>
    <t>4,48*0,40</t>
  </si>
  <si>
    <t>"spotřeba 1,3kg/m2</t>
  </si>
  <si>
    <t>"PROSTUPY</t>
  </si>
  <si>
    <t>0,709*1,30</t>
  </si>
  <si>
    <t>175</t>
  </si>
  <si>
    <t>711191101</t>
  </si>
  <si>
    <t>Provedení izolace proti zemní vlhkosti hydroizolační stěrkou na ploše vodorovné V jednovrstvá na betonu</t>
  </si>
  <si>
    <t>-1580594554</t>
  </si>
  <si>
    <t>https://podminky.urs.cz/item/CS_URS_2023_02/711191101</t>
  </si>
  <si>
    <t>176</t>
  </si>
  <si>
    <t>M526781</t>
  </si>
  <si>
    <t xml:space="preserve">jednosložková antikarbonační hydroizolační stěrka, cementová, pružná, bílá </t>
  </si>
  <si>
    <t>1497777882</t>
  </si>
  <si>
    <t>"spotřeba 2x0,9kg/m2</t>
  </si>
  <si>
    <t>10,86*2*0,90</t>
  </si>
  <si>
    <t>177</t>
  </si>
  <si>
    <t>711191201</t>
  </si>
  <si>
    <t>Provedení izolace proti zemní vlhkosti hydroizolační stěrkou na ploše vodorovné V dvouvrstvá na betonu</t>
  </si>
  <si>
    <t>907994955</t>
  </si>
  <si>
    <t>https://podminky.urs.cz/item/CS_URS_2023_02/711191201</t>
  </si>
  <si>
    <t>"plocha ve spádu</t>
  </si>
  <si>
    <t>6,06*2</t>
  </si>
  <si>
    <t>178</t>
  </si>
  <si>
    <t>58565113</t>
  </si>
  <si>
    <t>malta hydroizolační cementová s atestem pro pitnou vodu</t>
  </si>
  <si>
    <t>-1652094056</t>
  </si>
  <si>
    <t>"tl.větší než 3,5 mm</t>
  </si>
  <si>
    <t>"spotřeba 2 x 2,80 kg/m2</t>
  </si>
  <si>
    <t>12,12*2*2,80</t>
  </si>
  <si>
    <t>179</t>
  </si>
  <si>
    <t>711192101</t>
  </si>
  <si>
    <t>Provedení izolace proti zemní vlhkosti hydroizolační stěrkou na ploše svislé S jednovrstvá na betonu</t>
  </si>
  <si>
    <t>883972408</t>
  </si>
  <si>
    <t>https://podminky.urs.cz/item/CS_URS_2023_02/711192101</t>
  </si>
  <si>
    <t>"So2a - Sokl nad úrovní terénu - 2x</t>
  </si>
  <si>
    <t>7,14*2</t>
  </si>
  <si>
    <t>"So2b - Sokl pod úrovní terénu - 2x</t>
  </si>
  <si>
    <t>12,83*2</t>
  </si>
  <si>
    <t>180</t>
  </si>
  <si>
    <t>M585811</t>
  </si>
  <si>
    <t xml:space="preserve">stěrka hydroizolační cementová dvousložková reaktivní </t>
  </si>
  <si>
    <t>-1188476236</t>
  </si>
  <si>
    <t>min.tl.2 mm</t>
  </si>
  <si>
    <t>spotřeba 2,5 kg/m2</t>
  </si>
  <si>
    <t>39,94*2,5 "Přepočtené koeficientem množství</t>
  </si>
  <si>
    <t>181</t>
  </si>
  <si>
    <t>711192201</t>
  </si>
  <si>
    <t>Provedení izolace proti zemní vlhkosti hydroizolační stěrkou na ploše svislé S dvouvrstvá na betonu</t>
  </si>
  <si>
    <t>-942457468</t>
  </si>
  <si>
    <t>https://podminky.urs.cz/item/CS_URS_2023_02/711192201</t>
  </si>
  <si>
    <t>182</t>
  </si>
  <si>
    <t>285716435</t>
  </si>
  <si>
    <t>"svislé plochy - 57,18</t>
  </si>
  <si>
    <t>57,18*2*2,80</t>
  </si>
  <si>
    <t>183</t>
  </si>
  <si>
    <t>711491271</t>
  </si>
  <si>
    <t>Provedení doplňků izolace proti vodě textilií na ploše svislé S vrstva podkladní</t>
  </si>
  <si>
    <t>-1550566596</t>
  </si>
  <si>
    <t>https://podminky.urs.cz/item/CS_URS_2023_02/711491271</t>
  </si>
  <si>
    <t>184</t>
  </si>
  <si>
    <t>69311081</t>
  </si>
  <si>
    <t>geotextilie netkaná separační, ochranná, filtrační, drenážní PES 300g/m2</t>
  </si>
  <si>
    <t>957218293</t>
  </si>
  <si>
    <t>87,32*1,05 'Přepočtené koeficientem množství</t>
  </si>
  <si>
    <t>185</t>
  </si>
  <si>
    <t>998711101</t>
  </si>
  <si>
    <t>Přesun hmot pro izolace proti vodě, vlhkosti a plynům stanovený z hmotnosti přesunovaného materiálu vodorovná dopravní vzdálenost do 50 m v objektech výšky do 6 m</t>
  </si>
  <si>
    <t>1977004387</t>
  </si>
  <si>
    <t>https://podminky.urs.cz/item/CS_URS_2023_02/998711101</t>
  </si>
  <si>
    <t>712</t>
  </si>
  <si>
    <t>Povlakové krytiny</t>
  </si>
  <si>
    <t>186</t>
  </si>
  <si>
    <t>712341559</t>
  </si>
  <si>
    <t>Provedení povlakové krytiny střech plochých do 10° pásy přitavením NAIP v plné ploše</t>
  </si>
  <si>
    <t>-817048754</t>
  </si>
  <si>
    <t>https://podminky.urs.cz/item/CS_URS_2023_02/712341559</t>
  </si>
  <si>
    <t>187</t>
  </si>
  <si>
    <t>-1415085611</t>
  </si>
  <si>
    <t>29*1,2 'Přepočtené koeficientem množství</t>
  </si>
  <si>
    <t>188</t>
  </si>
  <si>
    <t>712363081</t>
  </si>
  <si>
    <t>Provedení povlakové krytiny střech plochých do 10° fólií elastomerické EPDM (etylen-propylen-dien-monomer) rozvinutí a natažení fólie v ploše</t>
  </si>
  <si>
    <t>589520233</t>
  </si>
  <si>
    <t>https://podminky.urs.cz/item/CS_URS_2023_02/712363081</t>
  </si>
  <si>
    <t>189</t>
  </si>
  <si>
    <t>M272014</t>
  </si>
  <si>
    <t>EPDM membrána tl. 1,14mm - přítěžový systém vč. systémových doplňků</t>
  </si>
  <si>
    <t>-339635543</t>
  </si>
  <si>
    <t>24,432*1,15 'Přepočtené koeficientem množství</t>
  </si>
  <si>
    <t>190</t>
  </si>
  <si>
    <t>712363406</t>
  </si>
  <si>
    <t>Provedení povlakové krytiny střech plochých do 10° s mechanicky kotvenou izolací včetně položení fólie a horkovzdušného svaření tl. tepelné izolace do 100 mm budovy výšky do 18 m, kotvené do betonu rohové pole</t>
  </si>
  <si>
    <t>843847628</t>
  </si>
  <si>
    <t>https://podminky.urs.cz/item/CS_URS_2023_02/712363406</t>
  </si>
  <si>
    <t>"vč. přetažení fólie přes atiku a zateplení</t>
  </si>
  <si>
    <t>13,90</t>
  </si>
  <si>
    <t>12,00*0,60+4,90*0,30</t>
  </si>
  <si>
    <t>191</t>
  </si>
  <si>
    <t>1653587581</t>
  </si>
  <si>
    <t>22,57*1,15 'Přepočtené koeficientem množství</t>
  </si>
  <si>
    <t>192</t>
  </si>
  <si>
    <t>712771001</t>
  </si>
  <si>
    <t>Provedení separační nebo kluzné vrstvy vegetační střechy z fólií kladených volně s přesahem, sklon střechy do 5°</t>
  </si>
  <si>
    <t>643892264</t>
  </si>
  <si>
    <t>https://podminky.urs.cz/item/CS_URS_2023_02/712771001</t>
  </si>
  <si>
    <t>"Sub1 - Násep na stropě akumulačních komor</t>
  </si>
  <si>
    <t>193</t>
  </si>
  <si>
    <t>69334002</t>
  </si>
  <si>
    <t>textilie ochranná vegetačních střech 300g/m2</t>
  </si>
  <si>
    <t>1713480919</t>
  </si>
  <si>
    <t>15,71*1,15 'Přepočtené koeficientem množství</t>
  </si>
  <si>
    <t>194</t>
  </si>
  <si>
    <t>712771221</t>
  </si>
  <si>
    <t>Provedení drenážní vrstvy vegetační střechy z plastových nopových fólií, výšky nopů do 25 mm, sklon střechy do 5°</t>
  </si>
  <si>
    <t>-96782216</t>
  </si>
  <si>
    <t>https://podminky.urs.cz/item/CS_URS_2023_02/712771221</t>
  </si>
  <si>
    <t>195</t>
  </si>
  <si>
    <t>69334152</t>
  </si>
  <si>
    <t>fólie profilovaná (nopová) perforovaná HDPE s hydroakumulační a drenážní funkcí do vegetačních střech s výškou nopů 20mm</t>
  </si>
  <si>
    <t>-1306596971</t>
  </si>
  <si>
    <t>15,71*1,1 'Přepočtené koeficientem množství</t>
  </si>
  <si>
    <t>196</t>
  </si>
  <si>
    <t>712771271</t>
  </si>
  <si>
    <t>Provedení filtrační vrstvy vegetační střechy z textilií kladených volně s přesahem, sklon střechy do 5°</t>
  </si>
  <si>
    <t>-1440087685</t>
  </si>
  <si>
    <t>https://podminky.urs.cz/item/CS_URS_2023_02/712771271</t>
  </si>
  <si>
    <t>197</t>
  </si>
  <si>
    <t>69311060</t>
  </si>
  <si>
    <t>geotextilie netkaná separační, ochranná, filtrační, drenážní PP 200g/m2</t>
  </si>
  <si>
    <t>-1234952865</t>
  </si>
  <si>
    <t>198</t>
  </si>
  <si>
    <t>712771401</t>
  </si>
  <si>
    <t>Provedení vegetační vrstvy vegetační střechy ze substrátu, tloušťky do 100 mm, sklon střechy do 5°</t>
  </si>
  <si>
    <t>1541006445</t>
  </si>
  <si>
    <t>https://podminky.urs.cz/item/CS_URS_2023_02/712771401</t>
  </si>
  <si>
    <t>199</t>
  </si>
  <si>
    <t>10321002</t>
  </si>
  <si>
    <t>substrát vegetačních střech extenzivní trávníkový</t>
  </si>
  <si>
    <t>1455107611</t>
  </si>
  <si>
    <t>15,71*0,10</t>
  </si>
  <si>
    <t>200</t>
  </si>
  <si>
    <t>712771411</t>
  </si>
  <si>
    <t>Provedení vegetační vrstvy vegetační střechy ze substrátu, tloušťky přes 100 do 200 mm, sklon střechy do 5°</t>
  </si>
  <si>
    <t>732113571</t>
  </si>
  <si>
    <t>https://podminky.urs.cz/item/CS_URS_2023_02/712771411</t>
  </si>
  <si>
    <t>201</t>
  </si>
  <si>
    <t>10321003</t>
  </si>
  <si>
    <t>substrát vegetačních střech intenzivní</t>
  </si>
  <si>
    <t>1822811909</t>
  </si>
  <si>
    <t>15,71*0,20</t>
  </si>
  <si>
    <t>202</t>
  </si>
  <si>
    <t>712771501</t>
  </si>
  <si>
    <t>Založení vegetace vegetační střechy suchým výsevem osiva, sklon střechy do 5°</t>
  </si>
  <si>
    <t>800118379</t>
  </si>
  <si>
    <t>https://podminky.urs.cz/item/CS_URS_2023_02/712771501</t>
  </si>
  <si>
    <t>203</t>
  </si>
  <si>
    <t>2093783611</t>
  </si>
  <si>
    <t>15,71*0,03 'Přepočtené koeficientem množství</t>
  </si>
  <si>
    <t>204</t>
  </si>
  <si>
    <t>998712101</t>
  </si>
  <si>
    <t>Přesun hmot pro povlakové krytiny stanovený z hmotnosti přesunovaného materiálu vodorovná dopravní vzdálenost do 50 m v objektech výšky do 6 m</t>
  </si>
  <si>
    <t>123396480</t>
  </si>
  <si>
    <t>https://podminky.urs.cz/item/CS_URS_2023_02/998712101</t>
  </si>
  <si>
    <t>713</t>
  </si>
  <si>
    <t>Izolace tepelné</t>
  </si>
  <si>
    <t>205</t>
  </si>
  <si>
    <t>713131141</t>
  </si>
  <si>
    <t>Montáž tepelné izolace stěn rohožemi, pásy, deskami, dílci, bloky (izolační materiál ve specifikaci) lepením celoplošně bez mechanického kotvení</t>
  </si>
  <si>
    <t>-518921933</t>
  </si>
  <si>
    <t>https://podminky.urs.cz/item/CS_URS_2023_02/713131141</t>
  </si>
  <si>
    <t xml:space="preserve">"PUR lepidlo na tepelnou izolaci </t>
  </si>
  <si>
    <t>206</t>
  </si>
  <si>
    <t>-1619580887</t>
  </si>
  <si>
    <t>16,592*1,05 'Přepočtené koeficientem množství</t>
  </si>
  <si>
    <t>207</t>
  </si>
  <si>
    <t>713141136</t>
  </si>
  <si>
    <t>Montáž tepelné izolace střech plochých rohožemi, pásy, deskami, dílci, bloky (izolační materiál ve specifikaci) přilepenými za studena nízkoexpanzní (PUR) pěnou</t>
  </si>
  <si>
    <t>567010764</t>
  </si>
  <si>
    <t>https://podminky.urs.cz/item/CS_URS_2023_02/713141136</t>
  </si>
  <si>
    <t>208</t>
  </si>
  <si>
    <t>2127787916</t>
  </si>
  <si>
    <t>7,84*1,05 'Přepočtené koeficientem množství</t>
  </si>
  <si>
    <t>209</t>
  </si>
  <si>
    <t>713141151</t>
  </si>
  <si>
    <t>Montáž tepelné izolace střech plochých rohožemi, pásy, deskami, dílci, bloky (izolační materiál ve specifikaci) kladenými volně jednovrstvá</t>
  </si>
  <si>
    <t>-2072226131</t>
  </si>
  <si>
    <t>https://podminky.urs.cz/item/CS_URS_2023_02/713141151</t>
  </si>
  <si>
    <t>2,86*4,86</t>
  </si>
  <si>
    <t>210</t>
  </si>
  <si>
    <t>63151502</t>
  </si>
  <si>
    <t>deska tepelně izolační minerální plochých střech vrchní vrstva 70kPa λ=0,038-0,039 tl 100mm</t>
  </si>
  <si>
    <t>626680535</t>
  </si>
  <si>
    <t>13,9*1,05 'Přepočtené koeficientem množství</t>
  </si>
  <si>
    <t>211</t>
  </si>
  <si>
    <t>713141212</t>
  </si>
  <si>
    <t>Montáž tepelné izolace střech plochých atikovými klíny přilepenými za studena nízkoexpanzní (PUR) pěnou</t>
  </si>
  <si>
    <t>1403330093</t>
  </si>
  <si>
    <t>https://podminky.urs.cz/item/CS_URS_2023_02/713141212</t>
  </si>
  <si>
    <t xml:space="preserve">"OV/3 - atikový klín 100x100x1000mm"  11,00</t>
  </si>
  <si>
    <t>212</t>
  </si>
  <si>
    <t>63152008</t>
  </si>
  <si>
    <t>klín atikový přechodný minerální plochých střech tl 100x100mm</t>
  </si>
  <si>
    <t>-1267237468</t>
  </si>
  <si>
    <t>11*1,05 'Přepočtené koeficientem množství</t>
  </si>
  <si>
    <t>213</t>
  </si>
  <si>
    <t>713141233</t>
  </si>
  <si>
    <t>Montáž tepelné izolace střech plochých mechanické přikotvení šrouby včetně dodávky šroubů, bez položení tepelné izolace tl. izolace přes 100 do 140 mm do betonu</t>
  </si>
  <si>
    <t>1118285893</t>
  </si>
  <si>
    <t>https://podminky.urs.cz/item/CS_URS_2023_02/713141233</t>
  </si>
  <si>
    <t>"So7 - Střecha armaturní komory</t>
  </si>
  <si>
    <t>214</t>
  </si>
  <si>
    <t>713141336</t>
  </si>
  <si>
    <t>Montáž tepelné izolace střech plochých spádovými klíny v ploše přilepenými za studena nízkoexpanzní (PUR) pěnou</t>
  </si>
  <si>
    <t>-877214841</t>
  </si>
  <si>
    <t>https://podminky.urs.cz/item/CS_URS_2023_02/713141336</t>
  </si>
  <si>
    <t>215</t>
  </si>
  <si>
    <t>28376104</t>
  </si>
  <si>
    <t>klín izolační spádový z čedičové minerální vaty 70kPa</t>
  </si>
  <si>
    <t>-1552205985</t>
  </si>
  <si>
    <t>0,417*1,05 'Přepočtené koeficientem množství</t>
  </si>
  <si>
    <t>216</t>
  </si>
  <si>
    <t>998713101</t>
  </si>
  <si>
    <t>Přesun hmot pro izolace tepelné stanovený z hmotnosti přesunovaného materiálu vodorovná dopravní vzdálenost do 50 m v objektech výšky do 6 m</t>
  </si>
  <si>
    <t>394274991</t>
  </si>
  <si>
    <t>https://podminky.urs.cz/item/CS_URS_2023_02/998713101</t>
  </si>
  <si>
    <t>721</t>
  </si>
  <si>
    <t>Zdravotechnika - vnitřní kanalizace</t>
  </si>
  <si>
    <t>217</t>
  </si>
  <si>
    <t>721242115</t>
  </si>
  <si>
    <t>Lapače střešních splavenin polypropylenové (PP) s kulovým kloubem na odtoku DN 110</t>
  </si>
  <si>
    <t>-630457534</t>
  </si>
  <si>
    <t>https://podminky.urs.cz/item/CS_URS_2023_02/721242115</t>
  </si>
  <si>
    <t>"VÝPIS KLEMPÍŘSKÝCH PRVKŮ</t>
  </si>
  <si>
    <t>"KV/10" 1</t>
  </si>
  <si>
    <t>751</t>
  </si>
  <si>
    <t>Vzduchotechnika</t>
  </si>
  <si>
    <t>218</t>
  </si>
  <si>
    <t>751398041</t>
  </si>
  <si>
    <t>Montáž ostatních zařízení protidešťové žaluzie nebo žaluziové klapky na kruhové potrubí, průměru do 300 mm</t>
  </si>
  <si>
    <t>253904496</t>
  </si>
  <si>
    <t>219</t>
  </si>
  <si>
    <t>M429721</t>
  </si>
  <si>
    <t>KRUHOVÁ PROTIDEŠŤOVÁ ŽALUZIE DN 125 SE SÍTÍ PROTI HMYZU, HLINÍK RAL 7016</t>
  </si>
  <si>
    <t>-1628143313</t>
  </si>
  <si>
    <t>"VÝPIS PRVKŮ VĚTRÁNÍ</t>
  </si>
  <si>
    <t>220</t>
  </si>
  <si>
    <t>751398117</t>
  </si>
  <si>
    <t>Montáž ostatních zařízení boxu distribučního plastového přímého</t>
  </si>
  <si>
    <t>230840674</t>
  </si>
  <si>
    <t>https://podminky.urs.cz/item/CS_URS_2023_02/751398117</t>
  </si>
  <si>
    <t>221</t>
  </si>
  <si>
    <t>M429722</t>
  </si>
  <si>
    <t>filtrační box pro rámečkový filtr - FBRA 300x300/550 + filtrační deska FD 287x287 + filtrační medium G4 1000x1000 mm</t>
  </si>
  <si>
    <t>-1932428029</t>
  </si>
  <si>
    <t xml:space="preserve"> 2</t>
  </si>
  <si>
    <t>"filtrační box pro rámečkový filtr 300x300/550 + filtrační deska FD 287x287 + filtrační medium G4 1000x1000 mm</t>
  </si>
  <si>
    <t>"Deklarovaný průtok filtru musí být minimálně 252 m3/h.</t>
  </si>
  <si>
    <t>"dodávka boxu vč. dodávky revizních dvířek</t>
  </si>
  <si>
    <t>222</t>
  </si>
  <si>
    <t>751398121</t>
  </si>
  <si>
    <t>Montáž ostatních zařízení připojení na hrdlo distribučního boxu, potrubí kruhového plastového</t>
  </si>
  <si>
    <t>1745594054</t>
  </si>
  <si>
    <t>https://podminky.urs.cz/item/CS_URS_2023_02/751398121</t>
  </si>
  <si>
    <t>223</t>
  </si>
  <si>
    <t>751525082</t>
  </si>
  <si>
    <t>Montáž potrubí plastového kruhového bez příruby, průměru přes 100 do 200 mm</t>
  </si>
  <si>
    <t>1414776961</t>
  </si>
  <si>
    <t>https://podminky.urs.cz/item/CS_URS_2023_02/751525082</t>
  </si>
  <si>
    <t>224</t>
  </si>
  <si>
    <t>42981650</t>
  </si>
  <si>
    <t>trouba pevná PVC D 125mm do 45°C</t>
  </si>
  <si>
    <t>-1929316710</t>
  </si>
  <si>
    <t>14*1,2 'Přepočtené koeficientem množství</t>
  </si>
  <si>
    <t>225</t>
  </si>
  <si>
    <t>751526152</t>
  </si>
  <si>
    <t>Montáž oblouku do plastového potrubí kruhového s přírubou, průměru přes 100 do 200 mm</t>
  </si>
  <si>
    <t>-1218956873</t>
  </si>
  <si>
    <t>https://podminky.urs.cz/item/CS_URS_2023_02/751526152</t>
  </si>
  <si>
    <t>226</t>
  </si>
  <si>
    <t>42981813</t>
  </si>
  <si>
    <t>oblouk PVC 90° D 125mm</t>
  </si>
  <si>
    <t>713054294</t>
  </si>
  <si>
    <t>227</t>
  </si>
  <si>
    <t>751526542</t>
  </si>
  <si>
    <t>Montáž spojky do plastového potrubí pružné kruhové bez příruby, průměru přes 100 do 200 mm</t>
  </si>
  <si>
    <t>-1622891387</t>
  </si>
  <si>
    <t>https://podminky.urs.cz/item/CS_URS_2023_02/751526542</t>
  </si>
  <si>
    <t>228</t>
  </si>
  <si>
    <t>M286541</t>
  </si>
  <si>
    <t>hrdlo přesuvné plast DN 125mm</t>
  </si>
  <si>
    <t>-1542047392</t>
  </si>
  <si>
    <t>229</t>
  </si>
  <si>
    <t>751526649</t>
  </si>
  <si>
    <t>Montáž klapky škrtící nebo zpětné do plastového potrubí kruhové bez příruby, průměru přes 100 do 200 mm</t>
  </si>
  <si>
    <t>2027845135</t>
  </si>
  <si>
    <t>https://podminky.urs.cz/item/CS_URS_2023_02/751526649</t>
  </si>
  <si>
    <t>230</t>
  </si>
  <si>
    <t>M429723</t>
  </si>
  <si>
    <t>VSUVNÁ ZPĚTNÁ KLAPKA, VZDUCHOTĚSNÁ S MAGNETEM (PP) Ø125</t>
  </si>
  <si>
    <t>650276807</t>
  </si>
  <si>
    <t>231</t>
  </si>
  <si>
    <t>751572102</t>
  </si>
  <si>
    <t>Závěs kruhového potrubí pomocí objímky, kotvené do betonu průměru potrubí přes 100 do 200 mm</t>
  </si>
  <si>
    <t>-12131586</t>
  </si>
  <si>
    <t>https://podminky.urs.cz/item/CS_URS_2023_02/751572102</t>
  </si>
  <si>
    <t>232</t>
  </si>
  <si>
    <t>751613113</t>
  </si>
  <si>
    <t>Montáž ostatních zařízení dodatečné izolace potrubí kruhového izolačním návlekem</t>
  </si>
  <si>
    <t>1646993669</t>
  </si>
  <si>
    <t>https://podminky.urs.cz/item/CS_URS_2023_02/751613113</t>
  </si>
  <si>
    <t>233</t>
  </si>
  <si>
    <t>M631525</t>
  </si>
  <si>
    <t xml:space="preserve">izolant na potrubí  DN125 tl.25 mm na bázi syntet.kaučuku černé barvy + lepidla a pásky + antimikrobiální ochrana</t>
  </si>
  <si>
    <t>-1252623727</t>
  </si>
  <si>
    <t xml:space="preserve">"izolant na potrubí  DN125 tl.25 mm na bázi syntet.kaučuku černé barvy + lepidla a pásky + antimikrobiální ochrana</t>
  </si>
  <si>
    <t>234</t>
  </si>
  <si>
    <t>998751101</t>
  </si>
  <si>
    <t>Přesun hmot pro vzduchotechniku stanovený z hmotnosti přesunovaného materiálu vodorovná dopravní vzdálenost do 100 m v objektech výšky do 12 m</t>
  </si>
  <si>
    <t>-3151805</t>
  </si>
  <si>
    <t>https://podminky.urs.cz/item/CS_URS_2023_02/998751101</t>
  </si>
  <si>
    <t>235</t>
  </si>
  <si>
    <t>R75170001</t>
  </si>
  <si>
    <t>AXIÁLNÍ POTRUBNÍ VENTILÁTOR DN 160 S REGULACÍ PRŮTOKU VZDUCHU</t>
  </si>
  <si>
    <t>219685801</t>
  </si>
  <si>
    <t>"AXIÁLNÍ POTRUBNÍ VENTILÁTOR DN 160</t>
  </si>
  <si>
    <t xml:space="preserve">"S REGULACÍ PRŮTOKU VZDUCHU. NAPÁJENÍ 230/50 V/HZ. </t>
  </si>
  <si>
    <t>"MOŽNOST MONTÁŽE HORIZONTÁLNĚ.</t>
  </si>
  <si>
    <t>"SOUČÁSTÍ MOTORU BUDE TEPELNÁ POJISTKA. PLYNULÉ OVLÁDÁNÍ OTÁČEK</t>
  </si>
  <si>
    <t>"VENTILÁTORU BUDE REGULÁTOREM OTÁČEK RS-1300. PŘED VENTILÁTOR BUDOU ZAPOJENY SPÍNACÍ HODINY.</t>
  </si>
  <si>
    <t>236</t>
  </si>
  <si>
    <t>R75170021</t>
  </si>
  <si>
    <t>Montážní a spojovací materiál VZT nerez</t>
  </si>
  <si>
    <t>-812411789</t>
  </si>
  <si>
    <t>"Kotvení potrubí nerez objímkami s konzolou nebo se závěsem.</t>
  </si>
  <si>
    <t>"Spojovací materiál přírub a prvků potrubí - matice, podložky apod. bude jednotně proveden z nerez oceli 1.4401</t>
  </si>
  <si>
    <t>"(jakosti A4 - zvýšená odolnost proti korozi a kyselinám). Šrouby budou jednotně z provedeny z nerez oceli 1.4301 (jakosti A2).</t>
  </si>
  <si>
    <t>762</t>
  </si>
  <si>
    <t>Konstrukce tesařské</t>
  </si>
  <si>
    <t>237</t>
  </si>
  <si>
    <t>762322911</t>
  </si>
  <si>
    <t>Ztužení konstrukcí (materiál v ceně) fošnami nebo hranolky průřezové plochy do 100 cm2</t>
  </si>
  <si>
    <t>842700771</t>
  </si>
  <si>
    <t>https://podminky.urs.cz/item/CS_URS_2023_02/762322911</t>
  </si>
  <si>
    <t>"dřevěné hranoly pod oplechování okapních hran</t>
  </si>
  <si>
    <t>5,00*2</t>
  </si>
  <si>
    <t>238</t>
  </si>
  <si>
    <t>762341270</t>
  </si>
  <si>
    <t>Montáž bednění střech rovných a šikmých sklonu do 60° s vyřezáním otvorů z desek dřevotřískových nebo dřevoštěpkových na sraz</t>
  </si>
  <si>
    <t>-1049646718</t>
  </si>
  <si>
    <t>https://podminky.urs.cz/item/CS_URS_2023_02/762341270</t>
  </si>
  <si>
    <t>okapní hrany v šířce 400 mm opatřit dvojicí mechanicky kotvených březových překližek 2 x tl.21 mm</t>
  </si>
  <si>
    <t>vyspádováno směrem od plochy střechy ve sklonu min.3° ( 5,0% )</t>
  </si>
  <si>
    <t>5,00*0,40*2</t>
  </si>
  <si>
    <t>239</t>
  </si>
  <si>
    <t>60621149</t>
  </si>
  <si>
    <t>překližka vodovzdorná hladká/hladká bříza tl 21mm</t>
  </si>
  <si>
    <t>133562411</t>
  </si>
  <si>
    <t>4*1,1 'Přepočtené koeficientem množství</t>
  </si>
  <si>
    <t>240</t>
  </si>
  <si>
    <t>762361311</t>
  </si>
  <si>
    <t>Konstrukční vrstva pod klempířské prvky pro oplechování horních ploch zdí a nadezdívek (atik) z desek dřevoštěpkových šroubovaných do podkladu, tloušťky desky 18 mm</t>
  </si>
  <si>
    <t>-362880004</t>
  </si>
  <si>
    <t>https://podminky.urs.cz/item/CS_URS_2023_02/762361311</t>
  </si>
  <si>
    <t>"VÝPIS TRUHLÁŘSKÝCH VÝROBKŮ</t>
  </si>
  <si>
    <t>"deska typu OSB 4 - vyspádováno do plochy střechy ve sklonu min.3° ( 5% )</t>
  </si>
  <si>
    <t>"T/1, So12 - Atika" 4,55</t>
  </si>
  <si>
    <t>"deska typu OSB 4 pod okapnici</t>
  </si>
  <si>
    <t>"T/2" 1,22</t>
  </si>
  <si>
    <t>241</t>
  </si>
  <si>
    <t>762395000</t>
  </si>
  <si>
    <t>Spojovací prostředky krovů, bednění a laťování, nadstřešních konstrukcí svory, prkna, hřebíky, pásová ocel, vruty</t>
  </si>
  <si>
    <t>1300266770</t>
  </si>
  <si>
    <t>https://podminky.urs.cz/item/CS_URS_2023_02/762395000</t>
  </si>
  <si>
    <t>5,00*0,40*2*0,021</t>
  </si>
  <si>
    <t>242</t>
  </si>
  <si>
    <t>998762101</t>
  </si>
  <si>
    <t>Přesun hmot pro konstrukce tesařské stanovený z hmotnosti přesunovaného materiálu vodorovná dopravní vzdálenost do 50 m v objektech výšky do 6 m</t>
  </si>
  <si>
    <t>-143864545</t>
  </si>
  <si>
    <t>https://podminky.urs.cz/item/CS_URS_2023_02/998762101</t>
  </si>
  <si>
    <t>764</t>
  </si>
  <si>
    <t>Konstrukce klempířské</t>
  </si>
  <si>
    <t>243</t>
  </si>
  <si>
    <t>764212662</t>
  </si>
  <si>
    <t>Oplechování střešních prvků z pozinkovaného plechu s povrchovou úpravou okapu střechy rovné okapovým plechem rš 200 mm</t>
  </si>
  <si>
    <t>-785102227</t>
  </si>
  <si>
    <t>https://podminky.urs.cz/item/CS_URS_2023_02/764212662</t>
  </si>
  <si>
    <t>KP/4 - Krycí plech rš 160 mm RAL 7016 ( k pol. KP/2 Okapnice )</t>
  </si>
  <si>
    <t>4,90</t>
  </si>
  <si>
    <t>244</t>
  </si>
  <si>
    <t>764212663</t>
  </si>
  <si>
    <t>Oplechování střešních prvků z pozinkovaného plechu s povrchovou úpravou okapu střechy rovné okapovým plechem rš 250 mm</t>
  </si>
  <si>
    <t>552705284</t>
  </si>
  <si>
    <t>https://podminky.urs.cz/item/CS_URS_2023_02/764212663</t>
  </si>
  <si>
    <t>"KP/2 - okapnice do žlabu rš 250 mm RAL 7016</t>
  </si>
  <si>
    <t>245</t>
  </si>
  <si>
    <t>764212664</t>
  </si>
  <si>
    <t>Oplechování střešních prvků z pozinkovaného plechu s povrchovou úpravou okapu střechy rovné okapovým plechem rš 330 mm</t>
  </si>
  <si>
    <t>2035000182</t>
  </si>
  <si>
    <t>https://podminky.urs.cz/item/CS_URS_2023_02/764212664</t>
  </si>
  <si>
    <t>"KP/3 - připojovací lišta rš 330 mm RAL 7016</t>
  </si>
  <si>
    <t>27,90</t>
  </si>
  <si>
    <t>246</t>
  </si>
  <si>
    <t>764214607</t>
  </si>
  <si>
    <t>Oplechování horních ploch zdí a nadezdívek (atik) z pozinkovaného plechu s povrchovou úpravou mechanicky kotvené rš 670 mm</t>
  </si>
  <si>
    <t>-1868475031</t>
  </si>
  <si>
    <t>https://podminky.urs.cz/item/CS_URS_2023_02/764214607</t>
  </si>
  <si>
    <t xml:space="preserve">"KP/1 - atikový plech rš 650 mm RAL 7016" </t>
  </si>
  <si>
    <t>11,50</t>
  </si>
  <si>
    <t>247</t>
  </si>
  <si>
    <t>764511601</t>
  </si>
  <si>
    <t>Žlab podokapní z pozinkovaného plechu s povrchovou úpravou včetně háků a čel půlkruhový do rš 280 mm</t>
  </si>
  <si>
    <t>-957332871</t>
  </si>
  <si>
    <t>https://podminky.urs.cz/item/CS_URS_2023_02/764511601</t>
  </si>
  <si>
    <t>"KV/1 - podokapní žlab půlkruhový rš 280 mm RAL 7016</t>
  </si>
  <si>
    <t>248</t>
  </si>
  <si>
    <t>764511641</t>
  </si>
  <si>
    <t>Žlab podokapní z pozinkovaného plechu s povrchovou úpravou včetně háků a čel kotlík oválný (trychtýřový), rš žlabu/průměr svodu do 250/90 mm</t>
  </si>
  <si>
    <t>-225660043</t>
  </si>
  <si>
    <t>https://podminky.urs.cz/item/CS_URS_2023_02/764511641</t>
  </si>
  <si>
    <t>"KV/4 - žlabový kotlík 250/80 mm RAL 7016</t>
  </si>
  <si>
    <t>249</t>
  </si>
  <si>
    <t>764518621</t>
  </si>
  <si>
    <t>Svod z pozinkovaného plechu s upraveným povrchem včetně objímek, kolen a odskoků kruhový, průměru do 90 mm</t>
  </si>
  <si>
    <t>-979547729</t>
  </si>
  <si>
    <t>https://podminky.urs.cz/item/CS_URS_2023_02/764518621</t>
  </si>
  <si>
    <t>"KV/3 - svodová roura D 80 mm RAL 7016</t>
  </si>
  <si>
    <t>2,40</t>
  </si>
  <si>
    <t>250</t>
  </si>
  <si>
    <t>998764101</t>
  </si>
  <si>
    <t>Přesun hmot pro konstrukce klempířské stanovený z hmotnosti přesunovaného materiálu vodorovná dopravní vzdálenost do 50 m v objektech výšky do 6 m</t>
  </si>
  <si>
    <t>1978490024</t>
  </si>
  <si>
    <t>https://podminky.urs.cz/item/CS_URS_2023_02/998764101</t>
  </si>
  <si>
    <t>766</t>
  </si>
  <si>
    <t>Konstrukce truhlářské</t>
  </si>
  <si>
    <t>251</t>
  </si>
  <si>
    <t>766660611</t>
  </si>
  <si>
    <t>Montáž dveřních křídel dřevěných nebo plastových vchodových dveří včetně rámu do betonové konstrukce jednokřídlových bez nadsvětlíku</t>
  </si>
  <si>
    <t>-2126372501</t>
  </si>
  <si>
    <t>https://podminky.urs.cz/item/CS_URS_2023_02/766660611</t>
  </si>
  <si>
    <t>"VÝPIS DVEŘÍ</t>
  </si>
  <si>
    <t xml:space="preserve">"D1/L - dveře vstupní plastové,jednokřídlé, plné, otevíravé vč.zárubně a hliníkového prahu,  průchozí rozměr 900x1970 mm"  </t>
  </si>
  <si>
    <t>252</t>
  </si>
  <si>
    <t>M611451</t>
  </si>
  <si>
    <t xml:space="preserve">D1/L - dveře vchodové jednokřídlé plastové bílé plné  rozměru 900x1970 mm včetně rámu+ kování + samozavírač + Al práh</t>
  </si>
  <si>
    <t>662547191</t>
  </si>
  <si>
    <t xml:space="preserve">"D1/L - dveře vstupní plastové,jednokřídlé, plné, otevíravé vč.zárubně a hliníkového prahu  </t>
  </si>
  <si>
    <t>"průchozí rozměr 900x1970mm</t>
  </si>
  <si>
    <t>"štítkové kování klika-klika, nerez, cylindrická vložka v systému centrálního klíče investora</t>
  </si>
  <si>
    <t>"bezpečnostní třída RC2</t>
  </si>
  <si>
    <t xml:space="preserve">"sklopná dveřní zarážka </t>
  </si>
  <si>
    <t>"AL práh</t>
  </si>
  <si>
    <t>"povrchová úprava: oboustranně RAL 7016</t>
  </si>
  <si>
    <t>253</t>
  </si>
  <si>
    <t>998766101</t>
  </si>
  <si>
    <t>Přesun hmot pro konstrukce truhlářské stanovený z hmotnosti přesunovaného materiálu vodorovná dopravní vzdálenost do 50 m v objektech výšky do 6 m</t>
  </si>
  <si>
    <t>-1291687253</t>
  </si>
  <si>
    <t>https://podminky.urs.cz/item/CS_URS_2023_02/998766101</t>
  </si>
  <si>
    <t>767</t>
  </si>
  <si>
    <t>Konstrukce zámečnické</t>
  </si>
  <si>
    <t>254</t>
  </si>
  <si>
    <t>767591001</t>
  </si>
  <si>
    <t>Montáž výrobků z kompozitů podlah nebo podest z pochůzných litých roštů hmotnosti do 15 kg/m2</t>
  </si>
  <si>
    <t>-288932368</t>
  </si>
  <si>
    <t>https://podminky.urs.cz/item/CS_URS_2023_02/767591001</t>
  </si>
  <si>
    <t>"VÝPIS KOMPOZITNÍCH VÝROBKŮ</t>
  </si>
  <si>
    <t>"FG/2 - 1 ks" 1,00*1,00</t>
  </si>
  <si>
    <t>"FG/3 - 2 ks" 0,70*0,70*2</t>
  </si>
  <si>
    <t>"FG/4 - 1 ks" 0,70*0,70</t>
  </si>
  <si>
    <t>255</t>
  </si>
  <si>
    <t>63126002</t>
  </si>
  <si>
    <t>rošt kompozitní pochůzný litý 30x30/30mm A15</t>
  </si>
  <si>
    <t>-1378383361</t>
  </si>
  <si>
    <t>767591013</t>
  </si>
  <si>
    <t>Montáž výrobků z kompozitů podlah nebo podest z pochůzných skládaných roštů hmotnosti přes 30 do 50 kg/m2</t>
  </si>
  <si>
    <t>-1500274447</t>
  </si>
  <si>
    <t>https://podminky.urs.cz/item/CS_URS_2023_02/767591013</t>
  </si>
  <si>
    <t>"FG/1 - 3 ks" 0,70*0,80*3</t>
  </si>
  <si>
    <t>257</t>
  </si>
  <si>
    <t>63126044</t>
  </si>
  <si>
    <t>poklop kompozitní pochůzný hranatý včetně rámů a příslušenství 700/900mm A15</t>
  </si>
  <si>
    <t>1282469454</t>
  </si>
  <si>
    <t xml:space="preserve">"FG/1 - pochůzí vodárenský poklop s rámem 700x800mm" </t>
  </si>
  <si>
    <t xml:space="preserve">"Vnější rozměr 850×950 mm. Výška rámu 100 mm. Tloušťka poklopu 30 mm. Celková hmotnost cca 50 kg. Barva poklopu je přirozeně šedá. </t>
  </si>
  <si>
    <t>"Poklop bude obsahovat 2ks nerezových závěsů, 1ks nerezové padlo.</t>
  </si>
  <si>
    <t>"Poklop bude zabezpečen visacím zámkem v systému centrálního klíče, minimální bezpečnostní třída RC2 dle ČSN EN 1627.</t>
  </si>
  <si>
    <t>258</t>
  </si>
  <si>
    <t>767591021</t>
  </si>
  <si>
    <t>Montáž výrobků z kompozitů podlah nebo podest Příplatek k cenám za zkrácení a úpravu roštu</t>
  </si>
  <si>
    <t>-1538347487</t>
  </si>
  <si>
    <t>https://podminky.urs.cz/item/CS_URS_2023_02/767591021</t>
  </si>
  <si>
    <t>"úprava roštů pro průchod žebříků</t>
  </si>
  <si>
    <t>"FG/3, FG/4" 0,70*3</t>
  </si>
  <si>
    <t>259</t>
  </si>
  <si>
    <t>767649191</t>
  </si>
  <si>
    <t>Montáž dveří ocelových nebo hliníkových doplňků dveří samozavírače hydraulického</t>
  </si>
  <si>
    <t>-1186325056</t>
  </si>
  <si>
    <t>https://podminky.urs.cz/item/CS_URS_2023_02/767649191</t>
  </si>
  <si>
    <t>260</t>
  </si>
  <si>
    <t>54917250</t>
  </si>
  <si>
    <t>samozavírač dveří hydraulický</t>
  </si>
  <si>
    <t>-1787404226</t>
  </si>
  <si>
    <t>261</t>
  </si>
  <si>
    <t>767861011</t>
  </si>
  <si>
    <t>Montáž vnitřních kovových žebříků přímých délky přes 2 do 5 m, ukotvených do betonu</t>
  </si>
  <si>
    <t>2132377696</t>
  </si>
  <si>
    <t>https://podminky.urs.cz/item/CS_URS_2023_02/767861011</t>
  </si>
  <si>
    <t>"Z/3" 2</t>
  </si>
  <si>
    <t>"Z/4" 1</t>
  </si>
  <si>
    <t>262</t>
  </si>
  <si>
    <t>M144011</t>
  </si>
  <si>
    <t xml:space="preserve">žebřík armaturníí komory přímý z nerezové oceli dl.3500 mm s ochranným košem,  dodávka + výroba</t>
  </si>
  <si>
    <t>1944725296</t>
  </si>
  <si>
    <t xml:space="preserve">"Z/4  - žebřík armaturní komory</t>
  </si>
  <si>
    <t>"materiál nerezová ocel tř. 1.4401, leštěný vzhled</t>
  </si>
  <si>
    <t>"vč. nerez spojovacího a kotevního materiálu A4</t>
  </si>
  <si>
    <t>263</t>
  </si>
  <si>
    <t>M144012</t>
  </si>
  <si>
    <t xml:space="preserve">žebřík akumulační komory přímý dl. 3200 mm,  dodávka + výroba</t>
  </si>
  <si>
    <t>340433090</t>
  </si>
  <si>
    <t xml:space="preserve">"Z/3  - žebříkžebřík akumulační komory </t>
  </si>
  <si>
    <t>264</t>
  </si>
  <si>
    <t>767991001</t>
  </si>
  <si>
    <t>Montáž výrobků z kompozitů pomocné nebo nosné konstrukce z profilů hmotnosti do 1 kg/m</t>
  </si>
  <si>
    <t>-782672930</t>
  </si>
  <si>
    <t>https://podminky.urs.cz/item/CS_URS_2023_02/767991001</t>
  </si>
  <si>
    <t>265</t>
  </si>
  <si>
    <t>63126077</t>
  </si>
  <si>
    <t>rám pro uložení roštů a poklopů kompozitní Y32x55/5mm, Y35x55/5mm A15</t>
  </si>
  <si>
    <t>-1325919731</t>
  </si>
  <si>
    <t>"FG/3 - 2 ks" 0,71*4*2</t>
  </si>
  <si>
    <t>"FG/4 - 1 ks" 0,71*4</t>
  </si>
  <si>
    <t>266</t>
  </si>
  <si>
    <t>63126076</t>
  </si>
  <si>
    <t>rám pro uložení roštů a poklopů kompozitní L30x50/5mm, nerezové pracny A15</t>
  </si>
  <si>
    <t>-379985391</t>
  </si>
  <si>
    <t>"rám z kompozitního profilu tvaru L 55x35/5</t>
  </si>
  <si>
    <t>"FG/2 - 1 ks" 1,00*4</t>
  </si>
  <si>
    <t>267</t>
  </si>
  <si>
    <t>M140001</t>
  </si>
  <si>
    <t>nerez kotvy pro kotvení rámů litých roštů</t>
  </si>
  <si>
    <t>-210964360</t>
  </si>
  <si>
    <t>"FG/2, FG/3" 1</t>
  </si>
  <si>
    <t>"kotvení dle PD, kotvení do nosné konstrukce nerezovými kotvami A4</t>
  </si>
  <si>
    <t>268</t>
  </si>
  <si>
    <t>R76787511</t>
  </si>
  <si>
    <t>Zámečnické výrobky NEREZ, výroba + dodávka + montáž</t>
  </si>
  <si>
    <t>1938549636</t>
  </si>
  <si>
    <t>"VÝPIS ZÁMEČNICKÝCH VÝROBKŮ</t>
  </si>
  <si>
    <t>"Z/1 - MADLO NÁSTĚNNÉ - 4ks</t>
  </si>
  <si>
    <t>"Z/2 - MADLO PODLAHOVÉ - 1ks</t>
  </si>
  <si>
    <t>269</t>
  </si>
  <si>
    <t>767881112</t>
  </si>
  <si>
    <t>Montáž záchytného systému proti pádu bodů samostatných nebo v systému s poddajným kotvícím vedením do železobetonu chemickou kotvou</t>
  </si>
  <si>
    <t>-779207628</t>
  </si>
  <si>
    <t>https://podminky.urs.cz/item/CS_URS_2023_02/767881112</t>
  </si>
  <si>
    <t>270</t>
  </si>
  <si>
    <t>70921330</t>
  </si>
  <si>
    <t>kotvicí bod pro betonové konstrukce pomocí rozpěrné kotvy nebo chemické kotvy dl 600mm</t>
  </si>
  <si>
    <t>-1849701084</t>
  </si>
  <si>
    <t>" PŮDORYS STŘECHY</t>
  </si>
  <si>
    <t xml:space="preserve">"OV/4 - 2 body"   2</t>
  </si>
  <si>
    <t>271</t>
  </si>
  <si>
    <t>R76788001</t>
  </si>
  <si>
    <t>Tahové zkoušky záchytného systému</t>
  </si>
  <si>
    <t>1696290030</t>
  </si>
  <si>
    <t>272</t>
  </si>
  <si>
    <t>R76788002</t>
  </si>
  <si>
    <t>Revize záchytného systému a předání do užívání</t>
  </si>
  <si>
    <t>1281522182</t>
  </si>
  <si>
    <t>"OV/4" 1</t>
  </si>
  <si>
    <t>273</t>
  </si>
  <si>
    <t>R76788003</t>
  </si>
  <si>
    <t>Celotělový postroj vč. přilby</t>
  </si>
  <si>
    <t>set</t>
  </si>
  <si>
    <t>-1326678038</t>
  </si>
  <si>
    <t>"zachycovací postroj, spojovací nerezové permanentní lano a vak</t>
  </si>
  <si>
    <t>274</t>
  </si>
  <si>
    <t>R76788004</t>
  </si>
  <si>
    <t>Skříňka pro uložení OOPP</t>
  </si>
  <si>
    <t>-1716990846</t>
  </si>
  <si>
    <t>275</t>
  </si>
  <si>
    <t>998767101</t>
  </si>
  <si>
    <t>Přesun hmot pro zámečnické konstrukce stanovený z hmotnosti přesunovaného materiálu vodorovná dopravní vzdálenost do 50 m v objektech výšky do 6 m</t>
  </si>
  <si>
    <t>546749392</t>
  </si>
  <si>
    <t>https://podminky.urs.cz/item/CS_URS_2023_02/998767101</t>
  </si>
  <si>
    <t>771</t>
  </si>
  <si>
    <t>Podlahy z dlaždic</t>
  </si>
  <si>
    <t>276</t>
  </si>
  <si>
    <t>771111011</t>
  </si>
  <si>
    <t>Příprava podkladu před provedením dlažby vysátí podlah</t>
  </si>
  <si>
    <t>-1252725681</t>
  </si>
  <si>
    <t>https://podminky.urs.cz/item/CS_URS_2023_02/771111011</t>
  </si>
  <si>
    <t>277</t>
  </si>
  <si>
    <t>771121011</t>
  </si>
  <si>
    <t>Příprava podkladu před provedením dlažby nátěr penetrační na podlahu</t>
  </si>
  <si>
    <t>-1432247274</t>
  </si>
  <si>
    <t>https://podminky.urs.cz/item/CS_URS_2023_02/771121011</t>
  </si>
  <si>
    <t>278</t>
  </si>
  <si>
    <t>771474214</t>
  </si>
  <si>
    <t>Montáž soklů z dlaždic keramických lepených cementovým flexibilním rychletuhnoucím lepidlem rovných, výšky přes 120 do 150 mm</t>
  </si>
  <si>
    <t>-1486179322</t>
  </si>
  <si>
    <t>https://podminky.urs.cz/item/CS_URS_2023_02/771474214</t>
  </si>
  <si>
    <t>14,80</t>
  </si>
  <si>
    <t>279</t>
  </si>
  <si>
    <t>771574516</t>
  </si>
  <si>
    <t>Montáž podlah z dlaždic keramických lepených cementovým flexibilním rychletuhnoucím lepidlem hladkých, tloušťky do 10 mm přes 9 do 12 ks/m2</t>
  </si>
  <si>
    <t>-174057150</t>
  </si>
  <si>
    <t>https://podminky.urs.cz/item/CS_URS_2023_02/771574516</t>
  </si>
  <si>
    <t>11,03</t>
  </si>
  <si>
    <t>280</t>
  </si>
  <si>
    <t>59761160</t>
  </si>
  <si>
    <t>dlažba keramická slinutá mrazuvzdorná do interiéru i exteriéru povrch hladký/matný tl do 10mm přes 9 do 12ks/m2</t>
  </si>
  <si>
    <t>-1626924626</t>
  </si>
  <si>
    <t>14,80*0,15</t>
  </si>
  <si>
    <t>13,25*1,1 'Přepočtené koeficientem množství</t>
  </si>
  <si>
    <t>281</t>
  </si>
  <si>
    <t>771591115</t>
  </si>
  <si>
    <t>Podlahy - dokončovací práce spárování silikonem</t>
  </si>
  <si>
    <t>1207033842</t>
  </si>
  <si>
    <t>https://podminky.urs.cz/item/CS_URS_2023_02/771591115</t>
  </si>
  <si>
    <t>(5,18+3,06)*2*2</t>
  </si>
  <si>
    <t>0,15*6</t>
  </si>
  <si>
    <t>282</t>
  </si>
  <si>
    <t>998771101</t>
  </si>
  <si>
    <t>Přesun hmot pro podlahy z dlaždic stanovený z hmotnosti přesunovaného materiálu vodorovná dopravní vzdálenost do 50 m v objektech výšky do 6 m</t>
  </si>
  <si>
    <t>1911527408</t>
  </si>
  <si>
    <t>https://podminky.urs.cz/item/CS_URS_2023_02/998771101</t>
  </si>
  <si>
    <t>783</t>
  </si>
  <si>
    <t>Dokončovací práce - nátěry</t>
  </si>
  <si>
    <t>283</t>
  </si>
  <si>
    <t>783823139</t>
  </si>
  <si>
    <t>Fungicidní penetrační nátěr omítek hladkých omítek hladkých, zrnitých tenkovrstvých nebo štukových stupně členitosti 1 a 2</t>
  </si>
  <si>
    <t>887514526</t>
  </si>
  <si>
    <t>https://podminky.urs.cz/item/CS_URS_2023_02/783823139</t>
  </si>
  <si>
    <t>284</t>
  </si>
  <si>
    <t>783826401</t>
  </si>
  <si>
    <t>Ochranný protikarbonatační nátěr omítek akrylátový</t>
  </si>
  <si>
    <t>258962174</t>
  </si>
  <si>
    <t>https://podminky.urs.cz/item/CS_URS_2023_02/783826401</t>
  </si>
  <si>
    <t>999</t>
  </si>
  <si>
    <t>Zkoušky a kontrolní práce</t>
  </si>
  <si>
    <t>285</t>
  </si>
  <si>
    <t>R999011</t>
  </si>
  <si>
    <t>Zhotovení referenční plochy (referenční plocha 1,0x1,0m pro každý povrch a prvek)</t>
  </si>
  <si>
    <t>512</t>
  </si>
  <si>
    <t>-725492938</t>
  </si>
  <si>
    <t>286</t>
  </si>
  <si>
    <t>R999012</t>
  </si>
  <si>
    <t>Výluhová zkouška nádrží</t>
  </si>
  <si>
    <t>755083526</t>
  </si>
  <si>
    <t xml:space="preserve">"laboratorní kontrola kvality vody, rozšířený rozbor vody </t>
  </si>
  <si>
    <t>"Vyhláška č. 409/2005 Sb.</t>
  </si>
  <si>
    <t>287</t>
  </si>
  <si>
    <t>R999013</t>
  </si>
  <si>
    <t>Stav podkladu po předúpravě, zkoušky dle tabulky 4 ČSN EN 1504-10</t>
  </si>
  <si>
    <t>9732991</t>
  </si>
  <si>
    <t>"POPIS:</t>
  </si>
  <si>
    <t xml:space="preserve">"vizuální kontrola </t>
  </si>
  <si>
    <t xml:space="preserve">"akustické trasování </t>
  </si>
  <si>
    <t xml:space="preserve">"odtrhová zkouška </t>
  </si>
  <si>
    <t xml:space="preserve">"odrazový tvrdoměr </t>
  </si>
  <si>
    <t>"analýza trhlin - vývrt dle potřeby</t>
  </si>
  <si>
    <t>"zkouška vlhkosti podkladu dle potřeb technologie sanace</t>
  </si>
  <si>
    <t xml:space="preserve">" hloubka karbonace </t>
  </si>
  <si>
    <t xml:space="preserve">"kontrola stavu výztuže </t>
  </si>
  <si>
    <t>288</t>
  </si>
  <si>
    <t>R999014</t>
  </si>
  <si>
    <t>Podmínky a požadavky před a/nebo během aplikace, zkoušky dle tabulky č.4 ČSN EN 1504-10</t>
  </si>
  <si>
    <t>933524190</t>
  </si>
  <si>
    <t>"klimatické podmínky v místě aplikace, vizuální kontroly</t>
  </si>
  <si>
    <t>"vytrhávací zkouška - dle potřeby nebo 3ks pro každý prvek</t>
  </si>
  <si>
    <t xml:space="preserve">"měření spotřeby inpregnace </t>
  </si>
  <si>
    <t>289</t>
  </si>
  <si>
    <t>R999015</t>
  </si>
  <si>
    <t>Konečný ztvrdlý stav, zkoušky dle tabulky č.4 ČSN EN 1504-10</t>
  </si>
  <si>
    <t>-756592075</t>
  </si>
  <si>
    <t xml:space="preserve">"vizuální kontroly </t>
  </si>
  <si>
    <t xml:space="preserve">"laboratorní zkoušky vzorku relativní vlhkosti sondou </t>
  </si>
  <si>
    <t>"geometrické odchylky - celoplošně</t>
  </si>
  <si>
    <t xml:space="preserve">"akustické trasování , ultrazvuk - celoplošně </t>
  </si>
  <si>
    <t>"mřížková zkouška</t>
  </si>
  <si>
    <t>"zkouška vodonepropustnosti</t>
  </si>
  <si>
    <t xml:space="preserve">"jádrové vývrty </t>
  </si>
  <si>
    <t>290</t>
  </si>
  <si>
    <t>R999016</t>
  </si>
  <si>
    <t>Výtažné zkoušky - únosnost kotev v podkladu</t>
  </si>
  <si>
    <t>1332289439</t>
  </si>
  <si>
    <t>01.2 - Odpad z akumulace</t>
  </si>
  <si>
    <t>998263286</t>
  </si>
  <si>
    <t>-962623661</t>
  </si>
  <si>
    <t>4,50*1,00</t>
  </si>
  <si>
    <t>18,00*1,00</t>
  </si>
  <si>
    <t>-408652681</t>
  </si>
  <si>
    <t>2091231522</t>
  </si>
  <si>
    <t>-1016341718</t>
  </si>
  <si>
    <t>-1297953106</t>
  </si>
  <si>
    <t>-1108137068</t>
  </si>
  <si>
    <t>-1679672608</t>
  </si>
  <si>
    <t>609577324</t>
  </si>
  <si>
    <t>47,80*2,00</t>
  </si>
  <si>
    <t>132151254</t>
  </si>
  <si>
    <t>Hloubení nezapažených rýh šířky přes 800 do 2 000 mm strojně s urovnáním dna do předepsaného profilu a spádu v hornině třídy těžitelnosti I skupiny 1 a 2 přes 100 do 500 m3</t>
  </si>
  <si>
    <t>-1520595892</t>
  </si>
  <si>
    <t>https://podminky.urs.cz/item/CS_URS_2023_02/132151254</t>
  </si>
  <si>
    <t>145,00</t>
  </si>
  <si>
    <t>"zemina sk.2 - 30%" 145,00*0,30</t>
  </si>
  <si>
    <t>132251254</t>
  </si>
  <si>
    <t>Hloubení nezapažených rýh šířky přes 800 do 2 000 mm strojně s urovnáním dna do předepsaného profilu a spádu v hornině třídy těžitelnosti I skupiny 3 přes 100 do 500 m3</t>
  </si>
  <si>
    <t>983373978</t>
  </si>
  <si>
    <t>https://podminky.urs.cz/item/CS_URS_2023_02/132251254</t>
  </si>
  <si>
    <t>"zemina sk.3 - 35%" 145,00*0,35</t>
  </si>
  <si>
    <t>132351254</t>
  </si>
  <si>
    <t>Hloubení nezapažených rýh šířky přes 800 do 2 000 mm strojně s urovnáním dna do předepsaného profilu a spádu v hornině třídy těžitelnosti II skupiny 4 přes 100 do 500 m3</t>
  </si>
  <si>
    <t>-2018251187</t>
  </si>
  <si>
    <t>https://podminky.urs.cz/item/CS_URS_2023_02/132351254</t>
  </si>
  <si>
    <t>"zemina sk.4 - 25%" 145,00*0,25</t>
  </si>
  <si>
    <t>132451254</t>
  </si>
  <si>
    <t>Hloubení nezapažených rýh šířky přes 800 do 2 000 mm strojně s urovnáním dna do předepsaného profilu a spádu v hornině třídy těžitelnosti II skupiny 5 přes 100 do 500 m3</t>
  </si>
  <si>
    <t>-989486527</t>
  </si>
  <si>
    <t>https://podminky.urs.cz/item/CS_URS_2023_02/132451254</t>
  </si>
  <si>
    <t>"zemina sk.5 - 10%" 145,00*0,10</t>
  </si>
  <si>
    <t>1977929772</t>
  </si>
  <si>
    <t>"PODÉLNÝ PROFIL ODPADU Z AKUMULACE</t>
  </si>
  <si>
    <t>70,30*1,70*2</t>
  </si>
  <si>
    <t>945258414</t>
  </si>
  <si>
    <t>1831151592</t>
  </si>
  <si>
    <t>95,60*0,20</t>
  </si>
  <si>
    <t>"rýhy" 43,50+50,75</t>
  </si>
  <si>
    <t>19,12</t>
  </si>
  <si>
    <t>"výpočet dle pol.č. 174151101" 83,00</t>
  </si>
  <si>
    <t>"obsyp štěrkopískem" 31,00</t>
  </si>
  <si>
    <t>"zásyp štěrkodrtí" 52,00</t>
  </si>
  <si>
    <t>729530806</t>
  </si>
  <si>
    <t xml:space="preserve">"rýhy"  36,25+14,50</t>
  </si>
  <si>
    <t>-1164133618</t>
  </si>
  <si>
    <t>"výpočet dle pol.č. 174151101"- 83,00</t>
  </si>
  <si>
    <t>1959094930</t>
  </si>
  <si>
    <t>11,25*5 'Přepočtené koeficientem množství</t>
  </si>
  <si>
    <t>1047506776</t>
  </si>
  <si>
    <t>-2092975855</t>
  </si>
  <si>
    <t>50,75*5 'Přepočtené koeficientem množství</t>
  </si>
  <si>
    <t>107767472</t>
  </si>
  <si>
    <t xml:space="preserve">"dle pol.č. 162751117"  11,25</t>
  </si>
  <si>
    <t>694508626</t>
  </si>
  <si>
    <t>"dle pol.č. 162751137" 50,75</t>
  </si>
  <si>
    <t>-1160220263</t>
  </si>
  <si>
    <t>62*1,8 'Přepočtené koeficientem množství</t>
  </si>
  <si>
    <t>-248552228</t>
  </si>
  <si>
    <t>"dle pol.č. 162751117" 11,25</t>
  </si>
  <si>
    <t>1482487262</t>
  </si>
  <si>
    <t>83,00</t>
  </si>
  <si>
    <t>26,00</t>
  </si>
  <si>
    <t>-1954673244</t>
  </si>
  <si>
    <t>26,00*2,00</t>
  </si>
  <si>
    <t>-1214873299</t>
  </si>
  <si>
    <t>31,00</t>
  </si>
  <si>
    <t>-1161054200</t>
  </si>
  <si>
    <t>31*2 'Přepočtené koeficientem množství</t>
  </si>
  <si>
    <t>689655474</t>
  </si>
  <si>
    <t>-27648334</t>
  </si>
  <si>
    <t>95,60</t>
  </si>
  <si>
    <t>1765162791</t>
  </si>
  <si>
    <t>95,6*0,03 'Přepočtené koeficientem množství</t>
  </si>
  <si>
    <t>-2084749237</t>
  </si>
  <si>
    <t>70,30</t>
  </si>
  <si>
    <t>849925150</t>
  </si>
  <si>
    <t>2008931194</t>
  </si>
  <si>
    <t>1891841939</t>
  </si>
  <si>
    <t>232611573</t>
  </si>
  <si>
    <t xml:space="preserve"> 4,50*1,00</t>
  </si>
  <si>
    <t>285692524</t>
  </si>
  <si>
    <t>-509622796</t>
  </si>
  <si>
    <t>-511566050</t>
  </si>
  <si>
    <t>-1181307535</t>
  </si>
  <si>
    <t>835348334</t>
  </si>
  <si>
    <t xml:space="preserve"> 18,00*1,50</t>
  </si>
  <si>
    <t>326997560</t>
  </si>
  <si>
    <t>-1105298838</t>
  </si>
  <si>
    <t>871325201</t>
  </si>
  <si>
    <t>Montáž kanalizačního potrubí z plastů z polyetylenu PE 100 svařovaných elektrotvarovkou v otevřeném výkopu ve sklonu do 20 % SDR 11/PN16 D 160 x 14,6 mm</t>
  </si>
  <si>
    <t>225278413</t>
  </si>
  <si>
    <t>https://podminky.urs.cz/item/CS_URS_2023_02/871325201</t>
  </si>
  <si>
    <t>28613738</t>
  </si>
  <si>
    <t>potrubí kanalizační třívrstvé PE100 SDR11 s dodatečným opláštěním a integrovaným detekčním vodičem, 160x14,6mm</t>
  </si>
  <si>
    <t>1184675702</t>
  </si>
  <si>
    <t>70,3*1,015 'Přepočtené koeficientem množství</t>
  </si>
  <si>
    <t>877325201</t>
  </si>
  <si>
    <t>Montáž tvarovek na kanalizačním plastovém potrubí z polyetylenu PE 100 elektrotvarovek SDR 11/PN16 spojek nebo oblouků d 160</t>
  </si>
  <si>
    <t>-1371263675</t>
  </si>
  <si>
    <t>https://podminky.urs.cz/item/CS_URS_2023_02/877325201</t>
  </si>
  <si>
    <t>"KLADEČSKÉ SCHÉMA ODPADU Z ATS</t>
  </si>
  <si>
    <t>-323470095</t>
  </si>
  <si>
    <t>-1116636340</t>
  </si>
  <si>
    <t>-1177553089</t>
  </si>
  <si>
    <t>269060884</t>
  </si>
  <si>
    <t>oblouk 11° SDR11 PE 100 RC PN16 D 160mm</t>
  </si>
  <si>
    <t>580491794</t>
  </si>
  <si>
    <t>oblouk 22° SDR11 PE 100 RC PN16 D 160mm</t>
  </si>
  <si>
    <t>-2042445188</t>
  </si>
  <si>
    <t>-197740460</t>
  </si>
  <si>
    <t>879230191</t>
  </si>
  <si>
    <t>Příplatek k ceně kanalizačního potrubí za montáž v otevřeném výkopu ve sklonu přes 20 % DN od 40 do 550</t>
  </si>
  <si>
    <t>-1884858803</t>
  </si>
  <si>
    <t>https://podminky.urs.cz/item/CS_URS_2023_02/879230191</t>
  </si>
  <si>
    <t>R87773301</t>
  </si>
  <si>
    <t>Napojení kanalizační odbočky navrtávkou</t>
  </si>
  <si>
    <t>-1329847742</t>
  </si>
  <si>
    <t>"ZÚSTĚNÍ ODPADU DO JEDNOTNÉ KANALIZACE</t>
  </si>
  <si>
    <t>"NAVRTÁVACÍ PAS SE ŠOUPÁTKOVÝM UZÁVĚREM S PLANŽETOU,</t>
  </si>
  <si>
    <t>"NAVRTÁVACÍ ODBOČKA DN 160 PRO NAPOJENÍ NA KAMENINOVÉ POTRUBÍ DN 300</t>
  </si>
  <si>
    <t>-1272774074</t>
  </si>
  <si>
    <t>18,00*1,00+18,00*1,50</t>
  </si>
  <si>
    <t>-2134955725</t>
  </si>
  <si>
    <t>1752957540</t>
  </si>
  <si>
    <t xml:space="preserve"> 4,50*2</t>
  </si>
  <si>
    <t>-108836092</t>
  </si>
  <si>
    <t>-2129134620</t>
  </si>
  <si>
    <t>-1292269284</t>
  </si>
  <si>
    <t>11,052*14 'Přepočtené koeficientem množství</t>
  </si>
  <si>
    <t>-1167952011</t>
  </si>
  <si>
    <t>829916797</t>
  </si>
  <si>
    <t>752151886</t>
  </si>
  <si>
    <t>1126511649</t>
  </si>
  <si>
    <t>799858037</t>
  </si>
  <si>
    <t>-215733896</t>
  </si>
  <si>
    <t>1867430243</t>
  </si>
  <si>
    <t>-717714028</t>
  </si>
  <si>
    <t>1904155115</t>
  </si>
  <si>
    <t>01.4 - Oplocení</t>
  </si>
  <si>
    <t>122111101</t>
  </si>
  <si>
    <t>Odkopávky a prokopávky ručně zapažené i nezapažené v hornině třídy těžitelnosti I skupiny 1 a 2</t>
  </si>
  <si>
    <t>-183257215</t>
  </si>
  <si>
    <t>https://podminky.urs.cz/item/CS_URS_2023_02/122111101</t>
  </si>
  <si>
    <t>"odkopávka pro lože ze štěrkodrti pod podhrabové desky</t>
  </si>
  <si>
    <t>57,00*0,50*0,20</t>
  </si>
  <si>
    <t>131111332</t>
  </si>
  <si>
    <t>Vrtání jamek ručním motorovým vrtákem průměru přes 100 do 200 mm</t>
  </si>
  <si>
    <t>-2115730262</t>
  </si>
  <si>
    <t>https://podminky.urs.cz/item/CS_URS_2023_02/131111332</t>
  </si>
  <si>
    <t>"B1" 1,00*5</t>
  </si>
  <si>
    <t>131111359</t>
  </si>
  <si>
    <t>Vrtání jamek Příplatek k cenám -1331 až -1343 za vrtání v kamenité nebo kořeny prorostlé půdě</t>
  </si>
  <si>
    <t>-1240689389</t>
  </si>
  <si>
    <t>https://podminky.urs.cz/item/CS_URS_2023_02/131111359</t>
  </si>
  <si>
    <t>132112132</t>
  </si>
  <si>
    <t>Hloubení nezapažených rýh šířky do 800 mm ručně s urovnáním dna do předepsaného profilu a spádu v hornině třídy těžitelnosti I skupiny 1 a 2 nesoudržných</t>
  </si>
  <si>
    <t>-547385958</t>
  </si>
  <si>
    <t>https://podminky.urs.cz/item/CS_URS_2023_02/132112132</t>
  </si>
  <si>
    <t>" B2 - betonový pás</t>
  </si>
  <si>
    <t>5,00*0,50*1,00</t>
  </si>
  <si>
    <t>162351103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</si>
  <si>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</si>
  <si>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-607751951</t>
  </si>
  <si>
    <t>https://podminky.urs.cz/item/CS_URS_2023_02/162351103</t>
  </si>
  <si>
    <t>"výkop pro další využití</t>
  </si>
  <si>
    <t>5,00*3,14*0,10*0,10</t>
  </si>
  <si>
    <t>5,70+2,50</t>
  </si>
  <si>
    <t>"doprava z meziskládky</t>
  </si>
  <si>
    <t>8,357</t>
  </si>
  <si>
    <t>167151101</t>
  </si>
  <si>
    <t>Nakládání, skládání a překládání neulehlého výkopku nebo sypaniny strojně nakládání, množství do 100 m3, z horniny třídy těžitelnosti I, skupiny 1 až 3</t>
  </si>
  <si>
    <t>406980021</t>
  </si>
  <si>
    <t>https://podminky.urs.cz/item/CS_URS_2023_02/167151101</t>
  </si>
  <si>
    <t>171151103</t>
  </si>
  <si>
    <t>Uložení sypanin do násypů strojně s rozprostřením sypaniny ve vrstvách a s hrubým urovnáním zhutněných z hornin soudržných jakékoliv třídy těžitelnosti</t>
  </si>
  <si>
    <t>1360792967</t>
  </si>
  <si>
    <t>https://podminky.urs.cz/item/CS_URS_2023_02/171151103</t>
  </si>
  <si>
    <t>17311403</t>
  </si>
  <si>
    <t>"zásyp štěrkodrtí pod oplocení" 57,00*0,50*0,15</t>
  </si>
  <si>
    <t>58343930</t>
  </si>
  <si>
    <t>kamenivo drcené hrubé frakce 16/32</t>
  </si>
  <si>
    <t>-157426039</t>
  </si>
  <si>
    <t>4,275*2 'Přepočtené koeficientem množství</t>
  </si>
  <si>
    <t>175111101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</si>
  <si>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</si>
  <si>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-1212160742</t>
  </si>
  <si>
    <t>https://podminky.urs.cz/item/CS_URS_2023_02/175111101</t>
  </si>
  <si>
    <t>"obsyp sloupku do zemního vrutu drceným kamenivem fr.2/4 mm, cca 0,5 kg/sloupek -15 x</t>
  </si>
  <si>
    <t>"0,5*15 =7,50 kg = 0,0075 t</t>
  </si>
  <si>
    <t>0,0075/2</t>
  </si>
  <si>
    <t>58341364</t>
  </si>
  <si>
    <t>kamenivo drcené drobné frakce 2/4</t>
  </si>
  <si>
    <t>-6400726</t>
  </si>
  <si>
    <t>0,004*2 'Přepočtené koeficientem množství</t>
  </si>
  <si>
    <t>-87269950</t>
  </si>
  <si>
    <t>57,00*0,50</t>
  </si>
  <si>
    <t>233211113</t>
  </si>
  <si>
    <t>Zemní ocelové vruty pro ploty a dopravní značky průměru 66 mm, délky 650 mm</t>
  </si>
  <si>
    <t>486631205</t>
  </si>
  <si>
    <t>https://podminky.urs.cz/item/CS_URS_2023_02/233211113</t>
  </si>
  <si>
    <t>"CHARAKTERISTICKÝ POHLED A VÝPIS MATERIÁLU</t>
  </si>
  <si>
    <t>274313711</t>
  </si>
  <si>
    <t>Základy z betonu prostého pasy betonu kamenem neprokládaného tř. C 20/25</t>
  </si>
  <si>
    <t>-1089359976</t>
  </si>
  <si>
    <t>https://podminky.urs.cz/item/CS_URS_2023_02/274313711</t>
  </si>
  <si>
    <t>"B2 - betonová patka z betonu tř.C20/25 XC2</t>
  </si>
  <si>
    <t>2,5*1,035 'Přepočtené koeficientem množství</t>
  </si>
  <si>
    <t>338171123</t>
  </si>
  <si>
    <t>Montáž sloupků a vzpěr plotových ocelových trubkových nebo profilovaných výšky přes 2 do 2,6 m se zabetonováním do 0,08 m3 do připravených jamek</t>
  </si>
  <si>
    <t>-516154937</t>
  </si>
  <si>
    <t>https://podminky.urs.cz/item/CS_URS_2023_02/338171123</t>
  </si>
  <si>
    <t>553-Z1</t>
  </si>
  <si>
    <t>sloupek plotový koncový Zn + nátěr 2700/48,3x3,0mm (+ 3x H1)</t>
  </si>
  <si>
    <t>370793447</t>
  </si>
  <si>
    <t>338171124</t>
  </si>
  <si>
    <t>Montáž sloupků a vzpěr plotových ocelových trubkových nebo profilovaných výšky přes 2 do 2,6 m do zemního vrutu</t>
  </si>
  <si>
    <t>1353153556</t>
  </si>
  <si>
    <t>https://podminky.urs.cz/item/CS_URS_2023_02/338171124</t>
  </si>
  <si>
    <t>553-Z2</t>
  </si>
  <si>
    <t xml:space="preserve">sloupek plotový průběžný Zn + nátěr 2400/48,3x3,0mm  (+ 3x H1)</t>
  </si>
  <si>
    <t>-1590282623</t>
  </si>
  <si>
    <t>338171125</t>
  </si>
  <si>
    <t>Montáž sloupků a vzpěr plotových ocelových trubkových nebo profilovaných výšky přes 2 do 2,6 m ukotvením k pevnému podkladu</t>
  </si>
  <si>
    <t>755162421</t>
  </si>
  <si>
    <t>https://podminky.urs.cz/item/CS_URS_2023_02/338171125</t>
  </si>
  <si>
    <t>553-Z3</t>
  </si>
  <si>
    <t xml:space="preserve">vzpěra plotová Zn + nátěr 2500/38x1,5mm  šroubovaná na sloupky</t>
  </si>
  <si>
    <t>76676702</t>
  </si>
  <si>
    <t>553-V2</t>
  </si>
  <si>
    <t xml:space="preserve">napínací tyč Ø 10 mm - 2500 mm </t>
  </si>
  <si>
    <t>635021742</t>
  </si>
  <si>
    <t>"V2" 2</t>
  </si>
  <si>
    <t>348101230</t>
  </si>
  <si>
    <t>Osazení vrat nebo vrátek k oplocení na sloupky ocelové, plochy jednotlivě přes 4 do 6 m2</t>
  </si>
  <si>
    <t>823730660</t>
  </si>
  <si>
    <t>https://podminky.urs.cz/item/CS_URS_2023_02/348101230</t>
  </si>
  <si>
    <t>553-V3</t>
  </si>
  <si>
    <t>brána plotová dvoukřídlá Zn + nátěr, průjezdný rozměr 5800x2400mm</t>
  </si>
  <si>
    <t>-755100109</t>
  </si>
  <si>
    <t>"V3+V4+V5" 1</t>
  </si>
  <si>
    <t>"sestava brány - V3</t>
  </si>
  <si>
    <t>"zástrč brány, uzamykatelná, bezpečnostní visací zámek v systému centrálního klíče - V4</t>
  </si>
  <si>
    <t>"bezpečnostní cylindrická vložka v systému centrálního klíče, dveřní kování se štítkem (nerez) - V5</t>
  </si>
  <si>
    <t>"bezpečnostní tř. RC2</t>
  </si>
  <si>
    <t>"označení tabulkou: „Vodárenský objekt – Vstup zakázán"</t>
  </si>
  <si>
    <t>348121221</t>
  </si>
  <si>
    <t>Osazení podhrabových desek na ocelové sloupky, délky desek přes 2 do 3 m</t>
  </si>
  <si>
    <t>-1065259123</t>
  </si>
  <si>
    <t>https://podminky.urs.cz/item/CS_URS_2023_02/348121221</t>
  </si>
  <si>
    <t>59233121-1</t>
  </si>
  <si>
    <t>deska plotová betonová 3000x50x300mm</t>
  </si>
  <si>
    <t>601891348</t>
  </si>
  <si>
    <t>"M1" 21</t>
  </si>
  <si>
    <t>59232550</t>
  </si>
  <si>
    <t>držák podhrabové desky typ U výšky 300mm koncový povrchová úprava žárový zinek</t>
  </si>
  <si>
    <t>2053275666</t>
  </si>
  <si>
    <t>"M2" 42</t>
  </si>
  <si>
    <t>553-P1</t>
  </si>
  <si>
    <t xml:space="preserve">držák vzpěry na podhrabovou desku (Zn) </t>
  </si>
  <si>
    <t>1335438985</t>
  </si>
  <si>
    <t>348401130</t>
  </si>
  <si>
    <t>Montáž oplocení z pletiva strojového s napínacími dráty přes 1,6 do 2,0 m</t>
  </si>
  <si>
    <t>1613478317</t>
  </si>
  <si>
    <t>https://podminky.urs.cz/item/CS_URS_2023_02/348401130</t>
  </si>
  <si>
    <t>31327506</t>
  </si>
  <si>
    <t>pletivo drátěné plastifikované se čtvercovými oky 50/2,7 mm v 1800mm</t>
  </si>
  <si>
    <t>-1771500378</t>
  </si>
  <si>
    <t>57,00</t>
  </si>
  <si>
    <t>"pletivo drátěné plastifikované se čtvercovými oky 50/2,0/3,0 mm v 1800mm</t>
  </si>
  <si>
    <t>57*1,05 'Přepočtené koeficientem množství</t>
  </si>
  <si>
    <t>348401320</t>
  </si>
  <si>
    <t>Montáž oplocení z pletiva rozvinutí, uchycení a napnutí drátu ostnatého</t>
  </si>
  <si>
    <t>1369997521</t>
  </si>
  <si>
    <t>https://podminky.urs.cz/item/CS_URS_2023_02/348401320</t>
  </si>
  <si>
    <t>31478002</t>
  </si>
  <si>
    <t>drát ostnatý pozinkovaný</t>
  </si>
  <si>
    <t>486330401</t>
  </si>
  <si>
    <t>"Z6" 171,00</t>
  </si>
  <si>
    <t>171*1,05 'Přepočtené koeficientem množství</t>
  </si>
  <si>
    <t>10.046.231</t>
  </si>
  <si>
    <t>šroub napínací M16 pozink</t>
  </si>
  <si>
    <t>-148179202</t>
  </si>
  <si>
    <t>348401350</t>
  </si>
  <si>
    <t>Montáž oplocení z pletiva rozvinutí, uchycení a napnutí drátu napínacího</t>
  </si>
  <si>
    <t>-1041267039</t>
  </si>
  <si>
    <t>https://podminky.urs.cz/item/CS_URS_2023_02/348401350</t>
  </si>
  <si>
    <t>15619100</t>
  </si>
  <si>
    <t>drát kruhový poplastovaný napínací 2,5/3,5mm</t>
  </si>
  <si>
    <t>747300929</t>
  </si>
  <si>
    <t>"Z4" 171,00</t>
  </si>
  <si>
    <t>348401360</t>
  </si>
  <si>
    <t>Montáž oplocení z pletiva rozvinutí, uchycení a napnutí drátu přiháčkování pletiva k napínacímu drátu</t>
  </si>
  <si>
    <t>818481853</t>
  </si>
  <si>
    <t>https://podminky.urs.cz/item/CS_URS_2023_02/348401360</t>
  </si>
  <si>
    <t>"SITUAČNÍ SCHÉMA</t>
  </si>
  <si>
    <t>15619201</t>
  </si>
  <si>
    <t>drát poplastovaný kruhový vázací 2,0mm</t>
  </si>
  <si>
    <t>-924408706</t>
  </si>
  <si>
    <t>"Z5" 34,00</t>
  </si>
  <si>
    <t>34*1,05 'Přepočtené koeficientem množství</t>
  </si>
  <si>
    <t>348401411</t>
  </si>
  <si>
    <t>Montáž oplocení z pletiva bavoletu jednostranného</t>
  </si>
  <si>
    <t>-1254045328</t>
  </si>
  <si>
    <t>https://podminky.urs.cz/item/CS_URS_2023_02/348401411</t>
  </si>
  <si>
    <t>31324834</t>
  </si>
  <si>
    <t>plotový jednostranný bavolet dl 200-400mm pro 2-3 dráty na profilovaný sloupek D 40-50mm povrchová úprava Al komaxit</t>
  </si>
  <si>
    <t>1970795803</t>
  </si>
  <si>
    <t>"P2" 20</t>
  </si>
  <si>
    <t>R33817119</t>
  </si>
  <si>
    <t xml:space="preserve">Montáž sloupků a vzpěr plotových ocelových trubkových nebo profilovaných výšky do 3,5 m se zabetonováním </t>
  </si>
  <si>
    <t>-1517315474</t>
  </si>
  <si>
    <t>553-V1</t>
  </si>
  <si>
    <t>sloupek brány Zn + nátěr 3800/152x4,5mm vč. víčka</t>
  </si>
  <si>
    <t>-2133707770</t>
  </si>
  <si>
    <t>"V1+V6" 2</t>
  </si>
  <si>
    <t>R33890103</t>
  </si>
  <si>
    <t>Pomocný materiál, ostatní práce oplocení; D+M</t>
  </si>
  <si>
    <t>1730541696</t>
  </si>
  <si>
    <t xml:space="preserve">Poznámka k položce:_x000d_
_x000d_
_x000d_
	 _x000d_
</t>
  </si>
  <si>
    <t>"vč. rektifikace sloupků, úpravy pletiva</t>
  </si>
  <si>
    <t>"obnova poškozeného zinkování při montážní pracech zinkovým sprejem (příp. nátěrem)</t>
  </si>
  <si>
    <t>"vč. úpravy sloupků pro montáž ostnatého drátu</t>
  </si>
  <si>
    <t>919726121</t>
  </si>
  <si>
    <t>Geotextilie netkaná pro ochranu, separaci nebo filtraci měrná hmotnost do 200 g/m2</t>
  </si>
  <si>
    <t>1921768615</t>
  </si>
  <si>
    <t>https://podminky.urs.cz/item/CS_URS_2023_02/919726121</t>
  </si>
  <si>
    <t>57,00*1,00</t>
  </si>
  <si>
    <t>"černá netkaná textilie proti prorůstání plevele o hmotnosti min. 50 g/m2</t>
  </si>
  <si>
    <t>998232110</t>
  </si>
  <si>
    <t>Přesun hmot pro oplocení se svislou nosnou konstrukcí zděnou z cihel, tvárnic, bloků, popř. kovovou nebo dřevěnou vodorovná dopravní vzdálenost do 50 m, pro oplocení výšky do 3 m</t>
  </si>
  <si>
    <t>513392827</t>
  </si>
  <si>
    <t>https://podminky.urs.cz/item/CS_URS_2023_02/998232110</t>
  </si>
  <si>
    <t>998232121</t>
  </si>
  <si>
    <t>Přesun hmot pro oplocení se svislou nosnou konstrukcí zděnou z cihel, tvárnic, bloků, popř. kovovou nebo dřevěnou Příplatek k ceně za zvětšený přesun přes vymezenou největší dopravní vzdálenost do 1000 m</t>
  </si>
  <si>
    <t>1308419565</t>
  </si>
  <si>
    <t>https://podminky.urs.cz/item/CS_URS_2023_02/998232121</t>
  </si>
  <si>
    <t>01.6 - Technologická část</t>
  </si>
  <si>
    <t>HSV - HSV</t>
  </si>
  <si>
    <t xml:space="preserve">    D1 - 1: PŘÍVODNÍ POTRUBÍ d160/DN150</t>
  </si>
  <si>
    <t xml:space="preserve">    D2 - 2: PŘÍVODNÍ DO SPOTŘEBIŠTĚ d110/DN100</t>
  </si>
  <si>
    <t xml:space="preserve">    D3 - 3: VÝPUSTNÉ POTRUBÍ DN50</t>
  </si>
  <si>
    <t xml:space="preserve">    D4 - 4: BEZPEČNOSTNÍ PŘELIV</t>
  </si>
  <si>
    <t xml:space="preserve">    D5 - 5: HYGIENICKÉ ZABEZPEČENÍ</t>
  </si>
  <si>
    <t>D1</t>
  </si>
  <si>
    <t>1: PŘÍVODNÍ POTRUBÍ d160/DN150</t>
  </si>
  <si>
    <t>Pol101</t>
  </si>
  <si>
    <t>1.1 PE POTRUBÍ De 110 mm, PE - LEMOVÝ NÁKRUŽEK S OTOČNOU, PŘÍRUBOU DN100, ELEKTRO SPOJKA VŠE De 110, PE</t>
  </si>
  <si>
    <t>-1613238854</t>
  </si>
  <si>
    <t>"STROJNÍ TECHNOLOGIE</t>
  </si>
  <si>
    <t>"přírubové tvarovky, příruby vč. přírubových spojů nerez</t>
  </si>
  <si>
    <t>Pol102</t>
  </si>
  <si>
    <t>1.2 REDUKCE PŘÍRUBOVÁ DN100/80 LITINA, D+M</t>
  </si>
  <si>
    <t>-1192101945</t>
  </si>
  <si>
    <t>Pol103</t>
  </si>
  <si>
    <t>1.3 UZAVÍRACÍ PŘÍRUBOVÉ ŠOUPÁTKO KRÁTKÉ DN80 SE SERVO POHONEM A PŘENOSEM OVLÁDÁNÍ, D+M</t>
  </si>
  <si>
    <t>954720018</t>
  </si>
  <si>
    <t>Pol104</t>
  </si>
  <si>
    <t>1.4 POTRUBNÍ FILTR PŘÍRUBOVÝ DN80, LITINA, D+M</t>
  </si>
  <si>
    <t>1889863955</t>
  </si>
  <si>
    <t>Pol105</t>
  </si>
  <si>
    <t>1.5 PŘÍRUBA PLOCHÁ DN80 NEREZ, D+M</t>
  </si>
  <si>
    <t>1222625488</t>
  </si>
  <si>
    <t>Pol106</t>
  </si>
  <si>
    <t xml:space="preserve">1.6 SESTAVA ODBĚRU VZORKŮ, NAVAŘENÝ NÁTRUBEK NEREZ, D+M_x000d_
</t>
  </si>
  <si>
    <t>1000311471</t>
  </si>
  <si>
    <t>Pol107</t>
  </si>
  <si>
    <t>1.7 SESTAVA MĚŘENÍ TLAKU S DÁLKOVÝM PŘENOSEM LITINA, D+M</t>
  </si>
  <si>
    <t>-1427439053</t>
  </si>
  <si>
    <t>Pol108</t>
  </si>
  <si>
    <t>1.8 ODVZDUŠNĚNÍ, NAVAŘENÝ NÁTRUBEK LITINA, D+M</t>
  </si>
  <si>
    <t>-1546570390</t>
  </si>
  <si>
    <t>Pol109</t>
  </si>
  <si>
    <t>1.9 Nerezová trubka DN 80 ( Ø 84 x 2 ), D+M</t>
  </si>
  <si>
    <t>1773637930</t>
  </si>
  <si>
    <t>Pol110</t>
  </si>
  <si>
    <t>1.10 VODOMĚR DN 80, S DÁLKOVÝM PŘENOSEM LITINA, D+M</t>
  </si>
  <si>
    <t>-964753429</t>
  </si>
  <si>
    <t>Pol111</t>
  </si>
  <si>
    <t>1.11 Potrubí nerez, tvarovky, D+M</t>
  </si>
  <si>
    <t>223627273</t>
  </si>
  <si>
    <t>REDUKCE CENTRICKÁ NEREZ BEZEŠVÁ, DN100/80</t>
  </si>
  <si>
    <t>KOLENO NEREZ BEZEŠVÉ 90° DN100</t>
  </si>
  <si>
    <t>T-KUS NEREZ BEZEŠVÉ DN100</t>
  </si>
  <si>
    <t>Pol112</t>
  </si>
  <si>
    <t>1.12 Příruba nerezová plochá přivařovací, typ 01, pracovní tlak do 10 baru DN 100 PN 10, D+M</t>
  </si>
  <si>
    <t>ks</t>
  </si>
  <si>
    <t>1269849705</t>
  </si>
  <si>
    <t>Pol113</t>
  </si>
  <si>
    <t>1.13 UZAVÍRACÍ PŘÍRUBOVÉ ŠOUPÁTKO KRÁTKÉ DN100 LITINA, D+M</t>
  </si>
  <si>
    <t>-1545032890</t>
  </si>
  <si>
    <t>Pol114</t>
  </si>
  <si>
    <t>1.14 Potrubí nerez, koleno; D+M</t>
  </si>
  <si>
    <t>-569902726</t>
  </si>
  <si>
    <t>TRUBKA, KOLENO NEREZ BEZEŠVÉ 90° DN100</t>
  </si>
  <si>
    <t>Pol115</t>
  </si>
  <si>
    <t>1.15 Potrubí nerez, koleno; D+M</t>
  </si>
  <si>
    <t>1894904035</t>
  </si>
  <si>
    <t>Pol116</t>
  </si>
  <si>
    <t>1.16 REGULAČNÍ VENTIL DN 80, PLOVÁKOVÝ PRO NÁTOK LITINA, D+M</t>
  </si>
  <si>
    <t>-1624724497</t>
  </si>
  <si>
    <t>Pol117</t>
  </si>
  <si>
    <t>1.17 S POJKA NA NEREZOVÉ POTRUBÍ DN80, D+M</t>
  </si>
  <si>
    <t>-1337493566</t>
  </si>
  <si>
    <t>Pol601</t>
  </si>
  <si>
    <t>Pospojování elektricky vodivých částí - nerez.</t>
  </si>
  <si>
    <t>-649501680</t>
  </si>
  <si>
    <t>D2</t>
  </si>
  <si>
    <t>2: PŘÍVODNÍ DO SPOTŘEBIŠTĚ d110/DN100</t>
  </si>
  <si>
    <t>Pol201</t>
  </si>
  <si>
    <t>2.1 HD-PE RC POTRUBÍ De 110 mm, PE - LEMOVÝ NÁKRUŽEK S OTOČNOU PŘÍRUBOU DN 100, ELEKTRO SPOJKA VŠE De 110, PE; D+M</t>
  </si>
  <si>
    <t>-757100121</t>
  </si>
  <si>
    <t>Pol202</t>
  </si>
  <si>
    <t>2.2 REDUKCE PŘÍRUBOVÁ DN100/80 LITINA, D+M</t>
  </si>
  <si>
    <t>251246900</t>
  </si>
  <si>
    <t>Pol203</t>
  </si>
  <si>
    <t>2.3 UZAVÍRACÍ PŘÍRUBOVÉ ŠOUPÁTKO KRÁTKÉ DN80 SE SERVO POHONEM A PŘENOSEM OVLÁDÁNÍ, D+M</t>
  </si>
  <si>
    <t>2078030630</t>
  </si>
  <si>
    <t>Pol204</t>
  </si>
  <si>
    <t>2.4 VODOMĚR DN 80, S DÁLKOVÝM PŘENOSEM LITINA, D+M</t>
  </si>
  <si>
    <t>78210168</t>
  </si>
  <si>
    <t>Pol205</t>
  </si>
  <si>
    <t>2.5 Příruba nerezová plochá přivařovací, typ 01, pracovní tlak do 10 baru DN 80 PN 16, D+M</t>
  </si>
  <si>
    <t>1311898873</t>
  </si>
  <si>
    <t>Pol207</t>
  </si>
  <si>
    <t>2.7 SESTAVA MĚŘENÍ TLAKU S DÁLKOVÝM PŘENOSEM LITINA, D+M</t>
  </si>
  <si>
    <t>-1973514224</t>
  </si>
  <si>
    <t>Pol208</t>
  </si>
  <si>
    <t>2.8 NAPOJENÍ DÁVKOVAČE CHLORU, NAVAŘENÝ NÁTRUBEK, D+M</t>
  </si>
  <si>
    <t>1462226479</t>
  </si>
  <si>
    <t>Pol209</t>
  </si>
  <si>
    <t xml:space="preserve">2.9 SESTAVA ODBĚRU VZORKŮ, NAVAŘENÝ NÁTRUBEK NEREZ, D+M_x000d_
</t>
  </si>
  <si>
    <t>-1281646868</t>
  </si>
  <si>
    <t>Pol210</t>
  </si>
  <si>
    <t>2.10 Nerezová trubka DN 80 ( Ø 84 x 2 ), D+M</t>
  </si>
  <si>
    <t>1094048201</t>
  </si>
  <si>
    <t>Pol211</t>
  </si>
  <si>
    <t>2.11 UZAVÍRACÍ PŘÍRUBOVÉ ŠOUPÁTKO KRÁTKÉ DN50 LITINA, D+M</t>
  </si>
  <si>
    <t>-376316638</t>
  </si>
  <si>
    <t>Pol212</t>
  </si>
  <si>
    <t>2.12 Potrubí nerez, tvarovky, D+M</t>
  </si>
  <si>
    <t>635929856</t>
  </si>
  <si>
    <t>Pol213</t>
  </si>
  <si>
    <t>2.13 UZAVÍRACÍ PŘÍRUBOVÉ ŠOUPÁTKO KRÁTKÉ DN100 LITINA, D+M</t>
  </si>
  <si>
    <t>977279497</t>
  </si>
  <si>
    <t>Pol214</t>
  </si>
  <si>
    <t>2.14 Příruba nerezová plochá přivařovací, typ 01, pracovní tlak do 10 baru DN 100 PN 10, D+M</t>
  </si>
  <si>
    <t>-334178948</t>
  </si>
  <si>
    <t>"TRUBKA, KOLENO NEREZ BEZEŠVÉ 90° DN100</t>
  </si>
  <si>
    <t>Pol215</t>
  </si>
  <si>
    <t>2.15 Potrubí nerez, koleno; D+M</t>
  </si>
  <si>
    <t>2059061546</t>
  </si>
  <si>
    <t>Pol216</t>
  </si>
  <si>
    <t>2.16 VTOKOVÝ KOŠ DN100, CEDNÍK Z NEREZOCELI, D+M</t>
  </si>
  <si>
    <t>-260457380</t>
  </si>
  <si>
    <t>Pol217</t>
  </si>
  <si>
    <t>2.17 ATS 2+1, Q = 1 l/s, H = 110 m, NEREZ PROVEDENÍ; D+M</t>
  </si>
  <si>
    <t>1116831950</t>
  </si>
  <si>
    <t>Pol602</t>
  </si>
  <si>
    <t>-1627093025</t>
  </si>
  <si>
    <t>D3</t>
  </si>
  <si>
    <t>3: VÝPUSTNÉ POTRUBÍ DN50</t>
  </si>
  <si>
    <t>Pol301</t>
  </si>
  <si>
    <t>3.1 POTRUBÍ NEREZOCEL BEZEŠVÉ, DN50, PŘÍRUBA PLOCHÁ DN50, UZAVÍRACÍ KLAPKA PŘÍRUBOVÁ DN50 LITNA, PŘÍRUBOVÉ KOLENO 90°, DN50, LITINA; D+M</t>
  </si>
  <si>
    <t>1314684800</t>
  </si>
  <si>
    <t>Pol603</t>
  </si>
  <si>
    <t>1796052853</t>
  </si>
  <si>
    <t>D4</t>
  </si>
  <si>
    <t>4: BEZPEČNOSTNÍ PŘELIV</t>
  </si>
  <si>
    <t>Pol401</t>
  </si>
  <si>
    <t>4.1 POTRUBÍ KG PVC DN 125 PVC, KOLENO 90° KG PVC DN 125; D+M</t>
  </si>
  <si>
    <t>-488932756</t>
  </si>
  <si>
    <t>D5</t>
  </si>
  <si>
    <t>5: HYGIENICKÉ ZABEZPEČENÍ</t>
  </si>
  <si>
    <t>Pol501</t>
  </si>
  <si>
    <t>5.1 DÁVKOVACÍ SESTAVA PRO NaClO, VÝTLAČNÁ HADIČKA VENTILEM, KULOVÝ KOHOUT, NÁTRUBKOVÝ; D+M</t>
  </si>
  <si>
    <t>12360674</t>
  </si>
  <si>
    <t>Pol605</t>
  </si>
  <si>
    <t>1449025676</t>
  </si>
  <si>
    <t>01.7 - Elektro část</t>
  </si>
  <si>
    <t xml:space="preserve">    740.1.1 - Stavební elektro - dodávky, montáže</t>
  </si>
  <si>
    <t xml:space="preserve">    740.1.2 - Uzemnění, hromosvod - dodávky, montáže</t>
  </si>
  <si>
    <t xml:space="preserve">    740.1.3 - Elektročást  a SŘTP - dodávky, montáže</t>
  </si>
  <si>
    <t xml:space="preserve">    740.1.4 - Rozváděč RM1 - dodávka, montáž</t>
  </si>
  <si>
    <t>740.1.1</t>
  </si>
  <si>
    <t>Stavební elektro - dodávky, montáže</t>
  </si>
  <si>
    <t>Kabel CYKY-J 5x2,5</t>
  </si>
  <si>
    <t>1241314756</t>
  </si>
  <si>
    <t>Kabel CYKY-J 3x1,5</t>
  </si>
  <si>
    <t>97582606</t>
  </si>
  <si>
    <t>PVC kabelová chránička do země DN40</t>
  </si>
  <si>
    <t>-1568860411</t>
  </si>
  <si>
    <t>Elektroinstalační trubka DN25</t>
  </si>
  <si>
    <t>-1594981471</t>
  </si>
  <si>
    <t>V ceně je obsažena kompletní dodávka a montáž všech prvků pro vytvoření kabelového nosného systému</t>
  </si>
  <si>
    <t>Plastová krabicová rozvodka 100x100mm, 6 průchodek, IP 55 vč. Wago svorek</t>
  </si>
  <si>
    <t>-370146770</t>
  </si>
  <si>
    <t>Vypínač řaz. 1 montáž na povrch, IP 44</t>
  </si>
  <si>
    <t>-740909099</t>
  </si>
  <si>
    <t>Zásuvková skříň 1x400V 5p, 2x230V 3p, chránič, IP 44</t>
  </si>
  <si>
    <t>2002519693</t>
  </si>
  <si>
    <t>Svítidlo zářivkové LED 230V/43W/IP66, 4000K</t>
  </si>
  <si>
    <t>-2100818465</t>
  </si>
  <si>
    <t>LED reflektor s PIR čidlem 230V, 50W, IP44, 6500K</t>
  </si>
  <si>
    <t>-876239174</t>
  </si>
  <si>
    <t>Svítidlo nouzové akumulátorové 230V, 8W, 3h, IP65</t>
  </si>
  <si>
    <t>-1323973212</t>
  </si>
  <si>
    <t>Sálavý panel 600W, upevnění na strop, IP65</t>
  </si>
  <si>
    <t>-543921448</t>
  </si>
  <si>
    <t>Ekvipotenciální svorkovnice s krytem</t>
  </si>
  <si>
    <t>-875651160</t>
  </si>
  <si>
    <t>Uzemnění a pospojování</t>
  </si>
  <si>
    <t>-1018743408</t>
  </si>
  <si>
    <t>Položka obsahuje:</t>
  </si>
  <si>
    <t>- vodiče CYA včetně ok a zapojení</t>
  </si>
  <si>
    <t>- svorky bernard a pásky nerez</t>
  </si>
  <si>
    <t>- spojovací materiál</t>
  </si>
  <si>
    <t>- napojení na stávající a nové uzemnění (část stavební elektro)</t>
  </si>
  <si>
    <t>Značení</t>
  </si>
  <si>
    <t>-876979890</t>
  </si>
  <si>
    <t>- popisy elektrických zařízení</t>
  </si>
  <si>
    <t>- kabelové štítky</t>
  </si>
  <si>
    <t>- výstražné značky a nápisy</t>
  </si>
  <si>
    <t>Výchozí revize elektrického zařízení, Prohlídka, měření a vypracování revizní zprávy.</t>
  </si>
  <si>
    <t>-570199602</t>
  </si>
  <si>
    <t>Ostatní rozpočtové náklady - doprava, přesun materiálu</t>
  </si>
  <si>
    <t>-1822639942</t>
  </si>
  <si>
    <t>740.1.2</t>
  </si>
  <si>
    <t>Uzemnění, hromosvod - dodávky, montáže</t>
  </si>
  <si>
    <t>1.1</t>
  </si>
  <si>
    <t>Zemnící páska FeZn 30x4 mm</t>
  </si>
  <si>
    <t>-1863055458</t>
  </si>
  <si>
    <t>V ceně obsažena dodávka, pokládka, spoje a nátěry</t>
  </si>
  <si>
    <t>2.1</t>
  </si>
  <si>
    <t>Zemnící drát FeZn 10 mm</t>
  </si>
  <si>
    <t>-1074097430</t>
  </si>
  <si>
    <t>3.1</t>
  </si>
  <si>
    <t>Svorka páska - drát SR03 FeZn</t>
  </si>
  <si>
    <t>663472818</t>
  </si>
  <si>
    <t>4.1</t>
  </si>
  <si>
    <t>Svorka páska-páska SR02 FeZn</t>
  </si>
  <si>
    <t>1936249333</t>
  </si>
  <si>
    <t>5.1</t>
  </si>
  <si>
    <t>Drát AlMgSi 8 mm polotvrdý</t>
  </si>
  <si>
    <t>892279133</t>
  </si>
  <si>
    <t>6.1</t>
  </si>
  <si>
    <t>Podpěra vedení pro ploché střechy</t>
  </si>
  <si>
    <t>1686959255</t>
  </si>
  <si>
    <t>7.1</t>
  </si>
  <si>
    <t>Svorka spojovací FeZn</t>
  </si>
  <si>
    <t>-1021020464</t>
  </si>
  <si>
    <t>8.1</t>
  </si>
  <si>
    <t>Svorkana okapové žlaby</t>
  </si>
  <si>
    <t>-1591516859</t>
  </si>
  <si>
    <t>9.1</t>
  </si>
  <si>
    <t>Podpěra vedení do zateplení (set)</t>
  </si>
  <si>
    <t>-1600973952</t>
  </si>
  <si>
    <t>10.1</t>
  </si>
  <si>
    <t>Svorka zkušební žárově pozinkovaná litina</t>
  </si>
  <si>
    <t>-667810497</t>
  </si>
  <si>
    <t>11.1</t>
  </si>
  <si>
    <t>Ochranná trubka 1,7m FeZn</t>
  </si>
  <si>
    <t>1557309681</t>
  </si>
  <si>
    <t>12.1</t>
  </si>
  <si>
    <t>Držák ochranné trubky do zateplení FeZn</t>
  </si>
  <si>
    <t>-1073032487</t>
  </si>
  <si>
    <t>13.1</t>
  </si>
  <si>
    <t>Čísla na označení svodů plast</t>
  </si>
  <si>
    <t>-959124915</t>
  </si>
  <si>
    <t>14.1</t>
  </si>
  <si>
    <t>Výchozí revize, Prohlídka, měření a vypracování revizní zprávy.</t>
  </si>
  <si>
    <t>-870145173</t>
  </si>
  <si>
    <t>15.1</t>
  </si>
  <si>
    <t>-1250651235</t>
  </si>
  <si>
    <t>740.1.3</t>
  </si>
  <si>
    <t xml:space="preserve">Elektročást  a SŘTP - dodávky, montáže</t>
  </si>
  <si>
    <t>1.2</t>
  </si>
  <si>
    <t>Kabel CYKY-J 5x4</t>
  </si>
  <si>
    <t>1033117016</t>
  </si>
  <si>
    <t>2.2</t>
  </si>
  <si>
    <t>Kabel CYKY-J 5x1,5</t>
  </si>
  <si>
    <t>1003525761</t>
  </si>
  <si>
    <t>3.2</t>
  </si>
  <si>
    <t>Kabel CYKY-J 12x1,5</t>
  </si>
  <si>
    <t>-664667706</t>
  </si>
  <si>
    <t>4.2</t>
  </si>
  <si>
    <t>1802151376</t>
  </si>
  <si>
    <t>5.2</t>
  </si>
  <si>
    <t>Kabel J-Y(St)Y 4x2x0,8</t>
  </si>
  <si>
    <t>2145062211</t>
  </si>
  <si>
    <t>6.2</t>
  </si>
  <si>
    <t>Kabel J-Y(St)Y 3x2x0,8</t>
  </si>
  <si>
    <t>-340384654</t>
  </si>
  <si>
    <t>7.2</t>
  </si>
  <si>
    <t>Kabel J-Y(St)Y 2x2x0,8</t>
  </si>
  <si>
    <t>-1871235998</t>
  </si>
  <si>
    <t>8.2</t>
  </si>
  <si>
    <t>Kabelový drátěný žlab 200x50 žárový zinek</t>
  </si>
  <si>
    <t>-1721950422</t>
  </si>
  <si>
    <t>9.2</t>
  </si>
  <si>
    <t>Kabelový drátěný žlab 100x50 žárový zinek</t>
  </si>
  <si>
    <t>1531899629</t>
  </si>
  <si>
    <t>10.2</t>
  </si>
  <si>
    <t>Kabelový drátěný žlab 50x50 žárový zinek</t>
  </si>
  <si>
    <t>1865425771</t>
  </si>
  <si>
    <t>11.2</t>
  </si>
  <si>
    <t>-1974994767</t>
  </si>
  <si>
    <t>12.2</t>
  </si>
  <si>
    <t>Ochranná kabelová hadice 25mm</t>
  </si>
  <si>
    <t>1601169585</t>
  </si>
  <si>
    <t>13.2</t>
  </si>
  <si>
    <t>PVC kabelová chránička do země DN63</t>
  </si>
  <si>
    <t>-1012881888</t>
  </si>
  <si>
    <t>14.2</t>
  </si>
  <si>
    <t>Kabelová rýha Š 35cm, H 80cm, zemina tř. 3</t>
  </si>
  <si>
    <t>1499323630</t>
  </si>
  <si>
    <t>15.2</t>
  </si>
  <si>
    <t>Zához rýhy Š 35cm, H 80cm, zemina tř. 3</t>
  </si>
  <si>
    <t>-1155115835</t>
  </si>
  <si>
    <t>16.1</t>
  </si>
  <si>
    <t>Obsypový materiál kabelové chráničky</t>
  </si>
  <si>
    <t>1042809814</t>
  </si>
  <si>
    <t>349900744</t>
  </si>
  <si>
    <t>Krytí kabelů výstražnou fólií šířky 33 cm, rudá, blesk</t>
  </si>
  <si>
    <t>-1620039498</t>
  </si>
  <si>
    <t>Segmentové těsnění DN100 pro kabel 5x8-30mm + 3x 4-16,5mm</t>
  </si>
  <si>
    <t>392335682</t>
  </si>
  <si>
    <t>Jádrové vrtání DN63 do 300mm</t>
  </si>
  <si>
    <t>1632502048</t>
  </si>
  <si>
    <t>Jádrové vrtání DN125 do 300mm</t>
  </si>
  <si>
    <t>672956627</t>
  </si>
  <si>
    <t>Rozváděč RM1</t>
  </si>
  <si>
    <t>-1409494238</t>
  </si>
  <si>
    <t>Stanice ATS1(M1,M2,M3)</t>
  </si>
  <si>
    <t>2096715886</t>
  </si>
  <si>
    <t>Servopohon (M11,M12,M13)</t>
  </si>
  <si>
    <t>-370410922</t>
  </si>
  <si>
    <t>Dávkovací čerpadlo (M4)</t>
  </si>
  <si>
    <t>-471939971</t>
  </si>
  <si>
    <t>Ponorný tlakový snímač pro měření hladiny 4-20mA, 0…4 mH2O, nerezová ocel, kabel 5m, TP 0,35%, (LIC1, LIC2, LIC3)</t>
  </si>
  <si>
    <t>-994090797</t>
  </si>
  <si>
    <t>Plovákový spínač pro pitnou vodu, 10m kabelu, neopren, závaží (LZ1.1, LZ1.2, LZ2.1, LZ2.2, LZ3.1, LZ3.2)</t>
  </si>
  <si>
    <t>-563203731</t>
  </si>
  <si>
    <t>Měření průtoku (FIQ1, FIQ2, FIQ3)</t>
  </si>
  <si>
    <t>-1085416962</t>
  </si>
  <si>
    <t>Vestavný tlakový snímač pro měření tlaku, 10bar, přípojka G1/2", konektor DIN, TP 0,35%, (PIC1, PIC2,PIC3)</t>
  </si>
  <si>
    <t>2089943540</t>
  </si>
  <si>
    <t>Plovákový spínač pro pitnou vodu, 5m kabelu, PVC, závaží (LZA1.1, LZA1.2,LZA2.1,LZA2.2)</t>
  </si>
  <si>
    <t>-1435430049</t>
  </si>
  <si>
    <t>Koncový spínač s pružinou (QS1,QS2)</t>
  </si>
  <si>
    <t>-976601797</t>
  </si>
  <si>
    <t>Zásuvka 230V/16A, krabice s víčkem, IP 44</t>
  </si>
  <si>
    <t>1838504280</t>
  </si>
  <si>
    <t>Plastová krabicová rozvodka, 10 řadových svorek, IP 65</t>
  </si>
  <si>
    <t>-604612331</t>
  </si>
  <si>
    <t>Plastová krabicová rozvodka, 5 řadových svorek, IP 65</t>
  </si>
  <si>
    <t>-829261560</t>
  </si>
  <si>
    <t>Pomocné nosné konstrukce v provedení nerez</t>
  </si>
  <si>
    <t>-1820993553</t>
  </si>
  <si>
    <t>- držáky pro upevnění snímačů</t>
  </si>
  <si>
    <t>- kotevní a spojovací materiál</t>
  </si>
  <si>
    <t>-878006973</t>
  </si>
  <si>
    <t>- svorkovnice MET</t>
  </si>
  <si>
    <t>2055051311</t>
  </si>
  <si>
    <t>Odborné stanovisko TIČR</t>
  </si>
  <si>
    <t>1668803824</t>
  </si>
  <si>
    <t>Výzva TIČR a vydání odborného stanoviska.</t>
  </si>
  <si>
    <t>1621732206</t>
  </si>
  <si>
    <t>Prohlídka, měření a vypracování revizní zprávy.</t>
  </si>
  <si>
    <t>Software PLC a dotykového displeje</t>
  </si>
  <si>
    <t>-884903084</t>
  </si>
  <si>
    <t>Naprogramování řídicího systému, oživení, individuální zkoušky.</t>
  </si>
  <si>
    <t>Zprovoznění webového rozhraní</t>
  </si>
  <si>
    <t>-545848058</t>
  </si>
  <si>
    <t>Nastavení a zprovoznění bezdrátové komunikace</t>
  </si>
  <si>
    <t>Napojení na dispečink stávajícího provozovatele</t>
  </si>
  <si>
    <t>-1824972557</t>
  </si>
  <si>
    <t>Rozšíření a zprovoznění dispečinku stávajícího provozovatele.</t>
  </si>
  <si>
    <t>Zřízení webového sispečinku Web Scada</t>
  </si>
  <si>
    <t>934384559</t>
  </si>
  <si>
    <t>Zpracování nového webového dispečinku</t>
  </si>
  <si>
    <t>-1513197709</t>
  </si>
  <si>
    <t>740.1.4</t>
  </si>
  <si>
    <t>Rozváděč RM1 - dodávka, montáž</t>
  </si>
  <si>
    <t>1.3</t>
  </si>
  <si>
    <t>Rozváděč skříňový, plné dveře, VxŠxH 2000x800x400, IP55</t>
  </si>
  <si>
    <t>-430872131</t>
  </si>
  <si>
    <t>2.3</t>
  </si>
  <si>
    <t>Rozváděčový podstavec, VxŠ 100x800</t>
  </si>
  <si>
    <t>-824544224</t>
  </si>
  <si>
    <t>3.3</t>
  </si>
  <si>
    <t>Rozváděčový podstavec, VxH 100x400</t>
  </si>
  <si>
    <t>1691955095</t>
  </si>
  <si>
    <t>4.3</t>
  </si>
  <si>
    <t>Kapsa na dokumentaci, kovová, šířka 800</t>
  </si>
  <si>
    <t>-1187428297</t>
  </si>
  <si>
    <t>5.3</t>
  </si>
  <si>
    <t>Hlavní vypínač 3p, 63A, otočný, dveřní montáž, červený</t>
  </si>
  <si>
    <t>1969648350</t>
  </si>
  <si>
    <t>6.3</t>
  </si>
  <si>
    <t>Přepěťová ochrana 1. a 2. stupeň, 3P</t>
  </si>
  <si>
    <t>-1920478701</t>
  </si>
  <si>
    <t>7.3</t>
  </si>
  <si>
    <t>Přepěťová ochrana 3. stupeň, 1P</t>
  </si>
  <si>
    <t>-83327485</t>
  </si>
  <si>
    <t>8.3</t>
  </si>
  <si>
    <t>Kombinovaná hrubá a jemná ochrana pro telekomunikační a signalizační sítě</t>
  </si>
  <si>
    <t>1874789824</t>
  </si>
  <si>
    <t>9.3</t>
  </si>
  <si>
    <t>Oddělovací rázová tlumivka 16A</t>
  </si>
  <si>
    <t>96714561</t>
  </si>
  <si>
    <t>10.3</t>
  </si>
  <si>
    <t>Hlídací relé sledu a výpadků fází, podpětí a přepětí</t>
  </si>
  <si>
    <t>2126623352</t>
  </si>
  <si>
    <t>11.3</t>
  </si>
  <si>
    <t>Pojistkový odpojovač 10x38 3P</t>
  </si>
  <si>
    <t>-1982627978</t>
  </si>
  <si>
    <t>12.3</t>
  </si>
  <si>
    <t>Pojistková vložka 10x38, 6A gG</t>
  </si>
  <si>
    <t>-702785328</t>
  </si>
  <si>
    <t>13.3</t>
  </si>
  <si>
    <t>Proudový chránič s nadproudovou ochranou 16/1N/B/0,03/AC</t>
  </si>
  <si>
    <t>1228147008</t>
  </si>
  <si>
    <t>14.3</t>
  </si>
  <si>
    <t>Proudový chránič s nadproudovou ochranou 10/1N/B/0,03/AC</t>
  </si>
  <si>
    <t>1022988966</t>
  </si>
  <si>
    <t>15.3</t>
  </si>
  <si>
    <t>Jistič 20C/3</t>
  </si>
  <si>
    <t>-783357679</t>
  </si>
  <si>
    <t>16.2</t>
  </si>
  <si>
    <t>Jistič 16C/3</t>
  </si>
  <si>
    <t>-1082482864</t>
  </si>
  <si>
    <t>17.1</t>
  </si>
  <si>
    <t>Jistič 6B/1</t>
  </si>
  <si>
    <t>1200533868</t>
  </si>
  <si>
    <t>18.1</t>
  </si>
  <si>
    <t>Pomocný kontakt jističe 1NO</t>
  </si>
  <si>
    <t>-80799570</t>
  </si>
  <si>
    <t>19.1</t>
  </si>
  <si>
    <t>Motorový spouštěč 2,5 - 4A</t>
  </si>
  <si>
    <t>2003341898</t>
  </si>
  <si>
    <t>20.1</t>
  </si>
  <si>
    <t>Pomocný kontakt motorového spouštěče 1NO, 1NC</t>
  </si>
  <si>
    <t>-75153483</t>
  </si>
  <si>
    <t>21.1</t>
  </si>
  <si>
    <t>Stykač 9A, 3P, 1NC, 230V AC</t>
  </si>
  <si>
    <t>857277864</t>
  </si>
  <si>
    <t>22.1</t>
  </si>
  <si>
    <t>Pomocný stykače 1NO, 1NC</t>
  </si>
  <si>
    <t>-1481228810</t>
  </si>
  <si>
    <t>23.1</t>
  </si>
  <si>
    <t>Rozváděčový termostat topení 230V</t>
  </si>
  <si>
    <t>-1497220286</t>
  </si>
  <si>
    <t>24.1</t>
  </si>
  <si>
    <t>Rozváděčové topné tělísko 100W, zapouzdřené, 230V</t>
  </si>
  <si>
    <t>-1935018380</t>
  </si>
  <si>
    <t>25.1</t>
  </si>
  <si>
    <t>Zdroj 230V AC/ 13,8V DC, 2,5A</t>
  </si>
  <si>
    <t>-1352028047</t>
  </si>
  <si>
    <t>26.1</t>
  </si>
  <si>
    <t>Dobíječ a odpojovač akumulátorů 230V AC / 24V DC, 5A</t>
  </si>
  <si>
    <t>2121083716</t>
  </si>
  <si>
    <t>27.1</t>
  </si>
  <si>
    <t>Akumulátor NiCd 12V/7Ah</t>
  </si>
  <si>
    <t>708208808</t>
  </si>
  <si>
    <t>28.1</t>
  </si>
  <si>
    <t>PLC a rozšiřující moduly</t>
  </si>
  <si>
    <t>955765070</t>
  </si>
  <si>
    <t>64xDI, 32xDO, 8xAI, 1xUSB, Modbus, ETHERNET 10/100Mb/s, backlplane</t>
  </si>
  <si>
    <t>29.1</t>
  </si>
  <si>
    <t>Barevný dotykový displej</t>
  </si>
  <si>
    <t>276586270</t>
  </si>
  <si>
    <t>1min. velikost 7"</t>
  </si>
  <si>
    <t>30.1</t>
  </si>
  <si>
    <t>4G (LTE) router + anténa</t>
  </si>
  <si>
    <t>-674359904</t>
  </si>
  <si>
    <t>LTE pásmo 800/900/1800/2100/2600 MHz, LTE rychlost 150/50 MBps, 1x RS232, 1x RS485, 2x slot pro SIM, LTE / HSPA+ / UMTS, napájení 9...36 VDC.</t>
  </si>
  <si>
    <t>Magnetická LTE anténa, 5-9 dBi, SMA(m), RG174/3m</t>
  </si>
  <si>
    <t>31.1</t>
  </si>
  <si>
    <t>Propojovací kabel PLC a LTE</t>
  </si>
  <si>
    <t>574679122</t>
  </si>
  <si>
    <t>32.1</t>
  </si>
  <si>
    <t>Průmyslový ethernetový switch, 5x RJ45, IP30, 24VDC</t>
  </si>
  <si>
    <t>585312927</t>
  </si>
  <si>
    <t>33.1</t>
  </si>
  <si>
    <t>Svorka na přístrojovou pojistku</t>
  </si>
  <si>
    <t>1612654554</t>
  </si>
  <si>
    <t>34.1</t>
  </si>
  <si>
    <t>Přístrojová pojistka T2,5A</t>
  </si>
  <si>
    <t>-1870386496</t>
  </si>
  <si>
    <t>35.1</t>
  </si>
  <si>
    <t>Přístrojová pojistka F500mA</t>
  </si>
  <si>
    <t>864247120</t>
  </si>
  <si>
    <t>36.1</t>
  </si>
  <si>
    <t>Relé s paticí 230V AC, 4 kontakty</t>
  </si>
  <si>
    <t>921542315</t>
  </si>
  <si>
    <t>37.1</t>
  </si>
  <si>
    <t>Relé s paticí 24V DC, LED ochranný obvod, 4 kontakty</t>
  </si>
  <si>
    <t>1696393321</t>
  </si>
  <si>
    <t>38.1</t>
  </si>
  <si>
    <t>Opto vazební relé 24V DC, 1 kontakt</t>
  </si>
  <si>
    <t>-1346066515</t>
  </si>
  <si>
    <t>39.1</t>
  </si>
  <si>
    <t>Přepínač otočný, 3 pevné polohy, 2 NO</t>
  </si>
  <si>
    <t>-1809852986</t>
  </si>
  <si>
    <t>Kompletní sestava vč. nosiče štítků</t>
  </si>
  <si>
    <t>40.1</t>
  </si>
  <si>
    <t>Přepínač otočný, 2 pevné polohy, 2 NO</t>
  </si>
  <si>
    <t>-1447552041</t>
  </si>
  <si>
    <t>41.1</t>
  </si>
  <si>
    <t>Signálka modrá 230V AC</t>
  </si>
  <si>
    <t>712277652</t>
  </si>
  <si>
    <t>42.1</t>
  </si>
  <si>
    <t>Signálka žlutá 230V AC</t>
  </si>
  <si>
    <t>150022473</t>
  </si>
  <si>
    <t>43.1</t>
  </si>
  <si>
    <t>Signálka bílá/zelená 230V AC</t>
  </si>
  <si>
    <t>835515051</t>
  </si>
  <si>
    <t>44.1</t>
  </si>
  <si>
    <t>Rozváděcí blok 2x25 mm2 + 6x10 mm2 zelený</t>
  </si>
  <si>
    <t>-316760610</t>
  </si>
  <si>
    <t>Rozváděcí blok 2x25 mm2 + 6x10 mm2 modrý</t>
  </si>
  <si>
    <t>-1931063411</t>
  </si>
  <si>
    <t>Svorka, velikost 16, šedá (bílá)</t>
  </si>
  <si>
    <t>-2025676184</t>
  </si>
  <si>
    <t>Svorka, velikost 16, zelenožlutá</t>
  </si>
  <si>
    <t>-1351338782</t>
  </si>
  <si>
    <t>Řadová svorka, velikost 4, (šedá, bílá, červená, tmavě modrá)</t>
  </si>
  <si>
    <t>1924959800</t>
  </si>
  <si>
    <t>Řadová svorka, velikost 4, modrá</t>
  </si>
  <si>
    <t>-888036909</t>
  </si>
  <si>
    <t>Řadová svorka, velikost 4, zelenožlutá</t>
  </si>
  <si>
    <t>117329251</t>
  </si>
  <si>
    <t>Koncová svěrka</t>
  </si>
  <si>
    <t>363855429</t>
  </si>
  <si>
    <t>Kabelová průchodka s maticí Pg29</t>
  </si>
  <si>
    <t>1169136467</t>
  </si>
  <si>
    <t>Kabelová průchodka s maticí Pg16</t>
  </si>
  <si>
    <t>-256747868</t>
  </si>
  <si>
    <t>Kabelová průchodka s maticí Pg13,5</t>
  </si>
  <si>
    <t>-416336327</t>
  </si>
  <si>
    <t>Kabelová průchodka s maticí Pg11</t>
  </si>
  <si>
    <t>-844466549</t>
  </si>
  <si>
    <t>Propojovací materiál (Propojovací lišty, vodiče, dutinky)</t>
  </si>
  <si>
    <t>566724448</t>
  </si>
  <si>
    <t>Popisovací materiál</t>
  </si>
  <si>
    <t>-404645544</t>
  </si>
  <si>
    <t>Konstrukční materiál ( U lišty, vkládací žlaby, šrouby)</t>
  </si>
  <si>
    <t>-1978229948</t>
  </si>
  <si>
    <t>Výroba rozváděče</t>
  </si>
  <si>
    <t>-1354462227</t>
  </si>
  <si>
    <t>Dokumentace rozváděče (Výkresy, prohlášení o shodě, protokol o zkoušce)</t>
  </si>
  <si>
    <t>1853340440</t>
  </si>
  <si>
    <t>SO 02 - Vodoměrná předávací šachta</t>
  </si>
  <si>
    <t>02.1 - Stavební řešení VŠ</t>
  </si>
  <si>
    <t>-821111050</t>
  </si>
  <si>
    <t>1499206827</t>
  </si>
  <si>
    <t>2028201583</t>
  </si>
  <si>
    <t>"prostor pro VŠ</t>
  </si>
  <si>
    <t>25,00</t>
  </si>
  <si>
    <t>131151202</t>
  </si>
  <si>
    <t>Hloubení zapažených jam a zářezů strojně s urovnáním dna do předepsaného profilu a spádu v hornině třídy těžitelnosti I skupiny 1 a 2 přes 20 do 50 m3</t>
  </si>
  <si>
    <t>688945967</t>
  </si>
  <si>
    <t>https://podminky.urs.cz/item/CS_URS_2023_02/131151202</t>
  </si>
  <si>
    <t>"zemina sk.2 - 30%" 49,632*0,30</t>
  </si>
  <si>
    <t>131251202</t>
  </si>
  <si>
    <t>Hloubení zapažených jam a zářezů strojně s urovnáním dna do předepsaného profilu a spádu v hornině třídy těžitelnosti I skupiny 3 přes 20 do 50 m3</t>
  </si>
  <si>
    <t>1906214075</t>
  </si>
  <si>
    <t>https://podminky.urs.cz/item/CS_URS_2023_02/131251202</t>
  </si>
  <si>
    <t>"VODOMĚRNÁ PŘEDÁVACÍ ŠACHTA</t>
  </si>
  <si>
    <t>4,70*3,30*3,20</t>
  </si>
  <si>
    <t>"zemina sk.3 - 35%" 49,632*0,35</t>
  </si>
  <si>
    <t>131351202</t>
  </si>
  <si>
    <t>Hloubení zapažených jam a zářezů strojně s urovnáním dna do předepsaného profilu a spádu v hornině třídy těžitelnosti II skupiny 4 přes 20 do 50 m3</t>
  </si>
  <si>
    <t>942856355</t>
  </si>
  <si>
    <t>https://podminky.urs.cz/item/CS_URS_2023_02/131351202</t>
  </si>
  <si>
    <t>"zemina sk.4 - 25%" 49,632*0,25</t>
  </si>
  <si>
    <t>131451202</t>
  </si>
  <si>
    <t>Hloubení zapažených jam a zářezů strojně s urovnáním dna do předepsaného profilu a spádu v hornině třídy těžitelnosti II skupiny 5 přes 20 do 50 m3</t>
  </si>
  <si>
    <t>-1612735069</t>
  </si>
  <si>
    <t>https://podminky.urs.cz/item/CS_URS_2023_02/131451202</t>
  </si>
  <si>
    <t>"zemina sk.5 - 10%" 49,632*0,10</t>
  </si>
  <si>
    <t>-544547983</t>
  </si>
  <si>
    <t>(4,70+3,30)*2*3,20</t>
  </si>
  <si>
    <t>-188739035</t>
  </si>
  <si>
    <t>-81537744</t>
  </si>
  <si>
    <t>459666707</t>
  </si>
  <si>
    <t>1376402605</t>
  </si>
  <si>
    <t>"přesun ornice - 2x</t>
  </si>
  <si>
    <t>25,00*0,20*2</t>
  </si>
  <si>
    <t>786103822</t>
  </si>
  <si>
    <t>"přesun ornice pro další využití na meziskládku" 5,00</t>
  </si>
  <si>
    <t>"přesun ornice pro další využití z meziskládky" 5,00</t>
  </si>
  <si>
    <t>"přemístění výkopu na meziskládku</t>
  </si>
  <si>
    <t>32,261</t>
  </si>
  <si>
    <t>"přemístění výkopku pro další využití z meziskládky</t>
  </si>
  <si>
    <t>"dle pol.č. 174154101" 27,898</t>
  </si>
  <si>
    <t>-443461975</t>
  </si>
  <si>
    <t>17,371</t>
  </si>
  <si>
    <t>-886301039</t>
  </si>
  <si>
    <t>"odečet výkopku pro zásyp" -27,898</t>
  </si>
  <si>
    <t>387827276</t>
  </si>
  <si>
    <t>4,363*5 'Přepočtené koeficientem množství</t>
  </si>
  <si>
    <t>-372297154</t>
  </si>
  <si>
    <t>381381801</t>
  </si>
  <si>
    <t>17,371*5 'Přepočtené koeficientem množství</t>
  </si>
  <si>
    <t>828371124</t>
  </si>
  <si>
    <t>"přesun ornice pro další využití" 5,00</t>
  </si>
  <si>
    <t>"přemístění výkopku pro další využití</t>
  </si>
  <si>
    <t>"odvoz výkopku z meziskládky na skládku trvalou s poplatkem</t>
  </si>
  <si>
    <t>"dle pol.č. 162751117" 4,363</t>
  </si>
  <si>
    <t>167151102</t>
  </si>
  <si>
    <t>Nakládání, skládání a překládání neulehlého výkopku nebo sypaniny strojně nakládání, množství do 100 m3, z horniny třídy těžitelnosti II, skupiny 4 a 5</t>
  </si>
  <si>
    <t>-1077333886</t>
  </si>
  <si>
    <t>https://podminky.urs.cz/item/CS_URS_2023_02/167151102</t>
  </si>
  <si>
    <t>"dle pol.č. 162751137" 17,371</t>
  </si>
  <si>
    <t>-1407992299</t>
  </si>
  <si>
    <t>21,734*1,8 'Přepočtené koeficientem množství</t>
  </si>
  <si>
    <t>-654996822</t>
  </si>
  <si>
    <t>4,363+17,371</t>
  </si>
  <si>
    <t>-454199701</t>
  </si>
  <si>
    <t>"výkop" 4,70*3,30*3,20</t>
  </si>
  <si>
    <t>"odečet výtlaku VŠ</t>
  </si>
  <si>
    <t>-3,50*2,10*2,50</t>
  </si>
  <si>
    <t>"odečet výtlaku podkladních konstrukcí</t>
  </si>
  <si>
    <t>-1,861-0,221-1,277</t>
  </si>
  <si>
    <t>1747383310</t>
  </si>
  <si>
    <t>2092508087</t>
  </si>
  <si>
    <t>-1601026223</t>
  </si>
  <si>
    <t>25*0,02 'Přepočtené koeficientem množství</t>
  </si>
  <si>
    <t>-1686026238</t>
  </si>
  <si>
    <t>4,70*3,30</t>
  </si>
  <si>
    <t>-1348319808</t>
  </si>
  <si>
    <t>333193499</t>
  </si>
  <si>
    <t>3*25,00*3</t>
  </si>
  <si>
    <t>225,00*0,01 "Přepočtené koeficientem množství</t>
  </si>
  <si>
    <t>1335112860</t>
  </si>
  <si>
    <t>-440433944</t>
  </si>
  <si>
    <t>16,00*2,00</t>
  </si>
  <si>
    <t>1796304506</t>
  </si>
  <si>
    <t>32*1,2 'Přepočtené koeficientem množství</t>
  </si>
  <si>
    <t>212752401</t>
  </si>
  <si>
    <t>Trativody z drenážních trubek pro liniové stavby a komunikace se zřízením štěrkového lože pod trubky a s jejich obsypem v otevřeném výkopu trubka korugovaná sendvičová PE-HD SN 8 celoperforovaná 360° DN 100</t>
  </si>
  <si>
    <t>-1521926302</t>
  </si>
  <si>
    <t>https://podminky.urs.cz/item/CS_URS_2023_02/212752401</t>
  </si>
  <si>
    <t>"VODOMĚRNÁ PŘEDÁVACÍ ŠACHA</t>
  </si>
  <si>
    <t>544424417</t>
  </si>
  <si>
    <t>"podkladní vrstvy pod prefabrikáty VŠ</t>
  </si>
  <si>
    <t>"štěrkodrť fr. 0-63 tl. 120mm</t>
  </si>
  <si>
    <t>4,70*3,30*0,12</t>
  </si>
  <si>
    <t>271562211</t>
  </si>
  <si>
    <t>Podsyp pod základové konstrukce se zhutněním a urovnáním povrchu z kameniva drobného, frakce 0 - 4 mm</t>
  </si>
  <si>
    <t>-229487508</t>
  </si>
  <si>
    <t>https://podminky.urs.cz/item/CS_URS_2023_02/271562211</t>
  </si>
  <si>
    <t>pískové lože tl. 30mm</t>
  </si>
  <si>
    <t>3,50*2,10*0,03</t>
  </si>
  <si>
    <t>273321311</t>
  </si>
  <si>
    <t>Základy z betonu železového (bez výztuže) desky z betonu bez zvláštních nároků na prostředí tř. C 16/20</t>
  </si>
  <si>
    <t>-1968517797</t>
  </si>
  <si>
    <t>https://podminky.urs.cz/item/CS_URS_2023_02/273321311</t>
  </si>
  <si>
    <t>"beton C12/15 X0 - tl. 150 mm</t>
  </si>
  <si>
    <t>3,70*2,30*0,15</t>
  </si>
  <si>
    <t>1373711305</t>
  </si>
  <si>
    <t>(3,70+2,30)*2*0,15</t>
  </si>
  <si>
    <t>-1567577441</t>
  </si>
  <si>
    <t>525715971</t>
  </si>
  <si>
    <t>"podkladní vrstvy pod prefabrikát VŠ</t>
  </si>
  <si>
    <t>"beton C12/15 X0 s výztuží 2x KARI síť 8/100-8/100 - 7,9kg/m2</t>
  </si>
  <si>
    <t>3,70*2,30*2*7,90*1,20/1000</t>
  </si>
  <si>
    <t>260054697</t>
  </si>
  <si>
    <t>59226-11</t>
  </si>
  <si>
    <t xml:space="preserve">dno pravoúhlé nádrže vysoké 2100x3200x2300 stěna tl 150mm </t>
  </si>
  <si>
    <t>-980317830</t>
  </si>
  <si>
    <t>1916694643</t>
  </si>
  <si>
    <t>59226-12</t>
  </si>
  <si>
    <t>deska zákrytová pravoúhlé nádrže vysoké se stěnou tl 150mm 2100x3500x200mm otvor 1x d 600mm</t>
  </si>
  <si>
    <t>-908012384</t>
  </si>
  <si>
    <t>631311115</t>
  </si>
  <si>
    <t>Mazanina z betonu prostého bez zvýšených nároků na prostředí tl. přes 50 do 80 mm tř. C 20/25</t>
  </si>
  <si>
    <t>-837088848</t>
  </si>
  <si>
    <t>https://podminky.urs.cz/item/CS_URS_2023_02/631311115</t>
  </si>
  <si>
    <t>"spádová beton. mazanina C20/25, tl. 40-80mm</t>
  </si>
  <si>
    <t>"strop" 3,50*2,10*(0,04+0,08)/2</t>
  </si>
  <si>
    <t>"ochranná beton. mazanina tl. 50mm</t>
  </si>
  <si>
    <t>"strop" 3,50*2,10*0,05</t>
  </si>
  <si>
    <t>"ochranná beton. mazanina tl. 40mm</t>
  </si>
  <si>
    <t>"dno" 3,50*2,10*0,04</t>
  </si>
  <si>
    <t>631311135</t>
  </si>
  <si>
    <t>Mazanina z betonu prostého bez zvýšených nároků na prostředí tl. přes 120 do 240 mm tř. C 20/25</t>
  </si>
  <si>
    <t>-1583281743</t>
  </si>
  <si>
    <t>https://podminky.urs.cz/item/CS_URS_2023_02/631311135</t>
  </si>
  <si>
    <t>"spádová beton. mazanina C20/25</t>
  </si>
  <si>
    <t>"vnitřek VŠ dno" 3,20*1,80*0,24</t>
  </si>
  <si>
    <t>631319013</t>
  </si>
  <si>
    <t>Příplatek k cenám mazanin za úpravu povrchu mazaniny přehlazením, mazanina tl. přes 120 do 240 mm</t>
  </si>
  <si>
    <t>348786633</t>
  </si>
  <si>
    <t>https://podminky.urs.cz/item/CS_URS_2023_02/631319013</t>
  </si>
  <si>
    <t>-444243380</t>
  </si>
  <si>
    <t>(3,70+2,30)*2*0,20</t>
  </si>
  <si>
    <t>0,40*4*0,20</t>
  </si>
  <si>
    <t>-988328048</t>
  </si>
  <si>
    <t>632481213</t>
  </si>
  <si>
    <t>Separační vrstva k oddělení podlahových vrstev z polyetylénové fólie</t>
  </si>
  <si>
    <t>284216003</t>
  </si>
  <si>
    <t>https://podminky.urs.cz/item/CS_URS_2023_02/632481213</t>
  </si>
  <si>
    <t>"základ" 3,50*2,10</t>
  </si>
  <si>
    <t>871470410</t>
  </si>
  <si>
    <t>Montáž kanalizačního potrubí z plastů z polypropylenu PP korugovaného nebo žebrovaného SN 10 DN 800</t>
  </si>
  <si>
    <t>-1134732928</t>
  </si>
  <si>
    <t>https://podminky.urs.cz/item/CS_URS_2023_02/871470410</t>
  </si>
  <si>
    <t>"dočasná čerpací studna</t>
  </si>
  <si>
    <t>28617053</t>
  </si>
  <si>
    <t>trubka kanalizační PP korugovaná DN 800x6000mm SN10</t>
  </si>
  <si>
    <t>1773868483</t>
  </si>
  <si>
    <t>1*1,015 'Přepočtené koeficientem množství</t>
  </si>
  <si>
    <t>871475811</t>
  </si>
  <si>
    <t>Bourání stávajícího potrubí z PVC nebo polypropylenu PP v otevřeném výkopu DN přes 600 do 800</t>
  </si>
  <si>
    <t>1736163827</t>
  </si>
  <si>
    <t>https://podminky.urs.cz/item/CS_URS_2023_02/871475811</t>
  </si>
  <si>
    <t>894412411</t>
  </si>
  <si>
    <t>Osazení betonových nebo železobetonových dílců pro šachty skruží přechodových</t>
  </si>
  <si>
    <t>523611602</t>
  </si>
  <si>
    <t>https://podminky.urs.cz/item/CS_URS_2023_02/894412411</t>
  </si>
  <si>
    <t>59226-21</t>
  </si>
  <si>
    <t>prefa díl přechodový - vstupní komín v. 500mm, vitřní rozměr 600x600 mm</t>
  </si>
  <si>
    <t>2028269480</t>
  </si>
  <si>
    <t>899501221</t>
  </si>
  <si>
    <t>Stupadla do šachet a drobných objektů ocelová s PE povlakem vidlicová pro přímé zabudování do hmoždinek</t>
  </si>
  <si>
    <t>2111428815</t>
  </si>
  <si>
    <t>https://podminky.urs.cz/item/CS_URS_2023_02/899501221</t>
  </si>
  <si>
    <t>899503112</t>
  </si>
  <si>
    <t>Stupadla do šachet a drobných objektů ocelová s PE povlakem zapouštěcí - kapsová osazovaná do vynechaných otvorů</t>
  </si>
  <si>
    <t>-1331221358</t>
  </si>
  <si>
    <t>https://podminky.urs.cz/item/CS_URS_2023_02/899503112</t>
  </si>
  <si>
    <t>2038934642</t>
  </si>
  <si>
    <t>https://podminky.urs.cz/item/CS_URS_2023_02/899713111</t>
  </si>
  <si>
    <t>M303105</t>
  </si>
  <si>
    <t>sloupek ocelový orientační vodovod dl. 2,5m</t>
  </si>
  <si>
    <t>-2051411900</t>
  </si>
  <si>
    <t xml:space="preserve">"ocelový sloupek modré barvy celkové dl. 2,5m </t>
  </si>
  <si>
    <t>-85493484</t>
  </si>
  <si>
    <t>953731113</t>
  </si>
  <si>
    <t>Odvětrání svislé plastovými troubami ve stropních prostupech s obetonováním vnitřního průměru přes 80 do 110 mm</t>
  </si>
  <si>
    <t>-1775247379</t>
  </si>
  <si>
    <t>https://podminky.urs.cz/item/CS_URS_2023_02/953731113</t>
  </si>
  <si>
    <t xml:space="preserve">"odvětrání VŠ </t>
  </si>
  <si>
    <t>1,0*2</t>
  </si>
  <si>
    <t>"vč. utěsnění a zapravení prostupů přes strop VŠ</t>
  </si>
  <si>
    <t>953731311</t>
  </si>
  <si>
    <t>Odvětrání svislé plastovými troubami montáž větrací hlavice, vnitřního průměru do 160 mm</t>
  </si>
  <si>
    <t>1352739216</t>
  </si>
  <si>
    <t>https://podminky.urs.cz/item/CS_URS_2023_02/953731311</t>
  </si>
  <si>
    <t>28612264</t>
  </si>
  <si>
    <t>hlavice ventilační plastová PP DN 110</t>
  </si>
  <si>
    <t>-1020817555</t>
  </si>
  <si>
    <t>953735113</t>
  </si>
  <si>
    <t>Odvětrání vodorovné z plastových trub ukládaných na sraz, na maltové terče se zakrytím volných konců síťkami na střechách, do izolačních násypů apod. vnitřní průměr přes 80 do 110 mm</t>
  </si>
  <si>
    <t>479094867</t>
  </si>
  <si>
    <t>https://podminky.urs.cz/item/CS_URS_2023_02/953735113</t>
  </si>
  <si>
    <t>"odvětrání VŠ vodorovné uložené na závěsech FeZn</t>
  </si>
  <si>
    <t>6,40</t>
  </si>
  <si>
    <t>977151123</t>
  </si>
  <si>
    <t>Jádrové vrty diamantovými korunkami do stavebních materiálů (železobetonu, betonu, cihel, obkladů, dlažeb, kamene) průměru přes 130 do 150 mm</t>
  </si>
  <si>
    <t>107209363</t>
  </si>
  <si>
    <t>https://podminky.urs.cz/item/CS_URS_2023_02/977151123</t>
  </si>
  <si>
    <t>0,20*2</t>
  </si>
  <si>
    <t>608903359</t>
  </si>
  <si>
    <t>0,15*2</t>
  </si>
  <si>
    <t>R93707020</t>
  </si>
  <si>
    <t>Prostup žb stěnou VŠ tl. 150mm</t>
  </si>
  <si>
    <t>-690221331</t>
  </si>
  <si>
    <t>VODOTĚSNÝ PROSTUP POMOCÍ SVĚRNÉHO EPDM TĚSNĚNÍ. PŘED STĚNOU</t>
  </si>
  <si>
    <t>SEVŘENÍ ASFALTOVÉ IZOLACE. VNITŘNÍ PRŮMĚRY NEREZOVÉ PAŽNICE</t>
  </si>
  <si>
    <t>ALTERNATIVNĚ VRTANÝCH OTVORŮ Ø 250 (200) mm (SESTAVA NEREZ</t>
  </si>
  <si>
    <t>PAŽNICE PŘÍPADNĚ OCHRANNÝ NÁTĚR - tl. STĚNY 3 mm A TĚSNÍCÍ ELEMENT)</t>
  </si>
  <si>
    <t>997013211</t>
  </si>
  <si>
    <t>Vnitrostaveništní doprava suti a vybouraných hmot vodorovně do 50 m svisle ručně pro budovy a haly výšky do 6 m</t>
  </si>
  <si>
    <t>441561255</t>
  </si>
  <si>
    <t>https://podminky.urs.cz/item/CS_URS_2023_02/997013211</t>
  </si>
  <si>
    <t>-1045356205</t>
  </si>
  <si>
    <t>-890684627</t>
  </si>
  <si>
    <t>0,076*14 'Přepočtené koeficientem množství</t>
  </si>
  <si>
    <t>1710542062</t>
  </si>
  <si>
    <t>997013813</t>
  </si>
  <si>
    <t>Poplatek za uložení stavebního odpadu na skládce (skládkovné) z plastických hmot zatříděného do Katalogu odpadů pod kódem 17 02 03</t>
  </si>
  <si>
    <t>2058019589</t>
  </si>
  <si>
    <t>https://podminky.urs.cz/item/CS_URS_2023_02/997013813</t>
  </si>
  <si>
    <t>2142656123</t>
  </si>
  <si>
    <t>1886145040</t>
  </si>
  <si>
    <t>1899718936</t>
  </si>
  <si>
    <t>"strop" 3,50*2,10</t>
  </si>
  <si>
    <t>11163153</t>
  </si>
  <si>
    <t>emulze asfaltová penetrační</t>
  </si>
  <si>
    <t>litr</t>
  </si>
  <si>
    <t>-1810113002</t>
  </si>
  <si>
    <t>14,70*0,25</t>
  </si>
  <si>
    <t>1348777423</t>
  </si>
  <si>
    <t>"stěny" (3,50+2,10)*2*2,80</t>
  </si>
  <si>
    <t>"komín" 0,80*4*0,40</t>
  </si>
  <si>
    <t>-1355884303</t>
  </si>
  <si>
    <t>32,64*0,25</t>
  </si>
  <si>
    <t>711141559</t>
  </si>
  <si>
    <t>Provedení izolace proti zemní vlhkosti pásy přitavením NAIP na ploše vodorovné V</t>
  </si>
  <si>
    <t>-1616070301</t>
  </si>
  <si>
    <t>https://podminky.urs.cz/item/CS_URS_2023_02/711141559</t>
  </si>
  <si>
    <t>14,70*2</t>
  </si>
  <si>
    <t>62853004</t>
  </si>
  <si>
    <t>pás asfaltový natavitelný modifikovaný SBS s vložkou ze skleněné tkaniny a spalitelnou PE fólií nebo jemnozrnným minerálním posypem na horním povrchu tl 4,0mm</t>
  </si>
  <si>
    <t>1638258582</t>
  </si>
  <si>
    <t>29,4*1,2 'Přepočtené koeficientem množství</t>
  </si>
  <si>
    <t>1994436122</t>
  </si>
  <si>
    <t>"přetažení svíslých částí stěn</t>
  </si>
  <si>
    <t>(3,50+2,10)*2*0,30*2</t>
  </si>
  <si>
    <t>36,36*2</t>
  </si>
  <si>
    <t>1750509708</t>
  </si>
  <si>
    <t>72,72*1,2 'Přepočtené koeficientem množství</t>
  </si>
  <si>
    <t>711161112</t>
  </si>
  <si>
    <t>Izolace proti zemní vlhkosti a beztlakové vodě nopovými fóliemi na ploše vodorovné V vrstva ochranná, odvětrávací a drenážní výška nopku 8,0 mm, tl. fólie do 0,6 mm</t>
  </si>
  <si>
    <t>489316364</t>
  </si>
  <si>
    <t>https://podminky.urs.cz/item/CS_URS_2023_02/711161112</t>
  </si>
  <si>
    <t>711161212</t>
  </si>
  <si>
    <t>Izolace proti zemní vlhkosti a beztlakové vodě nopovými fóliemi na ploše svislé S vrstva ochranná, odvětrávací a drenážní výška nopku 8,0 mm, tl. fólie do 0,6 mm</t>
  </si>
  <si>
    <t>1309837319</t>
  </si>
  <si>
    <t>https://podminky.urs.cz/item/CS_URS_2023_02/711161212</t>
  </si>
  <si>
    <t>-2116520975</t>
  </si>
  <si>
    <t>767591003</t>
  </si>
  <si>
    <t>Montáž výrobků z kompozitů podlah nebo podest z pochůzných litých roštů hmotnosti přes 30 do 50 kg/m2</t>
  </si>
  <si>
    <t>-331665959</t>
  </si>
  <si>
    <t>https://podminky.urs.cz/item/CS_URS_2023_02/767591003</t>
  </si>
  <si>
    <t>M631104</t>
  </si>
  <si>
    <t>poklop kompozitní vodárenský uzamykatelný vodotěsný 600x600 mm vč. rámu, D400</t>
  </si>
  <si>
    <t>1578633310</t>
  </si>
  <si>
    <t>R76760114</t>
  </si>
  <si>
    <t>Krycí mřízka nerez 400 x 400mm, vč. rámu; D+M</t>
  </si>
  <si>
    <t>1010576542</t>
  </si>
  <si>
    <t>783933151</t>
  </si>
  <si>
    <t>Penetrační nátěr betonových podlah hladkých (z pohledového nebo gletovaného betonu, stěrky apod.) epoxidový</t>
  </si>
  <si>
    <t>509839203</t>
  </si>
  <si>
    <t>https://podminky.urs.cz/item/CS_URS_2023_02/783933151</t>
  </si>
  <si>
    <t>"vnitřek VŠ dno" 3,20*1,80+0,40*0,15*4</t>
  </si>
  <si>
    <t>783937163</t>
  </si>
  <si>
    <t>Krycí (uzavírací) nátěr betonových podlah dvojnásobný epoxidový rozpouštědlový</t>
  </si>
  <si>
    <t>-1847120483</t>
  </si>
  <si>
    <t>https://podminky.urs.cz/item/CS_URS_2023_02/783937163</t>
  </si>
  <si>
    <t>"vnitřek VŠ dno" 6,00</t>
  </si>
  <si>
    <t>02.2 - Technologická část</t>
  </si>
  <si>
    <t xml:space="preserve">    722 - Zdravotechnika - vnitřní vodovod</t>
  </si>
  <si>
    <t>279792102</t>
  </si>
  <si>
    <t>1376007872</t>
  </si>
  <si>
    <t>-629731564</t>
  </si>
  <si>
    <t>55253241</t>
  </si>
  <si>
    <t>tvarovka přírubová litinová vodovodní PN10/16 DN 80 dl 500mm</t>
  </si>
  <si>
    <t>-824629007</t>
  </si>
  <si>
    <t>55253243</t>
  </si>
  <si>
    <t>tvarovka přírubová litinová vodovodní PN10/16 DN 80 dl 600mm</t>
  </si>
  <si>
    <t>-869026234</t>
  </si>
  <si>
    <t>-46365188</t>
  </si>
  <si>
    <t>55254026</t>
  </si>
  <si>
    <t>koleno přírubové z tvárné litiny,práškový epoxid tl 250µm Q-kus DN 80-90°</t>
  </si>
  <si>
    <t>587424418</t>
  </si>
  <si>
    <t>-862640722</t>
  </si>
  <si>
    <t>33730229</t>
  </si>
  <si>
    <t>-904401998</t>
  </si>
  <si>
    <t>55253616</t>
  </si>
  <si>
    <t>přechod přírubový,práškový epoxid tl 250µm FFR-kus litinový DN 150/80</t>
  </si>
  <si>
    <t>-1647557653</t>
  </si>
  <si>
    <t>31951006</t>
  </si>
  <si>
    <t>potrubní spojka jištěná proti posuvu hrdlo-příruba DN 150</t>
  </si>
  <si>
    <t>-1485048478</t>
  </si>
  <si>
    <t>871321141</t>
  </si>
  <si>
    <t>Montáž vodovodního potrubí z plastů v otevřeném výkopu z polyetylenu PE 100 svařovaných na tupo SDR 11/PN16 D 160 x 14,6 mm</t>
  </si>
  <si>
    <t>554651099</t>
  </si>
  <si>
    <t>https://podminky.urs.cz/item/CS_URS_2023_02/871321141</t>
  </si>
  <si>
    <t>"dopojení vodovodu na VŠ</t>
  </si>
  <si>
    <t>2*0,50</t>
  </si>
  <si>
    <t>28613560</t>
  </si>
  <si>
    <t>potrubí dvouvrstvé PE100 RC SDR11 160x14,6 dl 12m</t>
  </si>
  <si>
    <t>87512842</t>
  </si>
  <si>
    <t>891241222</t>
  </si>
  <si>
    <t>Montáž vodovodních armatur na potrubí šoupátek nebo klapek uzavíracích v šachtách s ručním kolečkem DN 80</t>
  </si>
  <si>
    <t>-1369300287</t>
  </si>
  <si>
    <t>https://podminky.urs.cz/item/CS_URS_2023_02/891241222</t>
  </si>
  <si>
    <t>-2111708728</t>
  </si>
  <si>
    <t>42210101</t>
  </si>
  <si>
    <t>kolo ruční pro DN 65-80 D 175mm</t>
  </si>
  <si>
    <t>-2028554601</t>
  </si>
  <si>
    <t>891242312</t>
  </si>
  <si>
    <t>Montáž vodovodních armatur na potrubí vodoměrů v šachtě přírubových DN 80</t>
  </si>
  <si>
    <t>203725110</t>
  </si>
  <si>
    <t>https://podminky.urs.cz/item/CS_URS_2023_02/891242312</t>
  </si>
  <si>
    <t>38821717</t>
  </si>
  <si>
    <t>vodoměr šroubový přírubový na studenou vodu PN16 DN 80</t>
  </si>
  <si>
    <t>-201833468</t>
  </si>
  <si>
    <t>"VODOMĚR DN 80, METROLOGICKÁ TŘ. C.</t>
  </si>
  <si>
    <t>"S PULZNÍM VÝSTUPEM A SNÍMACÍM MODULEM</t>
  </si>
  <si>
    <t>891244121</t>
  </si>
  <si>
    <t>Montáž vodovodních armatur na potrubí kompenzátorů ucpávkových a gumových nebo montážních vložek DN 80</t>
  </si>
  <si>
    <t>-1733044668</t>
  </si>
  <si>
    <t>https://podminky.urs.cz/item/CS_URS_2023_02/891244121</t>
  </si>
  <si>
    <t>42273006</t>
  </si>
  <si>
    <t>montážní vložka přírubová litinová DN 80 PN 16</t>
  </si>
  <si>
    <t>2111553882</t>
  </si>
  <si>
    <t>891245321</t>
  </si>
  <si>
    <t>Montáž vodovodních armatur na potrubí zpětných klapek DN 80</t>
  </si>
  <si>
    <t>-1506316342</t>
  </si>
  <si>
    <t>https://podminky.urs.cz/item/CS_URS_2023_02/891245321</t>
  </si>
  <si>
    <t>42261826</t>
  </si>
  <si>
    <t>filtr s výměnnou vložkou příruba DN 80</t>
  </si>
  <si>
    <t>-1470689035</t>
  </si>
  <si>
    <t>-661716599</t>
  </si>
  <si>
    <t>42273444</t>
  </si>
  <si>
    <t>pás navrtávací z tvárné litiny DN 80, univerzální, se závitovým výstupem 1"</t>
  </si>
  <si>
    <t>1433799305</t>
  </si>
  <si>
    <t>R85731011</t>
  </si>
  <si>
    <t>Uzavírací šoupátko DN 80 s elektropohonem, D+M</t>
  </si>
  <si>
    <t>163313077</t>
  </si>
  <si>
    <t>998273102</t>
  </si>
  <si>
    <t>Přesun hmot pro trubní vedení hloubené z trub litinových pro vodovody nebo kanalizace v otevřeném výkopu dopravní vzdálenost do 15 m</t>
  </si>
  <si>
    <t>250027420</t>
  </si>
  <si>
    <t>https://podminky.urs.cz/item/CS_URS_2023_02/998273102</t>
  </si>
  <si>
    <t>998273125</t>
  </si>
  <si>
    <t>Přesun hmot pro trubní vedení hloubené z trub litinových Příplatek k cenám za zvětšený přesun přes vymezenou největší dopravní vzdálenost přes 500 do 1000 m</t>
  </si>
  <si>
    <t>-1252949505</t>
  </si>
  <si>
    <t>https://podminky.urs.cz/item/CS_URS_2023_02/998273125</t>
  </si>
  <si>
    <t>722</t>
  </si>
  <si>
    <t>Zdravotechnika - vnitřní vodovod</t>
  </si>
  <si>
    <t>722232043</t>
  </si>
  <si>
    <t>Armatury se dvěma závity kulové kohouty PN 42 do 185 °C přímé vnitřní závit G 1/2"</t>
  </si>
  <si>
    <t>-870153755</t>
  </si>
  <si>
    <t>https://podminky.urs.cz/item/CS_URS_2023_02/722232043</t>
  </si>
  <si>
    <t>722239103</t>
  </si>
  <si>
    <t>Armatury se dvěma závity montáž vodovodních armatur se dvěma závity ostatních typů G 1"</t>
  </si>
  <si>
    <t>1252429279</t>
  </si>
  <si>
    <t>https://podminky.urs.cz/item/CS_URS_2023_02/722239103</t>
  </si>
  <si>
    <t>31942677</t>
  </si>
  <si>
    <t>vsuvka redukovaná mosaz 1"x1/2"</t>
  </si>
  <si>
    <t>838367342</t>
  </si>
  <si>
    <t>M319901</t>
  </si>
  <si>
    <t>tlakové čidlo s dálkovým přenosem 1/2"</t>
  </si>
  <si>
    <t>1614603935</t>
  </si>
  <si>
    <t>R76787101</t>
  </si>
  <si>
    <t>Podpěra nerezového potrubí se sedlem a třmenem - nerezová, pro kotvení k podlaze, včetně nerezového kotevního materiálu, délku upravit při montáži DN 80</t>
  </si>
  <si>
    <t>1714075965</t>
  </si>
  <si>
    <t>1423643895</t>
  </si>
  <si>
    <t>-1833649416</t>
  </si>
  <si>
    <t>"přírubový spoj armatur uvnitř VŠ materiál nerez</t>
  </si>
  <si>
    <t xml:space="preserve">"Na přírubových spojích budou všechny šrouby, podložky a matky z nerezové oceli. Nerezové matky budou třídy A-4, </t>
  </si>
  <si>
    <t>"nerezové šrouby budou třídy A-2 a závit bude opatřen speciální vazelínou pro nerezové šrouby.</t>
  </si>
  <si>
    <t>M230081</t>
  </si>
  <si>
    <t>Přírubový spoj dlouhý – nerez. šrouby, matice a podložky DN 80 PN 10</t>
  </si>
  <si>
    <t>-1792790925</t>
  </si>
  <si>
    <t>"přírubový spoj montážních vložek uvnitř VŠ materiál nerez</t>
  </si>
  <si>
    <t>-1517958494</t>
  </si>
  <si>
    <t>1663532222</t>
  </si>
  <si>
    <t>SO 03 - Přípojka NN</t>
  </si>
  <si>
    <t>Ing. Jan Nedvěd</t>
  </si>
  <si>
    <t xml:space="preserve">    21-M - Elektromontáže</t>
  </si>
  <si>
    <t>21-M</t>
  </si>
  <si>
    <t>Elektromontáže</t>
  </si>
  <si>
    <t>Pol1</t>
  </si>
  <si>
    <t>Nožové pojistky vel. 000 50A gG, D+M</t>
  </si>
  <si>
    <t>Poznámka k položce:_x000d_
V ceně je obsažena dodávka a montáž.</t>
  </si>
  <si>
    <t>Pol2</t>
  </si>
  <si>
    <t>PVC kabelová chránička do země DN63, D+M</t>
  </si>
  <si>
    <t>Poznámka k položce:_x000d_
V ceně je obsažena kompletní dodávka a pokládka</t>
  </si>
  <si>
    <t>Pol3</t>
  </si>
  <si>
    <t>Krytí kabelů výstražnou fólií šířky 33 cm, rudá, blesk, D+M</t>
  </si>
  <si>
    <t>Pol4</t>
  </si>
  <si>
    <t>Kabel CYKY-J 4x16, D+M</t>
  </si>
  <si>
    <t>Poznámka k položce:_x000d_
V ceně je obsažena dodávka, montáž a zapojení.</t>
  </si>
  <si>
    <t>Pol5</t>
  </si>
  <si>
    <t>Poznámka k položce:_x000d_
V ceně je obsažen kompletní výkop s likvidací přebytečné zeminy</t>
  </si>
  <si>
    <t>Pol6</t>
  </si>
  <si>
    <t>Poznámka k položce:_x000d_
V ceně obsaženo zasypání včetně hutnění, položení výstražné pásky.</t>
  </si>
  <si>
    <t>Pol7</t>
  </si>
  <si>
    <t>Obsypový materiál kabelové chráničky, D+M</t>
  </si>
  <si>
    <t>Poznámka k položce:_x000d_
V ceně obsažen materiál včetně provedení obsypu chráničky</t>
  </si>
  <si>
    <t>Pol8</t>
  </si>
  <si>
    <t>Poznámka k položce:_x000d_
Cena prostupu je obsažena v dodávce stavby.</t>
  </si>
  <si>
    <t>Pol9</t>
  </si>
  <si>
    <t>Segmentové těsnění DN100 pro kabel 24-52mm, D+M</t>
  </si>
  <si>
    <t>Poznámka k položce:_x000d_
V ceně osazení těsnění</t>
  </si>
  <si>
    <t>Pol10</t>
  </si>
  <si>
    <t>Elektroměrový rozváděč, třífázový, jednosazbový, 63A, kompaktní pilíř, vývod pro připojení průřezu 50 mm2, D+M vč. zapojení</t>
  </si>
  <si>
    <t>Poznámka k položce:_x000d_
V ceně obsažena dodávka, montáž a zapojení</t>
  </si>
  <si>
    <t>Pol11</t>
  </si>
  <si>
    <t>Jistič 40B/3, D+M</t>
  </si>
  <si>
    <t>Poznámka k položce:_x000d_
V ceně obsažena kompletní dodávka a montáž.</t>
  </si>
  <si>
    <t>Pol12</t>
  </si>
  <si>
    <t>Poznámka k položce:_x000d_
Prohlídka, měření a vypracování revizní zprávy.</t>
  </si>
  <si>
    <t>Pol13</t>
  </si>
  <si>
    <t>Poznámka k položce:_x000d_
Položka obsahuje:_x000d_
- doprava, přesun materiálu</t>
  </si>
  <si>
    <t>VON - Vedlejší a ostatní rozpočtové náklady</t>
  </si>
  <si>
    <t>VRN - Vedlejší a ostatní rozpočtové náklady</t>
  </si>
  <si>
    <t>VRN</t>
  </si>
  <si>
    <t>VRN01</t>
  </si>
  <si>
    <t>Vybudování, provoz a likvidace zařízení staveniště</t>
  </si>
  <si>
    <t>soubor</t>
  </si>
  <si>
    <t>1024</t>
  </si>
  <si>
    <t>2071540246</t>
  </si>
  <si>
    <t>VRN02</t>
  </si>
  <si>
    <t>Průzkumné práce</t>
  </si>
  <si>
    <t>1493875484</t>
  </si>
  <si>
    <t>VRN03</t>
  </si>
  <si>
    <t>Provizorní dopravní značení vč. projektu DDZ, projednání a schválení</t>
  </si>
  <si>
    <t>-1689062133</t>
  </si>
  <si>
    <t>VRN04</t>
  </si>
  <si>
    <t>Vytyčení inženýrských sítí, zpětné předání</t>
  </si>
  <si>
    <t>-1759673742</t>
  </si>
  <si>
    <t>"Zhotovitel zajistí aktualizaci vyjádření majitelů všech stávajících inženýrských sítí a následně zajistí vytýčení všech stávajících inženýrských sítí</t>
  </si>
  <si>
    <t>"na staveništi u jednostlivých správců a majitelů</t>
  </si>
  <si>
    <t xml:space="preserve">"Vytýčení stávajících podzemních sítí (poloha a hloubka),  ručně kopané sondy v místě křížení se stavbou</t>
  </si>
  <si>
    <t>"zpětné předání sítí jejich majitelům a správcům.</t>
  </si>
  <si>
    <t>VRN05</t>
  </si>
  <si>
    <t>Zkoušky na staveništi</t>
  </si>
  <si>
    <t>1304514236</t>
  </si>
  <si>
    <t>VRN06</t>
  </si>
  <si>
    <t xml:space="preserve">Geodetické práce </t>
  </si>
  <si>
    <t>-1643595425</t>
  </si>
  <si>
    <t>vytyčení stavby</t>
  </si>
  <si>
    <t>geodetické práce v průběhu celé stavby</t>
  </si>
  <si>
    <t xml:space="preserve">zaměření skutečného provedení stavby </t>
  </si>
  <si>
    <t>"Geodetické zaměření skutečného provedení stavby, vč. zákresu tras a objektů do katastrální mapy</t>
  </si>
  <si>
    <t>"Předmětem je zaměření veškerých podzemních i nadzemních objektů, potrubních vedení a elektro rozvodů.</t>
  </si>
  <si>
    <t>"Dokumentace zaměření skutečného provedení stavby bude ověřena odpovědným geodetem.</t>
  </si>
  <si>
    <t>VRN07</t>
  </si>
  <si>
    <t>Pasportizace objektů, fotodokumentace stavby</t>
  </si>
  <si>
    <t>268309307</t>
  </si>
  <si>
    <t>VRN08</t>
  </si>
  <si>
    <t>Zajištění povolení pro nakládání s vodami v průběhu výstavby</t>
  </si>
  <si>
    <t>1590940277</t>
  </si>
  <si>
    <t>VRN09</t>
  </si>
  <si>
    <t>Činnost odpovědného statika, geodeta, geologa a hydrogeologa</t>
  </si>
  <si>
    <t>1831439509</t>
  </si>
  <si>
    <t>VRN10</t>
  </si>
  <si>
    <t>Harmonogram stavby</t>
  </si>
  <si>
    <t>-1626861274</t>
  </si>
  <si>
    <t>VRN11</t>
  </si>
  <si>
    <t>Provozní řád</t>
  </si>
  <si>
    <t>350522805</t>
  </si>
  <si>
    <t>"Náklady na zpracování, projednání a schválení provozního řádu .</t>
  </si>
  <si>
    <t>"Každý provozní řád bude vypracován 5x v tištěné verzi a 2x v dig. verzi na CD</t>
  </si>
  <si>
    <t>"Provozní řád pro zkušební a trvalý provoz vypracovaný dodavatelem dle vyhlášky MZe ČR č. 216/2011 Sb. v souladu s TNV 755950:2017 Provozní řád vodovů</t>
  </si>
  <si>
    <t xml:space="preserve">"o náležitostech manipulačních řadů a provozních řadů vodních děl vč. souvisejících platných předpisů a norem v platném znění </t>
  </si>
  <si>
    <t>"a dalšími souvisejícími předpisy.</t>
  </si>
  <si>
    <t>VRN12</t>
  </si>
  <si>
    <t>Kontrolní a zkušení plán, technologické postupy</t>
  </si>
  <si>
    <t>1649911185</t>
  </si>
  <si>
    <t>VRN13</t>
  </si>
  <si>
    <t>Rozbory pitné vody akreditovanou laboratoří</t>
  </si>
  <si>
    <t>1541294526</t>
  </si>
  <si>
    <t>VRN14</t>
  </si>
  <si>
    <t>Komplexní, individuální, garanční zkoušky, revize</t>
  </si>
  <si>
    <t>-585426861</t>
  </si>
  <si>
    <t xml:space="preserve">"POPIS: dle PD,  Technické zprávy</t>
  </si>
  <si>
    <t xml:space="preserve">"Strojně-technologická část včetně technologického elektra  bude po montáži podrobena zkouškám </t>
  </si>
  <si>
    <t xml:space="preserve">"bezpečnost provozu jeho funkčnost  a provozní způsobilost včetně vodotěsnosti, vzduchotěsnosti</t>
  </si>
  <si>
    <t xml:space="preserve">"a průtočnosti celého technologického celku s návaznosti na měřící, regulační a elektrotechnické zařízení.   </t>
  </si>
  <si>
    <t xml:space="preserve">"Individuální zkoušky budou prováděné postupně po smontování jednotlivých strojů a zařízení za účelem prověření jejich úplnosti, </t>
  </si>
  <si>
    <t>"funkce a řádného provedení montáže a ověření souladu provedení stavby dle PD</t>
  </si>
  <si>
    <t>"Komplexní zkoušky se provádí za účelem prokázání kvality a schopnosti zařízení k uvedení do zkušebního provozu.</t>
  </si>
  <si>
    <t xml:space="preserve">"Komplexní zkoušky se provádí po dobu 72 hodin nepřerušovaného chodu celého strojně-technologického zařízení, </t>
  </si>
  <si>
    <t>"doba chodu jednotlivých zařízení odpovídá požadavkům trvalého provozu.</t>
  </si>
  <si>
    <t xml:space="preserve">"Komplexní zkoušky se provádí dle projektu komplexních zkoušek zpracovaného dodavatelem.  </t>
  </si>
  <si>
    <t>VRN15</t>
  </si>
  <si>
    <t>Kompletační činnost</t>
  </si>
  <si>
    <t>-1148743621</t>
  </si>
  <si>
    <t>"Zajištění a shromáždění všech dokladů potřebných k zahájení stavby, k vlastní realizaci stavby a ukončení stavby.</t>
  </si>
  <si>
    <t>"Příprava shromáždění dokladů ke kolaudaci stavby a k předání stavby zadavateli.</t>
  </si>
  <si>
    <t>"Předávací dokumentace technologie včetně atestů, prohlášení o shodě, provozně manipulačních předpisů a dalších dokladů potřebných pro kolaudaci díla.</t>
  </si>
  <si>
    <t>VRN16</t>
  </si>
  <si>
    <t>Dodavatelská dokumentace</t>
  </si>
  <si>
    <t>-311353553</t>
  </si>
  <si>
    <t>"dodavatelská dokumentace stavby</t>
  </si>
  <si>
    <t>"dokumentace věškerého pažení výkopů vč. statického posouzení</t>
  </si>
  <si>
    <t>VRN17</t>
  </si>
  <si>
    <t>Dokumentace skutečného provedení</t>
  </si>
  <si>
    <t>-1947498487</t>
  </si>
  <si>
    <t>VRN18</t>
  </si>
  <si>
    <t>Označení stavby a propagace</t>
  </si>
  <si>
    <t>-626649782</t>
  </si>
  <si>
    <t>VRN19</t>
  </si>
  <si>
    <t>Ostatní náklady spojené s instalací elektro</t>
  </si>
  <si>
    <t>-1906140508</t>
  </si>
  <si>
    <t>VRN20</t>
  </si>
  <si>
    <t>Havarijní plán</t>
  </si>
  <si>
    <t>-667477207</t>
  </si>
  <si>
    <t>VRN21</t>
  </si>
  <si>
    <t>Provizorní ohrazení staveniště a výkopů</t>
  </si>
  <si>
    <t>-1960295263</t>
  </si>
  <si>
    <t>"Zřízení, instalace a ukotvení provizorního ohrazení a oplocení staveniště vč. následné likvidace</t>
  </si>
  <si>
    <t>"Zřízení, instalace a ukotvení provizorních ohrazení výkopů vč. následné likvidace</t>
  </si>
  <si>
    <t>"Zajištění dočasných přechodů pro chodce, přejezdů pro vozidla.</t>
  </si>
  <si>
    <t>VRN22</t>
  </si>
  <si>
    <t>Čištění komunikace po celou dobu realizace stavby</t>
  </si>
  <si>
    <t>-432986338</t>
  </si>
  <si>
    <t>"Zajištění čištění komunikací po celou dobu realizace stavby"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</si>
  <si>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</si>
  <si>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</si>
  <si>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</si>
  <si>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</si>
  <si>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</si>
  <si>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</si>
  <si>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</si>
  <si>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</si>
  <si>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</si>
  <si>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</si>
  <si>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</si>
  <si>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</si>
  <si>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Stavební objekt inženýrský</t>
  </si>
  <si>
    <t>PRO</t>
  </si>
  <si>
    <t>Provozní soubor</t>
  </si>
  <si>
    <t>Vedlejší a ostatní náklady</t>
  </si>
  <si>
    <t>OST</t>
  </si>
  <si>
    <t>Ostatní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</si>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</sst>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3" fillId="0" borderId="0" applyNumberFormat="0" applyFill="0" applyBorder="0" applyAlignment="0" applyProtection="0"/>
  </cellStyleXfs>
  <cellXfs count="39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30" fillId="0" borderId="15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0" xfId="0" applyNumberFormat="1" applyFont="1" applyAlignment="1" applyProtection="1">
      <alignment horizontal="right" vertical="center"/>
    </xf>
    <xf numFmtId="0" fontId="7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7" fillId="0" borderId="0" xfId="0" applyNumberFormat="1" applyFont="1" applyAlignment="1" applyProtection="1">
      <alignment horizontal="right" vertical="center"/>
    </xf>
    <xf numFmtId="4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166" fontId="30" fillId="0" borderId="21" xfId="0" applyNumberFormat="1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4" fillId="0" borderId="13" xfId="0" applyNumberFormat="1" applyFont="1" applyBorder="1" applyAlignment="1" applyProtection="1"/>
    <xf numFmtId="166" fontId="34" fillId="0" borderId="14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9" fillId="0" borderId="23" xfId="0" applyFont="1" applyBorder="1" applyAlignment="1" applyProtection="1">
      <alignment horizontal="center" vertical="center"/>
    </xf>
    <xf numFmtId="49" fontId="39" fillId="0" borderId="23" xfId="0" applyNumberFormat="1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center" vertical="center" wrapText="1"/>
    </xf>
    <xf numFmtId="167" fontId="39" fillId="0" borderId="23" xfId="0" applyNumberFormat="1" applyFont="1" applyBorder="1" applyAlignment="1" applyProtection="1">
      <alignment vertical="center"/>
    </xf>
    <xf numFmtId="4" fontId="39" fillId="2" borderId="23" xfId="0" applyNumberFormat="1" applyFont="1" applyFill="1" applyBorder="1" applyAlignment="1" applyProtection="1">
      <alignment vertical="center"/>
      <protection locked="0"/>
    </xf>
    <xf numFmtId="4" fontId="39" fillId="0" borderId="23" xfId="0" applyNumberFormat="1" applyFont="1" applyBorder="1" applyAlignment="1" applyProtection="1">
      <alignment vertical="center"/>
    </xf>
    <xf numFmtId="0" fontId="40" fillId="0" borderId="4" xfId="0" applyFont="1" applyBorder="1" applyAlignment="1">
      <alignment vertical="center"/>
    </xf>
    <xf numFmtId="0" fontId="39" fillId="2" borderId="15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 applyProtection="1">
      <alignment horizontal="center" vertical="center"/>
    </xf>
    <xf numFmtId="0" fontId="41" fillId="0" borderId="0" xfId="0" applyFont="1" applyAlignment="1" applyProtection="1">
      <alignment vertical="center" wrapText="1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4" fillId="2" borderId="20" xfId="0" applyFont="1" applyFill="1" applyBorder="1" applyAlignment="1" applyProtection="1">
      <alignment horizontal="left" vertical="center"/>
      <protection locked="0"/>
    </xf>
    <xf numFmtId="0" fontId="24" fillId="0" borderId="21" xfId="0" applyFont="1" applyBorder="1" applyAlignment="1" applyProtection="1">
      <alignment horizontal="center" vertical="center"/>
    </xf>
    <xf numFmtId="166" fontId="24" fillId="0" borderId="21" xfId="0" applyNumberFormat="1" applyFont="1" applyBorder="1" applyAlignment="1" applyProtection="1">
      <alignment vertical="center"/>
    </xf>
    <xf numFmtId="166" fontId="24" fillId="0" borderId="22" xfId="0" applyNumberFormat="1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9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42" fillId="0" borderId="24" xfId="0" applyFont="1" applyBorder="1" applyAlignment="1">
      <alignment vertical="center" wrapText="1"/>
    </xf>
    <xf numFmtId="0" fontId="42" fillId="0" borderId="25" xfId="0" applyFont="1" applyBorder="1" applyAlignment="1">
      <alignment vertical="center" wrapText="1"/>
    </xf>
    <xf numFmtId="0" fontId="42" fillId="0" borderId="26" xfId="0" applyFont="1" applyBorder="1" applyAlignment="1">
      <alignment vertical="center" wrapText="1"/>
    </xf>
    <xf numFmtId="0" fontId="42" fillId="0" borderId="27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7" xfId="0" applyFont="1" applyBorder="1" applyAlignment="1">
      <alignment vertical="center" wrapText="1"/>
    </xf>
    <xf numFmtId="0" fontId="44" fillId="0" borderId="29" xfId="0" applyFont="1" applyBorder="1" applyAlignment="1">
      <alignment horizontal="left" wrapText="1"/>
    </xf>
    <xf numFmtId="0" fontId="42" fillId="0" borderId="28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6" fillId="0" borderId="27" xfId="0" applyFont="1" applyBorder="1" applyAlignment="1">
      <alignment vertical="center" wrapText="1"/>
    </xf>
    <xf numFmtId="0" fontId="45" fillId="0" borderId="1" xfId="0" applyFont="1" applyBorder="1" applyAlignment="1">
      <alignment vertical="center" wrapText="1"/>
    </xf>
    <xf numFmtId="0" fontId="45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vertical="center"/>
    </xf>
    <xf numFmtId="49" fontId="45" fillId="0" borderId="1" xfId="0" applyNumberFormat="1" applyFont="1" applyBorder="1" applyAlignment="1">
      <alignment horizontal="left" vertical="center" wrapText="1"/>
    </xf>
    <xf numFmtId="49" fontId="45" fillId="0" borderId="1" xfId="0" applyNumberFormat="1" applyFont="1" applyBorder="1" applyAlignment="1">
      <alignment vertical="center" wrapText="1"/>
    </xf>
    <xf numFmtId="0" fontId="42" fillId="0" borderId="30" xfId="0" applyFont="1" applyBorder="1" applyAlignment="1">
      <alignment vertical="center" wrapText="1"/>
    </xf>
    <xf numFmtId="0" fontId="47" fillId="0" borderId="29" xfId="0" applyFont="1" applyBorder="1" applyAlignment="1">
      <alignment vertical="center" wrapText="1"/>
    </xf>
    <xf numFmtId="0" fontId="42" fillId="0" borderId="31" xfId="0" applyFont="1" applyBorder="1" applyAlignment="1">
      <alignment vertical="center" wrapText="1"/>
    </xf>
    <xf numFmtId="0" fontId="42" fillId="0" borderId="1" xfId="0" applyFont="1" applyBorder="1" applyAlignment="1">
      <alignment vertical="top"/>
    </xf>
    <xf numFmtId="0" fontId="42" fillId="0" borderId="0" xfId="0" applyFont="1" applyAlignment="1">
      <alignment vertical="top"/>
    </xf>
    <xf numFmtId="0" fontId="42" fillId="0" borderId="24" xfId="0" applyFont="1" applyBorder="1" applyAlignment="1">
      <alignment horizontal="left" vertical="center"/>
    </xf>
    <xf numFmtId="0" fontId="42" fillId="0" borderId="25" xfId="0" applyFont="1" applyBorder="1" applyAlignment="1">
      <alignment horizontal="left" vertical="center"/>
    </xf>
    <xf numFmtId="0" fontId="42" fillId="0" borderId="26" xfId="0" applyFont="1" applyBorder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2" fillId="0" borderId="28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4" fillId="0" borderId="29" xfId="0" applyFont="1" applyBorder="1" applyAlignment="1">
      <alignment horizontal="center" vertical="center"/>
    </xf>
    <xf numFmtId="0" fontId="48" fillId="0" borderId="29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6" fillId="0" borderId="27" xfId="0" applyFont="1" applyBorder="1" applyAlignment="1">
      <alignment horizontal="left" vertical="center"/>
    </xf>
    <xf numFmtId="0" fontId="45" fillId="0" borderId="1" xfId="0" applyFont="1" applyFill="1" applyBorder="1" applyAlignment="1">
      <alignment horizontal="left" vertical="center"/>
    </xf>
    <xf numFmtId="0" fontId="45" fillId="0" borderId="1" xfId="0" applyFont="1" applyFill="1" applyBorder="1" applyAlignment="1">
      <alignment horizontal="center" vertical="center"/>
    </xf>
    <xf numFmtId="0" fontId="42" fillId="0" borderId="30" xfId="0" applyFont="1" applyBorder="1" applyAlignment="1">
      <alignment horizontal="left" vertical="center"/>
    </xf>
    <xf numFmtId="0" fontId="47" fillId="0" borderId="29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center" vertical="center" wrapText="1"/>
    </xf>
    <xf numFmtId="0" fontId="42" fillId="0" borderId="24" xfId="0" applyFont="1" applyBorder="1" applyAlignment="1">
      <alignment horizontal="left" vertical="center" wrapText="1"/>
    </xf>
    <xf numFmtId="0" fontId="42" fillId="0" borderId="25" xfId="0" applyFont="1" applyBorder="1" applyAlignment="1">
      <alignment horizontal="left" vertical="center" wrapText="1"/>
    </xf>
    <xf numFmtId="0" fontId="42" fillId="0" borderId="26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 wrapText="1"/>
    </xf>
    <xf numFmtId="0" fontId="48" fillId="0" borderId="27" xfId="0" applyFont="1" applyBorder="1" applyAlignment="1">
      <alignment horizontal="left" vertical="center" wrapText="1"/>
    </xf>
    <xf numFmtId="0" fontId="48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/>
    </xf>
    <xf numFmtId="0" fontId="46" fillId="0" borderId="30" xfId="0" applyFont="1" applyBorder="1" applyAlignment="1">
      <alignment horizontal="left" vertical="center" wrapText="1"/>
    </xf>
    <xf numFmtId="0" fontId="46" fillId="0" borderId="29" xfId="0" applyFont="1" applyBorder="1" applyAlignment="1">
      <alignment horizontal="left" vertical="center" wrapText="1"/>
    </xf>
    <xf numFmtId="0" fontId="46" fillId="0" borderId="3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top"/>
    </xf>
    <xf numFmtId="0" fontId="45" fillId="0" borderId="1" xfId="0" applyFont="1" applyBorder="1" applyAlignment="1">
      <alignment horizontal="center" vertical="top"/>
    </xf>
    <xf numFmtId="0" fontId="46" fillId="0" borderId="30" xfId="0" applyFont="1" applyBorder="1" applyAlignment="1">
      <alignment horizontal="left" vertical="center"/>
    </xf>
    <xf numFmtId="0" fontId="46" fillId="0" borderId="3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8" fillId="0" borderId="0" xfId="0" applyFont="1" applyAlignment="1">
      <alignment vertical="center"/>
    </xf>
    <xf numFmtId="0" fontId="44" fillId="0" borderId="1" xfId="0" applyFont="1" applyBorder="1" applyAlignment="1">
      <alignment vertical="center"/>
    </xf>
    <xf numFmtId="0" fontId="48" fillId="0" borderId="29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5" fillId="0" borderId="1" xfId="0" applyFont="1" applyBorder="1" applyAlignment="1">
      <alignment vertical="top"/>
    </xf>
    <xf numFmtId="49" fontId="45" fillId="0" borderId="1" xfId="0" applyNumberFormat="1" applyFont="1" applyBorder="1" applyAlignment="1">
      <alignment horizontal="left" vertical="center"/>
    </xf>
    <xf numFmtId="0" fontId="51" fillId="0" borderId="27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vertical="top"/>
    </xf>
    <xf numFmtId="0" fontId="52" fillId="0" borderId="1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horizontal="center" vertical="center"/>
    </xf>
    <xf numFmtId="49" fontId="52" fillId="0" borderId="1" xfId="0" applyNumberFormat="1" applyFont="1" applyBorder="1" applyAlignment="1" applyProtection="1">
      <alignment horizontal="left" vertical="center"/>
    </xf>
    <xf numFmtId="0" fontId="51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4" fillId="0" borderId="29" xfId="0" applyFont="1" applyBorder="1" applyAlignment="1">
      <alignment horizontal="left"/>
    </xf>
    <xf numFmtId="0" fontId="48" fillId="0" borderId="29" xfId="0" applyFont="1" applyBorder="1" applyAlignment="1"/>
    <xf numFmtId="0" fontId="42" fillId="0" borderId="27" xfId="0" applyFont="1" applyBorder="1" applyAlignment="1">
      <alignment vertical="top"/>
    </xf>
    <xf numFmtId="0" fontId="42" fillId="0" borderId="28" xfId="0" applyFont="1" applyBorder="1" applyAlignment="1">
      <alignment vertical="top"/>
    </xf>
    <xf numFmtId="0" fontId="42" fillId="0" borderId="30" xfId="0" applyFont="1" applyBorder="1" applyAlignment="1">
      <alignment vertical="top"/>
    </xf>
    <xf numFmtId="0" fontId="42" fillId="0" borderId="29" xfId="0" applyFont="1" applyBorder="1" applyAlignment="1">
      <alignment vertical="top"/>
    </xf>
    <xf numFmtId="0" fontId="42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styles" Target="styles.xml" /><Relationship Id="rId31" Type="http://schemas.openxmlformats.org/officeDocument/2006/relationships/theme" Target="theme/theme1.xml" /><Relationship Id="rId32" Type="http://schemas.openxmlformats.org/officeDocument/2006/relationships/calcChain" Target="calcChain.xml" /><Relationship Id="rId33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7324" TargetMode="External" /><Relationship Id="rId2" Type="http://schemas.openxmlformats.org/officeDocument/2006/relationships/hyperlink" Target="https://podminky.urs.cz/item/CS_URS_2023_02/113107342" TargetMode="External" /><Relationship Id="rId3" Type="http://schemas.openxmlformats.org/officeDocument/2006/relationships/hyperlink" Target="https://podminky.urs.cz/item/CS_URS_2023_02/115101201" TargetMode="External" /><Relationship Id="rId4" Type="http://schemas.openxmlformats.org/officeDocument/2006/relationships/hyperlink" Target="https://podminky.urs.cz/item/CS_URS_2023_02/115101301" TargetMode="External" /><Relationship Id="rId5" Type="http://schemas.openxmlformats.org/officeDocument/2006/relationships/hyperlink" Target="https://podminky.urs.cz/item/CS_URS_2023_02/119001422" TargetMode="External" /><Relationship Id="rId6" Type="http://schemas.openxmlformats.org/officeDocument/2006/relationships/hyperlink" Target="https://podminky.urs.cz/item/CS_URS_2023_02/132154206" TargetMode="External" /><Relationship Id="rId7" Type="http://schemas.openxmlformats.org/officeDocument/2006/relationships/hyperlink" Target="https://podminky.urs.cz/item/CS_URS_2023_02/132254206" TargetMode="External" /><Relationship Id="rId8" Type="http://schemas.openxmlformats.org/officeDocument/2006/relationships/hyperlink" Target="https://podminky.urs.cz/item/CS_URS_2023_02/132354206" TargetMode="External" /><Relationship Id="rId9" Type="http://schemas.openxmlformats.org/officeDocument/2006/relationships/hyperlink" Target="https://podminky.urs.cz/item/CS_URS_2023_02/132454206" TargetMode="External" /><Relationship Id="rId10" Type="http://schemas.openxmlformats.org/officeDocument/2006/relationships/hyperlink" Target="https://podminky.urs.cz/item/CS_URS_2023_02/139001101" TargetMode="External" /><Relationship Id="rId11" Type="http://schemas.openxmlformats.org/officeDocument/2006/relationships/hyperlink" Target="https://podminky.urs.cz/item/CS_URS_2023_02/151811131" TargetMode="External" /><Relationship Id="rId12" Type="http://schemas.openxmlformats.org/officeDocument/2006/relationships/hyperlink" Target="https://podminky.urs.cz/item/CS_URS_2023_02/151811231" TargetMode="External" /><Relationship Id="rId13" Type="http://schemas.openxmlformats.org/officeDocument/2006/relationships/hyperlink" Target="https://podminky.urs.cz/item/CS_URS_2023_02/162651112" TargetMode="External" /><Relationship Id="rId14" Type="http://schemas.openxmlformats.org/officeDocument/2006/relationships/hyperlink" Target="https://podminky.urs.cz/item/CS_URS_2023_02/162751117" TargetMode="External" /><Relationship Id="rId15" Type="http://schemas.openxmlformats.org/officeDocument/2006/relationships/hyperlink" Target="https://podminky.urs.cz/item/CS_URS_2023_02/162751119" TargetMode="External" /><Relationship Id="rId16" Type="http://schemas.openxmlformats.org/officeDocument/2006/relationships/hyperlink" Target="https://podminky.urs.cz/item/CS_URS_2023_02/162751137" TargetMode="External" /><Relationship Id="rId17" Type="http://schemas.openxmlformats.org/officeDocument/2006/relationships/hyperlink" Target="https://podminky.urs.cz/item/CS_URS_2023_02/162751139" TargetMode="External" /><Relationship Id="rId18" Type="http://schemas.openxmlformats.org/officeDocument/2006/relationships/hyperlink" Target="https://podminky.urs.cz/item/CS_URS_2023_02/167151111" TargetMode="External" /><Relationship Id="rId19" Type="http://schemas.openxmlformats.org/officeDocument/2006/relationships/hyperlink" Target="https://podminky.urs.cz/item/CS_URS_2023_02/171201231" TargetMode="External" /><Relationship Id="rId20" Type="http://schemas.openxmlformats.org/officeDocument/2006/relationships/hyperlink" Target="https://podminky.urs.cz/item/CS_URS_2023_02/171251201" TargetMode="External" /><Relationship Id="rId21" Type="http://schemas.openxmlformats.org/officeDocument/2006/relationships/hyperlink" Target="https://podminky.urs.cz/item/CS_URS_2023_02/174151101" TargetMode="External" /><Relationship Id="rId22" Type="http://schemas.openxmlformats.org/officeDocument/2006/relationships/hyperlink" Target="https://podminky.urs.cz/item/CS_URS_2023_02/175151101" TargetMode="External" /><Relationship Id="rId23" Type="http://schemas.openxmlformats.org/officeDocument/2006/relationships/hyperlink" Target="https://podminky.urs.cz/item/CS_URS_2023_02/212755214" TargetMode="External" /><Relationship Id="rId24" Type="http://schemas.openxmlformats.org/officeDocument/2006/relationships/hyperlink" Target="https://podminky.urs.cz/item/CS_URS_2023_02/451572111" TargetMode="External" /><Relationship Id="rId25" Type="http://schemas.openxmlformats.org/officeDocument/2006/relationships/hyperlink" Target="https://podminky.urs.cz/item/CS_URS_2023_02/452313141" TargetMode="External" /><Relationship Id="rId26" Type="http://schemas.openxmlformats.org/officeDocument/2006/relationships/hyperlink" Target="https://podminky.urs.cz/item/CS_URS_2023_02/564750111" TargetMode="External" /><Relationship Id="rId27" Type="http://schemas.openxmlformats.org/officeDocument/2006/relationships/hyperlink" Target="https://podminky.urs.cz/item/CS_URS_2023_02/564851011" TargetMode="External" /><Relationship Id="rId28" Type="http://schemas.openxmlformats.org/officeDocument/2006/relationships/hyperlink" Target="https://podminky.urs.cz/item/CS_URS_2023_02/564861011" TargetMode="External" /><Relationship Id="rId29" Type="http://schemas.openxmlformats.org/officeDocument/2006/relationships/hyperlink" Target="https://podminky.urs.cz/item/CS_URS_2023_02/564930512" TargetMode="External" /><Relationship Id="rId30" Type="http://schemas.openxmlformats.org/officeDocument/2006/relationships/hyperlink" Target="https://podminky.urs.cz/item/CS_URS_2023_02/573191111" TargetMode="External" /><Relationship Id="rId31" Type="http://schemas.openxmlformats.org/officeDocument/2006/relationships/hyperlink" Target="https://podminky.urs.cz/item/CS_URS_2023_02/852242122" TargetMode="External" /><Relationship Id="rId32" Type="http://schemas.openxmlformats.org/officeDocument/2006/relationships/hyperlink" Target="https://podminky.urs.cz/item/CS_URS_2023_02/857242122" TargetMode="External" /><Relationship Id="rId33" Type="http://schemas.openxmlformats.org/officeDocument/2006/relationships/hyperlink" Target="https://podminky.urs.cz/item/CS_URS_2023_02/871241211" TargetMode="External" /><Relationship Id="rId34" Type="http://schemas.openxmlformats.org/officeDocument/2006/relationships/hyperlink" Target="https://podminky.urs.cz/item/CS_URS_2023_02/877241101" TargetMode="External" /><Relationship Id="rId35" Type="http://schemas.openxmlformats.org/officeDocument/2006/relationships/hyperlink" Target="https://podminky.urs.cz/item/CS_URS_2023_02/877241201" TargetMode="External" /><Relationship Id="rId36" Type="http://schemas.openxmlformats.org/officeDocument/2006/relationships/hyperlink" Target="https://podminky.urs.cz/item/CS_URS_2023_02/891241112" TargetMode="External" /><Relationship Id="rId37" Type="http://schemas.openxmlformats.org/officeDocument/2006/relationships/hyperlink" Target="https://podminky.urs.cz/item/CS_URS_2023_02/891247112" TargetMode="External" /><Relationship Id="rId38" Type="http://schemas.openxmlformats.org/officeDocument/2006/relationships/hyperlink" Target="https://podminky.urs.cz/item/CS_URS_2023_02/892241111" TargetMode="External" /><Relationship Id="rId39" Type="http://schemas.openxmlformats.org/officeDocument/2006/relationships/hyperlink" Target="https://podminky.urs.cz/item/CS_URS_2023_02/892273122" TargetMode="External" /><Relationship Id="rId40" Type="http://schemas.openxmlformats.org/officeDocument/2006/relationships/hyperlink" Target="https://podminky.urs.cz/item/CS_URS_2023_02/892372111" TargetMode="External" /><Relationship Id="rId41" Type="http://schemas.openxmlformats.org/officeDocument/2006/relationships/hyperlink" Target="https://podminky.urs.cz/item/CS_URS_2023_02/899401113" TargetMode="External" /><Relationship Id="rId42" Type="http://schemas.openxmlformats.org/officeDocument/2006/relationships/hyperlink" Target="https://podminky.urs.cz/item/CS_URS_2023_02/899712111" TargetMode="External" /><Relationship Id="rId43" Type="http://schemas.openxmlformats.org/officeDocument/2006/relationships/hyperlink" Target="https://podminky.urs.cz/item/CS_URS_2023_02/899721111" TargetMode="External" /><Relationship Id="rId44" Type="http://schemas.openxmlformats.org/officeDocument/2006/relationships/hyperlink" Target="https://podminky.urs.cz/item/CS_URS_2023_02/899722113" TargetMode="External" /><Relationship Id="rId45" Type="http://schemas.openxmlformats.org/officeDocument/2006/relationships/hyperlink" Target="https://podminky.urs.cz/item/CS_URS_2023_02/919732211" TargetMode="External" /><Relationship Id="rId46" Type="http://schemas.openxmlformats.org/officeDocument/2006/relationships/hyperlink" Target="https://podminky.urs.cz/item/CS_URS_2023_02/919735112" TargetMode="External" /><Relationship Id="rId47" Type="http://schemas.openxmlformats.org/officeDocument/2006/relationships/hyperlink" Target="https://podminky.urs.cz/item/CS_URS_2023_02/997221551" TargetMode="External" /><Relationship Id="rId48" Type="http://schemas.openxmlformats.org/officeDocument/2006/relationships/hyperlink" Target="https://podminky.urs.cz/item/CS_URS_2023_02/997221559" TargetMode="External" /><Relationship Id="rId49" Type="http://schemas.openxmlformats.org/officeDocument/2006/relationships/hyperlink" Target="https://podminky.urs.cz/item/CS_URS_2023_02/997221873" TargetMode="External" /><Relationship Id="rId50" Type="http://schemas.openxmlformats.org/officeDocument/2006/relationships/hyperlink" Target="https://podminky.urs.cz/item/CS_URS_2023_02/997221875" TargetMode="External" /><Relationship Id="rId51" Type="http://schemas.openxmlformats.org/officeDocument/2006/relationships/hyperlink" Target="https://podminky.urs.cz/item/CS_URS_2023_02/998276101" TargetMode="External" /><Relationship Id="rId52" Type="http://schemas.openxmlformats.org/officeDocument/2006/relationships/hyperlink" Target="https://podminky.urs.cz/item/CS_URS_2023_02/998276125" TargetMode="External" /><Relationship Id="rId53" Type="http://schemas.openxmlformats.org/officeDocument/2006/relationships/hyperlink" Target="https://podminky.urs.cz/item/CS_URS_2023_02/230032029" TargetMode="External" /><Relationship Id="rId54" Type="http://schemas.openxmlformats.org/officeDocument/2006/relationships/hyperlink" Target="https://podminky.urs.cz/item/CS_URS_2023_02/460661512" TargetMode="External" /><Relationship Id="rId55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7324" TargetMode="External" /><Relationship Id="rId2" Type="http://schemas.openxmlformats.org/officeDocument/2006/relationships/hyperlink" Target="https://podminky.urs.cz/item/CS_URS_2023_02/113107342" TargetMode="External" /><Relationship Id="rId3" Type="http://schemas.openxmlformats.org/officeDocument/2006/relationships/hyperlink" Target="https://podminky.urs.cz/item/CS_URS_2023_02/115101201" TargetMode="External" /><Relationship Id="rId4" Type="http://schemas.openxmlformats.org/officeDocument/2006/relationships/hyperlink" Target="https://podminky.urs.cz/item/CS_URS_2023_02/115101301" TargetMode="External" /><Relationship Id="rId5" Type="http://schemas.openxmlformats.org/officeDocument/2006/relationships/hyperlink" Target="https://podminky.urs.cz/item/CS_URS_2023_02/119001422" TargetMode="External" /><Relationship Id="rId6" Type="http://schemas.openxmlformats.org/officeDocument/2006/relationships/hyperlink" Target="https://podminky.urs.cz/item/CS_URS_2023_02/132154206" TargetMode="External" /><Relationship Id="rId7" Type="http://schemas.openxmlformats.org/officeDocument/2006/relationships/hyperlink" Target="https://podminky.urs.cz/item/CS_URS_2023_02/132254206" TargetMode="External" /><Relationship Id="rId8" Type="http://schemas.openxmlformats.org/officeDocument/2006/relationships/hyperlink" Target="https://podminky.urs.cz/item/CS_URS_2023_02/132354206" TargetMode="External" /><Relationship Id="rId9" Type="http://schemas.openxmlformats.org/officeDocument/2006/relationships/hyperlink" Target="https://podminky.urs.cz/item/CS_URS_2023_02/132454206" TargetMode="External" /><Relationship Id="rId10" Type="http://schemas.openxmlformats.org/officeDocument/2006/relationships/hyperlink" Target="https://podminky.urs.cz/item/CS_URS_2023_02/139001101" TargetMode="External" /><Relationship Id="rId11" Type="http://schemas.openxmlformats.org/officeDocument/2006/relationships/hyperlink" Target="https://podminky.urs.cz/item/CS_URS_2023_02/151811131" TargetMode="External" /><Relationship Id="rId12" Type="http://schemas.openxmlformats.org/officeDocument/2006/relationships/hyperlink" Target="https://podminky.urs.cz/item/CS_URS_2023_02/151811231" TargetMode="External" /><Relationship Id="rId13" Type="http://schemas.openxmlformats.org/officeDocument/2006/relationships/hyperlink" Target="https://podminky.urs.cz/item/CS_URS_2023_02/162651112" TargetMode="External" /><Relationship Id="rId14" Type="http://schemas.openxmlformats.org/officeDocument/2006/relationships/hyperlink" Target="https://podminky.urs.cz/item/CS_URS_2023_02/162751117" TargetMode="External" /><Relationship Id="rId15" Type="http://schemas.openxmlformats.org/officeDocument/2006/relationships/hyperlink" Target="https://podminky.urs.cz/item/CS_URS_2023_02/162751119" TargetMode="External" /><Relationship Id="rId16" Type="http://schemas.openxmlformats.org/officeDocument/2006/relationships/hyperlink" Target="https://podminky.urs.cz/item/CS_URS_2023_02/162751137" TargetMode="External" /><Relationship Id="rId17" Type="http://schemas.openxmlformats.org/officeDocument/2006/relationships/hyperlink" Target="https://podminky.urs.cz/item/CS_URS_2023_02/162751139" TargetMode="External" /><Relationship Id="rId18" Type="http://schemas.openxmlformats.org/officeDocument/2006/relationships/hyperlink" Target="https://podminky.urs.cz/item/CS_URS_2023_02/167151111" TargetMode="External" /><Relationship Id="rId19" Type="http://schemas.openxmlformats.org/officeDocument/2006/relationships/hyperlink" Target="https://podminky.urs.cz/item/CS_URS_2023_02/171201231" TargetMode="External" /><Relationship Id="rId20" Type="http://schemas.openxmlformats.org/officeDocument/2006/relationships/hyperlink" Target="https://podminky.urs.cz/item/CS_URS_2023_02/171251201" TargetMode="External" /><Relationship Id="rId21" Type="http://schemas.openxmlformats.org/officeDocument/2006/relationships/hyperlink" Target="https://podminky.urs.cz/item/CS_URS_2023_02/174151101" TargetMode="External" /><Relationship Id="rId22" Type="http://schemas.openxmlformats.org/officeDocument/2006/relationships/hyperlink" Target="https://podminky.urs.cz/item/CS_URS_2023_02/175151101" TargetMode="External" /><Relationship Id="rId23" Type="http://schemas.openxmlformats.org/officeDocument/2006/relationships/hyperlink" Target="https://podminky.urs.cz/item/CS_URS_2023_02/212755214" TargetMode="External" /><Relationship Id="rId24" Type="http://schemas.openxmlformats.org/officeDocument/2006/relationships/hyperlink" Target="https://podminky.urs.cz/item/CS_URS_2023_02/451572111" TargetMode="External" /><Relationship Id="rId25" Type="http://schemas.openxmlformats.org/officeDocument/2006/relationships/hyperlink" Target="https://podminky.urs.cz/item/CS_URS_2023_02/452313141" TargetMode="External" /><Relationship Id="rId26" Type="http://schemas.openxmlformats.org/officeDocument/2006/relationships/hyperlink" Target="https://podminky.urs.cz/item/CS_URS_2023_02/564750111" TargetMode="External" /><Relationship Id="rId27" Type="http://schemas.openxmlformats.org/officeDocument/2006/relationships/hyperlink" Target="https://podminky.urs.cz/item/CS_URS_2023_02/564851011" TargetMode="External" /><Relationship Id="rId28" Type="http://schemas.openxmlformats.org/officeDocument/2006/relationships/hyperlink" Target="https://podminky.urs.cz/item/CS_URS_2023_02/564861011" TargetMode="External" /><Relationship Id="rId29" Type="http://schemas.openxmlformats.org/officeDocument/2006/relationships/hyperlink" Target="https://podminky.urs.cz/item/CS_URS_2023_02/564930512" TargetMode="External" /><Relationship Id="rId30" Type="http://schemas.openxmlformats.org/officeDocument/2006/relationships/hyperlink" Target="https://podminky.urs.cz/item/CS_URS_2023_02/573191111" TargetMode="External" /><Relationship Id="rId31" Type="http://schemas.openxmlformats.org/officeDocument/2006/relationships/hyperlink" Target="https://podminky.urs.cz/item/CS_URS_2023_02/852242122" TargetMode="External" /><Relationship Id="rId32" Type="http://schemas.openxmlformats.org/officeDocument/2006/relationships/hyperlink" Target="https://podminky.urs.cz/item/CS_URS_2023_02/857242122" TargetMode="External" /><Relationship Id="rId33" Type="http://schemas.openxmlformats.org/officeDocument/2006/relationships/hyperlink" Target="https://podminky.urs.cz/item/CS_URS_2023_02/871241211" TargetMode="External" /><Relationship Id="rId34" Type="http://schemas.openxmlformats.org/officeDocument/2006/relationships/hyperlink" Target="https://podminky.urs.cz/item/CS_URS_2023_02/877241101" TargetMode="External" /><Relationship Id="rId35" Type="http://schemas.openxmlformats.org/officeDocument/2006/relationships/hyperlink" Target="https://podminky.urs.cz/item/CS_URS_2023_02/877241201" TargetMode="External" /><Relationship Id="rId36" Type="http://schemas.openxmlformats.org/officeDocument/2006/relationships/hyperlink" Target="https://podminky.urs.cz/item/CS_URS_2023_02/891241112" TargetMode="External" /><Relationship Id="rId37" Type="http://schemas.openxmlformats.org/officeDocument/2006/relationships/hyperlink" Target="https://podminky.urs.cz/item/CS_URS_2023_02/891247112" TargetMode="External" /><Relationship Id="rId38" Type="http://schemas.openxmlformats.org/officeDocument/2006/relationships/hyperlink" Target="https://podminky.urs.cz/item/CS_URS_2023_02/892241111" TargetMode="External" /><Relationship Id="rId39" Type="http://schemas.openxmlformats.org/officeDocument/2006/relationships/hyperlink" Target="https://podminky.urs.cz/item/CS_URS_2023_02/892273122" TargetMode="External" /><Relationship Id="rId40" Type="http://schemas.openxmlformats.org/officeDocument/2006/relationships/hyperlink" Target="https://podminky.urs.cz/item/CS_URS_2023_02/892372111" TargetMode="External" /><Relationship Id="rId41" Type="http://schemas.openxmlformats.org/officeDocument/2006/relationships/hyperlink" Target="https://podminky.urs.cz/item/CS_URS_2023_02/899401113" TargetMode="External" /><Relationship Id="rId42" Type="http://schemas.openxmlformats.org/officeDocument/2006/relationships/hyperlink" Target="https://podminky.urs.cz/item/CS_URS_2023_02/899712111" TargetMode="External" /><Relationship Id="rId43" Type="http://schemas.openxmlformats.org/officeDocument/2006/relationships/hyperlink" Target="https://podminky.urs.cz/item/CS_URS_2023_02/899721111" TargetMode="External" /><Relationship Id="rId44" Type="http://schemas.openxmlformats.org/officeDocument/2006/relationships/hyperlink" Target="https://podminky.urs.cz/item/CS_URS_2023_02/899722113" TargetMode="External" /><Relationship Id="rId45" Type="http://schemas.openxmlformats.org/officeDocument/2006/relationships/hyperlink" Target="https://podminky.urs.cz/item/CS_URS_2023_02/919732211" TargetMode="External" /><Relationship Id="rId46" Type="http://schemas.openxmlformats.org/officeDocument/2006/relationships/hyperlink" Target="https://podminky.urs.cz/item/CS_URS_2023_02/919735112" TargetMode="External" /><Relationship Id="rId47" Type="http://schemas.openxmlformats.org/officeDocument/2006/relationships/hyperlink" Target="https://podminky.urs.cz/item/CS_URS_2023_02/997221551" TargetMode="External" /><Relationship Id="rId48" Type="http://schemas.openxmlformats.org/officeDocument/2006/relationships/hyperlink" Target="https://podminky.urs.cz/item/CS_URS_2023_02/997221559" TargetMode="External" /><Relationship Id="rId49" Type="http://schemas.openxmlformats.org/officeDocument/2006/relationships/hyperlink" Target="https://podminky.urs.cz/item/CS_URS_2023_02/997221873" TargetMode="External" /><Relationship Id="rId50" Type="http://schemas.openxmlformats.org/officeDocument/2006/relationships/hyperlink" Target="https://podminky.urs.cz/item/CS_URS_2023_02/997221875" TargetMode="External" /><Relationship Id="rId51" Type="http://schemas.openxmlformats.org/officeDocument/2006/relationships/hyperlink" Target="https://podminky.urs.cz/item/CS_URS_2023_02/998276101" TargetMode="External" /><Relationship Id="rId52" Type="http://schemas.openxmlformats.org/officeDocument/2006/relationships/hyperlink" Target="https://podminky.urs.cz/item/CS_URS_2023_02/998276125" TargetMode="External" /><Relationship Id="rId53" Type="http://schemas.openxmlformats.org/officeDocument/2006/relationships/hyperlink" Target="https://podminky.urs.cz/item/CS_URS_2023_02/230032029" TargetMode="External" /><Relationship Id="rId54" Type="http://schemas.openxmlformats.org/officeDocument/2006/relationships/hyperlink" Target="https://podminky.urs.cz/item/CS_URS_2023_02/460661512" TargetMode="External" /><Relationship Id="rId55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6190" TargetMode="External" /><Relationship Id="rId2" Type="http://schemas.openxmlformats.org/officeDocument/2006/relationships/hyperlink" Target="https://podminky.urs.cz/item/CS_URS_2023_02/113107323" TargetMode="External" /><Relationship Id="rId3" Type="http://schemas.openxmlformats.org/officeDocument/2006/relationships/hyperlink" Target="https://podminky.urs.cz/item/CS_URS_2023_02/115101201" TargetMode="External" /><Relationship Id="rId4" Type="http://schemas.openxmlformats.org/officeDocument/2006/relationships/hyperlink" Target="https://podminky.urs.cz/item/CS_URS_2023_02/115101301" TargetMode="External" /><Relationship Id="rId5" Type="http://schemas.openxmlformats.org/officeDocument/2006/relationships/hyperlink" Target="https://podminky.urs.cz/item/CS_URS_2023_02/119001422" TargetMode="External" /><Relationship Id="rId6" Type="http://schemas.openxmlformats.org/officeDocument/2006/relationships/hyperlink" Target="https://podminky.urs.cz/item/CS_URS_2023_02/121151103" TargetMode="External" /><Relationship Id="rId7" Type="http://schemas.openxmlformats.org/officeDocument/2006/relationships/hyperlink" Target="https://podminky.urs.cz/item/CS_URS_2023_02/132154206" TargetMode="External" /><Relationship Id="rId8" Type="http://schemas.openxmlformats.org/officeDocument/2006/relationships/hyperlink" Target="https://podminky.urs.cz/item/CS_URS_2023_02/132254206" TargetMode="External" /><Relationship Id="rId9" Type="http://schemas.openxmlformats.org/officeDocument/2006/relationships/hyperlink" Target="https://podminky.urs.cz/item/CS_URS_2023_02/132354206" TargetMode="External" /><Relationship Id="rId10" Type="http://schemas.openxmlformats.org/officeDocument/2006/relationships/hyperlink" Target="https://podminky.urs.cz/item/CS_URS_2023_02/132454206" TargetMode="External" /><Relationship Id="rId11" Type="http://schemas.openxmlformats.org/officeDocument/2006/relationships/hyperlink" Target="https://podminky.urs.cz/item/CS_URS_2023_02/139001101" TargetMode="External" /><Relationship Id="rId12" Type="http://schemas.openxmlformats.org/officeDocument/2006/relationships/hyperlink" Target="https://podminky.urs.cz/item/CS_URS_2023_02/151811131" TargetMode="External" /><Relationship Id="rId13" Type="http://schemas.openxmlformats.org/officeDocument/2006/relationships/hyperlink" Target="https://podminky.urs.cz/item/CS_URS_2023_02/151811231" TargetMode="External" /><Relationship Id="rId14" Type="http://schemas.openxmlformats.org/officeDocument/2006/relationships/hyperlink" Target="https://podminky.urs.cz/item/CS_URS_2023_02/162651112" TargetMode="External" /><Relationship Id="rId15" Type="http://schemas.openxmlformats.org/officeDocument/2006/relationships/hyperlink" Target="https://podminky.urs.cz/item/CS_URS_2023_02/162751117" TargetMode="External" /><Relationship Id="rId16" Type="http://schemas.openxmlformats.org/officeDocument/2006/relationships/hyperlink" Target="https://podminky.urs.cz/item/CS_URS_2023_02/162751119" TargetMode="External" /><Relationship Id="rId17" Type="http://schemas.openxmlformats.org/officeDocument/2006/relationships/hyperlink" Target="https://podminky.urs.cz/item/CS_URS_2023_02/162751137" TargetMode="External" /><Relationship Id="rId18" Type="http://schemas.openxmlformats.org/officeDocument/2006/relationships/hyperlink" Target="https://podminky.urs.cz/item/CS_URS_2023_02/162751139" TargetMode="External" /><Relationship Id="rId19" Type="http://schemas.openxmlformats.org/officeDocument/2006/relationships/hyperlink" Target="https://podminky.urs.cz/item/CS_URS_2023_02/167151111" TargetMode="External" /><Relationship Id="rId20" Type="http://schemas.openxmlformats.org/officeDocument/2006/relationships/hyperlink" Target="https://podminky.urs.cz/item/CS_URS_2023_02/171201231" TargetMode="External" /><Relationship Id="rId21" Type="http://schemas.openxmlformats.org/officeDocument/2006/relationships/hyperlink" Target="https://podminky.urs.cz/item/CS_URS_2023_02/171251201" TargetMode="External" /><Relationship Id="rId22" Type="http://schemas.openxmlformats.org/officeDocument/2006/relationships/hyperlink" Target="https://podminky.urs.cz/item/CS_URS_2023_02/174151101" TargetMode="External" /><Relationship Id="rId23" Type="http://schemas.openxmlformats.org/officeDocument/2006/relationships/hyperlink" Target="https://podminky.urs.cz/item/CS_URS_2023_02/175151101" TargetMode="External" /><Relationship Id="rId24" Type="http://schemas.openxmlformats.org/officeDocument/2006/relationships/hyperlink" Target="https://podminky.urs.cz/item/CS_URS_2023_02/181351003" TargetMode="External" /><Relationship Id="rId25" Type="http://schemas.openxmlformats.org/officeDocument/2006/relationships/hyperlink" Target="https://podminky.urs.cz/item/CS_URS_2023_02/181411131" TargetMode="External" /><Relationship Id="rId26" Type="http://schemas.openxmlformats.org/officeDocument/2006/relationships/hyperlink" Target="https://podminky.urs.cz/item/CS_URS_2023_02/212755214" TargetMode="External" /><Relationship Id="rId27" Type="http://schemas.openxmlformats.org/officeDocument/2006/relationships/hyperlink" Target="https://podminky.urs.cz/item/CS_URS_2023_02/451572111" TargetMode="External" /><Relationship Id="rId28" Type="http://schemas.openxmlformats.org/officeDocument/2006/relationships/hyperlink" Target="https://podminky.urs.cz/item/CS_URS_2023_02/452313141" TargetMode="External" /><Relationship Id="rId29" Type="http://schemas.openxmlformats.org/officeDocument/2006/relationships/hyperlink" Target="https://podminky.urs.cz/item/CS_URS_2023_02/564710003" TargetMode="External" /><Relationship Id="rId30" Type="http://schemas.openxmlformats.org/officeDocument/2006/relationships/hyperlink" Target="https://podminky.urs.cz/item/CS_URS_2023_02/564750111" TargetMode="External" /><Relationship Id="rId31" Type="http://schemas.openxmlformats.org/officeDocument/2006/relationships/hyperlink" Target="https://podminky.urs.cz/item/CS_URS_2023_02/564760001" TargetMode="External" /><Relationship Id="rId32" Type="http://schemas.openxmlformats.org/officeDocument/2006/relationships/hyperlink" Target="https://podminky.urs.cz/item/CS_URS_2023_02/584921111" TargetMode="External" /><Relationship Id="rId33" Type="http://schemas.openxmlformats.org/officeDocument/2006/relationships/hyperlink" Target="https://podminky.urs.cz/item/CS_URS_2023_02/852242122" TargetMode="External" /><Relationship Id="rId34" Type="http://schemas.openxmlformats.org/officeDocument/2006/relationships/hyperlink" Target="https://podminky.urs.cz/item/CS_URS_2023_02/857242122" TargetMode="External" /><Relationship Id="rId35" Type="http://schemas.openxmlformats.org/officeDocument/2006/relationships/hyperlink" Target="https://podminky.urs.cz/item/CS_URS_2023_02/857244122" TargetMode="External" /><Relationship Id="rId36" Type="http://schemas.openxmlformats.org/officeDocument/2006/relationships/hyperlink" Target="https://podminky.urs.cz/item/CS_URS_2023_02/871241211" TargetMode="External" /><Relationship Id="rId37" Type="http://schemas.openxmlformats.org/officeDocument/2006/relationships/hyperlink" Target="https://podminky.urs.cz/item/CS_URS_2023_02/877241101" TargetMode="External" /><Relationship Id="rId38" Type="http://schemas.openxmlformats.org/officeDocument/2006/relationships/hyperlink" Target="https://podminky.urs.cz/item/CS_URS_2023_02/877241201" TargetMode="External" /><Relationship Id="rId39" Type="http://schemas.openxmlformats.org/officeDocument/2006/relationships/hyperlink" Target="https://podminky.urs.cz/item/CS_URS_2023_02/877241210" TargetMode="External" /><Relationship Id="rId40" Type="http://schemas.openxmlformats.org/officeDocument/2006/relationships/hyperlink" Target="https://podminky.urs.cz/item/CS_URS_2023_02/891241112" TargetMode="External" /><Relationship Id="rId41" Type="http://schemas.openxmlformats.org/officeDocument/2006/relationships/hyperlink" Target="https://podminky.urs.cz/item/CS_URS_2023_02/892241111" TargetMode="External" /><Relationship Id="rId42" Type="http://schemas.openxmlformats.org/officeDocument/2006/relationships/hyperlink" Target="https://podminky.urs.cz/item/CS_URS_2023_02/892273122" TargetMode="External" /><Relationship Id="rId43" Type="http://schemas.openxmlformats.org/officeDocument/2006/relationships/hyperlink" Target="https://podminky.urs.cz/item/CS_URS_2023_02/892372111" TargetMode="External" /><Relationship Id="rId44" Type="http://schemas.openxmlformats.org/officeDocument/2006/relationships/hyperlink" Target="https://podminky.urs.cz/item/CS_URS_2023_02/899712111" TargetMode="External" /><Relationship Id="rId45" Type="http://schemas.openxmlformats.org/officeDocument/2006/relationships/hyperlink" Target="https://podminky.urs.cz/item/CS_URS_2023_02/899721111" TargetMode="External" /><Relationship Id="rId46" Type="http://schemas.openxmlformats.org/officeDocument/2006/relationships/hyperlink" Target="https://podminky.urs.cz/item/CS_URS_2023_02/899722113" TargetMode="External" /><Relationship Id="rId47" Type="http://schemas.openxmlformats.org/officeDocument/2006/relationships/hyperlink" Target="https://podminky.urs.cz/item/CS_URS_2023_02/919726123" TargetMode="External" /><Relationship Id="rId48" Type="http://schemas.openxmlformats.org/officeDocument/2006/relationships/hyperlink" Target="https://podminky.urs.cz/item/CS_URS_2023_02/979094441" TargetMode="External" /><Relationship Id="rId49" Type="http://schemas.openxmlformats.org/officeDocument/2006/relationships/hyperlink" Target="https://podminky.urs.cz/item/CS_URS_2023_02/997221551" TargetMode="External" /><Relationship Id="rId50" Type="http://schemas.openxmlformats.org/officeDocument/2006/relationships/hyperlink" Target="https://podminky.urs.cz/item/CS_URS_2023_02/997221559" TargetMode="External" /><Relationship Id="rId51" Type="http://schemas.openxmlformats.org/officeDocument/2006/relationships/hyperlink" Target="https://podminky.urs.cz/item/CS_URS_2023_02/997221571" TargetMode="External" /><Relationship Id="rId52" Type="http://schemas.openxmlformats.org/officeDocument/2006/relationships/hyperlink" Target="https://podminky.urs.cz/item/CS_URS_2023_02/997221579" TargetMode="External" /><Relationship Id="rId53" Type="http://schemas.openxmlformats.org/officeDocument/2006/relationships/hyperlink" Target="https://podminky.urs.cz/item/CS_URS_2023_02/997221612" TargetMode="External" /><Relationship Id="rId54" Type="http://schemas.openxmlformats.org/officeDocument/2006/relationships/hyperlink" Target="https://podminky.urs.cz/item/CS_URS_2023_02/997221873" TargetMode="External" /><Relationship Id="rId55" Type="http://schemas.openxmlformats.org/officeDocument/2006/relationships/hyperlink" Target="https://podminky.urs.cz/item/CS_URS_2023_02/998276101" TargetMode="External" /><Relationship Id="rId56" Type="http://schemas.openxmlformats.org/officeDocument/2006/relationships/hyperlink" Target="https://podminky.urs.cz/item/CS_URS_2023_02/998276125" TargetMode="External" /><Relationship Id="rId57" Type="http://schemas.openxmlformats.org/officeDocument/2006/relationships/hyperlink" Target="https://podminky.urs.cz/item/CS_URS_2023_02/230032029" TargetMode="External" /><Relationship Id="rId58" Type="http://schemas.openxmlformats.org/officeDocument/2006/relationships/hyperlink" Target="https://podminky.urs.cz/item/CS_URS_2023_02/460661512" TargetMode="External" /><Relationship Id="rId59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5101201" TargetMode="External" /><Relationship Id="rId2" Type="http://schemas.openxmlformats.org/officeDocument/2006/relationships/hyperlink" Target="https://podminky.urs.cz/item/CS_URS_2023_02/121151103" TargetMode="External" /><Relationship Id="rId3" Type="http://schemas.openxmlformats.org/officeDocument/2006/relationships/hyperlink" Target="https://podminky.urs.cz/item/CS_URS_2023_02/132154206" TargetMode="External" /><Relationship Id="rId4" Type="http://schemas.openxmlformats.org/officeDocument/2006/relationships/hyperlink" Target="https://podminky.urs.cz/item/CS_URS_2023_02/132254206" TargetMode="External" /><Relationship Id="rId5" Type="http://schemas.openxmlformats.org/officeDocument/2006/relationships/hyperlink" Target="https://podminky.urs.cz/item/CS_URS_2023_02/132354206" TargetMode="External" /><Relationship Id="rId6" Type="http://schemas.openxmlformats.org/officeDocument/2006/relationships/hyperlink" Target="https://podminky.urs.cz/item/CS_URS_2023_02/132454206" TargetMode="External" /><Relationship Id="rId7" Type="http://schemas.openxmlformats.org/officeDocument/2006/relationships/hyperlink" Target="https://podminky.urs.cz/item/CS_URS_2023_02/139001101" TargetMode="External" /><Relationship Id="rId8" Type="http://schemas.openxmlformats.org/officeDocument/2006/relationships/hyperlink" Target="https://podminky.urs.cz/item/CS_URS_2023_02/151811131" TargetMode="External" /><Relationship Id="rId9" Type="http://schemas.openxmlformats.org/officeDocument/2006/relationships/hyperlink" Target="https://podminky.urs.cz/item/CS_URS_2023_02/151811231" TargetMode="External" /><Relationship Id="rId10" Type="http://schemas.openxmlformats.org/officeDocument/2006/relationships/hyperlink" Target="https://podminky.urs.cz/item/CS_URS_2023_02/162651112" TargetMode="External" /><Relationship Id="rId11" Type="http://schemas.openxmlformats.org/officeDocument/2006/relationships/hyperlink" Target="https://podminky.urs.cz/item/CS_URS_2023_02/162751117" TargetMode="External" /><Relationship Id="rId12" Type="http://schemas.openxmlformats.org/officeDocument/2006/relationships/hyperlink" Target="https://podminky.urs.cz/item/CS_URS_2023_02/162751119" TargetMode="External" /><Relationship Id="rId13" Type="http://schemas.openxmlformats.org/officeDocument/2006/relationships/hyperlink" Target="https://podminky.urs.cz/item/CS_URS_2023_02/162751137" TargetMode="External" /><Relationship Id="rId14" Type="http://schemas.openxmlformats.org/officeDocument/2006/relationships/hyperlink" Target="https://podminky.urs.cz/item/CS_URS_2023_02/162751139" TargetMode="External" /><Relationship Id="rId15" Type="http://schemas.openxmlformats.org/officeDocument/2006/relationships/hyperlink" Target="https://podminky.urs.cz/item/CS_URS_2023_02/167151111" TargetMode="External" /><Relationship Id="rId16" Type="http://schemas.openxmlformats.org/officeDocument/2006/relationships/hyperlink" Target="https://podminky.urs.cz/item/CS_URS_2023_02/171201231" TargetMode="External" /><Relationship Id="rId17" Type="http://schemas.openxmlformats.org/officeDocument/2006/relationships/hyperlink" Target="https://podminky.urs.cz/item/CS_URS_2023_02/171251201" TargetMode="External" /><Relationship Id="rId18" Type="http://schemas.openxmlformats.org/officeDocument/2006/relationships/hyperlink" Target="https://podminky.urs.cz/item/CS_URS_2023_02/174151101" TargetMode="External" /><Relationship Id="rId19" Type="http://schemas.openxmlformats.org/officeDocument/2006/relationships/hyperlink" Target="https://podminky.urs.cz/item/CS_URS_2023_02/175151101" TargetMode="External" /><Relationship Id="rId20" Type="http://schemas.openxmlformats.org/officeDocument/2006/relationships/hyperlink" Target="https://podminky.urs.cz/item/CS_URS_2023_02/181351003" TargetMode="External" /><Relationship Id="rId21" Type="http://schemas.openxmlformats.org/officeDocument/2006/relationships/hyperlink" Target="https://podminky.urs.cz/item/CS_URS_2023_02/181411131" TargetMode="External" /><Relationship Id="rId22" Type="http://schemas.openxmlformats.org/officeDocument/2006/relationships/hyperlink" Target="https://podminky.urs.cz/item/CS_URS_2023_02/212755214" TargetMode="External" /><Relationship Id="rId23" Type="http://schemas.openxmlformats.org/officeDocument/2006/relationships/hyperlink" Target="https://podminky.urs.cz/item/CS_URS_2023_02/451572111" TargetMode="External" /><Relationship Id="rId24" Type="http://schemas.openxmlformats.org/officeDocument/2006/relationships/hyperlink" Target="https://podminky.urs.cz/item/CS_URS_2023_02/452313141" TargetMode="External" /><Relationship Id="rId25" Type="http://schemas.openxmlformats.org/officeDocument/2006/relationships/hyperlink" Target="https://podminky.urs.cz/item/CS_URS_2023_02/564750111" TargetMode="External" /><Relationship Id="rId26" Type="http://schemas.openxmlformats.org/officeDocument/2006/relationships/hyperlink" Target="https://podminky.urs.cz/item/CS_URS_2023_02/852242122" TargetMode="External" /><Relationship Id="rId27" Type="http://schemas.openxmlformats.org/officeDocument/2006/relationships/hyperlink" Target="https://podminky.urs.cz/item/CS_URS_2023_02/857242122" TargetMode="External" /><Relationship Id="rId28" Type="http://schemas.openxmlformats.org/officeDocument/2006/relationships/hyperlink" Target="https://podminky.urs.cz/item/CS_URS_2023_02/871241211" TargetMode="External" /><Relationship Id="rId29" Type="http://schemas.openxmlformats.org/officeDocument/2006/relationships/hyperlink" Target="https://podminky.urs.cz/item/CS_URS_2023_02/877241101" TargetMode="External" /><Relationship Id="rId30" Type="http://schemas.openxmlformats.org/officeDocument/2006/relationships/hyperlink" Target="https://podminky.urs.cz/item/CS_URS_2023_02/891241112" TargetMode="External" /><Relationship Id="rId31" Type="http://schemas.openxmlformats.org/officeDocument/2006/relationships/hyperlink" Target="https://podminky.urs.cz/item/CS_URS_2023_02/891247112" TargetMode="External" /><Relationship Id="rId32" Type="http://schemas.openxmlformats.org/officeDocument/2006/relationships/hyperlink" Target="https://podminky.urs.cz/item/CS_URS_2023_02/892241111" TargetMode="External" /><Relationship Id="rId33" Type="http://schemas.openxmlformats.org/officeDocument/2006/relationships/hyperlink" Target="https://podminky.urs.cz/item/CS_URS_2023_02/892273122" TargetMode="External" /><Relationship Id="rId34" Type="http://schemas.openxmlformats.org/officeDocument/2006/relationships/hyperlink" Target="https://podminky.urs.cz/item/CS_URS_2023_02/892372111" TargetMode="External" /><Relationship Id="rId35" Type="http://schemas.openxmlformats.org/officeDocument/2006/relationships/hyperlink" Target="https://podminky.urs.cz/item/CS_URS_2023_02/899401113" TargetMode="External" /><Relationship Id="rId36" Type="http://schemas.openxmlformats.org/officeDocument/2006/relationships/hyperlink" Target="https://podminky.urs.cz/item/CS_URS_2023_02/899712111" TargetMode="External" /><Relationship Id="rId37" Type="http://schemas.openxmlformats.org/officeDocument/2006/relationships/hyperlink" Target="https://podminky.urs.cz/item/CS_URS_2023_02/899721111" TargetMode="External" /><Relationship Id="rId38" Type="http://schemas.openxmlformats.org/officeDocument/2006/relationships/hyperlink" Target="https://podminky.urs.cz/item/CS_URS_2023_02/899722113" TargetMode="External" /><Relationship Id="rId39" Type="http://schemas.openxmlformats.org/officeDocument/2006/relationships/hyperlink" Target="https://podminky.urs.cz/item/CS_URS_2023_02/997221551" TargetMode="External" /><Relationship Id="rId40" Type="http://schemas.openxmlformats.org/officeDocument/2006/relationships/hyperlink" Target="https://podminky.urs.cz/item/CS_URS_2023_02/997221559" TargetMode="External" /><Relationship Id="rId41" Type="http://schemas.openxmlformats.org/officeDocument/2006/relationships/hyperlink" Target="https://podminky.urs.cz/item/CS_URS_2023_02/997221873" TargetMode="External" /><Relationship Id="rId42" Type="http://schemas.openxmlformats.org/officeDocument/2006/relationships/hyperlink" Target="https://podminky.urs.cz/item/CS_URS_2023_02/998276101" TargetMode="External" /><Relationship Id="rId43" Type="http://schemas.openxmlformats.org/officeDocument/2006/relationships/hyperlink" Target="https://podminky.urs.cz/item/CS_URS_2023_02/998276125" TargetMode="External" /><Relationship Id="rId44" Type="http://schemas.openxmlformats.org/officeDocument/2006/relationships/hyperlink" Target="https://podminky.urs.cz/item/CS_URS_2023_02/230032029" TargetMode="External" /><Relationship Id="rId45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7324" TargetMode="External" /><Relationship Id="rId2" Type="http://schemas.openxmlformats.org/officeDocument/2006/relationships/hyperlink" Target="https://podminky.urs.cz/item/CS_URS_2023_02/113107342" TargetMode="External" /><Relationship Id="rId3" Type="http://schemas.openxmlformats.org/officeDocument/2006/relationships/hyperlink" Target="https://podminky.urs.cz/item/CS_URS_2023_02/115101201" TargetMode="External" /><Relationship Id="rId4" Type="http://schemas.openxmlformats.org/officeDocument/2006/relationships/hyperlink" Target="https://podminky.urs.cz/item/CS_URS_2023_02/115101301" TargetMode="External" /><Relationship Id="rId5" Type="http://schemas.openxmlformats.org/officeDocument/2006/relationships/hyperlink" Target="https://podminky.urs.cz/item/CS_URS_2023_02/119001422" TargetMode="External" /><Relationship Id="rId6" Type="http://schemas.openxmlformats.org/officeDocument/2006/relationships/hyperlink" Target="https://podminky.urs.cz/item/CS_URS_2023_02/121151103" TargetMode="External" /><Relationship Id="rId7" Type="http://schemas.openxmlformats.org/officeDocument/2006/relationships/hyperlink" Target="https://podminky.urs.cz/item/CS_URS_2023_02/132154206" TargetMode="External" /><Relationship Id="rId8" Type="http://schemas.openxmlformats.org/officeDocument/2006/relationships/hyperlink" Target="https://podminky.urs.cz/item/CS_URS_2023_02/132254206" TargetMode="External" /><Relationship Id="rId9" Type="http://schemas.openxmlformats.org/officeDocument/2006/relationships/hyperlink" Target="https://podminky.urs.cz/item/CS_URS_2023_02/132354206" TargetMode="External" /><Relationship Id="rId10" Type="http://schemas.openxmlformats.org/officeDocument/2006/relationships/hyperlink" Target="https://podminky.urs.cz/item/CS_URS_2023_02/132454206" TargetMode="External" /><Relationship Id="rId11" Type="http://schemas.openxmlformats.org/officeDocument/2006/relationships/hyperlink" Target="https://podminky.urs.cz/item/CS_URS_2023_02/139001101" TargetMode="External" /><Relationship Id="rId12" Type="http://schemas.openxmlformats.org/officeDocument/2006/relationships/hyperlink" Target="https://podminky.urs.cz/item/CS_URS_2023_02/151811131" TargetMode="External" /><Relationship Id="rId13" Type="http://schemas.openxmlformats.org/officeDocument/2006/relationships/hyperlink" Target="https://podminky.urs.cz/item/CS_URS_2023_02/151811231" TargetMode="External" /><Relationship Id="rId14" Type="http://schemas.openxmlformats.org/officeDocument/2006/relationships/hyperlink" Target="https://podminky.urs.cz/item/CS_URS_2023_02/162651112" TargetMode="External" /><Relationship Id="rId15" Type="http://schemas.openxmlformats.org/officeDocument/2006/relationships/hyperlink" Target="https://podminky.urs.cz/item/CS_URS_2023_02/162751117" TargetMode="External" /><Relationship Id="rId16" Type="http://schemas.openxmlformats.org/officeDocument/2006/relationships/hyperlink" Target="https://podminky.urs.cz/item/CS_URS_2023_02/162751119" TargetMode="External" /><Relationship Id="rId17" Type="http://schemas.openxmlformats.org/officeDocument/2006/relationships/hyperlink" Target="https://podminky.urs.cz/item/CS_URS_2023_02/162751137" TargetMode="External" /><Relationship Id="rId18" Type="http://schemas.openxmlformats.org/officeDocument/2006/relationships/hyperlink" Target="https://podminky.urs.cz/item/CS_URS_2023_02/162751139" TargetMode="External" /><Relationship Id="rId19" Type="http://schemas.openxmlformats.org/officeDocument/2006/relationships/hyperlink" Target="https://podminky.urs.cz/item/CS_URS_2023_02/167151111" TargetMode="External" /><Relationship Id="rId20" Type="http://schemas.openxmlformats.org/officeDocument/2006/relationships/hyperlink" Target="https://podminky.urs.cz/item/CS_URS_2023_02/171201231" TargetMode="External" /><Relationship Id="rId21" Type="http://schemas.openxmlformats.org/officeDocument/2006/relationships/hyperlink" Target="https://podminky.urs.cz/item/CS_URS_2023_02/171251201" TargetMode="External" /><Relationship Id="rId22" Type="http://schemas.openxmlformats.org/officeDocument/2006/relationships/hyperlink" Target="https://podminky.urs.cz/item/CS_URS_2023_02/174151101" TargetMode="External" /><Relationship Id="rId23" Type="http://schemas.openxmlformats.org/officeDocument/2006/relationships/hyperlink" Target="https://podminky.urs.cz/item/CS_URS_2023_02/175151101" TargetMode="External" /><Relationship Id="rId24" Type="http://schemas.openxmlformats.org/officeDocument/2006/relationships/hyperlink" Target="https://podminky.urs.cz/item/CS_URS_2023_02/181351003" TargetMode="External" /><Relationship Id="rId25" Type="http://schemas.openxmlformats.org/officeDocument/2006/relationships/hyperlink" Target="https://podminky.urs.cz/item/CS_URS_2023_02/181411131" TargetMode="External" /><Relationship Id="rId26" Type="http://schemas.openxmlformats.org/officeDocument/2006/relationships/hyperlink" Target="https://podminky.urs.cz/item/CS_URS_2023_02/212755214" TargetMode="External" /><Relationship Id="rId27" Type="http://schemas.openxmlformats.org/officeDocument/2006/relationships/hyperlink" Target="https://podminky.urs.cz/item/CS_URS_2023_02/451572111" TargetMode="External" /><Relationship Id="rId28" Type="http://schemas.openxmlformats.org/officeDocument/2006/relationships/hyperlink" Target="https://podminky.urs.cz/item/CS_URS_2023_02/452313141" TargetMode="External" /><Relationship Id="rId29" Type="http://schemas.openxmlformats.org/officeDocument/2006/relationships/hyperlink" Target="https://podminky.urs.cz/item/CS_URS_2023_02/564750111" TargetMode="External" /><Relationship Id="rId30" Type="http://schemas.openxmlformats.org/officeDocument/2006/relationships/hyperlink" Target="https://podminky.urs.cz/item/CS_URS_2023_02/564851011" TargetMode="External" /><Relationship Id="rId31" Type="http://schemas.openxmlformats.org/officeDocument/2006/relationships/hyperlink" Target="https://podminky.urs.cz/item/CS_URS_2023_02/564861011" TargetMode="External" /><Relationship Id="rId32" Type="http://schemas.openxmlformats.org/officeDocument/2006/relationships/hyperlink" Target="https://podminky.urs.cz/item/CS_URS_2023_02/564930512" TargetMode="External" /><Relationship Id="rId33" Type="http://schemas.openxmlformats.org/officeDocument/2006/relationships/hyperlink" Target="https://podminky.urs.cz/item/CS_URS_2023_02/573191111" TargetMode="External" /><Relationship Id="rId34" Type="http://schemas.openxmlformats.org/officeDocument/2006/relationships/hyperlink" Target="https://podminky.urs.cz/item/CS_URS_2023_02/852242122" TargetMode="External" /><Relationship Id="rId35" Type="http://schemas.openxmlformats.org/officeDocument/2006/relationships/hyperlink" Target="https://podminky.urs.cz/item/CS_URS_2023_02/857242122" TargetMode="External" /><Relationship Id="rId36" Type="http://schemas.openxmlformats.org/officeDocument/2006/relationships/hyperlink" Target="https://podminky.urs.cz/item/CS_URS_2023_02/871241211" TargetMode="External" /><Relationship Id="rId37" Type="http://schemas.openxmlformats.org/officeDocument/2006/relationships/hyperlink" Target="https://podminky.urs.cz/item/CS_URS_2023_02/877241101" TargetMode="External" /><Relationship Id="rId38" Type="http://schemas.openxmlformats.org/officeDocument/2006/relationships/hyperlink" Target="https://podminky.urs.cz/item/CS_URS_2023_02/877241201" TargetMode="External" /><Relationship Id="rId39" Type="http://schemas.openxmlformats.org/officeDocument/2006/relationships/hyperlink" Target="https://podminky.urs.cz/item/CS_URS_2023_02/891241112" TargetMode="External" /><Relationship Id="rId40" Type="http://schemas.openxmlformats.org/officeDocument/2006/relationships/hyperlink" Target="https://podminky.urs.cz/item/CS_URS_2023_02/891247112" TargetMode="External" /><Relationship Id="rId41" Type="http://schemas.openxmlformats.org/officeDocument/2006/relationships/hyperlink" Target="https://podminky.urs.cz/item/CS_URS_2023_02/892241111" TargetMode="External" /><Relationship Id="rId42" Type="http://schemas.openxmlformats.org/officeDocument/2006/relationships/hyperlink" Target="https://podminky.urs.cz/item/CS_URS_2023_02/892273122" TargetMode="External" /><Relationship Id="rId43" Type="http://schemas.openxmlformats.org/officeDocument/2006/relationships/hyperlink" Target="https://podminky.urs.cz/item/CS_URS_2023_02/892372111" TargetMode="External" /><Relationship Id="rId44" Type="http://schemas.openxmlformats.org/officeDocument/2006/relationships/hyperlink" Target="https://podminky.urs.cz/item/CS_URS_2023_02/899401113" TargetMode="External" /><Relationship Id="rId45" Type="http://schemas.openxmlformats.org/officeDocument/2006/relationships/hyperlink" Target="https://podminky.urs.cz/item/CS_URS_2023_02/899712111" TargetMode="External" /><Relationship Id="rId46" Type="http://schemas.openxmlformats.org/officeDocument/2006/relationships/hyperlink" Target="https://podminky.urs.cz/item/CS_URS_2023_02/899721111" TargetMode="External" /><Relationship Id="rId47" Type="http://schemas.openxmlformats.org/officeDocument/2006/relationships/hyperlink" Target="https://podminky.urs.cz/item/CS_URS_2023_02/899722113" TargetMode="External" /><Relationship Id="rId48" Type="http://schemas.openxmlformats.org/officeDocument/2006/relationships/hyperlink" Target="https://podminky.urs.cz/item/CS_URS_2023_02/997221551" TargetMode="External" /><Relationship Id="rId49" Type="http://schemas.openxmlformats.org/officeDocument/2006/relationships/hyperlink" Target="https://podminky.urs.cz/item/CS_URS_2023_02/997221559" TargetMode="External" /><Relationship Id="rId50" Type="http://schemas.openxmlformats.org/officeDocument/2006/relationships/hyperlink" Target="https://podminky.urs.cz/item/CS_URS_2023_02/997221873" TargetMode="External" /><Relationship Id="rId51" Type="http://schemas.openxmlformats.org/officeDocument/2006/relationships/hyperlink" Target="https://podminky.urs.cz/item/CS_URS_2023_02/997221875" TargetMode="External" /><Relationship Id="rId52" Type="http://schemas.openxmlformats.org/officeDocument/2006/relationships/hyperlink" Target="https://podminky.urs.cz/item/CS_URS_2023_02/998276101" TargetMode="External" /><Relationship Id="rId53" Type="http://schemas.openxmlformats.org/officeDocument/2006/relationships/hyperlink" Target="https://podminky.urs.cz/item/CS_URS_2023_02/998276125" TargetMode="External" /><Relationship Id="rId54" Type="http://schemas.openxmlformats.org/officeDocument/2006/relationships/hyperlink" Target="https://podminky.urs.cz/item/CS_URS_2023_02/230032029" TargetMode="External" /><Relationship Id="rId55" Type="http://schemas.openxmlformats.org/officeDocument/2006/relationships/hyperlink" Target="https://podminky.urs.cz/item/CS_URS_2023_02/460661512" TargetMode="External" /><Relationship Id="rId56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6190" TargetMode="External" /><Relationship Id="rId2" Type="http://schemas.openxmlformats.org/officeDocument/2006/relationships/hyperlink" Target="https://podminky.urs.cz/item/CS_URS_2023_02/113107163" TargetMode="External" /><Relationship Id="rId3" Type="http://schemas.openxmlformats.org/officeDocument/2006/relationships/hyperlink" Target="https://podminky.urs.cz/item/CS_URS_2023_02/113107171" TargetMode="External" /><Relationship Id="rId4" Type="http://schemas.openxmlformats.org/officeDocument/2006/relationships/hyperlink" Target="https://podminky.urs.cz/item/CS_URS_2023_02/113107323" TargetMode="External" /><Relationship Id="rId5" Type="http://schemas.openxmlformats.org/officeDocument/2006/relationships/hyperlink" Target="https://podminky.urs.cz/item/CS_URS_2023_02/115101201" TargetMode="External" /><Relationship Id="rId6" Type="http://schemas.openxmlformats.org/officeDocument/2006/relationships/hyperlink" Target="https://podminky.urs.cz/item/CS_URS_2023_02/115101301" TargetMode="External" /><Relationship Id="rId7" Type="http://schemas.openxmlformats.org/officeDocument/2006/relationships/hyperlink" Target="https://podminky.urs.cz/item/CS_URS_2023_02/119001422" TargetMode="External" /><Relationship Id="rId8" Type="http://schemas.openxmlformats.org/officeDocument/2006/relationships/hyperlink" Target="https://podminky.urs.cz/item/CS_URS_2023_02/121151103" TargetMode="External" /><Relationship Id="rId9" Type="http://schemas.openxmlformats.org/officeDocument/2006/relationships/hyperlink" Target="https://podminky.urs.cz/item/CS_URS_2023_02/132154206" TargetMode="External" /><Relationship Id="rId10" Type="http://schemas.openxmlformats.org/officeDocument/2006/relationships/hyperlink" Target="https://podminky.urs.cz/item/CS_URS_2023_02/132254206" TargetMode="External" /><Relationship Id="rId11" Type="http://schemas.openxmlformats.org/officeDocument/2006/relationships/hyperlink" Target="https://podminky.urs.cz/item/CS_URS_2023_02/132354206" TargetMode="External" /><Relationship Id="rId12" Type="http://schemas.openxmlformats.org/officeDocument/2006/relationships/hyperlink" Target="https://podminky.urs.cz/item/CS_URS_2023_02/132454206" TargetMode="External" /><Relationship Id="rId13" Type="http://schemas.openxmlformats.org/officeDocument/2006/relationships/hyperlink" Target="https://podminky.urs.cz/item/CS_URS_2023_02/139001101" TargetMode="External" /><Relationship Id="rId14" Type="http://schemas.openxmlformats.org/officeDocument/2006/relationships/hyperlink" Target="https://podminky.urs.cz/item/CS_URS_2023_02/151811131" TargetMode="External" /><Relationship Id="rId15" Type="http://schemas.openxmlformats.org/officeDocument/2006/relationships/hyperlink" Target="https://podminky.urs.cz/item/CS_URS_2023_02/151811231" TargetMode="External" /><Relationship Id="rId16" Type="http://schemas.openxmlformats.org/officeDocument/2006/relationships/hyperlink" Target="https://podminky.urs.cz/item/CS_URS_2023_02/162651112" TargetMode="External" /><Relationship Id="rId17" Type="http://schemas.openxmlformats.org/officeDocument/2006/relationships/hyperlink" Target="https://podminky.urs.cz/item/CS_URS_2023_02/162651132" TargetMode="External" /><Relationship Id="rId18" Type="http://schemas.openxmlformats.org/officeDocument/2006/relationships/hyperlink" Target="https://podminky.urs.cz/item/CS_URS_2023_02/162751137" TargetMode="External" /><Relationship Id="rId19" Type="http://schemas.openxmlformats.org/officeDocument/2006/relationships/hyperlink" Target="https://podminky.urs.cz/item/CS_URS_2023_02/162751139" TargetMode="External" /><Relationship Id="rId20" Type="http://schemas.openxmlformats.org/officeDocument/2006/relationships/hyperlink" Target="https://podminky.urs.cz/item/CS_URS_2023_02/167151111" TargetMode="External" /><Relationship Id="rId21" Type="http://schemas.openxmlformats.org/officeDocument/2006/relationships/hyperlink" Target="https://podminky.urs.cz/item/CS_URS_2023_02/167151112" TargetMode="External" /><Relationship Id="rId22" Type="http://schemas.openxmlformats.org/officeDocument/2006/relationships/hyperlink" Target="https://podminky.urs.cz/item/CS_URS_2023_02/171201231" TargetMode="External" /><Relationship Id="rId23" Type="http://schemas.openxmlformats.org/officeDocument/2006/relationships/hyperlink" Target="https://podminky.urs.cz/item/CS_URS_2023_02/171251201" TargetMode="External" /><Relationship Id="rId24" Type="http://schemas.openxmlformats.org/officeDocument/2006/relationships/hyperlink" Target="https://podminky.urs.cz/item/CS_URS_2023_02/174151101" TargetMode="External" /><Relationship Id="rId25" Type="http://schemas.openxmlformats.org/officeDocument/2006/relationships/hyperlink" Target="https://podminky.urs.cz/item/CS_URS_2023_02/175151101" TargetMode="External" /><Relationship Id="rId26" Type="http://schemas.openxmlformats.org/officeDocument/2006/relationships/hyperlink" Target="https://podminky.urs.cz/item/CS_URS_2023_02/181351003" TargetMode="External" /><Relationship Id="rId27" Type="http://schemas.openxmlformats.org/officeDocument/2006/relationships/hyperlink" Target="https://podminky.urs.cz/item/CS_URS_2023_02/181411131" TargetMode="External" /><Relationship Id="rId28" Type="http://schemas.openxmlformats.org/officeDocument/2006/relationships/hyperlink" Target="https://podminky.urs.cz/item/CS_URS_2023_02/212755214" TargetMode="External" /><Relationship Id="rId29" Type="http://schemas.openxmlformats.org/officeDocument/2006/relationships/hyperlink" Target="https://podminky.urs.cz/item/CS_URS_2023_02/451572111" TargetMode="External" /><Relationship Id="rId30" Type="http://schemas.openxmlformats.org/officeDocument/2006/relationships/hyperlink" Target="https://podminky.urs.cz/item/CS_URS_2023_02/452313141" TargetMode="External" /><Relationship Id="rId31" Type="http://schemas.openxmlformats.org/officeDocument/2006/relationships/hyperlink" Target="https://podminky.urs.cz/item/CS_URS_2023_02/564710003" TargetMode="External" /><Relationship Id="rId32" Type="http://schemas.openxmlformats.org/officeDocument/2006/relationships/hyperlink" Target="https://podminky.urs.cz/item/CS_URS_2023_02/564760001" TargetMode="External" /><Relationship Id="rId33" Type="http://schemas.openxmlformats.org/officeDocument/2006/relationships/hyperlink" Target="https://podminky.urs.cz/item/CS_URS_2023_02/564770101" TargetMode="External" /><Relationship Id="rId34" Type="http://schemas.openxmlformats.org/officeDocument/2006/relationships/hyperlink" Target="https://podminky.urs.cz/item/CS_URS_2023_02/581131316" TargetMode="External" /><Relationship Id="rId35" Type="http://schemas.openxmlformats.org/officeDocument/2006/relationships/hyperlink" Target="https://podminky.urs.cz/item/CS_URS_2023_02/584921111" TargetMode="External" /><Relationship Id="rId36" Type="http://schemas.openxmlformats.org/officeDocument/2006/relationships/hyperlink" Target="https://podminky.urs.cz/item/CS_URS_2023_02/852242122" TargetMode="External" /><Relationship Id="rId37" Type="http://schemas.openxmlformats.org/officeDocument/2006/relationships/hyperlink" Target="https://podminky.urs.cz/item/CS_URS_2023_02/857242122" TargetMode="External" /><Relationship Id="rId38" Type="http://schemas.openxmlformats.org/officeDocument/2006/relationships/hyperlink" Target="https://podminky.urs.cz/item/CS_URS_2023_02/871241211" TargetMode="External" /><Relationship Id="rId39" Type="http://schemas.openxmlformats.org/officeDocument/2006/relationships/hyperlink" Target="https://podminky.urs.cz/item/CS_URS_2023_02/877241101" TargetMode="External" /><Relationship Id="rId40" Type="http://schemas.openxmlformats.org/officeDocument/2006/relationships/hyperlink" Target="https://podminky.urs.cz/item/CS_URS_2023_02/877241201" TargetMode="External" /><Relationship Id="rId41" Type="http://schemas.openxmlformats.org/officeDocument/2006/relationships/hyperlink" Target="https://podminky.urs.cz/item/CS_URS_2023_02/877241210" TargetMode="External" /><Relationship Id="rId42" Type="http://schemas.openxmlformats.org/officeDocument/2006/relationships/hyperlink" Target="https://podminky.urs.cz/item/CS_URS_2023_02/891241112" TargetMode="External" /><Relationship Id="rId43" Type="http://schemas.openxmlformats.org/officeDocument/2006/relationships/hyperlink" Target="https://podminky.urs.cz/item/CS_URS_2023_02/891247112" TargetMode="External" /><Relationship Id="rId44" Type="http://schemas.openxmlformats.org/officeDocument/2006/relationships/hyperlink" Target="https://podminky.urs.cz/item/CS_URS_2023_02/892241111" TargetMode="External" /><Relationship Id="rId45" Type="http://schemas.openxmlformats.org/officeDocument/2006/relationships/hyperlink" Target="https://podminky.urs.cz/item/CS_URS_2023_02/892273122" TargetMode="External" /><Relationship Id="rId46" Type="http://schemas.openxmlformats.org/officeDocument/2006/relationships/hyperlink" Target="https://podminky.urs.cz/item/CS_URS_2023_02/892372111" TargetMode="External" /><Relationship Id="rId47" Type="http://schemas.openxmlformats.org/officeDocument/2006/relationships/hyperlink" Target="https://podminky.urs.cz/item/CS_URS_2023_02/899401113" TargetMode="External" /><Relationship Id="rId48" Type="http://schemas.openxmlformats.org/officeDocument/2006/relationships/hyperlink" Target="https://podminky.urs.cz/item/CS_URS_2023_02/899712111" TargetMode="External" /><Relationship Id="rId49" Type="http://schemas.openxmlformats.org/officeDocument/2006/relationships/hyperlink" Target="https://podminky.urs.cz/item/CS_URS_2023_02/899721111" TargetMode="External" /><Relationship Id="rId50" Type="http://schemas.openxmlformats.org/officeDocument/2006/relationships/hyperlink" Target="https://podminky.urs.cz/item/CS_URS_2023_02/899722113" TargetMode="External" /><Relationship Id="rId51" Type="http://schemas.openxmlformats.org/officeDocument/2006/relationships/hyperlink" Target="https://podminky.urs.cz/item/CS_URS_2023_02/919726123" TargetMode="External" /><Relationship Id="rId52" Type="http://schemas.openxmlformats.org/officeDocument/2006/relationships/hyperlink" Target="https://podminky.urs.cz/item/CS_URS_2023_02/919735123" TargetMode="External" /><Relationship Id="rId53" Type="http://schemas.openxmlformats.org/officeDocument/2006/relationships/hyperlink" Target="https://podminky.urs.cz/item/CS_URS_2023_02/979094441" TargetMode="External" /><Relationship Id="rId54" Type="http://schemas.openxmlformats.org/officeDocument/2006/relationships/hyperlink" Target="https://podminky.urs.cz/item/CS_URS_2023_02/997221551" TargetMode="External" /><Relationship Id="rId55" Type="http://schemas.openxmlformats.org/officeDocument/2006/relationships/hyperlink" Target="https://podminky.urs.cz/item/CS_URS_2023_02/997221559" TargetMode="External" /><Relationship Id="rId56" Type="http://schemas.openxmlformats.org/officeDocument/2006/relationships/hyperlink" Target="https://podminky.urs.cz/item/CS_URS_2023_02/997221571" TargetMode="External" /><Relationship Id="rId57" Type="http://schemas.openxmlformats.org/officeDocument/2006/relationships/hyperlink" Target="https://podminky.urs.cz/item/CS_URS_2023_02/997221579" TargetMode="External" /><Relationship Id="rId58" Type="http://schemas.openxmlformats.org/officeDocument/2006/relationships/hyperlink" Target="https://podminky.urs.cz/item/CS_URS_2023_02/997221612" TargetMode="External" /><Relationship Id="rId59" Type="http://schemas.openxmlformats.org/officeDocument/2006/relationships/hyperlink" Target="https://podminky.urs.cz/item/CS_URS_2023_02/997221861" TargetMode="External" /><Relationship Id="rId60" Type="http://schemas.openxmlformats.org/officeDocument/2006/relationships/hyperlink" Target="https://podminky.urs.cz/item/CS_URS_2023_02/997221873" TargetMode="External" /><Relationship Id="rId61" Type="http://schemas.openxmlformats.org/officeDocument/2006/relationships/hyperlink" Target="https://podminky.urs.cz/item/CS_URS_2023_02/998276101" TargetMode="External" /><Relationship Id="rId62" Type="http://schemas.openxmlformats.org/officeDocument/2006/relationships/hyperlink" Target="https://podminky.urs.cz/item/CS_URS_2023_02/998276126" TargetMode="External" /><Relationship Id="rId63" Type="http://schemas.openxmlformats.org/officeDocument/2006/relationships/hyperlink" Target="https://podminky.urs.cz/item/CS_URS_2023_02/230032029" TargetMode="External" /><Relationship Id="rId64" Type="http://schemas.openxmlformats.org/officeDocument/2006/relationships/hyperlink" Target="https://podminky.urs.cz/item/CS_URS_2023_02/460661512" TargetMode="External" /><Relationship Id="rId65" Type="http://schemas.openxmlformats.org/officeDocument/2006/relationships/drawing" Target="../drawings/drawing15.xml" /></Relationships>
</file>

<file path=xl/worksheets/_rels/sheet1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7324" TargetMode="External" /><Relationship Id="rId2" Type="http://schemas.openxmlformats.org/officeDocument/2006/relationships/hyperlink" Target="https://podminky.urs.cz/item/CS_URS_2023_02/113107342" TargetMode="External" /><Relationship Id="rId3" Type="http://schemas.openxmlformats.org/officeDocument/2006/relationships/hyperlink" Target="https://podminky.urs.cz/item/CS_URS_2023_02/115101201" TargetMode="External" /><Relationship Id="rId4" Type="http://schemas.openxmlformats.org/officeDocument/2006/relationships/hyperlink" Target="https://podminky.urs.cz/item/CS_URS_2023_02/115101301" TargetMode="External" /><Relationship Id="rId5" Type="http://schemas.openxmlformats.org/officeDocument/2006/relationships/hyperlink" Target="https://podminky.urs.cz/item/CS_URS_2023_02/119001422" TargetMode="External" /><Relationship Id="rId6" Type="http://schemas.openxmlformats.org/officeDocument/2006/relationships/hyperlink" Target="https://podminky.urs.cz/item/CS_URS_2023_02/132154206" TargetMode="External" /><Relationship Id="rId7" Type="http://schemas.openxmlformats.org/officeDocument/2006/relationships/hyperlink" Target="https://podminky.urs.cz/item/CS_URS_2023_02/132254206" TargetMode="External" /><Relationship Id="rId8" Type="http://schemas.openxmlformats.org/officeDocument/2006/relationships/hyperlink" Target="https://podminky.urs.cz/item/CS_URS_2023_02/132354206" TargetMode="External" /><Relationship Id="rId9" Type="http://schemas.openxmlformats.org/officeDocument/2006/relationships/hyperlink" Target="https://podminky.urs.cz/item/CS_URS_2023_02/132454206" TargetMode="External" /><Relationship Id="rId10" Type="http://schemas.openxmlformats.org/officeDocument/2006/relationships/hyperlink" Target="https://podminky.urs.cz/item/CS_URS_2023_02/139001101" TargetMode="External" /><Relationship Id="rId11" Type="http://schemas.openxmlformats.org/officeDocument/2006/relationships/hyperlink" Target="https://podminky.urs.cz/item/CS_URS_2023_02/151811131" TargetMode="External" /><Relationship Id="rId12" Type="http://schemas.openxmlformats.org/officeDocument/2006/relationships/hyperlink" Target="https://podminky.urs.cz/item/CS_URS_2023_02/151811231" TargetMode="External" /><Relationship Id="rId13" Type="http://schemas.openxmlformats.org/officeDocument/2006/relationships/hyperlink" Target="https://podminky.urs.cz/item/CS_URS_2023_02/162651112" TargetMode="External" /><Relationship Id="rId14" Type="http://schemas.openxmlformats.org/officeDocument/2006/relationships/hyperlink" Target="https://podminky.urs.cz/item/CS_URS_2023_02/162751117" TargetMode="External" /><Relationship Id="rId15" Type="http://schemas.openxmlformats.org/officeDocument/2006/relationships/hyperlink" Target="https://podminky.urs.cz/item/CS_URS_2023_02/162751119" TargetMode="External" /><Relationship Id="rId16" Type="http://schemas.openxmlformats.org/officeDocument/2006/relationships/hyperlink" Target="https://podminky.urs.cz/item/CS_URS_2023_02/162751137" TargetMode="External" /><Relationship Id="rId17" Type="http://schemas.openxmlformats.org/officeDocument/2006/relationships/hyperlink" Target="https://podminky.urs.cz/item/CS_URS_2023_02/162751139" TargetMode="External" /><Relationship Id="rId18" Type="http://schemas.openxmlformats.org/officeDocument/2006/relationships/hyperlink" Target="https://podminky.urs.cz/item/CS_URS_2023_02/167151111" TargetMode="External" /><Relationship Id="rId19" Type="http://schemas.openxmlformats.org/officeDocument/2006/relationships/hyperlink" Target="https://podminky.urs.cz/item/CS_URS_2023_02/171201231" TargetMode="External" /><Relationship Id="rId20" Type="http://schemas.openxmlformats.org/officeDocument/2006/relationships/hyperlink" Target="https://podminky.urs.cz/item/CS_URS_2023_02/171251201" TargetMode="External" /><Relationship Id="rId21" Type="http://schemas.openxmlformats.org/officeDocument/2006/relationships/hyperlink" Target="https://podminky.urs.cz/item/CS_URS_2023_02/174151101" TargetMode="External" /><Relationship Id="rId22" Type="http://schemas.openxmlformats.org/officeDocument/2006/relationships/hyperlink" Target="https://podminky.urs.cz/item/CS_URS_2023_02/175151101" TargetMode="External" /><Relationship Id="rId23" Type="http://schemas.openxmlformats.org/officeDocument/2006/relationships/hyperlink" Target="https://podminky.urs.cz/item/CS_URS_2023_02/212755214" TargetMode="External" /><Relationship Id="rId24" Type="http://schemas.openxmlformats.org/officeDocument/2006/relationships/hyperlink" Target="https://podminky.urs.cz/item/CS_URS_2023_02/451572111" TargetMode="External" /><Relationship Id="rId25" Type="http://schemas.openxmlformats.org/officeDocument/2006/relationships/hyperlink" Target="https://podminky.urs.cz/item/CS_URS_2023_02/452313141" TargetMode="External" /><Relationship Id="rId26" Type="http://schemas.openxmlformats.org/officeDocument/2006/relationships/hyperlink" Target="https://podminky.urs.cz/item/CS_URS_2023_02/564750111" TargetMode="External" /><Relationship Id="rId27" Type="http://schemas.openxmlformats.org/officeDocument/2006/relationships/hyperlink" Target="https://podminky.urs.cz/item/CS_URS_2023_02/564851011" TargetMode="External" /><Relationship Id="rId28" Type="http://schemas.openxmlformats.org/officeDocument/2006/relationships/hyperlink" Target="https://podminky.urs.cz/item/CS_URS_2023_02/564861011" TargetMode="External" /><Relationship Id="rId29" Type="http://schemas.openxmlformats.org/officeDocument/2006/relationships/hyperlink" Target="https://podminky.urs.cz/item/CS_URS_2023_02/564930512" TargetMode="External" /><Relationship Id="rId30" Type="http://schemas.openxmlformats.org/officeDocument/2006/relationships/hyperlink" Target="https://podminky.urs.cz/item/CS_URS_2023_02/573191111" TargetMode="External" /><Relationship Id="rId31" Type="http://schemas.openxmlformats.org/officeDocument/2006/relationships/hyperlink" Target="https://podminky.urs.cz/item/CS_URS_2023_02/857242122" TargetMode="External" /><Relationship Id="rId32" Type="http://schemas.openxmlformats.org/officeDocument/2006/relationships/hyperlink" Target="https://podminky.urs.cz/item/CS_URS_2023_02/857244122" TargetMode="External" /><Relationship Id="rId33" Type="http://schemas.openxmlformats.org/officeDocument/2006/relationships/hyperlink" Target="https://podminky.urs.cz/item/CS_URS_2023_02/857312122" TargetMode="External" /><Relationship Id="rId34" Type="http://schemas.openxmlformats.org/officeDocument/2006/relationships/hyperlink" Target="https://podminky.urs.cz/item/CS_URS_2023_02/871241211" TargetMode="External" /><Relationship Id="rId35" Type="http://schemas.openxmlformats.org/officeDocument/2006/relationships/hyperlink" Target="https://podminky.urs.cz/item/CS_URS_2023_02/877241101" TargetMode="External" /><Relationship Id="rId36" Type="http://schemas.openxmlformats.org/officeDocument/2006/relationships/hyperlink" Target="https://podminky.urs.cz/item/CS_URS_2023_02/877241201" TargetMode="External" /><Relationship Id="rId37" Type="http://schemas.openxmlformats.org/officeDocument/2006/relationships/hyperlink" Target="https://podminky.urs.cz/item/CS_URS_2023_02/877241210" TargetMode="External" /><Relationship Id="rId38" Type="http://schemas.openxmlformats.org/officeDocument/2006/relationships/hyperlink" Target="https://podminky.urs.cz/item/CS_URS_2023_02/891241112" TargetMode="External" /><Relationship Id="rId39" Type="http://schemas.openxmlformats.org/officeDocument/2006/relationships/hyperlink" Target="https://podminky.urs.cz/item/CS_URS_2023_02/892241111" TargetMode="External" /><Relationship Id="rId40" Type="http://schemas.openxmlformats.org/officeDocument/2006/relationships/hyperlink" Target="https://podminky.urs.cz/item/CS_URS_2023_02/892273122" TargetMode="External" /><Relationship Id="rId41" Type="http://schemas.openxmlformats.org/officeDocument/2006/relationships/hyperlink" Target="https://podminky.urs.cz/item/CS_URS_2023_02/892372111" TargetMode="External" /><Relationship Id="rId42" Type="http://schemas.openxmlformats.org/officeDocument/2006/relationships/hyperlink" Target="https://podminky.urs.cz/item/CS_URS_2023_02/899712111" TargetMode="External" /><Relationship Id="rId43" Type="http://schemas.openxmlformats.org/officeDocument/2006/relationships/hyperlink" Target="https://podminky.urs.cz/item/CS_URS_2023_02/899721111" TargetMode="External" /><Relationship Id="rId44" Type="http://schemas.openxmlformats.org/officeDocument/2006/relationships/hyperlink" Target="https://podminky.urs.cz/item/CS_URS_2023_02/899722113" TargetMode="External" /><Relationship Id="rId45" Type="http://schemas.openxmlformats.org/officeDocument/2006/relationships/hyperlink" Target="https://podminky.urs.cz/item/CS_URS_2023_02/919732211" TargetMode="External" /><Relationship Id="rId46" Type="http://schemas.openxmlformats.org/officeDocument/2006/relationships/hyperlink" Target="https://podminky.urs.cz/item/CS_URS_2023_02/919735112" TargetMode="External" /><Relationship Id="rId47" Type="http://schemas.openxmlformats.org/officeDocument/2006/relationships/hyperlink" Target="https://podminky.urs.cz/item/CS_URS_2023_02/997221551" TargetMode="External" /><Relationship Id="rId48" Type="http://schemas.openxmlformats.org/officeDocument/2006/relationships/hyperlink" Target="https://podminky.urs.cz/item/CS_URS_2023_02/997221559" TargetMode="External" /><Relationship Id="rId49" Type="http://schemas.openxmlformats.org/officeDocument/2006/relationships/hyperlink" Target="https://podminky.urs.cz/item/CS_URS_2023_02/997221873" TargetMode="External" /><Relationship Id="rId50" Type="http://schemas.openxmlformats.org/officeDocument/2006/relationships/hyperlink" Target="https://podminky.urs.cz/item/CS_URS_2023_02/997221875" TargetMode="External" /><Relationship Id="rId51" Type="http://schemas.openxmlformats.org/officeDocument/2006/relationships/hyperlink" Target="https://podminky.urs.cz/item/CS_URS_2023_02/998276101" TargetMode="External" /><Relationship Id="rId52" Type="http://schemas.openxmlformats.org/officeDocument/2006/relationships/hyperlink" Target="https://podminky.urs.cz/item/CS_URS_2023_02/998276125" TargetMode="External" /><Relationship Id="rId53" Type="http://schemas.openxmlformats.org/officeDocument/2006/relationships/hyperlink" Target="https://podminky.urs.cz/item/CS_URS_2023_02/230032029" TargetMode="External" /><Relationship Id="rId54" Type="http://schemas.openxmlformats.org/officeDocument/2006/relationships/hyperlink" Target="https://podminky.urs.cz/item/CS_URS_2023_02/460661512" TargetMode="External" /><Relationship Id="rId55" Type="http://schemas.openxmlformats.org/officeDocument/2006/relationships/drawing" Target="../drawings/drawing16.xml" /></Relationships>
</file>

<file path=xl/worksheets/_rels/sheet1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5101201" TargetMode="External" /><Relationship Id="rId2" Type="http://schemas.openxmlformats.org/officeDocument/2006/relationships/hyperlink" Target="https://podminky.urs.cz/item/CS_URS_2023_02/115101301" TargetMode="External" /><Relationship Id="rId3" Type="http://schemas.openxmlformats.org/officeDocument/2006/relationships/hyperlink" Target="https://podminky.urs.cz/item/CS_URS_2023_02/119001422" TargetMode="External" /><Relationship Id="rId4" Type="http://schemas.openxmlformats.org/officeDocument/2006/relationships/hyperlink" Target="https://podminky.urs.cz/item/CS_URS_2023_02/132154206" TargetMode="External" /><Relationship Id="rId5" Type="http://schemas.openxmlformats.org/officeDocument/2006/relationships/hyperlink" Target="https://podminky.urs.cz/item/CS_URS_2023_02/132254206" TargetMode="External" /><Relationship Id="rId6" Type="http://schemas.openxmlformats.org/officeDocument/2006/relationships/hyperlink" Target="https://podminky.urs.cz/item/CS_URS_2023_02/132354206" TargetMode="External" /><Relationship Id="rId7" Type="http://schemas.openxmlformats.org/officeDocument/2006/relationships/hyperlink" Target="https://podminky.urs.cz/item/CS_URS_2023_02/132454206" TargetMode="External" /><Relationship Id="rId8" Type="http://schemas.openxmlformats.org/officeDocument/2006/relationships/hyperlink" Target="https://podminky.urs.cz/item/CS_URS_2023_02/139001101" TargetMode="External" /><Relationship Id="rId9" Type="http://schemas.openxmlformats.org/officeDocument/2006/relationships/hyperlink" Target="https://podminky.urs.cz/item/CS_URS_2023_02/151811131" TargetMode="External" /><Relationship Id="rId10" Type="http://schemas.openxmlformats.org/officeDocument/2006/relationships/hyperlink" Target="https://podminky.urs.cz/item/CS_URS_2023_02/151811231" TargetMode="External" /><Relationship Id="rId11" Type="http://schemas.openxmlformats.org/officeDocument/2006/relationships/hyperlink" Target="https://podminky.urs.cz/item/CS_URS_2023_02/162651112" TargetMode="External" /><Relationship Id="rId12" Type="http://schemas.openxmlformats.org/officeDocument/2006/relationships/hyperlink" Target="https://podminky.urs.cz/item/CS_URS_2023_02/162751117" TargetMode="External" /><Relationship Id="rId13" Type="http://schemas.openxmlformats.org/officeDocument/2006/relationships/hyperlink" Target="https://podminky.urs.cz/item/CS_URS_2023_02/162751119" TargetMode="External" /><Relationship Id="rId14" Type="http://schemas.openxmlformats.org/officeDocument/2006/relationships/hyperlink" Target="https://podminky.urs.cz/item/CS_URS_2023_02/162751137" TargetMode="External" /><Relationship Id="rId15" Type="http://schemas.openxmlformats.org/officeDocument/2006/relationships/hyperlink" Target="https://podminky.urs.cz/item/CS_URS_2023_02/162751139" TargetMode="External" /><Relationship Id="rId16" Type="http://schemas.openxmlformats.org/officeDocument/2006/relationships/hyperlink" Target="https://podminky.urs.cz/item/CS_URS_2023_02/167151111" TargetMode="External" /><Relationship Id="rId17" Type="http://schemas.openxmlformats.org/officeDocument/2006/relationships/hyperlink" Target="https://podminky.urs.cz/item/CS_URS_2023_02/171201231" TargetMode="External" /><Relationship Id="rId18" Type="http://schemas.openxmlformats.org/officeDocument/2006/relationships/hyperlink" Target="https://podminky.urs.cz/item/CS_URS_2023_02/171251201" TargetMode="External" /><Relationship Id="rId19" Type="http://schemas.openxmlformats.org/officeDocument/2006/relationships/hyperlink" Target="https://podminky.urs.cz/item/CS_URS_2023_02/174151101" TargetMode="External" /><Relationship Id="rId20" Type="http://schemas.openxmlformats.org/officeDocument/2006/relationships/hyperlink" Target="https://podminky.urs.cz/item/CS_URS_2023_02/175151101" TargetMode="External" /><Relationship Id="rId21" Type="http://schemas.openxmlformats.org/officeDocument/2006/relationships/hyperlink" Target="https://podminky.urs.cz/item/CS_URS_2023_02/212755214" TargetMode="External" /><Relationship Id="rId22" Type="http://schemas.openxmlformats.org/officeDocument/2006/relationships/hyperlink" Target="https://podminky.urs.cz/item/CS_URS_2023_02/451572111" TargetMode="External" /><Relationship Id="rId23" Type="http://schemas.openxmlformats.org/officeDocument/2006/relationships/hyperlink" Target="https://podminky.urs.cz/item/CS_URS_2023_02/452313141" TargetMode="External" /><Relationship Id="rId24" Type="http://schemas.openxmlformats.org/officeDocument/2006/relationships/hyperlink" Target="https://podminky.urs.cz/item/CS_URS_2023_02/564750111" TargetMode="External" /><Relationship Id="rId25" Type="http://schemas.openxmlformats.org/officeDocument/2006/relationships/hyperlink" Target="https://podminky.urs.cz/item/CS_URS_2023_02/852242122" TargetMode="External" /><Relationship Id="rId26" Type="http://schemas.openxmlformats.org/officeDocument/2006/relationships/hyperlink" Target="https://podminky.urs.cz/item/CS_URS_2023_02/857242122" TargetMode="External" /><Relationship Id="rId27" Type="http://schemas.openxmlformats.org/officeDocument/2006/relationships/hyperlink" Target="https://podminky.urs.cz/item/CS_URS_2023_02/857244122" TargetMode="External" /><Relationship Id="rId28" Type="http://schemas.openxmlformats.org/officeDocument/2006/relationships/hyperlink" Target="https://podminky.urs.cz/item/CS_URS_2023_02/871241211" TargetMode="External" /><Relationship Id="rId29" Type="http://schemas.openxmlformats.org/officeDocument/2006/relationships/hyperlink" Target="https://podminky.urs.cz/item/CS_URS_2023_02/877241101" TargetMode="External" /><Relationship Id="rId30" Type="http://schemas.openxmlformats.org/officeDocument/2006/relationships/hyperlink" Target="https://podminky.urs.cz/item/CS_URS_2023_02/877241201" TargetMode="External" /><Relationship Id="rId31" Type="http://schemas.openxmlformats.org/officeDocument/2006/relationships/hyperlink" Target="https://podminky.urs.cz/item/CS_URS_2023_02/891241112" TargetMode="External" /><Relationship Id="rId32" Type="http://schemas.openxmlformats.org/officeDocument/2006/relationships/hyperlink" Target="https://podminky.urs.cz/item/CS_URS_2023_02/891247112" TargetMode="External" /><Relationship Id="rId33" Type="http://schemas.openxmlformats.org/officeDocument/2006/relationships/hyperlink" Target="https://podminky.urs.cz/item/CS_URS_2023_02/892241111" TargetMode="External" /><Relationship Id="rId34" Type="http://schemas.openxmlformats.org/officeDocument/2006/relationships/hyperlink" Target="https://podminky.urs.cz/item/CS_URS_2023_02/892273122" TargetMode="External" /><Relationship Id="rId35" Type="http://schemas.openxmlformats.org/officeDocument/2006/relationships/hyperlink" Target="https://podminky.urs.cz/item/CS_URS_2023_02/892372111" TargetMode="External" /><Relationship Id="rId36" Type="http://schemas.openxmlformats.org/officeDocument/2006/relationships/hyperlink" Target="https://podminky.urs.cz/item/CS_URS_2023_02/899401113" TargetMode="External" /><Relationship Id="rId37" Type="http://schemas.openxmlformats.org/officeDocument/2006/relationships/hyperlink" Target="https://podminky.urs.cz/item/CS_URS_2023_02/899712111" TargetMode="External" /><Relationship Id="rId38" Type="http://schemas.openxmlformats.org/officeDocument/2006/relationships/hyperlink" Target="https://podminky.urs.cz/item/CS_URS_2023_02/899721111" TargetMode="External" /><Relationship Id="rId39" Type="http://schemas.openxmlformats.org/officeDocument/2006/relationships/hyperlink" Target="https://podminky.urs.cz/item/CS_URS_2023_02/899722113" TargetMode="External" /><Relationship Id="rId40" Type="http://schemas.openxmlformats.org/officeDocument/2006/relationships/hyperlink" Target="https://podminky.urs.cz/item/CS_URS_2023_02/998276101" TargetMode="External" /><Relationship Id="rId41" Type="http://schemas.openxmlformats.org/officeDocument/2006/relationships/hyperlink" Target="https://podminky.urs.cz/item/CS_URS_2023_02/998276125" TargetMode="External" /><Relationship Id="rId42" Type="http://schemas.openxmlformats.org/officeDocument/2006/relationships/hyperlink" Target="https://podminky.urs.cz/item/CS_URS_2023_02/230032029" TargetMode="External" /><Relationship Id="rId43" Type="http://schemas.openxmlformats.org/officeDocument/2006/relationships/hyperlink" Target="https://podminky.urs.cz/item/CS_URS_2023_02/460661512" TargetMode="External" /><Relationship Id="rId44" Type="http://schemas.openxmlformats.org/officeDocument/2006/relationships/drawing" Target="../drawings/drawing17.xml" /></Relationships>
</file>

<file path=xl/worksheets/_rels/sheet1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6123" TargetMode="External" /><Relationship Id="rId2" Type="http://schemas.openxmlformats.org/officeDocument/2006/relationships/hyperlink" Target="https://podminky.urs.cz/item/CS_URS_2023_02/113106190" TargetMode="External" /><Relationship Id="rId3" Type="http://schemas.openxmlformats.org/officeDocument/2006/relationships/hyperlink" Target="https://podminky.urs.cz/item/CS_URS_2023_02/113107322" TargetMode="External" /><Relationship Id="rId4" Type="http://schemas.openxmlformats.org/officeDocument/2006/relationships/hyperlink" Target="https://podminky.urs.cz/item/CS_URS_2023_02/113107323" TargetMode="External" /><Relationship Id="rId5" Type="http://schemas.openxmlformats.org/officeDocument/2006/relationships/hyperlink" Target="https://podminky.urs.cz/item/CS_URS_2023_02/113107324" TargetMode="External" /><Relationship Id="rId6" Type="http://schemas.openxmlformats.org/officeDocument/2006/relationships/hyperlink" Target="https://podminky.urs.cz/item/CS_URS_2023_02/113107331" TargetMode="External" /><Relationship Id="rId7" Type="http://schemas.openxmlformats.org/officeDocument/2006/relationships/hyperlink" Target="https://podminky.urs.cz/item/CS_URS_2023_02/113107342" TargetMode="External" /><Relationship Id="rId8" Type="http://schemas.openxmlformats.org/officeDocument/2006/relationships/hyperlink" Target="https://podminky.urs.cz/item/CS_URS_2023_02/113202111" TargetMode="External" /><Relationship Id="rId9" Type="http://schemas.openxmlformats.org/officeDocument/2006/relationships/hyperlink" Target="https://podminky.urs.cz/item/CS_URS_2023_02/121151103" TargetMode="External" /><Relationship Id="rId10" Type="http://schemas.openxmlformats.org/officeDocument/2006/relationships/hyperlink" Target="https://podminky.urs.cz/item/CS_URS_2023_02/132154104" TargetMode="External" /><Relationship Id="rId11" Type="http://schemas.openxmlformats.org/officeDocument/2006/relationships/hyperlink" Target="https://podminky.urs.cz/item/CS_URS_2023_02/132254104" TargetMode="External" /><Relationship Id="rId12" Type="http://schemas.openxmlformats.org/officeDocument/2006/relationships/hyperlink" Target="https://podminky.urs.cz/item/CS_URS_2023_02/132354104" TargetMode="External" /><Relationship Id="rId13" Type="http://schemas.openxmlformats.org/officeDocument/2006/relationships/hyperlink" Target="https://podminky.urs.cz/item/CS_URS_2023_02/132454104" TargetMode="External" /><Relationship Id="rId14" Type="http://schemas.openxmlformats.org/officeDocument/2006/relationships/hyperlink" Target="https://podminky.urs.cz/item/CS_URS_2023_02/151101101" TargetMode="External" /><Relationship Id="rId15" Type="http://schemas.openxmlformats.org/officeDocument/2006/relationships/hyperlink" Target="https://podminky.urs.cz/item/CS_URS_2023_02/151101111" TargetMode="External" /><Relationship Id="rId16" Type="http://schemas.openxmlformats.org/officeDocument/2006/relationships/hyperlink" Target="https://podminky.urs.cz/item/CS_URS_2023_02/162651112" TargetMode="External" /><Relationship Id="rId17" Type="http://schemas.openxmlformats.org/officeDocument/2006/relationships/hyperlink" Target="https://podminky.urs.cz/item/CS_URS_2023_02/162651132" TargetMode="External" /><Relationship Id="rId18" Type="http://schemas.openxmlformats.org/officeDocument/2006/relationships/hyperlink" Target="https://podminky.urs.cz/item/CS_URS_2023_02/162751137" TargetMode="External" /><Relationship Id="rId19" Type="http://schemas.openxmlformats.org/officeDocument/2006/relationships/hyperlink" Target="https://podminky.urs.cz/item/CS_URS_2023_02/162751139" TargetMode="External" /><Relationship Id="rId20" Type="http://schemas.openxmlformats.org/officeDocument/2006/relationships/hyperlink" Target="https://podminky.urs.cz/item/CS_URS_2023_02/167151111" TargetMode="External" /><Relationship Id="rId21" Type="http://schemas.openxmlformats.org/officeDocument/2006/relationships/hyperlink" Target="https://podminky.urs.cz/item/CS_URS_2023_02/167151112" TargetMode="External" /><Relationship Id="rId22" Type="http://schemas.openxmlformats.org/officeDocument/2006/relationships/hyperlink" Target="https://podminky.urs.cz/item/CS_URS_2023_02/171201231" TargetMode="External" /><Relationship Id="rId23" Type="http://schemas.openxmlformats.org/officeDocument/2006/relationships/hyperlink" Target="https://podminky.urs.cz/item/CS_URS_2023_02/171251201" TargetMode="External" /><Relationship Id="rId24" Type="http://schemas.openxmlformats.org/officeDocument/2006/relationships/hyperlink" Target="https://podminky.urs.cz/item/CS_URS_2023_02/174151101" TargetMode="External" /><Relationship Id="rId25" Type="http://schemas.openxmlformats.org/officeDocument/2006/relationships/hyperlink" Target="https://podminky.urs.cz/item/CS_URS_2023_02/175151101" TargetMode="External" /><Relationship Id="rId26" Type="http://schemas.openxmlformats.org/officeDocument/2006/relationships/hyperlink" Target="https://podminky.urs.cz/item/CS_URS_2023_02/181351003" TargetMode="External" /><Relationship Id="rId27" Type="http://schemas.openxmlformats.org/officeDocument/2006/relationships/hyperlink" Target="https://podminky.urs.cz/item/CS_URS_2023_02/181411131" TargetMode="External" /><Relationship Id="rId28" Type="http://schemas.openxmlformats.org/officeDocument/2006/relationships/hyperlink" Target="https://podminky.urs.cz/item/CS_URS_2023_02/451572111" TargetMode="External" /><Relationship Id="rId29" Type="http://schemas.openxmlformats.org/officeDocument/2006/relationships/hyperlink" Target="https://podminky.urs.cz/item/CS_URS_2023_02/564710003" TargetMode="External" /><Relationship Id="rId30" Type="http://schemas.openxmlformats.org/officeDocument/2006/relationships/hyperlink" Target="https://podminky.urs.cz/item/CS_URS_2023_02/564750101" TargetMode="External" /><Relationship Id="rId31" Type="http://schemas.openxmlformats.org/officeDocument/2006/relationships/hyperlink" Target="https://podminky.urs.cz/item/CS_URS_2023_02/564760001" TargetMode="External" /><Relationship Id="rId32" Type="http://schemas.openxmlformats.org/officeDocument/2006/relationships/hyperlink" Target="https://podminky.urs.cz/item/CS_URS_2023_02/564770101" TargetMode="External" /><Relationship Id="rId33" Type="http://schemas.openxmlformats.org/officeDocument/2006/relationships/hyperlink" Target="https://podminky.urs.cz/item/CS_URS_2023_02/564851011" TargetMode="External" /><Relationship Id="rId34" Type="http://schemas.openxmlformats.org/officeDocument/2006/relationships/hyperlink" Target="https://podminky.urs.cz/item/CS_URS_2023_02/564861011" TargetMode="External" /><Relationship Id="rId35" Type="http://schemas.openxmlformats.org/officeDocument/2006/relationships/hyperlink" Target="https://podminky.urs.cz/item/CS_URS_2023_02/564930512" TargetMode="External" /><Relationship Id="rId36" Type="http://schemas.openxmlformats.org/officeDocument/2006/relationships/hyperlink" Target="https://podminky.urs.cz/item/CS_URS_2023_02/573191111" TargetMode="External" /><Relationship Id="rId37" Type="http://schemas.openxmlformats.org/officeDocument/2006/relationships/hyperlink" Target="https://podminky.urs.cz/item/CS_URS_2023_02/581131316" TargetMode="External" /><Relationship Id="rId38" Type="http://schemas.openxmlformats.org/officeDocument/2006/relationships/hyperlink" Target="https://podminky.urs.cz/item/CS_URS_2023_02/584921109" TargetMode="External" /><Relationship Id="rId39" Type="http://schemas.openxmlformats.org/officeDocument/2006/relationships/hyperlink" Target="https://podminky.urs.cz/item/CS_URS_2023_02/596211110" TargetMode="External" /><Relationship Id="rId40" Type="http://schemas.openxmlformats.org/officeDocument/2006/relationships/hyperlink" Target="https://podminky.urs.cz/item/CS_URS_2023_02/871161141" TargetMode="External" /><Relationship Id="rId41" Type="http://schemas.openxmlformats.org/officeDocument/2006/relationships/hyperlink" Target="https://podminky.urs.cz/item/CS_URS_2023_02/871171141" TargetMode="External" /><Relationship Id="rId42" Type="http://schemas.openxmlformats.org/officeDocument/2006/relationships/hyperlink" Target="https://podminky.urs.cz/item/CS_URS_2023_02/877162001" TargetMode="External" /><Relationship Id="rId43" Type="http://schemas.openxmlformats.org/officeDocument/2006/relationships/hyperlink" Target="https://podminky.urs.cz/item/CS_URS_2023_02/877172001" TargetMode="External" /><Relationship Id="rId44" Type="http://schemas.openxmlformats.org/officeDocument/2006/relationships/hyperlink" Target="https://podminky.urs.cz/item/CS_URS_2023_02/891161324" TargetMode="External" /><Relationship Id="rId45" Type="http://schemas.openxmlformats.org/officeDocument/2006/relationships/hyperlink" Target="https://podminky.urs.cz/item/CS_URS_2023_02/891171324" TargetMode="External" /><Relationship Id="rId46" Type="http://schemas.openxmlformats.org/officeDocument/2006/relationships/hyperlink" Target="https://podminky.urs.cz/item/CS_URS_2023_02/891249111" TargetMode="External" /><Relationship Id="rId47" Type="http://schemas.openxmlformats.org/officeDocument/2006/relationships/hyperlink" Target="https://podminky.urs.cz/item/CS_URS_2023_02/891319111" TargetMode="External" /><Relationship Id="rId48" Type="http://schemas.openxmlformats.org/officeDocument/2006/relationships/hyperlink" Target="https://podminky.urs.cz/item/CS_URS_2023_02/892233922" TargetMode="External" /><Relationship Id="rId49" Type="http://schemas.openxmlformats.org/officeDocument/2006/relationships/hyperlink" Target="https://podminky.urs.cz/item/CS_URS_2023_02/899401112" TargetMode="External" /><Relationship Id="rId50" Type="http://schemas.openxmlformats.org/officeDocument/2006/relationships/hyperlink" Target="https://podminky.urs.cz/item/CS_URS_2023_02/899712111" TargetMode="External" /><Relationship Id="rId51" Type="http://schemas.openxmlformats.org/officeDocument/2006/relationships/hyperlink" Target="https://podminky.urs.cz/item/CS_URS_2023_02/899721111" TargetMode="External" /><Relationship Id="rId52" Type="http://schemas.openxmlformats.org/officeDocument/2006/relationships/hyperlink" Target="https://podminky.urs.cz/item/CS_URS_2023_02/899722113" TargetMode="External" /><Relationship Id="rId53" Type="http://schemas.openxmlformats.org/officeDocument/2006/relationships/hyperlink" Target="https://podminky.urs.cz/item/CS_URS_2023_02/916231213" TargetMode="External" /><Relationship Id="rId54" Type="http://schemas.openxmlformats.org/officeDocument/2006/relationships/hyperlink" Target="https://podminky.urs.cz/item/CS_URS_2023_02/919726123" TargetMode="External" /><Relationship Id="rId55" Type="http://schemas.openxmlformats.org/officeDocument/2006/relationships/hyperlink" Target="https://podminky.urs.cz/item/CS_URS_2023_02/919732211" TargetMode="External" /><Relationship Id="rId56" Type="http://schemas.openxmlformats.org/officeDocument/2006/relationships/hyperlink" Target="https://podminky.urs.cz/item/CS_URS_2023_02/919735112" TargetMode="External" /><Relationship Id="rId57" Type="http://schemas.openxmlformats.org/officeDocument/2006/relationships/hyperlink" Target="https://podminky.urs.cz/item/CS_URS_2023_02/919735123" TargetMode="External" /><Relationship Id="rId58" Type="http://schemas.openxmlformats.org/officeDocument/2006/relationships/hyperlink" Target="https://podminky.urs.cz/item/CS_URS_2023_02/979024442" TargetMode="External" /><Relationship Id="rId59" Type="http://schemas.openxmlformats.org/officeDocument/2006/relationships/hyperlink" Target="https://podminky.urs.cz/item/CS_URS_2023_02/979054451" TargetMode="External" /><Relationship Id="rId60" Type="http://schemas.openxmlformats.org/officeDocument/2006/relationships/hyperlink" Target="https://podminky.urs.cz/item/CS_URS_2023_02/979094441" TargetMode="External" /><Relationship Id="rId61" Type="http://schemas.openxmlformats.org/officeDocument/2006/relationships/hyperlink" Target="https://podminky.urs.cz/item/CS_URS_2023_02/997221551" TargetMode="External" /><Relationship Id="rId62" Type="http://schemas.openxmlformats.org/officeDocument/2006/relationships/hyperlink" Target="https://podminky.urs.cz/item/CS_URS_2023_02/997221559" TargetMode="External" /><Relationship Id="rId63" Type="http://schemas.openxmlformats.org/officeDocument/2006/relationships/hyperlink" Target="https://podminky.urs.cz/item/CS_URS_2023_02/997221571" TargetMode="External" /><Relationship Id="rId64" Type="http://schemas.openxmlformats.org/officeDocument/2006/relationships/hyperlink" Target="https://podminky.urs.cz/item/CS_URS_2023_02/997221579" TargetMode="External" /><Relationship Id="rId65" Type="http://schemas.openxmlformats.org/officeDocument/2006/relationships/hyperlink" Target="https://podminky.urs.cz/item/CS_URS_2023_02/997221612" TargetMode="External" /><Relationship Id="rId66" Type="http://schemas.openxmlformats.org/officeDocument/2006/relationships/hyperlink" Target="https://podminky.urs.cz/item/CS_URS_2023_02/997221861" TargetMode="External" /><Relationship Id="rId67" Type="http://schemas.openxmlformats.org/officeDocument/2006/relationships/hyperlink" Target="https://podminky.urs.cz/item/CS_URS_2023_02/997221873" TargetMode="External" /><Relationship Id="rId68" Type="http://schemas.openxmlformats.org/officeDocument/2006/relationships/hyperlink" Target="https://podminky.urs.cz/item/CS_URS_2023_02/997221875" TargetMode="External" /><Relationship Id="rId69" Type="http://schemas.openxmlformats.org/officeDocument/2006/relationships/hyperlink" Target="https://podminky.urs.cz/item/CS_URS_2023_02/998276101" TargetMode="External" /><Relationship Id="rId70" Type="http://schemas.openxmlformats.org/officeDocument/2006/relationships/hyperlink" Target="https://podminky.urs.cz/item/CS_URS_2023_02/998276125" TargetMode="External" /><Relationship Id="rId71" Type="http://schemas.openxmlformats.org/officeDocument/2006/relationships/drawing" Target="../drawings/drawing18.xml" /></Relationships>
</file>

<file path=xl/worksheets/_rels/sheet1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7323" TargetMode="External" /><Relationship Id="rId2" Type="http://schemas.openxmlformats.org/officeDocument/2006/relationships/hyperlink" Target="https://podminky.urs.cz/item/CS_URS_2023_02/121151103" TargetMode="External" /><Relationship Id="rId3" Type="http://schemas.openxmlformats.org/officeDocument/2006/relationships/hyperlink" Target="https://podminky.urs.cz/item/CS_URS_2023_02/132154104" TargetMode="External" /><Relationship Id="rId4" Type="http://schemas.openxmlformats.org/officeDocument/2006/relationships/hyperlink" Target="https://podminky.urs.cz/item/CS_URS_2023_02/132254104" TargetMode="External" /><Relationship Id="rId5" Type="http://schemas.openxmlformats.org/officeDocument/2006/relationships/hyperlink" Target="https://podminky.urs.cz/item/CS_URS_2023_02/132354104" TargetMode="External" /><Relationship Id="rId6" Type="http://schemas.openxmlformats.org/officeDocument/2006/relationships/hyperlink" Target="https://podminky.urs.cz/item/CS_URS_2023_02/132454104" TargetMode="External" /><Relationship Id="rId7" Type="http://schemas.openxmlformats.org/officeDocument/2006/relationships/hyperlink" Target="https://podminky.urs.cz/item/CS_URS_2023_02/151101101" TargetMode="External" /><Relationship Id="rId8" Type="http://schemas.openxmlformats.org/officeDocument/2006/relationships/hyperlink" Target="https://podminky.urs.cz/item/CS_URS_2023_02/151101111" TargetMode="External" /><Relationship Id="rId9" Type="http://schemas.openxmlformats.org/officeDocument/2006/relationships/hyperlink" Target="https://podminky.urs.cz/item/CS_URS_2023_02/162651112" TargetMode="External" /><Relationship Id="rId10" Type="http://schemas.openxmlformats.org/officeDocument/2006/relationships/hyperlink" Target="https://podminky.urs.cz/item/CS_URS_2023_02/162651132" TargetMode="External" /><Relationship Id="rId11" Type="http://schemas.openxmlformats.org/officeDocument/2006/relationships/hyperlink" Target="https://podminky.urs.cz/item/CS_URS_2023_02/162751137" TargetMode="External" /><Relationship Id="rId12" Type="http://schemas.openxmlformats.org/officeDocument/2006/relationships/hyperlink" Target="https://podminky.urs.cz/item/CS_URS_2023_02/162751139" TargetMode="External" /><Relationship Id="rId13" Type="http://schemas.openxmlformats.org/officeDocument/2006/relationships/hyperlink" Target="https://podminky.urs.cz/item/CS_URS_2023_02/167151111" TargetMode="External" /><Relationship Id="rId14" Type="http://schemas.openxmlformats.org/officeDocument/2006/relationships/hyperlink" Target="https://podminky.urs.cz/item/CS_URS_2023_02/167151112" TargetMode="External" /><Relationship Id="rId15" Type="http://schemas.openxmlformats.org/officeDocument/2006/relationships/hyperlink" Target="https://podminky.urs.cz/item/CS_URS_2023_02/171201231" TargetMode="External" /><Relationship Id="rId16" Type="http://schemas.openxmlformats.org/officeDocument/2006/relationships/hyperlink" Target="https://podminky.urs.cz/item/CS_URS_2023_02/171251201" TargetMode="External" /><Relationship Id="rId17" Type="http://schemas.openxmlformats.org/officeDocument/2006/relationships/hyperlink" Target="https://podminky.urs.cz/item/CS_URS_2023_02/174151101" TargetMode="External" /><Relationship Id="rId18" Type="http://schemas.openxmlformats.org/officeDocument/2006/relationships/hyperlink" Target="https://podminky.urs.cz/item/CS_URS_2023_02/175151101" TargetMode="External" /><Relationship Id="rId19" Type="http://schemas.openxmlformats.org/officeDocument/2006/relationships/hyperlink" Target="https://podminky.urs.cz/item/CS_URS_2023_02/181351003" TargetMode="External" /><Relationship Id="rId20" Type="http://schemas.openxmlformats.org/officeDocument/2006/relationships/hyperlink" Target="https://podminky.urs.cz/item/CS_URS_2023_02/181411131" TargetMode="External" /><Relationship Id="rId21" Type="http://schemas.openxmlformats.org/officeDocument/2006/relationships/hyperlink" Target="https://podminky.urs.cz/item/CS_URS_2023_02/451572111" TargetMode="External" /><Relationship Id="rId22" Type="http://schemas.openxmlformats.org/officeDocument/2006/relationships/hyperlink" Target="https://podminky.urs.cz/item/CS_URS_2023_02/564750101" TargetMode="External" /><Relationship Id="rId23" Type="http://schemas.openxmlformats.org/officeDocument/2006/relationships/hyperlink" Target="https://podminky.urs.cz/item/CS_URS_2023_02/871161141" TargetMode="External" /><Relationship Id="rId24" Type="http://schemas.openxmlformats.org/officeDocument/2006/relationships/hyperlink" Target="https://podminky.urs.cz/item/CS_URS_2023_02/877162001" TargetMode="External" /><Relationship Id="rId25" Type="http://schemas.openxmlformats.org/officeDocument/2006/relationships/hyperlink" Target="https://podminky.urs.cz/item/CS_URS_2023_02/891161324" TargetMode="External" /><Relationship Id="rId26" Type="http://schemas.openxmlformats.org/officeDocument/2006/relationships/hyperlink" Target="https://podminky.urs.cz/item/CS_URS_2023_02/891249111" TargetMode="External" /><Relationship Id="rId27" Type="http://schemas.openxmlformats.org/officeDocument/2006/relationships/hyperlink" Target="https://podminky.urs.cz/item/CS_URS_2023_02/892233922" TargetMode="External" /><Relationship Id="rId28" Type="http://schemas.openxmlformats.org/officeDocument/2006/relationships/hyperlink" Target="https://podminky.urs.cz/item/CS_URS_2023_02/899401112" TargetMode="External" /><Relationship Id="rId29" Type="http://schemas.openxmlformats.org/officeDocument/2006/relationships/hyperlink" Target="https://podminky.urs.cz/item/CS_URS_2023_02/899712111" TargetMode="External" /><Relationship Id="rId30" Type="http://schemas.openxmlformats.org/officeDocument/2006/relationships/hyperlink" Target="https://podminky.urs.cz/item/CS_URS_2023_02/899721111" TargetMode="External" /><Relationship Id="rId31" Type="http://schemas.openxmlformats.org/officeDocument/2006/relationships/hyperlink" Target="https://podminky.urs.cz/item/CS_URS_2023_02/899722113" TargetMode="External" /><Relationship Id="rId32" Type="http://schemas.openxmlformats.org/officeDocument/2006/relationships/hyperlink" Target="https://podminky.urs.cz/item/CS_URS_2023_02/997221551" TargetMode="External" /><Relationship Id="rId33" Type="http://schemas.openxmlformats.org/officeDocument/2006/relationships/hyperlink" Target="https://podminky.urs.cz/item/CS_URS_2023_02/997221559" TargetMode="External" /><Relationship Id="rId34" Type="http://schemas.openxmlformats.org/officeDocument/2006/relationships/hyperlink" Target="https://podminky.urs.cz/item/CS_URS_2023_02/997221873" TargetMode="External" /><Relationship Id="rId35" Type="http://schemas.openxmlformats.org/officeDocument/2006/relationships/hyperlink" Target="https://podminky.urs.cz/item/CS_URS_2023_02/998276101" TargetMode="External" /><Relationship Id="rId36" Type="http://schemas.openxmlformats.org/officeDocument/2006/relationships/hyperlink" Target="https://podminky.urs.cz/item/CS_URS_2023_02/998276125" TargetMode="External" /><Relationship Id="rId37" Type="http://schemas.openxmlformats.org/officeDocument/2006/relationships/drawing" Target="../drawings/drawing19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2101101" TargetMode="External" /><Relationship Id="rId2" Type="http://schemas.openxmlformats.org/officeDocument/2006/relationships/hyperlink" Target="https://podminky.urs.cz/item/CS_URS_2023_02/112101102" TargetMode="External" /><Relationship Id="rId3" Type="http://schemas.openxmlformats.org/officeDocument/2006/relationships/hyperlink" Target="https://podminky.urs.cz/item/CS_URS_2023_02/112101103" TargetMode="External" /><Relationship Id="rId4" Type="http://schemas.openxmlformats.org/officeDocument/2006/relationships/hyperlink" Target="https://podminky.urs.cz/item/CS_URS_2023_02/112101104" TargetMode="External" /><Relationship Id="rId5" Type="http://schemas.openxmlformats.org/officeDocument/2006/relationships/hyperlink" Target="https://podminky.urs.cz/item/CS_URS_2023_02/112251101" TargetMode="External" /><Relationship Id="rId6" Type="http://schemas.openxmlformats.org/officeDocument/2006/relationships/hyperlink" Target="https://podminky.urs.cz/item/CS_URS_2023_02/112251102" TargetMode="External" /><Relationship Id="rId7" Type="http://schemas.openxmlformats.org/officeDocument/2006/relationships/hyperlink" Target="https://podminky.urs.cz/item/CS_URS_2023_02/112251103" TargetMode="External" /><Relationship Id="rId8" Type="http://schemas.openxmlformats.org/officeDocument/2006/relationships/hyperlink" Target="https://podminky.urs.cz/item/CS_URS_2023_02/112251104" TargetMode="External" /><Relationship Id="rId9" Type="http://schemas.openxmlformats.org/officeDocument/2006/relationships/hyperlink" Target="https://podminky.urs.cz/item/CS_URS_2023_02/113106190" TargetMode="External" /><Relationship Id="rId10" Type="http://schemas.openxmlformats.org/officeDocument/2006/relationships/hyperlink" Target="https://podminky.urs.cz/item/CS_URS_2023_02/113107163" TargetMode="External" /><Relationship Id="rId11" Type="http://schemas.openxmlformats.org/officeDocument/2006/relationships/hyperlink" Target="https://podminky.urs.cz/item/CS_URS_2023_02/113107323" TargetMode="External" /><Relationship Id="rId12" Type="http://schemas.openxmlformats.org/officeDocument/2006/relationships/hyperlink" Target="https://podminky.urs.cz/item/CS_URS_2023_02/113155124" TargetMode="External" /><Relationship Id="rId13" Type="http://schemas.openxmlformats.org/officeDocument/2006/relationships/hyperlink" Target="https://podminky.urs.cz/item/CS_URS_2023_02/115101201" TargetMode="External" /><Relationship Id="rId14" Type="http://schemas.openxmlformats.org/officeDocument/2006/relationships/hyperlink" Target="https://podminky.urs.cz/item/CS_URS_2023_02/115101301" TargetMode="External" /><Relationship Id="rId15" Type="http://schemas.openxmlformats.org/officeDocument/2006/relationships/hyperlink" Target="https://podminky.urs.cz/item/CS_URS_2023_02/119001403" TargetMode="External" /><Relationship Id="rId16" Type="http://schemas.openxmlformats.org/officeDocument/2006/relationships/hyperlink" Target="https://podminky.urs.cz/item/CS_URS_2023_02/119001406" TargetMode="External" /><Relationship Id="rId17" Type="http://schemas.openxmlformats.org/officeDocument/2006/relationships/hyperlink" Target="https://podminky.urs.cz/item/CS_URS_2023_02/119001412" TargetMode="External" /><Relationship Id="rId18" Type="http://schemas.openxmlformats.org/officeDocument/2006/relationships/hyperlink" Target="https://podminky.urs.cz/item/CS_URS_2023_02/119001422" TargetMode="External" /><Relationship Id="rId19" Type="http://schemas.openxmlformats.org/officeDocument/2006/relationships/hyperlink" Target="https://podminky.urs.cz/item/CS_URS_2023_02/121111201" TargetMode="External" /><Relationship Id="rId20" Type="http://schemas.openxmlformats.org/officeDocument/2006/relationships/hyperlink" Target="https://podminky.urs.cz/item/CS_URS_2023_02/121151113" TargetMode="External" /><Relationship Id="rId21" Type="http://schemas.openxmlformats.org/officeDocument/2006/relationships/hyperlink" Target="https://podminky.urs.cz/item/CS_URS_2023_02/121151123" TargetMode="External" /><Relationship Id="rId22" Type="http://schemas.openxmlformats.org/officeDocument/2006/relationships/hyperlink" Target="https://podminky.urs.cz/item/CS_URS_2023_02/121151125" TargetMode="External" /><Relationship Id="rId23" Type="http://schemas.openxmlformats.org/officeDocument/2006/relationships/hyperlink" Target="https://podminky.urs.cz/item/CS_URS_2023_02/121151213" TargetMode="External" /><Relationship Id="rId24" Type="http://schemas.openxmlformats.org/officeDocument/2006/relationships/hyperlink" Target="https://podminky.urs.cz/item/CS_URS_2023_02/131151201" TargetMode="External" /><Relationship Id="rId25" Type="http://schemas.openxmlformats.org/officeDocument/2006/relationships/hyperlink" Target="https://podminky.urs.cz/item/CS_URS_2023_02/131251201" TargetMode="External" /><Relationship Id="rId26" Type="http://schemas.openxmlformats.org/officeDocument/2006/relationships/hyperlink" Target="https://podminky.urs.cz/item/CS_URS_2023_02/131351201" TargetMode="External" /><Relationship Id="rId27" Type="http://schemas.openxmlformats.org/officeDocument/2006/relationships/hyperlink" Target="https://podminky.urs.cz/item/CS_URS_2023_02/131451201" TargetMode="External" /><Relationship Id="rId28" Type="http://schemas.openxmlformats.org/officeDocument/2006/relationships/hyperlink" Target="https://podminky.urs.cz/item/CS_URS_2023_02/132154206" TargetMode="External" /><Relationship Id="rId29" Type="http://schemas.openxmlformats.org/officeDocument/2006/relationships/hyperlink" Target="https://podminky.urs.cz/item/CS_URS_2023_02/132254206" TargetMode="External" /><Relationship Id="rId30" Type="http://schemas.openxmlformats.org/officeDocument/2006/relationships/hyperlink" Target="https://podminky.urs.cz/item/CS_URS_2023_02/132354206" TargetMode="External" /><Relationship Id="rId31" Type="http://schemas.openxmlformats.org/officeDocument/2006/relationships/hyperlink" Target="https://podminky.urs.cz/item/CS_URS_2023_02/132454206" TargetMode="External" /><Relationship Id="rId32" Type="http://schemas.openxmlformats.org/officeDocument/2006/relationships/hyperlink" Target="https://podminky.urs.cz/item/CS_URS_2023_02/139001101" TargetMode="External" /><Relationship Id="rId33" Type="http://schemas.openxmlformats.org/officeDocument/2006/relationships/hyperlink" Target="https://podminky.urs.cz/item/CS_URS_2023_02/141721217" TargetMode="External" /><Relationship Id="rId34" Type="http://schemas.openxmlformats.org/officeDocument/2006/relationships/hyperlink" Target="https://podminky.urs.cz/item/CS_URS_2023_02/141721257" TargetMode="External" /><Relationship Id="rId35" Type="http://schemas.openxmlformats.org/officeDocument/2006/relationships/hyperlink" Target="https://podminky.urs.cz/item/CS_URS_2023_02/151101201" TargetMode="External" /><Relationship Id="rId36" Type="http://schemas.openxmlformats.org/officeDocument/2006/relationships/hyperlink" Target="https://podminky.urs.cz/item/CS_URS_2023_02/151101211" TargetMode="External" /><Relationship Id="rId37" Type="http://schemas.openxmlformats.org/officeDocument/2006/relationships/hyperlink" Target="https://podminky.urs.cz/item/CS_URS_2023_02/151101301" TargetMode="External" /><Relationship Id="rId38" Type="http://schemas.openxmlformats.org/officeDocument/2006/relationships/hyperlink" Target="https://podminky.urs.cz/item/CS_URS_2023_02/151101311" TargetMode="External" /><Relationship Id="rId39" Type="http://schemas.openxmlformats.org/officeDocument/2006/relationships/hyperlink" Target="https://podminky.urs.cz/item/CS_URS_2023_02/151811131" TargetMode="External" /><Relationship Id="rId40" Type="http://schemas.openxmlformats.org/officeDocument/2006/relationships/hyperlink" Target="https://podminky.urs.cz/item/CS_URS_2023_02/151811231" TargetMode="External" /><Relationship Id="rId41" Type="http://schemas.openxmlformats.org/officeDocument/2006/relationships/hyperlink" Target="https://podminky.urs.cz/item/CS_URS_2023_02/162201401" TargetMode="External" /><Relationship Id="rId42" Type="http://schemas.openxmlformats.org/officeDocument/2006/relationships/hyperlink" Target="https://podminky.urs.cz/item/CS_URS_2023_02/162201402" TargetMode="External" /><Relationship Id="rId43" Type="http://schemas.openxmlformats.org/officeDocument/2006/relationships/hyperlink" Target="https://podminky.urs.cz/item/CS_URS_2023_02/162201403" TargetMode="External" /><Relationship Id="rId44" Type="http://schemas.openxmlformats.org/officeDocument/2006/relationships/hyperlink" Target="https://podminky.urs.cz/item/CS_URS_2023_02/162201404" TargetMode="External" /><Relationship Id="rId45" Type="http://schemas.openxmlformats.org/officeDocument/2006/relationships/hyperlink" Target="https://podminky.urs.cz/item/CS_URS_2023_02/162201411" TargetMode="External" /><Relationship Id="rId46" Type="http://schemas.openxmlformats.org/officeDocument/2006/relationships/hyperlink" Target="https://podminky.urs.cz/item/CS_URS_2023_02/162201412" TargetMode="External" /><Relationship Id="rId47" Type="http://schemas.openxmlformats.org/officeDocument/2006/relationships/hyperlink" Target="https://podminky.urs.cz/item/CS_URS_2023_02/162201413" TargetMode="External" /><Relationship Id="rId48" Type="http://schemas.openxmlformats.org/officeDocument/2006/relationships/hyperlink" Target="https://podminky.urs.cz/item/CS_URS_2023_02/162201414" TargetMode="External" /><Relationship Id="rId49" Type="http://schemas.openxmlformats.org/officeDocument/2006/relationships/hyperlink" Target="https://podminky.urs.cz/item/CS_URS_2023_02/162201421" TargetMode="External" /><Relationship Id="rId50" Type="http://schemas.openxmlformats.org/officeDocument/2006/relationships/hyperlink" Target="https://podminky.urs.cz/item/CS_URS_2023_02/162201422" TargetMode="External" /><Relationship Id="rId51" Type="http://schemas.openxmlformats.org/officeDocument/2006/relationships/hyperlink" Target="https://podminky.urs.cz/item/CS_URS_2023_02/162201423" TargetMode="External" /><Relationship Id="rId52" Type="http://schemas.openxmlformats.org/officeDocument/2006/relationships/hyperlink" Target="https://podminky.urs.cz/item/CS_URS_2023_02/162201424" TargetMode="External" /><Relationship Id="rId53" Type="http://schemas.openxmlformats.org/officeDocument/2006/relationships/hyperlink" Target="https://podminky.urs.cz/item/CS_URS_2023_02/162301931" TargetMode="External" /><Relationship Id="rId54" Type="http://schemas.openxmlformats.org/officeDocument/2006/relationships/hyperlink" Target="https://podminky.urs.cz/item/CS_URS_2023_02/162301932" TargetMode="External" /><Relationship Id="rId55" Type="http://schemas.openxmlformats.org/officeDocument/2006/relationships/hyperlink" Target="https://podminky.urs.cz/item/CS_URS_2023_02/162301933" TargetMode="External" /><Relationship Id="rId56" Type="http://schemas.openxmlformats.org/officeDocument/2006/relationships/hyperlink" Target="https://podminky.urs.cz/item/CS_URS_2023_02/162301934" TargetMode="External" /><Relationship Id="rId57" Type="http://schemas.openxmlformats.org/officeDocument/2006/relationships/hyperlink" Target="https://podminky.urs.cz/item/CS_URS_2023_02/162301951" TargetMode="External" /><Relationship Id="rId58" Type="http://schemas.openxmlformats.org/officeDocument/2006/relationships/hyperlink" Target="https://podminky.urs.cz/item/CS_URS_2023_02/162301952" TargetMode="External" /><Relationship Id="rId59" Type="http://schemas.openxmlformats.org/officeDocument/2006/relationships/hyperlink" Target="https://podminky.urs.cz/item/CS_URS_2023_02/162301953" TargetMode="External" /><Relationship Id="rId60" Type="http://schemas.openxmlformats.org/officeDocument/2006/relationships/hyperlink" Target="https://podminky.urs.cz/item/CS_URS_2023_02/162301954" TargetMode="External" /><Relationship Id="rId61" Type="http://schemas.openxmlformats.org/officeDocument/2006/relationships/hyperlink" Target="https://podminky.urs.cz/item/CS_URS_2023_02/162301971" TargetMode="External" /><Relationship Id="rId62" Type="http://schemas.openxmlformats.org/officeDocument/2006/relationships/hyperlink" Target="https://podminky.urs.cz/item/CS_URS_2023_02/162301972" TargetMode="External" /><Relationship Id="rId63" Type="http://schemas.openxmlformats.org/officeDocument/2006/relationships/hyperlink" Target="https://podminky.urs.cz/item/CS_URS_2023_02/162301973" TargetMode="External" /><Relationship Id="rId64" Type="http://schemas.openxmlformats.org/officeDocument/2006/relationships/hyperlink" Target="https://podminky.urs.cz/item/CS_URS_2023_02/162301974" TargetMode="External" /><Relationship Id="rId65" Type="http://schemas.openxmlformats.org/officeDocument/2006/relationships/hyperlink" Target="https://podminky.urs.cz/item/CS_URS_2023_02/162651112" TargetMode="External" /><Relationship Id="rId66" Type="http://schemas.openxmlformats.org/officeDocument/2006/relationships/hyperlink" Target="https://podminky.urs.cz/item/CS_URS_2023_02/162751117" TargetMode="External" /><Relationship Id="rId67" Type="http://schemas.openxmlformats.org/officeDocument/2006/relationships/hyperlink" Target="https://podminky.urs.cz/item/CS_URS_2023_02/162751119" TargetMode="External" /><Relationship Id="rId68" Type="http://schemas.openxmlformats.org/officeDocument/2006/relationships/hyperlink" Target="https://podminky.urs.cz/item/CS_URS_2023_02/162751137" TargetMode="External" /><Relationship Id="rId69" Type="http://schemas.openxmlformats.org/officeDocument/2006/relationships/hyperlink" Target="https://podminky.urs.cz/item/CS_URS_2023_02/162751139" TargetMode="External" /><Relationship Id="rId70" Type="http://schemas.openxmlformats.org/officeDocument/2006/relationships/hyperlink" Target="https://podminky.urs.cz/item/CS_URS_2023_02/167151111" TargetMode="External" /><Relationship Id="rId71" Type="http://schemas.openxmlformats.org/officeDocument/2006/relationships/hyperlink" Target="https://podminky.urs.cz/item/CS_URS_2023_02/171201231" TargetMode="External" /><Relationship Id="rId72" Type="http://schemas.openxmlformats.org/officeDocument/2006/relationships/hyperlink" Target="https://podminky.urs.cz/item/CS_URS_2023_02/171251201" TargetMode="External" /><Relationship Id="rId73" Type="http://schemas.openxmlformats.org/officeDocument/2006/relationships/hyperlink" Target="https://podminky.urs.cz/item/CS_URS_2023_02/174151101" TargetMode="External" /><Relationship Id="rId74" Type="http://schemas.openxmlformats.org/officeDocument/2006/relationships/hyperlink" Target="https://podminky.urs.cz/item/CS_URS_2023_02/175151101" TargetMode="External" /><Relationship Id="rId75" Type="http://schemas.openxmlformats.org/officeDocument/2006/relationships/hyperlink" Target="https://podminky.urs.cz/item/CS_URS_2023_02/181351103" TargetMode="External" /><Relationship Id="rId76" Type="http://schemas.openxmlformats.org/officeDocument/2006/relationships/hyperlink" Target="https://podminky.urs.cz/item/CS_URS_2023_02/181351113" TargetMode="External" /><Relationship Id="rId77" Type="http://schemas.openxmlformats.org/officeDocument/2006/relationships/hyperlink" Target="https://podminky.urs.cz/item/CS_URS_2023_02/181351115" TargetMode="External" /><Relationship Id="rId78" Type="http://schemas.openxmlformats.org/officeDocument/2006/relationships/hyperlink" Target="https://podminky.urs.cz/item/CS_URS_2023_02/181411121" TargetMode="External" /><Relationship Id="rId79" Type="http://schemas.openxmlformats.org/officeDocument/2006/relationships/hyperlink" Target="https://podminky.urs.cz/item/CS_URS_2023_02/212755214" TargetMode="External" /><Relationship Id="rId80" Type="http://schemas.openxmlformats.org/officeDocument/2006/relationships/hyperlink" Target="https://podminky.urs.cz/item/CS_URS_2023_02/451572111" TargetMode="External" /><Relationship Id="rId81" Type="http://schemas.openxmlformats.org/officeDocument/2006/relationships/hyperlink" Target="https://podminky.urs.cz/item/CS_URS_2023_02/452313141" TargetMode="External" /><Relationship Id="rId82" Type="http://schemas.openxmlformats.org/officeDocument/2006/relationships/hyperlink" Target="https://podminky.urs.cz/item/CS_URS_2023_02/564710003" TargetMode="External" /><Relationship Id="rId83" Type="http://schemas.openxmlformats.org/officeDocument/2006/relationships/hyperlink" Target="https://podminky.urs.cz/item/CS_URS_2023_02/564760001" TargetMode="External" /><Relationship Id="rId84" Type="http://schemas.openxmlformats.org/officeDocument/2006/relationships/hyperlink" Target="https://podminky.urs.cz/item/CS_URS_2023_02/564871016" TargetMode="External" /><Relationship Id="rId85" Type="http://schemas.openxmlformats.org/officeDocument/2006/relationships/hyperlink" Target="https://podminky.urs.cz/item/CS_URS_2023_02/573191111" TargetMode="External" /><Relationship Id="rId86" Type="http://schemas.openxmlformats.org/officeDocument/2006/relationships/hyperlink" Target="https://podminky.urs.cz/item/CS_URS_2023_02/573231106" TargetMode="External" /><Relationship Id="rId87" Type="http://schemas.openxmlformats.org/officeDocument/2006/relationships/hyperlink" Target="https://podminky.urs.cz/item/CS_URS_2023_02/577144031" TargetMode="External" /><Relationship Id="rId88" Type="http://schemas.openxmlformats.org/officeDocument/2006/relationships/hyperlink" Target="https://podminky.urs.cz/item/CS_URS_2023_02/577145032" TargetMode="External" /><Relationship Id="rId89" Type="http://schemas.openxmlformats.org/officeDocument/2006/relationships/hyperlink" Target="https://podminky.urs.cz/item/CS_URS_2023_02/584921109" TargetMode="External" /><Relationship Id="rId90" Type="http://schemas.openxmlformats.org/officeDocument/2006/relationships/hyperlink" Target="https://podminky.urs.cz/item/CS_URS_2023_02/852242122" TargetMode="External" /><Relationship Id="rId91" Type="http://schemas.openxmlformats.org/officeDocument/2006/relationships/hyperlink" Target="https://podminky.urs.cz/item/CS_URS_2023_02/857242122" TargetMode="External" /><Relationship Id="rId92" Type="http://schemas.openxmlformats.org/officeDocument/2006/relationships/hyperlink" Target="https://podminky.urs.cz/item/CS_URS_2023_02/857312122" TargetMode="External" /><Relationship Id="rId93" Type="http://schemas.openxmlformats.org/officeDocument/2006/relationships/hyperlink" Target="https://podminky.urs.cz/item/CS_URS_2023_02/857314122" TargetMode="External" /><Relationship Id="rId94" Type="http://schemas.openxmlformats.org/officeDocument/2006/relationships/hyperlink" Target="https://podminky.urs.cz/item/CS_URS_2023_02/871321211" TargetMode="External" /><Relationship Id="rId95" Type="http://schemas.openxmlformats.org/officeDocument/2006/relationships/hyperlink" Target="https://podminky.urs.cz/item/CS_URS_2023_02/871361151" TargetMode="External" /><Relationship Id="rId96" Type="http://schemas.openxmlformats.org/officeDocument/2006/relationships/hyperlink" Target="https://podminky.urs.cz/item/CS_URS_2023_02/877321101" TargetMode="External" /><Relationship Id="rId97" Type="http://schemas.openxmlformats.org/officeDocument/2006/relationships/hyperlink" Target="https://podminky.urs.cz/item/CS_URS_2023_02/877321201" TargetMode="External" /><Relationship Id="rId98" Type="http://schemas.openxmlformats.org/officeDocument/2006/relationships/hyperlink" Target="https://podminky.urs.cz/item/CS_URS_2023_02/891241112" TargetMode="External" /><Relationship Id="rId99" Type="http://schemas.openxmlformats.org/officeDocument/2006/relationships/hyperlink" Target="https://podminky.urs.cz/item/CS_URS_2023_02/891247112" TargetMode="External" /><Relationship Id="rId100" Type="http://schemas.openxmlformats.org/officeDocument/2006/relationships/hyperlink" Target="https://podminky.urs.cz/item/CS_URS_2023_02/891311112" TargetMode="External" /><Relationship Id="rId101" Type="http://schemas.openxmlformats.org/officeDocument/2006/relationships/hyperlink" Target="https://podminky.urs.cz/item/CS_URS_2023_02/891319111" TargetMode="External" /><Relationship Id="rId102" Type="http://schemas.openxmlformats.org/officeDocument/2006/relationships/hyperlink" Target="https://podminky.urs.cz/item/CS_URS_2023_02/892351111" TargetMode="External" /><Relationship Id="rId103" Type="http://schemas.openxmlformats.org/officeDocument/2006/relationships/hyperlink" Target="https://podminky.urs.cz/item/CS_URS_2023_02/892353122" TargetMode="External" /><Relationship Id="rId104" Type="http://schemas.openxmlformats.org/officeDocument/2006/relationships/hyperlink" Target="https://podminky.urs.cz/item/CS_URS_2023_02/892372111" TargetMode="External" /><Relationship Id="rId105" Type="http://schemas.openxmlformats.org/officeDocument/2006/relationships/hyperlink" Target="https://podminky.urs.cz/item/CS_URS_2023_02/899401113" TargetMode="External" /><Relationship Id="rId106" Type="http://schemas.openxmlformats.org/officeDocument/2006/relationships/hyperlink" Target="https://podminky.urs.cz/item/CS_URS_2023_02/899721111" TargetMode="External" /><Relationship Id="rId107" Type="http://schemas.openxmlformats.org/officeDocument/2006/relationships/hyperlink" Target="https://podminky.urs.cz/item/CS_URS_2023_02/899722113" TargetMode="External" /><Relationship Id="rId108" Type="http://schemas.openxmlformats.org/officeDocument/2006/relationships/hyperlink" Target="https://podminky.urs.cz/item/CS_URS_2023_02/899722114" TargetMode="External" /><Relationship Id="rId109" Type="http://schemas.openxmlformats.org/officeDocument/2006/relationships/hyperlink" Target="https://podminky.urs.cz/item/CS_URS_2023_02/919726123" TargetMode="External" /><Relationship Id="rId110" Type="http://schemas.openxmlformats.org/officeDocument/2006/relationships/hyperlink" Target="https://podminky.urs.cz/item/CS_URS_2023_02/919732211" TargetMode="External" /><Relationship Id="rId111" Type="http://schemas.openxmlformats.org/officeDocument/2006/relationships/hyperlink" Target="https://podminky.urs.cz/item/CS_URS_2023_02/919735112" TargetMode="External" /><Relationship Id="rId112" Type="http://schemas.openxmlformats.org/officeDocument/2006/relationships/hyperlink" Target="https://podminky.urs.cz/item/CS_URS_2023_02/979094441" TargetMode="External" /><Relationship Id="rId113" Type="http://schemas.openxmlformats.org/officeDocument/2006/relationships/hyperlink" Target="https://podminky.urs.cz/item/CS_URS_2023_02/997221551" TargetMode="External" /><Relationship Id="rId114" Type="http://schemas.openxmlformats.org/officeDocument/2006/relationships/hyperlink" Target="https://podminky.urs.cz/item/CS_URS_2023_02/997221559" TargetMode="External" /><Relationship Id="rId115" Type="http://schemas.openxmlformats.org/officeDocument/2006/relationships/hyperlink" Target="https://podminky.urs.cz/item/CS_URS_2023_02/997221571" TargetMode="External" /><Relationship Id="rId116" Type="http://schemas.openxmlformats.org/officeDocument/2006/relationships/hyperlink" Target="https://podminky.urs.cz/item/CS_URS_2023_02/997221579" TargetMode="External" /><Relationship Id="rId117" Type="http://schemas.openxmlformats.org/officeDocument/2006/relationships/hyperlink" Target="https://podminky.urs.cz/item/CS_URS_2023_02/997221612" TargetMode="External" /><Relationship Id="rId118" Type="http://schemas.openxmlformats.org/officeDocument/2006/relationships/hyperlink" Target="https://podminky.urs.cz/item/CS_URS_2023_02/997221873" TargetMode="External" /><Relationship Id="rId119" Type="http://schemas.openxmlformats.org/officeDocument/2006/relationships/hyperlink" Target="https://podminky.urs.cz/item/CS_URS_2023_02/997221875" TargetMode="External" /><Relationship Id="rId120" Type="http://schemas.openxmlformats.org/officeDocument/2006/relationships/hyperlink" Target="https://podminky.urs.cz/item/CS_URS_2023_02/998276101" TargetMode="External" /><Relationship Id="rId121" Type="http://schemas.openxmlformats.org/officeDocument/2006/relationships/hyperlink" Target="https://podminky.urs.cz/item/CS_URS_2023_02/998276125" TargetMode="External" /><Relationship Id="rId122" Type="http://schemas.openxmlformats.org/officeDocument/2006/relationships/hyperlink" Target="https://podminky.urs.cz/item/CS_URS_2023_02/230032029" TargetMode="External" /><Relationship Id="rId123" Type="http://schemas.openxmlformats.org/officeDocument/2006/relationships/hyperlink" Target="https://podminky.urs.cz/item/CS_URS_2023_02/230032032" TargetMode="External" /><Relationship Id="rId124" Type="http://schemas.openxmlformats.org/officeDocument/2006/relationships/hyperlink" Target="https://podminky.urs.cz/item/CS_URS_2023_02/230202226" TargetMode="External" /><Relationship Id="rId125" Type="http://schemas.openxmlformats.org/officeDocument/2006/relationships/hyperlink" Target="https://podminky.urs.cz/item/CS_URS_2023_02/230202073" TargetMode="External" /><Relationship Id="rId126" Type="http://schemas.openxmlformats.org/officeDocument/2006/relationships/hyperlink" Target="https://podminky.urs.cz/item/CS_URS_2023_02/230202127" TargetMode="External" /><Relationship Id="rId127" Type="http://schemas.openxmlformats.org/officeDocument/2006/relationships/hyperlink" Target="https://podminky.urs.cz/item/CS_URS_2023_02/460661512" TargetMode="External" /><Relationship Id="rId128" Type="http://schemas.openxmlformats.org/officeDocument/2006/relationships/drawing" Target="../drawings/drawing2.xml" /></Relationships>
</file>

<file path=xl/worksheets/_rels/sheet2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5101201" TargetMode="External" /><Relationship Id="rId2" Type="http://schemas.openxmlformats.org/officeDocument/2006/relationships/hyperlink" Target="https://podminky.urs.cz/item/CS_URS_2023_02/115101301" TargetMode="External" /><Relationship Id="rId3" Type="http://schemas.openxmlformats.org/officeDocument/2006/relationships/hyperlink" Target="https://podminky.urs.cz/item/CS_URS_2023_02/121151103" TargetMode="External" /><Relationship Id="rId4" Type="http://schemas.openxmlformats.org/officeDocument/2006/relationships/hyperlink" Target="https://podminky.urs.cz/item/CS_URS_2023_02/131151204" TargetMode="External" /><Relationship Id="rId5" Type="http://schemas.openxmlformats.org/officeDocument/2006/relationships/hyperlink" Target="https://podminky.urs.cz/item/CS_URS_2023_02/131251204" TargetMode="External" /><Relationship Id="rId6" Type="http://schemas.openxmlformats.org/officeDocument/2006/relationships/hyperlink" Target="https://podminky.urs.cz/item/CS_URS_2023_02/153112111" TargetMode="External" /><Relationship Id="rId7" Type="http://schemas.openxmlformats.org/officeDocument/2006/relationships/hyperlink" Target="https://podminky.urs.cz/item/CS_URS_2023_02/153112122" TargetMode="External" /><Relationship Id="rId8" Type="http://schemas.openxmlformats.org/officeDocument/2006/relationships/hyperlink" Target="https://podminky.urs.cz/item/CS_URS_2023_02/153113112" TargetMode="External" /><Relationship Id="rId9" Type="http://schemas.openxmlformats.org/officeDocument/2006/relationships/hyperlink" Target="https://podminky.urs.cz/item/CS_URS_2023_02/153116111" TargetMode="External" /><Relationship Id="rId10" Type="http://schemas.openxmlformats.org/officeDocument/2006/relationships/hyperlink" Target="https://podminky.urs.cz/item/CS_URS_2023_02/153116112" TargetMode="External" /><Relationship Id="rId11" Type="http://schemas.openxmlformats.org/officeDocument/2006/relationships/hyperlink" Target="https://podminky.urs.cz/item/CS_URS_2023_02/153116113" TargetMode="External" /><Relationship Id="rId12" Type="http://schemas.openxmlformats.org/officeDocument/2006/relationships/hyperlink" Target="https://podminky.urs.cz/item/CS_URS_2023_02/161151103" TargetMode="External" /><Relationship Id="rId13" Type="http://schemas.openxmlformats.org/officeDocument/2006/relationships/hyperlink" Target="https://podminky.urs.cz/item/CS_URS_2023_02/162651112" TargetMode="External" /><Relationship Id="rId14" Type="http://schemas.openxmlformats.org/officeDocument/2006/relationships/hyperlink" Target="https://podminky.urs.cz/item/CS_URS_2023_02/162751117" TargetMode="External" /><Relationship Id="rId15" Type="http://schemas.openxmlformats.org/officeDocument/2006/relationships/hyperlink" Target="https://podminky.urs.cz/item/CS_URS_2023_02/162751119" TargetMode="External" /><Relationship Id="rId16" Type="http://schemas.openxmlformats.org/officeDocument/2006/relationships/hyperlink" Target="https://podminky.urs.cz/item/CS_URS_2023_02/167151111" TargetMode="External" /><Relationship Id="rId17" Type="http://schemas.openxmlformats.org/officeDocument/2006/relationships/hyperlink" Target="https://podminky.urs.cz/item/CS_URS_2023_02/171201231" TargetMode="External" /><Relationship Id="rId18" Type="http://schemas.openxmlformats.org/officeDocument/2006/relationships/hyperlink" Target="https://podminky.urs.cz/item/CS_URS_2023_02/171251201" TargetMode="External" /><Relationship Id="rId19" Type="http://schemas.openxmlformats.org/officeDocument/2006/relationships/hyperlink" Target="https://podminky.urs.cz/item/CS_URS_2023_02/174151101" TargetMode="External" /><Relationship Id="rId20" Type="http://schemas.openxmlformats.org/officeDocument/2006/relationships/hyperlink" Target="https://podminky.urs.cz/item/CS_URS_2023_02/181111111" TargetMode="External" /><Relationship Id="rId21" Type="http://schemas.openxmlformats.org/officeDocument/2006/relationships/hyperlink" Target="https://podminky.urs.cz/item/CS_URS_2023_02/181351103" TargetMode="External" /><Relationship Id="rId22" Type="http://schemas.openxmlformats.org/officeDocument/2006/relationships/hyperlink" Target="https://podminky.urs.cz/item/CS_URS_2023_02/181411121" TargetMode="External" /><Relationship Id="rId23" Type="http://schemas.openxmlformats.org/officeDocument/2006/relationships/hyperlink" Target="https://podminky.urs.cz/item/CS_URS_2023_02/181411123" TargetMode="External" /><Relationship Id="rId24" Type="http://schemas.openxmlformats.org/officeDocument/2006/relationships/hyperlink" Target="https://podminky.urs.cz/item/CS_URS_2023_02/181911102" TargetMode="External" /><Relationship Id="rId25" Type="http://schemas.openxmlformats.org/officeDocument/2006/relationships/hyperlink" Target="https://podminky.urs.cz/item/CS_URS_2023_02/181951112" TargetMode="External" /><Relationship Id="rId26" Type="http://schemas.openxmlformats.org/officeDocument/2006/relationships/hyperlink" Target="https://podminky.urs.cz/item/CS_URS_2023_02/182111111" TargetMode="External" /><Relationship Id="rId27" Type="http://schemas.openxmlformats.org/officeDocument/2006/relationships/hyperlink" Target="https://podminky.urs.cz/item/CS_URS_2023_02/182111121" TargetMode="External" /><Relationship Id="rId28" Type="http://schemas.openxmlformats.org/officeDocument/2006/relationships/hyperlink" Target="https://podminky.urs.cz/item/CS_URS_2023_02/182311123" TargetMode="External" /><Relationship Id="rId29" Type="http://schemas.openxmlformats.org/officeDocument/2006/relationships/hyperlink" Target="https://podminky.urs.cz/item/CS_URS_2023_02/183403114" TargetMode="External" /><Relationship Id="rId30" Type="http://schemas.openxmlformats.org/officeDocument/2006/relationships/hyperlink" Target="https://podminky.urs.cz/item/CS_URS_2023_02/183403153" TargetMode="External" /><Relationship Id="rId31" Type="http://schemas.openxmlformats.org/officeDocument/2006/relationships/hyperlink" Target="https://podminky.urs.cz/item/CS_URS_2023_02/183403353" TargetMode="External" /><Relationship Id="rId32" Type="http://schemas.openxmlformats.org/officeDocument/2006/relationships/hyperlink" Target="https://podminky.urs.cz/item/CS_URS_2023_02/185804312" TargetMode="External" /><Relationship Id="rId33" Type="http://schemas.openxmlformats.org/officeDocument/2006/relationships/hyperlink" Target="https://podminky.urs.cz/item/CS_URS_2023_02/185851121" TargetMode="External" /><Relationship Id="rId34" Type="http://schemas.openxmlformats.org/officeDocument/2006/relationships/hyperlink" Target="https://podminky.urs.cz/item/CS_URS_2023_02/185851129" TargetMode="External" /><Relationship Id="rId35" Type="http://schemas.openxmlformats.org/officeDocument/2006/relationships/hyperlink" Target="https://podminky.urs.cz/item/CS_URS_2023_02/211971110" TargetMode="External" /><Relationship Id="rId36" Type="http://schemas.openxmlformats.org/officeDocument/2006/relationships/hyperlink" Target="https://podminky.urs.cz/item/CS_URS_2023_02/212752402" TargetMode="External" /><Relationship Id="rId37" Type="http://schemas.openxmlformats.org/officeDocument/2006/relationships/hyperlink" Target="https://podminky.urs.cz/item/CS_URS_2023_02/213141112" TargetMode="External" /><Relationship Id="rId38" Type="http://schemas.openxmlformats.org/officeDocument/2006/relationships/hyperlink" Target="https://podminky.urs.cz/item/CS_URS_2023_02/213311162" TargetMode="External" /><Relationship Id="rId39" Type="http://schemas.openxmlformats.org/officeDocument/2006/relationships/hyperlink" Target="https://podminky.urs.cz/item/CS_URS_2023_02/271532211" TargetMode="External" /><Relationship Id="rId40" Type="http://schemas.openxmlformats.org/officeDocument/2006/relationships/hyperlink" Target="https://podminky.urs.cz/item/CS_URS_2023_02/271542211" TargetMode="External" /><Relationship Id="rId41" Type="http://schemas.openxmlformats.org/officeDocument/2006/relationships/hyperlink" Target="https://podminky.urs.cz/item/CS_URS_2023_02/273321511" TargetMode="External" /><Relationship Id="rId42" Type="http://schemas.openxmlformats.org/officeDocument/2006/relationships/hyperlink" Target="https://podminky.urs.cz/item/CS_URS_2023_02/273351121" TargetMode="External" /><Relationship Id="rId43" Type="http://schemas.openxmlformats.org/officeDocument/2006/relationships/hyperlink" Target="https://podminky.urs.cz/item/CS_URS_2023_02/273351122" TargetMode="External" /><Relationship Id="rId44" Type="http://schemas.openxmlformats.org/officeDocument/2006/relationships/hyperlink" Target="https://podminky.urs.cz/item/CS_URS_2023_02/273362021" TargetMode="External" /><Relationship Id="rId45" Type="http://schemas.openxmlformats.org/officeDocument/2006/relationships/hyperlink" Target="https://podminky.urs.cz/item/CS_URS_2023_02/275322511" TargetMode="External" /><Relationship Id="rId46" Type="http://schemas.openxmlformats.org/officeDocument/2006/relationships/hyperlink" Target="https://podminky.urs.cz/item/CS_URS_2023_02/275362021" TargetMode="External" /><Relationship Id="rId47" Type="http://schemas.openxmlformats.org/officeDocument/2006/relationships/hyperlink" Target="https://podminky.urs.cz/item/CS_URS_2023_02/311272031" TargetMode="External" /><Relationship Id="rId48" Type="http://schemas.openxmlformats.org/officeDocument/2006/relationships/hyperlink" Target="https://podminky.urs.cz/item/CS_URS_2023_02/342351111" TargetMode="External" /><Relationship Id="rId49" Type="http://schemas.openxmlformats.org/officeDocument/2006/relationships/hyperlink" Target="https://podminky.urs.cz/item/CS_URS_2023_02/342351112" TargetMode="External" /><Relationship Id="rId50" Type="http://schemas.openxmlformats.org/officeDocument/2006/relationships/hyperlink" Target="https://podminky.urs.cz/item/CS_URS_2023_02/382122122" TargetMode="External" /><Relationship Id="rId51" Type="http://schemas.openxmlformats.org/officeDocument/2006/relationships/hyperlink" Target="https://podminky.urs.cz/item/CS_URS_2023_02/382122123" TargetMode="External" /><Relationship Id="rId52" Type="http://schemas.openxmlformats.org/officeDocument/2006/relationships/hyperlink" Target="https://podminky.urs.cz/item/CS_URS_2023_02/382122312" TargetMode="External" /><Relationship Id="rId53" Type="http://schemas.openxmlformats.org/officeDocument/2006/relationships/hyperlink" Target="https://podminky.urs.cz/item/CS_URS_2023_02/564861011" TargetMode="External" /><Relationship Id="rId54" Type="http://schemas.openxmlformats.org/officeDocument/2006/relationships/hyperlink" Target="https://podminky.urs.cz/item/CS_URS_2023_02/564871011" TargetMode="External" /><Relationship Id="rId55" Type="http://schemas.openxmlformats.org/officeDocument/2006/relationships/hyperlink" Target="https://podminky.urs.cz/item/CS_URS_2023_02/596212211" TargetMode="External" /><Relationship Id="rId56" Type="http://schemas.openxmlformats.org/officeDocument/2006/relationships/hyperlink" Target="https://podminky.urs.cz/item/CS_URS_2023_02/611142001" TargetMode="External" /><Relationship Id="rId57" Type="http://schemas.openxmlformats.org/officeDocument/2006/relationships/hyperlink" Target="https://podminky.urs.cz/item/CS_URS_2023_02/622142001" TargetMode="External" /><Relationship Id="rId58" Type="http://schemas.openxmlformats.org/officeDocument/2006/relationships/hyperlink" Target="https://podminky.urs.cz/item/CS_URS_2023_02/622151021" TargetMode="External" /><Relationship Id="rId59" Type="http://schemas.openxmlformats.org/officeDocument/2006/relationships/hyperlink" Target="https://podminky.urs.cz/item/CS_URS_2023_02/622151031" TargetMode="External" /><Relationship Id="rId60" Type="http://schemas.openxmlformats.org/officeDocument/2006/relationships/hyperlink" Target="https://podminky.urs.cz/item/CS_URS_2023_02/622211021" TargetMode="External" /><Relationship Id="rId61" Type="http://schemas.openxmlformats.org/officeDocument/2006/relationships/hyperlink" Target="https://podminky.urs.cz/item/CS_URS_2023_02/622221021" TargetMode="External" /><Relationship Id="rId62" Type="http://schemas.openxmlformats.org/officeDocument/2006/relationships/hyperlink" Target="https://podminky.urs.cz/item/CS_URS_2023_02/622252001" TargetMode="External" /><Relationship Id="rId63" Type="http://schemas.openxmlformats.org/officeDocument/2006/relationships/hyperlink" Target="https://podminky.urs.cz/item/CS_URS_2023_02/622252002" TargetMode="External" /><Relationship Id="rId64" Type="http://schemas.openxmlformats.org/officeDocument/2006/relationships/hyperlink" Target="https://podminky.urs.cz/item/CS_URS_2023_02/622511112" TargetMode="External" /><Relationship Id="rId65" Type="http://schemas.openxmlformats.org/officeDocument/2006/relationships/hyperlink" Target="https://podminky.urs.cz/item/CS_URS_2023_02/622531022" TargetMode="External" /><Relationship Id="rId66" Type="http://schemas.openxmlformats.org/officeDocument/2006/relationships/hyperlink" Target="https://podminky.urs.cz/item/CS_URS_2023_02/631311126" TargetMode="External" /><Relationship Id="rId67" Type="http://schemas.openxmlformats.org/officeDocument/2006/relationships/hyperlink" Target="https://podminky.urs.cz/item/CS_URS_2023_02/631319012" TargetMode="External" /><Relationship Id="rId68" Type="http://schemas.openxmlformats.org/officeDocument/2006/relationships/hyperlink" Target="https://podminky.urs.cz/item/CS_URS_2023_02/631319211" TargetMode="External" /><Relationship Id="rId69" Type="http://schemas.openxmlformats.org/officeDocument/2006/relationships/hyperlink" Target="https://podminky.urs.cz/item/CS_URS_2023_02/631351101" TargetMode="External" /><Relationship Id="rId70" Type="http://schemas.openxmlformats.org/officeDocument/2006/relationships/hyperlink" Target="https://podminky.urs.cz/item/CS_URS_2023_02/631351102" TargetMode="External" /><Relationship Id="rId71" Type="http://schemas.openxmlformats.org/officeDocument/2006/relationships/hyperlink" Target="https://podminky.urs.cz/item/CS_URS_2023_02/632450122" TargetMode="External" /><Relationship Id="rId72" Type="http://schemas.openxmlformats.org/officeDocument/2006/relationships/hyperlink" Target="https://podminky.urs.cz/item/CS_URS_2023_02/632481215" TargetMode="External" /><Relationship Id="rId73" Type="http://schemas.openxmlformats.org/officeDocument/2006/relationships/hyperlink" Target="https://podminky.urs.cz/item/CS_URS_2023_02/633811111" TargetMode="External" /><Relationship Id="rId74" Type="http://schemas.openxmlformats.org/officeDocument/2006/relationships/hyperlink" Target="https://podminky.urs.cz/item/CS_URS_2023_02/635111215" TargetMode="External" /><Relationship Id="rId75" Type="http://schemas.openxmlformats.org/officeDocument/2006/relationships/hyperlink" Target="https://podminky.urs.cz/item/CS_URS_2023_02/637211124" TargetMode="External" /><Relationship Id="rId76" Type="http://schemas.openxmlformats.org/officeDocument/2006/relationships/hyperlink" Target="https://podminky.urs.cz/item/CS_URS_2023_02/895270101" TargetMode="External" /><Relationship Id="rId77" Type="http://schemas.openxmlformats.org/officeDocument/2006/relationships/hyperlink" Target="https://podminky.urs.cz/item/CS_URS_2023_02/895270131" TargetMode="External" /><Relationship Id="rId78" Type="http://schemas.openxmlformats.org/officeDocument/2006/relationships/hyperlink" Target="https://podminky.urs.cz/item/CS_URS_2023_02/895270135" TargetMode="External" /><Relationship Id="rId79" Type="http://schemas.openxmlformats.org/officeDocument/2006/relationships/hyperlink" Target="https://podminky.urs.cz/item/CS_URS_2023_02/895270151" TargetMode="External" /><Relationship Id="rId80" Type="http://schemas.openxmlformats.org/officeDocument/2006/relationships/hyperlink" Target="https://podminky.urs.cz/item/CS_URS_2023_02/895270201" TargetMode="External" /><Relationship Id="rId81" Type="http://schemas.openxmlformats.org/officeDocument/2006/relationships/hyperlink" Target="https://podminky.urs.cz/item/CS_URS_2023_02/916131112" TargetMode="External" /><Relationship Id="rId82" Type="http://schemas.openxmlformats.org/officeDocument/2006/relationships/hyperlink" Target="https://podminky.urs.cz/item/CS_URS_2023_02/916231213" TargetMode="External" /><Relationship Id="rId83" Type="http://schemas.openxmlformats.org/officeDocument/2006/relationships/hyperlink" Target="https://podminky.urs.cz/item/CS_URS_2023_02/916331112" TargetMode="External" /><Relationship Id="rId84" Type="http://schemas.openxmlformats.org/officeDocument/2006/relationships/hyperlink" Target="https://podminky.urs.cz/item/CS_URS_2023_02/919726122" TargetMode="External" /><Relationship Id="rId85" Type="http://schemas.openxmlformats.org/officeDocument/2006/relationships/hyperlink" Target="https://podminky.urs.cz/item/CS_URS_2023_02/933901111" TargetMode="External" /><Relationship Id="rId86" Type="http://schemas.openxmlformats.org/officeDocument/2006/relationships/hyperlink" Target="https://podminky.urs.cz/item/CS_URS_2023_02/936311111" TargetMode="External" /><Relationship Id="rId87" Type="http://schemas.openxmlformats.org/officeDocument/2006/relationships/hyperlink" Target="https://podminky.urs.cz/item/CS_URS_2023_02/938901411" TargetMode="External" /><Relationship Id="rId88" Type="http://schemas.openxmlformats.org/officeDocument/2006/relationships/hyperlink" Target="https://podminky.urs.cz/item/CS_URS_2023_02/946112111" TargetMode="External" /><Relationship Id="rId89" Type="http://schemas.openxmlformats.org/officeDocument/2006/relationships/hyperlink" Target="https://podminky.urs.cz/item/CS_URS_2023_02/946112211" TargetMode="External" /><Relationship Id="rId90" Type="http://schemas.openxmlformats.org/officeDocument/2006/relationships/hyperlink" Target="https://podminky.urs.cz/item/CS_URS_2023_02/946112811" TargetMode="External" /><Relationship Id="rId91" Type="http://schemas.openxmlformats.org/officeDocument/2006/relationships/hyperlink" Target="https://podminky.urs.cz/item/CS_URS_2023_02/949101111" TargetMode="External" /><Relationship Id="rId92" Type="http://schemas.openxmlformats.org/officeDocument/2006/relationships/hyperlink" Target="https://podminky.urs.cz/item/CS_URS_2023_02/952902611" TargetMode="External" /><Relationship Id="rId93" Type="http://schemas.openxmlformats.org/officeDocument/2006/relationships/hyperlink" Target="https://podminky.urs.cz/item/CS_URS_2023_02/952903112" TargetMode="External" /><Relationship Id="rId94" Type="http://schemas.openxmlformats.org/officeDocument/2006/relationships/hyperlink" Target="https://podminky.urs.cz/item/CS_URS_2023_02/985121123" TargetMode="External" /><Relationship Id="rId95" Type="http://schemas.openxmlformats.org/officeDocument/2006/relationships/hyperlink" Target="https://podminky.urs.cz/item/CS_URS_2023_02/985121911" TargetMode="External" /><Relationship Id="rId96" Type="http://schemas.openxmlformats.org/officeDocument/2006/relationships/hyperlink" Target="https://podminky.urs.cz/item/CS_URS_2023_02/985131111" TargetMode="External" /><Relationship Id="rId97" Type="http://schemas.openxmlformats.org/officeDocument/2006/relationships/hyperlink" Target="https://podminky.urs.cz/item/CS_URS_2023_02/985131411" TargetMode="External" /><Relationship Id="rId98" Type="http://schemas.openxmlformats.org/officeDocument/2006/relationships/hyperlink" Target="https://podminky.urs.cz/item/CS_URS_2023_02/985311314" TargetMode="External" /><Relationship Id="rId99" Type="http://schemas.openxmlformats.org/officeDocument/2006/relationships/hyperlink" Target="https://podminky.urs.cz/item/CS_URS_2023_02/985311912" TargetMode="External" /><Relationship Id="rId100" Type="http://schemas.openxmlformats.org/officeDocument/2006/relationships/hyperlink" Target="https://podminky.urs.cz/item/CS_URS_2023_02/985321111" TargetMode="External" /><Relationship Id="rId101" Type="http://schemas.openxmlformats.org/officeDocument/2006/relationships/hyperlink" Target="https://podminky.urs.cz/item/CS_URS_2023_02/985323111" TargetMode="External" /><Relationship Id="rId102" Type="http://schemas.openxmlformats.org/officeDocument/2006/relationships/hyperlink" Target="https://podminky.urs.cz/item/CS_URS_2023_02/985323112" TargetMode="External" /><Relationship Id="rId103" Type="http://schemas.openxmlformats.org/officeDocument/2006/relationships/hyperlink" Target="https://podminky.urs.cz/item/CS_URS_2023_02/985324111" TargetMode="External" /><Relationship Id="rId104" Type="http://schemas.openxmlformats.org/officeDocument/2006/relationships/hyperlink" Target="https://podminky.urs.cz/item/CS_URS_2023_02/953943211" TargetMode="External" /><Relationship Id="rId105" Type="http://schemas.openxmlformats.org/officeDocument/2006/relationships/hyperlink" Target="https://podminky.urs.cz/item/CS_URS_2023_02/977151114" TargetMode="External" /><Relationship Id="rId106" Type="http://schemas.openxmlformats.org/officeDocument/2006/relationships/hyperlink" Target="https://podminky.urs.cz/item/CS_URS_2023_02/977151119" TargetMode="External" /><Relationship Id="rId107" Type="http://schemas.openxmlformats.org/officeDocument/2006/relationships/hyperlink" Target="https://podminky.urs.cz/item/CS_URS_2023_02/977151124" TargetMode="External" /><Relationship Id="rId108" Type="http://schemas.openxmlformats.org/officeDocument/2006/relationships/hyperlink" Target="https://podminky.urs.cz/item/CS_URS_2023_02/977151125" TargetMode="External" /><Relationship Id="rId109" Type="http://schemas.openxmlformats.org/officeDocument/2006/relationships/hyperlink" Target="https://podminky.urs.cz/item/CS_URS_2023_02/977151127" TargetMode="External" /><Relationship Id="rId110" Type="http://schemas.openxmlformats.org/officeDocument/2006/relationships/hyperlink" Target="https://podminky.urs.cz/item/CS_URS_2023_02/997013151" TargetMode="External" /><Relationship Id="rId111" Type="http://schemas.openxmlformats.org/officeDocument/2006/relationships/hyperlink" Target="https://podminky.urs.cz/item/CS_URS_2023_02/997013501" TargetMode="External" /><Relationship Id="rId112" Type="http://schemas.openxmlformats.org/officeDocument/2006/relationships/hyperlink" Target="https://podminky.urs.cz/item/CS_URS_2023_02/997013509" TargetMode="External" /><Relationship Id="rId113" Type="http://schemas.openxmlformats.org/officeDocument/2006/relationships/hyperlink" Target="https://podminky.urs.cz/item/CS_URS_2023_02/997013602" TargetMode="External" /><Relationship Id="rId114" Type="http://schemas.openxmlformats.org/officeDocument/2006/relationships/hyperlink" Target="https://podminky.urs.cz/item/CS_URS_2023_02/997013841" TargetMode="External" /><Relationship Id="rId115" Type="http://schemas.openxmlformats.org/officeDocument/2006/relationships/hyperlink" Target="https://podminky.urs.cz/item/CS_URS_2023_02/998142251" TargetMode="External" /><Relationship Id="rId116" Type="http://schemas.openxmlformats.org/officeDocument/2006/relationships/hyperlink" Target="https://podminky.urs.cz/item/CS_URS_2023_02/998142252" TargetMode="External" /><Relationship Id="rId117" Type="http://schemas.openxmlformats.org/officeDocument/2006/relationships/hyperlink" Target="https://podminky.urs.cz/item/CS_URS_2023_02/711111001" TargetMode="External" /><Relationship Id="rId118" Type="http://schemas.openxmlformats.org/officeDocument/2006/relationships/hyperlink" Target="https://podminky.urs.cz/item/CS_URS_2023_02/711111053" TargetMode="External" /><Relationship Id="rId119" Type="http://schemas.openxmlformats.org/officeDocument/2006/relationships/hyperlink" Target="https://podminky.urs.cz/item/CS_URS_2023_02/711112001" TargetMode="External" /><Relationship Id="rId120" Type="http://schemas.openxmlformats.org/officeDocument/2006/relationships/hyperlink" Target="https://podminky.urs.cz/item/CS_URS_2023_02/711112002" TargetMode="External" /><Relationship Id="rId121" Type="http://schemas.openxmlformats.org/officeDocument/2006/relationships/hyperlink" Target="https://podminky.urs.cz/item/CS_URS_2023_02/711142559" TargetMode="External" /><Relationship Id="rId122" Type="http://schemas.openxmlformats.org/officeDocument/2006/relationships/hyperlink" Target="https://podminky.urs.cz/item/CS_URS_2023_02/711161215" TargetMode="External" /><Relationship Id="rId123" Type="http://schemas.openxmlformats.org/officeDocument/2006/relationships/hyperlink" Target="https://podminky.urs.cz/item/CS_URS_2023_02/711191011" TargetMode="External" /><Relationship Id="rId124" Type="http://schemas.openxmlformats.org/officeDocument/2006/relationships/hyperlink" Target="https://podminky.urs.cz/item/CS_URS_2023_02/711191101" TargetMode="External" /><Relationship Id="rId125" Type="http://schemas.openxmlformats.org/officeDocument/2006/relationships/hyperlink" Target="https://podminky.urs.cz/item/CS_URS_2023_02/711191201" TargetMode="External" /><Relationship Id="rId126" Type="http://schemas.openxmlformats.org/officeDocument/2006/relationships/hyperlink" Target="https://podminky.urs.cz/item/CS_URS_2023_02/711192101" TargetMode="External" /><Relationship Id="rId127" Type="http://schemas.openxmlformats.org/officeDocument/2006/relationships/hyperlink" Target="https://podminky.urs.cz/item/CS_URS_2023_02/711192201" TargetMode="External" /><Relationship Id="rId128" Type="http://schemas.openxmlformats.org/officeDocument/2006/relationships/hyperlink" Target="https://podminky.urs.cz/item/CS_URS_2023_02/711491271" TargetMode="External" /><Relationship Id="rId129" Type="http://schemas.openxmlformats.org/officeDocument/2006/relationships/hyperlink" Target="https://podminky.urs.cz/item/CS_URS_2023_02/998711101" TargetMode="External" /><Relationship Id="rId130" Type="http://schemas.openxmlformats.org/officeDocument/2006/relationships/hyperlink" Target="https://podminky.urs.cz/item/CS_URS_2023_02/712341559" TargetMode="External" /><Relationship Id="rId131" Type="http://schemas.openxmlformats.org/officeDocument/2006/relationships/hyperlink" Target="https://podminky.urs.cz/item/CS_URS_2023_02/712363081" TargetMode="External" /><Relationship Id="rId132" Type="http://schemas.openxmlformats.org/officeDocument/2006/relationships/hyperlink" Target="https://podminky.urs.cz/item/CS_URS_2023_02/712363406" TargetMode="External" /><Relationship Id="rId133" Type="http://schemas.openxmlformats.org/officeDocument/2006/relationships/hyperlink" Target="https://podminky.urs.cz/item/CS_URS_2023_02/712771001" TargetMode="External" /><Relationship Id="rId134" Type="http://schemas.openxmlformats.org/officeDocument/2006/relationships/hyperlink" Target="https://podminky.urs.cz/item/CS_URS_2023_02/712771221" TargetMode="External" /><Relationship Id="rId135" Type="http://schemas.openxmlformats.org/officeDocument/2006/relationships/hyperlink" Target="https://podminky.urs.cz/item/CS_URS_2023_02/712771271" TargetMode="External" /><Relationship Id="rId136" Type="http://schemas.openxmlformats.org/officeDocument/2006/relationships/hyperlink" Target="https://podminky.urs.cz/item/CS_URS_2023_02/712771401" TargetMode="External" /><Relationship Id="rId137" Type="http://schemas.openxmlformats.org/officeDocument/2006/relationships/hyperlink" Target="https://podminky.urs.cz/item/CS_URS_2023_02/712771411" TargetMode="External" /><Relationship Id="rId138" Type="http://schemas.openxmlformats.org/officeDocument/2006/relationships/hyperlink" Target="https://podminky.urs.cz/item/CS_URS_2023_02/712771501" TargetMode="External" /><Relationship Id="rId139" Type="http://schemas.openxmlformats.org/officeDocument/2006/relationships/hyperlink" Target="https://podminky.urs.cz/item/CS_URS_2023_02/998712101" TargetMode="External" /><Relationship Id="rId140" Type="http://schemas.openxmlformats.org/officeDocument/2006/relationships/hyperlink" Target="https://podminky.urs.cz/item/CS_URS_2023_02/713131141" TargetMode="External" /><Relationship Id="rId141" Type="http://schemas.openxmlformats.org/officeDocument/2006/relationships/hyperlink" Target="https://podminky.urs.cz/item/CS_URS_2023_02/713141136" TargetMode="External" /><Relationship Id="rId142" Type="http://schemas.openxmlformats.org/officeDocument/2006/relationships/hyperlink" Target="https://podminky.urs.cz/item/CS_URS_2023_02/713141151" TargetMode="External" /><Relationship Id="rId143" Type="http://schemas.openxmlformats.org/officeDocument/2006/relationships/hyperlink" Target="https://podminky.urs.cz/item/CS_URS_2023_02/713141212" TargetMode="External" /><Relationship Id="rId144" Type="http://schemas.openxmlformats.org/officeDocument/2006/relationships/hyperlink" Target="https://podminky.urs.cz/item/CS_URS_2023_02/713141233" TargetMode="External" /><Relationship Id="rId145" Type="http://schemas.openxmlformats.org/officeDocument/2006/relationships/hyperlink" Target="https://podminky.urs.cz/item/CS_URS_2023_02/713141336" TargetMode="External" /><Relationship Id="rId146" Type="http://schemas.openxmlformats.org/officeDocument/2006/relationships/hyperlink" Target="https://podminky.urs.cz/item/CS_URS_2023_02/998713101" TargetMode="External" /><Relationship Id="rId147" Type="http://schemas.openxmlformats.org/officeDocument/2006/relationships/hyperlink" Target="https://podminky.urs.cz/item/CS_URS_2023_02/721242115" TargetMode="External" /><Relationship Id="rId148" Type="http://schemas.openxmlformats.org/officeDocument/2006/relationships/hyperlink" Target="https://podminky.urs.cz/item/CS_URS_2023_02/751398117" TargetMode="External" /><Relationship Id="rId149" Type="http://schemas.openxmlformats.org/officeDocument/2006/relationships/hyperlink" Target="https://podminky.urs.cz/item/CS_URS_2023_02/751398121" TargetMode="External" /><Relationship Id="rId150" Type="http://schemas.openxmlformats.org/officeDocument/2006/relationships/hyperlink" Target="https://podminky.urs.cz/item/CS_URS_2023_02/751525082" TargetMode="External" /><Relationship Id="rId151" Type="http://schemas.openxmlformats.org/officeDocument/2006/relationships/hyperlink" Target="https://podminky.urs.cz/item/CS_URS_2023_02/751526152" TargetMode="External" /><Relationship Id="rId152" Type="http://schemas.openxmlformats.org/officeDocument/2006/relationships/hyperlink" Target="https://podminky.urs.cz/item/CS_URS_2023_02/751526542" TargetMode="External" /><Relationship Id="rId153" Type="http://schemas.openxmlformats.org/officeDocument/2006/relationships/hyperlink" Target="https://podminky.urs.cz/item/CS_URS_2023_02/751526649" TargetMode="External" /><Relationship Id="rId154" Type="http://schemas.openxmlformats.org/officeDocument/2006/relationships/hyperlink" Target="https://podminky.urs.cz/item/CS_URS_2023_02/751572102" TargetMode="External" /><Relationship Id="rId155" Type="http://schemas.openxmlformats.org/officeDocument/2006/relationships/hyperlink" Target="https://podminky.urs.cz/item/CS_URS_2023_02/751613113" TargetMode="External" /><Relationship Id="rId156" Type="http://schemas.openxmlformats.org/officeDocument/2006/relationships/hyperlink" Target="https://podminky.urs.cz/item/CS_URS_2023_02/998751101" TargetMode="External" /><Relationship Id="rId157" Type="http://schemas.openxmlformats.org/officeDocument/2006/relationships/hyperlink" Target="https://podminky.urs.cz/item/CS_URS_2023_02/762322911" TargetMode="External" /><Relationship Id="rId158" Type="http://schemas.openxmlformats.org/officeDocument/2006/relationships/hyperlink" Target="https://podminky.urs.cz/item/CS_URS_2023_02/762341270" TargetMode="External" /><Relationship Id="rId159" Type="http://schemas.openxmlformats.org/officeDocument/2006/relationships/hyperlink" Target="https://podminky.urs.cz/item/CS_URS_2023_02/762361311" TargetMode="External" /><Relationship Id="rId160" Type="http://schemas.openxmlformats.org/officeDocument/2006/relationships/hyperlink" Target="https://podminky.urs.cz/item/CS_URS_2023_02/762395000" TargetMode="External" /><Relationship Id="rId161" Type="http://schemas.openxmlformats.org/officeDocument/2006/relationships/hyperlink" Target="https://podminky.urs.cz/item/CS_URS_2023_02/998762101" TargetMode="External" /><Relationship Id="rId162" Type="http://schemas.openxmlformats.org/officeDocument/2006/relationships/hyperlink" Target="https://podminky.urs.cz/item/CS_URS_2023_02/764212662" TargetMode="External" /><Relationship Id="rId163" Type="http://schemas.openxmlformats.org/officeDocument/2006/relationships/hyperlink" Target="https://podminky.urs.cz/item/CS_URS_2023_02/764212663" TargetMode="External" /><Relationship Id="rId164" Type="http://schemas.openxmlformats.org/officeDocument/2006/relationships/hyperlink" Target="https://podminky.urs.cz/item/CS_URS_2023_02/764212664" TargetMode="External" /><Relationship Id="rId165" Type="http://schemas.openxmlformats.org/officeDocument/2006/relationships/hyperlink" Target="https://podminky.urs.cz/item/CS_URS_2023_02/764214607" TargetMode="External" /><Relationship Id="rId166" Type="http://schemas.openxmlformats.org/officeDocument/2006/relationships/hyperlink" Target="https://podminky.urs.cz/item/CS_URS_2023_02/764511601" TargetMode="External" /><Relationship Id="rId167" Type="http://schemas.openxmlformats.org/officeDocument/2006/relationships/hyperlink" Target="https://podminky.urs.cz/item/CS_URS_2023_02/764511641" TargetMode="External" /><Relationship Id="rId168" Type="http://schemas.openxmlformats.org/officeDocument/2006/relationships/hyperlink" Target="https://podminky.urs.cz/item/CS_URS_2023_02/764518621" TargetMode="External" /><Relationship Id="rId169" Type="http://schemas.openxmlformats.org/officeDocument/2006/relationships/hyperlink" Target="https://podminky.urs.cz/item/CS_URS_2023_02/998764101" TargetMode="External" /><Relationship Id="rId170" Type="http://schemas.openxmlformats.org/officeDocument/2006/relationships/hyperlink" Target="https://podminky.urs.cz/item/CS_URS_2023_02/766660611" TargetMode="External" /><Relationship Id="rId171" Type="http://schemas.openxmlformats.org/officeDocument/2006/relationships/hyperlink" Target="https://podminky.urs.cz/item/CS_URS_2023_02/998766101" TargetMode="External" /><Relationship Id="rId172" Type="http://schemas.openxmlformats.org/officeDocument/2006/relationships/hyperlink" Target="https://podminky.urs.cz/item/CS_URS_2023_02/767591001" TargetMode="External" /><Relationship Id="rId173" Type="http://schemas.openxmlformats.org/officeDocument/2006/relationships/hyperlink" Target="https://podminky.urs.cz/item/CS_URS_2023_02/767591013" TargetMode="External" /><Relationship Id="rId174" Type="http://schemas.openxmlformats.org/officeDocument/2006/relationships/hyperlink" Target="https://podminky.urs.cz/item/CS_URS_2023_02/767591021" TargetMode="External" /><Relationship Id="rId175" Type="http://schemas.openxmlformats.org/officeDocument/2006/relationships/hyperlink" Target="https://podminky.urs.cz/item/CS_URS_2023_02/767649191" TargetMode="External" /><Relationship Id="rId176" Type="http://schemas.openxmlformats.org/officeDocument/2006/relationships/hyperlink" Target="https://podminky.urs.cz/item/CS_URS_2023_02/767861011" TargetMode="External" /><Relationship Id="rId177" Type="http://schemas.openxmlformats.org/officeDocument/2006/relationships/hyperlink" Target="https://podminky.urs.cz/item/CS_URS_2023_02/767991001" TargetMode="External" /><Relationship Id="rId178" Type="http://schemas.openxmlformats.org/officeDocument/2006/relationships/hyperlink" Target="https://podminky.urs.cz/item/CS_URS_2023_02/767881112" TargetMode="External" /><Relationship Id="rId179" Type="http://schemas.openxmlformats.org/officeDocument/2006/relationships/hyperlink" Target="https://podminky.urs.cz/item/CS_URS_2023_02/998767101" TargetMode="External" /><Relationship Id="rId180" Type="http://schemas.openxmlformats.org/officeDocument/2006/relationships/hyperlink" Target="https://podminky.urs.cz/item/CS_URS_2023_02/771111011" TargetMode="External" /><Relationship Id="rId181" Type="http://schemas.openxmlformats.org/officeDocument/2006/relationships/hyperlink" Target="https://podminky.urs.cz/item/CS_URS_2023_02/771121011" TargetMode="External" /><Relationship Id="rId182" Type="http://schemas.openxmlformats.org/officeDocument/2006/relationships/hyperlink" Target="https://podminky.urs.cz/item/CS_URS_2023_02/771474214" TargetMode="External" /><Relationship Id="rId183" Type="http://schemas.openxmlformats.org/officeDocument/2006/relationships/hyperlink" Target="https://podminky.urs.cz/item/CS_URS_2023_02/771574516" TargetMode="External" /><Relationship Id="rId184" Type="http://schemas.openxmlformats.org/officeDocument/2006/relationships/hyperlink" Target="https://podminky.urs.cz/item/CS_URS_2023_02/771591115" TargetMode="External" /><Relationship Id="rId185" Type="http://schemas.openxmlformats.org/officeDocument/2006/relationships/hyperlink" Target="https://podminky.urs.cz/item/CS_URS_2023_02/998771101" TargetMode="External" /><Relationship Id="rId186" Type="http://schemas.openxmlformats.org/officeDocument/2006/relationships/hyperlink" Target="https://podminky.urs.cz/item/CS_URS_2023_02/783823139" TargetMode="External" /><Relationship Id="rId187" Type="http://schemas.openxmlformats.org/officeDocument/2006/relationships/hyperlink" Target="https://podminky.urs.cz/item/CS_URS_2023_02/783826401" TargetMode="External" /><Relationship Id="rId188" Type="http://schemas.openxmlformats.org/officeDocument/2006/relationships/drawing" Target="../drawings/drawing20.xml" /></Relationships>
</file>

<file path=xl/worksheets/_rels/sheet2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6190" TargetMode="External" /><Relationship Id="rId2" Type="http://schemas.openxmlformats.org/officeDocument/2006/relationships/hyperlink" Target="https://podminky.urs.cz/item/CS_URS_2023_02/113107323" TargetMode="External" /><Relationship Id="rId3" Type="http://schemas.openxmlformats.org/officeDocument/2006/relationships/hyperlink" Target="https://podminky.urs.cz/item/CS_URS_2023_02/113155124" TargetMode="External" /><Relationship Id="rId4" Type="http://schemas.openxmlformats.org/officeDocument/2006/relationships/hyperlink" Target="https://podminky.urs.cz/item/CS_URS_2023_02/115101201" TargetMode="External" /><Relationship Id="rId5" Type="http://schemas.openxmlformats.org/officeDocument/2006/relationships/hyperlink" Target="https://podminky.urs.cz/item/CS_URS_2023_02/115101301" TargetMode="External" /><Relationship Id="rId6" Type="http://schemas.openxmlformats.org/officeDocument/2006/relationships/hyperlink" Target="https://podminky.urs.cz/item/CS_URS_2023_02/119001406" TargetMode="External" /><Relationship Id="rId7" Type="http://schemas.openxmlformats.org/officeDocument/2006/relationships/hyperlink" Target="https://podminky.urs.cz/item/CS_URS_2023_02/119001412" TargetMode="External" /><Relationship Id="rId8" Type="http://schemas.openxmlformats.org/officeDocument/2006/relationships/hyperlink" Target="https://podminky.urs.cz/item/CS_URS_2023_02/119001422" TargetMode="External" /><Relationship Id="rId9" Type="http://schemas.openxmlformats.org/officeDocument/2006/relationships/hyperlink" Target="https://podminky.urs.cz/item/CS_URS_2023_02/121151103" TargetMode="External" /><Relationship Id="rId10" Type="http://schemas.openxmlformats.org/officeDocument/2006/relationships/hyperlink" Target="https://podminky.urs.cz/item/CS_URS_2023_02/132151254" TargetMode="External" /><Relationship Id="rId11" Type="http://schemas.openxmlformats.org/officeDocument/2006/relationships/hyperlink" Target="https://podminky.urs.cz/item/CS_URS_2023_02/132251254" TargetMode="External" /><Relationship Id="rId12" Type="http://schemas.openxmlformats.org/officeDocument/2006/relationships/hyperlink" Target="https://podminky.urs.cz/item/CS_URS_2023_02/132351254" TargetMode="External" /><Relationship Id="rId13" Type="http://schemas.openxmlformats.org/officeDocument/2006/relationships/hyperlink" Target="https://podminky.urs.cz/item/CS_URS_2023_02/132451254" TargetMode="External" /><Relationship Id="rId14" Type="http://schemas.openxmlformats.org/officeDocument/2006/relationships/hyperlink" Target="https://podminky.urs.cz/item/CS_URS_2023_02/151811131" TargetMode="External" /><Relationship Id="rId15" Type="http://schemas.openxmlformats.org/officeDocument/2006/relationships/hyperlink" Target="https://podminky.urs.cz/item/CS_URS_2023_02/151811231" TargetMode="External" /><Relationship Id="rId16" Type="http://schemas.openxmlformats.org/officeDocument/2006/relationships/hyperlink" Target="https://podminky.urs.cz/item/CS_URS_2023_02/162651112" TargetMode="External" /><Relationship Id="rId17" Type="http://schemas.openxmlformats.org/officeDocument/2006/relationships/hyperlink" Target="https://podminky.urs.cz/item/CS_URS_2023_02/162651132" TargetMode="External" /><Relationship Id="rId18" Type="http://schemas.openxmlformats.org/officeDocument/2006/relationships/hyperlink" Target="https://podminky.urs.cz/item/CS_URS_2023_02/162751117" TargetMode="External" /><Relationship Id="rId19" Type="http://schemas.openxmlformats.org/officeDocument/2006/relationships/hyperlink" Target="https://podminky.urs.cz/item/CS_URS_2023_02/162751119" TargetMode="External" /><Relationship Id="rId20" Type="http://schemas.openxmlformats.org/officeDocument/2006/relationships/hyperlink" Target="https://podminky.urs.cz/item/CS_URS_2023_02/162751137" TargetMode="External" /><Relationship Id="rId21" Type="http://schemas.openxmlformats.org/officeDocument/2006/relationships/hyperlink" Target="https://podminky.urs.cz/item/CS_URS_2023_02/162751139" TargetMode="External" /><Relationship Id="rId22" Type="http://schemas.openxmlformats.org/officeDocument/2006/relationships/hyperlink" Target="https://podminky.urs.cz/item/CS_URS_2023_02/167151111" TargetMode="External" /><Relationship Id="rId23" Type="http://schemas.openxmlformats.org/officeDocument/2006/relationships/hyperlink" Target="https://podminky.urs.cz/item/CS_URS_2023_02/167151112" TargetMode="External" /><Relationship Id="rId24" Type="http://schemas.openxmlformats.org/officeDocument/2006/relationships/hyperlink" Target="https://podminky.urs.cz/item/CS_URS_2023_02/171201231" TargetMode="External" /><Relationship Id="rId25" Type="http://schemas.openxmlformats.org/officeDocument/2006/relationships/hyperlink" Target="https://podminky.urs.cz/item/CS_URS_2023_02/171251201" TargetMode="External" /><Relationship Id="rId26" Type="http://schemas.openxmlformats.org/officeDocument/2006/relationships/hyperlink" Target="https://podminky.urs.cz/item/CS_URS_2023_02/174151101" TargetMode="External" /><Relationship Id="rId27" Type="http://schemas.openxmlformats.org/officeDocument/2006/relationships/hyperlink" Target="https://podminky.urs.cz/item/CS_URS_2023_02/175151101" TargetMode="External" /><Relationship Id="rId28" Type="http://schemas.openxmlformats.org/officeDocument/2006/relationships/hyperlink" Target="https://podminky.urs.cz/item/CS_URS_2023_02/181351003" TargetMode="External" /><Relationship Id="rId29" Type="http://schemas.openxmlformats.org/officeDocument/2006/relationships/hyperlink" Target="https://podminky.urs.cz/item/CS_URS_2023_02/181411121" TargetMode="External" /><Relationship Id="rId30" Type="http://schemas.openxmlformats.org/officeDocument/2006/relationships/hyperlink" Target="https://podminky.urs.cz/item/CS_URS_2023_02/212755214" TargetMode="External" /><Relationship Id="rId31" Type="http://schemas.openxmlformats.org/officeDocument/2006/relationships/hyperlink" Target="https://podminky.urs.cz/item/CS_URS_2023_02/451572111" TargetMode="External" /><Relationship Id="rId32" Type="http://schemas.openxmlformats.org/officeDocument/2006/relationships/hyperlink" Target="https://podminky.urs.cz/item/CS_URS_2023_02/564710003" TargetMode="External" /><Relationship Id="rId33" Type="http://schemas.openxmlformats.org/officeDocument/2006/relationships/hyperlink" Target="https://podminky.urs.cz/item/CS_URS_2023_02/564760001" TargetMode="External" /><Relationship Id="rId34" Type="http://schemas.openxmlformats.org/officeDocument/2006/relationships/hyperlink" Target="https://podminky.urs.cz/item/CS_URS_2023_02/564871016" TargetMode="External" /><Relationship Id="rId35" Type="http://schemas.openxmlformats.org/officeDocument/2006/relationships/hyperlink" Target="https://podminky.urs.cz/item/CS_URS_2023_02/573191111" TargetMode="External" /><Relationship Id="rId36" Type="http://schemas.openxmlformats.org/officeDocument/2006/relationships/hyperlink" Target="https://podminky.urs.cz/item/CS_URS_2023_02/573231106" TargetMode="External" /><Relationship Id="rId37" Type="http://schemas.openxmlformats.org/officeDocument/2006/relationships/hyperlink" Target="https://podminky.urs.cz/item/CS_URS_2023_02/577144031" TargetMode="External" /><Relationship Id="rId38" Type="http://schemas.openxmlformats.org/officeDocument/2006/relationships/hyperlink" Target="https://podminky.urs.cz/item/CS_URS_2023_02/577145032" TargetMode="External" /><Relationship Id="rId39" Type="http://schemas.openxmlformats.org/officeDocument/2006/relationships/hyperlink" Target="https://podminky.urs.cz/item/CS_URS_2023_02/584921109" TargetMode="External" /><Relationship Id="rId40" Type="http://schemas.openxmlformats.org/officeDocument/2006/relationships/hyperlink" Target="https://podminky.urs.cz/item/CS_URS_2023_02/857312122" TargetMode="External" /><Relationship Id="rId41" Type="http://schemas.openxmlformats.org/officeDocument/2006/relationships/hyperlink" Target="https://podminky.urs.cz/item/CS_URS_2023_02/871325201" TargetMode="External" /><Relationship Id="rId42" Type="http://schemas.openxmlformats.org/officeDocument/2006/relationships/hyperlink" Target="https://podminky.urs.cz/item/CS_URS_2023_02/877325201" TargetMode="External" /><Relationship Id="rId43" Type="http://schemas.openxmlformats.org/officeDocument/2006/relationships/hyperlink" Target="https://podminky.urs.cz/item/CS_URS_2023_02/877325201" TargetMode="External" /><Relationship Id="rId44" Type="http://schemas.openxmlformats.org/officeDocument/2006/relationships/hyperlink" Target="https://podminky.urs.cz/item/CS_URS_2023_02/879230191" TargetMode="External" /><Relationship Id="rId45" Type="http://schemas.openxmlformats.org/officeDocument/2006/relationships/hyperlink" Target="https://podminky.urs.cz/item/CS_URS_2023_02/919726123" TargetMode="External" /><Relationship Id="rId46" Type="http://schemas.openxmlformats.org/officeDocument/2006/relationships/hyperlink" Target="https://podminky.urs.cz/item/CS_URS_2023_02/919732211" TargetMode="External" /><Relationship Id="rId47" Type="http://schemas.openxmlformats.org/officeDocument/2006/relationships/hyperlink" Target="https://podminky.urs.cz/item/CS_URS_2023_02/919735112" TargetMode="External" /><Relationship Id="rId48" Type="http://schemas.openxmlformats.org/officeDocument/2006/relationships/hyperlink" Target="https://podminky.urs.cz/item/CS_URS_2023_02/979094441" TargetMode="External" /><Relationship Id="rId49" Type="http://schemas.openxmlformats.org/officeDocument/2006/relationships/hyperlink" Target="https://podminky.urs.cz/item/CS_URS_2023_02/997221551" TargetMode="External" /><Relationship Id="rId50" Type="http://schemas.openxmlformats.org/officeDocument/2006/relationships/hyperlink" Target="https://podminky.urs.cz/item/CS_URS_2023_02/997221559" TargetMode="External" /><Relationship Id="rId51" Type="http://schemas.openxmlformats.org/officeDocument/2006/relationships/hyperlink" Target="https://podminky.urs.cz/item/CS_URS_2023_02/997221571" TargetMode="External" /><Relationship Id="rId52" Type="http://schemas.openxmlformats.org/officeDocument/2006/relationships/hyperlink" Target="https://podminky.urs.cz/item/CS_URS_2023_02/997221579" TargetMode="External" /><Relationship Id="rId53" Type="http://schemas.openxmlformats.org/officeDocument/2006/relationships/hyperlink" Target="https://podminky.urs.cz/item/CS_URS_2023_02/997221612" TargetMode="External" /><Relationship Id="rId54" Type="http://schemas.openxmlformats.org/officeDocument/2006/relationships/hyperlink" Target="https://podminky.urs.cz/item/CS_URS_2023_02/997221873" TargetMode="External" /><Relationship Id="rId55" Type="http://schemas.openxmlformats.org/officeDocument/2006/relationships/hyperlink" Target="https://podminky.urs.cz/item/CS_URS_2023_02/997221875" TargetMode="External" /><Relationship Id="rId56" Type="http://schemas.openxmlformats.org/officeDocument/2006/relationships/hyperlink" Target="https://podminky.urs.cz/item/CS_URS_2023_02/998276101" TargetMode="External" /><Relationship Id="rId57" Type="http://schemas.openxmlformats.org/officeDocument/2006/relationships/hyperlink" Target="https://podminky.urs.cz/item/CS_URS_2023_02/998276125" TargetMode="External" /><Relationship Id="rId58" Type="http://schemas.openxmlformats.org/officeDocument/2006/relationships/hyperlink" Target="https://podminky.urs.cz/item/CS_URS_2023_02/230032032" TargetMode="External" /><Relationship Id="rId59" Type="http://schemas.openxmlformats.org/officeDocument/2006/relationships/drawing" Target="../drawings/drawing21.xml" /></Relationships>
</file>

<file path=xl/worksheets/_rels/sheet2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22111101" TargetMode="External" /><Relationship Id="rId2" Type="http://schemas.openxmlformats.org/officeDocument/2006/relationships/hyperlink" Target="https://podminky.urs.cz/item/CS_URS_2023_02/131111332" TargetMode="External" /><Relationship Id="rId3" Type="http://schemas.openxmlformats.org/officeDocument/2006/relationships/hyperlink" Target="https://podminky.urs.cz/item/CS_URS_2023_02/131111359" TargetMode="External" /><Relationship Id="rId4" Type="http://schemas.openxmlformats.org/officeDocument/2006/relationships/hyperlink" Target="https://podminky.urs.cz/item/CS_URS_2023_02/132112132" TargetMode="External" /><Relationship Id="rId5" Type="http://schemas.openxmlformats.org/officeDocument/2006/relationships/hyperlink" Target="https://podminky.urs.cz/item/CS_URS_2023_02/162351103" TargetMode="External" /><Relationship Id="rId6" Type="http://schemas.openxmlformats.org/officeDocument/2006/relationships/hyperlink" Target="https://podminky.urs.cz/item/CS_URS_2023_02/167151101" TargetMode="External" /><Relationship Id="rId7" Type="http://schemas.openxmlformats.org/officeDocument/2006/relationships/hyperlink" Target="https://podminky.urs.cz/item/CS_URS_2023_02/171151103" TargetMode="External" /><Relationship Id="rId8" Type="http://schemas.openxmlformats.org/officeDocument/2006/relationships/hyperlink" Target="https://podminky.urs.cz/item/CS_URS_2023_02/174151101" TargetMode="External" /><Relationship Id="rId9" Type="http://schemas.openxmlformats.org/officeDocument/2006/relationships/hyperlink" Target="https://podminky.urs.cz/item/CS_URS_2023_02/175111101" TargetMode="External" /><Relationship Id="rId10" Type="http://schemas.openxmlformats.org/officeDocument/2006/relationships/hyperlink" Target="https://podminky.urs.cz/item/CS_URS_2023_02/181911102" TargetMode="External" /><Relationship Id="rId11" Type="http://schemas.openxmlformats.org/officeDocument/2006/relationships/hyperlink" Target="https://podminky.urs.cz/item/CS_URS_2023_02/233211113" TargetMode="External" /><Relationship Id="rId12" Type="http://schemas.openxmlformats.org/officeDocument/2006/relationships/hyperlink" Target="https://podminky.urs.cz/item/CS_URS_2023_02/274313711" TargetMode="External" /><Relationship Id="rId13" Type="http://schemas.openxmlformats.org/officeDocument/2006/relationships/hyperlink" Target="https://podminky.urs.cz/item/CS_URS_2023_02/338171123" TargetMode="External" /><Relationship Id="rId14" Type="http://schemas.openxmlformats.org/officeDocument/2006/relationships/hyperlink" Target="https://podminky.urs.cz/item/CS_URS_2023_02/338171124" TargetMode="External" /><Relationship Id="rId15" Type="http://schemas.openxmlformats.org/officeDocument/2006/relationships/hyperlink" Target="https://podminky.urs.cz/item/CS_URS_2023_02/338171125" TargetMode="External" /><Relationship Id="rId16" Type="http://schemas.openxmlformats.org/officeDocument/2006/relationships/hyperlink" Target="https://podminky.urs.cz/item/CS_URS_2023_02/348101230" TargetMode="External" /><Relationship Id="rId17" Type="http://schemas.openxmlformats.org/officeDocument/2006/relationships/hyperlink" Target="https://podminky.urs.cz/item/CS_URS_2023_02/348121221" TargetMode="External" /><Relationship Id="rId18" Type="http://schemas.openxmlformats.org/officeDocument/2006/relationships/hyperlink" Target="https://podminky.urs.cz/item/CS_URS_2023_02/348401130" TargetMode="External" /><Relationship Id="rId19" Type="http://schemas.openxmlformats.org/officeDocument/2006/relationships/hyperlink" Target="https://podminky.urs.cz/item/CS_URS_2023_02/348401320" TargetMode="External" /><Relationship Id="rId20" Type="http://schemas.openxmlformats.org/officeDocument/2006/relationships/hyperlink" Target="https://podminky.urs.cz/item/CS_URS_2023_02/348401350" TargetMode="External" /><Relationship Id="rId21" Type="http://schemas.openxmlformats.org/officeDocument/2006/relationships/hyperlink" Target="https://podminky.urs.cz/item/CS_URS_2023_02/348401360" TargetMode="External" /><Relationship Id="rId22" Type="http://schemas.openxmlformats.org/officeDocument/2006/relationships/hyperlink" Target="https://podminky.urs.cz/item/CS_URS_2023_02/348401411" TargetMode="External" /><Relationship Id="rId23" Type="http://schemas.openxmlformats.org/officeDocument/2006/relationships/hyperlink" Target="https://podminky.urs.cz/item/CS_URS_2023_02/919726121" TargetMode="External" /><Relationship Id="rId24" Type="http://schemas.openxmlformats.org/officeDocument/2006/relationships/hyperlink" Target="https://podminky.urs.cz/item/CS_URS_2023_02/998232110" TargetMode="External" /><Relationship Id="rId25" Type="http://schemas.openxmlformats.org/officeDocument/2006/relationships/hyperlink" Target="https://podminky.urs.cz/item/CS_URS_2023_02/998232121" TargetMode="External" /><Relationship Id="rId26" Type="http://schemas.openxmlformats.org/officeDocument/2006/relationships/drawing" Target="../drawings/drawing22.xml" /></Relationships>
</file>

<file path=xl/worksheets/_rels/sheet23.xml.rels>&#65279;<?xml version="1.0" encoding="utf-8"?><Relationships xmlns="http://schemas.openxmlformats.org/package/2006/relationships"><Relationship Id="rId1" Type="http://schemas.openxmlformats.org/officeDocument/2006/relationships/drawing" Target="../drawings/drawing23.xml" /></Relationships>
</file>

<file path=xl/worksheets/_rels/sheet24.xml.rels>&#65279;<?xml version="1.0" encoding="utf-8"?><Relationships xmlns="http://schemas.openxmlformats.org/package/2006/relationships"><Relationship Id="rId1" Type="http://schemas.openxmlformats.org/officeDocument/2006/relationships/drawing" Target="../drawings/drawing24.xml" /></Relationships>
</file>

<file path=xl/worksheets/_rels/sheet2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5101201" TargetMode="External" /><Relationship Id="rId2" Type="http://schemas.openxmlformats.org/officeDocument/2006/relationships/hyperlink" Target="https://podminky.urs.cz/item/CS_URS_2023_02/115101301" TargetMode="External" /><Relationship Id="rId3" Type="http://schemas.openxmlformats.org/officeDocument/2006/relationships/hyperlink" Target="https://podminky.urs.cz/item/CS_URS_2023_02/121151103" TargetMode="External" /><Relationship Id="rId4" Type="http://schemas.openxmlformats.org/officeDocument/2006/relationships/hyperlink" Target="https://podminky.urs.cz/item/CS_URS_2023_02/131151202" TargetMode="External" /><Relationship Id="rId5" Type="http://schemas.openxmlformats.org/officeDocument/2006/relationships/hyperlink" Target="https://podminky.urs.cz/item/CS_URS_2023_02/131251202" TargetMode="External" /><Relationship Id="rId6" Type="http://schemas.openxmlformats.org/officeDocument/2006/relationships/hyperlink" Target="https://podminky.urs.cz/item/CS_URS_2023_02/131351202" TargetMode="External" /><Relationship Id="rId7" Type="http://schemas.openxmlformats.org/officeDocument/2006/relationships/hyperlink" Target="https://podminky.urs.cz/item/CS_URS_2023_02/131451202" TargetMode="External" /><Relationship Id="rId8" Type="http://schemas.openxmlformats.org/officeDocument/2006/relationships/hyperlink" Target="https://podminky.urs.cz/item/CS_URS_2023_02/151101201" TargetMode="External" /><Relationship Id="rId9" Type="http://schemas.openxmlformats.org/officeDocument/2006/relationships/hyperlink" Target="https://podminky.urs.cz/item/CS_URS_2023_02/151101211" TargetMode="External" /><Relationship Id="rId10" Type="http://schemas.openxmlformats.org/officeDocument/2006/relationships/hyperlink" Target="https://podminky.urs.cz/item/CS_URS_2023_02/151101301" TargetMode="External" /><Relationship Id="rId11" Type="http://schemas.openxmlformats.org/officeDocument/2006/relationships/hyperlink" Target="https://podminky.urs.cz/item/CS_URS_2023_02/151101311" TargetMode="External" /><Relationship Id="rId12" Type="http://schemas.openxmlformats.org/officeDocument/2006/relationships/hyperlink" Target="https://podminky.urs.cz/item/CS_URS_2023_02/162351103" TargetMode="External" /><Relationship Id="rId13" Type="http://schemas.openxmlformats.org/officeDocument/2006/relationships/hyperlink" Target="https://podminky.urs.cz/item/CS_URS_2023_02/162651112" TargetMode="External" /><Relationship Id="rId14" Type="http://schemas.openxmlformats.org/officeDocument/2006/relationships/hyperlink" Target="https://podminky.urs.cz/item/CS_URS_2023_02/162651132" TargetMode="External" /><Relationship Id="rId15" Type="http://schemas.openxmlformats.org/officeDocument/2006/relationships/hyperlink" Target="https://podminky.urs.cz/item/CS_URS_2023_02/162751117" TargetMode="External" /><Relationship Id="rId16" Type="http://schemas.openxmlformats.org/officeDocument/2006/relationships/hyperlink" Target="https://podminky.urs.cz/item/CS_URS_2023_02/162751119" TargetMode="External" /><Relationship Id="rId17" Type="http://schemas.openxmlformats.org/officeDocument/2006/relationships/hyperlink" Target="https://podminky.urs.cz/item/CS_URS_2023_02/162751137" TargetMode="External" /><Relationship Id="rId18" Type="http://schemas.openxmlformats.org/officeDocument/2006/relationships/hyperlink" Target="https://podminky.urs.cz/item/CS_URS_2023_02/162751139" TargetMode="External" /><Relationship Id="rId19" Type="http://schemas.openxmlformats.org/officeDocument/2006/relationships/hyperlink" Target="https://podminky.urs.cz/item/CS_URS_2023_02/167151101" TargetMode="External" /><Relationship Id="rId20" Type="http://schemas.openxmlformats.org/officeDocument/2006/relationships/hyperlink" Target="https://podminky.urs.cz/item/CS_URS_2023_02/167151102" TargetMode="External" /><Relationship Id="rId21" Type="http://schemas.openxmlformats.org/officeDocument/2006/relationships/hyperlink" Target="https://podminky.urs.cz/item/CS_URS_2023_02/171201231" TargetMode="External" /><Relationship Id="rId22" Type="http://schemas.openxmlformats.org/officeDocument/2006/relationships/hyperlink" Target="https://podminky.urs.cz/item/CS_URS_2023_02/171251201" TargetMode="External" /><Relationship Id="rId23" Type="http://schemas.openxmlformats.org/officeDocument/2006/relationships/hyperlink" Target="https://podminky.urs.cz/item/CS_URS_2023_02/174151101" TargetMode="External" /><Relationship Id="rId24" Type="http://schemas.openxmlformats.org/officeDocument/2006/relationships/hyperlink" Target="https://podminky.urs.cz/item/CS_URS_2023_02/181351003" TargetMode="External" /><Relationship Id="rId25" Type="http://schemas.openxmlformats.org/officeDocument/2006/relationships/hyperlink" Target="https://podminky.urs.cz/item/CS_URS_2023_02/181411121" TargetMode="External" /><Relationship Id="rId26" Type="http://schemas.openxmlformats.org/officeDocument/2006/relationships/hyperlink" Target="https://podminky.urs.cz/item/CS_URS_2023_02/181951112" TargetMode="External" /><Relationship Id="rId27" Type="http://schemas.openxmlformats.org/officeDocument/2006/relationships/hyperlink" Target="https://podminky.urs.cz/item/CS_URS_2023_02/183403153" TargetMode="External" /><Relationship Id="rId28" Type="http://schemas.openxmlformats.org/officeDocument/2006/relationships/hyperlink" Target="https://podminky.urs.cz/item/CS_URS_2023_02/185804312" TargetMode="External" /><Relationship Id="rId29" Type="http://schemas.openxmlformats.org/officeDocument/2006/relationships/hyperlink" Target="https://podminky.urs.cz/item/CS_URS_2023_02/211971110" TargetMode="External" /><Relationship Id="rId30" Type="http://schemas.openxmlformats.org/officeDocument/2006/relationships/hyperlink" Target="https://podminky.urs.cz/item/CS_URS_2023_02/212752401" TargetMode="External" /><Relationship Id="rId31" Type="http://schemas.openxmlformats.org/officeDocument/2006/relationships/hyperlink" Target="https://podminky.urs.cz/item/CS_URS_2023_02/271542211" TargetMode="External" /><Relationship Id="rId32" Type="http://schemas.openxmlformats.org/officeDocument/2006/relationships/hyperlink" Target="https://podminky.urs.cz/item/CS_URS_2023_02/271562211" TargetMode="External" /><Relationship Id="rId33" Type="http://schemas.openxmlformats.org/officeDocument/2006/relationships/hyperlink" Target="https://podminky.urs.cz/item/CS_URS_2023_02/273321311" TargetMode="External" /><Relationship Id="rId34" Type="http://schemas.openxmlformats.org/officeDocument/2006/relationships/hyperlink" Target="https://podminky.urs.cz/item/CS_URS_2023_02/273351121" TargetMode="External" /><Relationship Id="rId35" Type="http://schemas.openxmlformats.org/officeDocument/2006/relationships/hyperlink" Target="https://podminky.urs.cz/item/CS_URS_2023_02/273351122" TargetMode="External" /><Relationship Id="rId36" Type="http://schemas.openxmlformats.org/officeDocument/2006/relationships/hyperlink" Target="https://podminky.urs.cz/item/CS_URS_2023_02/273362021" TargetMode="External" /><Relationship Id="rId37" Type="http://schemas.openxmlformats.org/officeDocument/2006/relationships/hyperlink" Target="https://podminky.urs.cz/item/CS_URS_2023_02/382122122" TargetMode="External" /><Relationship Id="rId38" Type="http://schemas.openxmlformats.org/officeDocument/2006/relationships/hyperlink" Target="https://podminky.urs.cz/item/CS_URS_2023_02/382122312" TargetMode="External" /><Relationship Id="rId39" Type="http://schemas.openxmlformats.org/officeDocument/2006/relationships/hyperlink" Target="https://podminky.urs.cz/item/CS_URS_2023_02/631311115" TargetMode="External" /><Relationship Id="rId40" Type="http://schemas.openxmlformats.org/officeDocument/2006/relationships/hyperlink" Target="https://podminky.urs.cz/item/CS_URS_2023_02/631311135" TargetMode="External" /><Relationship Id="rId41" Type="http://schemas.openxmlformats.org/officeDocument/2006/relationships/hyperlink" Target="https://podminky.urs.cz/item/CS_URS_2023_02/631319013" TargetMode="External" /><Relationship Id="rId42" Type="http://schemas.openxmlformats.org/officeDocument/2006/relationships/hyperlink" Target="https://podminky.urs.cz/item/CS_URS_2023_02/631351101" TargetMode="External" /><Relationship Id="rId43" Type="http://schemas.openxmlformats.org/officeDocument/2006/relationships/hyperlink" Target="https://podminky.urs.cz/item/CS_URS_2023_02/631351102" TargetMode="External" /><Relationship Id="rId44" Type="http://schemas.openxmlformats.org/officeDocument/2006/relationships/hyperlink" Target="https://podminky.urs.cz/item/CS_URS_2023_02/632481213" TargetMode="External" /><Relationship Id="rId45" Type="http://schemas.openxmlformats.org/officeDocument/2006/relationships/hyperlink" Target="https://podminky.urs.cz/item/CS_URS_2023_02/871470410" TargetMode="External" /><Relationship Id="rId46" Type="http://schemas.openxmlformats.org/officeDocument/2006/relationships/hyperlink" Target="https://podminky.urs.cz/item/CS_URS_2023_02/871475811" TargetMode="External" /><Relationship Id="rId47" Type="http://schemas.openxmlformats.org/officeDocument/2006/relationships/hyperlink" Target="https://podminky.urs.cz/item/CS_URS_2023_02/894412411" TargetMode="External" /><Relationship Id="rId48" Type="http://schemas.openxmlformats.org/officeDocument/2006/relationships/hyperlink" Target="https://podminky.urs.cz/item/CS_URS_2023_02/899501221" TargetMode="External" /><Relationship Id="rId49" Type="http://schemas.openxmlformats.org/officeDocument/2006/relationships/hyperlink" Target="https://podminky.urs.cz/item/CS_URS_2023_02/899503112" TargetMode="External" /><Relationship Id="rId50" Type="http://schemas.openxmlformats.org/officeDocument/2006/relationships/hyperlink" Target="https://podminky.urs.cz/item/CS_URS_2023_02/899713111" TargetMode="External" /><Relationship Id="rId51" Type="http://schemas.openxmlformats.org/officeDocument/2006/relationships/hyperlink" Target="https://podminky.urs.cz/item/CS_URS_2023_02/949101111" TargetMode="External" /><Relationship Id="rId52" Type="http://schemas.openxmlformats.org/officeDocument/2006/relationships/hyperlink" Target="https://podminky.urs.cz/item/CS_URS_2023_02/953731113" TargetMode="External" /><Relationship Id="rId53" Type="http://schemas.openxmlformats.org/officeDocument/2006/relationships/hyperlink" Target="https://podminky.urs.cz/item/CS_URS_2023_02/953731311" TargetMode="External" /><Relationship Id="rId54" Type="http://schemas.openxmlformats.org/officeDocument/2006/relationships/hyperlink" Target="https://podminky.urs.cz/item/CS_URS_2023_02/953735113" TargetMode="External" /><Relationship Id="rId55" Type="http://schemas.openxmlformats.org/officeDocument/2006/relationships/hyperlink" Target="https://podminky.urs.cz/item/CS_URS_2023_02/977151123" TargetMode="External" /><Relationship Id="rId56" Type="http://schemas.openxmlformats.org/officeDocument/2006/relationships/hyperlink" Target="https://podminky.urs.cz/item/CS_URS_2023_02/977151127" TargetMode="External" /><Relationship Id="rId57" Type="http://schemas.openxmlformats.org/officeDocument/2006/relationships/hyperlink" Target="https://podminky.urs.cz/item/CS_URS_2023_02/997013211" TargetMode="External" /><Relationship Id="rId58" Type="http://schemas.openxmlformats.org/officeDocument/2006/relationships/hyperlink" Target="https://podminky.urs.cz/item/CS_URS_2023_02/997013501" TargetMode="External" /><Relationship Id="rId59" Type="http://schemas.openxmlformats.org/officeDocument/2006/relationships/hyperlink" Target="https://podminky.urs.cz/item/CS_URS_2023_02/997013509" TargetMode="External" /><Relationship Id="rId60" Type="http://schemas.openxmlformats.org/officeDocument/2006/relationships/hyperlink" Target="https://podminky.urs.cz/item/CS_URS_2023_02/997013602" TargetMode="External" /><Relationship Id="rId61" Type="http://schemas.openxmlformats.org/officeDocument/2006/relationships/hyperlink" Target="https://podminky.urs.cz/item/CS_URS_2023_02/997013813" TargetMode="External" /><Relationship Id="rId62" Type="http://schemas.openxmlformats.org/officeDocument/2006/relationships/hyperlink" Target="https://podminky.urs.cz/item/CS_URS_2023_02/998142251" TargetMode="External" /><Relationship Id="rId63" Type="http://schemas.openxmlformats.org/officeDocument/2006/relationships/hyperlink" Target="https://podminky.urs.cz/item/CS_URS_2023_02/998142252" TargetMode="External" /><Relationship Id="rId64" Type="http://schemas.openxmlformats.org/officeDocument/2006/relationships/hyperlink" Target="https://podminky.urs.cz/item/CS_URS_2023_02/711111001" TargetMode="External" /><Relationship Id="rId65" Type="http://schemas.openxmlformats.org/officeDocument/2006/relationships/hyperlink" Target="https://podminky.urs.cz/item/CS_URS_2023_02/711112001" TargetMode="External" /><Relationship Id="rId66" Type="http://schemas.openxmlformats.org/officeDocument/2006/relationships/hyperlink" Target="https://podminky.urs.cz/item/CS_URS_2023_02/711141559" TargetMode="External" /><Relationship Id="rId67" Type="http://schemas.openxmlformats.org/officeDocument/2006/relationships/hyperlink" Target="https://podminky.urs.cz/item/CS_URS_2023_02/711142559" TargetMode="External" /><Relationship Id="rId68" Type="http://schemas.openxmlformats.org/officeDocument/2006/relationships/hyperlink" Target="https://podminky.urs.cz/item/CS_URS_2023_02/711161112" TargetMode="External" /><Relationship Id="rId69" Type="http://schemas.openxmlformats.org/officeDocument/2006/relationships/hyperlink" Target="https://podminky.urs.cz/item/CS_URS_2023_02/711161212" TargetMode="External" /><Relationship Id="rId70" Type="http://schemas.openxmlformats.org/officeDocument/2006/relationships/hyperlink" Target="https://podminky.urs.cz/item/CS_URS_2023_02/998711101" TargetMode="External" /><Relationship Id="rId71" Type="http://schemas.openxmlformats.org/officeDocument/2006/relationships/hyperlink" Target="https://podminky.urs.cz/item/CS_URS_2023_02/767591003" TargetMode="External" /><Relationship Id="rId72" Type="http://schemas.openxmlformats.org/officeDocument/2006/relationships/hyperlink" Target="https://podminky.urs.cz/item/CS_URS_2023_02/783933151" TargetMode="External" /><Relationship Id="rId73" Type="http://schemas.openxmlformats.org/officeDocument/2006/relationships/hyperlink" Target="https://podminky.urs.cz/item/CS_URS_2023_02/783937163" TargetMode="External" /><Relationship Id="rId74" Type="http://schemas.openxmlformats.org/officeDocument/2006/relationships/drawing" Target="../drawings/drawing25.xml" /></Relationships>
</file>

<file path=xl/worksheets/_rels/sheet2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852242122" TargetMode="External" /><Relationship Id="rId2" Type="http://schemas.openxmlformats.org/officeDocument/2006/relationships/hyperlink" Target="https://podminky.urs.cz/item/CS_URS_2023_02/857242122" TargetMode="External" /><Relationship Id="rId3" Type="http://schemas.openxmlformats.org/officeDocument/2006/relationships/hyperlink" Target="https://podminky.urs.cz/item/CS_URS_2023_02/857244122" TargetMode="External" /><Relationship Id="rId4" Type="http://schemas.openxmlformats.org/officeDocument/2006/relationships/hyperlink" Target="https://podminky.urs.cz/item/CS_URS_2023_02/857312122" TargetMode="External" /><Relationship Id="rId5" Type="http://schemas.openxmlformats.org/officeDocument/2006/relationships/hyperlink" Target="https://podminky.urs.cz/item/CS_URS_2023_02/871321141" TargetMode="External" /><Relationship Id="rId6" Type="http://schemas.openxmlformats.org/officeDocument/2006/relationships/hyperlink" Target="https://podminky.urs.cz/item/CS_URS_2023_02/891241222" TargetMode="External" /><Relationship Id="rId7" Type="http://schemas.openxmlformats.org/officeDocument/2006/relationships/hyperlink" Target="https://podminky.urs.cz/item/CS_URS_2023_02/891242312" TargetMode="External" /><Relationship Id="rId8" Type="http://schemas.openxmlformats.org/officeDocument/2006/relationships/hyperlink" Target="https://podminky.urs.cz/item/CS_URS_2023_02/891244121" TargetMode="External" /><Relationship Id="rId9" Type="http://schemas.openxmlformats.org/officeDocument/2006/relationships/hyperlink" Target="https://podminky.urs.cz/item/CS_URS_2023_02/891245321" TargetMode="External" /><Relationship Id="rId10" Type="http://schemas.openxmlformats.org/officeDocument/2006/relationships/hyperlink" Target="https://podminky.urs.cz/item/CS_URS_2023_02/891249111" TargetMode="External" /><Relationship Id="rId11" Type="http://schemas.openxmlformats.org/officeDocument/2006/relationships/hyperlink" Target="https://podminky.urs.cz/item/CS_URS_2023_02/998273102" TargetMode="External" /><Relationship Id="rId12" Type="http://schemas.openxmlformats.org/officeDocument/2006/relationships/hyperlink" Target="https://podminky.urs.cz/item/CS_URS_2023_02/998273125" TargetMode="External" /><Relationship Id="rId13" Type="http://schemas.openxmlformats.org/officeDocument/2006/relationships/hyperlink" Target="https://podminky.urs.cz/item/CS_URS_2023_02/722232043" TargetMode="External" /><Relationship Id="rId14" Type="http://schemas.openxmlformats.org/officeDocument/2006/relationships/hyperlink" Target="https://podminky.urs.cz/item/CS_URS_2023_02/722239103" TargetMode="External" /><Relationship Id="rId15" Type="http://schemas.openxmlformats.org/officeDocument/2006/relationships/hyperlink" Target="https://podminky.urs.cz/item/CS_URS_2023_02/230032029" TargetMode="External" /><Relationship Id="rId16" Type="http://schemas.openxmlformats.org/officeDocument/2006/relationships/hyperlink" Target="https://podminky.urs.cz/item/CS_URS_2023_02/230032032" TargetMode="External" /><Relationship Id="rId17" Type="http://schemas.openxmlformats.org/officeDocument/2006/relationships/drawing" Target="../drawings/drawing26.xml" /></Relationships>
</file>

<file path=xl/worksheets/_rels/sheet27.xml.rels>&#65279;<?xml version="1.0" encoding="utf-8"?><Relationships xmlns="http://schemas.openxmlformats.org/package/2006/relationships"><Relationship Id="rId1" Type="http://schemas.openxmlformats.org/officeDocument/2006/relationships/drawing" Target="../drawings/drawing27.xml" /></Relationships>
</file>

<file path=xl/worksheets/_rels/sheet28.xml.rels>&#65279;<?xml version="1.0" encoding="utf-8"?><Relationships xmlns="http://schemas.openxmlformats.org/package/2006/relationships"><Relationship Id="rId1" Type="http://schemas.openxmlformats.org/officeDocument/2006/relationships/drawing" Target="../drawings/drawing28.xml" /></Relationships>
</file>

<file path=xl/worksheets/_rels/sheet29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6290" TargetMode="External" /><Relationship Id="rId2" Type="http://schemas.openxmlformats.org/officeDocument/2006/relationships/hyperlink" Target="https://podminky.urs.cz/item/CS_URS_2023_02/113107163" TargetMode="External" /><Relationship Id="rId3" Type="http://schemas.openxmlformats.org/officeDocument/2006/relationships/hyperlink" Target="https://podminky.urs.cz/item/CS_URS_2023_02/113107164" TargetMode="External" /><Relationship Id="rId4" Type="http://schemas.openxmlformats.org/officeDocument/2006/relationships/hyperlink" Target="https://podminky.urs.cz/item/CS_URS_2023_02/113155124" TargetMode="External" /><Relationship Id="rId5" Type="http://schemas.openxmlformats.org/officeDocument/2006/relationships/hyperlink" Target="https://podminky.urs.cz/item/CS_URS_2023_02/115101201" TargetMode="External" /><Relationship Id="rId6" Type="http://schemas.openxmlformats.org/officeDocument/2006/relationships/hyperlink" Target="https://podminky.urs.cz/item/CS_URS_2023_02/115101301" TargetMode="External" /><Relationship Id="rId7" Type="http://schemas.openxmlformats.org/officeDocument/2006/relationships/hyperlink" Target="https://podminky.urs.cz/item/CS_URS_2023_02/119001422" TargetMode="External" /><Relationship Id="rId8" Type="http://schemas.openxmlformats.org/officeDocument/2006/relationships/hyperlink" Target="https://podminky.urs.cz/item/CS_URS_2023_02/121151103" TargetMode="External" /><Relationship Id="rId9" Type="http://schemas.openxmlformats.org/officeDocument/2006/relationships/hyperlink" Target="https://podminky.urs.cz/item/CS_URS_2023_02/132154206" TargetMode="External" /><Relationship Id="rId10" Type="http://schemas.openxmlformats.org/officeDocument/2006/relationships/hyperlink" Target="https://podminky.urs.cz/item/CS_URS_2023_02/132254206" TargetMode="External" /><Relationship Id="rId11" Type="http://schemas.openxmlformats.org/officeDocument/2006/relationships/hyperlink" Target="https://podminky.urs.cz/item/CS_URS_2023_02/132354206" TargetMode="External" /><Relationship Id="rId12" Type="http://schemas.openxmlformats.org/officeDocument/2006/relationships/hyperlink" Target="https://podminky.urs.cz/item/CS_URS_2023_02/132454206" TargetMode="External" /><Relationship Id="rId13" Type="http://schemas.openxmlformats.org/officeDocument/2006/relationships/hyperlink" Target="https://podminky.urs.cz/item/CS_URS_2023_02/139001101" TargetMode="External" /><Relationship Id="rId14" Type="http://schemas.openxmlformats.org/officeDocument/2006/relationships/hyperlink" Target="https://podminky.urs.cz/item/CS_URS_2023_02/151811131" TargetMode="External" /><Relationship Id="rId15" Type="http://schemas.openxmlformats.org/officeDocument/2006/relationships/hyperlink" Target="https://podminky.urs.cz/item/CS_URS_2023_02/151811231" TargetMode="External" /><Relationship Id="rId16" Type="http://schemas.openxmlformats.org/officeDocument/2006/relationships/hyperlink" Target="https://podminky.urs.cz/item/CS_URS_2023_02/162651112" TargetMode="External" /><Relationship Id="rId17" Type="http://schemas.openxmlformats.org/officeDocument/2006/relationships/hyperlink" Target="https://podminky.urs.cz/item/CS_URS_2023_02/162651132" TargetMode="External" /><Relationship Id="rId18" Type="http://schemas.openxmlformats.org/officeDocument/2006/relationships/hyperlink" Target="https://podminky.urs.cz/item/CS_URS_2023_02/162751137" TargetMode="External" /><Relationship Id="rId19" Type="http://schemas.openxmlformats.org/officeDocument/2006/relationships/hyperlink" Target="https://podminky.urs.cz/item/CS_URS_2023_02/162751139" TargetMode="External" /><Relationship Id="rId20" Type="http://schemas.openxmlformats.org/officeDocument/2006/relationships/hyperlink" Target="https://podminky.urs.cz/item/CS_URS_2023_02/167151111" TargetMode="External" /><Relationship Id="rId21" Type="http://schemas.openxmlformats.org/officeDocument/2006/relationships/hyperlink" Target="https://podminky.urs.cz/item/CS_URS_2023_02/167151112" TargetMode="External" /><Relationship Id="rId22" Type="http://schemas.openxmlformats.org/officeDocument/2006/relationships/hyperlink" Target="https://podminky.urs.cz/item/CS_URS_2023_02/171201231" TargetMode="External" /><Relationship Id="rId23" Type="http://schemas.openxmlformats.org/officeDocument/2006/relationships/hyperlink" Target="https://podminky.urs.cz/item/CS_URS_2023_02/171251201" TargetMode="External" /><Relationship Id="rId24" Type="http://schemas.openxmlformats.org/officeDocument/2006/relationships/hyperlink" Target="https://podminky.urs.cz/item/CS_URS_2023_02/174151101" TargetMode="External" /><Relationship Id="rId25" Type="http://schemas.openxmlformats.org/officeDocument/2006/relationships/hyperlink" Target="https://podminky.urs.cz/item/CS_URS_2023_02/175151101" TargetMode="External" /><Relationship Id="rId26" Type="http://schemas.openxmlformats.org/officeDocument/2006/relationships/hyperlink" Target="https://podminky.urs.cz/item/CS_URS_2023_02/181351003" TargetMode="External" /><Relationship Id="rId27" Type="http://schemas.openxmlformats.org/officeDocument/2006/relationships/hyperlink" Target="https://podminky.urs.cz/item/CS_URS_2023_02/181411131" TargetMode="External" /><Relationship Id="rId28" Type="http://schemas.openxmlformats.org/officeDocument/2006/relationships/hyperlink" Target="https://podminky.urs.cz/item/CS_URS_2023_02/212755214" TargetMode="External" /><Relationship Id="rId29" Type="http://schemas.openxmlformats.org/officeDocument/2006/relationships/hyperlink" Target="https://podminky.urs.cz/item/CS_URS_2023_02/451572111" TargetMode="External" /><Relationship Id="rId30" Type="http://schemas.openxmlformats.org/officeDocument/2006/relationships/hyperlink" Target="https://podminky.urs.cz/item/CS_URS_2023_02/452313141" TargetMode="External" /><Relationship Id="rId31" Type="http://schemas.openxmlformats.org/officeDocument/2006/relationships/hyperlink" Target="https://podminky.urs.cz/item/CS_URS_2023_02/564710003" TargetMode="External" /><Relationship Id="rId32" Type="http://schemas.openxmlformats.org/officeDocument/2006/relationships/hyperlink" Target="https://podminky.urs.cz/item/CS_URS_2023_02/564750101" TargetMode="External" /><Relationship Id="rId33" Type="http://schemas.openxmlformats.org/officeDocument/2006/relationships/hyperlink" Target="https://podminky.urs.cz/item/CS_URS_2023_02/564760001" TargetMode="External" /><Relationship Id="rId34" Type="http://schemas.openxmlformats.org/officeDocument/2006/relationships/hyperlink" Target="https://podminky.urs.cz/item/CS_URS_2023_02/564851111" TargetMode="External" /><Relationship Id="rId35" Type="http://schemas.openxmlformats.org/officeDocument/2006/relationships/hyperlink" Target="https://podminky.urs.cz/item/CS_URS_2023_02/564861111" TargetMode="External" /><Relationship Id="rId36" Type="http://schemas.openxmlformats.org/officeDocument/2006/relationships/hyperlink" Target="https://podminky.urs.cz/item/CS_URS_2023_02/564931512" TargetMode="External" /><Relationship Id="rId37" Type="http://schemas.openxmlformats.org/officeDocument/2006/relationships/hyperlink" Target="https://podminky.urs.cz/item/CS_URS_2023_02/573191111" TargetMode="External" /><Relationship Id="rId38" Type="http://schemas.openxmlformats.org/officeDocument/2006/relationships/hyperlink" Target="https://podminky.urs.cz/item/CS_URS_2023_02/584921111" TargetMode="External" /><Relationship Id="rId39" Type="http://schemas.openxmlformats.org/officeDocument/2006/relationships/hyperlink" Target="https://podminky.urs.cz/item/CS_URS_2023_02/852242122" TargetMode="External" /><Relationship Id="rId40" Type="http://schemas.openxmlformats.org/officeDocument/2006/relationships/hyperlink" Target="https://podminky.urs.cz/item/CS_URS_2023_02/857242122" TargetMode="External" /><Relationship Id="rId41" Type="http://schemas.openxmlformats.org/officeDocument/2006/relationships/hyperlink" Target="https://podminky.urs.cz/item/CS_URS_2023_02/857244122" TargetMode="External" /><Relationship Id="rId42" Type="http://schemas.openxmlformats.org/officeDocument/2006/relationships/hyperlink" Target="https://podminky.urs.cz/item/CS_URS_2023_02/871241211" TargetMode="External" /><Relationship Id="rId43" Type="http://schemas.openxmlformats.org/officeDocument/2006/relationships/hyperlink" Target="https://podminky.urs.cz/item/CS_URS_2023_02/877241101" TargetMode="External" /><Relationship Id="rId44" Type="http://schemas.openxmlformats.org/officeDocument/2006/relationships/hyperlink" Target="https://podminky.urs.cz/item/CS_URS_2023_02/877241201" TargetMode="External" /><Relationship Id="rId45" Type="http://schemas.openxmlformats.org/officeDocument/2006/relationships/hyperlink" Target="https://podminky.urs.cz/item/CS_URS_2023_02/877241210" TargetMode="External" /><Relationship Id="rId46" Type="http://schemas.openxmlformats.org/officeDocument/2006/relationships/hyperlink" Target="https://podminky.urs.cz/item/CS_URS_2023_02/877321101" TargetMode="External" /><Relationship Id="rId47" Type="http://schemas.openxmlformats.org/officeDocument/2006/relationships/hyperlink" Target="https://podminky.urs.cz/item/CS_URS_2023_02/877321201" TargetMode="External" /><Relationship Id="rId48" Type="http://schemas.openxmlformats.org/officeDocument/2006/relationships/hyperlink" Target="https://podminky.urs.cz/item/CS_URS_2023_02/891241112" TargetMode="External" /><Relationship Id="rId49" Type="http://schemas.openxmlformats.org/officeDocument/2006/relationships/hyperlink" Target="https://podminky.urs.cz/item/CS_URS_2023_02/892241111" TargetMode="External" /><Relationship Id="rId50" Type="http://schemas.openxmlformats.org/officeDocument/2006/relationships/hyperlink" Target="https://podminky.urs.cz/item/CS_URS_2023_02/892273122" TargetMode="External" /><Relationship Id="rId51" Type="http://schemas.openxmlformats.org/officeDocument/2006/relationships/hyperlink" Target="https://podminky.urs.cz/item/CS_URS_2023_02/892372111" TargetMode="External" /><Relationship Id="rId52" Type="http://schemas.openxmlformats.org/officeDocument/2006/relationships/hyperlink" Target="https://podminky.urs.cz/item/CS_URS_2023_02/899712111" TargetMode="External" /><Relationship Id="rId53" Type="http://schemas.openxmlformats.org/officeDocument/2006/relationships/hyperlink" Target="https://podminky.urs.cz/item/CS_URS_2023_02/899721111" TargetMode="External" /><Relationship Id="rId54" Type="http://schemas.openxmlformats.org/officeDocument/2006/relationships/hyperlink" Target="https://podminky.urs.cz/item/CS_URS_2023_02/899722113" TargetMode="External" /><Relationship Id="rId55" Type="http://schemas.openxmlformats.org/officeDocument/2006/relationships/hyperlink" Target="https://podminky.urs.cz/item/CS_URS_2023_02/919726123" TargetMode="External" /><Relationship Id="rId56" Type="http://schemas.openxmlformats.org/officeDocument/2006/relationships/hyperlink" Target="https://podminky.urs.cz/item/CS_URS_2023_02/919732211" TargetMode="External" /><Relationship Id="rId57" Type="http://schemas.openxmlformats.org/officeDocument/2006/relationships/hyperlink" Target="https://podminky.urs.cz/item/CS_URS_2023_02/919735112" TargetMode="External" /><Relationship Id="rId58" Type="http://schemas.openxmlformats.org/officeDocument/2006/relationships/hyperlink" Target="https://podminky.urs.cz/item/CS_URS_2023_02/979094441" TargetMode="External" /><Relationship Id="rId59" Type="http://schemas.openxmlformats.org/officeDocument/2006/relationships/hyperlink" Target="https://podminky.urs.cz/item/CS_URS_2023_02/997221551" TargetMode="External" /><Relationship Id="rId60" Type="http://schemas.openxmlformats.org/officeDocument/2006/relationships/hyperlink" Target="https://podminky.urs.cz/item/CS_URS_2023_02/997221559" TargetMode="External" /><Relationship Id="rId61" Type="http://schemas.openxmlformats.org/officeDocument/2006/relationships/hyperlink" Target="https://podminky.urs.cz/item/CS_URS_2023_02/997221571" TargetMode="External" /><Relationship Id="rId62" Type="http://schemas.openxmlformats.org/officeDocument/2006/relationships/hyperlink" Target="https://podminky.urs.cz/item/CS_URS_2023_02/997221579" TargetMode="External" /><Relationship Id="rId63" Type="http://schemas.openxmlformats.org/officeDocument/2006/relationships/hyperlink" Target="https://podminky.urs.cz/item/CS_URS_2023_02/997221612" TargetMode="External" /><Relationship Id="rId64" Type="http://schemas.openxmlformats.org/officeDocument/2006/relationships/hyperlink" Target="https://podminky.urs.cz/item/CS_URS_2023_02/997221873" TargetMode="External" /><Relationship Id="rId65" Type="http://schemas.openxmlformats.org/officeDocument/2006/relationships/hyperlink" Target="https://podminky.urs.cz/item/CS_URS_2023_02/997221875" TargetMode="External" /><Relationship Id="rId66" Type="http://schemas.openxmlformats.org/officeDocument/2006/relationships/hyperlink" Target="https://podminky.urs.cz/item/CS_URS_2023_02/998276101" TargetMode="External" /><Relationship Id="rId67" Type="http://schemas.openxmlformats.org/officeDocument/2006/relationships/hyperlink" Target="https://podminky.urs.cz/item/CS_URS_2023_02/998276125" TargetMode="External" /><Relationship Id="rId68" Type="http://schemas.openxmlformats.org/officeDocument/2006/relationships/hyperlink" Target="https://podminky.urs.cz/item/CS_URS_2023_02/230032029" TargetMode="External" /><Relationship Id="rId69" Type="http://schemas.openxmlformats.org/officeDocument/2006/relationships/hyperlink" Target="https://podminky.urs.cz/item/CS_URS_2023_02/230032032" TargetMode="External" /><Relationship Id="rId70" Type="http://schemas.openxmlformats.org/officeDocument/2006/relationships/hyperlink" Target="https://podminky.urs.cz/item/CS_URS_2023_02/460661512" TargetMode="External" /><Relationship Id="rId7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7164" TargetMode="External" /><Relationship Id="rId2" Type="http://schemas.openxmlformats.org/officeDocument/2006/relationships/hyperlink" Target="https://podminky.urs.cz/item/CS_URS_2023_02/113155124" TargetMode="External" /><Relationship Id="rId3" Type="http://schemas.openxmlformats.org/officeDocument/2006/relationships/hyperlink" Target="https://podminky.urs.cz/item/CS_URS_2023_02/115101201" TargetMode="External" /><Relationship Id="rId4" Type="http://schemas.openxmlformats.org/officeDocument/2006/relationships/hyperlink" Target="https://podminky.urs.cz/item/CS_URS_2023_02/115101301" TargetMode="External" /><Relationship Id="rId5" Type="http://schemas.openxmlformats.org/officeDocument/2006/relationships/hyperlink" Target="https://podminky.urs.cz/item/CS_URS_2023_02/132154206" TargetMode="External" /><Relationship Id="rId6" Type="http://schemas.openxmlformats.org/officeDocument/2006/relationships/hyperlink" Target="https://podminky.urs.cz/item/CS_URS_2023_02/132254206" TargetMode="External" /><Relationship Id="rId7" Type="http://schemas.openxmlformats.org/officeDocument/2006/relationships/hyperlink" Target="https://podminky.urs.cz/item/CS_URS_2023_02/132354206" TargetMode="External" /><Relationship Id="rId8" Type="http://schemas.openxmlformats.org/officeDocument/2006/relationships/hyperlink" Target="https://podminky.urs.cz/item/CS_URS_2023_02/132454206" TargetMode="External" /><Relationship Id="rId9" Type="http://schemas.openxmlformats.org/officeDocument/2006/relationships/hyperlink" Target="https://podminky.urs.cz/item/CS_URS_2023_02/139001101" TargetMode="External" /><Relationship Id="rId10" Type="http://schemas.openxmlformats.org/officeDocument/2006/relationships/hyperlink" Target="https://podminky.urs.cz/item/CS_URS_2023_02/151811131" TargetMode="External" /><Relationship Id="rId11" Type="http://schemas.openxmlformats.org/officeDocument/2006/relationships/hyperlink" Target="https://podminky.urs.cz/item/CS_URS_2023_02/151811231" TargetMode="External" /><Relationship Id="rId12" Type="http://schemas.openxmlformats.org/officeDocument/2006/relationships/hyperlink" Target="https://podminky.urs.cz/item/CS_URS_2023_02/162651112" TargetMode="External" /><Relationship Id="rId13" Type="http://schemas.openxmlformats.org/officeDocument/2006/relationships/hyperlink" Target="https://podminky.urs.cz/item/CS_URS_2023_02/162651132" TargetMode="External" /><Relationship Id="rId14" Type="http://schemas.openxmlformats.org/officeDocument/2006/relationships/hyperlink" Target="https://podminky.urs.cz/item/CS_URS_2023_02/162751137" TargetMode="External" /><Relationship Id="rId15" Type="http://schemas.openxmlformats.org/officeDocument/2006/relationships/hyperlink" Target="https://podminky.urs.cz/item/CS_URS_2023_02/162751139" TargetMode="External" /><Relationship Id="rId16" Type="http://schemas.openxmlformats.org/officeDocument/2006/relationships/hyperlink" Target="https://podminky.urs.cz/item/CS_URS_2023_02/167151111" TargetMode="External" /><Relationship Id="rId17" Type="http://schemas.openxmlformats.org/officeDocument/2006/relationships/hyperlink" Target="https://podminky.urs.cz/item/CS_URS_2023_02/167151112" TargetMode="External" /><Relationship Id="rId18" Type="http://schemas.openxmlformats.org/officeDocument/2006/relationships/hyperlink" Target="https://podminky.urs.cz/item/CS_URS_2023_02/171201231" TargetMode="External" /><Relationship Id="rId19" Type="http://schemas.openxmlformats.org/officeDocument/2006/relationships/hyperlink" Target="https://podminky.urs.cz/item/CS_URS_2023_02/171251201" TargetMode="External" /><Relationship Id="rId20" Type="http://schemas.openxmlformats.org/officeDocument/2006/relationships/hyperlink" Target="https://podminky.urs.cz/item/CS_URS_2023_02/174151101" TargetMode="External" /><Relationship Id="rId21" Type="http://schemas.openxmlformats.org/officeDocument/2006/relationships/hyperlink" Target="https://podminky.urs.cz/item/CS_URS_2023_02/175151101" TargetMode="External" /><Relationship Id="rId22" Type="http://schemas.openxmlformats.org/officeDocument/2006/relationships/hyperlink" Target="https://podminky.urs.cz/item/CS_URS_2023_02/212755214" TargetMode="External" /><Relationship Id="rId23" Type="http://schemas.openxmlformats.org/officeDocument/2006/relationships/hyperlink" Target="https://podminky.urs.cz/item/CS_URS_2023_02/451572111" TargetMode="External" /><Relationship Id="rId24" Type="http://schemas.openxmlformats.org/officeDocument/2006/relationships/hyperlink" Target="https://podminky.urs.cz/item/CS_URS_2023_02/452313141" TargetMode="External" /><Relationship Id="rId25" Type="http://schemas.openxmlformats.org/officeDocument/2006/relationships/hyperlink" Target="https://podminky.urs.cz/item/CS_URS_2023_02/564851111" TargetMode="External" /><Relationship Id="rId26" Type="http://schemas.openxmlformats.org/officeDocument/2006/relationships/hyperlink" Target="https://podminky.urs.cz/item/CS_URS_2023_02/564861111" TargetMode="External" /><Relationship Id="rId27" Type="http://schemas.openxmlformats.org/officeDocument/2006/relationships/hyperlink" Target="https://podminky.urs.cz/item/CS_URS_2023_02/564931512" TargetMode="External" /><Relationship Id="rId28" Type="http://schemas.openxmlformats.org/officeDocument/2006/relationships/hyperlink" Target="https://podminky.urs.cz/item/CS_URS_2023_02/573191111" TargetMode="External" /><Relationship Id="rId29" Type="http://schemas.openxmlformats.org/officeDocument/2006/relationships/hyperlink" Target="https://podminky.urs.cz/item/CS_URS_2023_02/852242122" TargetMode="External" /><Relationship Id="rId30" Type="http://schemas.openxmlformats.org/officeDocument/2006/relationships/hyperlink" Target="https://podminky.urs.cz/item/CS_URS_2023_02/857242122" TargetMode="External" /><Relationship Id="rId31" Type="http://schemas.openxmlformats.org/officeDocument/2006/relationships/hyperlink" Target="https://podminky.urs.cz/item/CS_URS_2023_02/871241211" TargetMode="External" /><Relationship Id="rId32" Type="http://schemas.openxmlformats.org/officeDocument/2006/relationships/hyperlink" Target="https://podminky.urs.cz/item/CS_URS_2023_02/877241101" TargetMode="External" /><Relationship Id="rId33" Type="http://schemas.openxmlformats.org/officeDocument/2006/relationships/hyperlink" Target="https://podminky.urs.cz/item/CS_URS_2023_02/877241201" TargetMode="External" /><Relationship Id="rId34" Type="http://schemas.openxmlformats.org/officeDocument/2006/relationships/hyperlink" Target="https://podminky.urs.cz/item/CS_URS_2023_02/891241112" TargetMode="External" /><Relationship Id="rId35" Type="http://schemas.openxmlformats.org/officeDocument/2006/relationships/hyperlink" Target="https://podminky.urs.cz/item/CS_URS_2023_02/891247112" TargetMode="External" /><Relationship Id="rId36" Type="http://schemas.openxmlformats.org/officeDocument/2006/relationships/hyperlink" Target="https://podminky.urs.cz/item/CS_URS_2023_02/892241111" TargetMode="External" /><Relationship Id="rId37" Type="http://schemas.openxmlformats.org/officeDocument/2006/relationships/hyperlink" Target="https://podminky.urs.cz/item/CS_URS_2023_02/892273122" TargetMode="External" /><Relationship Id="rId38" Type="http://schemas.openxmlformats.org/officeDocument/2006/relationships/hyperlink" Target="https://podminky.urs.cz/item/CS_URS_2023_02/892372111" TargetMode="External" /><Relationship Id="rId39" Type="http://schemas.openxmlformats.org/officeDocument/2006/relationships/hyperlink" Target="https://podminky.urs.cz/item/CS_URS_2023_02/899401113" TargetMode="External" /><Relationship Id="rId40" Type="http://schemas.openxmlformats.org/officeDocument/2006/relationships/hyperlink" Target="https://podminky.urs.cz/item/CS_URS_2023_02/899712111" TargetMode="External" /><Relationship Id="rId41" Type="http://schemas.openxmlformats.org/officeDocument/2006/relationships/hyperlink" Target="https://podminky.urs.cz/item/CS_URS_2023_02/899721111" TargetMode="External" /><Relationship Id="rId42" Type="http://schemas.openxmlformats.org/officeDocument/2006/relationships/hyperlink" Target="https://podminky.urs.cz/item/CS_URS_2023_02/899722113" TargetMode="External" /><Relationship Id="rId43" Type="http://schemas.openxmlformats.org/officeDocument/2006/relationships/hyperlink" Target="https://podminky.urs.cz/item/CS_URS_2023_02/919732211" TargetMode="External" /><Relationship Id="rId44" Type="http://schemas.openxmlformats.org/officeDocument/2006/relationships/hyperlink" Target="https://podminky.urs.cz/item/CS_URS_2023_02/919735112" TargetMode="External" /><Relationship Id="rId45" Type="http://schemas.openxmlformats.org/officeDocument/2006/relationships/hyperlink" Target="https://podminky.urs.cz/item/CS_URS_2023_02/997221551" TargetMode="External" /><Relationship Id="rId46" Type="http://schemas.openxmlformats.org/officeDocument/2006/relationships/hyperlink" Target="https://podminky.urs.cz/item/CS_URS_2023_02/997221559" TargetMode="External" /><Relationship Id="rId47" Type="http://schemas.openxmlformats.org/officeDocument/2006/relationships/hyperlink" Target="https://podminky.urs.cz/item/CS_URS_2023_02/997221612" TargetMode="External" /><Relationship Id="rId48" Type="http://schemas.openxmlformats.org/officeDocument/2006/relationships/hyperlink" Target="https://podminky.urs.cz/item/CS_URS_2023_02/997221873" TargetMode="External" /><Relationship Id="rId49" Type="http://schemas.openxmlformats.org/officeDocument/2006/relationships/hyperlink" Target="https://podminky.urs.cz/item/CS_URS_2023_02/997221875" TargetMode="External" /><Relationship Id="rId50" Type="http://schemas.openxmlformats.org/officeDocument/2006/relationships/hyperlink" Target="https://podminky.urs.cz/item/CS_URS_2023_02/998276101" TargetMode="External" /><Relationship Id="rId51" Type="http://schemas.openxmlformats.org/officeDocument/2006/relationships/hyperlink" Target="https://podminky.urs.cz/item/CS_URS_2023_02/998276125" TargetMode="External" /><Relationship Id="rId52" Type="http://schemas.openxmlformats.org/officeDocument/2006/relationships/hyperlink" Target="https://podminky.urs.cz/item/CS_URS_2023_02/230032029" TargetMode="External" /><Relationship Id="rId53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7164" TargetMode="External" /><Relationship Id="rId2" Type="http://schemas.openxmlformats.org/officeDocument/2006/relationships/hyperlink" Target="https://podminky.urs.cz/item/CS_URS_2023_02/113155124" TargetMode="External" /><Relationship Id="rId3" Type="http://schemas.openxmlformats.org/officeDocument/2006/relationships/hyperlink" Target="https://podminky.urs.cz/item/CS_URS_2023_02/115101201" TargetMode="External" /><Relationship Id="rId4" Type="http://schemas.openxmlformats.org/officeDocument/2006/relationships/hyperlink" Target="https://podminky.urs.cz/item/CS_URS_2023_02/115101301" TargetMode="External" /><Relationship Id="rId5" Type="http://schemas.openxmlformats.org/officeDocument/2006/relationships/hyperlink" Target="https://podminky.urs.cz/item/CS_URS_2023_02/119001422" TargetMode="External" /><Relationship Id="rId6" Type="http://schemas.openxmlformats.org/officeDocument/2006/relationships/hyperlink" Target="https://podminky.urs.cz/item/CS_URS_2023_02/121112003" TargetMode="External" /><Relationship Id="rId7" Type="http://schemas.openxmlformats.org/officeDocument/2006/relationships/hyperlink" Target="https://podminky.urs.cz/item/CS_URS_2023_02/132154206" TargetMode="External" /><Relationship Id="rId8" Type="http://schemas.openxmlformats.org/officeDocument/2006/relationships/hyperlink" Target="https://podminky.urs.cz/item/CS_URS_2023_02/132254206" TargetMode="External" /><Relationship Id="rId9" Type="http://schemas.openxmlformats.org/officeDocument/2006/relationships/hyperlink" Target="https://podminky.urs.cz/item/CS_URS_2023_02/132354206" TargetMode="External" /><Relationship Id="rId10" Type="http://schemas.openxmlformats.org/officeDocument/2006/relationships/hyperlink" Target="https://podminky.urs.cz/item/CS_URS_2023_02/132454206" TargetMode="External" /><Relationship Id="rId11" Type="http://schemas.openxmlformats.org/officeDocument/2006/relationships/hyperlink" Target="https://podminky.urs.cz/item/CS_URS_2023_02/139001101" TargetMode="External" /><Relationship Id="rId12" Type="http://schemas.openxmlformats.org/officeDocument/2006/relationships/hyperlink" Target="https://podminky.urs.cz/item/CS_URS_2023_02/151811131" TargetMode="External" /><Relationship Id="rId13" Type="http://schemas.openxmlformats.org/officeDocument/2006/relationships/hyperlink" Target="https://podminky.urs.cz/item/CS_URS_2023_02/151811231" TargetMode="External" /><Relationship Id="rId14" Type="http://schemas.openxmlformats.org/officeDocument/2006/relationships/hyperlink" Target="https://podminky.urs.cz/item/CS_URS_2023_02/162651112" TargetMode="External" /><Relationship Id="rId15" Type="http://schemas.openxmlformats.org/officeDocument/2006/relationships/hyperlink" Target="https://podminky.urs.cz/item/CS_URS_2023_02/162751117" TargetMode="External" /><Relationship Id="rId16" Type="http://schemas.openxmlformats.org/officeDocument/2006/relationships/hyperlink" Target="https://podminky.urs.cz/item/CS_URS_2023_02/162751119" TargetMode="External" /><Relationship Id="rId17" Type="http://schemas.openxmlformats.org/officeDocument/2006/relationships/hyperlink" Target="https://podminky.urs.cz/item/CS_URS_2023_02/162751137" TargetMode="External" /><Relationship Id="rId18" Type="http://schemas.openxmlformats.org/officeDocument/2006/relationships/hyperlink" Target="https://podminky.urs.cz/item/CS_URS_2023_02/162751139" TargetMode="External" /><Relationship Id="rId19" Type="http://schemas.openxmlformats.org/officeDocument/2006/relationships/hyperlink" Target="https://podminky.urs.cz/item/CS_URS_2023_02/167151111" TargetMode="External" /><Relationship Id="rId20" Type="http://schemas.openxmlformats.org/officeDocument/2006/relationships/hyperlink" Target="https://podminky.urs.cz/item/CS_URS_2023_02/171201231" TargetMode="External" /><Relationship Id="rId21" Type="http://schemas.openxmlformats.org/officeDocument/2006/relationships/hyperlink" Target="https://podminky.urs.cz/item/CS_URS_2023_02/171251201" TargetMode="External" /><Relationship Id="rId22" Type="http://schemas.openxmlformats.org/officeDocument/2006/relationships/hyperlink" Target="https://podminky.urs.cz/item/CS_URS_2023_02/174151101" TargetMode="External" /><Relationship Id="rId23" Type="http://schemas.openxmlformats.org/officeDocument/2006/relationships/hyperlink" Target="https://podminky.urs.cz/item/CS_URS_2023_02/175151101" TargetMode="External" /><Relationship Id="rId24" Type="http://schemas.openxmlformats.org/officeDocument/2006/relationships/hyperlink" Target="https://podminky.urs.cz/item/CS_URS_2023_02/181351003" TargetMode="External" /><Relationship Id="rId25" Type="http://schemas.openxmlformats.org/officeDocument/2006/relationships/hyperlink" Target="https://podminky.urs.cz/item/CS_URS_2023_02/181411131" TargetMode="External" /><Relationship Id="rId26" Type="http://schemas.openxmlformats.org/officeDocument/2006/relationships/hyperlink" Target="https://podminky.urs.cz/item/CS_URS_2023_02/212755214" TargetMode="External" /><Relationship Id="rId27" Type="http://schemas.openxmlformats.org/officeDocument/2006/relationships/hyperlink" Target="https://podminky.urs.cz/item/CS_URS_2023_02/451572111" TargetMode="External" /><Relationship Id="rId28" Type="http://schemas.openxmlformats.org/officeDocument/2006/relationships/hyperlink" Target="https://podminky.urs.cz/item/CS_URS_2023_02/452313141" TargetMode="External" /><Relationship Id="rId29" Type="http://schemas.openxmlformats.org/officeDocument/2006/relationships/hyperlink" Target="https://podminky.urs.cz/item/CS_URS_2023_02/564750111" TargetMode="External" /><Relationship Id="rId30" Type="http://schemas.openxmlformats.org/officeDocument/2006/relationships/hyperlink" Target="https://podminky.urs.cz/item/CS_URS_2023_02/564851111" TargetMode="External" /><Relationship Id="rId31" Type="http://schemas.openxmlformats.org/officeDocument/2006/relationships/hyperlink" Target="https://podminky.urs.cz/item/CS_URS_2023_02/564861111" TargetMode="External" /><Relationship Id="rId32" Type="http://schemas.openxmlformats.org/officeDocument/2006/relationships/hyperlink" Target="https://podminky.urs.cz/item/CS_URS_2023_02/564931512" TargetMode="External" /><Relationship Id="rId33" Type="http://schemas.openxmlformats.org/officeDocument/2006/relationships/hyperlink" Target="https://podminky.urs.cz/item/CS_URS_2023_02/573191111" TargetMode="External" /><Relationship Id="rId34" Type="http://schemas.openxmlformats.org/officeDocument/2006/relationships/hyperlink" Target="https://podminky.urs.cz/item/CS_URS_2023_02/852242122" TargetMode="External" /><Relationship Id="rId35" Type="http://schemas.openxmlformats.org/officeDocument/2006/relationships/hyperlink" Target="https://podminky.urs.cz/item/CS_URS_2023_02/857242122" TargetMode="External" /><Relationship Id="rId36" Type="http://schemas.openxmlformats.org/officeDocument/2006/relationships/hyperlink" Target="https://podminky.urs.cz/item/CS_URS_2023_02/857244122" TargetMode="External" /><Relationship Id="rId37" Type="http://schemas.openxmlformats.org/officeDocument/2006/relationships/hyperlink" Target="https://podminky.urs.cz/item/CS_URS_2023_02/871241211" TargetMode="External" /><Relationship Id="rId38" Type="http://schemas.openxmlformats.org/officeDocument/2006/relationships/hyperlink" Target="https://podminky.urs.cz/item/CS_URS_2023_02/877241101" TargetMode="External" /><Relationship Id="rId39" Type="http://schemas.openxmlformats.org/officeDocument/2006/relationships/hyperlink" Target="https://podminky.urs.cz/item/CS_URS_2023_02/877241201" TargetMode="External" /><Relationship Id="rId40" Type="http://schemas.openxmlformats.org/officeDocument/2006/relationships/hyperlink" Target="https://podminky.urs.cz/item/CS_URS_2023_02/877241210" TargetMode="External" /><Relationship Id="rId41" Type="http://schemas.openxmlformats.org/officeDocument/2006/relationships/hyperlink" Target="https://podminky.urs.cz/item/CS_URS_2023_02/891241112" TargetMode="External" /><Relationship Id="rId42" Type="http://schemas.openxmlformats.org/officeDocument/2006/relationships/hyperlink" Target="https://podminky.urs.cz/item/CS_URS_2023_02/891247112" TargetMode="External" /><Relationship Id="rId43" Type="http://schemas.openxmlformats.org/officeDocument/2006/relationships/hyperlink" Target="https://podminky.urs.cz/item/CS_URS_2023_02/892241111" TargetMode="External" /><Relationship Id="rId44" Type="http://schemas.openxmlformats.org/officeDocument/2006/relationships/hyperlink" Target="https://podminky.urs.cz/item/CS_URS_2023_02/892273122" TargetMode="External" /><Relationship Id="rId45" Type="http://schemas.openxmlformats.org/officeDocument/2006/relationships/hyperlink" Target="https://podminky.urs.cz/item/CS_URS_2023_02/892372111" TargetMode="External" /><Relationship Id="rId46" Type="http://schemas.openxmlformats.org/officeDocument/2006/relationships/hyperlink" Target="https://podminky.urs.cz/item/CS_URS_2023_02/899401113" TargetMode="External" /><Relationship Id="rId47" Type="http://schemas.openxmlformats.org/officeDocument/2006/relationships/hyperlink" Target="https://podminky.urs.cz/item/CS_URS_2023_02/899712111" TargetMode="External" /><Relationship Id="rId48" Type="http://schemas.openxmlformats.org/officeDocument/2006/relationships/hyperlink" Target="https://podminky.urs.cz/item/CS_URS_2023_02/899721111" TargetMode="External" /><Relationship Id="rId49" Type="http://schemas.openxmlformats.org/officeDocument/2006/relationships/hyperlink" Target="https://podminky.urs.cz/item/CS_URS_2023_02/899722113" TargetMode="External" /><Relationship Id="rId50" Type="http://schemas.openxmlformats.org/officeDocument/2006/relationships/hyperlink" Target="https://podminky.urs.cz/item/CS_URS_2023_02/919732211" TargetMode="External" /><Relationship Id="rId51" Type="http://schemas.openxmlformats.org/officeDocument/2006/relationships/hyperlink" Target="https://podminky.urs.cz/item/CS_URS_2023_02/919735112" TargetMode="External" /><Relationship Id="rId52" Type="http://schemas.openxmlformats.org/officeDocument/2006/relationships/hyperlink" Target="https://podminky.urs.cz/item/CS_URS_2023_02/997221551" TargetMode="External" /><Relationship Id="rId53" Type="http://schemas.openxmlformats.org/officeDocument/2006/relationships/hyperlink" Target="https://podminky.urs.cz/item/CS_URS_2023_02/997221559" TargetMode="External" /><Relationship Id="rId54" Type="http://schemas.openxmlformats.org/officeDocument/2006/relationships/hyperlink" Target="https://podminky.urs.cz/item/CS_URS_2023_02/997221873" TargetMode="External" /><Relationship Id="rId55" Type="http://schemas.openxmlformats.org/officeDocument/2006/relationships/hyperlink" Target="https://podminky.urs.cz/item/CS_URS_2023_02/997221875" TargetMode="External" /><Relationship Id="rId56" Type="http://schemas.openxmlformats.org/officeDocument/2006/relationships/hyperlink" Target="https://podminky.urs.cz/item/CS_URS_2023_02/998276101" TargetMode="External" /><Relationship Id="rId57" Type="http://schemas.openxmlformats.org/officeDocument/2006/relationships/hyperlink" Target="https://podminky.urs.cz/item/CS_URS_2023_02/998276125" TargetMode="External" /><Relationship Id="rId58" Type="http://schemas.openxmlformats.org/officeDocument/2006/relationships/hyperlink" Target="https://podminky.urs.cz/item/CS_URS_2023_02/230032029" TargetMode="External" /><Relationship Id="rId59" Type="http://schemas.openxmlformats.org/officeDocument/2006/relationships/hyperlink" Target="https://podminky.urs.cz/item/CS_URS_2023_02/460661512" TargetMode="External" /><Relationship Id="rId60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7324" TargetMode="External" /><Relationship Id="rId2" Type="http://schemas.openxmlformats.org/officeDocument/2006/relationships/hyperlink" Target="https://podminky.urs.cz/item/CS_URS_2023_02/113107342" TargetMode="External" /><Relationship Id="rId3" Type="http://schemas.openxmlformats.org/officeDocument/2006/relationships/hyperlink" Target="https://podminky.urs.cz/item/CS_URS_2023_02/115101201" TargetMode="External" /><Relationship Id="rId4" Type="http://schemas.openxmlformats.org/officeDocument/2006/relationships/hyperlink" Target="https://podminky.urs.cz/item/CS_URS_2023_02/115101301" TargetMode="External" /><Relationship Id="rId5" Type="http://schemas.openxmlformats.org/officeDocument/2006/relationships/hyperlink" Target="https://podminky.urs.cz/item/CS_URS_2023_02/132154206" TargetMode="External" /><Relationship Id="rId6" Type="http://schemas.openxmlformats.org/officeDocument/2006/relationships/hyperlink" Target="https://podminky.urs.cz/item/CS_URS_2023_02/132254206" TargetMode="External" /><Relationship Id="rId7" Type="http://schemas.openxmlformats.org/officeDocument/2006/relationships/hyperlink" Target="https://podminky.urs.cz/item/CS_URS_2023_02/132354206" TargetMode="External" /><Relationship Id="rId8" Type="http://schemas.openxmlformats.org/officeDocument/2006/relationships/hyperlink" Target="https://podminky.urs.cz/item/CS_URS_2023_02/132454206" TargetMode="External" /><Relationship Id="rId9" Type="http://schemas.openxmlformats.org/officeDocument/2006/relationships/hyperlink" Target="https://podminky.urs.cz/item/CS_URS_2023_02/139001101" TargetMode="External" /><Relationship Id="rId10" Type="http://schemas.openxmlformats.org/officeDocument/2006/relationships/hyperlink" Target="https://podminky.urs.cz/item/CS_URS_2023_02/151811131" TargetMode="External" /><Relationship Id="rId11" Type="http://schemas.openxmlformats.org/officeDocument/2006/relationships/hyperlink" Target="https://podminky.urs.cz/item/CS_URS_2023_02/151811231" TargetMode="External" /><Relationship Id="rId12" Type="http://schemas.openxmlformats.org/officeDocument/2006/relationships/hyperlink" Target="https://podminky.urs.cz/item/CS_URS_2023_02/162651112" TargetMode="External" /><Relationship Id="rId13" Type="http://schemas.openxmlformats.org/officeDocument/2006/relationships/hyperlink" Target="https://podminky.urs.cz/item/CS_URS_2023_02/162651132" TargetMode="External" /><Relationship Id="rId14" Type="http://schemas.openxmlformats.org/officeDocument/2006/relationships/hyperlink" Target="https://podminky.urs.cz/item/CS_URS_2023_02/162751137" TargetMode="External" /><Relationship Id="rId15" Type="http://schemas.openxmlformats.org/officeDocument/2006/relationships/hyperlink" Target="https://podminky.urs.cz/item/CS_URS_2023_02/162751139" TargetMode="External" /><Relationship Id="rId16" Type="http://schemas.openxmlformats.org/officeDocument/2006/relationships/hyperlink" Target="https://podminky.urs.cz/item/CS_URS_2023_02/167151111" TargetMode="External" /><Relationship Id="rId17" Type="http://schemas.openxmlformats.org/officeDocument/2006/relationships/hyperlink" Target="https://podminky.urs.cz/item/CS_URS_2023_02/167151112" TargetMode="External" /><Relationship Id="rId18" Type="http://schemas.openxmlformats.org/officeDocument/2006/relationships/hyperlink" Target="https://podminky.urs.cz/item/CS_URS_2023_02/171201231" TargetMode="External" /><Relationship Id="rId19" Type="http://schemas.openxmlformats.org/officeDocument/2006/relationships/hyperlink" Target="https://podminky.urs.cz/item/CS_URS_2023_02/171251201" TargetMode="External" /><Relationship Id="rId20" Type="http://schemas.openxmlformats.org/officeDocument/2006/relationships/hyperlink" Target="https://podminky.urs.cz/item/CS_URS_2023_02/174151101" TargetMode="External" /><Relationship Id="rId21" Type="http://schemas.openxmlformats.org/officeDocument/2006/relationships/hyperlink" Target="https://podminky.urs.cz/item/CS_URS_2023_02/175151101" TargetMode="External" /><Relationship Id="rId22" Type="http://schemas.openxmlformats.org/officeDocument/2006/relationships/hyperlink" Target="https://podminky.urs.cz/item/CS_URS_2023_02/212755214" TargetMode="External" /><Relationship Id="rId23" Type="http://schemas.openxmlformats.org/officeDocument/2006/relationships/hyperlink" Target="https://podminky.urs.cz/item/CS_URS_2023_02/451572111" TargetMode="External" /><Relationship Id="rId24" Type="http://schemas.openxmlformats.org/officeDocument/2006/relationships/hyperlink" Target="https://podminky.urs.cz/item/CS_URS_2023_02/452313141" TargetMode="External" /><Relationship Id="rId25" Type="http://schemas.openxmlformats.org/officeDocument/2006/relationships/hyperlink" Target="https://podminky.urs.cz/item/CS_URS_2023_02/564851011" TargetMode="External" /><Relationship Id="rId26" Type="http://schemas.openxmlformats.org/officeDocument/2006/relationships/hyperlink" Target="https://podminky.urs.cz/item/CS_URS_2023_02/564861011" TargetMode="External" /><Relationship Id="rId27" Type="http://schemas.openxmlformats.org/officeDocument/2006/relationships/hyperlink" Target="https://podminky.urs.cz/item/CS_URS_2023_02/564930512" TargetMode="External" /><Relationship Id="rId28" Type="http://schemas.openxmlformats.org/officeDocument/2006/relationships/hyperlink" Target="https://podminky.urs.cz/item/CS_URS_2023_02/573191111" TargetMode="External" /><Relationship Id="rId29" Type="http://schemas.openxmlformats.org/officeDocument/2006/relationships/hyperlink" Target="https://podminky.urs.cz/item/CS_URS_2023_02/852242122" TargetMode="External" /><Relationship Id="rId30" Type="http://schemas.openxmlformats.org/officeDocument/2006/relationships/hyperlink" Target="https://podminky.urs.cz/item/CS_URS_2023_02/857242122" TargetMode="External" /><Relationship Id="rId31" Type="http://schemas.openxmlformats.org/officeDocument/2006/relationships/hyperlink" Target="https://podminky.urs.cz/item/CS_URS_2023_02/871241211" TargetMode="External" /><Relationship Id="rId32" Type="http://schemas.openxmlformats.org/officeDocument/2006/relationships/hyperlink" Target="https://podminky.urs.cz/item/CS_URS_2023_02/877241101" TargetMode="External" /><Relationship Id="rId33" Type="http://schemas.openxmlformats.org/officeDocument/2006/relationships/hyperlink" Target="https://podminky.urs.cz/item/CS_URS_2023_02/877241201" TargetMode="External" /><Relationship Id="rId34" Type="http://schemas.openxmlformats.org/officeDocument/2006/relationships/hyperlink" Target="https://podminky.urs.cz/item/CS_URS_2023_02/891241112" TargetMode="External" /><Relationship Id="rId35" Type="http://schemas.openxmlformats.org/officeDocument/2006/relationships/hyperlink" Target="https://podminky.urs.cz/item/CS_URS_2023_02/891247112" TargetMode="External" /><Relationship Id="rId36" Type="http://schemas.openxmlformats.org/officeDocument/2006/relationships/hyperlink" Target="https://podminky.urs.cz/item/CS_URS_2023_02/892241111" TargetMode="External" /><Relationship Id="rId37" Type="http://schemas.openxmlformats.org/officeDocument/2006/relationships/hyperlink" Target="https://podminky.urs.cz/item/CS_URS_2023_02/892273122" TargetMode="External" /><Relationship Id="rId38" Type="http://schemas.openxmlformats.org/officeDocument/2006/relationships/hyperlink" Target="https://podminky.urs.cz/item/CS_URS_2023_02/892372111" TargetMode="External" /><Relationship Id="rId39" Type="http://schemas.openxmlformats.org/officeDocument/2006/relationships/hyperlink" Target="https://podminky.urs.cz/item/CS_URS_2023_02/899401113" TargetMode="External" /><Relationship Id="rId40" Type="http://schemas.openxmlformats.org/officeDocument/2006/relationships/hyperlink" Target="https://podminky.urs.cz/item/CS_URS_2023_02/899721111" TargetMode="External" /><Relationship Id="rId41" Type="http://schemas.openxmlformats.org/officeDocument/2006/relationships/hyperlink" Target="https://podminky.urs.cz/item/CS_URS_2023_02/899722113" TargetMode="External" /><Relationship Id="rId42" Type="http://schemas.openxmlformats.org/officeDocument/2006/relationships/hyperlink" Target="https://podminky.urs.cz/item/CS_URS_2023_02/919732211" TargetMode="External" /><Relationship Id="rId43" Type="http://schemas.openxmlformats.org/officeDocument/2006/relationships/hyperlink" Target="https://podminky.urs.cz/item/CS_URS_2023_02/919735112" TargetMode="External" /><Relationship Id="rId44" Type="http://schemas.openxmlformats.org/officeDocument/2006/relationships/hyperlink" Target="https://podminky.urs.cz/item/CS_URS_2023_02/997221551" TargetMode="External" /><Relationship Id="rId45" Type="http://schemas.openxmlformats.org/officeDocument/2006/relationships/hyperlink" Target="https://podminky.urs.cz/item/CS_URS_2023_02/997221559" TargetMode="External" /><Relationship Id="rId46" Type="http://schemas.openxmlformats.org/officeDocument/2006/relationships/hyperlink" Target="https://podminky.urs.cz/item/CS_URS_2023_02/997221873" TargetMode="External" /><Relationship Id="rId47" Type="http://schemas.openxmlformats.org/officeDocument/2006/relationships/hyperlink" Target="https://podminky.urs.cz/item/CS_URS_2023_02/997221875" TargetMode="External" /><Relationship Id="rId48" Type="http://schemas.openxmlformats.org/officeDocument/2006/relationships/hyperlink" Target="https://podminky.urs.cz/item/CS_URS_2023_02/998276101" TargetMode="External" /><Relationship Id="rId49" Type="http://schemas.openxmlformats.org/officeDocument/2006/relationships/hyperlink" Target="https://podminky.urs.cz/item/CS_URS_2023_02/998276125" TargetMode="External" /><Relationship Id="rId50" Type="http://schemas.openxmlformats.org/officeDocument/2006/relationships/hyperlink" Target="https://podminky.urs.cz/item/CS_URS_2023_02/230032029" TargetMode="External" /><Relationship Id="rId5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7324" TargetMode="External" /><Relationship Id="rId2" Type="http://schemas.openxmlformats.org/officeDocument/2006/relationships/hyperlink" Target="https://podminky.urs.cz/item/CS_URS_2023_02/113107342" TargetMode="External" /><Relationship Id="rId3" Type="http://schemas.openxmlformats.org/officeDocument/2006/relationships/hyperlink" Target="https://podminky.urs.cz/item/CS_URS_2023_02/115101201" TargetMode="External" /><Relationship Id="rId4" Type="http://schemas.openxmlformats.org/officeDocument/2006/relationships/hyperlink" Target="https://podminky.urs.cz/item/CS_URS_2023_02/115101301" TargetMode="External" /><Relationship Id="rId5" Type="http://schemas.openxmlformats.org/officeDocument/2006/relationships/hyperlink" Target="https://podminky.urs.cz/item/CS_URS_2023_02/119001422" TargetMode="External" /><Relationship Id="rId6" Type="http://schemas.openxmlformats.org/officeDocument/2006/relationships/hyperlink" Target="https://podminky.urs.cz/item/CS_URS_2023_02/132154206" TargetMode="External" /><Relationship Id="rId7" Type="http://schemas.openxmlformats.org/officeDocument/2006/relationships/hyperlink" Target="https://podminky.urs.cz/item/CS_URS_2023_02/132254206" TargetMode="External" /><Relationship Id="rId8" Type="http://schemas.openxmlformats.org/officeDocument/2006/relationships/hyperlink" Target="https://podminky.urs.cz/item/CS_URS_2023_02/132354206" TargetMode="External" /><Relationship Id="rId9" Type="http://schemas.openxmlformats.org/officeDocument/2006/relationships/hyperlink" Target="https://podminky.urs.cz/item/CS_URS_2023_02/132454206" TargetMode="External" /><Relationship Id="rId10" Type="http://schemas.openxmlformats.org/officeDocument/2006/relationships/hyperlink" Target="https://podminky.urs.cz/item/CS_URS_2023_02/139001101" TargetMode="External" /><Relationship Id="rId11" Type="http://schemas.openxmlformats.org/officeDocument/2006/relationships/hyperlink" Target="https://podminky.urs.cz/item/CS_URS_2023_02/151811131" TargetMode="External" /><Relationship Id="rId12" Type="http://schemas.openxmlformats.org/officeDocument/2006/relationships/hyperlink" Target="https://podminky.urs.cz/item/CS_URS_2023_02/151811231" TargetMode="External" /><Relationship Id="rId13" Type="http://schemas.openxmlformats.org/officeDocument/2006/relationships/hyperlink" Target="https://podminky.urs.cz/item/CS_URS_2023_02/162651112" TargetMode="External" /><Relationship Id="rId14" Type="http://schemas.openxmlformats.org/officeDocument/2006/relationships/hyperlink" Target="https://podminky.urs.cz/item/CS_URS_2023_02/162751117" TargetMode="External" /><Relationship Id="rId15" Type="http://schemas.openxmlformats.org/officeDocument/2006/relationships/hyperlink" Target="https://podminky.urs.cz/item/CS_URS_2023_02/162751119" TargetMode="External" /><Relationship Id="rId16" Type="http://schemas.openxmlformats.org/officeDocument/2006/relationships/hyperlink" Target="https://podminky.urs.cz/item/CS_URS_2023_02/162751137" TargetMode="External" /><Relationship Id="rId17" Type="http://schemas.openxmlformats.org/officeDocument/2006/relationships/hyperlink" Target="https://podminky.urs.cz/item/CS_URS_2023_02/162751139" TargetMode="External" /><Relationship Id="rId18" Type="http://schemas.openxmlformats.org/officeDocument/2006/relationships/hyperlink" Target="https://podminky.urs.cz/item/CS_URS_2023_02/167151111" TargetMode="External" /><Relationship Id="rId19" Type="http://schemas.openxmlformats.org/officeDocument/2006/relationships/hyperlink" Target="https://podminky.urs.cz/item/CS_URS_2023_02/171201231" TargetMode="External" /><Relationship Id="rId20" Type="http://schemas.openxmlformats.org/officeDocument/2006/relationships/hyperlink" Target="https://podminky.urs.cz/item/CS_URS_2023_02/171251201" TargetMode="External" /><Relationship Id="rId21" Type="http://schemas.openxmlformats.org/officeDocument/2006/relationships/hyperlink" Target="https://podminky.urs.cz/item/CS_URS_2023_02/174151101" TargetMode="External" /><Relationship Id="rId22" Type="http://schemas.openxmlformats.org/officeDocument/2006/relationships/hyperlink" Target="https://podminky.urs.cz/item/CS_URS_2023_02/175151101" TargetMode="External" /><Relationship Id="rId23" Type="http://schemas.openxmlformats.org/officeDocument/2006/relationships/hyperlink" Target="https://podminky.urs.cz/item/CS_URS_2023_02/212755214" TargetMode="External" /><Relationship Id="rId24" Type="http://schemas.openxmlformats.org/officeDocument/2006/relationships/hyperlink" Target="https://podminky.urs.cz/item/CS_URS_2023_02/451572111" TargetMode="External" /><Relationship Id="rId25" Type="http://schemas.openxmlformats.org/officeDocument/2006/relationships/hyperlink" Target="https://podminky.urs.cz/item/CS_URS_2023_02/452313141" TargetMode="External" /><Relationship Id="rId26" Type="http://schemas.openxmlformats.org/officeDocument/2006/relationships/hyperlink" Target="https://podminky.urs.cz/item/CS_URS_2023_02/564750111" TargetMode="External" /><Relationship Id="rId27" Type="http://schemas.openxmlformats.org/officeDocument/2006/relationships/hyperlink" Target="https://podminky.urs.cz/item/CS_URS_2023_02/564851011" TargetMode="External" /><Relationship Id="rId28" Type="http://schemas.openxmlformats.org/officeDocument/2006/relationships/hyperlink" Target="https://podminky.urs.cz/item/CS_URS_2023_02/564861011" TargetMode="External" /><Relationship Id="rId29" Type="http://schemas.openxmlformats.org/officeDocument/2006/relationships/hyperlink" Target="https://podminky.urs.cz/item/CS_URS_2023_02/564930512" TargetMode="External" /><Relationship Id="rId30" Type="http://schemas.openxmlformats.org/officeDocument/2006/relationships/hyperlink" Target="https://podminky.urs.cz/item/CS_URS_2023_02/573191111" TargetMode="External" /><Relationship Id="rId31" Type="http://schemas.openxmlformats.org/officeDocument/2006/relationships/hyperlink" Target="https://podminky.urs.cz/item/CS_URS_2023_02/857242122" TargetMode="External" /><Relationship Id="rId32" Type="http://schemas.openxmlformats.org/officeDocument/2006/relationships/hyperlink" Target="https://podminky.urs.cz/item/CS_URS_2023_02/857244122" TargetMode="External" /><Relationship Id="rId33" Type="http://schemas.openxmlformats.org/officeDocument/2006/relationships/hyperlink" Target="https://podminky.urs.cz/item/CS_URS_2023_02/871241211" TargetMode="External" /><Relationship Id="rId34" Type="http://schemas.openxmlformats.org/officeDocument/2006/relationships/hyperlink" Target="https://podminky.urs.cz/item/CS_URS_2023_02/877241101" TargetMode="External" /><Relationship Id="rId35" Type="http://schemas.openxmlformats.org/officeDocument/2006/relationships/hyperlink" Target="https://podminky.urs.cz/item/CS_URS_2023_02/877241201" TargetMode="External" /><Relationship Id="rId36" Type="http://schemas.openxmlformats.org/officeDocument/2006/relationships/hyperlink" Target="https://podminky.urs.cz/item/CS_URS_2023_02/891241112" TargetMode="External" /><Relationship Id="rId37" Type="http://schemas.openxmlformats.org/officeDocument/2006/relationships/hyperlink" Target="https://podminky.urs.cz/item/CS_URS_2023_02/892241111" TargetMode="External" /><Relationship Id="rId38" Type="http://schemas.openxmlformats.org/officeDocument/2006/relationships/hyperlink" Target="https://podminky.urs.cz/item/CS_URS_2023_02/892273122" TargetMode="External" /><Relationship Id="rId39" Type="http://schemas.openxmlformats.org/officeDocument/2006/relationships/hyperlink" Target="https://podminky.urs.cz/item/CS_URS_2023_02/892372111" TargetMode="External" /><Relationship Id="rId40" Type="http://schemas.openxmlformats.org/officeDocument/2006/relationships/hyperlink" Target="https://podminky.urs.cz/item/CS_URS_2023_02/899712111" TargetMode="External" /><Relationship Id="rId41" Type="http://schemas.openxmlformats.org/officeDocument/2006/relationships/hyperlink" Target="https://podminky.urs.cz/item/CS_URS_2023_02/899721111" TargetMode="External" /><Relationship Id="rId42" Type="http://schemas.openxmlformats.org/officeDocument/2006/relationships/hyperlink" Target="https://podminky.urs.cz/item/CS_URS_2023_02/899722113" TargetMode="External" /><Relationship Id="rId43" Type="http://schemas.openxmlformats.org/officeDocument/2006/relationships/hyperlink" Target="https://podminky.urs.cz/item/CS_URS_2023_02/919732211" TargetMode="External" /><Relationship Id="rId44" Type="http://schemas.openxmlformats.org/officeDocument/2006/relationships/hyperlink" Target="https://podminky.urs.cz/item/CS_URS_2023_02/919735112" TargetMode="External" /><Relationship Id="rId45" Type="http://schemas.openxmlformats.org/officeDocument/2006/relationships/hyperlink" Target="https://podminky.urs.cz/item/CS_URS_2023_02/997221551" TargetMode="External" /><Relationship Id="rId46" Type="http://schemas.openxmlformats.org/officeDocument/2006/relationships/hyperlink" Target="https://podminky.urs.cz/item/CS_URS_2023_02/997221559" TargetMode="External" /><Relationship Id="rId47" Type="http://schemas.openxmlformats.org/officeDocument/2006/relationships/hyperlink" Target="https://podminky.urs.cz/item/CS_URS_2023_02/997221873" TargetMode="External" /><Relationship Id="rId48" Type="http://schemas.openxmlformats.org/officeDocument/2006/relationships/hyperlink" Target="https://podminky.urs.cz/item/CS_URS_2023_02/997221875" TargetMode="External" /><Relationship Id="rId49" Type="http://schemas.openxmlformats.org/officeDocument/2006/relationships/hyperlink" Target="https://podminky.urs.cz/item/CS_URS_2023_02/998276101" TargetMode="External" /><Relationship Id="rId50" Type="http://schemas.openxmlformats.org/officeDocument/2006/relationships/hyperlink" Target="https://podminky.urs.cz/item/CS_URS_2023_02/998276125" TargetMode="External" /><Relationship Id="rId51" Type="http://schemas.openxmlformats.org/officeDocument/2006/relationships/hyperlink" Target="https://podminky.urs.cz/item/CS_URS_2023_02/230032029" TargetMode="External" /><Relationship Id="rId52" Type="http://schemas.openxmlformats.org/officeDocument/2006/relationships/hyperlink" Target="https://podminky.urs.cz/item/CS_URS_2023_02/460661512" TargetMode="External" /><Relationship Id="rId53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5101201" TargetMode="External" /><Relationship Id="rId2" Type="http://schemas.openxmlformats.org/officeDocument/2006/relationships/hyperlink" Target="https://podminky.urs.cz/item/CS_URS_2023_02/115101301" TargetMode="External" /><Relationship Id="rId3" Type="http://schemas.openxmlformats.org/officeDocument/2006/relationships/hyperlink" Target="https://podminky.urs.cz/item/CS_URS_2023_02/119001422" TargetMode="External" /><Relationship Id="rId4" Type="http://schemas.openxmlformats.org/officeDocument/2006/relationships/hyperlink" Target="https://podminky.urs.cz/item/CS_URS_2023_02/132154206" TargetMode="External" /><Relationship Id="rId5" Type="http://schemas.openxmlformats.org/officeDocument/2006/relationships/hyperlink" Target="https://podminky.urs.cz/item/CS_URS_2023_02/132254206" TargetMode="External" /><Relationship Id="rId6" Type="http://schemas.openxmlformats.org/officeDocument/2006/relationships/hyperlink" Target="https://podminky.urs.cz/item/CS_URS_2023_02/132354206" TargetMode="External" /><Relationship Id="rId7" Type="http://schemas.openxmlformats.org/officeDocument/2006/relationships/hyperlink" Target="https://podminky.urs.cz/item/CS_URS_2023_02/132454206" TargetMode="External" /><Relationship Id="rId8" Type="http://schemas.openxmlformats.org/officeDocument/2006/relationships/hyperlink" Target="https://podminky.urs.cz/item/CS_URS_2023_02/139001101" TargetMode="External" /><Relationship Id="rId9" Type="http://schemas.openxmlformats.org/officeDocument/2006/relationships/hyperlink" Target="https://podminky.urs.cz/item/CS_URS_2023_02/151811131" TargetMode="External" /><Relationship Id="rId10" Type="http://schemas.openxmlformats.org/officeDocument/2006/relationships/hyperlink" Target="https://podminky.urs.cz/item/CS_URS_2023_02/151811231" TargetMode="External" /><Relationship Id="rId11" Type="http://schemas.openxmlformats.org/officeDocument/2006/relationships/hyperlink" Target="https://podminky.urs.cz/item/CS_URS_2023_02/162651112" TargetMode="External" /><Relationship Id="rId12" Type="http://schemas.openxmlformats.org/officeDocument/2006/relationships/hyperlink" Target="https://podminky.urs.cz/item/CS_URS_2023_02/162751117" TargetMode="External" /><Relationship Id="rId13" Type="http://schemas.openxmlformats.org/officeDocument/2006/relationships/hyperlink" Target="https://podminky.urs.cz/item/CS_URS_2023_02/162751119" TargetMode="External" /><Relationship Id="rId14" Type="http://schemas.openxmlformats.org/officeDocument/2006/relationships/hyperlink" Target="https://podminky.urs.cz/item/CS_URS_2023_02/162751137" TargetMode="External" /><Relationship Id="rId15" Type="http://schemas.openxmlformats.org/officeDocument/2006/relationships/hyperlink" Target="https://podminky.urs.cz/item/CS_URS_2023_02/167151111" TargetMode="External" /><Relationship Id="rId16" Type="http://schemas.openxmlformats.org/officeDocument/2006/relationships/hyperlink" Target="https://podminky.urs.cz/item/CS_URS_2023_02/162751139" TargetMode="External" /><Relationship Id="rId17" Type="http://schemas.openxmlformats.org/officeDocument/2006/relationships/hyperlink" Target="https://podminky.urs.cz/item/CS_URS_2023_02/171201231" TargetMode="External" /><Relationship Id="rId18" Type="http://schemas.openxmlformats.org/officeDocument/2006/relationships/hyperlink" Target="https://podminky.urs.cz/item/CS_URS_2023_02/171251201" TargetMode="External" /><Relationship Id="rId19" Type="http://schemas.openxmlformats.org/officeDocument/2006/relationships/hyperlink" Target="https://podminky.urs.cz/item/CS_URS_2023_02/174151101" TargetMode="External" /><Relationship Id="rId20" Type="http://schemas.openxmlformats.org/officeDocument/2006/relationships/hyperlink" Target="https://podminky.urs.cz/item/CS_URS_2023_02/175151101" TargetMode="External" /><Relationship Id="rId21" Type="http://schemas.openxmlformats.org/officeDocument/2006/relationships/hyperlink" Target="https://podminky.urs.cz/item/CS_URS_2023_02/212755214" TargetMode="External" /><Relationship Id="rId22" Type="http://schemas.openxmlformats.org/officeDocument/2006/relationships/hyperlink" Target="https://podminky.urs.cz/item/CS_URS_2023_02/451572111" TargetMode="External" /><Relationship Id="rId23" Type="http://schemas.openxmlformats.org/officeDocument/2006/relationships/hyperlink" Target="https://podminky.urs.cz/item/CS_URS_2023_02/452313141" TargetMode="External" /><Relationship Id="rId24" Type="http://schemas.openxmlformats.org/officeDocument/2006/relationships/hyperlink" Target="https://podminky.urs.cz/item/CS_URS_2023_02/564750111" TargetMode="External" /><Relationship Id="rId25" Type="http://schemas.openxmlformats.org/officeDocument/2006/relationships/hyperlink" Target="https://podminky.urs.cz/item/CS_URS_2023_02/852242122" TargetMode="External" /><Relationship Id="rId26" Type="http://schemas.openxmlformats.org/officeDocument/2006/relationships/hyperlink" Target="https://podminky.urs.cz/item/CS_URS_2023_02/857242122" TargetMode="External" /><Relationship Id="rId27" Type="http://schemas.openxmlformats.org/officeDocument/2006/relationships/hyperlink" Target="https://podminky.urs.cz/item/CS_URS_2023_02/871241211" TargetMode="External" /><Relationship Id="rId28" Type="http://schemas.openxmlformats.org/officeDocument/2006/relationships/hyperlink" Target="https://podminky.urs.cz/item/CS_URS_2023_02/877241101" TargetMode="External" /><Relationship Id="rId29" Type="http://schemas.openxmlformats.org/officeDocument/2006/relationships/hyperlink" Target="https://podminky.urs.cz/item/CS_URS_2023_02/877241201" TargetMode="External" /><Relationship Id="rId30" Type="http://schemas.openxmlformats.org/officeDocument/2006/relationships/hyperlink" Target="https://podminky.urs.cz/item/CS_URS_2023_02/891241112" TargetMode="External" /><Relationship Id="rId31" Type="http://schemas.openxmlformats.org/officeDocument/2006/relationships/hyperlink" Target="https://podminky.urs.cz/item/CS_URS_2023_02/891247112" TargetMode="External" /><Relationship Id="rId32" Type="http://schemas.openxmlformats.org/officeDocument/2006/relationships/hyperlink" Target="https://podminky.urs.cz/item/CS_URS_2023_02/892241111" TargetMode="External" /><Relationship Id="rId33" Type="http://schemas.openxmlformats.org/officeDocument/2006/relationships/hyperlink" Target="https://podminky.urs.cz/item/CS_URS_2023_02/892273122" TargetMode="External" /><Relationship Id="rId34" Type="http://schemas.openxmlformats.org/officeDocument/2006/relationships/hyperlink" Target="https://podminky.urs.cz/item/CS_URS_2023_02/892372111" TargetMode="External" /><Relationship Id="rId35" Type="http://schemas.openxmlformats.org/officeDocument/2006/relationships/hyperlink" Target="https://podminky.urs.cz/item/CS_URS_2023_02/899401113" TargetMode="External" /><Relationship Id="rId36" Type="http://schemas.openxmlformats.org/officeDocument/2006/relationships/hyperlink" Target="https://podminky.urs.cz/item/CS_URS_2023_02/899712111" TargetMode="External" /><Relationship Id="rId37" Type="http://schemas.openxmlformats.org/officeDocument/2006/relationships/hyperlink" Target="https://podminky.urs.cz/item/CS_URS_2023_02/899721111" TargetMode="External" /><Relationship Id="rId38" Type="http://schemas.openxmlformats.org/officeDocument/2006/relationships/hyperlink" Target="https://podminky.urs.cz/item/CS_URS_2023_02/899722113" TargetMode="External" /><Relationship Id="rId39" Type="http://schemas.openxmlformats.org/officeDocument/2006/relationships/hyperlink" Target="https://podminky.urs.cz/item/CS_URS_2023_02/998276101" TargetMode="External" /><Relationship Id="rId40" Type="http://schemas.openxmlformats.org/officeDocument/2006/relationships/hyperlink" Target="https://podminky.urs.cz/item/CS_URS_2023_02/230032029" TargetMode="External" /><Relationship Id="rId41" Type="http://schemas.openxmlformats.org/officeDocument/2006/relationships/hyperlink" Target="https://podminky.urs.cz/item/CS_URS_2023_02/460661512" TargetMode="External" /><Relationship Id="rId42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7324" TargetMode="External" /><Relationship Id="rId2" Type="http://schemas.openxmlformats.org/officeDocument/2006/relationships/hyperlink" Target="https://podminky.urs.cz/item/CS_URS_2023_02/113107342" TargetMode="External" /><Relationship Id="rId3" Type="http://schemas.openxmlformats.org/officeDocument/2006/relationships/hyperlink" Target="https://podminky.urs.cz/item/CS_URS_2023_02/115101201" TargetMode="External" /><Relationship Id="rId4" Type="http://schemas.openxmlformats.org/officeDocument/2006/relationships/hyperlink" Target="https://podminky.urs.cz/item/CS_URS_2023_02/115101301" TargetMode="External" /><Relationship Id="rId5" Type="http://schemas.openxmlformats.org/officeDocument/2006/relationships/hyperlink" Target="https://podminky.urs.cz/item/CS_URS_2023_02/119001422" TargetMode="External" /><Relationship Id="rId6" Type="http://schemas.openxmlformats.org/officeDocument/2006/relationships/hyperlink" Target="https://podminky.urs.cz/item/CS_URS_2023_02/132154206" TargetMode="External" /><Relationship Id="rId7" Type="http://schemas.openxmlformats.org/officeDocument/2006/relationships/hyperlink" Target="https://podminky.urs.cz/item/CS_URS_2023_02/132254206" TargetMode="External" /><Relationship Id="rId8" Type="http://schemas.openxmlformats.org/officeDocument/2006/relationships/hyperlink" Target="https://podminky.urs.cz/item/CS_URS_2023_02/132354206" TargetMode="External" /><Relationship Id="rId9" Type="http://schemas.openxmlformats.org/officeDocument/2006/relationships/hyperlink" Target="https://podminky.urs.cz/item/CS_URS_2023_02/132454206" TargetMode="External" /><Relationship Id="rId10" Type="http://schemas.openxmlformats.org/officeDocument/2006/relationships/hyperlink" Target="https://podminky.urs.cz/item/CS_URS_2023_02/139001101" TargetMode="External" /><Relationship Id="rId11" Type="http://schemas.openxmlformats.org/officeDocument/2006/relationships/hyperlink" Target="https://podminky.urs.cz/item/CS_URS_2023_02/151811131" TargetMode="External" /><Relationship Id="rId12" Type="http://schemas.openxmlformats.org/officeDocument/2006/relationships/hyperlink" Target="https://podminky.urs.cz/item/CS_URS_2023_02/151811231" TargetMode="External" /><Relationship Id="rId13" Type="http://schemas.openxmlformats.org/officeDocument/2006/relationships/hyperlink" Target="https://podminky.urs.cz/item/CS_URS_2023_02/162651112" TargetMode="External" /><Relationship Id="rId14" Type="http://schemas.openxmlformats.org/officeDocument/2006/relationships/hyperlink" Target="https://podminky.urs.cz/item/CS_URS_2023_02/162751117" TargetMode="External" /><Relationship Id="rId15" Type="http://schemas.openxmlformats.org/officeDocument/2006/relationships/hyperlink" Target="https://podminky.urs.cz/item/CS_URS_2023_02/162751119" TargetMode="External" /><Relationship Id="rId16" Type="http://schemas.openxmlformats.org/officeDocument/2006/relationships/hyperlink" Target="https://podminky.urs.cz/item/CS_URS_2023_02/162751137" TargetMode="External" /><Relationship Id="rId17" Type="http://schemas.openxmlformats.org/officeDocument/2006/relationships/hyperlink" Target="https://podminky.urs.cz/item/CS_URS_2023_02/162751139" TargetMode="External" /><Relationship Id="rId18" Type="http://schemas.openxmlformats.org/officeDocument/2006/relationships/hyperlink" Target="https://podminky.urs.cz/item/CS_URS_2023_02/167151111" TargetMode="External" /><Relationship Id="rId19" Type="http://schemas.openxmlformats.org/officeDocument/2006/relationships/hyperlink" Target="https://podminky.urs.cz/item/CS_URS_2023_02/171201231" TargetMode="External" /><Relationship Id="rId20" Type="http://schemas.openxmlformats.org/officeDocument/2006/relationships/hyperlink" Target="https://podminky.urs.cz/item/CS_URS_2023_02/171251201" TargetMode="External" /><Relationship Id="rId21" Type="http://schemas.openxmlformats.org/officeDocument/2006/relationships/hyperlink" Target="https://podminky.urs.cz/item/CS_URS_2023_02/174151101" TargetMode="External" /><Relationship Id="rId22" Type="http://schemas.openxmlformats.org/officeDocument/2006/relationships/hyperlink" Target="https://podminky.urs.cz/item/CS_URS_2023_02/175151101" TargetMode="External" /><Relationship Id="rId23" Type="http://schemas.openxmlformats.org/officeDocument/2006/relationships/hyperlink" Target="https://podminky.urs.cz/item/CS_URS_2023_02/212755214" TargetMode="External" /><Relationship Id="rId24" Type="http://schemas.openxmlformats.org/officeDocument/2006/relationships/hyperlink" Target="https://podminky.urs.cz/item/CS_URS_2023_02/451572111" TargetMode="External" /><Relationship Id="rId25" Type="http://schemas.openxmlformats.org/officeDocument/2006/relationships/hyperlink" Target="https://podminky.urs.cz/item/CS_URS_2023_02/452313141" TargetMode="External" /><Relationship Id="rId26" Type="http://schemas.openxmlformats.org/officeDocument/2006/relationships/hyperlink" Target="https://podminky.urs.cz/item/CS_URS_2023_02/564750111" TargetMode="External" /><Relationship Id="rId27" Type="http://schemas.openxmlformats.org/officeDocument/2006/relationships/hyperlink" Target="https://podminky.urs.cz/item/CS_URS_2023_02/564851011" TargetMode="External" /><Relationship Id="rId28" Type="http://schemas.openxmlformats.org/officeDocument/2006/relationships/hyperlink" Target="https://podminky.urs.cz/item/CS_URS_2023_02/564861011" TargetMode="External" /><Relationship Id="rId29" Type="http://schemas.openxmlformats.org/officeDocument/2006/relationships/hyperlink" Target="https://podminky.urs.cz/item/CS_URS_2023_02/564930512" TargetMode="External" /><Relationship Id="rId30" Type="http://schemas.openxmlformats.org/officeDocument/2006/relationships/hyperlink" Target="https://podminky.urs.cz/item/CS_URS_2023_02/573191111" TargetMode="External" /><Relationship Id="rId31" Type="http://schemas.openxmlformats.org/officeDocument/2006/relationships/hyperlink" Target="https://podminky.urs.cz/item/CS_URS_2023_02/852242122" TargetMode="External" /><Relationship Id="rId32" Type="http://schemas.openxmlformats.org/officeDocument/2006/relationships/hyperlink" Target="https://podminky.urs.cz/item/CS_URS_2023_02/857242122" TargetMode="External" /><Relationship Id="rId33" Type="http://schemas.openxmlformats.org/officeDocument/2006/relationships/hyperlink" Target="https://podminky.urs.cz/item/CS_URS_2023_02/871241211" TargetMode="External" /><Relationship Id="rId34" Type="http://schemas.openxmlformats.org/officeDocument/2006/relationships/hyperlink" Target="https://podminky.urs.cz/item/CS_URS_2023_02/877241101" TargetMode="External" /><Relationship Id="rId35" Type="http://schemas.openxmlformats.org/officeDocument/2006/relationships/hyperlink" Target="https://podminky.urs.cz/item/CS_URS_2023_02/877241201" TargetMode="External" /><Relationship Id="rId36" Type="http://schemas.openxmlformats.org/officeDocument/2006/relationships/hyperlink" Target="https://podminky.urs.cz/item/CS_URS_2023_02/891241112" TargetMode="External" /><Relationship Id="rId37" Type="http://schemas.openxmlformats.org/officeDocument/2006/relationships/hyperlink" Target="https://podminky.urs.cz/item/CS_URS_2023_02/891247112" TargetMode="External" /><Relationship Id="rId38" Type="http://schemas.openxmlformats.org/officeDocument/2006/relationships/hyperlink" Target="https://podminky.urs.cz/item/CS_URS_2023_02/892241111" TargetMode="External" /><Relationship Id="rId39" Type="http://schemas.openxmlformats.org/officeDocument/2006/relationships/hyperlink" Target="https://podminky.urs.cz/item/CS_URS_2023_02/892273122" TargetMode="External" /><Relationship Id="rId40" Type="http://schemas.openxmlformats.org/officeDocument/2006/relationships/hyperlink" Target="https://podminky.urs.cz/item/CS_URS_2023_02/892372111" TargetMode="External" /><Relationship Id="rId41" Type="http://schemas.openxmlformats.org/officeDocument/2006/relationships/hyperlink" Target="https://podminky.urs.cz/item/CS_URS_2023_02/899401113" TargetMode="External" /><Relationship Id="rId42" Type="http://schemas.openxmlformats.org/officeDocument/2006/relationships/hyperlink" Target="https://podminky.urs.cz/item/CS_URS_2023_02/899712111" TargetMode="External" /><Relationship Id="rId43" Type="http://schemas.openxmlformats.org/officeDocument/2006/relationships/hyperlink" Target="https://podminky.urs.cz/item/CS_URS_2023_02/899721111" TargetMode="External" /><Relationship Id="rId44" Type="http://schemas.openxmlformats.org/officeDocument/2006/relationships/hyperlink" Target="https://podminky.urs.cz/item/CS_URS_2023_02/899722113" TargetMode="External" /><Relationship Id="rId45" Type="http://schemas.openxmlformats.org/officeDocument/2006/relationships/hyperlink" Target="https://podminky.urs.cz/item/CS_URS_2023_02/919732211" TargetMode="External" /><Relationship Id="rId46" Type="http://schemas.openxmlformats.org/officeDocument/2006/relationships/hyperlink" Target="https://podminky.urs.cz/item/CS_URS_2023_02/919735112" TargetMode="External" /><Relationship Id="rId47" Type="http://schemas.openxmlformats.org/officeDocument/2006/relationships/hyperlink" Target="https://podminky.urs.cz/item/CS_URS_2023_02/997221551" TargetMode="External" /><Relationship Id="rId48" Type="http://schemas.openxmlformats.org/officeDocument/2006/relationships/hyperlink" Target="https://podminky.urs.cz/item/CS_URS_2023_02/997221559" TargetMode="External" /><Relationship Id="rId49" Type="http://schemas.openxmlformats.org/officeDocument/2006/relationships/hyperlink" Target="https://podminky.urs.cz/item/CS_URS_2023_02/997221873" TargetMode="External" /><Relationship Id="rId50" Type="http://schemas.openxmlformats.org/officeDocument/2006/relationships/hyperlink" Target="https://podminky.urs.cz/item/CS_URS_2023_02/997221875" TargetMode="External" /><Relationship Id="rId51" Type="http://schemas.openxmlformats.org/officeDocument/2006/relationships/hyperlink" Target="https://podminky.urs.cz/item/CS_URS_2023_02/998276101" TargetMode="External" /><Relationship Id="rId52" Type="http://schemas.openxmlformats.org/officeDocument/2006/relationships/hyperlink" Target="https://podminky.urs.cz/item/CS_URS_2023_02/998276125" TargetMode="External" /><Relationship Id="rId53" Type="http://schemas.openxmlformats.org/officeDocument/2006/relationships/hyperlink" Target="https://podminky.urs.cz/item/CS_URS_2023_02/230032029" TargetMode="External" /><Relationship Id="rId54" Type="http://schemas.openxmlformats.org/officeDocument/2006/relationships/hyperlink" Target="https://podminky.urs.cz/item/CS_URS_2023_02/460661512" TargetMode="External" /><Relationship Id="rId55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6</v>
      </c>
      <c r="BT2" s="20" t="s">
        <v>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6</v>
      </c>
      <c r="BT3" s="20" t="s">
        <v>8</v>
      </c>
    </row>
    <row r="4" s="1" customFormat="1" ht="24.96" customHeight="1">
      <c r="B4" s="24"/>
      <c r="C4" s="25"/>
      <c r="D4" s="26" t="s">
        <v>9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3"/>
      <c r="AS4" s="27" t="s">
        <v>10</v>
      </c>
      <c r="BE4" s="28" t="s">
        <v>11</v>
      </c>
      <c r="BS4" s="20" t="s">
        <v>12</v>
      </c>
    </row>
    <row r="5" s="1" customFormat="1" ht="12" customHeight="1">
      <c r="B5" s="24"/>
      <c r="C5" s="25"/>
      <c r="D5" s="29" t="s">
        <v>13</v>
      </c>
      <c r="E5" s="25"/>
      <c r="F5" s="25"/>
      <c r="G5" s="25"/>
      <c r="H5" s="25"/>
      <c r="I5" s="25"/>
      <c r="J5" s="25"/>
      <c r="K5" s="30" t="s">
        <v>14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3"/>
      <c r="BE5" s="31" t="s">
        <v>15</v>
      </c>
      <c r="BS5" s="20" t="s">
        <v>6</v>
      </c>
    </row>
    <row r="6" s="1" customFormat="1" ht="36.96" customHeight="1">
      <c r="B6" s="24"/>
      <c r="C6" s="25"/>
      <c r="D6" s="32" t="s">
        <v>16</v>
      </c>
      <c r="E6" s="25"/>
      <c r="F6" s="25"/>
      <c r="G6" s="25"/>
      <c r="H6" s="25"/>
      <c r="I6" s="25"/>
      <c r="J6" s="25"/>
      <c r="K6" s="33" t="s">
        <v>17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3"/>
      <c r="BE6" s="34"/>
      <c r="BS6" s="20" t="s">
        <v>6</v>
      </c>
    </row>
    <row r="7" s="1" customFormat="1" ht="12" customHeight="1">
      <c r="B7" s="24"/>
      <c r="C7" s="25"/>
      <c r="D7" s="35" t="s">
        <v>18</v>
      </c>
      <c r="E7" s="25"/>
      <c r="F7" s="25"/>
      <c r="G7" s="25"/>
      <c r="H7" s="25"/>
      <c r="I7" s="25"/>
      <c r="J7" s="25"/>
      <c r="K7" s="30" t="s">
        <v>19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5" t="s">
        <v>20</v>
      </c>
      <c r="AL7" s="25"/>
      <c r="AM7" s="25"/>
      <c r="AN7" s="30" t="s">
        <v>19</v>
      </c>
      <c r="AO7" s="25"/>
      <c r="AP7" s="25"/>
      <c r="AQ7" s="25"/>
      <c r="AR7" s="23"/>
      <c r="BE7" s="34"/>
      <c r="BS7" s="20" t="s">
        <v>6</v>
      </c>
    </row>
    <row r="8" s="1" customFormat="1" ht="12" customHeight="1">
      <c r="B8" s="24"/>
      <c r="C8" s="25"/>
      <c r="D8" s="35" t="s">
        <v>21</v>
      </c>
      <c r="E8" s="25"/>
      <c r="F8" s="25"/>
      <c r="G8" s="25"/>
      <c r="H8" s="25"/>
      <c r="I8" s="25"/>
      <c r="J8" s="25"/>
      <c r="K8" s="30" t="s">
        <v>22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5" t="s">
        <v>23</v>
      </c>
      <c r="AL8" s="25"/>
      <c r="AM8" s="25"/>
      <c r="AN8" s="36" t="s">
        <v>24</v>
      </c>
      <c r="AO8" s="25"/>
      <c r="AP8" s="25"/>
      <c r="AQ8" s="25"/>
      <c r="AR8" s="23"/>
      <c r="BE8" s="34"/>
      <c r="BS8" s="20" t="s">
        <v>6</v>
      </c>
    </row>
    <row r="9" s="1" customFormat="1" ht="14.4" customHeight="1"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3"/>
      <c r="BE9" s="34"/>
      <c r="BS9" s="20" t="s">
        <v>6</v>
      </c>
    </row>
    <row r="10" s="1" customFormat="1" ht="12" customHeight="1">
      <c r="B10" s="24"/>
      <c r="C10" s="25"/>
      <c r="D10" s="35" t="s">
        <v>25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5" t="s">
        <v>26</v>
      </c>
      <c r="AL10" s="25"/>
      <c r="AM10" s="25"/>
      <c r="AN10" s="30" t="s">
        <v>19</v>
      </c>
      <c r="AO10" s="25"/>
      <c r="AP10" s="25"/>
      <c r="AQ10" s="25"/>
      <c r="AR10" s="23"/>
      <c r="BE10" s="34"/>
      <c r="BS10" s="20" t="s">
        <v>6</v>
      </c>
    </row>
    <row r="11" s="1" customFormat="1" ht="18.48" customHeight="1">
      <c r="B11" s="24"/>
      <c r="C11" s="25"/>
      <c r="D11" s="25"/>
      <c r="E11" s="30" t="s">
        <v>22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5" t="s">
        <v>27</v>
      </c>
      <c r="AL11" s="25"/>
      <c r="AM11" s="25"/>
      <c r="AN11" s="30" t="s">
        <v>19</v>
      </c>
      <c r="AO11" s="25"/>
      <c r="AP11" s="25"/>
      <c r="AQ11" s="25"/>
      <c r="AR11" s="23"/>
      <c r="BE11" s="34"/>
      <c r="BS11" s="20" t="s">
        <v>6</v>
      </c>
    </row>
    <row r="12" s="1" customFormat="1" ht="6.96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3"/>
      <c r="BE12" s="34"/>
      <c r="BS12" s="20" t="s">
        <v>6</v>
      </c>
    </row>
    <row r="13" s="1" customFormat="1" ht="12" customHeight="1">
      <c r="B13" s="24"/>
      <c r="C13" s="25"/>
      <c r="D13" s="35" t="s">
        <v>28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5" t="s">
        <v>26</v>
      </c>
      <c r="AL13" s="25"/>
      <c r="AM13" s="25"/>
      <c r="AN13" s="37" t="s">
        <v>29</v>
      </c>
      <c r="AO13" s="25"/>
      <c r="AP13" s="25"/>
      <c r="AQ13" s="25"/>
      <c r="AR13" s="23"/>
      <c r="BE13" s="34"/>
      <c r="BS13" s="20" t="s">
        <v>6</v>
      </c>
    </row>
    <row r="14">
      <c r="B14" s="24"/>
      <c r="C14" s="25"/>
      <c r="D14" s="25"/>
      <c r="E14" s="37" t="s">
        <v>29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5" t="s">
        <v>27</v>
      </c>
      <c r="AL14" s="25"/>
      <c r="AM14" s="25"/>
      <c r="AN14" s="37" t="s">
        <v>29</v>
      </c>
      <c r="AO14" s="25"/>
      <c r="AP14" s="25"/>
      <c r="AQ14" s="25"/>
      <c r="AR14" s="23"/>
      <c r="BE14" s="34"/>
      <c r="BS14" s="20" t="s">
        <v>6</v>
      </c>
    </row>
    <row r="15" s="1" customFormat="1" ht="6.96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3"/>
      <c r="BE15" s="34"/>
      <c r="BS15" s="20" t="s">
        <v>4</v>
      </c>
    </row>
    <row r="16" s="1" customFormat="1" ht="12" customHeight="1">
      <c r="B16" s="24"/>
      <c r="C16" s="25"/>
      <c r="D16" s="35" t="s">
        <v>30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5" t="s">
        <v>26</v>
      </c>
      <c r="AL16" s="25"/>
      <c r="AM16" s="25"/>
      <c r="AN16" s="30" t="s">
        <v>19</v>
      </c>
      <c r="AO16" s="25"/>
      <c r="AP16" s="25"/>
      <c r="AQ16" s="25"/>
      <c r="AR16" s="23"/>
      <c r="BE16" s="34"/>
      <c r="BS16" s="20" t="s">
        <v>4</v>
      </c>
    </row>
    <row r="17" s="1" customFormat="1" ht="18.48" customHeight="1">
      <c r="B17" s="24"/>
      <c r="C17" s="25"/>
      <c r="D17" s="25"/>
      <c r="E17" s="30" t="s">
        <v>31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5" t="s">
        <v>27</v>
      </c>
      <c r="AL17" s="25"/>
      <c r="AM17" s="25"/>
      <c r="AN17" s="30" t="s">
        <v>19</v>
      </c>
      <c r="AO17" s="25"/>
      <c r="AP17" s="25"/>
      <c r="AQ17" s="25"/>
      <c r="AR17" s="23"/>
      <c r="BE17" s="34"/>
      <c r="BS17" s="20" t="s">
        <v>32</v>
      </c>
    </row>
    <row r="18" s="1" customFormat="1" ht="6.96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3"/>
      <c r="BE18" s="34"/>
      <c r="BS18" s="20" t="s">
        <v>6</v>
      </c>
    </row>
    <row r="19" s="1" customFormat="1" ht="12" customHeight="1">
      <c r="B19" s="24"/>
      <c r="C19" s="25"/>
      <c r="D19" s="35" t="s">
        <v>33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35" t="s">
        <v>26</v>
      </c>
      <c r="AL19" s="25"/>
      <c r="AM19" s="25"/>
      <c r="AN19" s="30" t="s">
        <v>19</v>
      </c>
      <c r="AO19" s="25"/>
      <c r="AP19" s="25"/>
      <c r="AQ19" s="25"/>
      <c r="AR19" s="23"/>
      <c r="BE19" s="34"/>
      <c r="BS19" s="20" t="s">
        <v>6</v>
      </c>
    </row>
    <row r="20" s="1" customFormat="1" ht="18.48" customHeight="1">
      <c r="B20" s="24"/>
      <c r="C20" s="25"/>
      <c r="D20" s="25"/>
      <c r="E20" s="30" t="s">
        <v>34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5" t="s">
        <v>27</v>
      </c>
      <c r="AL20" s="25"/>
      <c r="AM20" s="25"/>
      <c r="AN20" s="30" t="s">
        <v>19</v>
      </c>
      <c r="AO20" s="25"/>
      <c r="AP20" s="25"/>
      <c r="AQ20" s="25"/>
      <c r="AR20" s="23"/>
      <c r="BE20" s="34"/>
      <c r="BS20" s="20" t="s">
        <v>4</v>
      </c>
    </row>
    <row r="21" s="1" customFormat="1" ht="6.96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3"/>
      <c r="BE21" s="34"/>
    </row>
    <row r="22" s="1" customFormat="1" ht="12" customHeight="1">
      <c r="B22" s="24"/>
      <c r="C22" s="25"/>
      <c r="D22" s="35" t="s">
        <v>35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3"/>
      <c r="BE22" s="34"/>
    </row>
    <row r="23" s="1" customFormat="1" ht="47.25" customHeight="1">
      <c r="B23" s="24"/>
      <c r="C23" s="25"/>
      <c r="D23" s="25"/>
      <c r="E23" s="39" t="s">
        <v>36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25"/>
      <c r="AP23" s="25"/>
      <c r="AQ23" s="25"/>
      <c r="AR23" s="23"/>
      <c r="BE23" s="34"/>
    </row>
    <row r="24" s="1" customFormat="1" ht="6.96" customHeight="1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3"/>
      <c r="BE24" s="34"/>
    </row>
    <row r="25" s="1" customFormat="1" ht="6.96" customHeight="1">
      <c r="B25" s="24"/>
      <c r="C25" s="25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25"/>
      <c r="AQ25" s="25"/>
      <c r="AR25" s="23"/>
      <c r="BE25" s="34"/>
    </row>
    <row r="26" s="2" customFormat="1" ht="25.92" customHeight="1">
      <c r="A26" s="41"/>
      <c r="B26" s="42"/>
      <c r="C26" s="43"/>
      <c r="D26" s="44" t="s">
        <v>37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6">
        <f>ROUND(AG54,2)</f>
        <v>0</v>
      </c>
      <c r="AL26" s="45"/>
      <c r="AM26" s="45"/>
      <c r="AN26" s="45"/>
      <c r="AO26" s="45"/>
      <c r="AP26" s="43"/>
      <c r="AQ26" s="43"/>
      <c r="AR26" s="47"/>
      <c r="BE26" s="34"/>
    </row>
    <row r="27" s="2" customFormat="1" ht="6.96" customHeight="1">
      <c r="A27" s="41"/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7"/>
      <c r="BE27" s="34"/>
    </row>
    <row r="28" s="2" customFormat="1">
      <c r="A28" s="41"/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8" t="s">
        <v>38</v>
      </c>
      <c r="M28" s="48"/>
      <c r="N28" s="48"/>
      <c r="O28" s="48"/>
      <c r="P28" s="48"/>
      <c r="Q28" s="43"/>
      <c r="R28" s="43"/>
      <c r="S28" s="43"/>
      <c r="T28" s="43"/>
      <c r="U28" s="43"/>
      <c r="V28" s="43"/>
      <c r="W28" s="48" t="s">
        <v>39</v>
      </c>
      <c r="X28" s="48"/>
      <c r="Y28" s="48"/>
      <c r="Z28" s="48"/>
      <c r="AA28" s="48"/>
      <c r="AB28" s="48"/>
      <c r="AC28" s="48"/>
      <c r="AD28" s="48"/>
      <c r="AE28" s="48"/>
      <c r="AF28" s="43"/>
      <c r="AG28" s="43"/>
      <c r="AH28" s="43"/>
      <c r="AI28" s="43"/>
      <c r="AJ28" s="43"/>
      <c r="AK28" s="48" t="s">
        <v>40</v>
      </c>
      <c r="AL28" s="48"/>
      <c r="AM28" s="48"/>
      <c r="AN28" s="48"/>
      <c r="AO28" s="48"/>
      <c r="AP28" s="43"/>
      <c r="AQ28" s="43"/>
      <c r="AR28" s="47"/>
      <c r="BE28" s="34"/>
    </row>
    <row r="29" s="3" customFormat="1" ht="14.4" customHeight="1">
      <c r="A29" s="3"/>
      <c r="B29" s="49"/>
      <c r="C29" s="50"/>
      <c r="D29" s="35" t="s">
        <v>41</v>
      </c>
      <c r="E29" s="50"/>
      <c r="F29" s="35" t="s">
        <v>42</v>
      </c>
      <c r="G29" s="50"/>
      <c r="H29" s="50"/>
      <c r="I29" s="50"/>
      <c r="J29" s="50"/>
      <c r="K29" s="50"/>
      <c r="L29" s="51">
        <v>0.20999999999999999</v>
      </c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2">
        <f>ROUND(AZ54, 2)</f>
        <v>0</v>
      </c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2">
        <f>ROUND(AV54, 2)</f>
        <v>0</v>
      </c>
      <c r="AL29" s="50"/>
      <c r="AM29" s="50"/>
      <c r="AN29" s="50"/>
      <c r="AO29" s="50"/>
      <c r="AP29" s="50"/>
      <c r="AQ29" s="50"/>
      <c r="AR29" s="53"/>
      <c r="BE29" s="54"/>
    </row>
    <row r="30" s="3" customFormat="1" ht="14.4" customHeight="1">
      <c r="A30" s="3"/>
      <c r="B30" s="49"/>
      <c r="C30" s="50"/>
      <c r="D30" s="50"/>
      <c r="E30" s="50"/>
      <c r="F30" s="35" t="s">
        <v>43</v>
      </c>
      <c r="G30" s="50"/>
      <c r="H30" s="50"/>
      <c r="I30" s="50"/>
      <c r="J30" s="50"/>
      <c r="K30" s="50"/>
      <c r="L30" s="51">
        <v>0.12</v>
      </c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2">
        <f>ROUND(BA54, 2)</f>
        <v>0</v>
      </c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2">
        <f>ROUND(AW54, 2)</f>
        <v>0</v>
      </c>
      <c r="AL30" s="50"/>
      <c r="AM30" s="50"/>
      <c r="AN30" s="50"/>
      <c r="AO30" s="50"/>
      <c r="AP30" s="50"/>
      <c r="AQ30" s="50"/>
      <c r="AR30" s="53"/>
      <c r="BE30" s="54"/>
    </row>
    <row r="31" hidden="1" s="3" customFormat="1" ht="14.4" customHeight="1">
      <c r="A31" s="3"/>
      <c r="B31" s="49"/>
      <c r="C31" s="50"/>
      <c r="D31" s="50"/>
      <c r="E31" s="50"/>
      <c r="F31" s="35" t="s">
        <v>44</v>
      </c>
      <c r="G31" s="50"/>
      <c r="H31" s="50"/>
      <c r="I31" s="50"/>
      <c r="J31" s="50"/>
      <c r="K31" s="50"/>
      <c r="L31" s="51">
        <v>0.20999999999999999</v>
      </c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2">
        <f>ROUND(BB54, 2)</f>
        <v>0</v>
      </c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2">
        <v>0</v>
      </c>
      <c r="AL31" s="50"/>
      <c r="AM31" s="50"/>
      <c r="AN31" s="50"/>
      <c r="AO31" s="50"/>
      <c r="AP31" s="50"/>
      <c r="AQ31" s="50"/>
      <c r="AR31" s="53"/>
      <c r="BE31" s="54"/>
    </row>
    <row r="32" hidden="1" s="3" customFormat="1" ht="14.4" customHeight="1">
      <c r="A32" s="3"/>
      <c r="B32" s="49"/>
      <c r="C32" s="50"/>
      <c r="D32" s="50"/>
      <c r="E32" s="50"/>
      <c r="F32" s="35" t="s">
        <v>45</v>
      </c>
      <c r="G32" s="50"/>
      <c r="H32" s="50"/>
      <c r="I32" s="50"/>
      <c r="J32" s="50"/>
      <c r="K32" s="50"/>
      <c r="L32" s="51">
        <v>0.12</v>
      </c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2">
        <f>ROUND(BC54, 2)</f>
        <v>0</v>
      </c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2">
        <v>0</v>
      </c>
      <c r="AL32" s="50"/>
      <c r="AM32" s="50"/>
      <c r="AN32" s="50"/>
      <c r="AO32" s="50"/>
      <c r="AP32" s="50"/>
      <c r="AQ32" s="50"/>
      <c r="AR32" s="53"/>
      <c r="BE32" s="54"/>
    </row>
    <row r="33" hidden="1" s="3" customFormat="1" ht="14.4" customHeight="1">
      <c r="A33" s="3"/>
      <c r="B33" s="49"/>
      <c r="C33" s="50"/>
      <c r="D33" s="50"/>
      <c r="E33" s="50"/>
      <c r="F33" s="35" t="s">
        <v>46</v>
      </c>
      <c r="G33" s="50"/>
      <c r="H33" s="50"/>
      <c r="I33" s="50"/>
      <c r="J33" s="50"/>
      <c r="K33" s="50"/>
      <c r="L33" s="51">
        <v>0</v>
      </c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2">
        <f>ROUND(BD54, 2)</f>
        <v>0</v>
      </c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2">
        <v>0</v>
      </c>
      <c r="AL33" s="50"/>
      <c r="AM33" s="50"/>
      <c r="AN33" s="50"/>
      <c r="AO33" s="50"/>
      <c r="AP33" s="50"/>
      <c r="AQ33" s="50"/>
      <c r="AR33" s="53"/>
      <c r="BE33" s="3"/>
    </row>
    <row r="34" s="2" customFormat="1" ht="6.96" customHeight="1">
      <c r="A34" s="41"/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7"/>
      <c r="BE34" s="41"/>
    </row>
    <row r="35" s="2" customFormat="1" ht="25.92" customHeight="1">
      <c r="A35" s="41"/>
      <c r="B35" s="42"/>
      <c r="C35" s="55"/>
      <c r="D35" s="56" t="s">
        <v>47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48</v>
      </c>
      <c r="U35" s="57"/>
      <c r="V35" s="57"/>
      <c r="W35" s="57"/>
      <c r="X35" s="59" t="s">
        <v>49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7"/>
      <c r="BE35" s="41"/>
    </row>
    <row r="36" s="2" customFormat="1" ht="6.96" customHeight="1">
      <c r="A36" s="41"/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7"/>
      <c r="BE36" s="41"/>
    </row>
    <row r="37" s="2" customFormat="1" ht="6.96" customHeight="1">
      <c r="A37" s="41"/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47"/>
      <c r="BE37" s="41"/>
    </row>
    <row r="41" s="2" customFormat="1" ht="6.96" customHeight="1">
      <c r="A41" s="41"/>
      <c r="B41" s="64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47"/>
      <c r="BE41" s="41"/>
    </row>
    <row r="42" s="2" customFormat="1" ht="24.96" customHeight="1">
      <c r="A42" s="41"/>
      <c r="B42" s="42"/>
      <c r="C42" s="26" t="s">
        <v>50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7"/>
      <c r="BE42" s="41"/>
    </row>
    <row r="43" s="2" customFormat="1" ht="6.96" customHeight="1">
      <c r="A43" s="41"/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7"/>
      <c r="BE43" s="41"/>
    </row>
    <row r="44" s="4" customFormat="1" ht="12" customHeight="1">
      <c r="A44" s="4"/>
      <c r="B44" s="66"/>
      <c r="C44" s="35" t="s">
        <v>13</v>
      </c>
      <c r="D44" s="67"/>
      <c r="E44" s="67"/>
      <c r="F44" s="67"/>
      <c r="G44" s="67"/>
      <c r="H44" s="67"/>
      <c r="I44" s="67"/>
      <c r="J44" s="67"/>
      <c r="K44" s="67"/>
      <c r="L44" s="67" t="str">
        <f>K5</f>
        <v>5630/002-1</v>
      </c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8"/>
      <c r="BE44" s="4"/>
    </row>
    <row r="45" s="5" customFormat="1" ht="36.96" customHeight="1">
      <c r="A45" s="5"/>
      <c r="B45" s="69"/>
      <c r="C45" s="70" t="s">
        <v>16</v>
      </c>
      <c r="D45" s="71"/>
      <c r="E45" s="71"/>
      <c r="F45" s="71"/>
      <c r="G45" s="71"/>
      <c r="H45" s="71"/>
      <c r="I45" s="71"/>
      <c r="J45" s="71"/>
      <c r="K45" s="71"/>
      <c r="L45" s="72" t="str">
        <f>K6</f>
        <v>VODOVOD BORKA</v>
      </c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3"/>
      <c r="BE45" s="5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7"/>
      <c r="BE46" s="41"/>
    </row>
    <row r="47" s="2" customFormat="1" ht="12" customHeight="1">
      <c r="A47" s="41"/>
      <c r="B47" s="42"/>
      <c r="C47" s="35" t="s">
        <v>21</v>
      </c>
      <c r="D47" s="43"/>
      <c r="E47" s="43"/>
      <c r="F47" s="43"/>
      <c r="G47" s="43"/>
      <c r="H47" s="43"/>
      <c r="I47" s="43"/>
      <c r="J47" s="43"/>
      <c r="K47" s="43"/>
      <c r="L47" s="74" t="str">
        <f>IF(K8="","",K8)</f>
        <v>Obec Přestavlky u Čerčan</v>
      </c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35" t="s">
        <v>23</v>
      </c>
      <c r="AJ47" s="43"/>
      <c r="AK47" s="43"/>
      <c r="AL47" s="43"/>
      <c r="AM47" s="75" t="str">
        <f>IF(AN8= "","",AN8)</f>
        <v>4. 9. 2023</v>
      </c>
      <c r="AN47" s="75"/>
      <c r="AO47" s="43"/>
      <c r="AP47" s="43"/>
      <c r="AQ47" s="43"/>
      <c r="AR47" s="47"/>
      <c r="B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7"/>
      <c r="BE48" s="41"/>
    </row>
    <row r="49" s="2" customFormat="1" ht="25.65" customHeight="1">
      <c r="A49" s="41"/>
      <c r="B49" s="42"/>
      <c r="C49" s="35" t="s">
        <v>25</v>
      </c>
      <c r="D49" s="43"/>
      <c r="E49" s="43"/>
      <c r="F49" s="43"/>
      <c r="G49" s="43"/>
      <c r="H49" s="43"/>
      <c r="I49" s="43"/>
      <c r="J49" s="43"/>
      <c r="K49" s="43"/>
      <c r="L49" s="67" t="str">
        <f>IF(E11= "","",E11)</f>
        <v>Obec Přestavlky u Čerčan</v>
      </c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35" t="s">
        <v>30</v>
      </c>
      <c r="AJ49" s="43"/>
      <c r="AK49" s="43"/>
      <c r="AL49" s="43"/>
      <c r="AM49" s="76" t="str">
        <f>IF(E17="","",E17)</f>
        <v>Vodohospodářský rozvoj a výstavba, a.s.</v>
      </c>
      <c r="AN49" s="67"/>
      <c r="AO49" s="67"/>
      <c r="AP49" s="67"/>
      <c r="AQ49" s="43"/>
      <c r="AR49" s="47"/>
      <c r="AS49" s="77" t="s">
        <v>51</v>
      </c>
      <c r="AT49" s="78"/>
      <c r="AU49" s="79"/>
      <c r="AV49" s="79"/>
      <c r="AW49" s="79"/>
      <c r="AX49" s="79"/>
      <c r="AY49" s="79"/>
      <c r="AZ49" s="79"/>
      <c r="BA49" s="79"/>
      <c r="BB49" s="79"/>
      <c r="BC49" s="79"/>
      <c r="BD49" s="80"/>
      <c r="BE49" s="41"/>
    </row>
    <row r="50" s="2" customFormat="1" ht="15.15" customHeight="1">
      <c r="A50" s="41"/>
      <c r="B50" s="42"/>
      <c r="C50" s="35" t="s">
        <v>28</v>
      </c>
      <c r="D50" s="43"/>
      <c r="E50" s="43"/>
      <c r="F50" s="43"/>
      <c r="G50" s="43"/>
      <c r="H50" s="43"/>
      <c r="I50" s="43"/>
      <c r="J50" s="43"/>
      <c r="K50" s="43"/>
      <c r="L50" s="67" t="str">
        <f>IF(E14= "Vyplň údaj","",E14)</f>
        <v/>
      </c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35" t="s">
        <v>33</v>
      </c>
      <c r="AJ50" s="43"/>
      <c r="AK50" s="43"/>
      <c r="AL50" s="43"/>
      <c r="AM50" s="76" t="str">
        <f>IF(E20="","",E20)</f>
        <v>M. Morská</v>
      </c>
      <c r="AN50" s="67"/>
      <c r="AO50" s="67"/>
      <c r="AP50" s="67"/>
      <c r="AQ50" s="43"/>
      <c r="AR50" s="47"/>
      <c r="AS50" s="81"/>
      <c r="AT50" s="82"/>
      <c r="AU50" s="83"/>
      <c r="AV50" s="83"/>
      <c r="AW50" s="83"/>
      <c r="AX50" s="83"/>
      <c r="AY50" s="83"/>
      <c r="AZ50" s="83"/>
      <c r="BA50" s="83"/>
      <c r="BB50" s="83"/>
      <c r="BC50" s="83"/>
      <c r="BD50" s="84"/>
      <c r="BE50" s="41"/>
    </row>
    <row r="51" s="2" customFormat="1" ht="10.8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7"/>
      <c r="AS51" s="85"/>
      <c r="AT51" s="86"/>
      <c r="AU51" s="87"/>
      <c r="AV51" s="87"/>
      <c r="AW51" s="87"/>
      <c r="AX51" s="87"/>
      <c r="AY51" s="87"/>
      <c r="AZ51" s="87"/>
      <c r="BA51" s="87"/>
      <c r="BB51" s="87"/>
      <c r="BC51" s="87"/>
      <c r="BD51" s="88"/>
      <c r="BE51" s="41"/>
    </row>
    <row r="52" s="2" customFormat="1" ht="29.28" customHeight="1">
      <c r="A52" s="41"/>
      <c r="B52" s="42"/>
      <c r="C52" s="89" t="s">
        <v>52</v>
      </c>
      <c r="D52" s="90"/>
      <c r="E52" s="90"/>
      <c r="F52" s="90"/>
      <c r="G52" s="90"/>
      <c r="H52" s="91"/>
      <c r="I52" s="92" t="s">
        <v>53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3" t="s">
        <v>54</v>
      </c>
      <c r="AH52" s="90"/>
      <c r="AI52" s="90"/>
      <c r="AJ52" s="90"/>
      <c r="AK52" s="90"/>
      <c r="AL52" s="90"/>
      <c r="AM52" s="90"/>
      <c r="AN52" s="92" t="s">
        <v>55</v>
      </c>
      <c r="AO52" s="90"/>
      <c r="AP52" s="90"/>
      <c r="AQ52" s="94" t="s">
        <v>56</v>
      </c>
      <c r="AR52" s="47"/>
      <c r="AS52" s="95" t="s">
        <v>57</v>
      </c>
      <c r="AT52" s="96" t="s">
        <v>58</v>
      </c>
      <c r="AU52" s="96" t="s">
        <v>59</v>
      </c>
      <c r="AV52" s="96" t="s">
        <v>60</v>
      </c>
      <c r="AW52" s="96" t="s">
        <v>61</v>
      </c>
      <c r="AX52" s="96" t="s">
        <v>62</v>
      </c>
      <c r="AY52" s="96" t="s">
        <v>63</v>
      </c>
      <c r="AZ52" s="96" t="s">
        <v>64</v>
      </c>
      <c r="BA52" s="96" t="s">
        <v>65</v>
      </c>
      <c r="BB52" s="96" t="s">
        <v>66</v>
      </c>
      <c r="BC52" s="96" t="s">
        <v>67</v>
      </c>
      <c r="BD52" s="97" t="s">
        <v>68</v>
      </c>
      <c r="BE52" s="41"/>
    </row>
    <row r="53" s="2" customFormat="1" ht="10.8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7"/>
      <c r="AS53" s="98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100"/>
      <c r="BE53" s="41"/>
    </row>
    <row r="54" s="6" customFormat="1" ht="32.4" customHeight="1">
      <c r="A54" s="6"/>
      <c r="B54" s="101"/>
      <c r="C54" s="102" t="s">
        <v>69</v>
      </c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4">
        <f>ROUND(AG55+AG56+SUM(AG72:AG74)+AG81+AG84+AG85,2)</f>
        <v>0</v>
      </c>
      <c r="AH54" s="104"/>
      <c r="AI54" s="104"/>
      <c r="AJ54" s="104"/>
      <c r="AK54" s="104"/>
      <c r="AL54" s="104"/>
      <c r="AM54" s="104"/>
      <c r="AN54" s="105">
        <f>SUM(AG54,AT54)</f>
        <v>0</v>
      </c>
      <c r="AO54" s="105"/>
      <c r="AP54" s="105"/>
      <c r="AQ54" s="106" t="s">
        <v>19</v>
      </c>
      <c r="AR54" s="107"/>
      <c r="AS54" s="108">
        <f>ROUND(AS55+AS56+SUM(AS72:AS74)+AS81+AS84+AS85,2)</f>
        <v>0</v>
      </c>
      <c r="AT54" s="109">
        <f>ROUND(SUM(AV54:AW54),2)</f>
        <v>0</v>
      </c>
      <c r="AU54" s="110">
        <f>ROUND(AU55+AU56+SUM(AU72:AU74)+AU81+AU84+AU85,5)</f>
        <v>0</v>
      </c>
      <c r="AV54" s="109">
        <f>ROUND(AZ54*L29,2)</f>
        <v>0</v>
      </c>
      <c r="AW54" s="109">
        <f>ROUND(BA54*L30,2)</f>
        <v>0</v>
      </c>
      <c r="AX54" s="109">
        <f>ROUND(BB54*L29,2)</f>
        <v>0</v>
      </c>
      <c r="AY54" s="109">
        <f>ROUND(BC54*L30,2)</f>
        <v>0</v>
      </c>
      <c r="AZ54" s="109">
        <f>ROUND(AZ55+AZ56+SUM(AZ72:AZ74)+AZ81+AZ84+AZ85,2)</f>
        <v>0</v>
      </c>
      <c r="BA54" s="109">
        <f>ROUND(BA55+BA56+SUM(BA72:BA74)+BA81+BA84+BA85,2)</f>
        <v>0</v>
      </c>
      <c r="BB54" s="109">
        <f>ROUND(BB55+BB56+SUM(BB72:BB74)+BB81+BB84+BB85,2)</f>
        <v>0</v>
      </c>
      <c r="BC54" s="109">
        <f>ROUND(BC55+BC56+SUM(BC72:BC74)+BC81+BC84+BC85,2)</f>
        <v>0</v>
      </c>
      <c r="BD54" s="111">
        <f>ROUND(BD55+BD56+SUM(BD72:BD74)+BD81+BD84+BD85,2)</f>
        <v>0</v>
      </c>
      <c r="BE54" s="6"/>
      <c r="BS54" s="112" t="s">
        <v>70</v>
      </c>
      <c r="BT54" s="112" t="s">
        <v>71</v>
      </c>
      <c r="BU54" s="113" t="s">
        <v>72</v>
      </c>
      <c r="BV54" s="112" t="s">
        <v>73</v>
      </c>
      <c r="BW54" s="112" t="s">
        <v>5</v>
      </c>
      <c r="BX54" s="112" t="s">
        <v>74</v>
      </c>
      <c r="CL54" s="112" t="s">
        <v>19</v>
      </c>
    </row>
    <row r="55" s="7" customFormat="1" ht="16.5" customHeight="1">
      <c r="A55" s="114" t="s">
        <v>75</v>
      </c>
      <c r="B55" s="115"/>
      <c r="C55" s="116"/>
      <c r="D55" s="117" t="s">
        <v>76</v>
      </c>
      <c r="E55" s="117"/>
      <c r="F55" s="117"/>
      <c r="G55" s="117"/>
      <c r="H55" s="117"/>
      <c r="I55" s="118"/>
      <c r="J55" s="117" t="s">
        <v>77</v>
      </c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9">
        <f>'IO.01 - Přiváděcí řad A-1...'!J30</f>
        <v>0</v>
      </c>
      <c r="AH55" s="118"/>
      <c r="AI55" s="118"/>
      <c r="AJ55" s="118"/>
      <c r="AK55" s="118"/>
      <c r="AL55" s="118"/>
      <c r="AM55" s="118"/>
      <c r="AN55" s="119">
        <f>SUM(AG55,AT55)</f>
        <v>0</v>
      </c>
      <c r="AO55" s="118"/>
      <c r="AP55" s="118"/>
      <c r="AQ55" s="120" t="s">
        <v>78</v>
      </c>
      <c r="AR55" s="121"/>
      <c r="AS55" s="122">
        <v>0</v>
      </c>
      <c r="AT55" s="123">
        <f>ROUND(SUM(AV55:AW55),2)</f>
        <v>0</v>
      </c>
      <c r="AU55" s="124">
        <f>'IO.01 - Přiváděcí řad A-1...'!P92</f>
        <v>0</v>
      </c>
      <c r="AV55" s="123">
        <f>'IO.01 - Přiváděcí řad A-1...'!J33</f>
        <v>0</v>
      </c>
      <c r="AW55" s="123">
        <f>'IO.01 - Přiváděcí řad A-1...'!J34</f>
        <v>0</v>
      </c>
      <c r="AX55" s="123">
        <f>'IO.01 - Přiváděcí řad A-1...'!J35</f>
        <v>0</v>
      </c>
      <c r="AY55" s="123">
        <f>'IO.01 - Přiváděcí řad A-1...'!J36</f>
        <v>0</v>
      </c>
      <c r="AZ55" s="123">
        <f>'IO.01 - Přiváděcí řad A-1...'!F33</f>
        <v>0</v>
      </c>
      <c r="BA55" s="123">
        <f>'IO.01 - Přiváděcí řad A-1...'!F34</f>
        <v>0</v>
      </c>
      <c r="BB55" s="123">
        <f>'IO.01 - Přiváděcí řad A-1...'!F35</f>
        <v>0</v>
      </c>
      <c r="BC55" s="123">
        <f>'IO.01 - Přiváděcí řad A-1...'!F36</f>
        <v>0</v>
      </c>
      <c r="BD55" s="125">
        <f>'IO.01 - Přiváděcí řad A-1...'!F37</f>
        <v>0</v>
      </c>
      <c r="BE55" s="7"/>
      <c r="BT55" s="126" t="s">
        <v>79</v>
      </c>
      <c r="BV55" s="126" t="s">
        <v>73</v>
      </c>
      <c r="BW55" s="126" t="s">
        <v>80</v>
      </c>
      <c r="BX55" s="126" t="s">
        <v>5</v>
      </c>
      <c r="CL55" s="126" t="s">
        <v>19</v>
      </c>
      <c r="CM55" s="126" t="s">
        <v>81</v>
      </c>
    </row>
    <row r="56" s="7" customFormat="1" ht="16.5" customHeight="1">
      <c r="A56" s="7"/>
      <c r="B56" s="115"/>
      <c r="C56" s="116"/>
      <c r="D56" s="117" t="s">
        <v>82</v>
      </c>
      <c r="E56" s="117"/>
      <c r="F56" s="117"/>
      <c r="G56" s="117"/>
      <c r="H56" s="117"/>
      <c r="I56" s="118"/>
      <c r="J56" s="117" t="s">
        <v>83</v>
      </c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27">
        <f>ROUND(SUM(AG57:AG71),2)</f>
        <v>0</v>
      </c>
      <c r="AH56" s="118"/>
      <c r="AI56" s="118"/>
      <c r="AJ56" s="118"/>
      <c r="AK56" s="118"/>
      <c r="AL56" s="118"/>
      <c r="AM56" s="118"/>
      <c r="AN56" s="119">
        <f>SUM(AG56,AT56)</f>
        <v>0</v>
      </c>
      <c r="AO56" s="118"/>
      <c r="AP56" s="118"/>
      <c r="AQ56" s="120" t="s">
        <v>78</v>
      </c>
      <c r="AR56" s="121"/>
      <c r="AS56" s="122">
        <f>ROUND(SUM(AS57:AS71),2)</f>
        <v>0</v>
      </c>
      <c r="AT56" s="123">
        <f>ROUND(SUM(AV56:AW56),2)</f>
        <v>0</v>
      </c>
      <c r="AU56" s="124">
        <f>ROUND(SUM(AU57:AU71),5)</f>
        <v>0</v>
      </c>
      <c r="AV56" s="123">
        <f>ROUND(AZ56*L29,2)</f>
        <v>0</v>
      </c>
      <c r="AW56" s="123">
        <f>ROUND(BA56*L30,2)</f>
        <v>0</v>
      </c>
      <c r="AX56" s="123">
        <f>ROUND(BB56*L29,2)</f>
        <v>0</v>
      </c>
      <c r="AY56" s="123">
        <f>ROUND(BC56*L30,2)</f>
        <v>0</v>
      </c>
      <c r="AZ56" s="123">
        <f>ROUND(SUM(AZ57:AZ71),2)</f>
        <v>0</v>
      </c>
      <c r="BA56" s="123">
        <f>ROUND(SUM(BA57:BA71),2)</f>
        <v>0</v>
      </c>
      <c r="BB56" s="123">
        <f>ROUND(SUM(BB57:BB71),2)</f>
        <v>0</v>
      </c>
      <c r="BC56" s="123">
        <f>ROUND(SUM(BC57:BC71),2)</f>
        <v>0</v>
      </c>
      <c r="BD56" s="125">
        <f>ROUND(SUM(BD57:BD71),2)</f>
        <v>0</v>
      </c>
      <c r="BE56" s="7"/>
      <c r="BS56" s="126" t="s">
        <v>70</v>
      </c>
      <c r="BT56" s="126" t="s">
        <v>79</v>
      </c>
      <c r="BU56" s="126" t="s">
        <v>72</v>
      </c>
      <c r="BV56" s="126" t="s">
        <v>73</v>
      </c>
      <c r="BW56" s="126" t="s">
        <v>84</v>
      </c>
      <c r="BX56" s="126" t="s">
        <v>5</v>
      </c>
      <c r="CL56" s="126" t="s">
        <v>19</v>
      </c>
      <c r="CM56" s="126" t="s">
        <v>81</v>
      </c>
    </row>
    <row r="57" s="4" customFormat="1" ht="16.5" customHeight="1">
      <c r="A57" s="114" t="s">
        <v>75</v>
      </c>
      <c r="B57" s="66"/>
      <c r="C57" s="128"/>
      <c r="D57" s="128"/>
      <c r="E57" s="129" t="s">
        <v>85</v>
      </c>
      <c r="F57" s="129"/>
      <c r="G57" s="129"/>
      <c r="H57" s="129"/>
      <c r="I57" s="129"/>
      <c r="J57" s="128"/>
      <c r="K57" s="129" t="s">
        <v>86</v>
      </c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30">
        <f>'IO.02.01 - Řad A'!J32</f>
        <v>0</v>
      </c>
      <c r="AH57" s="128"/>
      <c r="AI57" s="128"/>
      <c r="AJ57" s="128"/>
      <c r="AK57" s="128"/>
      <c r="AL57" s="128"/>
      <c r="AM57" s="128"/>
      <c r="AN57" s="130">
        <f>SUM(AG57,AT57)</f>
        <v>0</v>
      </c>
      <c r="AO57" s="128"/>
      <c r="AP57" s="128"/>
      <c r="AQ57" s="131" t="s">
        <v>87</v>
      </c>
      <c r="AR57" s="68"/>
      <c r="AS57" s="132">
        <v>0</v>
      </c>
      <c r="AT57" s="133">
        <f>ROUND(SUM(AV57:AW57),2)</f>
        <v>0</v>
      </c>
      <c r="AU57" s="134">
        <f>'IO.02.01 - Řad A'!P97</f>
        <v>0</v>
      </c>
      <c r="AV57" s="133">
        <f>'IO.02.01 - Řad A'!J35</f>
        <v>0</v>
      </c>
      <c r="AW57" s="133">
        <f>'IO.02.01 - Řad A'!J36</f>
        <v>0</v>
      </c>
      <c r="AX57" s="133">
        <f>'IO.02.01 - Řad A'!J37</f>
        <v>0</v>
      </c>
      <c r="AY57" s="133">
        <f>'IO.02.01 - Řad A'!J38</f>
        <v>0</v>
      </c>
      <c r="AZ57" s="133">
        <f>'IO.02.01 - Řad A'!F35</f>
        <v>0</v>
      </c>
      <c r="BA57" s="133">
        <f>'IO.02.01 - Řad A'!F36</f>
        <v>0</v>
      </c>
      <c r="BB57" s="133">
        <f>'IO.02.01 - Řad A'!F37</f>
        <v>0</v>
      </c>
      <c r="BC57" s="133">
        <f>'IO.02.01 - Řad A'!F38</f>
        <v>0</v>
      </c>
      <c r="BD57" s="135">
        <f>'IO.02.01 - Řad A'!F39</f>
        <v>0</v>
      </c>
      <c r="BE57" s="4"/>
      <c r="BT57" s="136" t="s">
        <v>81</v>
      </c>
      <c r="BV57" s="136" t="s">
        <v>73</v>
      </c>
      <c r="BW57" s="136" t="s">
        <v>88</v>
      </c>
      <c r="BX57" s="136" t="s">
        <v>84</v>
      </c>
      <c r="CL57" s="136" t="s">
        <v>19</v>
      </c>
    </row>
    <row r="58" s="4" customFormat="1" ht="23.25" customHeight="1">
      <c r="A58" s="114" t="s">
        <v>75</v>
      </c>
      <c r="B58" s="66"/>
      <c r="C58" s="128"/>
      <c r="D58" s="128"/>
      <c r="E58" s="129" t="s">
        <v>89</v>
      </c>
      <c r="F58" s="129"/>
      <c r="G58" s="129"/>
      <c r="H58" s="129"/>
      <c r="I58" s="129"/>
      <c r="J58" s="128"/>
      <c r="K58" s="129" t="s">
        <v>90</v>
      </c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30">
        <f>'IO.02.01.1 - Řad A - nezp...'!J32</f>
        <v>0</v>
      </c>
      <c r="AH58" s="128"/>
      <c r="AI58" s="128"/>
      <c r="AJ58" s="128"/>
      <c r="AK58" s="128"/>
      <c r="AL58" s="128"/>
      <c r="AM58" s="128"/>
      <c r="AN58" s="130">
        <f>SUM(AG58,AT58)</f>
        <v>0</v>
      </c>
      <c r="AO58" s="128"/>
      <c r="AP58" s="128"/>
      <c r="AQ58" s="131" t="s">
        <v>87</v>
      </c>
      <c r="AR58" s="68"/>
      <c r="AS58" s="132">
        <v>0</v>
      </c>
      <c r="AT58" s="133">
        <f>ROUND(SUM(AV58:AW58),2)</f>
        <v>0</v>
      </c>
      <c r="AU58" s="134">
        <f>'IO.02.01.1 - Řad A - nezp...'!P96</f>
        <v>0</v>
      </c>
      <c r="AV58" s="133">
        <f>'IO.02.01.1 - Řad A - nezp...'!J35</f>
        <v>0</v>
      </c>
      <c r="AW58" s="133">
        <f>'IO.02.01.1 - Řad A - nezp...'!J36</f>
        <v>0</v>
      </c>
      <c r="AX58" s="133">
        <f>'IO.02.01.1 - Řad A - nezp...'!J37</f>
        <v>0</v>
      </c>
      <c r="AY58" s="133">
        <f>'IO.02.01.1 - Řad A - nezp...'!J38</f>
        <v>0</v>
      </c>
      <c r="AZ58" s="133">
        <f>'IO.02.01.1 - Řad A - nezp...'!F35</f>
        <v>0</v>
      </c>
      <c r="BA58" s="133">
        <f>'IO.02.01.1 - Řad A - nezp...'!F36</f>
        <v>0</v>
      </c>
      <c r="BB58" s="133">
        <f>'IO.02.01.1 - Řad A - nezp...'!F37</f>
        <v>0</v>
      </c>
      <c r="BC58" s="133">
        <f>'IO.02.01.1 - Řad A - nezp...'!F38</f>
        <v>0</v>
      </c>
      <c r="BD58" s="135">
        <f>'IO.02.01.1 - Řad A - nezp...'!F39</f>
        <v>0</v>
      </c>
      <c r="BE58" s="4"/>
      <c r="BT58" s="136" t="s">
        <v>81</v>
      </c>
      <c r="BV58" s="136" t="s">
        <v>73</v>
      </c>
      <c r="BW58" s="136" t="s">
        <v>91</v>
      </c>
      <c r="BX58" s="136" t="s">
        <v>84</v>
      </c>
      <c r="CL58" s="136" t="s">
        <v>19</v>
      </c>
    </row>
    <row r="59" s="4" customFormat="1" ht="16.5" customHeight="1">
      <c r="A59" s="114" t="s">
        <v>75</v>
      </c>
      <c r="B59" s="66"/>
      <c r="C59" s="128"/>
      <c r="D59" s="128"/>
      <c r="E59" s="129" t="s">
        <v>92</v>
      </c>
      <c r="F59" s="129"/>
      <c r="G59" s="129"/>
      <c r="H59" s="129"/>
      <c r="I59" s="129"/>
      <c r="J59" s="128"/>
      <c r="K59" s="129" t="s">
        <v>93</v>
      </c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30">
        <f>'IO.02.02 - Řad A1'!J32</f>
        <v>0</v>
      </c>
      <c r="AH59" s="128"/>
      <c r="AI59" s="128"/>
      <c r="AJ59" s="128"/>
      <c r="AK59" s="128"/>
      <c r="AL59" s="128"/>
      <c r="AM59" s="128"/>
      <c r="AN59" s="130">
        <f>SUM(AG59,AT59)</f>
        <v>0</v>
      </c>
      <c r="AO59" s="128"/>
      <c r="AP59" s="128"/>
      <c r="AQ59" s="131" t="s">
        <v>87</v>
      </c>
      <c r="AR59" s="68"/>
      <c r="AS59" s="132">
        <v>0</v>
      </c>
      <c r="AT59" s="133">
        <f>ROUND(SUM(AV59:AW59),2)</f>
        <v>0</v>
      </c>
      <c r="AU59" s="134">
        <f>'IO.02.02 - Řad A1'!P97</f>
        <v>0</v>
      </c>
      <c r="AV59" s="133">
        <f>'IO.02.02 - Řad A1'!J35</f>
        <v>0</v>
      </c>
      <c r="AW59" s="133">
        <f>'IO.02.02 - Řad A1'!J36</f>
        <v>0</v>
      </c>
      <c r="AX59" s="133">
        <f>'IO.02.02 - Řad A1'!J37</f>
        <v>0</v>
      </c>
      <c r="AY59" s="133">
        <f>'IO.02.02 - Řad A1'!J38</f>
        <v>0</v>
      </c>
      <c r="AZ59" s="133">
        <f>'IO.02.02 - Řad A1'!F35</f>
        <v>0</v>
      </c>
      <c r="BA59" s="133">
        <f>'IO.02.02 - Řad A1'!F36</f>
        <v>0</v>
      </c>
      <c r="BB59" s="133">
        <f>'IO.02.02 - Řad A1'!F37</f>
        <v>0</v>
      </c>
      <c r="BC59" s="133">
        <f>'IO.02.02 - Řad A1'!F38</f>
        <v>0</v>
      </c>
      <c r="BD59" s="135">
        <f>'IO.02.02 - Řad A1'!F39</f>
        <v>0</v>
      </c>
      <c r="BE59" s="4"/>
      <c r="BT59" s="136" t="s">
        <v>81</v>
      </c>
      <c r="BV59" s="136" t="s">
        <v>73</v>
      </c>
      <c r="BW59" s="136" t="s">
        <v>94</v>
      </c>
      <c r="BX59" s="136" t="s">
        <v>84</v>
      </c>
      <c r="CL59" s="136" t="s">
        <v>19</v>
      </c>
    </row>
    <row r="60" s="4" customFormat="1" ht="16.5" customHeight="1">
      <c r="A60" s="114" t="s">
        <v>75</v>
      </c>
      <c r="B60" s="66"/>
      <c r="C60" s="128"/>
      <c r="D60" s="128"/>
      <c r="E60" s="129" t="s">
        <v>95</v>
      </c>
      <c r="F60" s="129"/>
      <c r="G60" s="129"/>
      <c r="H60" s="129"/>
      <c r="I60" s="129"/>
      <c r="J60" s="128"/>
      <c r="K60" s="129" t="s">
        <v>96</v>
      </c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30">
        <f>'IO.02.03 - Řad A2'!J32</f>
        <v>0</v>
      </c>
      <c r="AH60" s="128"/>
      <c r="AI60" s="128"/>
      <c r="AJ60" s="128"/>
      <c r="AK60" s="128"/>
      <c r="AL60" s="128"/>
      <c r="AM60" s="128"/>
      <c r="AN60" s="130">
        <f>SUM(AG60,AT60)</f>
        <v>0</v>
      </c>
      <c r="AO60" s="128"/>
      <c r="AP60" s="128"/>
      <c r="AQ60" s="131" t="s">
        <v>87</v>
      </c>
      <c r="AR60" s="68"/>
      <c r="AS60" s="132">
        <v>0</v>
      </c>
      <c r="AT60" s="133">
        <f>ROUND(SUM(AV60:AW60),2)</f>
        <v>0</v>
      </c>
      <c r="AU60" s="134">
        <f>'IO.02.03 - Řad A2'!P96</f>
        <v>0</v>
      </c>
      <c r="AV60" s="133">
        <f>'IO.02.03 - Řad A2'!J35</f>
        <v>0</v>
      </c>
      <c r="AW60" s="133">
        <f>'IO.02.03 - Řad A2'!J36</f>
        <v>0</v>
      </c>
      <c r="AX60" s="133">
        <f>'IO.02.03 - Řad A2'!J37</f>
        <v>0</v>
      </c>
      <c r="AY60" s="133">
        <f>'IO.02.03 - Řad A2'!J38</f>
        <v>0</v>
      </c>
      <c r="AZ60" s="133">
        <f>'IO.02.03 - Řad A2'!F35</f>
        <v>0</v>
      </c>
      <c r="BA60" s="133">
        <f>'IO.02.03 - Řad A2'!F36</f>
        <v>0</v>
      </c>
      <c r="BB60" s="133">
        <f>'IO.02.03 - Řad A2'!F37</f>
        <v>0</v>
      </c>
      <c r="BC60" s="133">
        <f>'IO.02.03 - Řad A2'!F38</f>
        <v>0</v>
      </c>
      <c r="BD60" s="135">
        <f>'IO.02.03 - Řad A2'!F39</f>
        <v>0</v>
      </c>
      <c r="BE60" s="4"/>
      <c r="BT60" s="136" t="s">
        <v>81</v>
      </c>
      <c r="BV60" s="136" t="s">
        <v>73</v>
      </c>
      <c r="BW60" s="136" t="s">
        <v>97</v>
      </c>
      <c r="BX60" s="136" t="s">
        <v>84</v>
      </c>
      <c r="CL60" s="136" t="s">
        <v>19</v>
      </c>
    </row>
    <row r="61" s="4" customFormat="1" ht="16.5" customHeight="1">
      <c r="A61" s="114" t="s">
        <v>75</v>
      </c>
      <c r="B61" s="66"/>
      <c r="C61" s="128"/>
      <c r="D61" s="128"/>
      <c r="E61" s="129" t="s">
        <v>98</v>
      </c>
      <c r="F61" s="129"/>
      <c r="G61" s="129"/>
      <c r="H61" s="129"/>
      <c r="I61" s="129"/>
      <c r="J61" s="128"/>
      <c r="K61" s="129" t="s">
        <v>99</v>
      </c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30">
        <f>'IO.02.04 - Řad A3'!J32</f>
        <v>0</v>
      </c>
      <c r="AH61" s="128"/>
      <c r="AI61" s="128"/>
      <c r="AJ61" s="128"/>
      <c r="AK61" s="128"/>
      <c r="AL61" s="128"/>
      <c r="AM61" s="128"/>
      <c r="AN61" s="130">
        <f>SUM(AG61,AT61)</f>
        <v>0</v>
      </c>
      <c r="AO61" s="128"/>
      <c r="AP61" s="128"/>
      <c r="AQ61" s="131" t="s">
        <v>87</v>
      </c>
      <c r="AR61" s="68"/>
      <c r="AS61" s="132">
        <v>0</v>
      </c>
      <c r="AT61" s="133">
        <f>ROUND(SUM(AV61:AW61),2)</f>
        <v>0</v>
      </c>
      <c r="AU61" s="134">
        <f>'IO.02.04 - Řad A3'!P97</f>
        <v>0</v>
      </c>
      <c r="AV61" s="133">
        <f>'IO.02.04 - Řad A3'!J35</f>
        <v>0</v>
      </c>
      <c r="AW61" s="133">
        <f>'IO.02.04 - Řad A3'!J36</f>
        <v>0</v>
      </c>
      <c r="AX61" s="133">
        <f>'IO.02.04 - Řad A3'!J37</f>
        <v>0</v>
      </c>
      <c r="AY61" s="133">
        <f>'IO.02.04 - Řad A3'!J38</f>
        <v>0</v>
      </c>
      <c r="AZ61" s="133">
        <f>'IO.02.04 - Řad A3'!F35</f>
        <v>0</v>
      </c>
      <c r="BA61" s="133">
        <f>'IO.02.04 - Řad A3'!F36</f>
        <v>0</v>
      </c>
      <c r="BB61" s="133">
        <f>'IO.02.04 - Řad A3'!F37</f>
        <v>0</v>
      </c>
      <c r="BC61" s="133">
        <f>'IO.02.04 - Řad A3'!F38</f>
        <v>0</v>
      </c>
      <c r="BD61" s="135">
        <f>'IO.02.04 - Řad A3'!F39</f>
        <v>0</v>
      </c>
      <c r="BE61" s="4"/>
      <c r="BT61" s="136" t="s">
        <v>81</v>
      </c>
      <c r="BV61" s="136" t="s">
        <v>73</v>
      </c>
      <c r="BW61" s="136" t="s">
        <v>100</v>
      </c>
      <c r="BX61" s="136" t="s">
        <v>84</v>
      </c>
      <c r="CL61" s="136" t="s">
        <v>19</v>
      </c>
    </row>
    <row r="62" s="4" customFormat="1" ht="16.5" customHeight="1">
      <c r="A62" s="114" t="s">
        <v>75</v>
      </c>
      <c r="B62" s="66"/>
      <c r="C62" s="128"/>
      <c r="D62" s="128"/>
      <c r="E62" s="129" t="s">
        <v>101</v>
      </c>
      <c r="F62" s="129"/>
      <c r="G62" s="129"/>
      <c r="H62" s="129"/>
      <c r="I62" s="129"/>
      <c r="J62" s="128"/>
      <c r="K62" s="129" t="s">
        <v>102</v>
      </c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30">
        <f>'IO.02.05 - Řad A3a'!J32</f>
        <v>0</v>
      </c>
      <c r="AH62" s="128"/>
      <c r="AI62" s="128"/>
      <c r="AJ62" s="128"/>
      <c r="AK62" s="128"/>
      <c r="AL62" s="128"/>
      <c r="AM62" s="128"/>
      <c r="AN62" s="130">
        <f>SUM(AG62,AT62)</f>
        <v>0</v>
      </c>
      <c r="AO62" s="128"/>
      <c r="AP62" s="128"/>
      <c r="AQ62" s="131" t="s">
        <v>87</v>
      </c>
      <c r="AR62" s="68"/>
      <c r="AS62" s="132">
        <v>0</v>
      </c>
      <c r="AT62" s="133">
        <f>ROUND(SUM(AV62:AW62),2)</f>
        <v>0</v>
      </c>
      <c r="AU62" s="134">
        <f>'IO.02.05 - Řad A3a'!P95</f>
        <v>0</v>
      </c>
      <c r="AV62" s="133">
        <f>'IO.02.05 - Řad A3a'!J35</f>
        <v>0</v>
      </c>
      <c r="AW62" s="133">
        <f>'IO.02.05 - Řad A3a'!J36</f>
        <v>0</v>
      </c>
      <c r="AX62" s="133">
        <f>'IO.02.05 - Řad A3a'!J37</f>
        <v>0</v>
      </c>
      <c r="AY62" s="133">
        <f>'IO.02.05 - Řad A3a'!J38</f>
        <v>0</v>
      </c>
      <c r="AZ62" s="133">
        <f>'IO.02.05 - Řad A3a'!F35</f>
        <v>0</v>
      </c>
      <c r="BA62" s="133">
        <f>'IO.02.05 - Řad A3a'!F36</f>
        <v>0</v>
      </c>
      <c r="BB62" s="133">
        <f>'IO.02.05 - Řad A3a'!F37</f>
        <v>0</v>
      </c>
      <c r="BC62" s="133">
        <f>'IO.02.05 - Řad A3a'!F38</f>
        <v>0</v>
      </c>
      <c r="BD62" s="135">
        <f>'IO.02.05 - Řad A3a'!F39</f>
        <v>0</v>
      </c>
      <c r="BE62" s="4"/>
      <c r="BT62" s="136" t="s">
        <v>81</v>
      </c>
      <c r="BV62" s="136" t="s">
        <v>73</v>
      </c>
      <c r="BW62" s="136" t="s">
        <v>103</v>
      </c>
      <c r="BX62" s="136" t="s">
        <v>84</v>
      </c>
      <c r="CL62" s="136" t="s">
        <v>19</v>
      </c>
    </row>
    <row r="63" s="4" customFormat="1" ht="16.5" customHeight="1">
      <c r="A63" s="114" t="s">
        <v>75</v>
      </c>
      <c r="B63" s="66"/>
      <c r="C63" s="128"/>
      <c r="D63" s="128"/>
      <c r="E63" s="129" t="s">
        <v>104</v>
      </c>
      <c r="F63" s="129"/>
      <c r="G63" s="129"/>
      <c r="H63" s="129"/>
      <c r="I63" s="129"/>
      <c r="J63" s="128"/>
      <c r="K63" s="129" t="s">
        <v>105</v>
      </c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30">
        <f>'IO.02.06 - Řad A4'!J32</f>
        <v>0</v>
      </c>
      <c r="AH63" s="128"/>
      <c r="AI63" s="128"/>
      <c r="AJ63" s="128"/>
      <c r="AK63" s="128"/>
      <c r="AL63" s="128"/>
      <c r="AM63" s="128"/>
      <c r="AN63" s="130">
        <f>SUM(AG63,AT63)</f>
        <v>0</v>
      </c>
      <c r="AO63" s="128"/>
      <c r="AP63" s="128"/>
      <c r="AQ63" s="131" t="s">
        <v>87</v>
      </c>
      <c r="AR63" s="68"/>
      <c r="AS63" s="132">
        <v>0</v>
      </c>
      <c r="AT63" s="133">
        <f>ROUND(SUM(AV63:AW63),2)</f>
        <v>0</v>
      </c>
      <c r="AU63" s="134">
        <f>'IO.02.06 - Řad A4'!P97</f>
        <v>0</v>
      </c>
      <c r="AV63" s="133">
        <f>'IO.02.06 - Řad A4'!J35</f>
        <v>0</v>
      </c>
      <c r="AW63" s="133">
        <f>'IO.02.06 - Řad A4'!J36</f>
        <v>0</v>
      </c>
      <c r="AX63" s="133">
        <f>'IO.02.06 - Řad A4'!J37</f>
        <v>0</v>
      </c>
      <c r="AY63" s="133">
        <f>'IO.02.06 - Řad A4'!J38</f>
        <v>0</v>
      </c>
      <c r="AZ63" s="133">
        <f>'IO.02.06 - Řad A4'!F35</f>
        <v>0</v>
      </c>
      <c r="BA63" s="133">
        <f>'IO.02.06 - Řad A4'!F36</f>
        <v>0</v>
      </c>
      <c r="BB63" s="133">
        <f>'IO.02.06 - Řad A4'!F37</f>
        <v>0</v>
      </c>
      <c r="BC63" s="133">
        <f>'IO.02.06 - Řad A4'!F38</f>
        <v>0</v>
      </c>
      <c r="BD63" s="135">
        <f>'IO.02.06 - Řad A4'!F39</f>
        <v>0</v>
      </c>
      <c r="BE63" s="4"/>
      <c r="BT63" s="136" t="s">
        <v>81</v>
      </c>
      <c r="BV63" s="136" t="s">
        <v>73</v>
      </c>
      <c r="BW63" s="136" t="s">
        <v>106</v>
      </c>
      <c r="BX63" s="136" t="s">
        <v>84</v>
      </c>
      <c r="CL63" s="136" t="s">
        <v>19</v>
      </c>
    </row>
    <row r="64" s="4" customFormat="1" ht="16.5" customHeight="1">
      <c r="A64" s="114" t="s">
        <v>75</v>
      </c>
      <c r="B64" s="66"/>
      <c r="C64" s="128"/>
      <c r="D64" s="128"/>
      <c r="E64" s="129" t="s">
        <v>107</v>
      </c>
      <c r="F64" s="129"/>
      <c r="G64" s="129"/>
      <c r="H64" s="129"/>
      <c r="I64" s="129"/>
      <c r="J64" s="128"/>
      <c r="K64" s="129" t="s">
        <v>108</v>
      </c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30">
        <f>'IO.02.07 - Řad A5'!J32</f>
        <v>0</v>
      </c>
      <c r="AH64" s="128"/>
      <c r="AI64" s="128"/>
      <c r="AJ64" s="128"/>
      <c r="AK64" s="128"/>
      <c r="AL64" s="128"/>
      <c r="AM64" s="128"/>
      <c r="AN64" s="130">
        <f>SUM(AG64,AT64)</f>
        <v>0</v>
      </c>
      <c r="AO64" s="128"/>
      <c r="AP64" s="128"/>
      <c r="AQ64" s="131" t="s">
        <v>87</v>
      </c>
      <c r="AR64" s="68"/>
      <c r="AS64" s="132">
        <v>0</v>
      </c>
      <c r="AT64" s="133">
        <f>ROUND(SUM(AV64:AW64),2)</f>
        <v>0</v>
      </c>
      <c r="AU64" s="134">
        <f>'IO.02.07 - Řad A5'!P97</f>
        <v>0</v>
      </c>
      <c r="AV64" s="133">
        <f>'IO.02.07 - Řad A5'!J35</f>
        <v>0</v>
      </c>
      <c r="AW64" s="133">
        <f>'IO.02.07 - Řad A5'!J36</f>
        <v>0</v>
      </c>
      <c r="AX64" s="133">
        <f>'IO.02.07 - Řad A5'!J37</f>
        <v>0</v>
      </c>
      <c r="AY64" s="133">
        <f>'IO.02.07 - Řad A5'!J38</f>
        <v>0</v>
      </c>
      <c r="AZ64" s="133">
        <f>'IO.02.07 - Řad A5'!F35</f>
        <v>0</v>
      </c>
      <c r="BA64" s="133">
        <f>'IO.02.07 - Řad A5'!F36</f>
        <v>0</v>
      </c>
      <c r="BB64" s="133">
        <f>'IO.02.07 - Řad A5'!F37</f>
        <v>0</v>
      </c>
      <c r="BC64" s="133">
        <f>'IO.02.07 - Řad A5'!F38</f>
        <v>0</v>
      </c>
      <c r="BD64" s="135">
        <f>'IO.02.07 - Řad A5'!F39</f>
        <v>0</v>
      </c>
      <c r="BE64" s="4"/>
      <c r="BT64" s="136" t="s">
        <v>81</v>
      </c>
      <c r="BV64" s="136" t="s">
        <v>73</v>
      </c>
      <c r="BW64" s="136" t="s">
        <v>109</v>
      </c>
      <c r="BX64" s="136" t="s">
        <v>84</v>
      </c>
      <c r="CL64" s="136" t="s">
        <v>19</v>
      </c>
    </row>
    <row r="65" s="4" customFormat="1" ht="16.5" customHeight="1">
      <c r="A65" s="114" t="s">
        <v>75</v>
      </c>
      <c r="B65" s="66"/>
      <c r="C65" s="128"/>
      <c r="D65" s="128"/>
      <c r="E65" s="129" t="s">
        <v>110</v>
      </c>
      <c r="F65" s="129"/>
      <c r="G65" s="129"/>
      <c r="H65" s="129"/>
      <c r="I65" s="129"/>
      <c r="J65" s="128"/>
      <c r="K65" s="129" t="s">
        <v>111</v>
      </c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  <c r="AG65" s="130">
        <f>'IO.02.08 - Řad A6'!J32</f>
        <v>0</v>
      </c>
      <c r="AH65" s="128"/>
      <c r="AI65" s="128"/>
      <c r="AJ65" s="128"/>
      <c r="AK65" s="128"/>
      <c r="AL65" s="128"/>
      <c r="AM65" s="128"/>
      <c r="AN65" s="130">
        <f>SUM(AG65,AT65)</f>
        <v>0</v>
      </c>
      <c r="AO65" s="128"/>
      <c r="AP65" s="128"/>
      <c r="AQ65" s="131" t="s">
        <v>87</v>
      </c>
      <c r="AR65" s="68"/>
      <c r="AS65" s="132">
        <v>0</v>
      </c>
      <c r="AT65" s="133">
        <f>ROUND(SUM(AV65:AW65),2)</f>
        <v>0</v>
      </c>
      <c r="AU65" s="134">
        <f>'IO.02.08 - Řad A6'!P97</f>
        <v>0</v>
      </c>
      <c r="AV65" s="133">
        <f>'IO.02.08 - Řad A6'!J35</f>
        <v>0</v>
      </c>
      <c r="AW65" s="133">
        <f>'IO.02.08 - Řad A6'!J36</f>
        <v>0</v>
      </c>
      <c r="AX65" s="133">
        <f>'IO.02.08 - Řad A6'!J37</f>
        <v>0</v>
      </c>
      <c r="AY65" s="133">
        <f>'IO.02.08 - Řad A6'!J38</f>
        <v>0</v>
      </c>
      <c r="AZ65" s="133">
        <f>'IO.02.08 - Řad A6'!F35</f>
        <v>0</v>
      </c>
      <c r="BA65" s="133">
        <f>'IO.02.08 - Řad A6'!F36</f>
        <v>0</v>
      </c>
      <c r="BB65" s="133">
        <f>'IO.02.08 - Řad A6'!F37</f>
        <v>0</v>
      </c>
      <c r="BC65" s="133">
        <f>'IO.02.08 - Řad A6'!F38</f>
        <v>0</v>
      </c>
      <c r="BD65" s="135">
        <f>'IO.02.08 - Řad A6'!F39</f>
        <v>0</v>
      </c>
      <c r="BE65" s="4"/>
      <c r="BT65" s="136" t="s">
        <v>81</v>
      </c>
      <c r="BV65" s="136" t="s">
        <v>73</v>
      </c>
      <c r="BW65" s="136" t="s">
        <v>112</v>
      </c>
      <c r="BX65" s="136" t="s">
        <v>84</v>
      </c>
      <c r="CL65" s="136" t="s">
        <v>19</v>
      </c>
    </row>
    <row r="66" s="4" customFormat="1" ht="16.5" customHeight="1">
      <c r="A66" s="114" t="s">
        <v>75</v>
      </c>
      <c r="B66" s="66"/>
      <c r="C66" s="128"/>
      <c r="D66" s="128"/>
      <c r="E66" s="129" t="s">
        <v>113</v>
      </c>
      <c r="F66" s="129"/>
      <c r="G66" s="129"/>
      <c r="H66" s="129"/>
      <c r="I66" s="129"/>
      <c r="J66" s="128"/>
      <c r="K66" s="129" t="s">
        <v>114</v>
      </c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30">
        <f>'IO.02.09 - Řad B'!J32</f>
        <v>0</v>
      </c>
      <c r="AH66" s="128"/>
      <c r="AI66" s="128"/>
      <c r="AJ66" s="128"/>
      <c r="AK66" s="128"/>
      <c r="AL66" s="128"/>
      <c r="AM66" s="128"/>
      <c r="AN66" s="130">
        <f>SUM(AG66,AT66)</f>
        <v>0</v>
      </c>
      <c r="AO66" s="128"/>
      <c r="AP66" s="128"/>
      <c r="AQ66" s="131" t="s">
        <v>87</v>
      </c>
      <c r="AR66" s="68"/>
      <c r="AS66" s="132">
        <v>0</v>
      </c>
      <c r="AT66" s="133">
        <f>ROUND(SUM(AV66:AW66),2)</f>
        <v>0</v>
      </c>
      <c r="AU66" s="134">
        <f>'IO.02.09 - Řad B'!P97</f>
        <v>0</v>
      </c>
      <c r="AV66" s="133">
        <f>'IO.02.09 - Řad B'!J35</f>
        <v>0</v>
      </c>
      <c r="AW66" s="133">
        <f>'IO.02.09 - Řad B'!J36</f>
        <v>0</v>
      </c>
      <c r="AX66" s="133">
        <f>'IO.02.09 - Řad B'!J37</f>
        <v>0</v>
      </c>
      <c r="AY66" s="133">
        <f>'IO.02.09 - Řad B'!J38</f>
        <v>0</v>
      </c>
      <c r="AZ66" s="133">
        <f>'IO.02.09 - Řad B'!F35</f>
        <v>0</v>
      </c>
      <c r="BA66" s="133">
        <f>'IO.02.09 - Řad B'!F36</f>
        <v>0</v>
      </c>
      <c r="BB66" s="133">
        <f>'IO.02.09 - Řad B'!F37</f>
        <v>0</v>
      </c>
      <c r="BC66" s="133">
        <f>'IO.02.09 - Řad B'!F38</f>
        <v>0</v>
      </c>
      <c r="BD66" s="135">
        <f>'IO.02.09 - Řad B'!F39</f>
        <v>0</v>
      </c>
      <c r="BE66" s="4"/>
      <c r="BT66" s="136" t="s">
        <v>81</v>
      </c>
      <c r="BV66" s="136" t="s">
        <v>73</v>
      </c>
      <c r="BW66" s="136" t="s">
        <v>115</v>
      </c>
      <c r="BX66" s="136" t="s">
        <v>84</v>
      </c>
      <c r="CL66" s="136" t="s">
        <v>19</v>
      </c>
    </row>
    <row r="67" s="4" customFormat="1" ht="23.25" customHeight="1">
      <c r="A67" s="114" t="s">
        <v>75</v>
      </c>
      <c r="B67" s="66"/>
      <c r="C67" s="128"/>
      <c r="D67" s="128"/>
      <c r="E67" s="129" t="s">
        <v>116</v>
      </c>
      <c r="F67" s="129"/>
      <c r="G67" s="129"/>
      <c r="H67" s="129"/>
      <c r="I67" s="129"/>
      <c r="J67" s="128"/>
      <c r="K67" s="129" t="s">
        <v>117</v>
      </c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  <c r="AG67" s="130">
        <f>'IO.02.09.1 - Řad B - nezp...'!J32</f>
        <v>0</v>
      </c>
      <c r="AH67" s="128"/>
      <c r="AI67" s="128"/>
      <c r="AJ67" s="128"/>
      <c r="AK67" s="128"/>
      <c r="AL67" s="128"/>
      <c r="AM67" s="128"/>
      <c r="AN67" s="130">
        <f>SUM(AG67,AT67)</f>
        <v>0</v>
      </c>
      <c r="AO67" s="128"/>
      <c r="AP67" s="128"/>
      <c r="AQ67" s="131" t="s">
        <v>87</v>
      </c>
      <c r="AR67" s="68"/>
      <c r="AS67" s="132">
        <v>0</v>
      </c>
      <c r="AT67" s="133">
        <f>ROUND(SUM(AV67:AW67),2)</f>
        <v>0</v>
      </c>
      <c r="AU67" s="134">
        <f>'IO.02.09.1 - Řad B - nezp...'!P95</f>
        <v>0</v>
      </c>
      <c r="AV67" s="133">
        <f>'IO.02.09.1 - Řad B - nezp...'!J35</f>
        <v>0</v>
      </c>
      <c r="AW67" s="133">
        <f>'IO.02.09.1 - Řad B - nezp...'!J36</f>
        <v>0</v>
      </c>
      <c r="AX67" s="133">
        <f>'IO.02.09.1 - Řad B - nezp...'!J37</f>
        <v>0</v>
      </c>
      <c r="AY67" s="133">
        <f>'IO.02.09.1 - Řad B - nezp...'!J38</f>
        <v>0</v>
      </c>
      <c r="AZ67" s="133">
        <f>'IO.02.09.1 - Řad B - nezp...'!F35</f>
        <v>0</v>
      </c>
      <c r="BA67" s="133">
        <f>'IO.02.09.1 - Řad B - nezp...'!F36</f>
        <v>0</v>
      </c>
      <c r="BB67" s="133">
        <f>'IO.02.09.1 - Řad B - nezp...'!F37</f>
        <v>0</v>
      </c>
      <c r="BC67" s="133">
        <f>'IO.02.09.1 - Řad B - nezp...'!F38</f>
        <v>0</v>
      </c>
      <c r="BD67" s="135">
        <f>'IO.02.09.1 - Řad B - nezp...'!F39</f>
        <v>0</v>
      </c>
      <c r="BE67" s="4"/>
      <c r="BT67" s="136" t="s">
        <v>81</v>
      </c>
      <c r="BV67" s="136" t="s">
        <v>73</v>
      </c>
      <c r="BW67" s="136" t="s">
        <v>118</v>
      </c>
      <c r="BX67" s="136" t="s">
        <v>84</v>
      </c>
      <c r="CL67" s="136" t="s">
        <v>19</v>
      </c>
    </row>
    <row r="68" s="4" customFormat="1" ht="16.5" customHeight="1">
      <c r="A68" s="114" t="s">
        <v>75</v>
      </c>
      <c r="B68" s="66"/>
      <c r="C68" s="128"/>
      <c r="D68" s="128"/>
      <c r="E68" s="129" t="s">
        <v>119</v>
      </c>
      <c r="F68" s="129"/>
      <c r="G68" s="129"/>
      <c r="H68" s="129"/>
      <c r="I68" s="129"/>
      <c r="J68" s="128"/>
      <c r="K68" s="129" t="s">
        <v>120</v>
      </c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30">
        <f>'IO.02.10 - Řad B1- nezpůs...'!J32</f>
        <v>0</v>
      </c>
      <c r="AH68" s="128"/>
      <c r="AI68" s="128"/>
      <c r="AJ68" s="128"/>
      <c r="AK68" s="128"/>
      <c r="AL68" s="128"/>
      <c r="AM68" s="128"/>
      <c r="AN68" s="130">
        <f>SUM(AG68,AT68)</f>
        <v>0</v>
      </c>
      <c r="AO68" s="128"/>
      <c r="AP68" s="128"/>
      <c r="AQ68" s="131" t="s">
        <v>87</v>
      </c>
      <c r="AR68" s="68"/>
      <c r="AS68" s="132">
        <v>0</v>
      </c>
      <c r="AT68" s="133">
        <f>ROUND(SUM(AV68:AW68),2)</f>
        <v>0</v>
      </c>
      <c r="AU68" s="134">
        <f>'IO.02.10 - Řad B1- nezpůs...'!P96</f>
        <v>0</v>
      </c>
      <c r="AV68" s="133">
        <f>'IO.02.10 - Řad B1- nezpůs...'!J35</f>
        <v>0</v>
      </c>
      <c r="AW68" s="133">
        <f>'IO.02.10 - Řad B1- nezpůs...'!J36</f>
        <v>0</v>
      </c>
      <c r="AX68" s="133">
        <f>'IO.02.10 - Řad B1- nezpůs...'!J37</f>
        <v>0</v>
      </c>
      <c r="AY68" s="133">
        <f>'IO.02.10 - Řad B1- nezpůs...'!J38</f>
        <v>0</v>
      </c>
      <c r="AZ68" s="133">
        <f>'IO.02.10 - Řad B1- nezpůs...'!F35</f>
        <v>0</v>
      </c>
      <c r="BA68" s="133">
        <f>'IO.02.10 - Řad B1- nezpůs...'!F36</f>
        <v>0</v>
      </c>
      <c r="BB68" s="133">
        <f>'IO.02.10 - Řad B1- nezpůs...'!F37</f>
        <v>0</v>
      </c>
      <c r="BC68" s="133">
        <f>'IO.02.10 - Řad B1- nezpůs...'!F38</f>
        <v>0</v>
      </c>
      <c r="BD68" s="135">
        <f>'IO.02.10 - Řad B1- nezpůs...'!F39</f>
        <v>0</v>
      </c>
      <c r="BE68" s="4"/>
      <c r="BT68" s="136" t="s">
        <v>81</v>
      </c>
      <c r="BV68" s="136" t="s">
        <v>73</v>
      </c>
      <c r="BW68" s="136" t="s">
        <v>121</v>
      </c>
      <c r="BX68" s="136" t="s">
        <v>84</v>
      </c>
      <c r="CL68" s="136" t="s">
        <v>19</v>
      </c>
    </row>
    <row r="69" s="4" customFormat="1" ht="16.5" customHeight="1">
      <c r="A69" s="114" t="s">
        <v>75</v>
      </c>
      <c r="B69" s="66"/>
      <c r="C69" s="128"/>
      <c r="D69" s="128"/>
      <c r="E69" s="129" t="s">
        <v>122</v>
      </c>
      <c r="F69" s="129"/>
      <c r="G69" s="129"/>
      <c r="H69" s="129"/>
      <c r="I69" s="129"/>
      <c r="J69" s="128"/>
      <c r="K69" s="129" t="s">
        <v>123</v>
      </c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129"/>
      <c r="Y69" s="129"/>
      <c r="Z69" s="129"/>
      <c r="AA69" s="129"/>
      <c r="AB69" s="129"/>
      <c r="AC69" s="129"/>
      <c r="AD69" s="129"/>
      <c r="AE69" s="129"/>
      <c r="AF69" s="129"/>
      <c r="AG69" s="130">
        <f>'IO.02.11 - Řad B2 - nezpů...'!J32</f>
        <v>0</v>
      </c>
      <c r="AH69" s="128"/>
      <c r="AI69" s="128"/>
      <c r="AJ69" s="128"/>
      <c r="AK69" s="128"/>
      <c r="AL69" s="128"/>
      <c r="AM69" s="128"/>
      <c r="AN69" s="130">
        <f>SUM(AG69,AT69)</f>
        <v>0</v>
      </c>
      <c r="AO69" s="128"/>
      <c r="AP69" s="128"/>
      <c r="AQ69" s="131" t="s">
        <v>87</v>
      </c>
      <c r="AR69" s="68"/>
      <c r="AS69" s="132">
        <v>0</v>
      </c>
      <c r="AT69" s="133">
        <f>ROUND(SUM(AV69:AW69),2)</f>
        <v>0</v>
      </c>
      <c r="AU69" s="134">
        <f>'IO.02.11 - Řad B2 - nezpů...'!P97</f>
        <v>0</v>
      </c>
      <c r="AV69" s="133">
        <f>'IO.02.11 - Řad B2 - nezpů...'!J35</f>
        <v>0</v>
      </c>
      <c r="AW69" s="133">
        <f>'IO.02.11 - Řad B2 - nezpů...'!J36</f>
        <v>0</v>
      </c>
      <c r="AX69" s="133">
        <f>'IO.02.11 - Řad B2 - nezpů...'!J37</f>
        <v>0</v>
      </c>
      <c r="AY69" s="133">
        <f>'IO.02.11 - Řad B2 - nezpů...'!J38</f>
        <v>0</v>
      </c>
      <c r="AZ69" s="133">
        <f>'IO.02.11 - Řad B2 - nezpů...'!F35</f>
        <v>0</v>
      </c>
      <c r="BA69" s="133">
        <f>'IO.02.11 - Řad B2 - nezpů...'!F36</f>
        <v>0</v>
      </c>
      <c r="BB69" s="133">
        <f>'IO.02.11 - Řad B2 - nezpů...'!F37</f>
        <v>0</v>
      </c>
      <c r="BC69" s="133">
        <f>'IO.02.11 - Řad B2 - nezpů...'!F38</f>
        <v>0</v>
      </c>
      <c r="BD69" s="135">
        <f>'IO.02.11 - Řad B2 - nezpů...'!F39</f>
        <v>0</v>
      </c>
      <c r="BE69" s="4"/>
      <c r="BT69" s="136" t="s">
        <v>81</v>
      </c>
      <c r="BV69" s="136" t="s">
        <v>73</v>
      </c>
      <c r="BW69" s="136" t="s">
        <v>124</v>
      </c>
      <c r="BX69" s="136" t="s">
        <v>84</v>
      </c>
      <c r="CL69" s="136" t="s">
        <v>19</v>
      </c>
    </row>
    <row r="70" s="4" customFormat="1" ht="16.5" customHeight="1">
      <c r="A70" s="114" t="s">
        <v>75</v>
      </c>
      <c r="B70" s="66"/>
      <c r="C70" s="128"/>
      <c r="D70" s="128"/>
      <c r="E70" s="129" t="s">
        <v>125</v>
      </c>
      <c r="F70" s="129"/>
      <c r="G70" s="129"/>
      <c r="H70" s="129"/>
      <c r="I70" s="129"/>
      <c r="J70" s="128"/>
      <c r="K70" s="129" t="s">
        <v>126</v>
      </c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  <c r="W70" s="129"/>
      <c r="X70" s="129"/>
      <c r="Y70" s="129"/>
      <c r="Z70" s="129"/>
      <c r="AA70" s="129"/>
      <c r="AB70" s="129"/>
      <c r="AC70" s="129"/>
      <c r="AD70" s="129"/>
      <c r="AE70" s="129"/>
      <c r="AF70" s="129"/>
      <c r="AG70" s="130">
        <f>'IO.02.12 - Řad B3_nezpůso...'!J32</f>
        <v>0</v>
      </c>
      <c r="AH70" s="128"/>
      <c r="AI70" s="128"/>
      <c r="AJ70" s="128"/>
      <c r="AK70" s="128"/>
      <c r="AL70" s="128"/>
      <c r="AM70" s="128"/>
      <c r="AN70" s="130">
        <f>SUM(AG70,AT70)</f>
        <v>0</v>
      </c>
      <c r="AO70" s="128"/>
      <c r="AP70" s="128"/>
      <c r="AQ70" s="131" t="s">
        <v>87</v>
      </c>
      <c r="AR70" s="68"/>
      <c r="AS70" s="132">
        <v>0</v>
      </c>
      <c r="AT70" s="133">
        <f>ROUND(SUM(AV70:AW70),2)</f>
        <v>0</v>
      </c>
      <c r="AU70" s="134">
        <f>'IO.02.12 - Řad B3_nezpůso...'!P97</f>
        <v>0</v>
      </c>
      <c r="AV70" s="133">
        <f>'IO.02.12 - Řad B3_nezpůso...'!J35</f>
        <v>0</v>
      </c>
      <c r="AW70" s="133">
        <f>'IO.02.12 - Řad B3_nezpůso...'!J36</f>
        <v>0</v>
      </c>
      <c r="AX70" s="133">
        <f>'IO.02.12 - Řad B3_nezpůso...'!J37</f>
        <v>0</v>
      </c>
      <c r="AY70" s="133">
        <f>'IO.02.12 - Řad B3_nezpůso...'!J38</f>
        <v>0</v>
      </c>
      <c r="AZ70" s="133">
        <f>'IO.02.12 - Řad B3_nezpůso...'!F35</f>
        <v>0</v>
      </c>
      <c r="BA70" s="133">
        <f>'IO.02.12 - Řad B3_nezpůso...'!F36</f>
        <v>0</v>
      </c>
      <c r="BB70" s="133">
        <f>'IO.02.12 - Řad B3_nezpůso...'!F37</f>
        <v>0</v>
      </c>
      <c r="BC70" s="133">
        <f>'IO.02.12 - Řad B3_nezpůso...'!F38</f>
        <v>0</v>
      </c>
      <c r="BD70" s="135">
        <f>'IO.02.12 - Řad B3_nezpůso...'!F39</f>
        <v>0</v>
      </c>
      <c r="BE70" s="4"/>
      <c r="BT70" s="136" t="s">
        <v>81</v>
      </c>
      <c r="BV70" s="136" t="s">
        <v>73</v>
      </c>
      <c r="BW70" s="136" t="s">
        <v>127</v>
      </c>
      <c r="BX70" s="136" t="s">
        <v>84</v>
      </c>
      <c r="CL70" s="136" t="s">
        <v>19</v>
      </c>
    </row>
    <row r="71" s="4" customFormat="1" ht="16.5" customHeight="1">
      <c r="A71" s="114" t="s">
        <v>75</v>
      </c>
      <c r="B71" s="66"/>
      <c r="C71" s="128"/>
      <c r="D71" s="128"/>
      <c r="E71" s="129" t="s">
        <v>128</v>
      </c>
      <c r="F71" s="129"/>
      <c r="G71" s="129"/>
      <c r="H71" s="129"/>
      <c r="I71" s="129"/>
      <c r="J71" s="128"/>
      <c r="K71" s="129" t="s">
        <v>129</v>
      </c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129"/>
      <c r="AA71" s="129"/>
      <c r="AB71" s="129"/>
      <c r="AC71" s="129"/>
      <c r="AD71" s="129"/>
      <c r="AE71" s="129"/>
      <c r="AF71" s="129"/>
      <c r="AG71" s="130">
        <f>'IO.02.13 - Řad B3a'!J32</f>
        <v>0</v>
      </c>
      <c r="AH71" s="128"/>
      <c r="AI71" s="128"/>
      <c r="AJ71" s="128"/>
      <c r="AK71" s="128"/>
      <c r="AL71" s="128"/>
      <c r="AM71" s="128"/>
      <c r="AN71" s="130">
        <f>SUM(AG71,AT71)</f>
        <v>0</v>
      </c>
      <c r="AO71" s="128"/>
      <c r="AP71" s="128"/>
      <c r="AQ71" s="131" t="s">
        <v>87</v>
      </c>
      <c r="AR71" s="68"/>
      <c r="AS71" s="132">
        <v>0</v>
      </c>
      <c r="AT71" s="133">
        <f>ROUND(SUM(AV71:AW71),2)</f>
        <v>0</v>
      </c>
      <c r="AU71" s="134">
        <f>'IO.02.13 - Řad B3a'!P95</f>
        <v>0</v>
      </c>
      <c r="AV71" s="133">
        <f>'IO.02.13 - Řad B3a'!J35</f>
        <v>0</v>
      </c>
      <c r="AW71" s="133">
        <f>'IO.02.13 - Řad B3a'!J36</f>
        <v>0</v>
      </c>
      <c r="AX71" s="133">
        <f>'IO.02.13 - Řad B3a'!J37</f>
        <v>0</v>
      </c>
      <c r="AY71" s="133">
        <f>'IO.02.13 - Řad B3a'!J38</f>
        <v>0</v>
      </c>
      <c r="AZ71" s="133">
        <f>'IO.02.13 - Řad B3a'!F35</f>
        <v>0</v>
      </c>
      <c r="BA71" s="133">
        <f>'IO.02.13 - Řad B3a'!F36</f>
        <v>0</v>
      </c>
      <c r="BB71" s="133">
        <f>'IO.02.13 - Řad B3a'!F37</f>
        <v>0</v>
      </c>
      <c r="BC71" s="133">
        <f>'IO.02.13 - Řad B3a'!F38</f>
        <v>0</v>
      </c>
      <c r="BD71" s="135">
        <f>'IO.02.13 - Řad B3a'!F39</f>
        <v>0</v>
      </c>
      <c r="BE71" s="4"/>
      <c r="BT71" s="136" t="s">
        <v>81</v>
      </c>
      <c r="BV71" s="136" t="s">
        <v>73</v>
      </c>
      <c r="BW71" s="136" t="s">
        <v>130</v>
      </c>
      <c r="BX71" s="136" t="s">
        <v>84</v>
      </c>
      <c r="CL71" s="136" t="s">
        <v>19</v>
      </c>
    </row>
    <row r="72" s="7" customFormat="1" ht="16.5" customHeight="1">
      <c r="A72" s="114" t="s">
        <v>75</v>
      </c>
      <c r="B72" s="115"/>
      <c r="C72" s="116"/>
      <c r="D72" s="117" t="s">
        <v>131</v>
      </c>
      <c r="E72" s="117"/>
      <c r="F72" s="117"/>
      <c r="G72" s="117"/>
      <c r="H72" s="117"/>
      <c r="I72" s="118"/>
      <c r="J72" s="117" t="s">
        <v>132</v>
      </c>
      <c r="K72" s="117"/>
      <c r="L72" s="117"/>
      <c r="M72" s="117"/>
      <c r="N72" s="117"/>
      <c r="O72" s="117"/>
      <c r="P72" s="117"/>
      <c r="Q72" s="117"/>
      <c r="R72" s="117"/>
      <c r="S72" s="117"/>
      <c r="T72" s="117"/>
      <c r="U72" s="117"/>
      <c r="V72" s="117"/>
      <c r="W72" s="117"/>
      <c r="X72" s="117"/>
      <c r="Y72" s="117"/>
      <c r="Z72" s="117"/>
      <c r="AA72" s="117"/>
      <c r="AB72" s="117"/>
      <c r="AC72" s="117"/>
      <c r="AD72" s="117"/>
      <c r="AE72" s="117"/>
      <c r="AF72" s="117"/>
      <c r="AG72" s="119">
        <f>'IO.03 - Vodovodní odbočky'!J30</f>
        <v>0</v>
      </c>
      <c r="AH72" s="118"/>
      <c r="AI72" s="118"/>
      <c r="AJ72" s="118"/>
      <c r="AK72" s="118"/>
      <c r="AL72" s="118"/>
      <c r="AM72" s="118"/>
      <c r="AN72" s="119">
        <f>SUM(AG72,AT72)</f>
        <v>0</v>
      </c>
      <c r="AO72" s="118"/>
      <c r="AP72" s="118"/>
      <c r="AQ72" s="120" t="s">
        <v>78</v>
      </c>
      <c r="AR72" s="121"/>
      <c r="AS72" s="122">
        <v>0</v>
      </c>
      <c r="AT72" s="123">
        <f>ROUND(SUM(AV72:AW72),2)</f>
        <v>0</v>
      </c>
      <c r="AU72" s="124">
        <f>'IO.03 - Vodovodní odbočky'!P87</f>
        <v>0</v>
      </c>
      <c r="AV72" s="123">
        <f>'IO.03 - Vodovodní odbočky'!J33</f>
        <v>0</v>
      </c>
      <c r="AW72" s="123">
        <f>'IO.03 - Vodovodní odbočky'!J34</f>
        <v>0</v>
      </c>
      <c r="AX72" s="123">
        <f>'IO.03 - Vodovodní odbočky'!J35</f>
        <v>0</v>
      </c>
      <c r="AY72" s="123">
        <f>'IO.03 - Vodovodní odbočky'!J36</f>
        <v>0</v>
      </c>
      <c r="AZ72" s="123">
        <f>'IO.03 - Vodovodní odbočky'!F33</f>
        <v>0</v>
      </c>
      <c r="BA72" s="123">
        <f>'IO.03 - Vodovodní odbočky'!F34</f>
        <v>0</v>
      </c>
      <c r="BB72" s="123">
        <f>'IO.03 - Vodovodní odbočky'!F35</f>
        <v>0</v>
      </c>
      <c r="BC72" s="123">
        <f>'IO.03 - Vodovodní odbočky'!F36</f>
        <v>0</v>
      </c>
      <c r="BD72" s="125">
        <f>'IO.03 - Vodovodní odbočky'!F37</f>
        <v>0</v>
      </c>
      <c r="BE72" s="7"/>
      <c r="BT72" s="126" t="s">
        <v>79</v>
      </c>
      <c r="BV72" s="126" t="s">
        <v>73</v>
      </c>
      <c r="BW72" s="126" t="s">
        <v>133</v>
      </c>
      <c r="BX72" s="126" t="s">
        <v>5</v>
      </c>
      <c r="CL72" s="126" t="s">
        <v>19</v>
      </c>
      <c r="CM72" s="126" t="s">
        <v>81</v>
      </c>
    </row>
    <row r="73" s="7" customFormat="1" ht="16.5" customHeight="1">
      <c r="A73" s="114" t="s">
        <v>75</v>
      </c>
      <c r="B73" s="115"/>
      <c r="C73" s="116"/>
      <c r="D73" s="117" t="s">
        <v>134</v>
      </c>
      <c r="E73" s="117"/>
      <c r="F73" s="117"/>
      <c r="G73" s="117"/>
      <c r="H73" s="117"/>
      <c r="I73" s="118"/>
      <c r="J73" s="117" t="s">
        <v>135</v>
      </c>
      <c r="K73" s="117"/>
      <c r="L73" s="117"/>
      <c r="M73" s="117"/>
      <c r="N73" s="117"/>
      <c r="O73" s="117"/>
      <c r="P73" s="117"/>
      <c r="Q73" s="117"/>
      <c r="R73" s="117"/>
      <c r="S73" s="117"/>
      <c r="T73" s="117"/>
      <c r="U73" s="117"/>
      <c r="V73" s="117"/>
      <c r="W73" s="117"/>
      <c r="X73" s="117"/>
      <c r="Y73" s="117"/>
      <c r="Z73" s="117"/>
      <c r="AA73" s="117"/>
      <c r="AB73" s="117"/>
      <c r="AC73" s="117"/>
      <c r="AD73" s="117"/>
      <c r="AE73" s="117"/>
      <c r="AF73" s="117"/>
      <c r="AG73" s="119">
        <f>'IO.03.1 - Vodovodní odboč...'!J30</f>
        <v>0</v>
      </c>
      <c r="AH73" s="118"/>
      <c r="AI73" s="118"/>
      <c r="AJ73" s="118"/>
      <c r="AK73" s="118"/>
      <c r="AL73" s="118"/>
      <c r="AM73" s="118"/>
      <c r="AN73" s="119">
        <f>SUM(AG73,AT73)</f>
        <v>0</v>
      </c>
      <c r="AO73" s="118"/>
      <c r="AP73" s="118"/>
      <c r="AQ73" s="120" t="s">
        <v>78</v>
      </c>
      <c r="AR73" s="121"/>
      <c r="AS73" s="122">
        <v>0</v>
      </c>
      <c r="AT73" s="123">
        <f>ROUND(SUM(AV73:AW73),2)</f>
        <v>0</v>
      </c>
      <c r="AU73" s="124">
        <f>'IO.03.1 - Vodovodní odboč...'!P86</f>
        <v>0</v>
      </c>
      <c r="AV73" s="123">
        <f>'IO.03.1 - Vodovodní odboč...'!J33</f>
        <v>0</v>
      </c>
      <c r="AW73" s="123">
        <f>'IO.03.1 - Vodovodní odboč...'!J34</f>
        <v>0</v>
      </c>
      <c r="AX73" s="123">
        <f>'IO.03.1 - Vodovodní odboč...'!J35</f>
        <v>0</v>
      </c>
      <c r="AY73" s="123">
        <f>'IO.03.1 - Vodovodní odboč...'!J36</f>
        <v>0</v>
      </c>
      <c r="AZ73" s="123">
        <f>'IO.03.1 - Vodovodní odboč...'!F33</f>
        <v>0</v>
      </c>
      <c r="BA73" s="123">
        <f>'IO.03.1 - Vodovodní odboč...'!F34</f>
        <v>0</v>
      </c>
      <c r="BB73" s="123">
        <f>'IO.03.1 - Vodovodní odboč...'!F35</f>
        <v>0</v>
      </c>
      <c r="BC73" s="123">
        <f>'IO.03.1 - Vodovodní odboč...'!F36</f>
        <v>0</v>
      </c>
      <c r="BD73" s="125">
        <f>'IO.03.1 - Vodovodní odboč...'!F37</f>
        <v>0</v>
      </c>
      <c r="BE73" s="7"/>
      <c r="BT73" s="126" t="s">
        <v>79</v>
      </c>
      <c r="BV73" s="126" t="s">
        <v>73</v>
      </c>
      <c r="BW73" s="126" t="s">
        <v>136</v>
      </c>
      <c r="BX73" s="126" t="s">
        <v>5</v>
      </c>
      <c r="CL73" s="126" t="s">
        <v>19</v>
      </c>
      <c r="CM73" s="126" t="s">
        <v>81</v>
      </c>
    </row>
    <row r="74" s="7" customFormat="1" ht="16.5" customHeight="1">
      <c r="A74" s="7"/>
      <c r="B74" s="115"/>
      <c r="C74" s="116"/>
      <c r="D74" s="117" t="s">
        <v>137</v>
      </c>
      <c r="E74" s="117"/>
      <c r="F74" s="117"/>
      <c r="G74" s="117"/>
      <c r="H74" s="117"/>
      <c r="I74" s="118"/>
      <c r="J74" s="117" t="s">
        <v>138</v>
      </c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117"/>
      <c r="X74" s="117"/>
      <c r="Y74" s="117"/>
      <c r="Z74" s="117"/>
      <c r="AA74" s="117"/>
      <c r="AB74" s="117"/>
      <c r="AC74" s="117"/>
      <c r="AD74" s="117"/>
      <c r="AE74" s="117"/>
      <c r="AF74" s="117"/>
      <c r="AG74" s="127">
        <f>ROUND(AG75,2)</f>
        <v>0</v>
      </c>
      <c r="AH74" s="118"/>
      <c r="AI74" s="118"/>
      <c r="AJ74" s="118"/>
      <c r="AK74" s="118"/>
      <c r="AL74" s="118"/>
      <c r="AM74" s="118"/>
      <c r="AN74" s="119">
        <f>SUM(AG74,AT74)</f>
        <v>0</v>
      </c>
      <c r="AO74" s="118"/>
      <c r="AP74" s="118"/>
      <c r="AQ74" s="120" t="s">
        <v>139</v>
      </c>
      <c r="AR74" s="121"/>
      <c r="AS74" s="122">
        <f>ROUND(AS75,2)</f>
        <v>0</v>
      </c>
      <c r="AT74" s="123">
        <f>ROUND(SUM(AV74:AW74),2)</f>
        <v>0</v>
      </c>
      <c r="AU74" s="124">
        <f>ROUND(AU75,5)</f>
        <v>0</v>
      </c>
      <c r="AV74" s="123">
        <f>ROUND(AZ74*L29,2)</f>
        <v>0</v>
      </c>
      <c r="AW74" s="123">
        <f>ROUND(BA74*L30,2)</f>
        <v>0</v>
      </c>
      <c r="AX74" s="123">
        <f>ROUND(BB74*L29,2)</f>
        <v>0</v>
      </c>
      <c r="AY74" s="123">
        <f>ROUND(BC74*L30,2)</f>
        <v>0</v>
      </c>
      <c r="AZ74" s="123">
        <f>ROUND(AZ75,2)</f>
        <v>0</v>
      </c>
      <c r="BA74" s="123">
        <f>ROUND(BA75,2)</f>
        <v>0</v>
      </c>
      <c r="BB74" s="123">
        <f>ROUND(BB75,2)</f>
        <v>0</v>
      </c>
      <c r="BC74" s="123">
        <f>ROUND(BC75,2)</f>
        <v>0</v>
      </c>
      <c r="BD74" s="125">
        <f>ROUND(BD75,2)</f>
        <v>0</v>
      </c>
      <c r="BE74" s="7"/>
      <c r="BS74" s="126" t="s">
        <v>70</v>
      </c>
      <c r="BT74" s="126" t="s">
        <v>79</v>
      </c>
      <c r="BU74" s="126" t="s">
        <v>72</v>
      </c>
      <c r="BV74" s="126" t="s">
        <v>73</v>
      </c>
      <c r="BW74" s="126" t="s">
        <v>140</v>
      </c>
      <c r="BX74" s="126" t="s">
        <v>5</v>
      </c>
      <c r="CL74" s="126" t="s">
        <v>19</v>
      </c>
      <c r="CM74" s="126" t="s">
        <v>81</v>
      </c>
    </row>
    <row r="75" s="4" customFormat="1" ht="16.5" customHeight="1">
      <c r="A75" s="4"/>
      <c r="B75" s="66"/>
      <c r="C75" s="128"/>
      <c r="D75" s="128"/>
      <c r="E75" s="129" t="s">
        <v>141</v>
      </c>
      <c r="F75" s="129"/>
      <c r="G75" s="129"/>
      <c r="H75" s="129"/>
      <c r="I75" s="129"/>
      <c r="J75" s="128"/>
      <c r="K75" s="129" t="s">
        <v>142</v>
      </c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29"/>
      <c r="Z75" s="129"/>
      <c r="AA75" s="129"/>
      <c r="AB75" s="129"/>
      <c r="AC75" s="129"/>
      <c r="AD75" s="129"/>
      <c r="AE75" s="129"/>
      <c r="AF75" s="129"/>
      <c r="AG75" s="137">
        <f>ROUND(SUM(AG76:AG80),2)</f>
        <v>0</v>
      </c>
      <c r="AH75" s="128"/>
      <c r="AI75" s="128"/>
      <c r="AJ75" s="128"/>
      <c r="AK75" s="128"/>
      <c r="AL75" s="128"/>
      <c r="AM75" s="128"/>
      <c r="AN75" s="130">
        <f>SUM(AG75,AT75)</f>
        <v>0</v>
      </c>
      <c r="AO75" s="128"/>
      <c r="AP75" s="128"/>
      <c r="AQ75" s="131" t="s">
        <v>87</v>
      </c>
      <c r="AR75" s="68"/>
      <c r="AS75" s="132">
        <f>ROUND(SUM(AS76:AS80),2)</f>
        <v>0</v>
      </c>
      <c r="AT75" s="133">
        <f>ROUND(SUM(AV75:AW75),2)</f>
        <v>0</v>
      </c>
      <c r="AU75" s="134">
        <f>ROUND(SUM(AU76:AU80),5)</f>
        <v>0</v>
      </c>
      <c r="AV75" s="133">
        <f>ROUND(AZ75*L29,2)</f>
        <v>0</v>
      </c>
      <c r="AW75" s="133">
        <f>ROUND(BA75*L30,2)</f>
        <v>0</v>
      </c>
      <c r="AX75" s="133">
        <f>ROUND(BB75*L29,2)</f>
        <v>0</v>
      </c>
      <c r="AY75" s="133">
        <f>ROUND(BC75*L30,2)</f>
        <v>0</v>
      </c>
      <c r="AZ75" s="133">
        <f>ROUND(SUM(AZ76:AZ80),2)</f>
        <v>0</v>
      </c>
      <c r="BA75" s="133">
        <f>ROUND(SUM(BA76:BA80),2)</f>
        <v>0</v>
      </c>
      <c r="BB75" s="133">
        <f>ROUND(SUM(BB76:BB80),2)</f>
        <v>0</v>
      </c>
      <c r="BC75" s="133">
        <f>ROUND(SUM(BC76:BC80),2)</f>
        <v>0</v>
      </c>
      <c r="BD75" s="135">
        <f>ROUND(SUM(BD76:BD80),2)</f>
        <v>0</v>
      </c>
      <c r="BE75" s="4"/>
      <c r="BS75" s="136" t="s">
        <v>70</v>
      </c>
      <c r="BT75" s="136" t="s">
        <v>81</v>
      </c>
      <c r="BU75" s="136" t="s">
        <v>72</v>
      </c>
      <c r="BV75" s="136" t="s">
        <v>73</v>
      </c>
      <c r="BW75" s="136" t="s">
        <v>143</v>
      </c>
      <c r="BX75" s="136" t="s">
        <v>140</v>
      </c>
      <c r="CL75" s="136" t="s">
        <v>19</v>
      </c>
    </row>
    <row r="76" s="4" customFormat="1" ht="16.5" customHeight="1">
      <c r="A76" s="114" t="s">
        <v>75</v>
      </c>
      <c r="B76" s="66"/>
      <c r="C76" s="128"/>
      <c r="D76" s="128"/>
      <c r="E76" s="128"/>
      <c r="F76" s="129" t="s">
        <v>144</v>
      </c>
      <c r="G76" s="129"/>
      <c r="H76" s="129"/>
      <c r="I76" s="129"/>
      <c r="J76" s="129"/>
      <c r="K76" s="128"/>
      <c r="L76" s="129" t="s">
        <v>145</v>
      </c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29"/>
      <c r="Z76" s="129"/>
      <c r="AA76" s="129"/>
      <c r="AB76" s="129"/>
      <c r="AC76" s="129"/>
      <c r="AD76" s="129"/>
      <c r="AE76" s="129"/>
      <c r="AF76" s="129"/>
      <c r="AG76" s="130">
        <f>'01.1 - Objekt s akumulací...'!J34</f>
        <v>0</v>
      </c>
      <c r="AH76" s="128"/>
      <c r="AI76" s="128"/>
      <c r="AJ76" s="128"/>
      <c r="AK76" s="128"/>
      <c r="AL76" s="128"/>
      <c r="AM76" s="128"/>
      <c r="AN76" s="130">
        <f>SUM(AG76,AT76)</f>
        <v>0</v>
      </c>
      <c r="AO76" s="128"/>
      <c r="AP76" s="128"/>
      <c r="AQ76" s="131" t="s">
        <v>87</v>
      </c>
      <c r="AR76" s="68"/>
      <c r="AS76" s="132">
        <v>0</v>
      </c>
      <c r="AT76" s="133">
        <f>ROUND(SUM(AV76:AW76),2)</f>
        <v>0</v>
      </c>
      <c r="AU76" s="134">
        <f>'01.1 - Objekt s akumulací...'!P114</f>
        <v>0</v>
      </c>
      <c r="AV76" s="133">
        <f>'01.1 - Objekt s akumulací...'!J37</f>
        <v>0</v>
      </c>
      <c r="AW76" s="133">
        <f>'01.1 - Objekt s akumulací...'!J38</f>
        <v>0</v>
      </c>
      <c r="AX76" s="133">
        <f>'01.1 - Objekt s akumulací...'!J39</f>
        <v>0</v>
      </c>
      <c r="AY76" s="133">
        <f>'01.1 - Objekt s akumulací...'!J40</f>
        <v>0</v>
      </c>
      <c r="AZ76" s="133">
        <f>'01.1 - Objekt s akumulací...'!F37</f>
        <v>0</v>
      </c>
      <c r="BA76" s="133">
        <f>'01.1 - Objekt s akumulací...'!F38</f>
        <v>0</v>
      </c>
      <c r="BB76" s="133">
        <f>'01.1 - Objekt s akumulací...'!F39</f>
        <v>0</v>
      </c>
      <c r="BC76" s="133">
        <f>'01.1 - Objekt s akumulací...'!F40</f>
        <v>0</v>
      </c>
      <c r="BD76" s="135">
        <f>'01.1 - Objekt s akumulací...'!F41</f>
        <v>0</v>
      </c>
      <c r="BE76" s="4"/>
      <c r="BT76" s="136" t="s">
        <v>146</v>
      </c>
      <c r="BV76" s="136" t="s">
        <v>73</v>
      </c>
      <c r="BW76" s="136" t="s">
        <v>147</v>
      </c>
      <c r="BX76" s="136" t="s">
        <v>143</v>
      </c>
      <c r="CL76" s="136" t="s">
        <v>19</v>
      </c>
    </row>
    <row r="77" s="4" customFormat="1" ht="16.5" customHeight="1">
      <c r="A77" s="114" t="s">
        <v>75</v>
      </c>
      <c r="B77" s="66"/>
      <c r="C77" s="128"/>
      <c r="D77" s="128"/>
      <c r="E77" s="128"/>
      <c r="F77" s="129" t="s">
        <v>148</v>
      </c>
      <c r="G77" s="129"/>
      <c r="H77" s="129"/>
      <c r="I77" s="129"/>
      <c r="J77" s="129"/>
      <c r="K77" s="128"/>
      <c r="L77" s="129" t="s">
        <v>149</v>
      </c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  <c r="AG77" s="130">
        <f>'01.2 - Odpad z akumulace'!J34</f>
        <v>0</v>
      </c>
      <c r="AH77" s="128"/>
      <c r="AI77" s="128"/>
      <c r="AJ77" s="128"/>
      <c r="AK77" s="128"/>
      <c r="AL77" s="128"/>
      <c r="AM77" s="128"/>
      <c r="AN77" s="130">
        <f>SUM(AG77,AT77)</f>
        <v>0</v>
      </c>
      <c r="AO77" s="128"/>
      <c r="AP77" s="128"/>
      <c r="AQ77" s="131" t="s">
        <v>87</v>
      </c>
      <c r="AR77" s="68"/>
      <c r="AS77" s="132">
        <v>0</v>
      </c>
      <c r="AT77" s="133">
        <f>ROUND(SUM(AV77:AW77),2)</f>
        <v>0</v>
      </c>
      <c r="AU77" s="134">
        <f>'01.2 - Odpad z akumulace'!P102</f>
        <v>0</v>
      </c>
      <c r="AV77" s="133">
        <f>'01.2 - Odpad z akumulace'!J37</f>
        <v>0</v>
      </c>
      <c r="AW77" s="133">
        <f>'01.2 - Odpad z akumulace'!J38</f>
        <v>0</v>
      </c>
      <c r="AX77" s="133">
        <f>'01.2 - Odpad z akumulace'!J39</f>
        <v>0</v>
      </c>
      <c r="AY77" s="133">
        <f>'01.2 - Odpad z akumulace'!J40</f>
        <v>0</v>
      </c>
      <c r="AZ77" s="133">
        <f>'01.2 - Odpad z akumulace'!F37</f>
        <v>0</v>
      </c>
      <c r="BA77" s="133">
        <f>'01.2 - Odpad z akumulace'!F38</f>
        <v>0</v>
      </c>
      <c r="BB77" s="133">
        <f>'01.2 - Odpad z akumulace'!F39</f>
        <v>0</v>
      </c>
      <c r="BC77" s="133">
        <f>'01.2 - Odpad z akumulace'!F40</f>
        <v>0</v>
      </c>
      <c r="BD77" s="135">
        <f>'01.2 - Odpad z akumulace'!F41</f>
        <v>0</v>
      </c>
      <c r="BE77" s="4"/>
      <c r="BT77" s="136" t="s">
        <v>146</v>
      </c>
      <c r="BV77" s="136" t="s">
        <v>73</v>
      </c>
      <c r="BW77" s="136" t="s">
        <v>150</v>
      </c>
      <c r="BX77" s="136" t="s">
        <v>143</v>
      </c>
      <c r="CL77" s="136" t="s">
        <v>19</v>
      </c>
    </row>
    <row r="78" s="4" customFormat="1" ht="16.5" customHeight="1">
      <c r="A78" s="114" t="s">
        <v>75</v>
      </c>
      <c r="B78" s="66"/>
      <c r="C78" s="128"/>
      <c r="D78" s="128"/>
      <c r="E78" s="128"/>
      <c r="F78" s="129" t="s">
        <v>151</v>
      </c>
      <c r="G78" s="129"/>
      <c r="H78" s="129"/>
      <c r="I78" s="129"/>
      <c r="J78" s="129"/>
      <c r="K78" s="128"/>
      <c r="L78" s="129" t="s">
        <v>152</v>
      </c>
      <c r="M78" s="129"/>
      <c r="N78" s="129"/>
      <c r="O78" s="129"/>
      <c r="P78" s="129"/>
      <c r="Q78" s="129"/>
      <c r="R78" s="129"/>
      <c r="S78" s="129"/>
      <c r="T78" s="129"/>
      <c r="U78" s="129"/>
      <c r="V78" s="129"/>
      <c r="W78" s="129"/>
      <c r="X78" s="129"/>
      <c r="Y78" s="129"/>
      <c r="Z78" s="129"/>
      <c r="AA78" s="129"/>
      <c r="AB78" s="129"/>
      <c r="AC78" s="129"/>
      <c r="AD78" s="129"/>
      <c r="AE78" s="129"/>
      <c r="AF78" s="129"/>
      <c r="AG78" s="130">
        <f>'01.4 - Oplocení'!J34</f>
        <v>0</v>
      </c>
      <c r="AH78" s="128"/>
      <c r="AI78" s="128"/>
      <c r="AJ78" s="128"/>
      <c r="AK78" s="128"/>
      <c r="AL78" s="128"/>
      <c r="AM78" s="128"/>
      <c r="AN78" s="130">
        <f>SUM(AG78,AT78)</f>
        <v>0</v>
      </c>
      <c r="AO78" s="128"/>
      <c r="AP78" s="128"/>
      <c r="AQ78" s="131" t="s">
        <v>87</v>
      </c>
      <c r="AR78" s="68"/>
      <c r="AS78" s="132">
        <v>0</v>
      </c>
      <c r="AT78" s="133">
        <f>ROUND(SUM(AV78:AW78),2)</f>
        <v>0</v>
      </c>
      <c r="AU78" s="134">
        <f>'01.4 - Oplocení'!P97</f>
        <v>0</v>
      </c>
      <c r="AV78" s="133">
        <f>'01.4 - Oplocení'!J37</f>
        <v>0</v>
      </c>
      <c r="AW78" s="133">
        <f>'01.4 - Oplocení'!J38</f>
        <v>0</v>
      </c>
      <c r="AX78" s="133">
        <f>'01.4 - Oplocení'!J39</f>
        <v>0</v>
      </c>
      <c r="AY78" s="133">
        <f>'01.4 - Oplocení'!J40</f>
        <v>0</v>
      </c>
      <c r="AZ78" s="133">
        <f>'01.4 - Oplocení'!F37</f>
        <v>0</v>
      </c>
      <c r="BA78" s="133">
        <f>'01.4 - Oplocení'!F38</f>
        <v>0</v>
      </c>
      <c r="BB78" s="133">
        <f>'01.4 - Oplocení'!F39</f>
        <v>0</v>
      </c>
      <c r="BC78" s="133">
        <f>'01.4 - Oplocení'!F40</f>
        <v>0</v>
      </c>
      <c r="BD78" s="135">
        <f>'01.4 - Oplocení'!F41</f>
        <v>0</v>
      </c>
      <c r="BE78" s="4"/>
      <c r="BT78" s="136" t="s">
        <v>146</v>
      </c>
      <c r="BV78" s="136" t="s">
        <v>73</v>
      </c>
      <c r="BW78" s="136" t="s">
        <v>153</v>
      </c>
      <c r="BX78" s="136" t="s">
        <v>143</v>
      </c>
      <c r="CL78" s="136" t="s">
        <v>19</v>
      </c>
    </row>
    <row r="79" s="4" customFormat="1" ht="16.5" customHeight="1">
      <c r="A79" s="114" t="s">
        <v>75</v>
      </c>
      <c r="B79" s="66"/>
      <c r="C79" s="128"/>
      <c r="D79" s="128"/>
      <c r="E79" s="128"/>
      <c r="F79" s="129" t="s">
        <v>154</v>
      </c>
      <c r="G79" s="129"/>
      <c r="H79" s="129"/>
      <c r="I79" s="129"/>
      <c r="J79" s="129"/>
      <c r="K79" s="128"/>
      <c r="L79" s="129" t="s">
        <v>155</v>
      </c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  <c r="AF79" s="129"/>
      <c r="AG79" s="130">
        <f>'01.6 - Technologická část'!J34</f>
        <v>0</v>
      </c>
      <c r="AH79" s="128"/>
      <c r="AI79" s="128"/>
      <c r="AJ79" s="128"/>
      <c r="AK79" s="128"/>
      <c r="AL79" s="128"/>
      <c r="AM79" s="128"/>
      <c r="AN79" s="130">
        <f>SUM(AG79,AT79)</f>
        <v>0</v>
      </c>
      <c r="AO79" s="128"/>
      <c r="AP79" s="128"/>
      <c r="AQ79" s="131" t="s">
        <v>87</v>
      </c>
      <c r="AR79" s="68"/>
      <c r="AS79" s="132">
        <v>0</v>
      </c>
      <c r="AT79" s="133">
        <f>ROUND(SUM(AV79:AW79),2)</f>
        <v>0</v>
      </c>
      <c r="AU79" s="134">
        <f>'01.6 - Technologická část'!P97</f>
        <v>0</v>
      </c>
      <c r="AV79" s="133">
        <f>'01.6 - Technologická část'!J37</f>
        <v>0</v>
      </c>
      <c r="AW79" s="133">
        <f>'01.6 - Technologická část'!J38</f>
        <v>0</v>
      </c>
      <c r="AX79" s="133">
        <f>'01.6 - Technologická část'!J39</f>
        <v>0</v>
      </c>
      <c r="AY79" s="133">
        <f>'01.6 - Technologická část'!J40</f>
        <v>0</v>
      </c>
      <c r="AZ79" s="133">
        <f>'01.6 - Technologická část'!F37</f>
        <v>0</v>
      </c>
      <c r="BA79" s="133">
        <f>'01.6 - Technologická část'!F38</f>
        <v>0</v>
      </c>
      <c r="BB79" s="133">
        <f>'01.6 - Technologická část'!F39</f>
        <v>0</v>
      </c>
      <c r="BC79" s="133">
        <f>'01.6 - Technologická část'!F40</f>
        <v>0</v>
      </c>
      <c r="BD79" s="135">
        <f>'01.6 - Technologická část'!F41</f>
        <v>0</v>
      </c>
      <c r="BE79" s="4"/>
      <c r="BT79" s="136" t="s">
        <v>146</v>
      </c>
      <c r="BV79" s="136" t="s">
        <v>73</v>
      </c>
      <c r="BW79" s="136" t="s">
        <v>156</v>
      </c>
      <c r="BX79" s="136" t="s">
        <v>143</v>
      </c>
      <c r="CL79" s="136" t="s">
        <v>19</v>
      </c>
    </row>
    <row r="80" s="4" customFormat="1" ht="16.5" customHeight="1">
      <c r="A80" s="114" t="s">
        <v>75</v>
      </c>
      <c r="B80" s="66"/>
      <c r="C80" s="128"/>
      <c r="D80" s="128"/>
      <c r="E80" s="128"/>
      <c r="F80" s="129" t="s">
        <v>157</v>
      </c>
      <c r="G80" s="129"/>
      <c r="H80" s="129"/>
      <c r="I80" s="129"/>
      <c r="J80" s="129"/>
      <c r="K80" s="128"/>
      <c r="L80" s="129" t="s">
        <v>158</v>
      </c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  <c r="Y80" s="129"/>
      <c r="Z80" s="129"/>
      <c r="AA80" s="129"/>
      <c r="AB80" s="129"/>
      <c r="AC80" s="129"/>
      <c r="AD80" s="129"/>
      <c r="AE80" s="129"/>
      <c r="AF80" s="129"/>
      <c r="AG80" s="130">
        <f>'01.7 - Elektro část'!J34</f>
        <v>0</v>
      </c>
      <c r="AH80" s="128"/>
      <c r="AI80" s="128"/>
      <c r="AJ80" s="128"/>
      <c r="AK80" s="128"/>
      <c r="AL80" s="128"/>
      <c r="AM80" s="128"/>
      <c r="AN80" s="130">
        <f>SUM(AG80,AT80)</f>
        <v>0</v>
      </c>
      <c r="AO80" s="128"/>
      <c r="AP80" s="128"/>
      <c r="AQ80" s="131" t="s">
        <v>87</v>
      </c>
      <c r="AR80" s="68"/>
      <c r="AS80" s="132">
        <v>0</v>
      </c>
      <c r="AT80" s="133">
        <f>ROUND(SUM(AV80:AW80),2)</f>
        <v>0</v>
      </c>
      <c r="AU80" s="134">
        <f>'01.7 - Elektro část'!P96</f>
        <v>0</v>
      </c>
      <c r="AV80" s="133">
        <f>'01.7 - Elektro část'!J37</f>
        <v>0</v>
      </c>
      <c r="AW80" s="133">
        <f>'01.7 - Elektro část'!J38</f>
        <v>0</v>
      </c>
      <c r="AX80" s="133">
        <f>'01.7 - Elektro část'!J39</f>
        <v>0</v>
      </c>
      <c r="AY80" s="133">
        <f>'01.7 - Elektro část'!J40</f>
        <v>0</v>
      </c>
      <c r="AZ80" s="133">
        <f>'01.7 - Elektro část'!F37</f>
        <v>0</v>
      </c>
      <c r="BA80" s="133">
        <f>'01.7 - Elektro část'!F38</f>
        <v>0</v>
      </c>
      <c r="BB80" s="133">
        <f>'01.7 - Elektro část'!F39</f>
        <v>0</v>
      </c>
      <c r="BC80" s="133">
        <f>'01.7 - Elektro část'!F40</f>
        <v>0</v>
      </c>
      <c r="BD80" s="135">
        <f>'01.7 - Elektro část'!F41</f>
        <v>0</v>
      </c>
      <c r="BE80" s="4"/>
      <c r="BT80" s="136" t="s">
        <v>146</v>
      </c>
      <c r="BV80" s="136" t="s">
        <v>73</v>
      </c>
      <c r="BW80" s="136" t="s">
        <v>159</v>
      </c>
      <c r="BX80" s="136" t="s">
        <v>143</v>
      </c>
      <c r="CL80" s="136" t="s">
        <v>19</v>
      </c>
    </row>
    <row r="81" s="7" customFormat="1" ht="16.5" customHeight="1">
      <c r="A81" s="7"/>
      <c r="B81" s="115"/>
      <c r="C81" s="116"/>
      <c r="D81" s="117" t="s">
        <v>160</v>
      </c>
      <c r="E81" s="117"/>
      <c r="F81" s="117"/>
      <c r="G81" s="117"/>
      <c r="H81" s="117"/>
      <c r="I81" s="118"/>
      <c r="J81" s="117" t="s">
        <v>161</v>
      </c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7"/>
      <c r="AB81" s="117"/>
      <c r="AC81" s="117"/>
      <c r="AD81" s="117"/>
      <c r="AE81" s="117"/>
      <c r="AF81" s="117"/>
      <c r="AG81" s="127">
        <f>ROUND(SUM(AG82:AG83),2)</f>
        <v>0</v>
      </c>
      <c r="AH81" s="118"/>
      <c r="AI81" s="118"/>
      <c r="AJ81" s="118"/>
      <c r="AK81" s="118"/>
      <c r="AL81" s="118"/>
      <c r="AM81" s="118"/>
      <c r="AN81" s="119">
        <f>SUM(AG81,AT81)</f>
        <v>0</v>
      </c>
      <c r="AO81" s="118"/>
      <c r="AP81" s="118"/>
      <c r="AQ81" s="120" t="s">
        <v>139</v>
      </c>
      <c r="AR81" s="121"/>
      <c r="AS81" s="122">
        <f>ROUND(SUM(AS82:AS83),2)</f>
        <v>0</v>
      </c>
      <c r="AT81" s="123">
        <f>ROUND(SUM(AV81:AW81),2)</f>
        <v>0</v>
      </c>
      <c r="AU81" s="124">
        <f>ROUND(SUM(AU82:AU83),5)</f>
        <v>0</v>
      </c>
      <c r="AV81" s="123">
        <f>ROUND(AZ81*L29,2)</f>
        <v>0</v>
      </c>
      <c r="AW81" s="123">
        <f>ROUND(BA81*L30,2)</f>
        <v>0</v>
      </c>
      <c r="AX81" s="123">
        <f>ROUND(BB81*L29,2)</f>
        <v>0</v>
      </c>
      <c r="AY81" s="123">
        <f>ROUND(BC81*L30,2)</f>
        <v>0</v>
      </c>
      <c r="AZ81" s="123">
        <f>ROUND(SUM(AZ82:AZ83),2)</f>
        <v>0</v>
      </c>
      <c r="BA81" s="123">
        <f>ROUND(SUM(BA82:BA83),2)</f>
        <v>0</v>
      </c>
      <c r="BB81" s="123">
        <f>ROUND(SUM(BB82:BB83),2)</f>
        <v>0</v>
      </c>
      <c r="BC81" s="123">
        <f>ROUND(SUM(BC82:BC83),2)</f>
        <v>0</v>
      </c>
      <c r="BD81" s="125">
        <f>ROUND(SUM(BD82:BD83),2)</f>
        <v>0</v>
      </c>
      <c r="BE81" s="7"/>
      <c r="BS81" s="126" t="s">
        <v>70</v>
      </c>
      <c r="BT81" s="126" t="s">
        <v>79</v>
      </c>
      <c r="BU81" s="126" t="s">
        <v>72</v>
      </c>
      <c r="BV81" s="126" t="s">
        <v>73</v>
      </c>
      <c r="BW81" s="126" t="s">
        <v>162</v>
      </c>
      <c r="BX81" s="126" t="s">
        <v>5</v>
      </c>
      <c r="CL81" s="126" t="s">
        <v>19</v>
      </c>
      <c r="CM81" s="126" t="s">
        <v>81</v>
      </c>
    </row>
    <row r="82" s="4" customFormat="1" ht="16.5" customHeight="1">
      <c r="A82" s="114" t="s">
        <v>75</v>
      </c>
      <c r="B82" s="66"/>
      <c r="C82" s="128"/>
      <c r="D82" s="128"/>
      <c r="E82" s="129" t="s">
        <v>163</v>
      </c>
      <c r="F82" s="129"/>
      <c r="G82" s="129"/>
      <c r="H82" s="129"/>
      <c r="I82" s="129"/>
      <c r="J82" s="128"/>
      <c r="K82" s="129" t="s">
        <v>164</v>
      </c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  <c r="W82" s="129"/>
      <c r="X82" s="129"/>
      <c r="Y82" s="129"/>
      <c r="Z82" s="129"/>
      <c r="AA82" s="129"/>
      <c r="AB82" s="129"/>
      <c r="AC82" s="129"/>
      <c r="AD82" s="129"/>
      <c r="AE82" s="129"/>
      <c r="AF82" s="129"/>
      <c r="AG82" s="130">
        <f>'02.1 - Stavební řešení VŠ'!J32</f>
        <v>0</v>
      </c>
      <c r="AH82" s="128"/>
      <c r="AI82" s="128"/>
      <c r="AJ82" s="128"/>
      <c r="AK82" s="128"/>
      <c r="AL82" s="128"/>
      <c r="AM82" s="128"/>
      <c r="AN82" s="130">
        <f>SUM(AG82,AT82)</f>
        <v>0</v>
      </c>
      <c r="AO82" s="128"/>
      <c r="AP82" s="128"/>
      <c r="AQ82" s="131" t="s">
        <v>87</v>
      </c>
      <c r="AR82" s="68"/>
      <c r="AS82" s="132">
        <v>0</v>
      </c>
      <c r="AT82" s="133">
        <f>ROUND(SUM(AV82:AW82),2)</f>
        <v>0</v>
      </c>
      <c r="AU82" s="134">
        <f>'02.1 - Stavební řešení VŠ'!P98</f>
        <v>0</v>
      </c>
      <c r="AV82" s="133">
        <f>'02.1 - Stavební řešení VŠ'!J35</f>
        <v>0</v>
      </c>
      <c r="AW82" s="133">
        <f>'02.1 - Stavební řešení VŠ'!J36</f>
        <v>0</v>
      </c>
      <c r="AX82" s="133">
        <f>'02.1 - Stavební řešení VŠ'!J37</f>
        <v>0</v>
      </c>
      <c r="AY82" s="133">
        <f>'02.1 - Stavební řešení VŠ'!J38</f>
        <v>0</v>
      </c>
      <c r="AZ82" s="133">
        <f>'02.1 - Stavební řešení VŠ'!F35</f>
        <v>0</v>
      </c>
      <c r="BA82" s="133">
        <f>'02.1 - Stavební řešení VŠ'!F36</f>
        <v>0</v>
      </c>
      <c r="BB82" s="133">
        <f>'02.1 - Stavební řešení VŠ'!F37</f>
        <v>0</v>
      </c>
      <c r="BC82" s="133">
        <f>'02.1 - Stavební řešení VŠ'!F38</f>
        <v>0</v>
      </c>
      <c r="BD82" s="135">
        <f>'02.1 - Stavební řešení VŠ'!F39</f>
        <v>0</v>
      </c>
      <c r="BE82" s="4"/>
      <c r="BT82" s="136" t="s">
        <v>81</v>
      </c>
      <c r="BV82" s="136" t="s">
        <v>73</v>
      </c>
      <c r="BW82" s="136" t="s">
        <v>165</v>
      </c>
      <c r="BX82" s="136" t="s">
        <v>162</v>
      </c>
      <c r="CL82" s="136" t="s">
        <v>19</v>
      </c>
    </row>
    <row r="83" s="4" customFormat="1" ht="16.5" customHeight="1">
      <c r="A83" s="114" t="s">
        <v>75</v>
      </c>
      <c r="B83" s="66"/>
      <c r="C83" s="128"/>
      <c r="D83" s="128"/>
      <c r="E83" s="129" t="s">
        <v>166</v>
      </c>
      <c r="F83" s="129"/>
      <c r="G83" s="129"/>
      <c r="H83" s="129"/>
      <c r="I83" s="129"/>
      <c r="J83" s="128"/>
      <c r="K83" s="129" t="s">
        <v>155</v>
      </c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  <c r="W83" s="129"/>
      <c r="X83" s="129"/>
      <c r="Y83" s="129"/>
      <c r="Z83" s="129"/>
      <c r="AA83" s="129"/>
      <c r="AB83" s="129"/>
      <c r="AC83" s="129"/>
      <c r="AD83" s="129"/>
      <c r="AE83" s="129"/>
      <c r="AF83" s="129"/>
      <c r="AG83" s="130">
        <f>'02.2 - Technologická část'!J32</f>
        <v>0</v>
      </c>
      <c r="AH83" s="128"/>
      <c r="AI83" s="128"/>
      <c r="AJ83" s="128"/>
      <c r="AK83" s="128"/>
      <c r="AL83" s="128"/>
      <c r="AM83" s="128"/>
      <c r="AN83" s="130">
        <f>SUM(AG83,AT83)</f>
        <v>0</v>
      </c>
      <c r="AO83" s="128"/>
      <c r="AP83" s="128"/>
      <c r="AQ83" s="131" t="s">
        <v>87</v>
      </c>
      <c r="AR83" s="68"/>
      <c r="AS83" s="132">
        <v>0</v>
      </c>
      <c r="AT83" s="133">
        <f>ROUND(SUM(AV83:AW83),2)</f>
        <v>0</v>
      </c>
      <c r="AU83" s="134">
        <f>'02.2 - Technologická část'!P93</f>
        <v>0</v>
      </c>
      <c r="AV83" s="133">
        <f>'02.2 - Technologická část'!J35</f>
        <v>0</v>
      </c>
      <c r="AW83" s="133">
        <f>'02.2 - Technologická část'!J36</f>
        <v>0</v>
      </c>
      <c r="AX83" s="133">
        <f>'02.2 - Technologická část'!J37</f>
        <v>0</v>
      </c>
      <c r="AY83" s="133">
        <f>'02.2 - Technologická část'!J38</f>
        <v>0</v>
      </c>
      <c r="AZ83" s="133">
        <f>'02.2 - Technologická část'!F35</f>
        <v>0</v>
      </c>
      <c r="BA83" s="133">
        <f>'02.2 - Technologická část'!F36</f>
        <v>0</v>
      </c>
      <c r="BB83" s="133">
        <f>'02.2 - Technologická část'!F37</f>
        <v>0</v>
      </c>
      <c r="BC83" s="133">
        <f>'02.2 - Technologická část'!F38</f>
        <v>0</v>
      </c>
      <c r="BD83" s="135">
        <f>'02.2 - Technologická část'!F39</f>
        <v>0</v>
      </c>
      <c r="BE83" s="4"/>
      <c r="BT83" s="136" t="s">
        <v>81</v>
      </c>
      <c r="BV83" s="136" t="s">
        <v>73</v>
      </c>
      <c r="BW83" s="136" t="s">
        <v>167</v>
      </c>
      <c r="BX83" s="136" t="s">
        <v>162</v>
      </c>
      <c r="CL83" s="136" t="s">
        <v>19</v>
      </c>
    </row>
    <row r="84" s="7" customFormat="1" ht="16.5" customHeight="1">
      <c r="A84" s="114" t="s">
        <v>75</v>
      </c>
      <c r="B84" s="115"/>
      <c r="C84" s="116"/>
      <c r="D84" s="117" t="s">
        <v>168</v>
      </c>
      <c r="E84" s="117"/>
      <c r="F84" s="117"/>
      <c r="G84" s="117"/>
      <c r="H84" s="117"/>
      <c r="I84" s="118"/>
      <c r="J84" s="117" t="s">
        <v>169</v>
      </c>
      <c r="K84" s="117"/>
      <c r="L84" s="117"/>
      <c r="M84" s="117"/>
      <c r="N84" s="117"/>
      <c r="O84" s="117"/>
      <c r="P84" s="117"/>
      <c r="Q84" s="117"/>
      <c r="R84" s="117"/>
      <c r="S84" s="117"/>
      <c r="T84" s="117"/>
      <c r="U84" s="117"/>
      <c r="V84" s="117"/>
      <c r="W84" s="117"/>
      <c r="X84" s="117"/>
      <c r="Y84" s="117"/>
      <c r="Z84" s="117"/>
      <c r="AA84" s="117"/>
      <c r="AB84" s="117"/>
      <c r="AC84" s="117"/>
      <c r="AD84" s="117"/>
      <c r="AE84" s="117"/>
      <c r="AF84" s="117"/>
      <c r="AG84" s="119">
        <f>'SO 03 - Přípojka NN'!J30</f>
        <v>0</v>
      </c>
      <c r="AH84" s="118"/>
      <c r="AI84" s="118"/>
      <c r="AJ84" s="118"/>
      <c r="AK84" s="118"/>
      <c r="AL84" s="118"/>
      <c r="AM84" s="118"/>
      <c r="AN84" s="119">
        <f>SUM(AG84,AT84)</f>
        <v>0</v>
      </c>
      <c r="AO84" s="118"/>
      <c r="AP84" s="118"/>
      <c r="AQ84" s="120" t="s">
        <v>139</v>
      </c>
      <c r="AR84" s="121"/>
      <c r="AS84" s="122">
        <v>0</v>
      </c>
      <c r="AT84" s="123">
        <f>ROUND(SUM(AV84:AW84),2)</f>
        <v>0</v>
      </c>
      <c r="AU84" s="124">
        <f>'SO 03 - Přípojka NN'!P81</f>
        <v>0</v>
      </c>
      <c r="AV84" s="123">
        <f>'SO 03 - Přípojka NN'!J33</f>
        <v>0</v>
      </c>
      <c r="AW84" s="123">
        <f>'SO 03 - Přípojka NN'!J34</f>
        <v>0</v>
      </c>
      <c r="AX84" s="123">
        <f>'SO 03 - Přípojka NN'!J35</f>
        <v>0</v>
      </c>
      <c r="AY84" s="123">
        <f>'SO 03 - Přípojka NN'!J36</f>
        <v>0</v>
      </c>
      <c r="AZ84" s="123">
        <f>'SO 03 - Přípojka NN'!F33</f>
        <v>0</v>
      </c>
      <c r="BA84" s="123">
        <f>'SO 03 - Přípojka NN'!F34</f>
        <v>0</v>
      </c>
      <c r="BB84" s="123">
        <f>'SO 03 - Přípojka NN'!F35</f>
        <v>0</v>
      </c>
      <c r="BC84" s="123">
        <f>'SO 03 - Přípojka NN'!F36</f>
        <v>0</v>
      </c>
      <c r="BD84" s="125">
        <f>'SO 03 - Přípojka NN'!F37</f>
        <v>0</v>
      </c>
      <c r="BE84" s="7"/>
      <c r="BT84" s="126" t="s">
        <v>79</v>
      </c>
      <c r="BV84" s="126" t="s">
        <v>73</v>
      </c>
      <c r="BW84" s="126" t="s">
        <v>170</v>
      </c>
      <c r="BX84" s="126" t="s">
        <v>5</v>
      </c>
      <c r="CL84" s="126" t="s">
        <v>19</v>
      </c>
      <c r="CM84" s="126" t="s">
        <v>81</v>
      </c>
    </row>
    <row r="85" s="7" customFormat="1" ht="16.5" customHeight="1">
      <c r="A85" s="114" t="s">
        <v>75</v>
      </c>
      <c r="B85" s="115"/>
      <c r="C85" s="116"/>
      <c r="D85" s="117" t="s">
        <v>171</v>
      </c>
      <c r="E85" s="117"/>
      <c r="F85" s="117"/>
      <c r="G85" s="117"/>
      <c r="H85" s="117"/>
      <c r="I85" s="118"/>
      <c r="J85" s="117" t="s">
        <v>172</v>
      </c>
      <c r="K85" s="117"/>
      <c r="L85" s="117"/>
      <c r="M85" s="117"/>
      <c r="N85" s="117"/>
      <c r="O85" s="117"/>
      <c r="P85" s="117"/>
      <c r="Q85" s="117"/>
      <c r="R85" s="117"/>
      <c r="S85" s="117"/>
      <c r="T85" s="117"/>
      <c r="U85" s="117"/>
      <c r="V85" s="117"/>
      <c r="W85" s="117"/>
      <c r="X85" s="117"/>
      <c r="Y85" s="117"/>
      <c r="Z85" s="117"/>
      <c r="AA85" s="117"/>
      <c r="AB85" s="117"/>
      <c r="AC85" s="117"/>
      <c r="AD85" s="117"/>
      <c r="AE85" s="117"/>
      <c r="AF85" s="117"/>
      <c r="AG85" s="119">
        <f>'VON - Vedlejší a ostatní ...'!J30</f>
        <v>0</v>
      </c>
      <c r="AH85" s="118"/>
      <c r="AI85" s="118"/>
      <c r="AJ85" s="118"/>
      <c r="AK85" s="118"/>
      <c r="AL85" s="118"/>
      <c r="AM85" s="118"/>
      <c r="AN85" s="119">
        <f>SUM(AG85,AT85)</f>
        <v>0</v>
      </c>
      <c r="AO85" s="118"/>
      <c r="AP85" s="118"/>
      <c r="AQ85" s="120" t="s">
        <v>139</v>
      </c>
      <c r="AR85" s="121"/>
      <c r="AS85" s="138">
        <v>0</v>
      </c>
      <c r="AT85" s="139">
        <f>ROUND(SUM(AV85:AW85),2)</f>
        <v>0</v>
      </c>
      <c r="AU85" s="140">
        <f>'VON - Vedlejší a ostatní ...'!P80</f>
        <v>0</v>
      </c>
      <c r="AV85" s="139">
        <f>'VON - Vedlejší a ostatní ...'!J33</f>
        <v>0</v>
      </c>
      <c r="AW85" s="139">
        <f>'VON - Vedlejší a ostatní ...'!J34</f>
        <v>0</v>
      </c>
      <c r="AX85" s="139">
        <f>'VON - Vedlejší a ostatní ...'!J35</f>
        <v>0</v>
      </c>
      <c r="AY85" s="139">
        <f>'VON - Vedlejší a ostatní ...'!J36</f>
        <v>0</v>
      </c>
      <c r="AZ85" s="139">
        <f>'VON - Vedlejší a ostatní ...'!F33</f>
        <v>0</v>
      </c>
      <c r="BA85" s="139">
        <f>'VON - Vedlejší a ostatní ...'!F34</f>
        <v>0</v>
      </c>
      <c r="BB85" s="139">
        <f>'VON - Vedlejší a ostatní ...'!F35</f>
        <v>0</v>
      </c>
      <c r="BC85" s="139">
        <f>'VON - Vedlejší a ostatní ...'!F36</f>
        <v>0</v>
      </c>
      <c r="BD85" s="141">
        <f>'VON - Vedlejší a ostatní ...'!F37</f>
        <v>0</v>
      </c>
      <c r="BE85" s="7"/>
      <c r="BT85" s="126" t="s">
        <v>79</v>
      </c>
      <c r="BV85" s="126" t="s">
        <v>73</v>
      </c>
      <c r="BW85" s="126" t="s">
        <v>173</v>
      </c>
      <c r="BX85" s="126" t="s">
        <v>5</v>
      </c>
      <c r="CL85" s="126" t="s">
        <v>19</v>
      </c>
      <c r="CM85" s="126" t="s">
        <v>81</v>
      </c>
    </row>
    <row r="86" s="2" customFormat="1" ht="30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7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</row>
    <row r="87" s="2" customFormat="1" ht="6.96" customHeight="1">
      <c r="A87" s="41"/>
      <c r="B87" s="62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47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  <c r="BE87" s="41"/>
    </row>
  </sheetData>
  <sheetProtection sheet="1" formatColumns="0" formatRows="0" objects="1" scenarios="1" spinCount="100000" saltValue="ol4uWJRLQEL9dGohEBEZXiLS4Ope8brfwNu3ZxXGrIIt36pSkfIlslAjytrRECfHT97Oon+YMgMKOvJhHAcn+Q==" hashValue="1SOPe1J2yDOPQjNKAk+JqS29BxlIS8BvXNZgnRoBPK1YHlajqp/XgsXlcgFhs6Kl5q0dTRTx235NQewCwGh0UA==" algorithmName="SHA-512" password="CC35"/>
  <mergeCells count="162">
    <mergeCell ref="E64:I64"/>
    <mergeCell ref="K64:AF64"/>
    <mergeCell ref="K65:AF65"/>
    <mergeCell ref="E65:I65"/>
    <mergeCell ref="K66:AF66"/>
    <mergeCell ref="E66:I66"/>
    <mergeCell ref="K67:AF67"/>
    <mergeCell ref="E67:I67"/>
    <mergeCell ref="K68:AF68"/>
    <mergeCell ref="E68:I68"/>
    <mergeCell ref="K69:AF69"/>
    <mergeCell ref="E69:I69"/>
    <mergeCell ref="E70:I70"/>
    <mergeCell ref="K70:AF70"/>
    <mergeCell ref="E71:I71"/>
    <mergeCell ref="K71:AF71"/>
    <mergeCell ref="J72:AF72"/>
    <mergeCell ref="D72:H72"/>
    <mergeCell ref="J73:AF73"/>
    <mergeCell ref="D73:H73"/>
    <mergeCell ref="D74:H74"/>
    <mergeCell ref="J74:AF74"/>
    <mergeCell ref="E75:I75"/>
    <mergeCell ref="K75:AF75"/>
    <mergeCell ref="F76:J76"/>
    <mergeCell ref="L76:AF76"/>
    <mergeCell ref="L77:AF77"/>
    <mergeCell ref="F77:J77"/>
    <mergeCell ref="F78:J78"/>
    <mergeCell ref="L78:AF78"/>
    <mergeCell ref="F79:J79"/>
    <mergeCell ref="L79:AF79"/>
    <mergeCell ref="F80:J80"/>
    <mergeCell ref="L80:AF80"/>
    <mergeCell ref="D81:H81"/>
    <mergeCell ref="J81:AF81"/>
    <mergeCell ref="E82:I82"/>
    <mergeCell ref="K82:AF82"/>
    <mergeCell ref="E83:I83"/>
    <mergeCell ref="K83:AF83"/>
    <mergeCell ref="D84:H84"/>
    <mergeCell ref="J84:AF84"/>
    <mergeCell ref="D85:H85"/>
    <mergeCell ref="J85:AF85"/>
    <mergeCell ref="AN61:AP61"/>
    <mergeCell ref="AG61:AM61"/>
    <mergeCell ref="AN62:AP62"/>
    <mergeCell ref="AG62:AM62"/>
    <mergeCell ref="AN63:AP63"/>
    <mergeCell ref="AG63:AM63"/>
    <mergeCell ref="AN64:AP64"/>
    <mergeCell ref="AG64:AM64"/>
    <mergeCell ref="AG65:AM65"/>
    <mergeCell ref="AN65:AP65"/>
    <mergeCell ref="AG66:AM66"/>
    <mergeCell ref="AN66:AP66"/>
    <mergeCell ref="AG67:AM67"/>
    <mergeCell ref="AN67:AP67"/>
    <mergeCell ref="AG68:AM68"/>
    <mergeCell ref="AN68:AP68"/>
    <mergeCell ref="AG69:AM69"/>
    <mergeCell ref="AN69:AP69"/>
    <mergeCell ref="AN70:AP70"/>
    <mergeCell ref="AG70:AM70"/>
    <mergeCell ref="AN71:AP71"/>
    <mergeCell ref="AG71:AM71"/>
    <mergeCell ref="AN72:AP72"/>
    <mergeCell ref="AG72:AM72"/>
    <mergeCell ref="AG73:AM73"/>
    <mergeCell ref="AN73:AP73"/>
    <mergeCell ref="AN74:AP74"/>
    <mergeCell ref="AG74:AM74"/>
    <mergeCell ref="AG75:AM75"/>
    <mergeCell ref="AN75:AP75"/>
    <mergeCell ref="AN76:AP76"/>
    <mergeCell ref="AG76:AM76"/>
    <mergeCell ref="AN77:AP77"/>
    <mergeCell ref="AG77:AM77"/>
    <mergeCell ref="AN78:AP78"/>
    <mergeCell ref="AG78:AM78"/>
    <mergeCell ref="AN79:AP79"/>
    <mergeCell ref="AG79:AM79"/>
    <mergeCell ref="AN80:AP80"/>
    <mergeCell ref="AG80:AM80"/>
    <mergeCell ref="AN81:AP81"/>
    <mergeCell ref="AG81:AM81"/>
    <mergeCell ref="AN82:AP82"/>
    <mergeCell ref="AG82:AM82"/>
    <mergeCell ref="AN83:AP83"/>
    <mergeCell ref="AG83:AM83"/>
    <mergeCell ref="AN84:AP84"/>
    <mergeCell ref="AG84:AM84"/>
    <mergeCell ref="AN85:AP85"/>
    <mergeCell ref="AG85:AM85"/>
    <mergeCell ref="L45:AO45"/>
    <mergeCell ref="C52:G52"/>
    <mergeCell ref="I52:AF52"/>
    <mergeCell ref="J55:AF55"/>
    <mergeCell ref="D55:H55"/>
    <mergeCell ref="J56:AF56"/>
    <mergeCell ref="D56:H56"/>
    <mergeCell ref="E57:I57"/>
    <mergeCell ref="K57:AF57"/>
    <mergeCell ref="K58:AF58"/>
    <mergeCell ref="E58:I58"/>
    <mergeCell ref="K59:AF59"/>
    <mergeCell ref="E59:I59"/>
    <mergeCell ref="E60:I60"/>
    <mergeCell ref="K60:AF60"/>
    <mergeCell ref="E61:I61"/>
    <mergeCell ref="K61:AF61"/>
    <mergeCell ref="E62:I62"/>
    <mergeCell ref="K62:AF62"/>
    <mergeCell ref="K63:AF63"/>
    <mergeCell ref="E63:I63"/>
    <mergeCell ref="AM47:AN47"/>
    <mergeCell ref="AS49:AT51"/>
    <mergeCell ref="AM49:AP49"/>
    <mergeCell ref="AM50:AP50"/>
    <mergeCell ref="AN52:AP52"/>
    <mergeCell ref="AG52:AM52"/>
    <mergeCell ref="AG55:AM55"/>
    <mergeCell ref="AN55:AP55"/>
    <mergeCell ref="AN56:AP56"/>
    <mergeCell ref="AG56:AM56"/>
    <mergeCell ref="AN57:AP57"/>
    <mergeCell ref="AG57:AM57"/>
    <mergeCell ref="AN58:AP58"/>
    <mergeCell ref="AG58:AM58"/>
    <mergeCell ref="AG59:AM59"/>
    <mergeCell ref="AN59:AP59"/>
    <mergeCell ref="AN60:AP60"/>
    <mergeCell ref="AG60:AM60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W29:AE29"/>
    <mergeCell ref="L29:P29"/>
    <mergeCell ref="W30:AE30"/>
    <mergeCell ref="AK30:AO30"/>
    <mergeCell ref="L30:P30"/>
    <mergeCell ref="W31:AE31"/>
    <mergeCell ref="L31:P31"/>
    <mergeCell ref="AK31:AO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E2"/>
  </mergeCells>
  <hyperlinks>
    <hyperlink ref="A55" location="'IO.01 - Přiváděcí řad A-1...'!C2" display="/"/>
    <hyperlink ref="A57" location="'IO.02.01 - Řad A'!C2" display="/"/>
    <hyperlink ref="A58" location="'IO.02.01.1 - Řad A - nezp...'!C2" display="/"/>
    <hyperlink ref="A59" location="'IO.02.02 - Řad A1'!C2" display="/"/>
    <hyperlink ref="A60" location="'IO.02.03 - Řad A2'!C2" display="/"/>
    <hyperlink ref="A61" location="'IO.02.04 - Řad A3'!C2" display="/"/>
    <hyperlink ref="A62" location="'IO.02.05 - Řad A3a'!C2" display="/"/>
    <hyperlink ref="A63" location="'IO.02.06 - Řad A4'!C2" display="/"/>
    <hyperlink ref="A64" location="'IO.02.07 - Řad A5'!C2" display="/"/>
    <hyperlink ref="A65" location="'IO.02.08 - Řad A6'!C2" display="/"/>
    <hyperlink ref="A66" location="'IO.02.09 - Řad B'!C2" display="/"/>
    <hyperlink ref="A67" location="'IO.02.09.1 - Řad B - nezp...'!C2" display="/"/>
    <hyperlink ref="A68" location="'IO.02.10 - Řad B1- nezpůs...'!C2" display="/"/>
    <hyperlink ref="A69" location="'IO.02.11 - Řad B2 - nezpů...'!C2" display="/"/>
    <hyperlink ref="A70" location="'IO.02.12 - Řad B3_nezpůso...'!C2" display="/"/>
    <hyperlink ref="A71" location="'IO.02.13 - Řad B3a'!C2" display="/"/>
    <hyperlink ref="A72" location="'IO.03 - Vodovodní odbočky'!C2" display="/"/>
    <hyperlink ref="A73" location="'IO.03.1 - Vodovodní odboč...'!C2" display="/"/>
    <hyperlink ref="A76" location="'01.1 - Objekt s akumulací...'!C2" display="/"/>
    <hyperlink ref="A77" location="'01.2 - Odpad z akumulace'!C2" display="/"/>
    <hyperlink ref="A78" location="'01.4 - Oplocení'!C2" display="/"/>
    <hyperlink ref="A79" location="'01.6 - Technologická část'!C2" display="/"/>
    <hyperlink ref="A80" location="'01.7 - Elektro část'!C2" display="/"/>
    <hyperlink ref="A82" location="'02.1 - Stavební řešení VŠ'!C2" display="/"/>
    <hyperlink ref="A83" location="'02.2 - Technologická část'!C2" display="/"/>
    <hyperlink ref="A84" location="'SO 03 - Přípojka NN'!C2" display="/"/>
    <hyperlink ref="A85" location="'VON - Vedlejší a ostatní 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109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1178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1179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2026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ROUND(J97,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ROUND((SUM(BE97:BE351)),  2)</f>
        <v>0</v>
      </c>
      <c r="G35" s="41"/>
      <c r="H35" s="41"/>
      <c r="I35" s="161">
        <v>0.20999999999999999</v>
      </c>
      <c r="J35" s="160">
        <f>ROUND(((SUM(BE97:BE351))*I35),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ROUND((SUM(BF97:BF351)),  2)</f>
        <v>0</v>
      </c>
      <c r="G36" s="41"/>
      <c r="H36" s="41"/>
      <c r="I36" s="161">
        <v>0.12</v>
      </c>
      <c r="J36" s="160">
        <f>ROUND(((SUM(BF97:BF351))*I36),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ROUND((SUM(BG97:BG351)),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ROUND((SUM(BH97:BH351)),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ROUND((SUM(BI97:BI351)),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1178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1179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IO.02.07 - Řad A5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J97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J98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J99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J200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J203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J216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J241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187</v>
      </c>
      <c r="E70" s="186"/>
      <c r="F70" s="186"/>
      <c r="G70" s="186"/>
      <c r="H70" s="186"/>
      <c r="I70" s="186"/>
      <c r="J70" s="187">
        <f>J322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188</v>
      </c>
      <c r="E71" s="186"/>
      <c r="F71" s="186"/>
      <c r="G71" s="186"/>
      <c r="H71" s="186"/>
      <c r="I71" s="186"/>
      <c r="J71" s="187">
        <f>J329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189</v>
      </c>
      <c r="E72" s="186"/>
      <c r="F72" s="186"/>
      <c r="G72" s="186"/>
      <c r="H72" s="186"/>
      <c r="I72" s="186"/>
      <c r="J72" s="187">
        <f>J339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8"/>
      <c r="C73" s="179"/>
      <c r="D73" s="180" t="s">
        <v>190</v>
      </c>
      <c r="E73" s="181"/>
      <c r="F73" s="181"/>
      <c r="G73" s="181"/>
      <c r="H73" s="181"/>
      <c r="I73" s="181"/>
      <c r="J73" s="182">
        <f>J344</f>
        <v>0</v>
      </c>
      <c r="K73" s="179"/>
      <c r="L73" s="183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4"/>
      <c r="C74" s="128"/>
      <c r="D74" s="185" t="s">
        <v>192</v>
      </c>
      <c r="E74" s="186"/>
      <c r="F74" s="186"/>
      <c r="G74" s="186"/>
      <c r="H74" s="186"/>
      <c r="I74" s="186"/>
      <c r="J74" s="187">
        <f>J345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4"/>
      <c r="C75" s="128"/>
      <c r="D75" s="185" t="s">
        <v>193</v>
      </c>
      <c r="E75" s="186"/>
      <c r="F75" s="186"/>
      <c r="G75" s="186"/>
      <c r="H75" s="186"/>
      <c r="I75" s="186"/>
      <c r="J75" s="187">
        <f>J349</f>
        <v>0</v>
      </c>
      <c r="K75" s="128"/>
      <c r="L75" s="18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2" customFormat="1" ht="21.84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81" s="2" customFormat="1" ht="6.96" customHeight="1">
      <c r="A81" s="41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4.96" customHeight="1">
      <c r="A82" s="41"/>
      <c r="B82" s="42"/>
      <c r="C82" s="26" t="s">
        <v>194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16</v>
      </c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173" t="str">
        <f>E7</f>
        <v>VODOVOD BORKA</v>
      </c>
      <c r="F85" s="35"/>
      <c r="G85" s="35"/>
      <c r="H85" s="35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" customFormat="1" ht="12" customHeight="1">
      <c r="B86" s="24"/>
      <c r="C86" s="35" t="s">
        <v>175</v>
      </c>
      <c r="D86" s="25"/>
      <c r="E86" s="25"/>
      <c r="F86" s="25"/>
      <c r="G86" s="25"/>
      <c r="H86" s="25"/>
      <c r="I86" s="25"/>
      <c r="J86" s="25"/>
      <c r="K86" s="25"/>
      <c r="L86" s="23"/>
    </row>
    <row r="87" s="2" customFormat="1" ht="16.5" customHeight="1">
      <c r="A87" s="41"/>
      <c r="B87" s="42"/>
      <c r="C87" s="43"/>
      <c r="D87" s="43"/>
      <c r="E87" s="173" t="s">
        <v>1178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1179</v>
      </c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6.5" customHeight="1">
      <c r="A89" s="41"/>
      <c r="B89" s="42"/>
      <c r="C89" s="43"/>
      <c r="D89" s="43"/>
      <c r="E89" s="72" t="str">
        <f>E11</f>
        <v>IO.02.07 - Řad A5</v>
      </c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5" t="s">
        <v>21</v>
      </c>
      <c r="D91" s="43"/>
      <c r="E91" s="43"/>
      <c r="F91" s="30" t="str">
        <f>F14</f>
        <v>Obec Přestavlky u Čerčan</v>
      </c>
      <c r="G91" s="43"/>
      <c r="H91" s="43"/>
      <c r="I91" s="35" t="s">
        <v>23</v>
      </c>
      <c r="J91" s="75" t="str">
        <f>IF(J14="","",J14)</f>
        <v>4. 9. 2023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25.65" customHeight="1">
      <c r="A93" s="41"/>
      <c r="B93" s="42"/>
      <c r="C93" s="35" t="s">
        <v>25</v>
      </c>
      <c r="D93" s="43"/>
      <c r="E93" s="43"/>
      <c r="F93" s="30" t="str">
        <f>E17</f>
        <v>Obec Přestavlky u Čerčan</v>
      </c>
      <c r="G93" s="43"/>
      <c r="H93" s="43"/>
      <c r="I93" s="35" t="s">
        <v>30</v>
      </c>
      <c r="J93" s="39" t="str">
        <f>E23</f>
        <v>Vodohospodářský rozvoj a výstavba, a.s.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5" t="s">
        <v>28</v>
      </c>
      <c r="D94" s="43"/>
      <c r="E94" s="43"/>
      <c r="F94" s="30" t="str">
        <f>IF(E20="","",E20)</f>
        <v>Vyplň údaj</v>
      </c>
      <c r="G94" s="43"/>
      <c r="H94" s="43"/>
      <c r="I94" s="35" t="s">
        <v>33</v>
      </c>
      <c r="J94" s="39" t="str">
        <f>E26</f>
        <v>M. Morská</v>
      </c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11" customFormat="1" ht="29.28" customHeight="1">
      <c r="A96" s="189"/>
      <c r="B96" s="190"/>
      <c r="C96" s="191" t="s">
        <v>195</v>
      </c>
      <c r="D96" s="192" t="s">
        <v>56</v>
      </c>
      <c r="E96" s="192" t="s">
        <v>52</v>
      </c>
      <c r="F96" s="192" t="s">
        <v>53</v>
      </c>
      <c r="G96" s="192" t="s">
        <v>196</v>
      </c>
      <c r="H96" s="192" t="s">
        <v>197</v>
      </c>
      <c r="I96" s="192" t="s">
        <v>198</v>
      </c>
      <c r="J96" s="192" t="s">
        <v>179</v>
      </c>
      <c r="K96" s="193" t="s">
        <v>199</v>
      </c>
      <c r="L96" s="194"/>
      <c r="M96" s="95" t="s">
        <v>19</v>
      </c>
      <c r="N96" s="96" t="s">
        <v>41</v>
      </c>
      <c r="O96" s="96" t="s">
        <v>200</v>
      </c>
      <c r="P96" s="96" t="s">
        <v>201</v>
      </c>
      <c r="Q96" s="96" t="s">
        <v>202</v>
      </c>
      <c r="R96" s="96" t="s">
        <v>203</v>
      </c>
      <c r="S96" s="96" t="s">
        <v>204</v>
      </c>
      <c r="T96" s="97" t="s">
        <v>205</v>
      </c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</row>
    <row r="97" s="2" customFormat="1" ht="22.8" customHeight="1">
      <c r="A97" s="41"/>
      <c r="B97" s="42"/>
      <c r="C97" s="102" t="s">
        <v>206</v>
      </c>
      <c r="D97" s="43"/>
      <c r="E97" s="43"/>
      <c r="F97" s="43"/>
      <c r="G97" s="43"/>
      <c r="H97" s="43"/>
      <c r="I97" s="43"/>
      <c r="J97" s="195">
        <f>BK97</f>
        <v>0</v>
      </c>
      <c r="K97" s="43"/>
      <c r="L97" s="47"/>
      <c r="M97" s="98"/>
      <c r="N97" s="196"/>
      <c r="O97" s="99"/>
      <c r="P97" s="197">
        <f>P98+P344</f>
        <v>0</v>
      </c>
      <c r="Q97" s="99"/>
      <c r="R97" s="197">
        <f>R98+R344</f>
        <v>1.115988</v>
      </c>
      <c r="S97" s="99"/>
      <c r="T97" s="198">
        <f>T98+T344</f>
        <v>2.3999999999999999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70</v>
      </c>
      <c r="AU97" s="20" t="s">
        <v>180</v>
      </c>
      <c r="BK97" s="199">
        <f>BK98+BK344</f>
        <v>0</v>
      </c>
    </row>
    <row r="98" s="12" customFormat="1" ht="25.92" customHeight="1">
      <c r="A98" s="12"/>
      <c r="B98" s="200"/>
      <c r="C98" s="201"/>
      <c r="D98" s="202" t="s">
        <v>70</v>
      </c>
      <c r="E98" s="203" t="s">
        <v>207</v>
      </c>
      <c r="F98" s="203" t="s">
        <v>208</v>
      </c>
      <c r="G98" s="201"/>
      <c r="H98" s="201"/>
      <c r="I98" s="204"/>
      <c r="J98" s="205">
        <f>BK98</f>
        <v>0</v>
      </c>
      <c r="K98" s="201"/>
      <c r="L98" s="206"/>
      <c r="M98" s="207"/>
      <c r="N98" s="208"/>
      <c r="O98" s="208"/>
      <c r="P98" s="209">
        <f>P99+P200+P203+P216+P241+P322+P329+P339</f>
        <v>0</v>
      </c>
      <c r="Q98" s="208"/>
      <c r="R98" s="209">
        <f>R99+R200+R203+R216+R241+R322+R329+R339</f>
        <v>1.115988</v>
      </c>
      <c r="S98" s="208"/>
      <c r="T98" s="210">
        <f>T99+T200+T203+T216+T241+T322+T329+T339</f>
        <v>2.3999999999999999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70</v>
      </c>
      <c r="AU98" s="212" t="s">
        <v>71</v>
      </c>
      <c r="AY98" s="211" t="s">
        <v>209</v>
      </c>
      <c r="BK98" s="213">
        <f>BK99+BK200+BK203+BK216+BK241+BK322+BK329+BK339</f>
        <v>0</v>
      </c>
    </row>
    <row r="99" s="12" customFormat="1" ht="22.8" customHeight="1">
      <c r="A99" s="12"/>
      <c r="B99" s="200"/>
      <c r="C99" s="201"/>
      <c r="D99" s="202" t="s">
        <v>70</v>
      </c>
      <c r="E99" s="214" t="s">
        <v>79</v>
      </c>
      <c r="F99" s="214" t="s">
        <v>210</v>
      </c>
      <c r="G99" s="201"/>
      <c r="H99" s="201"/>
      <c r="I99" s="204"/>
      <c r="J99" s="215">
        <f>BK99</f>
        <v>0</v>
      </c>
      <c r="K99" s="201"/>
      <c r="L99" s="206"/>
      <c r="M99" s="207"/>
      <c r="N99" s="208"/>
      <c r="O99" s="208"/>
      <c r="P99" s="209">
        <f>SUM(P100:P199)</f>
        <v>0</v>
      </c>
      <c r="Q99" s="208"/>
      <c r="R99" s="209">
        <f>SUM(R100:R199)</f>
        <v>0.205514</v>
      </c>
      <c r="S99" s="208"/>
      <c r="T99" s="210">
        <f>SUM(T100:T199)</f>
        <v>2.3999999999999999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79</v>
      </c>
      <c r="AT99" s="212" t="s">
        <v>70</v>
      </c>
      <c r="AU99" s="212" t="s">
        <v>79</v>
      </c>
      <c r="AY99" s="211" t="s">
        <v>209</v>
      </c>
      <c r="BK99" s="213">
        <f>SUM(BK100:BK199)</f>
        <v>0</v>
      </c>
    </row>
    <row r="100" s="2" customFormat="1" ht="37.8" customHeight="1">
      <c r="A100" s="41"/>
      <c r="B100" s="42"/>
      <c r="C100" s="216" t="s">
        <v>79</v>
      </c>
      <c r="D100" s="216" t="s">
        <v>211</v>
      </c>
      <c r="E100" s="217" t="s">
        <v>1611</v>
      </c>
      <c r="F100" s="218" t="s">
        <v>1612</v>
      </c>
      <c r="G100" s="219" t="s">
        <v>258</v>
      </c>
      <c r="H100" s="220">
        <v>3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0.57999999999999996</v>
      </c>
      <c r="T100" s="226">
        <f>S100*H100</f>
        <v>1.7399999999999998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2027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1614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1185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3" customFormat="1">
      <c r="A103" s="13"/>
      <c r="B103" s="234"/>
      <c r="C103" s="235"/>
      <c r="D103" s="236" t="s">
        <v>220</v>
      </c>
      <c r="E103" s="237" t="s">
        <v>19</v>
      </c>
      <c r="F103" s="238" t="s">
        <v>269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220</v>
      </c>
      <c r="AU103" s="244" t="s">
        <v>81</v>
      </c>
      <c r="AV103" s="13" t="s">
        <v>79</v>
      </c>
      <c r="AW103" s="13" t="s">
        <v>32</v>
      </c>
      <c r="AX103" s="13" t="s">
        <v>71</v>
      </c>
      <c r="AY103" s="244" t="s">
        <v>209</v>
      </c>
    </row>
    <row r="104" s="14" customFormat="1">
      <c r="A104" s="14"/>
      <c r="B104" s="245"/>
      <c r="C104" s="246"/>
      <c r="D104" s="236" t="s">
        <v>220</v>
      </c>
      <c r="E104" s="247" t="s">
        <v>19</v>
      </c>
      <c r="F104" s="248" t="s">
        <v>1615</v>
      </c>
      <c r="G104" s="246"/>
      <c r="H104" s="249">
        <v>3</v>
      </c>
      <c r="I104" s="250"/>
      <c r="J104" s="246"/>
      <c r="K104" s="246"/>
      <c r="L104" s="251"/>
      <c r="M104" s="252"/>
      <c r="N104" s="253"/>
      <c r="O104" s="253"/>
      <c r="P104" s="253"/>
      <c r="Q104" s="253"/>
      <c r="R104" s="253"/>
      <c r="S104" s="253"/>
      <c r="T104" s="25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5" t="s">
        <v>220</v>
      </c>
      <c r="AU104" s="255" t="s">
        <v>81</v>
      </c>
      <c r="AV104" s="14" t="s">
        <v>81</v>
      </c>
      <c r="AW104" s="14" t="s">
        <v>32</v>
      </c>
      <c r="AX104" s="14" t="s">
        <v>79</v>
      </c>
      <c r="AY104" s="255" t="s">
        <v>209</v>
      </c>
    </row>
    <row r="105" s="2" customFormat="1" ht="33" customHeight="1">
      <c r="A105" s="41"/>
      <c r="B105" s="42"/>
      <c r="C105" s="216" t="s">
        <v>81</v>
      </c>
      <c r="D105" s="216" t="s">
        <v>211</v>
      </c>
      <c r="E105" s="217" t="s">
        <v>1616</v>
      </c>
      <c r="F105" s="218" t="s">
        <v>1617</v>
      </c>
      <c r="G105" s="219" t="s">
        <v>258</v>
      </c>
      <c r="H105" s="220">
        <v>3</v>
      </c>
      <c r="I105" s="221"/>
      <c r="J105" s="222">
        <f>ROUND(I105*H105,2)</f>
        <v>0</v>
      </c>
      <c r="K105" s="218" t="s">
        <v>215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0.22</v>
      </c>
      <c r="T105" s="226">
        <f>S105*H105</f>
        <v>0.66000000000000003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216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216</v>
      </c>
      <c r="BM105" s="227" t="s">
        <v>2028</v>
      </c>
    </row>
    <row r="106" s="2" customFormat="1">
      <c r="A106" s="41"/>
      <c r="B106" s="42"/>
      <c r="C106" s="43"/>
      <c r="D106" s="229" t="s">
        <v>218</v>
      </c>
      <c r="E106" s="43"/>
      <c r="F106" s="230" t="s">
        <v>1619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218</v>
      </c>
      <c r="AU106" s="20" t="s">
        <v>81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1185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269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81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4" customFormat="1">
      <c r="A109" s="14"/>
      <c r="B109" s="245"/>
      <c r="C109" s="246"/>
      <c r="D109" s="236" t="s">
        <v>220</v>
      </c>
      <c r="E109" s="247" t="s">
        <v>19</v>
      </c>
      <c r="F109" s="248" t="s">
        <v>1615</v>
      </c>
      <c r="G109" s="246"/>
      <c r="H109" s="249">
        <v>3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220</v>
      </c>
      <c r="AU109" s="255" t="s">
        <v>81</v>
      </c>
      <c r="AV109" s="14" t="s">
        <v>81</v>
      </c>
      <c r="AW109" s="14" t="s">
        <v>32</v>
      </c>
      <c r="AX109" s="14" t="s">
        <v>79</v>
      </c>
      <c r="AY109" s="255" t="s">
        <v>209</v>
      </c>
    </row>
    <row r="110" s="2" customFormat="1" ht="16.5" customHeight="1">
      <c r="A110" s="41"/>
      <c r="B110" s="42"/>
      <c r="C110" s="216" t="s">
        <v>146</v>
      </c>
      <c r="D110" s="216" t="s">
        <v>211</v>
      </c>
      <c r="E110" s="217" t="s">
        <v>285</v>
      </c>
      <c r="F110" s="218" t="s">
        <v>286</v>
      </c>
      <c r="G110" s="219" t="s">
        <v>287</v>
      </c>
      <c r="H110" s="220">
        <v>100</v>
      </c>
      <c r="I110" s="221"/>
      <c r="J110" s="222">
        <f>ROUND(I110*H110,2)</f>
        <v>0</v>
      </c>
      <c r="K110" s="218" t="s">
        <v>215</v>
      </c>
      <c r="L110" s="47"/>
      <c r="M110" s="223" t="s">
        <v>19</v>
      </c>
      <c r="N110" s="224" t="s">
        <v>42</v>
      </c>
      <c r="O110" s="87"/>
      <c r="P110" s="225">
        <f>O110*H110</f>
        <v>0</v>
      </c>
      <c r="Q110" s="225">
        <v>3.0000000000000001E-05</v>
      </c>
      <c r="R110" s="225">
        <f>Q110*H110</f>
        <v>0.0030000000000000001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216</v>
      </c>
      <c r="AT110" s="227" t="s">
        <v>211</v>
      </c>
      <c r="AU110" s="227" t="s">
        <v>81</v>
      </c>
      <c r="AY110" s="20" t="s">
        <v>209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79</v>
      </c>
      <c r="BK110" s="228">
        <f>ROUND(I110*H110,2)</f>
        <v>0</v>
      </c>
      <c r="BL110" s="20" t="s">
        <v>216</v>
      </c>
      <c r="BM110" s="227" t="s">
        <v>2029</v>
      </c>
    </row>
    <row r="111" s="2" customFormat="1">
      <c r="A111" s="41"/>
      <c r="B111" s="42"/>
      <c r="C111" s="43"/>
      <c r="D111" s="229" t="s">
        <v>218</v>
      </c>
      <c r="E111" s="43"/>
      <c r="F111" s="230" t="s">
        <v>289</v>
      </c>
      <c r="G111" s="43"/>
      <c r="H111" s="43"/>
      <c r="I111" s="231"/>
      <c r="J111" s="43"/>
      <c r="K111" s="43"/>
      <c r="L111" s="47"/>
      <c r="M111" s="232"/>
      <c r="N111" s="233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218</v>
      </c>
      <c r="AU111" s="20" t="s">
        <v>81</v>
      </c>
    </row>
    <row r="112" s="2" customFormat="1" ht="24.15" customHeight="1">
      <c r="A112" s="41"/>
      <c r="B112" s="42"/>
      <c r="C112" s="216" t="s">
        <v>216</v>
      </c>
      <c r="D112" s="216" t="s">
        <v>211</v>
      </c>
      <c r="E112" s="217" t="s">
        <v>291</v>
      </c>
      <c r="F112" s="218" t="s">
        <v>292</v>
      </c>
      <c r="G112" s="219" t="s">
        <v>293</v>
      </c>
      <c r="H112" s="220">
        <v>10</v>
      </c>
      <c r="I112" s="221"/>
      <c r="J112" s="222">
        <f>ROUND(I112*H112,2)</f>
        <v>0</v>
      </c>
      <c r="K112" s="218" t="s">
        <v>215</v>
      </c>
      <c r="L112" s="47"/>
      <c r="M112" s="223" t="s">
        <v>19</v>
      </c>
      <c r="N112" s="224" t="s">
        <v>42</v>
      </c>
      <c r="O112" s="87"/>
      <c r="P112" s="225">
        <f>O112*H112</f>
        <v>0</v>
      </c>
      <c r="Q112" s="225">
        <v>0</v>
      </c>
      <c r="R112" s="225">
        <f>Q112*H112</f>
        <v>0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216</v>
      </c>
      <c r="AT112" s="227" t="s">
        <v>211</v>
      </c>
      <c r="AU112" s="227" t="s">
        <v>81</v>
      </c>
      <c r="AY112" s="20" t="s">
        <v>209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20" t="s">
        <v>79</v>
      </c>
      <c r="BK112" s="228">
        <f>ROUND(I112*H112,2)</f>
        <v>0</v>
      </c>
      <c r="BL112" s="20" t="s">
        <v>216</v>
      </c>
      <c r="BM112" s="227" t="s">
        <v>2030</v>
      </c>
    </row>
    <row r="113" s="2" customFormat="1">
      <c r="A113" s="41"/>
      <c r="B113" s="42"/>
      <c r="C113" s="43"/>
      <c r="D113" s="229" t="s">
        <v>218</v>
      </c>
      <c r="E113" s="43"/>
      <c r="F113" s="230" t="s">
        <v>295</v>
      </c>
      <c r="G113" s="43"/>
      <c r="H113" s="43"/>
      <c r="I113" s="231"/>
      <c r="J113" s="43"/>
      <c r="K113" s="43"/>
      <c r="L113" s="47"/>
      <c r="M113" s="232"/>
      <c r="N113" s="233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218</v>
      </c>
      <c r="AU113" s="20" t="s">
        <v>81</v>
      </c>
    </row>
    <row r="114" s="2" customFormat="1" ht="49.05" customHeight="1">
      <c r="A114" s="41"/>
      <c r="B114" s="42"/>
      <c r="C114" s="216" t="s">
        <v>236</v>
      </c>
      <c r="D114" s="216" t="s">
        <v>211</v>
      </c>
      <c r="E114" s="217" t="s">
        <v>318</v>
      </c>
      <c r="F114" s="218" t="s">
        <v>319</v>
      </c>
      <c r="G114" s="219" t="s">
        <v>299</v>
      </c>
      <c r="H114" s="220">
        <v>1</v>
      </c>
      <c r="I114" s="221"/>
      <c r="J114" s="222">
        <f>ROUND(I114*H114,2)</f>
        <v>0</v>
      </c>
      <c r="K114" s="218" t="s">
        <v>215</v>
      </c>
      <c r="L114" s="47"/>
      <c r="M114" s="223" t="s">
        <v>19</v>
      </c>
      <c r="N114" s="224" t="s">
        <v>42</v>
      </c>
      <c r="O114" s="87"/>
      <c r="P114" s="225">
        <f>O114*H114</f>
        <v>0</v>
      </c>
      <c r="Q114" s="225">
        <v>0.06053</v>
      </c>
      <c r="R114" s="225">
        <f>Q114*H114</f>
        <v>0.06053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216</v>
      </c>
      <c r="AT114" s="227" t="s">
        <v>211</v>
      </c>
      <c r="AU114" s="227" t="s">
        <v>81</v>
      </c>
      <c r="AY114" s="20" t="s">
        <v>209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216</v>
      </c>
      <c r="BM114" s="227" t="s">
        <v>2031</v>
      </c>
    </row>
    <row r="115" s="2" customFormat="1">
      <c r="A115" s="41"/>
      <c r="B115" s="42"/>
      <c r="C115" s="43"/>
      <c r="D115" s="229" t="s">
        <v>218</v>
      </c>
      <c r="E115" s="43"/>
      <c r="F115" s="230" t="s">
        <v>321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218</v>
      </c>
      <c r="AU115" s="20" t="s">
        <v>81</v>
      </c>
    </row>
    <row r="116" s="13" customFormat="1">
      <c r="A116" s="13"/>
      <c r="B116" s="234"/>
      <c r="C116" s="235"/>
      <c r="D116" s="236" t="s">
        <v>220</v>
      </c>
      <c r="E116" s="237" t="s">
        <v>19</v>
      </c>
      <c r="F116" s="238" t="s">
        <v>1201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220</v>
      </c>
      <c r="AU116" s="244" t="s">
        <v>81</v>
      </c>
      <c r="AV116" s="13" t="s">
        <v>79</v>
      </c>
      <c r="AW116" s="13" t="s">
        <v>32</v>
      </c>
      <c r="AX116" s="13" t="s">
        <v>71</v>
      </c>
      <c r="AY116" s="244" t="s">
        <v>209</v>
      </c>
    </row>
    <row r="117" s="14" customFormat="1">
      <c r="A117" s="14"/>
      <c r="B117" s="245"/>
      <c r="C117" s="246"/>
      <c r="D117" s="236" t="s">
        <v>220</v>
      </c>
      <c r="E117" s="247" t="s">
        <v>19</v>
      </c>
      <c r="F117" s="248" t="s">
        <v>1836</v>
      </c>
      <c r="G117" s="246"/>
      <c r="H117" s="249">
        <v>1</v>
      </c>
      <c r="I117" s="250"/>
      <c r="J117" s="246"/>
      <c r="K117" s="246"/>
      <c r="L117" s="251"/>
      <c r="M117" s="252"/>
      <c r="N117" s="253"/>
      <c r="O117" s="253"/>
      <c r="P117" s="253"/>
      <c r="Q117" s="253"/>
      <c r="R117" s="253"/>
      <c r="S117" s="253"/>
      <c r="T117" s="25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5" t="s">
        <v>220</v>
      </c>
      <c r="AU117" s="255" t="s">
        <v>81</v>
      </c>
      <c r="AV117" s="14" t="s">
        <v>81</v>
      </c>
      <c r="AW117" s="14" t="s">
        <v>32</v>
      </c>
      <c r="AX117" s="14" t="s">
        <v>71</v>
      </c>
      <c r="AY117" s="255" t="s">
        <v>209</v>
      </c>
    </row>
    <row r="118" s="15" customFormat="1">
      <c r="A118" s="15"/>
      <c r="B118" s="256"/>
      <c r="C118" s="257"/>
      <c r="D118" s="236" t="s">
        <v>220</v>
      </c>
      <c r="E118" s="258" t="s">
        <v>19</v>
      </c>
      <c r="F118" s="259" t="s">
        <v>271</v>
      </c>
      <c r="G118" s="257"/>
      <c r="H118" s="260">
        <v>1</v>
      </c>
      <c r="I118" s="261"/>
      <c r="J118" s="257"/>
      <c r="K118" s="257"/>
      <c r="L118" s="262"/>
      <c r="M118" s="263"/>
      <c r="N118" s="264"/>
      <c r="O118" s="264"/>
      <c r="P118" s="264"/>
      <c r="Q118" s="264"/>
      <c r="R118" s="264"/>
      <c r="S118" s="264"/>
      <c r="T118" s="26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66" t="s">
        <v>220</v>
      </c>
      <c r="AU118" s="266" t="s">
        <v>81</v>
      </c>
      <c r="AV118" s="15" t="s">
        <v>216</v>
      </c>
      <c r="AW118" s="15" t="s">
        <v>32</v>
      </c>
      <c r="AX118" s="15" t="s">
        <v>79</v>
      </c>
      <c r="AY118" s="266" t="s">
        <v>209</v>
      </c>
    </row>
    <row r="119" s="2" customFormat="1" ht="33" customHeight="1">
      <c r="A119" s="41"/>
      <c r="B119" s="42"/>
      <c r="C119" s="216" t="s">
        <v>227</v>
      </c>
      <c r="D119" s="216" t="s">
        <v>211</v>
      </c>
      <c r="E119" s="217" t="s">
        <v>391</v>
      </c>
      <c r="F119" s="218" t="s">
        <v>392</v>
      </c>
      <c r="G119" s="219" t="s">
        <v>362</v>
      </c>
      <c r="H119" s="220">
        <v>36</v>
      </c>
      <c r="I119" s="221"/>
      <c r="J119" s="222">
        <f>ROUND(I119*H119,2)</f>
        <v>0</v>
      </c>
      <c r="K119" s="218" t="s">
        <v>215</v>
      </c>
      <c r="L119" s="47"/>
      <c r="M119" s="223" t="s">
        <v>19</v>
      </c>
      <c r="N119" s="224" t="s">
        <v>42</v>
      </c>
      <c r="O119" s="87"/>
      <c r="P119" s="225">
        <f>O119*H119</f>
        <v>0</v>
      </c>
      <c r="Q119" s="225">
        <v>0</v>
      </c>
      <c r="R119" s="225">
        <f>Q119*H119</f>
        <v>0</v>
      </c>
      <c r="S119" s="225">
        <v>0</v>
      </c>
      <c r="T119" s="226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7" t="s">
        <v>216</v>
      </c>
      <c r="AT119" s="227" t="s">
        <v>211</v>
      </c>
      <c r="AU119" s="227" t="s">
        <v>81</v>
      </c>
      <c r="AY119" s="20" t="s">
        <v>209</v>
      </c>
      <c r="BE119" s="228">
        <f>IF(N119="základní",J119,0)</f>
        <v>0</v>
      </c>
      <c r="BF119" s="228">
        <f>IF(N119="snížená",J119,0)</f>
        <v>0</v>
      </c>
      <c r="BG119" s="228">
        <f>IF(N119="zákl. přenesená",J119,0)</f>
        <v>0</v>
      </c>
      <c r="BH119" s="228">
        <f>IF(N119="sníž. přenesená",J119,0)</f>
        <v>0</v>
      </c>
      <c r="BI119" s="228">
        <f>IF(N119="nulová",J119,0)</f>
        <v>0</v>
      </c>
      <c r="BJ119" s="20" t="s">
        <v>79</v>
      </c>
      <c r="BK119" s="228">
        <f>ROUND(I119*H119,2)</f>
        <v>0</v>
      </c>
      <c r="BL119" s="20" t="s">
        <v>216</v>
      </c>
      <c r="BM119" s="227" t="s">
        <v>2032</v>
      </c>
    </row>
    <row r="120" s="2" customFormat="1">
      <c r="A120" s="41"/>
      <c r="B120" s="42"/>
      <c r="C120" s="43"/>
      <c r="D120" s="229" t="s">
        <v>218</v>
      </c>
      <c r="E120" s="43"/>
      <c r="F120" s="230" t="s">
        <v>394</v>
      </c>
      <c r="G120" s="43"/>
      <c r="H120" s="43"/>
      <c r="I120" s="231"/>
      <c r="J120" s="43"/>
      <c r="K120" s="43"/>
      <c r="L120" s="47"/>
      <c r="M120" s="232"/>
      <c r="N120" s="233"/>
      <c r="O120" s="87"/>
      <c r="P120" s="87"/>
      <c r="Q120" s="87"/>
      <c r="R120" s="87"/>
      <c r="S120" s="87"/>
      <c r="T120" s="88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0" t="s">
        <v>218</v>
      </c>
      <c r="AU120" s="20" t="s">
        <v>81</v>
      </c>
    </row>
    <row r="121" s="13" customFormat="1">
      <c r="A121" s="13"/>
      <c r="B121" s="234"/>
      <c r="C121" s="235"/>
      <c r="D121" s="236" t="s">
        <v>220</v>
      </c>
      <c r="E121" s="237" t="s">
        <v>19</v>
      </c>
      <c r="F121" s="238" t="s">
        <v>395</v>
      </c>
      <c r="G121" s="235"/>
      <c r="H121" s="237" t="s">
        <v>19</v>
      </c>
      <c r="I121" s="239"/>
      <c r="J121" s="235"/>
      <c r="K121" s="235"/>
      <c r="L121" s="240"/>
      <c r="M121" s="241"/>
      <c r="N121" s="242"/>
      <c r="O121" s="242"/>
      <c r="P121" s="242"/>
      <c r="Q121" s="242"/>
      <c r="R121" s="242"/>
      <c r="S121" s="242"/>
      <c r="T121" s="24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4" t="s">
        <v>220</v>
      </c>
      <c r="AU121" s="244" t="s">
        <v>81</v>
      </c>
      <c r="AV121" s="13" t="s">
        <v>79</v>
      </c>
      <c r="AW121" s="13" t="s">
        <v>32</v>
      </c>
      <c r="AX121" s="13" t="s">
        <v>71</v>
      </c>
      <c r="AY121" s="244" t="s">
        <v>209</v>
      </c>
    </row>
    <row r="122" s="14" customFormat="1">
      <c r="A122" s="14"/>
      <c r="B122" s="245"/>
      <c r="C122" s="246"/>
      <c r="D122" s="236" t="s">
        <v>220</v>
      </c>
      <c r="E122" s="247" t="s">
        <v>19</v>
      </c>
      <c r="F122" s="248" t="s">
        <v>2033</v>
      </c>
      <c r="G122" s="246"/>
      <c r="H122" s="249">
        <v>120</v>
      </c>
      <c r="I122" s="250"/>
      <c r="J122" s="246"/>
      <c r="K122" s="246"/>
      <c r="L122" s="251"/>
      <c r="M122" s="252"/>
      <c r="N122" s="253"/>
      <c r="O122" s="253"/>
      <c r="P122" s="253"/>
      <c r="Q122" s="253"/>
      <c r="R122" s="253"/>
      <c r="S122" s="253"/>
      <c r="T122" s="25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5" t="s">
        <v>220</v>
      </c>
      <c r="AU122" s="255" t="s">
        <v>81</v>
      </c>
      <c r="AV122" s="14" t="s">
        <v>81</v>
      </c>
      <c r="AW122" s="14" t="s">
        <v>32</v>
      </c>
      <c r="AX122" s="14" t="s">
        <v>71</v>
      </c>
      <c r="AY122" s="255" t="s">
        <v>209</v>
      </c>
    </row>
    <row r="123" s="14" customFormat="1">
      <c r="A123" s="14"/>
      <c r="B123" s="245"/>
      <c r="C123" s="246"/>
      <c r="D123" s="236" t="s">
        <v>220</v>
      </c>
      <c r="E123" s="247" t="s">
        <v>19</v>
      </c>
      <c r="F123" s="248" t="s">
        <v>2034</v>
      </c>
      <c r="G123" s="246"/>
      <c r="H123" s="249">
        <v>36</v>
      </c>
      <c r="I123" s="250"/>
      <c r="J123" s="246"/>
      <c r="K123" s="246"/>
      <c r="L123" s="251"/>
      <c r="M123" s="252"/>
      <c r="N123" s="253"/>
      <c r="O123" s="253"/>
      <c r="P123" s="253"/>
      <c r="Q123" s="253"/>
      <c r="R123" s="253"/>
      <c r="S123" s="253"/>
      <c r="T123" s="25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5" t="s">
        <v>220</v>
      </c>
      <c r="AU123" s="255" t="s">
        <v>81</v>
      </c>
      <c r="AV123" s="14" t="s">
        <v>81</v>
      </c>
      <c r="AW123" s="14" t="s">
        <v>32</v>
      </c>
      <c r="AX123" s="14" t="s">
        <v>79</v>
      </c>
      <c r="AY123" s="255" t="s">
        <v>209</v>
      </c>
    </row>
    <row r="124" s="2" customFormat="1" ht="24.15" customHeight="1">
      <c r="A124" s="41"/>
      <c r="B124" s="42"/>
      <c r="C124" s="216" t="s">
        <v>245</v>
      </c>
      <c r="D124" s="216" t="s">
        <v>211</v>
      </c>
      <c r="E124" s="217" t="s">
        <v>400</v>
      </c>
      <c r="F124" s="218" t="s">
        <v>401</v>
      </c>
      <c r="G124" s="219" t="s">
        <v>362</v>
      </c>
      <c r="H124" s="220">
        <v>42</v>
      </c>
      <c r="I124" s="221"/>
      <c r="J124" s="222">
        <f>ROUND(I124*H124,2)</f>
        <v>0</v>
      </c>
      <c r="K124" s="218" t="s">
        <v>215</v>
      </c>
      <c r="L124" s="47"/>
      <c r="M124" s="223" t="s">
        <v>19</v>
      </c>
      <c r="N124" s="224" t="s">
        <v>42</v>
      </c>
      <c r="O124" s="87"/>
      <c r="P124" s="225">
        <f>O124*H124</f>
        <v>0</v>
      </c>
      <c r="Q124" s="225">
        <v>0</v>
      </c>
      <c r="R124" s="225">
        <f>Q124*H124</f>
        <v>0</v>
      </c>
      <c r="S124" s="225">
        <v>0</v>
      </c>
      <c r="T124" s="226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7" t="s">
        <v>216</v>
      </c>
      <c r="AT124" s="227" t="s">
        <v>211</v>
      </c>
      <c r="AU124" s="227" t="s">
        <v>81</v>
      </c>
      <c r="AY124" s="20" t="s">
        <v>209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20" t="s">
        <v>79</v>
      </c>
      <c r="BK124" s="228">
        <f>ROUND(I124*H124,2)</f>
        <v>0</v>
      </c>
      <c r="BL124" s="20" t="s">
        <v>216</v>
      </c>
      <c r="BM124" s="227" t="s">
        <v>2035</v>
      </c>
    </row>
    <row r="125" s="2" customFormat="1">
      <c r="A125" s="41"/>
      <c r="B125" s="42"/>
      <c r="C125" s="43"/>
      <c r="D125" s="229" t="s">
        <v>218</v>
      </c>
      <c r="E125" s="43"/>
      <c r="F125" s="230" t="s">
        <v>403</v>
      </c>
      <c r="G125" s="43"/>
      <c r="H125" s="43"/>
      <c r="I125" s="231"/>
      <c r="J125" s="43"/>
      <c r="K125" s="43"/>
      <c r="L125" s="47"/>
      <c r="M125" s="232"/>
      <c r="N125" s="233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218</v>
      </c>
      <c r="AU125" s="20" t="s">
        <v>81</v>
      </c>
    </row>
    <row r="126" s="14" customFormat="1">
      <c r="A126" s="14"/>
      <c r="B126" s="245"/>
      <c r="C126" s="246"/>
      <c r="D126" s="236" t="s">
        <v>220</v>
      </c>
      <c r="E126" s="247" t="s">
        <v>19</v>
      </c>
      <c r="F126" s="248" t="s">
        <v>2036</v>
      </c>
      <c r="G126" s="246"/>
      <c r="H126" s="249">
        <v>42</v>
      </c>
      <c r="I126" s="250"/>
      <c r="J126" s="246"/>
      <c r="K126" s="246"/>
      <c r="L126" s="251"/>
      <c r="M126" s="252"/>
      <c r="N126" s="253"/>
      <c r="O126" s="253"/>
      <c r="P126" s="253"/>
      <c r="Q126" s="253"/>
      <c r="R126" s="253"/>
      <c r="S126" s="253"/>
      <c r="T126" s="25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5" t="s">
        <v>220</v>
      </c>
      <c r="AU126" s="255" t="s">
        <v>81</v>
      </c>
      <c r="AV126" s="14" t="s">
        <v>81</v>
      </c>
      <c r="AW126" s="14" t="s">
        <v>32</v>
      </c>
      <c r="AX126" s="14" t="s">
        <v>79</v>
      </c>
      <c r="AY126" s="255" t="s">
        <v>209</v>
      </c>
    </row>
    <row r="127" s="2" customFormat="1" ht="33" customHeight="1">
      <c r="A127" s="41"/>
      <c r="B127" s="42"/>
      <c r="C127" s="216" t="s">
        <v>250</v>
      </c>
      <c r="D127" s="216" t="s">
        <v>211</v>
      </c>
      <c r="E127" s="217" t="s">
        <v>406</v>
      </c>
      <c r="F127" s="218" t="s">
        <v>407</v>
      </c>
      <c r="G127" s="219" t="s">
        <v>362</v>
      </c>
      <c r="H127" s="220">
        <v>30</v>
      </c>
      <c r="I127" s="221"/>
      <c r="J127" s="222">
        <f>ROUND(I127*H127,2)</f>
        <v>0</v>
      </c>
      <c r="K127" s="218" t="s">
        <v>215</v>
      </c>
      <c r="L127" s="47"/>
      <c r="M127" s="223" t="s">
        <v>19</v>
      </c>
      <c r="N127" s="224" t="s">
        <v>42</v>
      </c>
      <c r="O127" s="87"/>
      <c r="P127" s="225">
        <f>O127*H127</f>
        <v>0</v>
      </c>
      <c r="Q127" s="225">
        <v>0</v>
      </c>
      <c r="R127" s="225">
        <f>Q127*H127</f>
        <v>0</v>
      </c>
      <c r="S127" s="225">
        <v>0</v>
      </c>
      <c r="T127" s="226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7" t="s">
        <v>216</v>
      </c>
      <c r="AT127" s="227" t="s">
        <v>211</v>
      </c>
      <c r="AU127" s="227" t="s">
        <v>81</v>
      </c>
      <c r="AY127" s="20" t="s">
        <v>209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20" t="s">
        <v>79</v>
      </c>
      <c r="BK127" s="228">
        <f>ROUND(I127*H127,2)</f>
        <v>0</v>
      </c>
      <c r="BL127" s="20" t="s">
        <v>216</v>
      </c>
      <c r="BM127" s="227" t="s">
        <v>2037</v>
      </c>
    </row>
    <row r="128" s="2" customFormat="1">
      <c r="A128" s="41"/>
      <c r="B128" s="42"/>
      <c r="C128" s="43"/>
      <c r="D128" s="229" t="s">
        <v>218</v>
      </c>
      <c r="E128" s="43"/>
      <c r="F128" s="230" t="s">
        <v>409</v>
      </c>
      <c r="G128" s="43"/>
      <c r="H128" s="43"/>
      <c r="I128" s="231"/>
      <c r="J128" s="43"/>
      <c r="K128" s="43"/>
      <c r="L128" s="47"/>
      <c r="M128" s="232"/>
      <c r="N128" s="233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218</v>
      </c>
      <c r="AU128" s="20" t="s">
        <v>81</v>
      </c>
    </row>
    <row r="129" s="14" customFormat="1">
      <c r="A129" s="14"/>
      <c r="B129" s="245"/>
      <c r="C129" s="246"/>
      <c r="D129" s="236" t="s">
        <v>220</v>
      </c>
      <c r="E129" s="247" t="s">
        <v>19</v>
      </c>
      <c r="F129" s="248" t="s">
        <v>2038</v>
      </c>
      <c r="G129" s="246"/>
      <c r="H129" s="249">
        <v>30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5" t="s">
        <v>220</v>
      </c>
      <c r="AU129" s="255" t="s">
        <v>81</v>
      </c>
      <c r="AV129" s="14" t="s">
        <v>81</v>
      </c>
      <c r="AW129" s="14" t="s">
        <v>32</v>
      </c>
      <c r="AX129" s="14" t="s">
        <v>79</v>
      </c>
      <c r="AY129" s="255" t="s">
        <v>209</v>
      </c>
    </row>
    <row r="130" s="2" customFormat="1" ht="33" customHeight="1">
      <c r="A130" s="41"/>
      <c r="B130" s="42"/>
      <c r="C130" s="216" t="s">
        <v>255</v>
      </c>
      <c r="D130" s="216" t="s">
        <v>211</v>
      </c>
      <c r="E130" s="217" t="s">
        <v>412</v>
      </c>
      <c r="F130" s="218" t="s">
        <v>413</v>
      </c>
      <c r="G130" s="219" t="s">
        <v>362</v>
      </c>
      <c r="H130" s="220">
        <v>12</v>
      </c>
      <c r="I130" s="221"/>
      <c r="J130" s="222">
        <f>ROUND(I130*H130,2)</f>
        <v>0</v>
      </c>
      <c r="K130" s="218" t="s">
        <v>215</v>
      </c>
      <c r="L130" s="47"/>
      <c r="M130" s="223" t="s">
        <v>19</v>
      </c>
      <c r="N130" s="224" t="s">
        <v>42</v>
      </c>
      <c r="O130" s="87"/>
      <c r="P130" s="225">
        <f>O130*H130</f>
        <v>0</v>
      </c>
      <c r="Q130" s="225">
        <v>0</v>
      </c>
      <c r="R130" s="225">
        <f>Q130*H130</f>
        <v>0</v>
      </c>
      <c r="S130" s="225">
        <v>0</v>
      </c>
      <c r="T130" s="226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7" t="s">
        <v>216</v>
      </c>
      <c r="AT130" s="227" t="s">
        <v>211</v>
      </c>
      <c r="AU130" s="227" t="s">
        <v>81</v>
      </c>
      <c r="AY130" s="20" t="s">
        <v>209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20" t="s">
        <v>79</v>
      </c>
      <c r="BK130" s="228">
        <f>ROUND(I130*H130,2)</f>
        <v>0</v>
      </c>
      <c r="BL130" s="20" t="s">
        <v>216</v>
      </c>
      <c r="BM130" s="227" t="s">
        <v>2039</v>
      </c>
    </row>
    <row r="131" s="2" customFormat="1">
      <c r="A131" s="41"/>
      <c r="B131" s="42"/>
      <c r="C131" s="43"/>
      <c r="D131" s="229" t="s">
        <v>218</v>
      </c>
      <c r="E131" s="43"/>
      <c r="F131" s="230" t="s">
        <v>415</v>
      </c>
      <c r="G131" s="43"/>
      <c r="H131" s="43"/>
      <c r="I131" s="231"/>
      <c r="J131" s="43"/>
      <c r="K131" s="43"/>
      <c r="L131" s="47"/>
      <c r="M131" s="232"/>
      <c r="N131" s="233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218</v>
      </c>
      <c r="AU131" s="20" t="s">
        <v>81</v>
      </c>
    </row>
    <row r="132" s="14" customFormat="1">
      <c r="A132" s="14"/>
      <c r="B132" s="245"/>
      <c r="C132" s="246"/>
      <c r="D132" s="236" t="s">
        <v>220</v>
      </c>
      <c r="E132" s="247" t="s">
        <v>19</v>
      </c>
      <c r="F132" s="248" t="s">
        <v>2040</v>
      </c>
      <c r="G132" s="246"/>
      <c r="H132" s="249">
        <v>12</v>
      </c>
      <c r="I132" s="250"/>
      <c r="J132" s="246"/>
      <c r="K132" s="246"/>
      <c r="L132" s="251"/>
      <c r="M132" s="252"/>
      <c r="N132" s="253"/>
      <c r="O132" s="253"/>
      <c r="P132" s="253"/>
      <c r="Q132" s="253"/>
      <c r="R132" s="253"/>
      <c r="S132" s="253"/>
      <c r="T132" s="25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5" t="s">
        <v>220</v>
      </c>
      <c r="AU132" s="255" t="s">
        <v>81</v>
      </c>
      <c r="AV132" s="14" t="s">
        <v>81</v>
      </c>
      <c r="AW132" s="14" t="s">
        <v>32</v>
      </c>
      <c r="AX132" s="14" t="s">
        <v>79</v>
      </c>
      <c r="AY132" s="255" t="s">
        <v>209</v>
      </c>
    </row>
    <row r="133" s="2" customFormat="1" ht="24.15" customHeight="1">
      <c r="A133" s="41"/>
      <c r="B133" s="42"/>
      <c r="C133" s="216" t="s">
        <v>263</v>
      </c>
      <c r="D133" s="216" t="s">
        <v>211</v>
      </c>
      <c r="E133" s="217" t="s">
        <v>418</v>
      </c>
      <c r="F133" s="218" t="s">
        <v>419</v>
      </c>
      <c r="G133" s="219" t="s">
        <v>362</v>
      </c>
      <c r="H133" s="220">
        <v>12</v>
      </c>
      <c r="I133" s="221"/>
      <c r="J133" s="222">
        <f>ROUND(I133*H133,2)</f>
        <v>0</v>
      </c>
      <c r="K133" s="218" t="s">
        <v>215</v>
      </c>
      <c r="L133" s="47"/>
      <c r="M133" s="223" t="s">
        <v>19</v>
      </c>
      <c r="N133" s="224" t="s">
        <v>42</v>
      </c>
      <c r="O133" s="87"/>
      <c r="P133" s="225">
        <f>O133*H133</f>
        <v>0</v>
      </c>
      <c r="Q133" s="225">
        <v>0</v>
      </c>
      <c r="R133" s="225">
        <f>Q133*H133</f>
        <v>0</v>
      </c>
      <c r="S133" s="225">
        <v>0</v>
      </c>
      <c r="T133" s="22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216</v>
      </c>
      <c r="AT133" s="227" t="s">
        <v>211</v>
      </c>
      <c r="AU133" s="227" t="s">
        <v>81</v>
      </c>
      <c r="AY133" s="20" t="s">
        <v>209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20" t="s">
        <v>79</v>
      </c>
      <c r="BK133" s="228">
        <f>ROUND(I133*H133,2)</f>
        <v>0</v>
      </c>
      <c r="BL133" s="20" t="s">
        <v>216</v>
      </c>
      <c r="BM133" s="227" t="s">
        <v>2041</v>
      </c>
    </row>
    <row r="134" s="2" customFormat="1">
      <c r="A134" s="41"/>
      <c r="B134" s="42"/>
      <c r="C134" s="43"/>
      <c r="D134" s="229" t="s">
        <v>218</v>
      </c>
      <c r="E134" s="43"/>
      <c r="F134" s="230" t="s">
        <v>421</v>
      </c>
      <c r="G134" s="43"/>
      <c r="H134" s="43"/>
      <c r="I134" s="231"/>
      <c r="J134" s="43"/>
      <c r="K134" s="43"/>
      <c r="L134" s="47"/>
      <c r="M134" s="232"/>
      <c r="N134" s="233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218</v>
      </c>
      <c r="AU134" s="20" t="s">
        <v>81</v>
      </c>
    </row>
    <row r="135" s="13" customFormat="1">
      <c r="A135" s="13"/>
      <c r="B135" s="234"/>
      <c r="C135" s="235"/>
      <c r="D135" s="236" t="s">
        <v>220</v>
      </c>
      <c r="E135" s="237" t="s">
        <v>19</v>
      </c>
      <c r="F135" s="238" t="s">
        <v>422</v>
      </c>
      <c r="G135" s="235"/>
      <c r="H135" s="237" t="s">
        <v>19</v>
      </c>
      <c r="I135" s="239"/>
      <c r="J135" s="235"/>
      <c r="K135" s="235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220</v>
      </c>
      <c r="AU135" s="244" t="s">
        <v>81</v>
      </c>
      <c r="AV135" s="13" t="s">
        <v>79</v>
      </c>
      <c r="AW135" s="13" t="s">
        <v>32</v>
      </c>
      <c r="AX135" s="13" t="s">
        <v>71</v>
      </c>
      <c r="AY135" s="244" t="s">
        <v>209</v>
      </c>
    </row>
    <row r="136" s="14" customFormat="1">
      <c r="A136" s="14"/>
      <c r="B136" s="245"/>
      <c r="C136" s="246"/>
      <c r="D136" s="236" t="s">
        <v>220</v>
      </c>
      <c r="E136" s="247" t="s">
        <v>19</v>
      </c>
      <c r="F136" s="248" t="s">
        <v>2042</v>
      </c>
      <c r="G136" s="246"/>
      <c r="H136" s="249">
        <v>120</v>
      </c>
      <c r="I136" s="250"/>
      <c r="J136" s="246"/>
      <c r="K136" s="246"/>
      <c r="L136" s="251"/>
      <c r="M136" s="252"/>
      <c r="N136" s="253"/>
      <c r="O136" s="253"/>
      <c r="P136" s="253"/>
      <c r="Q136" s="253"/>
      <c r="R136" s="253"/>
      <c r="S136" s="253"/>
      <c r="T136" s="25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5" t="s">
        <v>220</v>
      </c>
      <c r="AU136" s="255" t="s">
        <v>81</v>
      </c>
      <c r="AV136" s="14" t="s">
        <v>81</v>
      </c>
      <c r="AW136" s="14" t="s">
        <v>32</v>
      </c>
      <c r="AX136" s="14" t="s">
        <v>71</v>
      </c>
      <c r="AY136" s="255" t="s">
        <v>209</v>
      </c>
    </row>
    <row r="137" s="16" customFormat="1">
      <c r="A137" s="16"/>
      <c r="B137" s="267"/>
      <c r="C137" s="268"/>
      <c r="D137" s="236" t="s">
        <v>220</v>
      </c>
      <c r="E137" s="269" t="s">
        <v>19</v>
      </c>
      <c r="F137" s="270" t="s">
        <v>370</v>
      </c>
      <c r="G137" s="268"/>
      <c r="H137" s="271">
        <v>120</v>
      </c>
      <c r="I137" s="272"/>
      <c r="J137" s="268"/>
      <c r="K137" s="268"/>
      <c r="L137" s="273"/>
      <c r="M137" s="274"/>
      <c r="N137" s="275"/>
      <c r="O137" s="275"/>
      <c r="P137" s="275"/>
      <c r="Q137" s="275"/>
      <c r="R137" s="275"/>
      <c r="S137" s="275"/>
      <c r="T137" s="27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T137" s="277" t="s">
        <v>220</v>
      </c>
      <c r="AU137" s="277" t="s">
        <v>81</v>
      </c>
      <c r="AV137" s="16" t="s">
        <v>146</v>
      </c>
      <c r="AW137" s="16" t="s">
        <v>32</v>
      </c>
      <c r="AX137" s="16" t="s">
        <v>71</v>
      </c>
      <c r="AY137" s="277" t="s">
        <v>209</v>
      </c>
    </row>
    <row r="138" s="13" customFormat="1">
      <c r="A138" s="13"/>
      <c r="B138" s="234"/>
      <c r="C138" s="235"/>
      <c r="D138" s="236" t="s">
        <v>220</v>
      </c>
      <c r="E138" s="237" t="s">
        <v>19</v>
      </c>
      <c r="F138" s="238" t="s">
        <v>425</v>
      </c>
      <c r="G138" s="235"/>
      <c r="H138" s="237" t="s">
        <v>19</v>
      </c>
      <c r="I138" s="239"/>
      <c r="J138" s="235"/>
      <c r="K138" s="235"/>
      <c r="L138" s="240"/>
      <c r="M138" s="241"/>
      <c r="N138" s="242"/>
      <c r="O138" s="242"/>
      <c r="P138" s="242"/>
      <c r="Q138" s="242"/>
      <c r="R138" s="242"/>
      <c r="S138" s="242"/>
      <c r="T138" s="24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4" t="s">
        <v>220</v>
      </c>
      <c r="AU138" s="244" t="s">
        <v>81</v>
      </c>
      <c r="AV138" s="13" t="s">
        <v>79</v>
      </c>
      <c r="AW138" s="13" t="s">
        <v>32</v>
      </c>
      <c r="AX138" s="13" t="s">
        <v>71</v>
      </c>
      <c r="AY138" s="244" t="s">
        <v>209</v>
      </c>
    </row>
    <row r="139" s="14" customFormat="1">
      <c r="A139" s="14"/>
      <c r="B139" s="245"/>
      <c r="C139" s="246"/>
      <c r="D139" s="236" t="s">
        <v>220</v>
      </c>
      <c r="E139" s="247" t="s">
        <v>19</v>
      </c>
      <c r="F139" s="248" t="s">
        <v>2043</v>
      </c>
      <c r="G139" s="246"/>
      <c r="H139" s="249">
        <v>12</v>
      </c>
      <c r="I139" s="250"/>
      <c r="J139" s="246"/>
      <c r="K139" s="246"/>
      <c r="L139" s="251"/>
      <c r="M139" s="252"/>
      <c r="N139" s="253"/>
      <c r="O139" s="253"/>
      <c r="P139" s="253"/>
      <c r="Q139" s="253"/>
      <c r="R139" s="253"/>
      <c r="S139" s="253"/>
      <c r="T139" s="25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5" t="s">
        <v>220</v>
      </c>
      <c r="AU139" s="255" t="s">
        <v>81</v>
      </c>
      <c r="AV139" s="14" t="s">
        <v>81</v>
      </c>
      <c r="AW139" s="14" t="s">
        <v>32</v>
      </c>
      <c r="AX139" s="14" t="s">
        <v>79</v>
      </c>
      <c r="AY139" s="255" t="s">
        <v>209</v>
      </c>
    </row>
    <row r="140" s="2" customFormat="1" ht="24.15" customHeight="1">
      <c r="A140" s="41"/>
      <c r="B140" s="42"/>
      <c r="C140" s="216" t="s">
        <v>272</v>
      </c>
      <c r="D140" s="216" t="s">
        <v>211</v>
      </c>
      <c r="E140" s="217" t="s">
        <v>464</v>
      </c>
      <c r="F140" s="218" t="s">
        <v>465</v>
      </c>
      <c r="G140" s="219" t="s">
        <v>258</v>
      </c>
      <c r="H140" s="220">
        <v>244.80000000000001</v>
      </c>
      <c r="I140" s="221"/>
      <c r="J140" s="222">
        <f>ROUND(I140*H140,2)</f>
        <v>0</v>
      </c>
      <c r="K140" s="218" t="s">
        <v>215</v>
      </c>
      <c r="L140" s="47"/>
      <c r="M140" s="223" t="s">
        <v>19</v>
      </c>
      <c r="N140" s="224" t="s">
        <v>42</v>
      </c>
      <c r="O140" s="87"/>
      <c r="P140" s="225">
        <f>O140*H140</f>
        <v>0</v>
      </c>
      <c r="Q140" s="225">
        <v>0.00058</v>
      </c>
      <c r="R140" s="225">
        <f>Q140*H140</f>
        <v>0.141984</v>
      </c>
      <c r="S140" s="225">
        <v>0</v>
      </c>
      <c r="T140" s="226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7" t="s">
        <v>216</v>
      </c>
      <c r="AT140" s="227" t="s">
        <v>211</v>
      </c>
      <c r="AU140" s="227" t="s">
        <v>81</v>
      </c>
      <c r="AY140" s="20" t="s">
        <v>209</v>
      </c>
      <c r="BE140" s="228">
        <f>IF(N140="základní",J140,0)</f>
        <v>0</v>
      </c>
      <c r="BF140" s="228">
        <f>IF(N140="snížená",J140,0)</f>
        <v>0</v>
      </c>
      <c r="BG140" s="228">
        <f>IF(N140="zákl. přenesená",J140,0)</f>
        <v>0</v>
      </c>
      <c r="BH140" s="228">
        <f>IF(N140="sníž. přenesená",J140,0)</f>
        <v>0</v>
      </c>
      <c r="BI140" s="228">
        <f>IF(N140="nulová",J140,0)</f>
        <v>0</v>
      </c>
      <c r="BJ140" s="20" t="s">
        <v>79</v>
      </c>
      <c r="BK140" s="228">
        <f>ROUND(I140*H140,2)</f>
        <v>0</v>
      </c>
      <c r="BL140" s="20" t="s">
        <v>216</v>
      </c>
      <c r="BM140" s="227" t="s">
        <v>2044</v>
      </c>
    </row>
    <row r="141" s="2" customFormat="1">
      <c r="A141" s="41"/>
      <c r="B141" s="42"/>
      <c r="C141" s="43"/>
      <c r="D141" s="229" t="s">
        <v>218</v>
      </c>
      <c r="E141" s="43"/>
      <c r="F141" s="230" t="s">
        <v>467</v>
      </c>
      <c r="G141" s="43"/>
      <c r="H141" s="43"/>
      <c r="I141" s="231"/>
      <c r="J141" s="43"/>
      <c r="K141" s="43"/>
      <c r="L141" s="47"/>
      <c r="M141" s="232"/>
      <c r="N141" s="233"/>
      <c r="O141" s="87"/>
      <c r="P141" s="87"/>
      <c r="Q141" s="87"/>
      <c r="R141" s="87"/>
      <c r="S141" s="87"/>
      <c r="T141" s="88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0" t="s">
        <v>218</v>
      </c>
      <c r="AU141" s="20" t="s">
        <v>81</v>
      </c>
    </row>
    <row r="142" s="14" customFormat="1">
      <c r="A142" s="14"/>
      <c r="B142" s="245"/>
      <c r="C142" s="246"/>
      <c r="D142" s="236" t="s">
        <v>220</v>
      </c>
      <c r="E142" s="247" t="s">
        <v>19</v>
      </c>
      <c r="F142" s="248" t="s">
        <v>2045</v>
      </c>
      <c r="G142" s="246"/>
      <c r="H142" s="249">
        <v>244.80000000000001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220</v>
      </c>
      <c r="AU142" s="255" t="s">
        <v>81</v>
      </c>
      <c r="AV142" s="14" t="s">
        <v>81</v>
      </c>
      <c r="AW142" s="14" t="s">
        <v>32</v>
      </c>
      <c r="AX142" s="14" t="s">
        <v>79</v>
      </c>
      <c r="AY142" s="255" t="s">
        <v>209</v>
      </c>
    </row>
    <row r="143" s="2" customFormat="1" ht="24.15" customHeight="1">
      <c r="A143" s="41"/>
      <c r="B143" s="42"/>
      <c r="C143" s="216" t="s">
        <v>8</v>
      </c>
      <c r="D143" s="216" t="s">
        <v>211</v>
      </c>
      <c r="E143" s="217" t="s">
        <v>471</v>
      </c>
      <c r="F143" s="218" t="s">
        <v>472</v>
      </c>
      <c r="G143" s="219" t="s">
        <v>258</v>
      </c>
      <c r="H143" s="220">
        <v>244.80000000000001</v>
      </c>
      <c r="I143" s="221"/>
      <c r="J143" s="222">
        <f>ROUND(I143*H143,2)</f>
        <v>0</v>
      </c>
      <c r="K143" s="218" t="s">
        <v>215</v>
      </c>
      <c r="L143" s="47"/>
      <c r="M143" s="223" t="s">
        <v>19</v>
      </c>
      <c r="N143" s="224" t="s">
        <v>42</v>
      </c>
      <c r="O143" s="87"/>
      <c r="P143" s="225">
        <f>O143*H143</f>
        <v>0</v>
      </c>
      <c r="Q143" s="225">
        <v>0</v>
      </c>
      <c r="R143" s="225">
        <f>Q143*H143</f>
        <v>0</v>
      </c>
      <c r="S143" s="225">
        <v>0</v>
      </c>
      <c r="T143" s="226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7" t="s">
        <v>216</v>
      </c>
      <c r="AT143" s="227" t="s">
        <v>211</v>
      </c>
      <c r="AU143" s="227" t="s">
        <v>81</v>
      </c>
      <c r="AY143" s="20" t="s">
        <v>209</v>
      </c>
      <c r="BE143" s="228">
        <f>IF(N143="základní",J143,0)</f>
        <v>0</v>
      </c>
      <c r="BF143" s="228">
        <f>IF(N143="snížená",J143,0)</f>
        <v>0</v>
      </c>
      <c r="BG143" s="228">
        <f>IF(N143="zákl. přenesená",J143,0)</f>
        <v>0</v>
      </c>
      <c r="BH143" s="228">
        <f>IF(N143="sníž. přenesená",J143,0)</f>
        <v>0</v>
      </c>
      <c r="BI143" s="228">
        <f>IF(N143="nulová",J143,0)</f>
        <v>0</v>
      </c>
      <c r="BJ143" s="20" t="s">
        <v>79</v>
      </c>
      <c r="BK143" s="228">
        <f>ROUND(I143*H143,2)</f>
        <v>0</v>
      </c>
      <c r="BL143" s="20" t="s">
        <v>216</v>
      </c>
      <c r="BM143" s="227" t="s">
        <v>2046</v>
      </c>
    </row>
    <row r="144" s="2" customFormat="1">
      <c r="A144" s="41"/>
      <c r="B144" s="42"/>
      <c r="C144" s="43"/>
      <c r="D144" s="229" t="s">
        <v>218</v>
      </c>
      <c r="E144" s="43"/>
      <c r="F144" s="230" t="s">
        <v>474</v>
      </c>
      <c r="G144" s="43"/>
      <c r="H144" s="43"/>
      <c r="I144" s="231"/>
      <c r="J144" s="43"/>
      <c r="K144" s="43"/>
      <c r="L144" s="47"/>
      <c r="M144" s="232"/>
      <c r="N144" s="233"/>
      <c r="O144" s="87"/>
      <c r="P144" s="87"/>
      <c r="Q144" s="87"/>
      <c r="R144" s="87"/>
      <c r="S144" s="87"/>
      <c r="T144" s="88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0" t="s">
        <v>218</v>
      </c>
      <c r="AU144" s="20" t="s">
        <v>81</v>
      </c>
    </row>
    <row r="145" s="2" customFormat="1" ht="37.8" customHeight="1">
      <c r="A145" s="41"/>
      <c r="B145" s="42"/>
      <c r="C145" s="216" t="s">
        <v>284</v>
      </c>
      <c r="D145" s="216" t="s">
        <v>211</v>
      </c>
      <c r="E145" s="217" t="s">
        <v>598</v>
      </c>
      <c r="F145" s="218" t="s">
        <v>599</v>
      </c>
      <c r="G145" s="219" t="s">
        <v>362</v>
      </c>
      <c r="H145" s="220">
        <v>177.30000000000001</v>
      </c>
      <c r="I145" s="221"/>
      <c r="J145" s="222">
        <f>ROUND(I145*H145,2)</f>
        <v>0</v>
      </c>
      <c r="K145" s="218" t="s">
        <v>215</v>
      </c>
      <c r="L145" s="47"/>
      <c r="M145" s="223" t="s">
        <v>19</v>
      </c>
      <c r="N145" s="224" t="s">
        <v>42</v>
      </c>
      <c r="O145" s="87"/>
      <c r="P145" s="225">
        <f>O145*H145</f>
        <v>0</v>
      </c>
      <c r="Q145" s="225">
        <v>0</v>
      </c>
      <c r="R145" s="225">
        <f>Q145*H145</f>
        <v>0</v>
      </c>
      <c r="S145" s="225">
        <v>0</v>
      </c>
      <c r="T145" s="226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7" t="s">
        <v>216</v>
      </c>
      <c r="AT145" s="227" t="s">
        <v>211</v>
      </c>
      <c r="AU145" s="227" t="s">
        <v>81</v>
      </c>
      <c r="AY145" s="20" t="s">
        <v>209</v>
      </c>
      <c r="BE145" s="228">
        <f>IF(N145="základní",J145,0)</f>
        <v>0</v>
      </c>
      <c r="BF145" s="228">
        <f>IF(N145="snížená",J145,0)</f>
        <v>0</v>
      </c>
      <c r="BG145" s="228">
        <f>IF(N145="zákl. přenesená",J145,0)</f>
        <v>0</v>
      </c>
      <c r="BH145" s="228">
        <f>IF(N145="sníž. přenesená",J145,0)</f>
        <v>0</v>
      </c>
      <c r="BI145" s="228">
        <f>IF(N145="nulová",J145,0)</f>
        <v>0</v>
      </c>
      <c r="BJ145" s="20" t="s">
        <v>79</v>
      </c>
      <c r="BK145" s="228">
        <f>ROUND(I145*H145,2)</f>
        <v>0</v>
      </c>
      <c r="BL145" s="20" t="s">
        <v>216</v>
      </c>
      <c r="BM145" s="227" t="s">
        <v>2047</v>
      </c>
    </row>
    <row r="146" s="2" customFormat="1">
      <c r="A146" s="41"/>
      <c r="B146" s="42"/>
      <c r="C146" s="43"/>
      <c r="D146" s="229" t="s">
        <v>218</v>
      </c>
      <c r="E146" s="43"/>
      <c r="F146" s="230" t="s">
        <v>601</v>
      </c>
      <c r="G146" s="43"/>
      <c r="H146" s="43"/>
      <c r="I146" s="231"/>
      <c r="J146" s="43"/>
      <c r="K146" s="43"/>
      <c r="L146" s="47"/>
      <c r="M146" s="232"/>
      <c r="N146" s="233"/>
      <c r="O146" s="87"/>
      <c r="P146" s="87"/>
      <c r="Q146" s="87"/>
      <c r="R146" s="87"/>
      <c r="S146" s="87"/>
      <c r="T146" s="88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0" t="s">
        <v>218</v>
      </c>
      <c r="AU146" s="20" t="s">
        <v>81</v>
      </c>
    </row>
    <row r="147" s="13" customFormat="1">
      <c r="A147" s="13"/>
      <c r="B147" s="234"/>
      <c r="C147" s="235"/>
      <c r="D147" s="236" t="s">
        <v>220</v>
      </c>
      <c r="E147" s="237" t="s">
        <v>19</v>
      </c>
      <c r="F147" s="238" t="s">
        <v>2048</v>
      </c>
      <c r="G147" s="235"/>
      <c r="H147" s="237" t="s">
        <v>19</v>
      </c>
      <c r="I147" s="239"/>
      <c r="J147" s="235"/>
      <c r="K147" s="235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220</v>
      </c>
      <c r="AU147" s="244" t="s">
        <v>81</v>
      </c>
      <c r="AV147" s="13" t="s">
        <v>79</v>
      </c>
      <c r="AW147" s="13" t="s">
        <v>32</v>
      </c>
      <c r="AX147" s="13" t="s">
        <v>71</v>
      </c>
      <c r="AY147" s="244" t="s">
        <v>209</v>
      </c>
    </row>
    <row r="148" s="14" customFormat="1">
      <c r="A148" s="14"/>
      <c r="B148" s="245"/>
      <c r="C148" s="246"/>
      <c r="D148" s="236" t="s">
        <v>220</v>
      </c>
      <c r="E148" s="247" t="s">
        <v>19</v>
      </c>
      <c r="F148" s="248" t="s">
        <v>2049</v>
      </c>
      <c r="G148" s="246"/>
      <c r="H148" s="249">
        <v>78</v>
      </c>
      <c r="I148" s="250"/>
      <c r="J148" s="246"/>
      <c r="K148" s="246"/>
      <c r="L148" s="251"/>
      <c r="M148" s="252"/>
      <c r="N148" s="253"/>
      <c r="O148" s="253"/>
      <c r="P148" s="253"/>
      <c r="Q148" s="253"/>
      <c r="R148" s="253"/>
      <c r="S148" s="253"/>
      <c r="T148" s="25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5" t="s">
        <v>220</v>
      </c>
      <c r="AU148" s="255" t="s">
        <v>81</v>
      </c>
      <c r="AV148" s="14" t="s">
        <v>81</v>
      </c>
      <c r="AW148" s="14" t="s">
        <v>32</v>
      </c>
      <c r="AX148" s="14" t="s">
        <v>71</v>
      </c>
      <c r="AY148" s="255" t="s">
        <v>209</v>
      </c>
    </row>
    <row r="149" s="13" customFormat="1">
      <c r="A149" s="13"/>
      <c r="B149" s="234"/>
      <c r="C149" s="235"/>
      <c r="D149" s="236" t="s">
        <v>220</v>
      </c>
      <c r="E149" s="237" t="s">
        <v>19</v>
      </c>
      <c r="F149" s="238" t="s">
        <v>2050</v>
      </c>
      <c r="G149" s="235"/>
      <c r="H149" s="237" t="s">
        <v>19</v>
      </c>
      <c r="I149" s="239"/>
      <c r="J149" s="235"/>
      <c r="K149" s="235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220</v>
      </c>
      <c r="AU149" s="244" t="s">
        <v>81</v>
      </c>
      <c r="AV149" s="13" t="s">
        <v>79</v>
      </c>
      <c r="AW149" s="13" t="s">
        <v>32</v>
      </c>
      <c r="AX149" s="13" t="s">
        <v>71</v>
      </c>
      <c r="AY149" s="244" t="s">
        <v>209</v>
      </c>
    </row>
    <row r="150" s="14" customFormat="1">
      <c r="A150" s="14"/>
      <c r="B150" s="245"/>
      <c r="C150" s="246"/>
      <c r="D150" s="236" t="s">
        <v>220</v>
      </c>
      <c r="E150" s="247" t="s">
        <v>19</v>
      </c>
      <c r="F150" s="248" t="s">
        <v>2051</v>
      </c>
      <c r="G150" s="246"/>
      <c r="H150" s="249">
        <v>65.799999999999997</v>
      </c>
      <c r="I150" s="250"/>
      <c r="J150" s="246"/>
      <c r="K150" s="246"/>
      <c r="L150" s="251"/>
      <c r="M150" s="252"/>
      <c r="N150" s="253"/>
      <c r="O150" s="253"/>
      <c r="P150" s="253"/>
      <c r="Q150" s="253"/>
      <c r="R150" s="253"/>
      <c r="S150" s="253"/>
      <c r="T150" s="25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5" t="s">
        <v>220</v>
      </c>
      <c r="AU150" s="255" t="s">
        <v>81</v>
      </c>
      <c r="AV150" s="14" t="s">
        <v>81</v>
      </c>
      <c r="AW150" s="14" t="s">
        <v>32</v>
      </c>
      <c r="AX150" s="14" t="s">
        <v>71</v>
      </c>
      <c r="AY150" s="255" t="s">
        <v>209</v>
      </c>
    </row>
    <row r="151" s="13" customFormat="1">
      <c r="A151" s="13"/>
      <c r="B151" s="234"/>
      <c r="C151" s="235"/>
      <c r="D151" s="236" t="s">
        <v>220</v>
      </c>
      <c r="E151" s="237" t="s">
        <v>19</v>
      </c>
      <c r="F151" s="238" t="s">
        <v>619</v>
      </c>
      <c r="G151" s="235"/>
      <c r="H151" s="237" t="s">
        <v>19</v>
      </c>
      <c r="I151" s="239"/>
      <c r="J151" s="235"/>
      <c r="K151" s="235"/>
      <c r="L151" s="240"/>
      <c r="M151" s="241"/>
      <c r="N151" s="242"/>
      <c r="O151" s="242"/>
      <c r="P151" s="242"/>
      <c r="Q151" s="242"/>
      <c r="R151" s="242"/>
      <c r="S151" s="242"/>
      <c r="T151" s="24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4" t="s">
        <v>220</v>
      </c>
      <c r="AU151" s="244" t="s">
        <v>81</v>
      </c>
      <c r="AV151" s="13" t="s">
        <v>79</v>
      </c>
      <c r="AW151" s="13" t="s">
        <v>32</v>
      </c>
      <c r="AX151" s="13" t="s">
        <v>71</v>
      </c>
      <c r="AY151" s="244" t="s">
        <v>209</v>
      </c>
    </row>
    <row r="152" s="14" customFormat="1">
      <c r="A152" s="14"/>
      <c r="B152" s="245"/>
      <c r="C152" s="246"/>
      <c r="D152" s="236" t="s">
        <v>220</v>
      </c>
      <c r="E152" s="247" t="s">
        <v>19</v>
      </c>
      <c r="F152" s="248" t="s">
        <v>2052</v>
      </c>
      <c r="G152" s="246"/>
      <c r="H152" s="249">
        <v>7</v>
      </c>
      <c r="I152" s="250"/>
      <c r="J152" s="246"/>
      <c r="K152" s="246"/>
      <c r="L152" s="251"/>
      <c r="M152" s="252"/>
      <c r="N152" s="253"/>
      <c r="O152" s="253"/>
      <c r="P152" s="253"/>
      <c r="Q152" s="253"/>
      <c r="R152" s="253"/>
      <c r="S152" s="253"/>
      <c r="T152" s="25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5" t="s">
        <v>220</v>
      </c>
      <c r="AU152" s="255" t="s">
        <v>81</v>
      </c>
      <c r="AV152" s="14" t="s">
        <v>81</v>
      </c>
      <c r="AW152" s="14" t="s">
        <v>32</v>
      </c>
      <c r="AX152" s="14" t="s">
        <v>71</v>
      </c>
      <c r="AY152" s="255" t="s">
        <v>209</v>
      </c>
    </row>
    <row r="153" s="14" customFormat="1">
      <c r="A153" s="14"/>
      <c r="B153" s="245"/>
      <c r="C153" s="246"/>
      <c r="D153" s="236" t="s">
        <v>220</v>
      </c>
      <c r="E153" s="247" t="s">
        <v>19</v>
      </c>
      <c r="F153" s="248" t="s">
        <v>2053</v>
      </c>
      <c r="G153" s="246"/>
      <c r="H153" s="249">
        <v>26.5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220</v>
      </c>
      <c r="AU153" s="255" t="s">
        <v>81</v>
      </c>
      <c r="AV153" s="14" t="s">
        <v>81</v>
      </c>
      <c r="AW153" s="14" t="s">
        <v>32</v>
      </c>
      <c r="AX153" s="14" t="s">
        <v>71</v>
      </c>
      <c r="AY153" s="255" t="s">
        <v>209</v>
      </c>
    </row>
    <row r="154" s="15" customFormat="1">
      <c r="A154" s="15"/>
      <c r="B154" s="256"/>
      <c r="C154" s="257"/>
      <c r="D154" s="236" t="s">
        <v>220</v>
      </c>
      <c r="E154" s="258" t="s">
        <v>19</v>
      </c>
      <c r="F154" s="259" t="s">
        <v>271</v>
      </c>
      <c r="G154" s="257"/>
      <c r="H154" s="260">
        <v>177.30000000000001</v>
      </c>
      <c r="I154" s="261"/>
      <c r="J154" s="257"/>
      <c r="K154" s="257"/>
      <c r="L154" s="262"/>
      <c r="M154" s="263"/>
      <c r="N154" s="264"/>
      <c r="O154" s="264"/>
      <c r="P154" s="264"/>
      <c r="Q154" s="264"/>
      <c r="R154" s="264"/>
      <c r="S154" s="264"/>
      <c r="T154" s="26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6" t="s">
        <v>220</v>
      </c>
      <c r="AU154" s="266" t="s">
        <v>81</v>
      </c>
      <c r="AV154" s="15" t="s">
        <v>216</v>
      </c>
      <c r="AW154" s="15" t="s">
        <v>32</v>
      </c>
      <c r="AX154" s="15" t="s">
        <v>79</v>
      </c>
      <c r="AY154" s="266" t="s">
        <v>209</v>
      </c>
    </row>
    <row r="155" s="2" customFormat="1" ht="37.8" customHeight="1">
      <c r="A155" s="41"/>
      <c r="B155" s="42"/>
      <c r="C155" s="216" t="s">
        <v>290</v>
      </c>
      <c r="D155" s="216" t="s">
        <v>211</v>
      </c>
      <c r="E155" s="217" t="s">
        <v>624</v>
      </c>
      <c r="F155" s="218" t="s">
        <v>625</v>
      </c>
      <c r="G155" s="219" t="s">
        <v>362</v>
      </c>
      <c r="H155" s="220">
        <v>13</v>
      </c>
      <c r="I155" s="221"/>
      <c r="J155" s="222">
        <f>ROUND(I155*H155,2)</f>
        <v>0</v>
      </c>
      <c r="K155" s="218" t="s">
        <v>215</v>
      </c>
      <c r="L155" s="47"/>
      <c r="M155" s="223" t="s">
        <v>19</v>
      </c>
      <c r="N155" s="224" t="s">
        <v>42</v>
      </c>
      <c r="O155" s="87"/>
      <c r="P155" s="225">
        <f>O155*H155</f>
        <v>0</v>
      </c>
      <c r="Q155" s="225">
        <v>0</v>
      </c>
      <c r="R155" s="225">
        <f>Q155*H155</f>
        <v>0</v>
      </c>
      <c r="S155" s="225">
        <v>0</v>
      </c>
      <c r="T155" s="226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7" t="s">
        <v>216</v>
      </c>
      <c r="AT155" s="227" t="s">
        <v>211</v>
      </c>
      <c r="AU155" s="227" t="s">
        <v>81</v>
      </c>
      <c r="AY155" s="20" t="s">
        <v>209</v>
      </c>
      <c r="BE155" s="228">
        <f>IF(N155="základní",J155,0)</f>
        <v>0</v>
      </c>
      <c r="BF155" s="228">
        <f>IF(N155="snížená",J155,0)</f>
        <v>0</v>
      </c>
      <c r="BG155" s="228">
        <f>IF(N155="zákl. přenesená",J155,0)</f>
        <v>0</v>
      </c>
      <c r="BH155" s="228">
        <f>IF(N155="sníž. přenesená",J155,0)</f>
        <v>0</v>
      </c>
      <c r="BI155" s="228">
        <f>IF(N155="nulová",J155,0)</f>
        <v>0</v>
      </c>
      <c r="BJ155" s="20" t="s">
        <v>79</v>
      </c>
      <c r="BK155" s="228">
        <f>ROUND(I155*H155,2)</f>
        <v>0</v>
      </c>
      <c r="BL155" s="20" t="s">
        <v>216</v>
      </c>
      <c r="BM155" s="227" t="s">
        <v>2054</v>
      </c>
    </row>
    <row r="156" s="2" customFormat="1">
      <c r="A156" s="41"/>
      <c r="B156" s="42"/>
      <c r="C156" s="43"/>
      <c r="D156" s="229" t="s">
        <v>218</v>
      </c>
      <c r="E156" s="43"/>
      <c r="F156" s="230" t="s">
        <v>627</v>
      </c>
      <c r="G156" s="43"/>
      <c r="H156" s="43"/>
      <c r="I156" s="231"/>
      <c r="J156" s="43"/>
      <c r="K156" s="43"/>
      <c r="L156" s="47"/>
      <c r="M156" s="232"/>
      <c r="N156" s="233"/>
      <c r="O156" s="87"/>
      <c r="P156" s="87"/>
      <c r="Q156" s="87"/>
      <c r="R156" s="87"/>
      <c r="S156" s="87"/>
      <c r="T156" s="88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0" t="s">
        <v>218</v>
      </c>
      <c r="AU156" s="20" t="s">
        <v>81</v>
      </c>
    </row>
    <row r="157" s="13" customFormat="1">
      <c r="A157" s="13"/>
      <c r="B157" s="234"/>
      <c r="C157" s="235"/>
      <c r="D157" s="236" t="s">
        <v>220</v>
      </c>
      <c r="E157" s="237" t="s">
        <v>19</v>
      </c>
      <c r="F157" s="238" t="s">
        <v>628</v>
      </c>
      <c r="G157" s="235"/>
      <c r="H157" s="237" t="s">
        <v>19</v>
      </c>
      <c r="I157" s="239"/>
      <c r="J157" s="235"/>
      <c r="K157" s="235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220</v>
      </c>
      <c r="AU157" s="244" t="s">
        <v>81</v>
      </c>
      <c r="AV157" s="13" t="s">
        <v>79</v>
      </c>
      <c r="AW157" s="13" t="s">
        <v>32</v>
      </c>
      <c r="AX157" s="13" t="s">
        <v>71</v>
      </c>
      <c r="AY157" s="244" t="s">
        <v>209</v>
      </c>
    </row>
    <row r="158" s="13" customFormat="1">
      <c r="A158" s="13"/>
      <c r="B158" s="234"/>
      <c r="C158" s="235"/>
      <c r="D158" s="236" t="s">
        <v>220</v>
      </c>
      <c r="E158" s="237" t="s">
        <v>19</v>
      </c>
      <c r="F158" s="238" t="s">
        <v>629</v>
      </c>
      <c r="G158" s="235"/>
      <c r="H158" s="237" t="s">
        <v>19</v>
      </c>
      <c r="I158" s="239"/>
      <c r="J158" s="235"/>
      <c r="K158" s="235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220</v>
      </c>
      <c r="AU158" s="244" t="s">
        <v>81</v>
      </c>
      <c r="AV158" s="13" t="s">
        <v>79</v>
      </c>
      <c r="AW158" s="13" t="s">
        <v>32</v>
      </c>
      <c r="AX158" s="13" t="s">
        <v>71</v>
      </c>
      <c r="AY158" s="244" t="s">
        <v>209</v>
      </c>
    </row>
    <row r="159" s="14" customFormat="1">
      <c r="A159" s="14"/>
      <c r="B159" s="245"/>
      <c r="C159" s="246"/>
      <c r="D159" s="236" t="s">
        <v>220</v>
      </c>
      <c r="E159" s="247" t="s">
        <v>19</v>
      </c>
      <c r="F159" s="248" t="s">
        <v>2049</v>
      </c>
      <c r="G159" s="246"/>
      <c r="H159" s="249">
        <v>78</v>
      </c>
      <c r="I159" s="250"/>
      <c r="J159" s="246"/>
      <c r="K159" s="246"/>
      <c r="L159" s="251"/>
      <c r="M159" s="252"/>
      <c r="N159" s="253"/>
      <c r="O159" s="253"/>
      <c r="P159" s="253"/>
      <c r="Q159" s="253"/>
      <c r="R159" s="253"/>
      <c r="S159" s="253"/>
      <c r="T159" s="25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5" t="s">
        <v>220</v>
      </c>
      <c r="AU159" s="255" t="s">
        <v>81</v>
      </c>
      <c r="AV159" s="14" t="s">
        <v>81</v>
      </c>
      <c r="AW159" s="14" t="s">
        <v>32</v>
      </c>
      <c r="AX159" s="14" t="s">
        <v>71</v>
      </c>
      <c r="AY159" s="255" t="s">
        <v>209</v>
      </c>
    </row>
    <row r="160" s="14" customFormat="1">
      <c r="A160" s="14"/>
      <c r="B160" s="245"/>
      <c r="C160" s="246"/>
      <c r="D160" s="236" t="s">
        <v>220</v>
      </c>
      <c r="E160" s="247" t="s">
        <v>19</v>
      </c>
      <c r="F160" s="248" t="s">
        <v>2055</v>
      </c>
      <c r="G160" s="246"/>
      <c r="H160" s="249">
        <v>-65</v>
      </c>
      <c r="I160" s="250"/>
      <c r="J160" s="246"/>
      <c r="K160" s="246"/>
      <c r="L160" s="251"/>
      <c r="M160" s="252"/>
      <c r="N160" s="253"/>
      <c r="O160" s="253"/>
      <c r="P160" s="253"/>
      <c r="Q160" s="253"/>
      <c r="R160" s="253"/>
      <c r="S160" s="253"/>
      <c r="T160" s="25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5" t="s">
        <v>220</v>
      </c>
      <c r="AU160" s="255" t="s">
        <v>81</v>
      </c>
      <c r="AV160" s="14" t="s">
        <v>81</v>
      </c>
      <c r="AW160" s="14" t="s">
        <v>32</v>
      </c>
      <c r="AX160" s="14" t="s">
        <v>71</v>
      </c>
      <c r="AY160" s="255" t="s">
        <v>209</v>
      </c>
    </row>
    <row r="161" s="15" customFormat="1">
      <c r="A161" s="15"/>
      <c r="B161" s="256"/>
      <c r="C161" s="257"/>
      <c r="D161" s="236" t="s">
        <v>220</v>
      </c>
      <c r="E161" s="258" t="s">
        <v>19</v>
      </c>
      <c r="F161" s="259" t="s">
        <v>271</v>
      </c>
      <c r="G161" s="257"/>
      <c r="H161" s="260">
        <v>13</v>
      </c>
      <c r="I161" s="261"/>
      <c r="J161" s="257"/>
      <c r="K161" s="257"/>
      <c r="L161" s="262"/>
      <c r="M161" s="263"/>
      <c r="N161" s="264"/>
      <c r="O161" s="264"/>
      <c r="P161" s="264"/>
      <c r="Q161" s="264"/>
      <c r="R161" s="264"/>
      <c r="S161" s="264"/>
      <c r="T161" s="26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66" t="s">
        <v>220</v>
      </c>
      <c r="AU161" s="266" t="s">
        <v>81</v>
      </c>
      <c r="AV161" s="15" t="s">
        <v>216</v>
      </c>
      <c r="AW161" s="15" t="s">
        <v>32</v>
      </c>
      <c r="AX161" s="15" t="s">
        <v>79</v>
      </c>
      <c r="AY161" s="266" t="s">
        <v>209</v>
      </c>
    </row>
    <row r="162" s="2" customFormat="1" ht="37.8" customHeight="1">
      <c r="A162" s="41"/>
      <c r="B162" s="42"/>
      <c r="C162" s="216" t="s">
        <v>296</v>
      </c>
      <c r="D162" s="216" t="s">
        <v>211</v>
      </c>
      <c r="E162" s="217" t="s">
        <v>633</v>
      </c>
      <c r="F162" s="218" t="s">
        <v>634</v>
      </c>
      <c r="G162" s="219" t="s">
        <v>362</v>
      </c>
      <c r="H162" s="220">
        <v>65</v>
      </c>
      <c r="I162" s="221"/>
      <c r="J162" s="222">
        <f>ROUND(I162*H162,2)</f>
        <v>0</v>
      </c>
      <c r="K162" s="218" t="s">
        <v>215</v>
      </c>
      <c r="L162" s="47"/>
      <c r="M162" s="223" t="s">
        <v>19</v>
      </c>
      <c r="N162" s="224" t="s">
        <v>42</v>
      </c>
      <c r="O162" s="87"/>
      <c r="P162" s="225">
        <f>O162*H162</f>
        <v>0</v>
      </c>
      <c r="Q162" s="225">
        <v>0</v>
      </c>
      <c r="R162" s="225">
        <f>Q162*H162</f>
        <v>0</v>
      </c>
      <c r="S162" s="225">
        <v>0</v>
      </c>
      <c r="T162" s="226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27" t="s">
        <v>216</v>
      </c>
      <c r="AT162" s="227" t="s">
        <v>211</v>
      </c>
      <c r="AU162" s="227" t="s">
        <v>81</v>
      </c>
      <c r="AY162" s="20" t="s">
        <v>209</v>
      </c>
      <c r="BE162" s="228">
        <f>IF(N162="základní",J162,0)</f>
        <v>0</v>
      </c>
      <c r="BF162" s="228">
        <f>IF(N162="snížená",J162,0)</f>
        <v>0</v>
      </c>
      <c r="BG162" s="228">
        <f>IF(N162="zákl. přenesená",J162,0)</f>
        <v>0</v>
      </c>
      <c r="BH162" s="228">
        <f>IF(N162="sníž. přenesená",J162,0)</f>
        <v>0</v>
      </c>
      <c r="BI162" s="228">
        <f>IF(N162="nulová",J162,0)</f>
        <v>0</v>
      </c>
      <c r="BJ162" s="20" t="s">
        <v>79</v>
      </c>
      <c r="BK162" s="228">
        <f>ROUND(I162*H162,2)</f>
        <v>0</v>
      </c>
      <c r="BL162" s="20" t="s">
        <v>216</v>
      </c>
      <c r="BM162" s="227" t="s">
        <v>2056</v>
      </c>
    </row>
    <row r="163" s="2" customFormat="1">
      <c r="A163" s="41"/>
      <c r="B163" s="42"/>
      <c r="C163" s="43"/>
      <c r="D163" s="229" t="s">
        <v>218</v>
      </c>
      <c r="E163" s="43"/>
      <c r="F163" s="230" t="s">
        <v>636</v>
      </c>
      <c r="G163" s="43"/>
      <c r="H163" s="43"/>
      <c r="I163" s="231"/>
      <c r="J163" s="43"/>
      <c r="K163" s="43"/>
      <c r="L163" s="47"/>
      <c r="M163" s="232"/>
      <c r="N163" s="233"/>
      <c r="O163" s="87"/>
      <c r="P163" s="87"/>
      <c r="Q163" s="87"/>
      <c r="R163" s="87"/>
      <c r="S163" s="87"/>
      <c r="T163" s="88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T163" s="20" t="s">
        <v>218</v>
      </c>
      <c r="AU163" s="20" t="s">
        <v>81</v>
      </c>
    </row>
    <row r="164" s="14" customFormat="1">
      <c r="A164" s="14"/>
      <c r="B164" s="245"/>
      <c r="C164" s="246"/>
      <c r="D164" s="236" t="s">
        <v>220</v>
      </c>
      <c r="E164" s="246"/>
      <c r="F164" s="248" t="s">
        <v>2057</v>
      </c>
      <c r="G164" s="246"/>
      <c r="H164" s="249">
        <v>65</v>
      </c>
      <c r="I164" s="250"/>
      <c r="J164" s="246"/>
      <c r="K164" s="246"/>
      <c r="L164" s="251"/>
      <c r="M164" s="252"/>
      <c r="N164" s="253"/>
      <c r="O164" s="253"/>
      <c r="P164" s="253"/>
      <c r="Q164" s="253"/>
      <c r="R164" s="253"/>
      <c r="S164" s="253"/>
      <c r="T164" s="25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5" t="s">
        <v>220</v>
      </c>
      <c r="AU164" s="255" t="s">
        <v>81</v>
      </c>
      <c r="AV164" s="14" t="s">
        <v>81</v>
      </c>
      <c r="AW164" s="14" t="s">
        <v>4</v>
      </c>
      <c r="AX164" s="14" t="s">
        <v>79</v>
      </c>
      <c r="AY164" s="255" t="s">
        <v>209</v>
      </c>
    </row>
    <row r="165" s="2" customFormat="1" ht="37.8" customHeight="1">
      <c r="A165" s="41"/>
      <c r="B165" s="42"/>
      <c r="C165" s="216" t="s">
        <v>304</v>
      </c>
      <c r="D165" s="216" t="s">
        <v>211</v>
      </c>
      <c r="E165" s="217" t="s">
        <v>639</v>
      </c>
      <c r="F165" s="218" t="s">
        <v>640</v>
      </c>
      <c r="G165" s="219" t="s">
        <v>362</v>
      </c>
      <c r="H165" s="220">
        <v>42</v>
      </c>
      <c r="I165" s="221"/>
      <c r="J165" s="222">
        <f>ROUND(I165*H165,2)</f>
        <v>0</v>
      </c>
      <c r="K165" s="218" t="s">
        <v>215</v>
      </c>
      <c r="L165" s="47"/>
      <c r="M165" s="223" t="s">
        <v>19</v>
      </c>
      <c r="N165" s="224" t="s">
        <v>42</v>
      </c>
      <c r="O165" s="87"/>
      <c r="P165" s="225">
        <f>O165*H165</f>
        <v>0</v>
      </c>
      <c r="Q165" s="225">
        <v>0</v>
      </c>
      <c r="R165" s="225">
        <f>Q165*H165</f>
        <v>0</v>
      </c>
      <c r="S165" s="225">
        <v>0</v>
      </c>
      <c r="T165" s="226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7" t="s">
        <v>216</v>
      </c>
      <c r="AT165" s="227" t="s">
        <v>211</v>
      </c>
      <c r="AU165" s="227" t="s">
        <v>81</v>
      </c>
      <c r="AY165" s="20" t="s">
        <v>209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20" t="s">
        <v>79</v>
      </c>
      <c r="BK165" s="228">
        <f>ROUND(I165*H165,2)</f>
        <v>0</v>
      </c>
      <c r="BL165" s="20" t="s">
        <v>216</v>
      </c>
      <c r="BM165" s="227" t="s">
        <v>2058</v>
      </c>
    </row>
    <row r="166" s="2" customFormat="1">
      <c r="A166" s="41"/>
      <c r="B166" s="42"/>
      <c r="C166" s="43"/>
      <c r="D166" s="229" t="s">
        <v>218</v>
      </c>
      <c r="E166" s="43"/>
      <c r="F166" s="230" t="s">
        <v>642</v>
      </c>
      <c r="G166" s="43"/>
      <c r="H166" s="43"/>
      <c r="I166" s="231"/>
      <c r="J166" s="43"/>
      <c r="K166" s="43"/>
      <c r="L166" s="47"/>
      <c r="M166" s="232"/>
      <c r="N166" s="233"/>
      <c r="O166" s="87"/>
      <c r="P166" s="87"/>
      <c r="Q166" s="87"/>
      <c r="R166" s="87"/>
      <c r="S166" s="87"/>
      <c r="T166" s="88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T166" s="20" t="s">
        <v>218</v>
      </c>
      <c r="AU166" s="20" t="s">
        <v>81</v>
      </c>
    </row>
    <row r="167" s="13" customFormat="1">
      <c r="A167" s="13"/>
      <c r="B167" s="234"/>
      <c r="C167" s="235"/>
      <c r="D167" s="236" t="s">
        <v>220</v>
      </c>
      <c r="E167" s="237" t="s">
        <v>19</v>
      </c>
      <c r="F167" s="238" t="s">
        <v>628</v>
      </c>
      <c r="G167" s="235"/>
      <c r="H167" s="237" t="s">
        <v>19</v>
      </c>
      <c r="I167" s="239"/>
      <c r="J167" s="235"/>
      <c r="K167" s="235"/>
      <c r="L167" s="240"/>
      <c r="M167" s="241"/>
      <c r="N167" s="242"/>
      <c r="O167" s="242"/>
      <c r="P167" s="242"/>
      <c r="Q167" s="242"/>
      <c r="R167" s="242"/>
      <c r="S167" s="242"/>
      <c r="T167" s="24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4" t="s">
        <v>220</v>
      </c>
      <c r="AU167" s="244" t="s">
        <v>81</v>
      </c>
      <c r="AV167" s="13" t="s">
        <v>79</v>
      </c>
      <c r="AW167" s="13" t="s">
        <v>32</v>
      </c>
      <c r="AX167" s="13" t="s">
        <v>71</v>
      </c>
      <c r="AY167" s="244" t="s">
        <v>209</v>
      </c>
    </row>
    <row r="168" s="13" customFormat="1">
      <c r="A168" s="13"/>
      <c r="B168" s="234"/>
      <c r="C168" s="235"/>
      <c r="D168" s="236" t="s">
        <v>220</v>
      </c>
      <c r="E168" s="237" t="s">
        <v>19</v>
      </c>
      <c r="F168" s="238" t="s">
        <v>629</v>
      </c>
      <c r="G168" s="235"/>
      <c r="H168" s="237" t="s">
        <v>19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220</v>
      </c>
      <c r="AU168" s="244" t="s">
        <v>81</v>
      </c>
      <c r="AV168" s="13" t="s">
        <v>79</v>
      </c>
      <c r="AW168" s="13" t="s">
        <v>32</v>
      </c>
      <c r="AX168" s="13" t="s">
        <v>71</v>
      </c>
      <c r="AY168" s="244" t="s">
        <v>209</v>
      </c>
    </row>
    <row r="169" s="14" customFormat="1">
      <c r="A169" s="14"/>
      <c r="B169" s="245"/>
      <c r="C169" s="246"/>
      <c r="D169" s="236" t="s">
        <v>220</v>
      </c>
      <c r="E169" s="247" t="s">
        <v>19</v>
      </c>
      <c r="F169" s="248" t="s">
        <v>2059</v>
      </c>
      <c r="G169" s="246"/>
      <c r="H169" s="249">
        <v>42</v>
      </c>
      <c r="I169" s="250"/>
      <c r="J169" s="246"/>
      <c r="K169" s="246"/>
      <c r="L169" s="251"/>
      <c r="M169" s="252"/>
      <c r="N169" s="253"/>
      <c r="O169" s="253"/>
      <c r="P169" s="253"/>
      <c r="Q169" s="253"/>
      <c r="R169" s="253"/>
      <c r="S169" s="253"/>
      <c r="T169" s="25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5" t="s">
        <v>220</v>
      </c>
      <c r="AU169" s="255" t="s">
        <v>81</v>
      </c>
      <c r="AV169" s="14" t="s">
        <v>81</v>
      </c>
      <c r="AW169" s="14" t="s">
        <v>32</v>
      </c>
      <c r="AX169" s="14" t="s">
        <v>79</v>
      </c>
      <c r="AY169" s="255" t="s">
        <v>209</v>
      </c>
    </row>
    <row r="170" s="2" customFormat="1" ht="37.8" customHeight="1">
      <c r="A170" s="41"/>
      <c r="B170" s="42"/>
      <c r="C170" s="216" t="s">
        <v>311</v>
      </c>
      <c r="D170" s="216" t="s">
        <v>211</v>
      </c>
      <c r="E170" s="217" t="s">
        <v>644</v>
      </c>
      <c r="F170" s="218" t="s">
        <v>645</v>
      </c>
      <c r="G170" s="219" t="s">
        <v>362</v>
      </c>
      <c r="H170" s="220">
        <v>210</v>
      </c>
      <c r="I170" s="221"/>
      <c r="J170" s="222">
        <f>ROUND(I170*H170,2)</f>
        <v>0</v>
      </c>
      <c r="K170" s="218" t="s">
        <v>215</v>
      </c>
      <c r="L170" s="47"/>
      <c r="M170" s="223" t="s">
        <v>19</v>
      </c>
      <c r="N170" s="224" t="s">
        <v>42</v>
      </c>
      <c r="O170" s="87"/>
      <c r="P170" s="225">
        <f>O170*H170</f>
        <v>0</v>
      </c>
      <c r="Q170" s="225">
        <v>0</v>
      </c>
      <c r="R170" s="225">
        <f>Q170*H170</f>
        <v>0</v>
      </c>
      <c r="S170" s="225">
        <v>0</v>
      </c>
      <c r="T170" s="226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27" t="s">
        <v>216</v>
      </c>
      <c r="AT170" s="227" t="s">
        <v>211</v>
      </c>
      <c r="AU170" s="227" t="s">
        <v>81</v>
      </c>
      <c r="AY170" s="20" t="s">
        <v>209</v>
      </c>
      <c r="BE170" s="228">
        <f>IF(N170="základní",J170,0)</f>
        <v>0</v>
      </c>
      <c r="BF170" s="228">
        <f>IF(N170="snížená",J170,0)</f>
        <v>0</v>
      </c>
      <c r="BG170" s="228">
        <f>IF(N170="zákl. přenesená",J170,0)</f>
        <v>0</v>
      </c>
      <c r="BH170" s="228">
        <f>IF(N170="sníž. přenesená",J170,0)</f>
        <v>0</v>
      </c>
      <c r="BI170" s="228">
        <f>IF(N170="nulová",J170,0)</f>
        <v>0</v>
      </c>
      <c r="BJ170" s="20" t="s">
        <v>79</v>
      </c>
      <c r="BK170" s="228">
        <f>ROUND(I170*H170,2)</f>
        <v>0</v>
      </c>
      <c r="BL170" s="20" t="s">
        <v>216</v>
      </c>
      <c r="BM170" s="227" t="s">
        <v>2060</v>
      </c>
    </row>
    <row r="171" s="2" customFormat="1">
      <c r="A171" s="41"/>
      <c r="B171" s="42"/>
      <c r="C171" s="43"/>
      <c r="D171" s="229" t="s">
        <v>218</v>
      </c>
      <c r="E171" s="43"/>
      <c r="F171" s="230" t="s">
        <v>647</v>
      </c>
      <c r="G171" s="43"/>
      <c r="H171" s="43"/>
      <c r="I171" s="231"/>
      <c r="J171" s="43"/>
      <c r="K171" s="43"/>
      <c r="L171" s="47"/>
      <c r="M171" s="232"/>
      <c r="N171" s="233"/>
      <c r="O171" s="87"/>
      <c r="P171" s="87"/>
      <c r="Q171" s="87"/>
      <c r="R171" s="87"/>
      <c r="S171" s="87"/>
      <c r="T171" s="88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20" t="s">
        <v>218</v>
      </c>
      <c r="AU171" s="20" t="s">
        <v>81</v>
      </c>
    </row>
    <row r="172" s="14" customFormat="1">
      <c r="A172" s="14"/>
      <c r="B172" s="245"/>
      <c r="C172" s="246"/>
      <c r="D172" s="236" t="s">
        <v>220</v>
      </c>
      <c r="E172" s="246"/>
      <c r="F172" s="248" t="s">
        <v>2061</v>
      </c>
      <c r="G172" s="246"/>
      <c r="H172" s="249">
        <v>210</v>
      </c>
      <c r="I172" s="250"/>
      <c r="J172" s="246"/>
      <c r="K172" s="246"/>
      <c r="L172" s="251"/>
      <c r="M172" s="252"/>
      <c r="N172" s="253"/>
      <c r="O172" s="253"/>
      <c r="P172" s="253"/>
      <c r="Q172" s="253"/>
      <c r="R172" s="253"/>
      <c r="S172" s="253"/>
      <c r="T172" s="25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5" t="s">
        <v>220</v>
      </c>
      <c r="AU172" s="255" t="s">
        <v>81</v>
      </c>
      <c r="AV172" s="14" t="s">
        <v>81</v>
      </c>
      <c r="AW172" s="14" t="s">
        <v>4</v>
      </c>
      <c r="AX172" s="14" t="s">
        <v>79</v>
      </c>
      <c r="AY172" s="255" t="s">
        <v>209</v>
      </c>
    </row>
    <row r="173" s="2" customFormat="1" ht="24.15" customHeight="1">
      <c r="A173" s="41"/>
      <c r="B173" s="42"/>
      <c r="C173" s="216" t="s">
        <v>317</v>
      </c>
      <c r="D173" s="216" t="s">
        <v>211</v>
      </c>
      <c r="E173" s="217" t="s">
        <v>650</v>
      </c>
      <c r="F173" s="218" t="s">
        <v>651</v>
      </c>
      <c r="G173" s="219" t="s">
        <v>362</v>
      </c>
      <c r="H173" s="220">
        <v>99.299999999999997</v>
      </c>
      <c r="I173" s="221"/>
      <c r="J173" s="222">
        <f>ROUND(I173*H173,2)</f>
        <v>0</v>
      </c>
      <c r="K173" s="218" t="s">
        <v>215</v>
      </c>
      <c r="L173" s="47"/>
      <c r="M173" s="223" t="s">
        <v>19</v>
      </c>
      <c r="N173" s="224" t="s">
        <v>42</v>
      </c>
      <c r="O173" s="87"/>
      <c r="P173" s="225">
        <f>O173*H173</f>
        <v>0</v>
      </c>
      <c r="Q173" s="225">
        <v>0</v>
      </c>
      <c r="R173" s="225">
        <f>Q173*H173</f>
        <v>0</v>
      </c>
      <c r="S173" s="225">
        <v>0</v>
      </c>
      <c r="T173" s="226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7" t="s">
        <v>216</v>
      </c>
      <c r="AT173" s="227" t="s">
        <v>211</v>
      </c>
      <c r="AU173" s="227" t="s">
        <v>81</v>
      </c>
      <c r="AY173" s="20" t="s">
        <v>209</v>
      </c>
      <c r="BE173" s="228">
        <f>IF(N173="základní",J173,0)</f>
        <v>0</v>
      </c>
      <c r="BF173" s="228">
        <f>IF(N173="snížená",J173,0)</f>
        <v>0</v>
      </c>
      <c r="BG173" s="228">
        <f>IF(N173="zákl. přenesená",J173,0)</f>
        <v>0</v>
      </c>
      <c r="BH173" s="228">
        <f>IF(N173="sníž. přenesená",J173,0)</f>
        <v>0</v>
      </c>
      <c r="BI173" s="228">
        <f>IF(N173="nulová",J173,0)</f>
        <v>0</v>
      </c>
      <c r="BJ173" s="20" t="s">
        <v>79</v>
      </c>
      <c r="BK173" s="228">
        <f>ROUND(I173*H173,2)</f>
        <v>0</v>
      </c>
      <c r="BL173" s="20" t="s">
        <v>216</v>
      </c>
      <c r="BM173" s="227" t="s">
        <v>2062</v>
      </c>
    </row>
    <row r="174" s="2" customFormat="1">
      <c r="A174" s="41"/>
      <c r="B174" s="42"/>
      <c r="C174" s="43"/>
      <c r="D174" s="229" t="s">
        <v>218</v>
      </c>
      <c r="E174" s="43"/>
      <c r="F174" s="230" t="s">
        <v>653</v>
      </c>
      <c r="G174" s="43"/>
      <c r="H174" s="43"/>
      <c r="I174" s="231"/>
      <c r="J174" s="43"/>
      <c r="K174" s="43"/>
      <c r="L174" s="47"/>
      <c r="M174" s="232"/>
      <c r="N174" s="233"/>
      <c r="O174" s="87"/>
      <c r="P174" s="87"/>
      <c r="Q174" s="87"/>
      <c r="R174" s="87"/>
      <c r="S174" s="87"/>
      <c r="T174" s="88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0" t="s">
        <v>218</v>
      </c>
      <c r="AU174" s="20" t="s">
        <v>81</v>
      </c>
    </row>
    <row r="175" s="13" customFormat="1">
      <c r="A175" s="13"/>
      <c r="B175" s="234"/>
      <c r="C175" s="235"/>
      <c r="D175" s="236" t="s">
        <v>220</v>
      </c>
      <c r="E175" s="237" t="s">
        <v>19</v>
      </c>
      <c r="F175" s="238" t="s">
        <v>619</v>
      </c>
      <c r="G175" s="235"/>
      <c r="H175" s="237" t="s">
        <v>19</v>
      </c>
      <c r="I175" s="239"/>
      <c r="J175" s="235"/>
      <c r="K175" s="235"/>
      <c r="L175" s="240"/>
      <c r="M175" s="241"/>
      <c r="N175" s="242"/>
      <c r="O175" s="242"/>
      <c r="P175" s="242"/>
      <c r="Q175" s="242"/>
      <c r="R175" s="242"/>
      <c r="S175" s="242"/>
      <c r="T175" s="24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4" t="s">
        <v>220</v>
      </c>
      <c r="AU175" s="244" t="s">
        <v>81</v>
      </c>
      <c r="AV175" s="13" t="s">
        <v>79</v>
      </c>
      <c r="AW175" s="13" t="s">
        <v>32</v>
      </c>
      <c r="AX175" s="13" t="s">
        <v>71</v>
      </c>
      <c r="AY175" s="244" t="s">
        <v>209</v>
      </c>
    </row>
    <row r="176" s="14" customFormat="1">
      <c r="A176" s="14"/>
      <c r="B176" s="245"/>
      <c r="C176" s="246"/>
      <c r="D176" s="236" t="s">
        <v>220</v>
      </c>
      <c r="E176" s="247" t="s">
        <v>19</v>
      </c>
      <c r="F176" s="248" t="s">
        <v>2052</v>
      </c>
      <c r="G176" s="246"/>
      <c r="H176" s="249">
        <v>7</v>
      </c>
      <c r="I176" s="250"/>
      <c r="J176" s="246"/>
      <c r="K176" s="246"/>
      <c r="L176" s="251"/>
      <c r="M176" s="252"/>
      <c r="N176" s="253"/>
      <c r="O176" s="253"/>
      <c r="P176" s="253"/>
      <c r="Q176" s="253"/>
      <c r="R176" s="253"/>
      <c r="S176" s="253"/>
      <c r="T176" s="25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5" t="s">
        <v>220</v>
      </c>
      <c r="AU176" s="255" t="s">
        <v>81</v>
      </c>
      <c r="AV176" s="14" t="s">
        <v>81</v>
      </c>
      <c r="AW176" s="14" t="s">
        <v>32</v>
      </c>
      <c r="AX176" s="14" t="s">
        <v>71</v>
      </c>
      <c r="AY176" s="255" t="s">
        <v>209</v>
      </c>
    </row>
    <row r="177" s="14" customFormat="1">
      <c r="A177" s="14"/>
      <c r="B177" s="245"/>
      <c r="C177" s="246"/>
      <c r="D177" s="236" t="s">
        <v>220</v>
      </c>
      <c r="E177" s="247" t="s">
        <v>19</v>
      </c>
      <c r="F177" s="248" t="s">
        <v>2053</v>
      </c>
      <c r="G177" s="246"/>
      <c r="H177" s="249">
        <v>26.5</v>
      </c>
      <c r="I177" s="250"/>
      <c r="J177" s="246"/>
      <c r="K177" s="246"/>
      <c r="L177" s="251"/>
      <c r="M177" s="252"/>
      <c r="N177" s="253"/>
      <c r="O177" s="253"/>
      <c r="P177" s="253"/>
      <c r="Q177" s="253"/>
      <c r="R177" s="253"/>
      <c r="S177" s="253"/>
      <c r="T177" s="25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5" t="s">
        <v>220</v>
      </c>
      <c r="AU177" s="255" t="s">
        <v>81</v>
      </c>
      <c r="AV177" s="14" t="s">
        <v>81</v>
      </c>
      <c r="AW177" s="14" t="s">
        <v>32</v>
      </c>
      <c r="AX177" s="14" t="s">
        <v>71</v>
      </c>
      <c r="AY177" s="255" t="s">
        <v>209</v>
      </c>
    </row>
    <row r="178" s="14" customFormat="1">
      <c r="A178" s="14"/>
      <c r="B178" s="245"/>
      <c r="C178" s="246"/>
      <c r="D178" s="236" t="s">
        <v>220</v>
      </c>
      <c r="E178" s="247" t="s">
        <v>19</v>
      </c>
      <c r="F178" s="248" t="s">
        <v>2063</v>
      </c>
      <c r="G178" s="246"/>
      <c r="H178" s="249">
        <v>65.799999999999997</v>
      </c>
      <c r="I178" s="250"/>
      <c r="J178" s="246"/>
      <c r="K178" s="246"/>
      <c r="L178" s="251"/>
      <c r="M178" s="252"/>
      <c r="N178" s="253"/>
      <c r="O178" s="253"/>
      <c r="P178" s="253"/>
      <c r="Q178" s="253"/>
      <c r="R178" s="253"/>
      <c r="S178" s="253"/>
      <c r="T178" s="25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5" t="s">
        <v>220</v>
      </c>
      <c r="AU178" s="255" t="s">
        <v>81</v>
      </c>
      <c r="AV178" s="14" t="s">
        <v>81</v>
      </c>
      <c r="AW178" s="14" t="s">
        <v>32</v>
      </c>
      <c r="AX178" s="14" t="s">
        <v>71</v>
      </c>
      <c r="AY178" s="255" t="s">
        <v>209</v>
      </c>
    </row>
    <row r="179" s="15" customFormat="1">
      <c r="A179" s="15"/>
      <c r="B179" s="256"/>
      <c r="C179" s="257"/>
      <c r="D179" s="236" t="s">
        <v>220</v>
      </c>
      <c r="E179" s="258" t="s">
        <v>19</v>
      </c>
      <c r="F179" s="259" t="s">
        <v>271</v>
      </c>
      <c r="G179" s="257"/>
      <c r="H179" s="260">
        <v>99.299999999999997</v>
      </c>
      <c r="I179" s="261"/>
      <c r="J179" s="257"/>
      <c r="K179" s="257"/>
      <c r="L179" s="262"/>
      <c r="M179" s="263"/>
      <c r="N179" s="264"/>
      <c r="O179" s="264"/>
      <c r="P179" s="264"/>
      <c r="Q179" s="264"/>
      <c r="R179" s="264"/>
      <c r="S179" s="264"/>
      <c r="T179" s="26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66" t="s">
        <v>220</v>
      </c>
      <c r="AU179" s="266" t="s">
        <v>81</v>
      </c>
      <c r="AV179" s="15" t="s">
        <v>216</v>
      </c>
      <c r="AW179" s="15" t="s">
        <v>32</v>
      </c>
      <c r="AX179" s="15" t="s">
        <v>79</v>
      </c>
      <c r="AY179" s="266" t="s">
        <v>209</v>
      </c>
    </row>
    <row r="180" s="2" customFormat="1" ht="24.15" customHeight="1">
      <c r="A180" s="41"/>
      <c r="B180" s="42"/>
      <c r="C180" s="216" t="s">
        <v>324</v>
      </c>
      <c r="D180" s="216" t="s">
        <v>211</v>
      </c>
      <c r="E180" s="217" t="s">
        <v>657</v>
      </c>
      <c r="F180" s="218" t="s">
        <v>658</v>
      </c>
      <c r="G180" s="219" t="s">
        <v>659</v>
      </c>
      <c r="H180" s="220">
        <v>99</v>
      </c>
      <c r="I180" s="221"/>
      <c r="J180" s="222">
        <f>ROUND(I180*H180,2)</f>
        <v>0</v>
      </c>
      <c r="K180" s="218" t="s">
        <v>215</v>
      </c>
      <c r="L180" s="47"/>
      <c r="M180" s="223" t="s">
        <v>19</v>
      </c>
      <c r="N180" s="224" t="s">
        <v>42</v>
      </c>
      <c r="O180" s="87"/>
      <c r="P180" s="225">
        <f>O180*H180</f>
        <v>0</v>
      </c>
      <c r="Q180" s="225">
        <v>0</v>
      </c>
      <c r="R180" s="225">
        <f>Q180*H180</f>
        <v>0</v>
      </c>
      <c r="S180" s="225">
        <v>0</v>
      </c>
      <c r="T180" s="226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7" t="s">
        <v>216</v>
      </c>
      <c r="AT180" s="227" t="s">
        <v>211</v>
      </c>
      <c r="AU180" s="227" t="s">
        <v>81</v>
      </c>
      <c r="AY180" s="20" t="s">
        <v>209</v>
      </c>
      <c r="BE180" s="228">
        <f>IF(N180="základní",J180,0)</f>
        <v>0</v>
      </c>
      <c r="BF180" s="228">
        <f>IF(N180="snížená",J180,0)</f>
        <v>0</v>
      </c>
      <c r="BG180" s="228">
        <f>IF(N180="zákl. přenesená",J180,0)</f>
        <v>0</v>
      </c>
      <c r="BH180" s="228">
        <f>IF(N180="sníž. přenesená",J180,0)</f>
        <v>0</v>
      </c>
      <c r="BI180" s="228">
        <f>IF(N180="nulová",J180,0)</f>
        <v>0</v>
      </c>
      <c r="BJ180" s="20" t="s">
        <v>79</v>
      </c>
      <c r="BK180" s="228">
        <f>ROUND(I180*H180,2)</f>
        <v>0</v>
      </c>
      <c r="BL180" s="20" t="s">
        <v>216</v>
      </c>
      <c r="BM180" s="227" t="s">
        <v>2064</v>
      </c>
    </row>
    <row r="181" s="2" customFormat="1">
      <c r="A181" s="41"/>
      <c r="B181" s="42"/>
      <c r="C181" s="43"/>
      <c r="D181" s="229" t="s">
        <v>218</v>
      </c>
      <c r="E181" s="43"/>
      <c r="F181" s="230" t="s">
        <v>661</v>
      </c>
      <c r="G181" s="43"/>
      <c r="H181" s="43"/>
      <c r="I181" s="231"/>
      <c r="J181" s="43"/>
      <c r="K181" s="43"/>
      <c r="L181" s="47"/>
      <c r="M181" s="232"/>
      <c r="N181" s="233"/>
      <c r="O181" s="87"/>
      <c r="P181" s="87"/>
      <c r="Q181" s="87"/>
      <c r="R181" s="87"/>
      <c r="S181" s="87"/>
      <c r="T181" s="88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T181" s="20" t="s">
        <v>218</v>
      </c>
      <c r="AU181" s="20" t="s">
        <v>81</v>
      </c>
    </row>
    <row r="182" s="14" customFormat="1">
      <c r="A182" s="14"/>
      <c r="B182" s="245"/>
      <c r="C182" s="246"/>
      <c r="D182" s="236" t="s">
        <v>220</v>
      </c>
      <c r="E182" s="246"/>
      <c r="F182" s="248" t="s">
        <v>2065</v>
      </c>
      <c r="G182" s="246"/>
      <c r="H182" s="249">
        <v>99</v>
      </c>
      <c r="I182" s="250"/>
      <c r="J182" s="246"/>
      <c r="K182" s="246"/>
      <c r="L182" s="251"/>
      <c r="M182" s="252"/>
      <c r="N182" s="253"/>
      <c r="O182" s="253"/>
      <c r="P182" s="253"/>
      <c r="Q182" s="253"/>
      <c r="R182" s="253"/>
      <c r="S182" s="253"/>
      <c r="T182" s="25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5" t="s">
        <v>220</v>
      </c>
      <c r="AU182" s="255" t="s">
        <v>81</v>
      </c>
      <c r="AV182" s="14" t="s">
        <v>81</v>
      </c>
      <c r="AW182" s="14" t="s">
        <v>4</v>
      </c>
      <c r="AX182" s="14" t="s">
        <v>79</v>
      </c>
      <c r="AY182" s="255" t="s">
        <v>209</v>
      </c>
    </row>
    <row r="183" s="2" customFormat="1" ht="24.15" customHeight="1">
      <c r="A183" s="41"/>
      <c r="B183" s="42"/>
      <c r="C183" s="216" t="s">
        <v>331</v>
      </c>
      <c r="D183" s="216" t="s">
        <v>211</v>
      </c>
      <c r="E183" s="217" t="s">
        <v>664</v>
      </c>
      <c r="F183" s="218" t="s">
        <v>665</v>
      </c>
      <c r="G183" s="219" t="s">
        <v>362</v>
      </c>
      <c r="H183" s="220">
        <v>55</v>
      </c>
      <c r="I183" s="221"/>
      <c r="J183" s="222">
        <f>ROUND(I183*H183,2)</f>
        <v>0</v>
      </c>
      <c r="K183" s="218" t="s">
        <v>215</v>
      </c>
      <c r="L183" s="47"/>
      <c r="M183" s="223" t="s">
        <v>19</v>
      </c>
      <c r="N183" s="224" t="s">
        <v>42</v>
      </c>
      <c r="O183" s="87"/>
      <c r="P183" s="225">
        <f>O183*H183</f>
        <v>0</v>
      </c>
      <c r="Q183" s="225">
        <v>0</v>
      </c>
      <c r="R183" s="225">
        <f>Q183*H183</f>
        <v>0</v>
      </c>
      <c r="S183" s="225">
        <v>0</v>
      </c>
      <c r="T183" s="226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7" t="s">
        <v>216</v>
      </c>
      <c r="AT183" s="227" t="s">
        <v>211</v>
      </c>
      <c r="AU183" s="227" t="s">
        <v>81</v>
      </c>
      <c r="AY183" s="20" t="s">
        <v>209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20" t="s">
        <v>79</v>
      </c>
      <c r="BK183" s="228">
        <f>ROUND(I183*H183,2)</f>
        <v>0</v>
      </c>
      <c r="BL183" s="20" t="s">
        <v>216</v>
      </c>
      <c r="BM183" s="227" t="s">
        <v>2066</v>
      </c>
    </row>
    <row r="184" s="2" customFormat="1">
      <c r="A184" s="41"/>
      <c r="B184" s="42"/>
      <c r="C184" s="43"/>
      <c r="D184" s="229" t="s">
        <v>218</v>
      </c>
      <c r="E184" s="43"/>
      <c r="F184" s="230" t="s">
        <v>667</v>
      </c>
      <c r="G184" s="43"/>
      <c r="H184" s="43"/>
      <c r="I184" s="231"/>
      <c r="J184" s="43"/>
      <c r="K184" s="43"/>
      <c r="L184" s="47"/>
      <c r="M184" s="232"/>
      <c r="N184" s="233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218</v>
      </c>
      <c r="AU184" s="20" t="s">
        <v>81</v>
      </c>
    </row>
    <row r="185" s="14" customFormat="1">
      <c r="A185" s="14"/>
      <c r="B185" s="245"/>
      <c r="C185" s="246"/>
      <c r="D185" s="236" t="s">
        <v>220</v>
      </c>
      <c r="E185" s="247" t="s">
        <v>19</v>
      </c>
      <c r="F185" s="248" t="s">
        <v>2067</v>
      </c>
      <c r="G185" s="246"/>
      <c r="H185" s="249">
        <v>13</v>
      </c>
      <c r="I185" s="250"/>
      <c r="J185" s="246"/>
      <c r="K185" s="246"/>
      <c r="L185" s="251"/>
      <c r="M185" s="252"/>
      <c r="N185" s="253"/>
      <c r="O185" s="253"/>
      <c r="P185" s="253"/>
      <c r="Q185" s="253"/>
      <c r="R185" s="253"/>
      <c r="S185" s="253"/>
      <c r="T185" s="25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5" t="s">
        <v>220</v>
      </c>
      <c r="AU185" s="255" t="s">
        <v>81</v>
      </c>
      <c r="AV185" s="14" t="s">
        <v>81</v>
      </c>
      <c r="AW185" s="14" t="s">
        <v>32</v>
      </c>
      <c r="AX185" s="14" t="s">
        <v>71</v>
      </c>
      <c r="AY185" s="255" t="s">
        <v>209</v>
      </c>
    </row>
    <row r="186" s="14" customFormat="1">
      <c r="A186" s="14"/>
      <c r="B186" s="245"/>
      <c r="C186" s="246"/>
      <c r="D186" s="236" t="s">
        <v>220</v>
      </c>
      <c r="E186" s="247" t="s">
        <v>19</v>
      </c>
      <c r="F186" s="248" t="s">
        <v>2068</v>
      </c>
      <c r="G186" s="246"/>
      <c r="H186" s="249">
        <v>42</v>
      </c>
      <c r="I186" s="250"/>
      <c r="J186" s="246"/>
      <c r="K186" s="246"/>
      <c r="L186" s="251"/>
      <c r="M186" s="252"/>
      <c r="N186" s="253"/>
      <c r="O186" s="253"/>
      <c r="P186" s="253"/>
      <c r="Q186" s="253"/>
      <c r="R186" s="253"/>
      <c r="S186" s="253"/>
      <c r="T186" s="25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5" t="s">
        <v>220</v>
      </c>
      <c r="AU186" s="255" t="s">
        <v>81</v>
      </c>
      <c r="AV186" s="14" t="s">
        <v>81</v>
      </c>
      <c r="AW186" s="14" t="s">
        <v>32</v>
      </c>
      <c r="AX186" s="14" t="s">
        <v>71</v>
      </c>
      <c r="AY186" s="255" t="s">
        <v>209</v>
      </c>
    </row>
    <row r="187" s="15" customFormat="1">
      <c r="A187" s="15"/>
      <c r="B187" s="256"/>
      <c r="C187" s="257"/>
      <c r="D187" s="236" t="s">
        <v>220</v>
      </c>
      <c r="E187" s="258" t="s">
        <v>19</v>
      </c>
      <c r="F187" s="259" t="s">
        <v>271</v>
      </c>
      <c r="G187" s="257"/>
      <c r="H187" s="260">
        <v>55</v>
      </c>
      <c r="I187" s="261"/>
      <c r="J187" s="257"/>
      <c r="K187" s="257"/>
      <c r="L187" s="262"/>
      <c r="M187" s="263"/>
      <c r="N187" s="264"/>
      <c r="O187" s="264"/>
      <c r="P187" s="264"/>
      <c r="Q187" s="264"/>
      <c r="R187" s="264"/>
      <c r="S187" s="264"/>
      <c r="T187" s="26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66" t="s">
        <v>220</v>
      </c>
      <c r="AU187" s="266" t="s">
        <v>81</v>
      </c>
      <c r="AV187" s="15" t="s">
        <v>216</v>
      </c>
      <c r="AW187" s="15" t="s">
        <v>32</v>
      </c>
      <c r="AX187" s="15" t="s">
        <v>79</v>
      </c>
      <c r="AY187" s="266" t="s">
        <v>209</v>
      </c>
    </row>
    <row r="188" s="2" customFormat="1" ht="24.15" customHeight="1">
      <c r="A188" s="41"/>
      <c r="B188" s="42"/>
      <c r="C188" s="216" t="s">
        <v>7</v>
      </c>
      <c r="D188" s="216" t="s">
        <v>211</v>
      </c>
      <c r="E188" s="217" t="s">
        <v>670</v>
      </c>
      <c r="F188" s="218" t="s">
        <v>671</v>
      </c>
      <c r="G188" s="219" t="s">
        <v>362</v>
      </c>
      <c r="H188" s="220">
        <v>65.799999999999997</v>
      </c>
      <c r="I188" s="221"/>
      <c r="J188" s="222">
        <f>ROUND(I188*H188,2)</f>
        <v>0</v>
      </c>
      <c r="K188" s="218" t="s">
        <v>215</v>
      </c>
      <c r="L188" s="47"/>
      <c r="M188" s="223" t="s">
        <v>19</v>
      </c>
      <c r="N188" s="224" t="s">
        <v>42</v>
      </c>
      <c r="O188" s="87"/>
      <c r="P188" s="225">
        <f>O188*H188</f>
        <v>0</v>
      </c>
      <c r="Q188" s="225">
        <v>0</v>
      </c>
      <c r="R188" s="225">
        <f>Q188*H188</f>
        <v>0</v>
      </c>
      <c r="S188" s="225">
        <v>0</v>
      </c>
      <c r="T188" s="226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7" t="s">
        <v>216</v>
      </c>
      <c r="AT188" s="227" t="s">
        <v>211</v>
      </c>
      <c r="AU188" s="227" t="s">
        <v>81</v>
      </c>
      <c r="AY188" s="20" t="s">
        <v>209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20" t="s">
        <v>79</v>
      </c>
      <c r="BK188" s="228">
        <f>ROUND(I188*H188,2)</f>
        <v>0</v>
      </c>
      <c r="BL188" s="20" t="s">
        <v>216</v>
      </c>
      <c r="BM188" s="227" t="s">
        <v>2069</v>
      </c>
    </row>
    <row r="189" s="2" customFormat="1">
      <c r="A189" s="41"/>
      <c r="B189" s="42"/>
      <c r="C189" s="43"/>
      <c r="D189" s="229" t="s">
        <v>218</v>
      </c>
      <c r="E189" s="43"/>
      <c r="F189" s="230" t="s">
        <v>673</v>
      </c>
      <c r="G189" s="43"/>
      <c r="H189" s="43"/>
      <c r="I189" s="231"/>
      <c r="J189" s="43"/>
      <c r="K189" s="43"/>
      <c r="L189" s="47"/>
      <c r="M189" s="232"/>
      <c r="N189" s="233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218</v>
      </c>
      <c r="AU189" s="20" t="s">
        <v>81</v>
      </c>
    </row>
    <row r="190" s="13" customFormat="1">
      <c r="A190" s="13"/>
      <c r="B190" s="234"/>
      <c r="C190" s="235"/>
      <c r="D190" s="236" t="s">
        <v>220</v>
      </c>
      <c r="E190" s="237" t="s">
        <v>19</v>
      </c>
      <c r="F190" s="238" t="s">
        <v>395</v>
      </c>
      <c r="G190" s="235"/>
      <c r="H190" s="237" t="s">
        <v>19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220</v>
      </c>
      <c r="AU190" s="244" t="s">
        <v>81</v>
      </c>
      <c r="AV190" s="13" t="s">
        <v>79</v>
      </c>
      <c r="AW190" s="13" t="s">
        <v>32</v>
      </c>
      <c r="AX190" s="13" t="s">
        <v>71</v>
      </c>
      <c r="AY190" s="244" t="s">
        <v>209</v>
      </c>
    </row>
    <row r="191" s="13" customFormat="1">
      <c r="A191" s="13"/>
      <c r="B191" s="234"/>
      <c r="C191" s="235"/>
      <c r="D191" s="236" t="s">
        <v>220</v>
      </c>
      <c r="E191" s="237" t="s">
        <v>19</v>
      </c>
      <c r="F191" s="238" t="s">
        <v>1252</v>
      </c>
      <c r="G191" s="235"/>
      <c r="H191" s="237" t="s">
        <v>19</v>
      </c>
      <c r="I191" s="239"/>
      <c r="J191" s="235"/>
      <c r="K191" s="235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220</v>
      </c>
      <c r="AU191" s="244" t="s">
        <v>81</v>
      </c>
      <c r="AV191" s="13" t="s">
        <v>79</v>
      </c>
      <c r="AW191" s="13" t="s">
        <v>32</v>
      </c>
      <c r="AX191" s="13" t="s">
        <v>71</v>
      </c>
      <c r="AY191" s="244" t="s">
        <v>209</v>
      </c>
    </row>
    <row r="192" s="14" customFormat="1">
      <c r="A192" s="14"/>
      <c r="B192" s="245"/>
      <c r="C192" s="246"/>
      <c r="D192" s="236" t="s">
        <v>220</v>
      </c>
      <c r="E192" s="247" t="s">
        <v>19</v>
      </c>
      <c r="F192" s="248" t="s">
        <v>2051</v>
      </c>
      <c r="G192" s="246"/>
      <c r="H192" s="249">
        <v>65.799999999999997</v>
      </c>
      <c r="I192" s="250"/>
      <c r="J192" s="246"/>
      <c r="K192" s="246"/>
      <c r="L192" s="251"/>
      <c r="M192" s="252"/>
      <c r="N192" s="253"/>
      <c r="O192" s="253"/>
      <c r="P192" s="253"/>
      <c r="Q192" s="253"/>
      <c r="R192" s="253"/>
      <c r="S192" s="253"/>
      <c r="T192" s="25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5" t="s">
        <v>220</v>
      </c>
      <c r="AU192" s="255" t="s">
        <v>81</v>
      </c>
      <c r="AV192" s="14" t="s">
        <v>81</v>
      </c>
      <c r="AW192" s="14" t="s">
        <v>32</v>
      </c>
      <c r="AX192" s="14" t="s">
        <v>71</v>
      </c>
      <c r="AY192" s="255" t="s">
        <v>209</v>
      </c>
    </row>
    <row r="193" s="15" customFormat="1">
      <c r="A193" s="15"/>
      <c r="B193" s="256"/>
      <c r="C193" s="257"/>
      <c r="D193" s="236" t="s">
        <v>220</v>
      </c>
      <c r="E193" s="258" t="s">
        <v>19</v>
      </c>
      <c r="F193" s="259" t="s">
        <v>271</v>
      </c>
      <c r="G193" s="257"/>
      <c r="H193" s="260">
        <v>65.799999999999997</v>
      </c>
      <c r="I193" s="261"/>
      <c r="J193" s="257"/>
      <c r="K193" s="257"/>
      <c r="L193" s="262"/>
      <c r="M193" s="263"/>
      <c r="N193" s="264"/>
      <c r="O193" s="264"/>
      <c r="P193" s="264"/>
      <c r="Q193" s="264"/>
      <c r="R193" s="264"/>
      <c r="S193" s="264"/>
      <c r="T193" s="26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66" t="s">
        <v>220</v>
      </c>
      <c r="AU193" s="266" t="s">
        <v>81</v>
      </c>
      <c r="AV193" s="15" t="s">
        <v>216</v>
      </c>
      <c r="AW193" s="15" t="s">
        <v>32</v>
      </c>
      <c r="AX193" s="15" t="s">
        <v>79</v>
      </c>
      <c r="AY193" s="266" t="s">
        <v>209</v>
      </c>
    </row>
    <row r="194" s="2" customFormat="1" ht="37.8" customHeight="1">
      <c r="A194" s="41"/>
      <c r="B194" s="42"/>
      <c r="C194" s="216" t="s">
        <v>344</v>
      </c>
      <c r="D194" s="216" t="s">
        <v>211</v>
      </c>
      <c r="E194" s="217" t="s">
        <v>687</v>
      </c>
      <c r="F194" s="218" t="s">
        <v>688</v>
      </c>
      <c r="G194" s="219" t="s">
        <v>362</v>
      </c>
      <c r="H194" s="220">
        <v>26.5</v>
      </c>
      <c r="I194" s="221"/>
      <c r="J194" s="222">
        <f>ROUND(I194*H194,2)</f>
        <v>0</v>
      </c>
      <c r="K194" s="218" t="s">
        <v>215</v>
      </c>
      <c r="L194" s="47"/>
      <c r="M194" s="223" t="s">
        <v>19</v>
      </c>
      <c r="N194" s="224" t="s">
        <v>42</v>
      </c>
      <c r="O194" s="87"/>
      <c r="P194" s="225">
        <f>O194*H194</f>
        <v>0</v>
      </c>
      <c r="Q194" s="225">
        <v>0</v>
      </c>
      <c r="R194" s="225">
        <f>Q194*H194</f>
        <v>0</v>
      </c>
      <c r="S194" s="225">
        <v>0</v>
      </c>
      <c r="T194" s="226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7" t="s">
        <v>216</v>
      </c>
      <c r="AT194" s="227" t="s">
        <v>211</v>
      </c>
      <c r="AU194" s="227" t="s">
        <v>81</v>
      </c>
      <c r="AY194" s="20" t="s">
        <v>209</v>
      </c>
      <c r="BE194" s="228">
        <f>IF(N194="základní",J194,0)</f>
        <v>0</v>
      </c>
      <c r="BF194" s="228">
        <f>IF(N194="snížená",J194,0)</f>
        <v>0</v>
      </c>
      <c r="BG194" s="228">
        <f>IF(N194="zákl. přenesená",J194,0)</f>
        <v>0</v>
      </c>
      <c r="BH194" s="228">
        <f>IF(N194="sníž. přenesená",J194,0)</f>
        <v>0</v>
      </c>
      <c r="BI194" s="228">
        <f>IF(N194="nulová",J194,0)</f>
        <v>0</v>
      </c>
      <c r="BJ194" s="20" t="s">
        <v>79</v>
      </c>
      <c r="BK194" s="228">
        <f>ROUND(I194*H194,2)</f>
        <v>0</v>
      </c>
      <c r="BL194" s="20" t="s">
        <v>216</v>
      </c>
      <c r="BM194" s="227" t="s">
        <v>2070</v>
      </c>
    </row>
    <row r="195" s="2" customFormat="1">
      <c r="A195" s="41"/>
      <c r="B195" s="42"/>
      <c r="C195" s="43"/>
      <c r="D195" s="229" t="s">
        <v>218</v>
      </c>
      <c r="E195" s="43"/>
      <c r="F195" s="230" t="s">
        <v>690</v>
      </c>
      <c r="G195" s="43"/>
      <c r="H195" s="43"/>
      <c r="I195" s="231"/>
      <c r="J195" s="43"/>
      <c r="K195" s="43"/>
      <c r="L195" s="47"/>
      <c r="M195" s="232"/>
      <c r="N195" s="233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218</v>
      </c>
      <c r="AU195" s="20" t="s">
        <v>81</v>
      </c>
    </row>
    <row r="196" s="13" customFormat="1">
      <c r="A196" s="13"/>
      <c r="B196" s="234"/>
      <c r="C196" s="235"/>
      <c r="D196" s="236" t="s">
        <v>220</v>
      </c>
      <c r="E196" s="237" t="s">
        <v>19</v>
      </c>
      <c r="F196" s="238" t="s">
        <v>395</v>
      </c>
      <c r="G196" s="235"/>
      <c r="H196" s="237" t="s">
        <v>19</v>
      </c>
      <c r="I196" s="239"/>
      <c r="J196" s="235"/>
      <c r="K196" s="235"/>
      <c r="L196" s="240"/>
      <c r="M196" s="241"/>
      <c r="N196" s="242"/>
      <c r="O196" s="242"/>
      <c r="P196" s="242"/>
      <c r="Q196" s="242"/>
      <c r="R196" s="242"/>
      <c r="S196" s="242"/>
      <c r="T196" s="24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4" t="s">
        <v>220</v>
      </c>
      <c r="AU196" s="244" t="s">
        <v>81</v>
      </c>
      <c r="AV196" s="13" t="s">
        <v>79</v>
      </c>
      <c r="AW196" s="13" t="s">
        <v>32</v>
      </c>
      <c r="AX196" s="13" t="s">
        <v>71</v>
      </c>
      <c r="AY196" s="244" t="s">
        <v>209</v>
      </c>
    </row>
    <row r="197" s="14" customFormat="1">
      <c r="A197" s="14"/>
      <c r="B197" s="245"/>
      <c r="C197" s="246"/>
      <c r="D197" s="236" t="s">
        <v>220</v>
      </c>
      <c r="E197" s="247" t="s">
        <v>19</v>
      </c>
      <c r="F197" s="248" t="s">
        <v>2071</v>
      </c>
      <c r="G197" s="246"/>
      <c r="H197" s="249">
        <v>26.5</v>
      </c>
      <c r="I197" s="250"/>
      <c r="J197" s="246"/>
      <c r="K197" s="246"/>
      <c r="L197" s="251"/>
      <c r="M197" s="252"/>
      <c r="N197" s="253"/>
      <c r="O197" s="253"/>
      <c r="P197" s="253"/>
      <c r="Q197" s="253"/>
      <c r="R197" s="253"/>
      <c r="S197" s="253"/>
      <c r="T197" s="25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5" t="s">
        <v>220</v>
      </c>
      <c r="AU197" s="255" t="s">
        <v>81</v>
      </c>
      <c r="AV197" s="14" t="s">
        <v>81</v>
      </c>
      <c r="AW197" s="14" t="s">
        <v>32</v>
      </c>
      <c r="AX197" s="14" t="s">
        <v>79</v>
      </c>
      <c r="AY197" s="255" t="s">
        <v>209</v>
      </c>
    </row>
    <row r="198" s="2" customFormat="1" ht="16.5" customHeight="1">
      <c r="A198" s="41"/>
      <c r="B198" s="42"/>
      <c r="C198" s="278" t="s">
        <v>354</v>
      </c>
      <c r="D198" s="278" t="s">
        <v>681</v>
      </c>
      <c r="E198" s="279" t="s">
        <v>695</v>
      </c>
      <c r="F198" s="280" t="s">
        <v>696</v>
      </c>
      <c r="G198" s="281" t="s">
        <v>659</v>
      </c>
      <c r="H198" s="282">
        <v>53</v>
      </c>
      <c r="I198" s="283"/>
      <c r="J198" s="284">
        <f>ROUND(I198*H198,2)</f>
        <v>0</v>
      </c>
      <c r="K198" s="280" t="s">
        <v>215</v>
      </c>
      <c r="L198" s="285"/>
      <c r="M198" s="286" t="s">
        <v>19</v>
      </c>
      <c r="N198" s="287" t="s">
        <v>42</v>
      </c>
      <c r="O198" s="87"/>
      <c r="P198" s="225">
        <f>O198*H198</f>
        <v>0</v>
      </c>
      <c r="Q198" s="225">
        <v>0</v>
      </c>
      <c r="R198" s="225">
        <f>Q198*H198</f>
        <v>0</v>
      </c>
      <c r="S198" s="225">
        <v>0</v>
      </c>
      <c r="T198" s="226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7" t="s">
        <v>250</v>
      </c>
      <c r="AT198" s="227" t="s">
        <v>681</v>
      </c>
      <c r="AU198" s="227" t="s">
        <v>81</v>
      </c>
      <c r="AY198" s="20" t="s">
        <v>209</v>
      </c>
      <c r="BE198" s="228">
        <f>IF(N198="základní",J198,0)</f>
        <v>0</v>
      </c>
      <c r="BF198" s="228">
        <f>IF(N198="snížená",J198,0)</f>
        <v>0</v>
      </c>
      <c r="BG198" s="228">
        <f>IF(N198="zákl. přenesená",J198,0)</f>
        <v>0</v>
      </c>
      <c r="BH198" s="228">
        <f>IF(N198="sníž. přenesená",J198,0)</f>
        <v>0</v>
      </c>
      <c r="BI198" s="228">
        <f>IF(N198="nulová",J198,0)</f>
        <v>0</v>
      </c>
      <c r="BJ198" s="20" t="s">
        <v>79</v>
      </c>
      <c r="BK198" s="228">
        <f>ROUND(I198*H198,2)</f>
        <v>0</v>
      </c>
      <c r="BL198" s="20" t="s">
        <v>216</v>
      </c>
      <c r="BM198" s="227" t="s">
        <v>2072</v>
      </c>
    </row>
    <row r="199" s="14" customFormat="1">
      <c r="A199" s="14"/>
      <c r="B199" s="245"/>
      <c r="C199" s="246"/>
      <c r="D199" s="236" t="s">
        <v>220</v>
      </c>
      <c r="E199" s="246"/>
      <c r="F199" s="248" t="s">
        <v>2073</v>
      </c>
      <c r="G199" s="246"/>
      <c r="H199" s="249">
        <v>53</v>
      </c>
      <c r="I199" s="250"/>
      <c r="J199" s="246"/>
      <c r="K199" s="246"/>
      <c r="L199" s="251"/>
      <c r="M199" s="252"/>
      <c r="N199" s="253"/>
      <c r="O199" s="253"/>
      <c r="P199" s="253"/>
      <c r="Q199" s="253"/>
      <c r="R199" s="253"/>
      <c r="S199" s="253"/>
      <c r="T199" s="25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5" t="s">
        <v>220</v>
      </c>
      <c r="AU199" s="255" t="s">
        <v>81</v>
      </c>
      <c r="AV199" s="14" t="s">
        <v>81</v>
      </c>
      <c r="AW199" s="14" t="s">
        <v>4</v>
      </c>
      <c r="AX199" s="14" t="s">
        <v>79</v>
      </c>
      <c r="AY199" s="255" t="s">
        <v>209</v>
      </c>
    </row>
    <row r="200" s="12" customFormat="1" ht="22.8" customHeight="1">
      <c r="A200" s="12"/>
      <c r="B200" s="200"/>
      <c r="C200" s="201"/>
      <c r="D200" s="202" t="s">
        <v>70</v>
      </c>
      <c r="E200" s="214" t="s">
        <v>81</v>
      </c>
      <c r="F200" s="214" t="s">
        <v>733</v>
      </c>
      <c r="G200" s="201"/>
      <c r="H200" s="201"/>
      <c r="I200" s="204"/>
      <c r="J200" s="215">
        <f>BK200</f>
        <v>0</v>
      </c>
      <c r="K200" s="201"/>
      <c r="L200" s="206"/>
      <c r="M200" s="207"/>
      <c r="N200" s="208"/>
      <c r="O200" s="208"/>
      <c r="P200" s="209">
        <f>SUM(P201:P202)</f>
        <v>0</v>
      </c>
      <c r="Q200" s="208"/>
      <c r="R200" s="209">
        <f>SUM(R201:R202)</f>
        <v>0.035279999999999999</v>
      </c>
      <c r="S200" s="208"/>
      <c r="T200" s="210">
        <f>SUM(T201:T202)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11" t="s">
        <v>79</v>
      </c>
      <c r="AT200" s="212" t="s">
        <v>70</v>
      </c>
      <c r="AU200" s="212" t="s">
        <v>79</v>
      </c>
      <c r="AY200" s="211" t="s">
        <v>209</v>
      </c>
      <c r="BK200" s="213">
        <f>SUM(BK201:BK202)</f>
        <v>0</v>
      </c>
    </row>
    <row r="201" s="2" customFormat="1" ht="16.5" customHeight="1">
      <c r="A201" s="41"/>
      <c r="B201" s="42"/>
      <c r="C201" s="216" t="s">
        <v>359</v>
      </c>
      <c r="D201" s="216" t="s">
        <v>211</v>
      </c>
      <c r="E201" s="217" t="s">
        <v>735</v>
      </c>
      <c r="F201" s="218" t="s">
        <v>736</v>
      </c>
      <c r="G201" s="219" t="s">
        <v>299</v>
      </c>
      <c r="H201" s="220">
        <v>72</v>
      </c>
      <c r="I201" s="221"/>
      <c r="J201" s="222">
        <f>ROUND(I201*H201,2)</f>
        <v>0</v>
      </c>
      <c r="K201" s="218" t="s">
        <v>215</v>
      </c>
      <c r="L201" s="47"/>
      <c r="M201" s="223" t="s">
        <v>19</v>
      </c>
      <c r="N201" s="224" t="s">
        <v>42</v>
      </c>
      <c r="O201" s="87"/>
      <c r="P201" s="225">
        <f>O201*H201</f>
        <v>0</v>
      </c>
      <c r="Q201" s="225">
        <v>0.00048999999999999998</v>
      </c>
      <c r="R201" s="225">
        <f>Q201*H201</f>
        <v>0.035279999999999999</v>
      </c>
      <c r="S201" s="225">
        <v>0</v>
      </c>
      <c r="T201" s="226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27" t="s">
        <v>216</v>
      </c>
      <c r="AT201" s="227" t="s">
        <v>211</v>
      </c>
      <c r="AU201" s="227" t="s">
        <v>81</v>
      </c>
      <c r="AY201" s="20" t="s">
        <v>209</v>
      </c>
      <c r="BE201" s="228">
        <f>IF(N201="základní",J201,0)</f>
        <v>0</v>
      </c>
      <c r="BF201" s="228">
        <f>IF(N201="snížená",J201,0)</f>
        <v>0</v>
      </c>
      <c r="BG201" s="228">
        <f>IF(N201="zákl. přenesená",J201,0)</f>
        <v>0</v>
      </c>
      <c r="BH201" s="228">
        <f>IF(N201="sníž. přenesená",J201,0)</f>
        <v>0</v>
      </c>
      <c r="BI201" s="228">
        <f>IF(N201="nulová",J201,0)</f>
        <v>0</v>
      </c>
      <c r="BJ201" s="20" t="s">
        <v>79</v>
      </c>
      <c r="BK201" s="228">
        <f>ROUND(I201*H201,2)</f>
        <v>0</v>
      </c>
      <c r="BL201" s="20" t="s">
        <v>216</v>
      </c>
      <c r="BM201" s="227" t="s">
        <v>2074</v>
      </c>
    </row>
    <row r="202" s="2" customFormat="1">
      <c r="A202" s="41"/>
      <c r="B202" s="42"/>
      <c r="C202" s="43"/>
      <c r="D202" s="229" t="s">
        <v>218</v>
      </c>
      <c r="E202" s="43"/>
      <c r="F202" s="230" t="s">
        <v>738</v>
      </c>
      <c r="G202" s="43"/>
      <c r="H202" s="43"/>
      <c r="I202" s="231"/>
      <c r="J202" s="43"/>
      <c r="K202" s="43"/>
      <c r="L202" s="47"/>
      <c r="M202" s="232"/>
      <c r="N202" s="233"/>
      <c r="O202" s="87"/>
      <c r="P202" s="87"/>
      <c r="Q202" s="87"/>
      <c r="R202" s="87"/>
      <c r="S202" s="87"/>
      <c r="T202" s="88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0" t="s">
        <v>218</v>
      </c>
      <c r="AU202" s="20" t="s">
        <v>81</v>
      </c>
    </row>
    <row r="203" s="12" customFormat="1" ht="22.8" customHeight="1">
      <c r="A203" s="12"/>
      <c r="B203" s="200"/>
      <c r="C203" s="201"/>
      <c r="D203" s="202" t="s">
        <v>70</v>
      </c>
      <c r="E203" s="214" t="s">
        <v>216</v>
      </c>
      <c r="F203" s="214" t="s">
        <v>739</v>
      </c>
      <c r="G203" s="201"/>
      <c r="H203" s="201"/>
      <c r="I203" s="204"/>
      <c r="J203" s="215">
        <f>BK203</f>
        <v>0</v>
      </c>
      <c r="K203" s="201"/>
      <c r="L203" s="206"/>
      <c r="M203" s="207"/>
      <c r="N203" s="208"/>
      <c r="O203" s="208"/>
      <c r="P203" s="209">
        <f>SUM(P204:P215)</f>
        <v>0</v>
      </c>
      <c r="Q203" s="208"/>
      <c r="R203" s="209">
        <f>SUM(R204:R215)</f>
        <v>0</v>
      </c>
      <c r="S203" s="208"/>
      <c r="T203" s="210">
        <f>SUM(T204:T215)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11" t="s">
        <v>79</v>
      </c>
      <c r="AT203" s="212" t="s">
        <v>70</v>
      </c>
      <c r="AU203" s="212" t="s">
        <v>79</v>
      </c>
      <c r="AY203" s="211" t="s">
        <v>209</v>
      </c>
      <c r="BK203" s="213">
        <f>SUM(BK204:BK215)</f>
        <v>0</v>
      </c>
    </row>
    <row r="204" s="2" customFormat="1" ht="21.75" customHeight="1">
      <c r="A204" s="41"/>
      <c r="B204" s="42"/>
      <c r="C204" s="216" t="s">
        <v>372</v>
      </c>
      <c r="D204" s="216" t="s">
        <v>211</v>
      </c>
      <c r="E204" s="217" t="s">
        <v>741</v>
      </c>
      <c r="F204" s="218" t="s">
        <v>742</v>
      </c>
      <c r="G204" s="219" t="s">
        <v>362</v>
      </c>
      <c r="H204" s="220">
        <v>7</v>
      </c>
      <c r="I204" s="221"/>
      <c r="J204" s="222">
        <f>ROUND(I204*H204,2)</f>
        <v>0</v>
      </c>
      <c r="K204" s="218" t="s">
        <v>215</v>
      </c>
      <c r="L204" s="47"/>
      <c r="M204" s="223" t="s">
        <v>19</v>
      </c>
      <c r="N204" s="224" t="s">
        <v>42</v>
      </c>
      <c r="O204" s="87"/>
      <c r="P204" s="225">
        <f>O204*H204</f>
        <v>0</v>
      </c>
      <c r="Q204" s="225">
        <v>0</v>
      </c>
      <c r="R204" s="225">
        <f>Q204*H204</f>
        <v>0</v>
      </c>
      <c r="S204" s="225">
        <v>0</v>
      </c>
      <c r="T204" s="226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7" t="s">
        <v>216</v>
      </c>
      <c r="AT204" s="227" t="s">
        <v>211</v>
      </c>
      <c r="AU204" s="227" t="s">
        <v>81</v>
      </c>
      <c r="AY204" s="20" t="s">
        <v>209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20" t="s">
        <v>79</v>
      </c>
      <c r="BK204" s="228">
        <f>ROUND(I204*H204,2)</f>
        <v>0</v>
      </c>
      <c r="BL204" s="20" t="s">
        <v>216</v>
      </c>
      <c r="BM204" s="227" t="s">
        <v>2075</v>
      </c>
    </row>
    <row r="205" s="2" customFormat="1">
      <c r="A205" s="41"/>
      <c r="B205" s="42"/>
      <c r="C205" s="43"/>
      <c r="D205" s="229" t="s">
        <v>218</v>
      </c>
      <c r="E205" s="43"/>
      <c r="F205" s="230" t="s">
        <v>744</v>
      </c>
      <c r="G205" s="43"/>
      <c r="H205" s="43"/>
      <c r="I205" s="231"/>
      <c r="J205" s="43"/>
      <c r="K205" s="43"/>
      <c r="L205" s="47"/>
      <c r="M205" s="232"/>
      <c r="N205" s="233"/>
      <c r="O205" s="87"/>
      <c r="P205" s="87"/>
      <c r="Q205" s="87"/>
      <c r="R205" s="87"/>
      <c r="S205" s="87"/>
      <c r="T205" s="88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20" t="s">
        <v>218</v>
      </c>
      <c r="AU205" s="20" t="s">
        <v>81</v>
      </c>
    </row>
    <row r="206" s="13" customFormat="1">
      <c r="A206" s="13"/>
      <c r="B206" s="234"/>
      <c r="C206" s="235"/>
      <c r="D206" s="236" t="s">
        <v>220</v>
      </c>
      <c r="E206" s="237" t="s">
        <v>19</v>
      </c>
      <c r="F206" s="238" t="s">
        <v>395</v>
      </c>
      <c r="G206" s="235"/>
      <c r="H206" s="237" t="s">
        <v>19</v>
      </c>
      <c r="I206" s="239"/>
      <c r="J206" s="235"/>
      <c r="K206" s="235"/>
      <c r="L206" s="240"/>
      <c r="M206" s="241"/>
      <c r="N206" s="242"/>
      <c r="O206" s="242"/>
      <c r="P206" s="242"/>
      <c r="Q206" s="242"/>
      <c r="R206" s="242"/>
      <c r="S206" s="242"/>
      <c r="T206" s="24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4" t="s">
        <v>220</v>
      </c>
      <c r="AU206" s="244" t="s">
        <v>81</v>
      </c>
      <c r="AV206" s="13" t="s">
        <v>79</v>
      </c>
      <c r="AW206" s="13" t="s">
        <v>32</v>
      </c>
      <c r="AX206" s="13" t="s">
        <v>71</v>
      </c>
      <c r="AY206" s="244" t="s">
        <v>209</v>
      </c>
    </row>
    <row r="207" s="13" customFormat="1">
      <c r="A207" s="13"/>
      <c r="B207" s="234"/>
      <c r="C207" s="235"/>
      <c r="D207" s="236" t="s">
        <v>220</v>
      </c>
      <c r="E207" s="237" t="s">
        <v>19</v>
      </c>
      <c r="F207" s="238" t="s">
        <v>745</v>
      </c>
      <c r="G207" s="235"/>
      <c r="H207" s="237" t="s">
        <v>19</v>
      </c>
      <c r="I207" s="239"/>
      <c r="J207" s="235"/>
      <c r="K207" s="235"/>
      <c r="L207" s="240"/>
      <c r="M207" s="241"/>
      <c r="N207" s="242"/>
      <c r="O207" s="242"/>
      <c r="P207" s="242"/>
      <c r="Q207" s="242"/>
      <c r="R207" s="242"/>
      <c r="S207" s="242"/>
      <c r="T207" s="24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4" t="s">
        <v>220</v>
      </c>
      <c r="AU207" s="244" t="s">
        <v>81</v>
      </c>
      <c r="AV207" s="13" t="s">
        <v>79</v>
      </c>
      <c r="AW207" s="13" t="s">
        <v>32</v>
      </c>
      <c r="AX207" s="13" t="s">
        <v>71</v>
      </c>
      <c r="AY207" s="244" t="s">
        <v>209</v>
      </c>
    </row>
    <row r="208" s="14" customFormat="1">
      <c r="A208" s="14"/>
      <c r="B208" s="245"/>
      <c r="C208" s="246"/>
      <c r="D208" s="236" t="s">
        <v>220</v>
      </c>
      <c r="E208" s="247" t="s">
        <v>19</v>
      </c>
      <c r="F208" s="248" t="s">
        <v>2076</v>
      </c>
      <c r="G208" s="246"/>
      <c r="H208" s="249">
        <v>7</v>
      </c>
      <c r="I208" s="250"/>
      <c r="J208" s="246"/>
      <c r="K208" s="246"/>
      <c r="L208" s="251"/>
      <c r="M208" s="252"/>
      <c r="N208" s="253"/>
      <c r="O208" s="253"/>
      <c r="P208" s="253"/>
      <c r="Q208" s="253"/>
      <c r="R208" s="253"/>
      <c r="S208" s="253"/>
      <c r="T208" s="25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5" t="s">
        <v>220</v>
      </c>
      <c r="AU208" s="255" t="s">
        <v>81</v>
      </c>
      <c r="AV208" s="14" t="s">
        <v>81</v>
      </c>
      <c r="AW208" s="14" t="s">
        <v>32</v>
      </c>
      <c r="AX208" s="14" t="s">
        <v>79</v>
      </c>
      <c r="AY208" s="255" t="s">
        <v>209</v>
      </c>
    </row>
    <row r="209" s="2" customFormat="1" ht="24.15" customHeight="1">
      <c r="A209" s="41"/>
      <c r="B209" s="42"/>
      <c r="C209" s="216" t="s">
        <v>378</v>
      </c>
      <c r="D209" s="216" t="s">
        <v>211</v>
      </c>
      <c r="E209" s="217" t="s">
        <v>749</v>
      </c>
      <c r="F209" s="218" t="s">
        <v>750</v>
      </c>
      <c r="G209" s="219" t="s">
        <v>362</v>
      </c>
      <c r="H209" s="220">
        <v>0.14000000000000001</v>
      </c>
      <c r="I209" s="221"/>
      <c r="J209" s="222">
        <f>ROUND(I209*H209,2)</f>
        <v>0</v>
      </c>
      <c r="K209" s="218" t="s">
        <v>215</v>
      </c>
      <c r="L209" s="47"/>
      <c r="M209" s="223" t="s">
        <v>19</v>
      </c>
      <c r="N209" s="224" t="s">
        <v>42</v>
      </c>
      <c r="O209" s="87"/>
      <c r="P209" s="225">
        <f>O209*H209</f>
        <v>0</v>
      </c>
      <c r="Q209" s="225">
        <v>0</v>
      </c>
      <c r="R209" s="225">
        <f>Q209*H209</f>
        <v>0</v>
      </c>
      <c r="S209" s="225">
        <v>0</v>
      </c>
      <c r="T209" s="226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27" t="s">
        <v>216</v>
      </c>
      <c r="AT209" s="227" t="s">
        <v>211</v>
      </c>
      <c r="AU209" s="227" t="s">
        <v>81</v>
      </c>
      <c r="AY209" s="20" t="s">
        <v>209</v>
      </c>
      <c r="BE209" s="228">
        <f>IF(N209="základní",J209,0)</f>
        <v>0</v>
      </c>
      <c r="BF209" s="228">
        <f>IF(N209="snížená",J209,0)</f>
        <v>0</v>
      </c>
      <c r="BG209" s="228">
        <f>IF(N209="zákl. přenesená",J209,0)</f>
        <v>0</v>
      </c>
      <c r="BH209" s="228">
        <f>IF(N209="sníž. přenesená",J209,0)</f>
        <v>0</v>
      </c>
      <c r="BI209" s="228">
        <f>IF(N209="nulová",J209,0)</f>
        <v>0</v>
      </c>
      <c r="BJ209" s="20" t="s">
        <v>79</v>
      </c>
      <c r="BK209" s="228">
        <f>ROUND(I209*H209,2)</f>
        <v>0</v>
      </c>
      <c r="BL209" s="20" t="s">
        <v>216</v>
      </c>
      <c r="BM209" s="227" t="s">
        <v>2077</v>
      </c>
    </row>
    <row r="210" s="2" customFormat="1">
      <c r="A210" s="41"/>
      <c r="B210" s="42"/>
      <c r="C210" s="43"/>
      <c r="D210" s="229" t="s">
        <v>218</v>
      </c>
      <c r="E210" s="43"/>
      <c r="F210" s="230" t="s">
        <v>752</v>
      </c>
      <c r="G210" s="43"/>
      <c r="H210" s="43"/>
      <c r="I210" s="231"/>
      <c r="J210" s="43"/>
      <c r="K210" s="43"/>
      <c r="L210" s="47"/>
      <c r="M210" s="232"/>
      <c r="N210" s="233"/>
      <c r="O210" s="87"/>
      <c r="P210" s="87"/>
      <c r="Q210" s="87"/>
      <c r="R210" s="87"/>
      <c r="S210" s="87"/>
      <c r="T210" s="88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0" t="s">
        <v>218</v>
      </c>
      <c r="AU210" s="20" t="s">
        <v>81</v>
      </c>
    </row>
    <row r="211" s="13" customFormat="1">
      <c r="A211" s="13"/>
      <c r="B211" s="234"/>
      <c r="C211" s="235"/>
      <c r="D211" s="236" t="s">
        <v>220</v>
      </c>
      <c r="E211" s="237" t="s">
        <v>19</v>
      </c>
      <c r="F211" s="238" t="s">
        <v>753</v>
      </c>
      <c r="G211" s="235"/>
      <c r="H211" s="237" t="s">
        <v>19</v>
      </c>
      <c r="I211" s="239"/>
      <c r="J211" s="235"/>
      <c r="K211" s="235"/>
      <c r="L211" s="240"/>
      <c r="M211" s="241"/>
      <c r="N211" s="242"/>
      <c r="O211" s="242"/>
      <c r="P211" s="242"/>
      <c r="Q211" s="242"/>
      <c r="R211" s="242"/>
      <c r="S211" s="242"/>
      <c r="T211" s="24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4" t="s">
        <v>220</v>
      </c>
      <c r="AU211" s="244" t="s">
        <v>81</v>
      </c>
      <c r="AV211" s="13" t="s">
        <v>79</v>
      </c>
      <c r="AW211" s="13" t="s">
        <v>32</v>
      </c>
      <c r="AX211" s="13" t="s">
        <v>71</v>
      </c>
      <c r="AY211" s="244" t="s">
        <v>209</v>
      </c>
    </row>
    <row r="212" s="14" customFormat="1">
      <c r="A212" s="14"/>
      <c r="B212" s="245"/>
      <c r="C212" s="246"/>
      <c r="D212" s="236" t="s">
        <v>220</v>
      </c>
      <c r="E212" s="247" t="s">
        <v>19</v>
      </c>
      <c r="F212" s="248" t="s">
        <v>1784</v>
      </c>
      <c r="G212" s="246"/>
      <c r="H212" s="249">
        <v>0.050000000000000003</v>
      </c>
      <c r="I212" s="250"/>
      <c r="J212" s="246"/>
      <c r="K212" s="246"/>
      <c r="L212" s="251"/>
      <c r="M212" s="252"/>
      <c r="N212" s="253"/>
      <c r="O212" s="253"/>
      <c r="P212" s="253"/>
      <c r="Q212" s="253"/>
      <c r="R212" s="253"/>
      <c r="S212" s="253"/>
      <c r="T212" s="25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5" t="s">
        <v>220</v>
      </c>
      <c r="AU212" s="255" t="s">
        <v>81</v>
      </c>
      <c r="AV212" s="14" t="s">
        <v>81</v>
      </c>
      <c r="AW212" s="14" t="s">
        <v>32</v>
      </c>
      <c r="AX212" s="14" t="s">
        <v>71</v>
      </c>
      <c r="AY212" s="255" t="s">
        <v>209</v>
      </c>
    </row>
    <row r="213" s="14" customFormat="1">
      <c r="A213" s="14"/>
      <c r="B213" s="245"/>
      <c r="C213" s="246"/>
      <c r="D213" s="236" t="s">
        <v>220</v>
      </c>
      <c r="E213" s="247" t="s">
        <v>19</v>
      </c>
      <c r="F213" s="248" t="s">
        <v>1457</v>
      </c>
      <c r="G213" s="246"/>
      <c r="H213" s="249">
        <v>0.050000000000000003</v>
      </c>
      <c r="I213" s="250"/>
      <c r="J213" s="246"/>
      <c r="K213" s="246"/>
      <c r="L213" s="251"/>
      <c r="M213" s="252"/>
      <c r="N213" s="253"/>
      <c r="O213" s="253"/>
      <c r="P213" s="253"/>
      <c r="Q213" s="253"/>
      <c r="R213" s="253"/>
      <c r="S213" s="253"/>
      <c r="T213" s="25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5" t="s">
        <v>220</v>
      </c>
      <c r="AU213" s="255" t="s">
        <v>81</v>
      </c>
      <c r="AV213" s="14" t="s">
        <v>81</v>
      </c>
      <c r="AW213" s="14" t="s">
        <v>32</v>
      </c>
      <c r="AX213" s="14" t="s">
        <v>71</v>
      </c>
      <c r="AY213" s="255" t="s">
        <v>209</v>
      </c>
    </row>
    <row r="214" s="14" customFormat="1">
      <c r="A214" s="14"/>
      <c r="B214" s="245"/>
      <c r="C214" s="246"/>
      <c r="D214" s="236" t="s">
        <v>220</v>
      </c>
      <c r="E214" s="247" t="s">
        <v>19</v>
      </c>
      <c r="F214" s="248" t="s">
        <v>1668</v>
      </c>
      <c r="G214" s="246"/>
      <c r="H214" s="249">
        <v>0.040000000000000001</v>
      </c>
      <c r="I214" s="250"/>
      <c r="J214" s="246"/>
      <c r="K214" s="246"/>
      <c r="L214" s="251"/>
      <c r="M214" s="252"/>
      <c r="N214" s="253"/>
      <c r="O214" s="253"/>
      <c r="P214" s="253"/>
      <c r="Q214" s="253"/>
      <c r="R214" s="253"/>
      <c r="S214" s="253"/>
      <c r="T214" s="25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5" t="s">
        <v>220</v>
      </c>
      <c r="AU214" s="255" t="s">
        <v>81</v>
      </c>
      <c r="AV214" s="14" t="s">
        <v>81</v>
      </c>
      <c r="AW214" s="14" t="s">
        <v>32</v>
      </c>
      <c r="AX214" s="14" t="s">
        <v>71</v>
      </c>
      <c r="AY214" s="255" t="s">
        <v>209</v>
      </c>
    </row>
    <row r="215" s="15" customFormat="1">
      <c r="A215" s="15"/>
      <c r="B215" s="256"/>
      <c r="C215" s="257"/>
      <c r="D215" s="236" t="s">
        <v>220</v>
      </c>
      <c r="E215" s="258" t="s">
        <v>19</v>
      </c>
      <c r="F215" s="259" t="s">
        <v>271</v>
      </c>
      <c r="G215" s="257"/>
      <c r="H215" s="260">
        <v>0.14000000000000001</v>
      </c>
      <c r="I215" s="261"/>
      <c r="J215" s="257"/>
      <c r="K215" s="257"/>
      <c r="L215" s="262"/>
      <c r="M215" s="263"/>
      <c r="N215" s="264"/>
      <c r="O215" s="264"/>
      <c r="P215" s="264"/>
      <c r="Q215" s="264"/>
      <c r="R215" s="264"/>
      <c r="S215" s="264"/>
      <c r="T215" s="26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6" t="s">
        <v>220</v>
      </c>
      <c r="AU215" s="266" t="s">
        <v>81</v>
      </c>
      <c r="AV215" s="15" t="s">
        <v>216</v>
      </c>
      <c r="AW215" s="15" t="s">
        <v>32</v>
      </c>
      <c r="AX215" s="15" t="s">
        <v>79</v>
      </c>
      <c r="AY215" s="266" t="s">
        <v>209</v>
      </c>
    </row>
    <row r="216" s="12" customFormat="1" ht="22.8" customHeight="1">
      <c r="A216" s="12"/>
      <c r="B216" s="200"/>
      <c r="C216" s="201"/>
      <c r="D216" s="202" t="s">
        <v>70</v>
      </c>
      <c r="E216" s="214" t="s">
        <v>236</v>
      </c>
      <c r="F216" s="214" t="s">
        <v>759</v>
      </c>
      <c r="G216" s="201"/>
      <c r="H216" s="201"/>
      <c r="I216" s="204"/>
      <c r="J216" s="215">
        <f>BK216</f>
        <v>0</v>
      </c>
      <c r="K216" s="201"/>
      <c r="L216" s="206"/>
      <c r="M216" s="207"/>
      <c r="N216" s="208"/>
      <c r="O216" s="208"/>
      <c r="P216" s="209">
        <f>SUM(P217:P240)</f>
        <v>0</v>
      </c>
      <c r="Q216" s="208"/>
      <c r="R216" s="209">
        <f>SUM(R217:R240)</f>
        <v>0</v>
      </c>
      <c r="S216" s="208"/>
      <c r="T216" s="210">
        <f>SUM(T217:T240)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11" t="s">
        <v>79</v>
      </c>
      <c r="AT216" s="212" t="s">
        <v>70</v>
      </c>
      <c r="AU216" s="212" t="s">
        <v>79</v>
      </c>
      <c r="AY216" s="211" t="s">
        <v>209</v>
      </c>
      <c r="BK216" s="213">
        <f>SUM(BK217:BK240)</f>
        <v>0</v>
      </c>
    </row>
    <row r="217" s="2" customFormat="1" ht="24.15" customHeight="1">
      <c r="A217" s="41"/>
      <c r="B217" s="42"/>
      <c r="C217" s="216" t="s">
        <v>384</v>
      </c>
      <c r="D217" s="216" t="s">
        <v>211</v>
      </c>
      <c r="E217" s="217" t="s">
        <v>1543</v>
      </c>
      <c r="F217" s="218" t="s">
        <v>1544</v>
      </c>
      <c r="G217" s="219" t="s">
        <v>258</v>
      </c>
      <c r="H217" s="220">
        <v>130</v>
      </c>
      <c r="I217" s="221"/>
      <c r="J217" s="222">
        <f>ROUND(I217*H217,2)</f>
        <v>0</v>
      </c>
      <c r="K217" s="218" t="s">
        <v>215</v>
      </c>
      <c r="L217" s="47"/>
      <c r="M217" s="223" t="s">
        <v>19</v>
      </c>
      <c r="N217" s="224" t="s">
        <v>42</v>
      </c>
      <c r="O217" s="87"/>
      <c r="P217" s="225">
        <f>O217*H217</f>
        <v>0</v>
      </c>
      <c r="Q217" s="225">
        <v>0</v>
      </c>
      <c r="R217" s="225">
        <f>Q217*H217</f>
        <v>0</v>
      </c>
      <c r="S217" s="225">
        <v>0</v>
      </c>
      <c r="T217" s="226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27" t="s">
        <v>216</v>
      </c>
      <c r="AT217" s="227" t="s">
        <v>211</v>
      </c>
      <c r="AU217" s="227" t="s">
        <v>81</v>
      </c>
      <c r="AY217" s="20" t="s">
        <v>209</v>
      </c>
      <c r="BE217" s="228">
        <f>IF(N217="základní",J217,0)</f>
        <v>0</v>
      </c>
      <c r="BF217" s="228">
        <f>IF(N217="snížená",J217,0)</f>
        <v>0</v>
      </c>
      <c r="BG217" s="228">
        <f>IF(N217="zákl. přenesená",J217,0)</f>
        <v>0</v>
      </c>
      <c r="BH217" s="228">
        <f>IF(N217="sníž. přenesená",J217,0)</f>
        <v>0</v>
      </c>
      <c r="BI217" s="228">
        <f>IF(N217="nulová",J217,0)</f>
        <v>0</v>
      </c>
      <c r="BJ217" s="20" t="s">
        <v>79</v>
      </c>
      <c r="BK217" s="228">
        <f>ROUND(I217*H217,2)</f>
        <v>0</v>
      </c>
      <c r="BL217" s="20" t="s">
        <v>216</v>
      </c>
      <c r="BM217" s="227" t="s">
        <v>2078</v>
      </c>
    </row>
    <row r="218" s="2" customFormat="1">
      <c r="A218" s="41"/>
      <c r="B218" s="42"/>
      <c r="C218" s="43"/>
      <c r="D218" s="229" t="s">
        <v>218</v>
      </c>
      <c r="E218" s="43"/>
      <c r="F218" s="230" t="s">
        <v>1546</v>
      </c>
      <c r="G218" s="43"/>
      <c r="H218" s="43"/>
      <c r="I218" s="231"/>
      <c r="J218" s="43"/>
      <c r="K218" s="43"/>
      <c r="L218" s="47"/>
      <c r="M218" s="232"/>
      <c r="N218" s="233"/>
      <c r="O218" s="87"/>
      <c r="P218" s="87"/>
      <c r="Q218" s="87"/>
      <c r="R218" s="87"/>
      <c r="S218" s="87"/>
      <c r="T218" s="88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0" t="s">
        <v>218</v>
      </c>
      <c r="AU218" s="20" t="s">
        <v>81</v>
      </c>
    </row>
    <row r="219" s="13" customFormat="1">
      <c r="A219" s="13"/>
      <c r="B219" s="234"/>
      <c r="C219" s="235"/>
      <c r="D219" s="236" t="s">
        <v>220</v>
      </c>
      <c r="E219" s="237" t="s">
        <v>19</v>
      </c>
      <c r="F219" s="238" t="s">
        <v>1185</v>
      </c>
      <c r="G219" s="235"/>
      <c r="H219" s="237" t="s">
        <v>19</v>
      </c>
      <c r="I219" s="239"/>
      <c r="J219" s="235"/>
      <c r="K219" s="235"/>
      <c r="L219" s="240"/>
      <c r="M219" s="241"/>
      <c r="N219" s="242"/>
      <c r="O219" s="242"/>
      <c r="P219" s="242"/>
      <c r="Q219" s="242"/>
      <c r="R219" s="242"/>
      <c r="S219" s="242"/>
      <c r="T219" s="24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4" t="s">
        <v>220</v>
      </c>
      <c r="AU219" s="244" t="s">
        <v>81</v>
      </c>
      <c r="AV219" s="13" t="s">
        <v>79</v>
      </c>
      <c r="AW219" s="13" t="s">
        <v>32</v>
      </c>
      <c r="AX219" s="13" t="s">
        <v>71</v>
      </c>
      <c r="AY219" s="244" t="s">
        <v>209</v>
      </c>
    </row>
    <row r="220" s="13" customFormat="1">
      <c r="A220" s="13"/>
      <c r="B220" s="234"/>
      <c r="C220" s="235"/>
      <c r="D220" s="236" t="s">
        <v>220</v>
      </c>
      <c r="E220" s="237" t="s">
        <v>19</v>
      </c>
      <c r="F220" s="238" t="s">
        <v>1286</v>
      </c>
      <c r="G220" s="235"/>
      <c r="H220" s="237" t="s">
        <v>19</v>
      </c>
      <c r="I220" s="239"/>
      <c r="J220" s="235"/>
      <c r="K220" s="235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220</v>
      </c>
      <c r="AU220" s="244" t="s">
        <v>81</v>
      </c>
      <c r="AV220" s="13" t="s">
        <v>79</v>
      </c>
      <c r="AW220" s="13" t="s">
        <v>32</v>
      </c>
      <c r="AX220" s="13" t="s">
        <v>71</v>
      </c>
      <c r="AY220" s="244" t="s">
        <v>209</v>
      </c>
    </row>
    <row r="221" s="14" customFormat="1">
      <c r="A221" s="14"/>
      <c r="B221" s="245"/>
      <c r="C221" s="246"/>
      <c r="D221" s="236" t="s">
        <v>220</v>
      </c>
      <c r="E221" s="247" t="s">
        <v>19</v>
      </c>
      <c r="F221" s="248" t="s">
        <v>2079</v>
      </c>
      <c r="G221" s="246"/>
      <c r="H221" s="249">
        <v>130</v>
      </c>
      <c r="I221" s="250"/>
      <c r="J221" s="246"/>
      <c r="K221" s="246"/>
      <c r="L221" s="251"/>
      <c r="M221" s="252"/>
      <c r="N221" s="253"/>
      <c r="O221" s="253"/>
      <c r="P221" s="253"/>
      <c r="Q221" s="253"/>
      <c r="R221" s="253"/>
      <c r="S221" s="253"/>
      <c r="T221" s="25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5" t="s">
        <v>220</v>
      </c>
      <c r="AU221" s="255" t="s">
        <v>81</v>
      </c>
      <c r="AV221" s="14" t="s">
        <v>81</v>
      </c>
      <c r="AW221" s="14" t="s">
        <v>32</v>
      </c>
      <c r="AX221" s="14" t="s">
        <v>79</v>
      </c>
      <c r="AY221" s="255" t="s">
        <v>209</v>
      </c>
    </row>
    <row r="222" s="2" customFormat="1" ht="21.75" customHeight="1">
      <c r="A222" s="41"/>
      <c r="B222" s="42"/>
      <c r="C222" s="216" t="s">
        <v>390</v>
      </c>
      <c r="D222" s="216" t="s">
        <v>211</v>
      </c>
      <c r="E222" s="217" t="s">
        <v>1669</v>
      </c>
      <c r="F222" s="218" t="s">
        <v>1670</v>
      </c>
      <c r="G222" s="219" t="s">
        <v>258</v>
      </c>
      <c r="H222" s="220">
        <v>3</v>
      </c>
      <c r="I222" s="221"/>
      <c r="J222" s="222">
        <f>ROUND(I222*H222,2)</f>
        <v>0</v>
      </c>
      <c r="K222" s="218" t="s">
        <v>215</v>
      </c>
      <c r="L222" s="47"/>
      <c r="M222" s="223" t="s">
        <v>19</v>
      </c>
      <c r="N222" s="224" t="s">
        <v>42</v>
      </c>
      <c r="O222" s="87"/>
      <c r="P222" s="225">
        <f>O222*H222</f>
        <v>0</v>
      </c>
      <c r="Q222" s="225">
        <v>0</v>
      </c>
      <c r="R222" s="225">
        <f>Q222*H222</f>
        <v>0</v>
      </c>
      <c r="S222" s="225">
        <v>0</v>
      </c>
      <c r="T222" s="226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27" t="s">
        <v>216</v>
      </c>
      <c r="AT222" s="227" t="s">
        <v>211</v>
      </c>
      <c r="AU222" s="227" t="s">
        <v>81</v>
      </c>
      <c r="AY222" s="20" t="s">
        <v>209</v>
      </c>
      <c r="BE222" s="228">
        <f>IF(N222="základní",J222,0)</f>
        <v>0</v>
      </c>
      <c r="BF222" s="228">
        <f>IF(N222="snížená",J222,0)</f>
        <v>0</v>
      </c>
      <c r="BG222" s="228">
        <f>IF(N222="zákl. přenesená",J222,0)</f>
        <v>0</v>
      </c>
      <c r="BH222" s="228">
        <f>IF(N222="sníž. přenesená",J222,0)</f>
        <v>0</v>
      </c>
      <c r="BI222" s="228">
        <f>IF(N222="nulová",J222,0)</f>
        <v>0</v>
      </c>
      <c r="BJ222" s="20" t="s">
        <v>79</v>
      </c>
      <c r="BK222" s="228">
        <f>ROUND(I222*H222,2)</f>
        <v>0</v>
      </c>
      <c r="BL222" s="20" t="s">
        <v>216</v>
      </c>
      <c r="BM222" s="227" t="s">
        <v>2080</v>
      </c>
    </row>
    <row r="223" s="2" customFormat="1">
      <c r="A223" s="41"/>
      <c r="B223" s="42"/>
      <c r="C223" s="43"/>
      <c r="D223" s="229" t="s">
        <v>218</v>
      </c>
      <c r="E223" s="43"/>
      <c r="F223" s="230" t="s">
        <v>1672</v>
      </c>
      <c r="G223" s="43"/>
      <c r="H223" s="43"/>
      <c r="I223" s="231"/>
      <c r="J223" s="43"/>
      <c r="K223" s="43"/>
      <c r="L223" s="47"/>
      <c r="M223" s="232"/>
      <c r="N223" s="233"/>
      <c r="O223" s="87"/>
      <c r="P223" s="87"/>
      <c r="Q223" s="87"/>
      <c r="R223" s="87"/>
      <c r="S223" s="87"/>
      <c r="T223" s="88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0" t="s">
        <v>218</v>
      </c>
      <c r="AU223" s="20" t="s">
        <v>81</v>
      </c>
    </row>
    <row r="224" s="13" customFormat="1">
      <c r="A224" s="13"/>
      <c r="B224" s="234"/>
      <c r="C224" s="235"/>
      <c r="D224" s="236" t="s">
        <v>220</v>
      </c>
      <c r="E224" s="237" t="s">
        <v>19</v>
      </c>
      <c r="F224" s="238" t="s">
        <v>1185</v>
      </c>
      <c r="G224" s="235"/>
      <c r="H224" s="237" t="s">
        <v>19</v>
      </c>
      <c r="I224" s="239"/>
      <c r="J224" s="235"/>
      <c r="K224" s="235"/>
      <c r="L224" s="240"/>
      <c r="M224" s="241"/>
      <c r="N224" s="242"/>
      <c r="O224" s="242"/>
      <c r="P224" s="242"/>
      <c r="Q224" s="242"/>
      <c r="R224" s="242"/>
      <c r="S224" s="242"/>
      <c r="T224" s="24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4" t="s">
        <v>220</v>
      </c>
      <c r="AU224" s="244" t="s">
        <v>81</v>
      </c>
      <c r="AV224" s="13" t="s">
        <v>79</v>
      </c>
      <c r="AW224" s="13" t="s">
        <v>32</v>
      </c>
      <c r="AX224" s="13" t="s">
        <v>71</v>
      </c>
      <c r="AY224" s="244" t="s">
        <v>209</v>
      </c>
    </row>
    <row r="225" s="13" customFormat="1">
      <c r="A225" s="13"/>
      <c r="B225" s="234"/>
      <c r="C225" s="235"/>
      <c r="D225" s="236" t="s">
        <v>220</v>
      </c>
      <c r="E225" s="237" t="s">
        <v>19</v>
      </c>
      <c r="F225" s="238" t="s">
        <v>269</v>
      </c>
      <c r="G225" s="235"/>
      <c r="H225" s="237" t="s">
        <v>19</v>
      </c>
      <c r="I225" s="239"/>
      <c r="J225" s="235"/>
      <c r="K225" s="235"/>
      <c r="L225" s="240"/>
      <c r="M225" s="241"/>
      <c r="N225" s="242"/>
      <c r="O225" s="242"/>
      <c r="P225" s="242"/>
      <c r="Q225" s="242"/>
      <c r="R225" s="242"/>
      <c r="S225" s="242"/>
      <c r="T225" s="24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4" t="s">
        <v>220</v>
      </c>
      <c r="AU225" s="244" t="s">
        <v>81</v>
      </c>
      <c r="AV225" s="13" t="s">
        <v>79</v>
      </c>
      <c r="AW225" s="13" t="s">
        <v>32</v>
      </c>
      <c r="AX225" s="13" t="s">
        <v>71</v>
      </c>
      <c r="AY225" s="244" t="s">
        <v>209</v>
      </c>
    </row>
    <row r="226" s="14" customFormat="1">
      <c r="A226" s="14"/>
      <c r="B226" s="245"/>
      <c r="C226" s="246"/>
      <c r="D226" s="236" t="s">
        <v>220</v>
      </c>
      <c r="E226" s="247" t="s">
        <v>19</v>
      </c>
      <c r="F226" s="248" t="s">
        <v>1615</v>
      </c>
      <c r="G226" s="246"/>
      <c r="H226" s="249">
        <v>3</v>
      </c>
      <c r="I226" s="250"/>
      <c r="J226" s="246"/>
      <c r="K226" s="246"/>
      <c r="L226" s="251"/>
      <c r="M226" s="252"/>
      <c r="N226" s="253"/>
      <c r="O226" s="253"/>
      <c r="P226" s="253"/>
      <c r="Q226" s="253"/>
      <c r="R226" s="253"/>
      <c r="S226" s="253"/>
      <c r="T226" s="25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5" t="s">
        <v>220</v>
      </c>
      <c r="AU226" s="255" t="s">
        <v>81</v>
      </c>
      <c r="AV226" s="14" t="s">
        <v>81</v>
      </c>
      <c r="AW226" s="14" t="s">
        <v>32</v>
      </c>
      <c r="AX226" s="14" t="s">
        <v>79</v>
      </c>
      <c r="AY226" s="255" t="s">
        <v>209</v>
      </c>
    </row>
    <row r="227" s="2" customFormat="1" ht="21.75" customHeight="1">
      <c r="A227" s="41"/>
      <c r="B227" s="42"/>
      <c r="C227" s="216" t="s">
        <v>399</v>
      </c>
      <c r="D227" s="216" t="s">
        <v>211</v>
      </c>
      <c r="E227" s="217" t="s">
        <v>1673</v>
      </c>
      <c r="F227" s="218" t="s">
        <v>1674</v>
      </c>
      <c r="G227" s="219" t="s">
        <v>258</v>
      </c>
      <c r="H227" s="220">
        <v>3</v>
      </c>
      <c r="I227" s="221"/>
      <c r="J227" s="222">
        <f>ROUND(I227*H227,2)</f>
        <v>0</v>
      </c>
      <c r="K227" s="218" t="s">
        <v>215</v>
      </c>
      <c r="L227" s="47"/>
      <c r="M227" s="223" t="s">
        <v>19</v>
      </c>
      <c r="N227" s="224" t="s">
        <v>42</v>
      </c>
      <c r="O227" s="87"/>
      <c r="P227" s="225">
        <f>O227*H227</f>
        <v>0</v>
      </c>
      <c r="Q227" s="225">
        <v>0</v>
      </c>
      <c r="R227" s="225">
        <f>Q227*H227</f>
        <v>0</v>
      </c>
      <c r="S227" s="225">
        <v>0</v>
      </c>
      <c r="T227" s="226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27" t="s">
        <v>216</v>
      </c>
      <c r="AT227" s="227" t="s">
        <v>211</v>
      </c>
      <c r="AU227" s="227" t="s">
        <v>81</v>
      </c>
      <c r="AY227" s="20" t="s">
        <v>209</v>
      </c>
      <c r="BE227" s="228">
        <f>IF(N227="základní",J227,0)</f>
        <v>0</v>
      </c>
      <c r="BF227" s="228">
        <f>IF(N227="snížená",J227,0)</f>
        <v>0</v>
      </c>
      <c r="BG227" s="228">
        <f>IF(N227="zákl. přenesená",J227,0)</f>
        <v>0</v>
      </c>
      <c r="BH227" s="228">
        <f>IF(N227="sníž. přenesená",J227,0)</f>
        <v>0</v>
      </c>
      <c r="BI227" s="228">
        <f>IF(N227="nulová",J227,0)</f>
        <v>0</v>
      </c>
      <c r="BJ227" s="20" t="s">
        <v>79</v>
      </c>
      <c r="BK227" s="228">
        <f>ROUND(I227*H227,2)</f>
        <v>0</v>
      </c>
      <c r="BL227" s="20" t="s">
        <v>216</v>
      </c>
      <c r="BM227" s="227" t="s">
        <v>2081</v>
      </c>
    </row>
    <row r="228" s="2" customFormat="1">
      <c r="A228" s="41"/>
      <c r="B228" s="42"/>
      <c r="C228" s="43"/>
      <c r="D228" s="229" t="s">
        <v>218</v>
      </c>
      <c r="E228" s="43"/>
      <c r="F228" s="230" t="s">
        <v>1676</v>
      </c>
      <c r="G228" s="43"/>
      <c r="H228" s="43"/>
      <c r="I228" s="231"/>
      <c r="J228" s="43"/>
      <c r="K228" s="43"/>
      <c r="L228" s="47"/>
      <c r="M228" s="232"/>
      <c r="N228" s="233"/>
      <c r="O228" s="87"/>
      <c r="P228" s="87"/>
      <c r="Q228" s="87"/>
      <c r="R228" s="87"/>
      <c r="S228" s="87"/>
      <c r="T228" s="88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T228" s="20" t="s">
        <v>218</v>
      </c>
      <c r="AU228" s="20" t="s">
        <v>81</v>
      </c>
    </row>
    <row r="229" s="13" customFormat="1">
      <c r="A229" s="13"/>
      <c r="B229" s="234"/>
      <c r="C229" s="235"/>
      <c r="D229" s="236" t="s">
        <v>220</v>
      </c>
      <c r="E229" s="237" t="s">
        <v>19</v>
      </c>
      <c r="F229" s="238" t="s">
        <v>1185</v>
      </c>
      <c r="G229" s="235"/>
      <c r="H229" s="237" t="s">
        <v>19</v>
      </c>
      <c r="I229" s="239"/>
      <c r="J229" s="235"/>
      <c r="K229" s="235"/>
      <c r="L229" s="240"/>
      <c r="M229" s="241"/>
      <c r="N229" s="242"/>
      <c r="O229" s="242"/>
      <c r="P229" s="242"/>
      <c r="Q229" s="242"/>
      <c r="R229" s="242"/>
      <c r="S229" s="242"/>
      <c r="T229" s="24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4" t="s">
        <v>220</v>
      </c>
      <c r="AU229" s="244" t="s">
        <v>81</v>
      </c>
      <c r="AV229" s="13" t="s">
        <v>79</v>
      </c>
      <c r="AW229" s="13" t="s">
        <v>32</v>
      </c>
      <c r="AX229" s="13" t="s">
        <v>71</v>
      </c>
      <c r="AY229" s="244" t="s">
        <v>209</v>
      </c>
    </row>
    <row r="230" s="13" customFormat="1">
      <c r="A230" s="13"/>
      <c r="B230" s="234"/>
      <c r="C230" s="235"/>
      <c r="D230" s="236" t="s">
        <v>220</v>
      </c>
      <c r="E230" s="237" t="s">
        <v>19</v>
      </c>
      <c r="F230" s="238" t="s">
        <v>269</v>
      </c>
      <c r="G230" s="235"/>
      <c r="H230" s="237" t="s">
        <v>19</v>
      </c>
      <c r="I230" s="239"/>
      <c r="J230" s="235"/>
      <c r="K230" s="235"/>
      <c r="L230" s="240"/>
      <c r="M230" s="241"/>
      <c r="N230" s="242"/>
      <c r="O230" s="242"/>
      <c r="P230" s="242"/>
      <c r="Q230" s="242"/>
      <c r="R230" s="242"/>
      <c r="S230" s="242"/>
      <c r="T230" s="24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4" t="s">
        <v>220</v>
      </c>
      <c r="AU230" s="244" t="s">
        <v>81</v>
      </c>
      <c r="AV230" s="13" t="s">
        <v>79</v>
      </c>
      <c r="AW230" s="13" t="s">
        <v>32</v>
      </c>
      <c r="AX230" s="13" t="s">
        <v>71</v>
      </c>
      <c r="AY230" s="244" t="s">
        <v>209</v>
      </c>
    </row>
    <row r="231" s="14" customFormat="1">
      <c r="A231" s="14"/>
      <c r="B231" s="245"/>
      <c r="C231" s="246"/>
      <c r="D231" s="236" t="s">
        <v>220</v>
      </c>
      <c r="E231" s="247" t="s">
        <v>19</v>
      </c>
      <c r="F231" s="248" t="s">
        <v>1615</v>
      </c>
      <c r="G231" s="246"/>
      <c r="H231" s="249">
        <v>3</v>
      </c>
      <c r="I231" s="250"/>
      <c r="J231" s="246"/>
      <c r="K231" s="246"/>
      <c r="L231" s="251"/>
      <c r="M231" s="252"/>
      <c r="N231" s="253"/>
      <c r="O231" s="253"/>
      <c r="P231" s="253"/>
      <c r="Q231" s="253"/>
      <c r="R231" s="253"/>
      <c r="S231" s="253"/>
      <c r="T231" s="25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5" t="s">
        <v>220</v>
      </c>
      <c r="AU231" s="255" t="s">
        <v>81</v>
      </c>
      <c r="AV231" s="14" t="s">
        <v>81</v>
      </c>
      <c r="AW231" s="14" t="s">
        <v>32</v>
      </c>
      <c r="AX231" s="14" t="s">
        <v>79</v>
      </c>
      <c r="AY231" s="255" t="s">
        <v>209</v>
      </c>
    </row>
    <row r="232" s="2" customFormat="1" ht="24.15" customHeight="1">
      <c r="A232" s="41"/>
      <c r="B232" s="42"/>
      <c r="C232" s="216" t="s">
        <v>405</v>
      </c>
      <c r="D232" s="216" t="s">
        <v>211</v>
      </c>
      <c r="E232" s="217" t="s">
        <v>1677</v>
      </c>
      <c r="F232" s="218" t="s">
        <v>1678</v>
      </c>
      <c r="G232" s="219" t="s">
        <v>258</v>
      </c>
      <c r="H232" s="220">
        <v>3</v>
      </c>
      <c r="I232" s="221"/>
      <c r="J232" s="222">
        <f>ROUND(I232*H232,2)</f>
        <v>0</v>
      </c>
      <c r="K232" s="218" t="s">
        <v>215</v>
      </c>
      <c r="L232" s="47"/>
      <c r="M232" s="223" t="s">
        <v>19</v>
      </c>
      <c r="N232" s="224" t="s">
        <v>42</v>
      </c>
      <c r="O232" s="87"/>
      <c r="P232" s="225">
        <f>O232*H232</f>
        <v>0</v>
      </c>
      <c r="Q232" s="225">
        <v>0</v>
      </c>
      <c r="R232" s="225">
        <f>Q232*H232</f>
        <v>0</v>
      </c>
      <c r="S232" s="225">
        <v>0</v>
      </c>
      <c r="T232" s="226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7" t="s">
        <v>216</v>
      </c>
      <c r="AT232" s="227" t="s">
        <v>211</v>
      </c>
      <c r="AU232" s="227" t="s">
        <v>81</v>
      </c>
      <c r="AY232" s="20" t="s">
        <v>209</v>
      </c>
      <c r="BE232" s="228">
        <f>IF(N232="základní",J232,0)</f>
        <v>0</v>
      </c>
      <c r="BF232" s="228">
        <f>IF(N232="snížená",J232,0)</f>
        <v>0</v>
      </c>
      <c r="BG232" s="228">
        <f>IF(N232="zákl. přenesená",J232,0)</f>
        <v>0</v>
      </c>
      <c r="BH232" s="228">
        <f>IF(N232="sníž. přenesená",J232,0)</f>
        <v>0</v>
      </c>
      <c r="BI232" s="228">
        <f>IF(N232="nulová",J232,0)</f>
        <v>0</v>
      </c>
      <c r="BJ232" s="20" t="s">
        <v>79</v>
      </c>
      <c r="BK232" s="228">
        <f>ROUND(I232*H232,2)</f>
        <v>0</v>
      </c>
      <c r="BL232" s="20" t="s">
        <v>216</v>
      </c>
      <c r="BM232" s="227" t="s">
        <v>2082</v>
      </c>
    </row>
    <row r="233" s="2" customFormat="1">
      <c r="A233" s="41"/>
      <c r="B233" s="42"/>
      <c r="C233" s="43"/>
      <c r="D233" s="229" t="s">
        <v>218</v>
      </c>
      <c r="E233" s="43"/>
      <c r="F233" s="230" t="s">
        <v>1680</v>
      </c>
      <c r="G233" s="43"/>
      <c r="H233" s="43"/>
      <c r="I233" s="231"/>
      <c r="J233" s="43"/>
      <c r="K233" s="43"/>
      <c r="L233" s="47"/>
      <c r="M233" s="232"/>
      <c r="N233" s="233"/>
      <c r="O233" s="87"/>
      <c r="P233" s="87"/>
      <c r="Q233" s="87"/>
      <c r="R233" s="87"/>
      <c r="S233" s="87"/>
      <c r="T233" s="88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T233" s="20" t="s">
        <v>218</v>
      </c>
      <c r="AU233" s="20" t="s">
        <v>81</v>
      </c>
    </row>
    <row r="234" s="13" customFormat="1">
      <c r="A234" s="13"/>
      <c r="B234" s="234"/>
      <c r="C234" s="235"/>
      <c r="D234" s="236" t="s">
        <v>220</v>
      </c>
      <c r="E234" s="237" t="s">
        <v>19</v>
      </c>
      <c r="F234" s="238" t="s">
        <v>1185</v>
      </c>
      <c r="G234" s="235"/>
      <c r="H234" s="237" t="s">
        <v>19</v>
      </c>
      <c r="I234" s="239"/>
      <c r="J234" s="235"/>
      <c r="K234" s="235"/>
      <c r="L234" s="240"/>
      <c r="M234" s="241"/>
      <c r="N234" s="242"/>
      <c r="O234" s="242"/>
      <c r="P234" s="242"/>
      <c r="Q234" s="242"/>
      <c r="R234" s="242"/>
      <c r="S234" s="242"/>
      <c r="T234" s="24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4" t="s">
        <v>220</v>
      </c>
      <c r="AU234" s="244" t="s">
        <v>81</v>
      </c>
      <c r="AV234" s="13" t="s">
        <v>79</v>
      </c>
      <c r="AW234" s="13" t="s">
        <v>32</v>
      </c>
      <c r="AX234" s="13" t="s">
        <v>71</v>
      </c>
      <c r="AY234" s="244" t="s">
        <v>209</v>
      </c>
    </row>
    <row r="235" s="13" customFormat="1">
      <c r="A235" s="13"/>
      <c r="B235" s="234"/>
      <c r="C235" s="235"/>
      <c r="D235" s="236" t="s">
        <v>220</v>
      </c>
      <c r="E235" s="237" t="s">
        <v>19</v>
      </c>
      <c r="F235" s="238" t="s">
        <v>269</v>
      </c>
      <c r="G235" s="235"/>
      <c r="H235" s="237" t="s">
        <v>19</v>
      </c>
      <c r="I235" s="239"/>
      <c r="J235" s="235"/>
      <c r="K235" s="235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220</v>
      </c>
      <c r="AU235" s="244" t="s">
        <v>81</v>
      </c>
      <c r="AV235" s="13" t="s">
        <v>79</v>
      </c>
      <c r="AW235" s="13" t="s">
        <v>32</v>
      </c>
      <c r="AX235" s="13" t="s">
        <v>71</v>
      </c>
      <c r="AY235" s="244" t="s">
        <v>209</v>
      </c>
    </row>
    <row r="236" s="14" customFormat="1">
      <c r="A236" s="14"/>
      <c r="B236" s="245"/>
      <c r="C236" s="246"/>
      <c r="D236" s="236" t="s">
        <v>220</v>
      </c>
      <c r="E236" s="247" t="s">
        <v>19</v>
      </c>
      <c r="F236" s="248" t="s">
        <v>1615</v>
      </c>
      <c r="G236" s="246"/>
      <c r="H236" s="249">
        <v>3</v>
      </c>
      <c r="I236" s="250"/>
      <c r="J236" s="246"/>
      <c r="K236" s="246"/>
      <c r="L236" s="251"/>
      <c r="M236" s="252"/>
      <c r="N236" s="253"/>
      <c r="O236" s="253"/>
      <c r="P236" s="253"/>
      <c r="Q236" s="253"/>
      <c r="R236" s="253"/>
      <c r="S236" s="253"/>
      <c r="T236" s="25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5" t="s">
        <v>220</v>
      </c>
      <c r="AU236" s="255" t="s">
        <v>81</v>
      </c>
      <c r="AV236" s="14" t="s">
        <v>81</v>
      </c>
      <c r="AW236" s="14" t="s">
        <v>32</v>
      </c>
      <c r="AX236" s="14" t="s">
        <v>79</v>
      </c>
      <c r="AY236" s="255" t="s">
        <v>209</v>
      </c>
    </row>
    <row r="237" s="2" customFormat="1" ht="16.5" customHeight="1">
      <c r="A237" s="41"/>
      <c r="B237" s="42"/>
      <c r="C237" s="216" t="s">
        <v>411</v>
      </c>
      <c r="D237" s="216" t="s">
        <v>211</v>
      </c>
      <c r="E237" s="217" t="s">
        <v>776</v>
      </c>
      <c r="F237" s="218" t="s">
        <v>777</v>
      </c>
      <c r="G237" s="219" t="s">
        <v>258</v>
      </c>
      <c r="H237" s="220">
        <v>3</v>
      </c>
      <c r="I237" s="221"/>
      <c r="J237" s="222">
        <f>ROUND(I237*H237,2)</f>
        <v>0</v>
      </c>
      <c r="K237" s="218" t="s">
        <v>215</v>
      </c>
      <c r="L237" s="47"/>
      <c r="M237" s="223" t="s">
        <v>19</v>
      </c>
      <c r="N237" s="224" t="s">
        <v>42</v>
      </c>
      <c r="O237" s="87"/>
      <c r="P237" s="225">
        <f>O237*H237</f>
        <v>0</v>
      </c>
      <c r="Q237" s="225">
        <v>0</v>
      </c>
      <c r="R237" s="225">
        <f>Q237*H237</f>
        <v>0</v>
      </c>
      <c r="S237" s="225">
        <v>0</v>
      </c>
      <c r="T237" s="226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227" t="s">
        <v>216</v>
      </c>
      <c r="AT237" s="227" t="s">
        <v>211</v>
      </c>
      <c r="AU237" s="227" t="s">
        <v>81</v>
      </c>
      <c r="AY237" s="20" t="s">
        <v>209</v>
      </c>
      <c r="BE237" s="228">
        <f>IF(N237="základní",J237,0)</f>
        <v>0</v>
      </c>
      <c r="BF237" s="228">
        <f>IF(N237="snížená",J237,0)</f>
        <v>0</v>
      </c>
      <c r="BG237" s="228">
        <f>IF(N237="zákl. přenesená",J237,0)</f>
        <v>0</v>
      </c>
      <c r="BH237" s="228">
        <f>IF(N237="sníž. přenesená",J237,0)</f>
        <v>0</v>
      </c>
      <c r="BI237" s="228">
        <f>IF(N237="nulová",J237,0)</f>
        <v>0</v>
      </c>
      <c r="BJ237" s="20" t="s">
        <v>79</v>
      </c>
      <c r="BK237" s="228">
        <f>ROUND(I237*H237,2)</f>
        <v>0</v>
      </c>
      <c r="BL237" s="20" t="s">
        <v>216</v>
      </c>
      <c r="BM237" s="227" t="s">
        <v>2083</v>
      </c>
    </row>
    <row r="238" s="2" customFormat="1">
      <c r="A238" s="41"/>
      <c r="B238" s="42"/>
      <c r="C238" s="43"/>
      <c r="D238" s="229" t="s">
        <v>218</v>
      </c>
      <c r="E238" s="43"/>
      <c r="F238" s="230" t="s">
        <v>779</v>
      </c>
      <c r="G238" s="43"/>
      <c r="H238" s="43"/>
      <c r="I238" s="231"/>
      <c r="J238" s="43"/>
      <c r="K238" s="43"/>
      <c r="L238" s="47"/>
      <c r="M238" s="232"/>
      <c r="N238" s="233"/>
      <c r="O238" s="87"/>
      <c r="P238" s="87"/>
      <c r="Q238" s="87"/>
      <c r="R238" s="87"/>
      <c r="S238" s="87"/>
      <c r="T238" s="88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T238" s="20" t="s">
        <v>218</v>
      </c>
      <c r="AU238" s="20" t="s">
        <v>81</v>
      </c>
    </row>
    <row r="239" s="13" customFormat="1">
      <c r="A239" s="13"/>
      <c r="B239" s="234"/>
      <c r="C239" s="235"/>
      <c r="D239" s="236" t="s">
        <v>220</v>
      </c>
      <c r="E239" s="237" t="s">
        <v>19</v>
      </c>
      <c r="F239" s="238" t="s">
        <v>269</v>
      </c>
      <c r="G239" s="235"/>
      <c r="H239" s="237" t="s">
        <v>19</v>
      </c>
      <c r="I239" s="239"/>
      <c r="J239" s="235"/>
      <c r="K239" s="235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220</v>
      </c>
      <c r="AU239" s="244" t="s">
        <v>81</v>
      </c>
      <c r="AV239" s="13" t="s">
        <v>79</v>
      </c>
      <c r="AW239" s="13" t="s">
        <v>32</v>
      </c>
      <c r="AX239" s="13" t="s">
        <v>71</v>
      </c>
      <c r="AY239" s="244" t="s">
        <v>209</v>
      </c>
    </row>
    <row r="240" s="14" customFormat="1">
      <c r="A240" s="14"/>
      <c r="B240" s="245"/>
      <c r="C240" s="246"/>
      <c r="D240" s="236" t="s">
        <v>220</v>
      </c>
      <c r="E240" s="247" t="s">
        <v>19</v>
      </c>
      <c r="F240" s="248" t="s">
        <v>1615</v>
      </c>
      <c r="G240" s="246"/>
      <c r="H240" s="249">
        <v>3</v>
      </c>
      <c r="I240" s="250"/>
      <c r="J240" s="246"/>
      <c r="K240" s="246"/>
      <c r="L240" s="251"/>
      <c r="M240" s="252"/>
      <c r="N240" s="253"/>
      <c r="O240" s="253"/>
      <c r="P240" s="253"/>
      <c r="Q240" s="253"/>
      <c r="R240" s="253"/>
      <c r="S240" s="253"/>
      <c r="T240" s="25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5" t="s">
        <v>220</v>
      </c>
      <c r="AU240" s="255" t="s">
        <v>81</v>
      </c>
      <c r="AV240" s="14" t="s">
        <v>81</v>
      </c>
      <c r="AW240" s="14" t="s">
        <v>32</v>
      </c>
      <c r="AX240" s="14" t="s">
        <v>79</v>
      </c>
      <c r="AY240" s="255" t="s">
        <v>209</v>
      </c>
    </row>
    <row r="241" s="12" customFormat="1" ht="22.8" customHeight="1">
      <c r="A241" s="12"/>
      <c r="B241" s="200"/>
      <c r="C241" s="201"/>
      <c r="D241" s="202" t="s">
        <v>70</v>
      </c>
      <c r="E241" s="214" t="s">
        <v>250</v>
      </c>
      <c r="F241" s="214" t="s">
        <v>802</v>
      </c>
      <c r="G241" s="201"/>
      <c r="H241" s="201"/>
      <c r="I241" s="204"/>
      <c r="J241" s="215">
        <f>BK241</f>
        <v>0</v>
      </c>
      <c r="K241" s="201"/>
      <c r="L241" s="206"/>
      <c r="M241" s="207"/>
      <c r="N241" s="208"/>
      <c r="O241" s="208"/>
      <c r="P241" s="209">
        <f>SUM(P242:P321)</f>
        <v>0</v>
      </c>
      <c r="Q241" s="208"/>
      <c r="R241" s="209">
        <f>SUM(R242:R321)</f>
        <v>0.87153399999999992</v>
      </c>
      <c r="S241" s="208"/>
      <c r="T241" s="210">
        <f>SUM(T242:T321)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11" t="s">
        <v>79</v>
      </c>
      <c r="AT241" s="212" t="s">
        <v>70</v>
      </c>
      <c r="AU241" s="212" t="s">
        <v>79</v>
      </c>
      <c r="AY241" s="211" t="s">
        <v>209</v>
      </c>
      <c r="BK241" s="213">
        <f>SUM(BK242:BK321)</f>
        <v>0</v>
      </c>
    </row>
    <row r="242" s="2" customFormat="1" ht="24.15" customHeight="1">
      <c r="A242" s="41"/>
      <c r="B242" s="42"/>
      <c r="C242" s="216" t="s">
        <v>417</v>
      </c>
      <c r="D242" s="216" t="s">
        <v>211</v>
      </c>
      <c r="E242" s="217" t="s">
        <v>804</v>
      </c>
      <c r="F242" s="218" t="s">
        <v>805</v>
      </c>
      <c r="G242" s="219" t="s">
        <v>214</v>
      </c>
      <c r="H242" s="220">
        <v>1</v>
      </c>
      <c r="I242" s="221"/>
      <c r="J242" s="222">
        <f>ROUND(I242*H242,2)</f>
        <v>0</v>
      </c>
      <c r="K242" s="218" t="s">
        <v>215</v>
      </c>
      <c r="L242" s="47"/>
      <c r="M242" s="223" t="s">
        <v>19</v>
      </c>
      <c r="N242" s="224" t="s">
        <v>42</v>
      </c>
      <c r="O242" s="87"/>
      <c r="P242" s="225">
        <f>O242*H242</f>
        <v>0</v>
      </c>
      <c r="Q242" s="225">
        <v>0.00167</v>
      </c>
      <c r="R242" s="225">
        <f>Q242*H242</f>
        <v>0.00167</v>
      </c>
      <c r="S242" s="225">
        <v>0</v>
      </c>
      <c r="T242" s="226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7" t="s">
        <v>216</v>
      </c>
      <c r="AT242" s="227" t="s">
        <v>211</v>
      </c>
      <c r="AU242" s="227" t="s">
        <v>81</v>
      </c>
      <c r="AY242" s="20" t="s">
        <v>209</v>
      </c>
      <c r="BE242" s="228">
        <f>IF(N242="základní",J242,0)</f>
        <v>0</v>
      </c>
      <c r="BF242" s="228">
        <f>IF(N242="snížená",J242,0)</f>
        <v>0</v>
      </c>
      <c r="BG242" s="228">
        <f>IF(N242="zákl. přenesená",J242,0)</f>
        <v>0</v>
      </c>
      <c r="BH242" s="228">
        <f>IF(N242="sníž. přenesená",J242,0)</f>
        <v>0</v>
      </c>
      <c r="BI242" s="228">
        <f>IF(N242="nulová",J242,0)</f>
        <v>0</v>
      </c>
      <c r="BJ242" s="20" t="s">
        <v>79</v>
      </c>
      <c r="BK242" s="228">
        <f>ROUND(I242*H242,2)</f>
        <v>0</v>
      </c>
      <c r="BL242" s="20" t="s">
        <v>216</v>
      </c>
      <c r="BM242" s="227" t="s">
        <v>2084</v>
      </c>
    </row>
    <row r="243" s="2" customFormat="1">
      <c r="A243" s="41"/>
      <c r="B243" s="42"/>
      <c r="C243" s="43"/>
      <c r="D243" s="229" t="s">
        <v>218</v>
      </c>
      <c r="E243" s="43"/>
      <c r="F243" s="230" t="s">
        <v>807</v>
      </c>
      <c r="G243" s="43"/>
      <c r="H243" s="43"/>
      <c r="I243" s="231"/>
      <c r="J243" s="43"/>
      <c r="K243" s="43"/>
      <c r="L243" s="47"/>
      <c r="M243" s="232"/>
      <c r="N243" s="233"/>
      <c r="O243" s="87"/>
      <c r="P243" s="87"/>
      <c r="Q243" s="87"/>
      <c r="R243" s="87"/>
      <c r="S243" s="87"/>
      <c r="T243" s="88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0" t="s">
        <v>218</v>
      </c>
      <c r="AU243" s="20" t="s">
        <v>81</v>
      </c>
    </row>
    <row r="244" s="2" customFormat="1" ht="16.5" customHeight="1">
      <c r="A244" s="41"/>
      <c r="B244" s="42"/>
      <c r="C244" s="278" t="s">
        <v>427</v>
      </c>
      <c r="D244" s="278" t="s">
        <v>681</v>
      </c>
      <c r="E244" s="279" t="s">
        <v>1308</v>
      </c>
      <c r="F244" s="280" t="s">
        <v>1309</v>
      </c>
      <c r="G244" s="281" t="s">
        <v>214</v>
      </c>
      <c r="H244" s="282">
        <v>1</v>
      </c>
      <c r="I244" s="283"/>
      <c r="J244" s="284">
        <f>ROUND(I244*H244,2)</f>
        <v>0</v>
      </c>
      <c r="K244" s="280" t="s">
        <v>215</v>
      </c>
      <c r="L244" s="285"/>
      <c r="M244" s="286" t="s">
        <v>19</v>
      </c>
      <c r="N244" s="287" t="s">
        <v>42</v>
      </c>
      <c r="O244" s="87"/>
      <c r="P244" s="225">
        <f>O244*H244</f>
        <v>0</v>
      </c>
      <c r="Q244" s="225">
        <v>0.012</v>
      </c>
      <c r="R244" s="225">
        <f>Q244*H244</f>
        <v>0.012</v>
      </c>
      <c r="S244" s="225">
        <v>0</v>
      </c>
      <c r="T244" s="226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27" t="s">
        <v>250</v>
      </c>
      <c r="AT244" s="227" t="s">
        <v>681</v>
      </c>
      <c r="AU244" s="227" t="s">
        <v>81</v>
      </c>
      <c r="AY244" s="20" t="s">
        <v>209</v>
      </c>
      <c r="BE244" s="228">
        <f>IF(N244="základní",J244,0)</f>
        <v>0</v>
      </c>
      <c r="BF244" s="228">
        <f>IF(N244="snížená",J244,0)</f>
        <v>0</v>
      </c>
      <c r="BG244" s="228">
        <f>IF(N244="zákl. přenesená",J244,0)</f>
        <v>0</v>
      </c>
      <c r="BH244" s="228">
        <f>IF(N244="sníž. přenesená",J244,0)</f>
        <v>0</v>
      </c>
      <c r="BI244" s="228">
        <f>IF(N244="nulová",J244,0)</f>
        <v>0</v>
      </c>
      <c r="BJ244" s="20" t="s">
        <v>79</v>
      </c>
      <c r="BK244" s="228">
        <f>ROUND(I244*H244,2)</f>
        <v>0</v>
      </c>
      <c r="BL244" s="20" t="s">
        <v>216</v>
      </c>
      <c r="BM244" s="227" t="s">
        <v>2085</v>
      </c>
    </row>
    <row r="245" s="13" customFormat="1">
      <c r="A245" s="13"/>
      <c r="B245" s="234"/>
      <c r="C245" s="235"/>
      <c r="D245" s="236" t="s">
        <v>220</v>
      </c>
      <c r="E245" s="237" t="s">
        <v>19</v>
      </c>
      <c r="F245" s="238" t="s">
        <v>2086</v>
      </c>
      <c r="G245" s="235"/>
      <c r="H245" s="237" t="s">
        <v>19</v>
      </c>
      <c r="I245" s="239"/>
      <c r="J245" s="235"/>
      <c r="K245" s="235"/>
      <c r="L245" s="240"/>
      <c r="M245" s="241"/>
      <c r="N245" s="242"/>
      <c r="O245" s="242"/>
      <c r="P245" s="242"/>
      <c r="Q245" s="242"/>
      <c r="R245" s="242"/>
      <c r="S245" s="242"/>
      <c r="T245" s="24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4" t="s">
        <v>220</v>
      </c>
      <c r="AU245" s="244" t="s">
        <v>81</v>
      </c>
      <c r="AV245" s="13" t="s">
        <v>79</v>
      </c>
      <c r="AW245" s="13" t="s">
        <v>32</v>
      </c>
      <c r="AX245" s="13" t="s">
        <v>71</v>
      </c>
      <c r="AY245" s="244" t="s">
        <v>209</v>
      </c>
    </row>
    <row r="246" s="14" customFormat="1">
      <c r="A246" s="14"/>
      <c r="B246" s="245"/>
      <c r="C246" s="246"/>
      <c r="D246" s="236" t="s">
        <v>220</v>
      </c>
      <c r="E246" s="247" t="s">
        <v>19</v>
      </c>
      <c r="F246" s="248" t="s">
        <v>79</v>
      </c>
      <c r="G246" s="246"/>
      <c r="H246" s="249">
        <v>1</v>
      </c>
      <c r="I246" s="250"/>
      <c r="J246" s="246"/>
      <c r="K246" s="246"/>
      <c r="L246" s="251"/>
      <c r="M246" s="252"/>
      <c r="N246" s="253"/>
      <c r="O246" s="253"/>
      <c r="P246" s="253"/>
      <c r="Q246" s="253"/>
      <c r="R246" s="253"/>
      <c r="S246" s="253"/>
      <c r="T246" s="25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5" t="s">
        <v>220</v>
      </c>
      <c r="AU246" s="255" t="s">
        <v>81</v>
      </c>
      <c r="AV246" s="14" t="s">
        <v>81</v>
      </c>
      <c r="AW246" s="14" t="s">
        <v>32</v>
      </c>
      <c r="AX246" s="14" t="s">
        <v>79</v>
      </c>
      <c r="AY246" s="255" t="s">
        <v>209</v>
      </c>
    </row>
    <row r="247" s="2" customFormat="1" ht="24.15" customHeight="1">
      <c r="A247" s="41"/>
      <c r="B247" s="42"/>
      <c r="C247" s="216" t="s">
        <v>435</v>
      </c>
      <c r="D247" s="216" t="s">
        <v>211</v>
      </c>
      <c r="E247" s="217" t="s">
        <v>814</v>
      </c>
      <c r="F247" s="218" t="s">
        <v>815</v>
      </c>
      <c r="G247" s="219" t="s">
        <v>214</v>
      </c>
      <c r="H247" s="220">
        <v>4</v>
      </c>
      <c r="I247" s="221"/>
      <c r="J247" s="222">
        <f>ROUND(I247*H247,2)</f>
        <v>0</v>
      </c>
      <c r="K247" s="218" t="s">
        <v>215</v>
      </c>
      <c r="L247" s="47"/>
      <c r="M247" s="223" t="s">
        <v>19</v>
      </c>
      <c r="N247" s="224" t="s">
        <v>42</v>
      </c>
      <c r="O247" s="87"/>
      <c r="P247" s="225">
        <f>O247*H247</f>
        <v>0</v>
      </c>
      <c r="Q247" s="225">
        <v>0.00167</v>
      </c>
      <c r="R247" s="225">
        <f>Q247*H247</f>
        <v>0.0066800000000000002</v>
      </c>
      <c r="S247" s="225">
        <v>0</v>
      </c>
      <c r="T247" s="226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7" t="s">
        <v>216</v>
      </c>
      <c r="AT247" s="227" t="s">
        <v>211</v>
      </c>
      <c r="AU247" s="227" t="s">
        <v>81</v>
      </c>
      <c r="AY247" s="20" t="s">
        <v>209</v>
      </c>
      <c r="BE247" s="228">
        <f>IF(N247="základní",J247,0)</f>
        <v>0</v>
      </c>
      <c r="BF247" s="228">
        <f>IF(N247="snížená",J247,0)</f>
        <v>0</v>
      </c>
      <c r="BG247" s="228">
        <f>IF(N247="zákl. přenesená",J247,0)</f>
        <v>0</v>
      </c>
      <c r="BH247" s="228">
        <f>IF(N247="sníž. přenesená",J247,0)</f>
        <v>0</v>
      </c>
      <c r="BI247" s="228">
        <f>IF(N247="nulová",J247,0)</f>
        <v>0</v>
      </c>
      <c r="BJ247" s="20" t="s">
        <v>79</v>
      </c>
      <c r="BK247" s="228">
        <f>ROUND(I247*H247,2)</f>
        <v>0</v>
      </c>
      <c r="BL247" s="20" t="s">
        <v>216</v>
      </c>
      <c r="BM247" s="227" t="s">
        <v>2087</v>
      </c>
    </row>
    <row r="248" s="2" customFormat="1">
      <c r="A248" s="41"/>
      <c r="B248" s="42"/>
      <c r="C248" s="43"/>
      <c r="D248" s="229" t="s">
        <v>218</v>
      </c>
      <c r="E248" s="43"/>
      <c r="F248" s="230" t="s">
        <v>817</v>
      </c>
      <c r="G248" s="43"/>
      <c r="H248" s="43"/>
      <c r="I248" s="231"/>
      <c r="J248" s="43"/>
      <c r="K248" s="43"/>
      <c r="L248" s="47"/>
      <c r="M248" s="232"/>
      <c r="N248" s="233"/>
      <c r="O248" s="87"/>
      <c r="P248" s="87"/>
      <c r="Q248" s="87"/>
      <c r="R248" s="87"/>
      <c r="S248" s="87"/>
      <c r="T248" s="88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20" t="s">
        <v>218</v>
      </c>
      <c r="AU248" s="20" t="s">
        <v>81</v>
      </c>
    </row>
    <row r="249" s="2" customFormat="1" ht="16.5" customHeight="1">
      <c r="A249" s="41"/>
      <c r="B249" s="42"/>
      <c r="C249" s="278" t="s">
        <v>441</v>
      </c>
      <c r="D249" s="278" t="s">
        <v>681</v>
      </c>
      <c r="E249" s="279" t="s">
        <v>823</v>
      </c>
      <c r="F249" s="280" t="s">
        <v>824</v>
      </c>
      <c r="G249" s="281" t="s">
        <v>214</v>
      </c>
      <c r="H249" s="282">
        <v>1</v>
      </c>
      <c r="I249" s="283"/>
      <c r="J249" s="284">
        <f>ROUND(I249*H249,2)</f>
        <v>0</v>
      </c>
      <c r="K249" s="280" t="s">
        <v>215</v>
      </c>
      <c r="L249" s="285"/>
      <c r="M249" s="286" t="s">
        <v>19</v>
      </c>
      <c r="N249" s="287" t="s">
        <v>42</v>
      </c>
      <c r="O249" s="87"/>
      <c r="P249" s="225">
        <f>O249*H249</f>
        <v>0</v>
      </c>
      <c r="Q249" s="225">
        <v>0.0141</v>
      </c>
      <c r="R249" s="225">
        <f>Q249*H249</f>
        <v>0.0141</v>
      </c>
      <c r="S249" s="225">
        <v>0</v>
      </c>
      <c r="T249" s="226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7" t="s">
        <v>250</v>
      </c>
      <c r="AT249" s="227" t="s">
        <v>681</v>
      </c>
      <c r="AU249" s="227" t="s">
        <v>81</v>
      </c>
      <c r="AY249" s="20" t="s">
        <v>209</v>
      </c>
      <c r="BE249" s="228">
        <f>IF(N249="základní",J249,0)</f>
        <v>0</v>
      </c>
      <c r="BF249" s="228">
        <f>IF(N249="snížená",J249,0)</f>
        <v>0</v>
      </c>
      <c r="BG249" s="228">
        <f>IF(N249="zákl. přenesená",J249,0)</f>
        <v>0</v>
      </c>
      <c r="BH249" s="228">
        <f>IF(N249="sníž. přenesená",J249,0)</f>
        <v>0</v>
      </c>
      <c r="BI249" s="228">
        <f>IF(N249="nulová",J249,0)</f>
        <v>0</v>
      </c>
      <c r="BJ249" s="20" t="s">
        <v>79</v>
      </c>
      <c r="BK249" s="228">
        <f>ROUND(I249*H249,2)</f>
        <v>0</v>
      </c>
      <c r="BL249" s="20" t="s">
        <v>216</v>
      </c>
      <c r="BM249" s="227" t="s">
        <v>2088</v>
      </c>
    </row>
    <row r="250" s="13" customFormat="1">
      <c r="A250" s="13"/>
      <c r="B250" s="234"/>
      <c r="C250" s="235"/>
      <c r="D250" s="236" t="s">
        <v>220</v>
      </c>
      <c r="E250" s="237" t="s">
        <v>19</v>
      </c>
      <c r="F250" s="238" t="s">
        <v>2086</v>
      </c>
      <c r="G250" s="235"/>
      <c r="H250" s="237" t="s">
        <v>19</v>
      </c>
      <c r="I250" s="239"/>
      <c r="J250" s="235"/>
      <c r="K250" s="235"/>
      <c r="L250" s="240"/>
      <c r="M250" s="241"/>
      <c r="N250" s="242"/>
      <c r="O250" s="242"/>
      <c r="P250" s="242"/>
      <c r="Q250" s="242"/>
      <c r="R250" s="242"/>
      <c r="S250" s="242"/>
      <c r="T250" s="24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4" t="s">
        <v>220</v>
      </c>
      <c r="AU250" s="244" t="s">
        <v>81</v>
      </c>
      <c r="AV250" s="13" t="s">
        <v>79</v>
      </c>
      <c r="AW250" s="13" t="s">
        <v>32</v>
      </c>
      <c r="AX250" s="13" t="s">
        <v>71</v>
      </c>
      <c r="AY250" s="244" t="s">
        <v>209</v>
      </c>
    </row>
    <row r="251" s="14" customFormat="1">
      <c r="A251" s="14"/>
      <c r="B251" s="245"/>
      <c r="C251" s="246"/>
      <c r="D251" s="236" t="s">
        <v>220</v>
      </c>
      <c r="E251" s="247" t="s">
        <v>19</v>
      </c>
      <c r="F251" s="248" t="s">
        <v>79</v>
      </c>
      <c r="G251" s="246"/>
      <c r="H251" s="249">
        <v>1</v>
      </c>
      <c r="I251" s="250"/>
      <c r="J251" s="246"/>
      <c r="K251" s="246"/>
      <c r="L251" s="251"/>
      <c r="M251" s="252"/>
      <c r="N251" s="253"/>
      <c r="O251" s="253"/>
      <c r="P251" s="253"/>
      <c r="Q251" s="253"/>
      <c r="R251" s="253"/>
      <c r="S251" s="253"/>
      <c r="T251" s="25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5" t="s">
        <v>220</v>
      </c>
      <c r="AU251" s="255" t="s">
        <v>81</v>
      </c>
      <c r="AV251" s="14" t="s">
        <v>81</v>
      </c>
      <c r="AW251" s="14" t="s">
        <v>32</v>
      </c>
      <c r="AX251" s="14" t="s">
        <v>79</v>
      </c>
      <c r="AY251" s="255" t="s">
        <v>209</v>
      </c>
    </row>
    <row r="252" s="2" customFormat="1" ht="16.5" customHeight="1">
      <c r="A252" s="41"/>
      <c r="B252" s="42"/>
      <c r="C252" s="278" t="s">
        <v>448</v>
      </c>
      <c r="D252" s="278" t="s">
        <v>681</v>
      </c>
      <c r="E252" s="279" t="s">
        <v>1313</v>
      </c>
      <c r="F252" s="280" t="s">
        <v>1314</v>
      </c>
      <c r="G252" s="281" t="s">
        <v>214</v>
      </c>
      <c r="H252" s="282">
        <v>3</v>
      </c>
      <c r="I252" s="283"/>
      <c r="J252" s="284">
        <f>ROUND(I252*H252,2)</f>
        <v>0</v>
      </c>
      <c r="K252" s="280" t="s">
        <v>215</v>
      </c>
      <c r="L252" s="285"/>
      <c r="M252" s="286" t="s">
        <v>19</v>
      </c>
      <c r="N252" s="287" t="s">
        <v>42</v>
      </c>
      <c r="O252" s="87"/>
      <c r="P252" s="225">
        <f>O252*H252</f>
        <v>0</v>
      </c>
      <c r="Q252" s="225">
        <v>0.0038</v>
      </c>
      <c r="R252" s="225">
        <f>Q252*H252</f>
        <v>0.0114</v>
      </c>
      <c r="S252" s="225">
        <v>0</v>
      </c>
      <c r="T252" s="226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227" t="s">
        <v>250</v>
      </c>
      <c r="AT252" s="227" t="s">
        <v>681</v>
      </c>
      <c r="AU252" s="227" t="s">
        <v>81</v>
      </c>
      <c r="AY252" s="20" t="s">
        <v>209</v>
      </c>
      <c r="BE252" s="228">
        <f>IF(N252="základní",J252,0)</f>
        <v>0</v>
      </c>
      <c r="BF252" s="228">
        <f>IF(N252="snížená",J252,0)</f>
        <v>0</v>
      </c>
      <c r="BG252" s="228">
        <f>IF(N252="zákl. přenesená",J252,0)</f>
        <v>0</v>
      </c>
      <c r="BH252" s="228">
        <f>IF(N252="sníž. přenesená",J252,0)</f>
        <v>0</v>
      </c>
      <c r="BI252" s="228">
        <f>IF(N252="nulová",J252,0)</f>
        <v>0</v>
      </c>
      <c r="BJ252" s="20" t="s">
        <v>79</v>
      </c>
      <c r="BK252" s="228">
        <f>ROUND(I252*H252,2)</f>
        <v>0</v>
      </c>
      <c r="BL252" s="20" t="s">
        <v>216</v>
      </c>
      <c r="BM252" s="227" t="s">
        <v>2089</v>
      </c>
    </row>
    <row r="253" s="13" customFormat="1">
      <c r="A253" s="13"/>
      <c r="B253" s="234"/>
      <c r="C253" s="235"/>
      <c r="D253" s="236" t="s">
        <v>220</v>
      </c>
      <c r="E253" s="237" t="s">
        <v>19</v>
      </c>
      <c r="F253" s="238" t="s">
        <v>2086</v>
      </c>
      <c r="G253" s="235"/>
      <c r="H253" s="237" t="s">
        <v>19</v>
      </c>
      <c r="I253" s="239"/>
      <c r="J253" s="235"/>
      <c r="K253" s="235"/>
      <c r="L253" s="240"/>
      <c r="M253" s="241"/>
      <c r="N253" s="242"/>
      <c r="O253" s="242"/>
      <c r="P253" s="242"/>
      <c r="Q253" s="242"/>
      <c r="R253" s="242"/>
      <c r="S253" s="242"/>
      <c r="T253" s="24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4" t="s">
        <v>220</v>
      </c>
      <c r="AU253" s="244" t="s">
        <v>81</v>
      </c>
      <c r="AV253" s="13" t="s">
        <v>79</v>
      </c>
      <c r="AW253" s="13" t="s">
        <v>32</v>
      </c>
      <c r="AX253" s="13" t="s">
        <v>71</v>
      </c>
      <c r="AY253" s="244" t="s">
        <v>209</v>
      </c>
    </row>
    <row r="254" s="14" customFormat="1">
      <c r="A254" s="14"/>
      <c r="B254" s="245"/>
      <c r="C254" s="246"/>
      <c r="D254" s="236" t="s">
        <v>220</v>
      </c>
      <c r="E254" s="247" t="s">
        <v>19</v>
      </c>
      <c r="F254" s="248" t="s">
        <v>146</v>
      </c>
      <c r="G254" s="246"/>
      <c r="H254" s="249">
        <v>3</v>
      </c>
      <c r="I254" s="250"/>
      <c r="J254" s="246"/>
      <c r="K254" s="246"/>
      <c r="L254" s="251"/>
      <c r="M254" s="252"/>
      <c r="N254" s="253"/>
      <c r="O254" s="253"/>
      <c r="P254" s="253"/>
      <c r="Q254" s="253"/>
      <c r="R254" s="253"/>
      <c r="S254" s="253"/>
      <c r="T254" s="25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5" t="s">
        <v>220</v>
      </c>
      <c r="AU254" s="255" t="s">
        <v>81</v>
      </c>
      <c r="AV254" s="14" t="s">
        <v>81</v>
      </c>
      <c r="AW254" s="14" t="s">
        <v>32</v>
      </c>
      <c r="AX254" s="14" t="s">
        <v>79</v>
      </c>
      <c r="AY254" s="255" t="s">
        <v>209</v>
      </c>
    </row>
    <row r="255" s="2" customFormat="1" ht="24.15" customHeight="1">
      <c r="A255" s="41"/>
      <c r="B255" s="42"/>
      <c r="C255" s="216" t="s">
        <v>453</v>
      </c>
      <c r="D255" s="216" t="s">
        <v>211</v>
      </c>
      <c r="E255" s="217" t="s">
        <v>1326</v>
      </c>
      <c r="F255" s="218" t="s">
        <v>1327</v>
      </c>
      <c r="G255" s="219" t="s">
        <v>299</v>
      </c>
      <c r="H255" s="220">
        <v>72</v>
      </c>
      <c r="I255" s="221"/>
      <c r="J255" s="222">
        <f>ROUND(I255*H255,2)</f>
        <v>0</v>
      </c>
      <c r="K255" s="218" t="s">
        <v>215</v>
      </c>
      <c r="L255" s="47"/>
      <c r="M255" s="223" t="s">
        <v>19</v>
      </c>
      <c r="N255" s="224" t="s">
        <v>42</v>
      </c>
      <c r="O255" s="87"/>
      <c r="P255" s="225">
        <f>O255*H255</f>
        <v>0</v>
      </c>
      <c r="Q255" s="225">
        <v>0</v>
      </c>
      <c r="R255" s="225">
        <f>Q255*H255</f>
        <v>0</v>
      </c>
      <c r="S255" s="225">
        <v>0</v>
      </c>
      <c r="T255" s="226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227" t="s">
        <v>216</v>
      </c>
      <c r="AT255" s="227" t="s">
        <v>211</v>
      </c>
      <c r="AU255" s="227" t="s">
        <v>81</v>
      </c>
      <c r="AY255" s="20" t="s">
        <v>209</v>
      </c>
      <c r="BE255" s="228">
        <f>IF(N255="základní",J255,0)</f>
        <v>0</v>
      </c>
      <c r="BF255" s="228">
        <f>IF(N255="snížená",J255,0)</f>
        <v>0</v>
      </c>
      <c r="BG255" s="228">
        <f>IF(N255="zákl. přenesená",J255,0)</f>
        <v>0</v>
      </c>
      <c r="BH255" s="228">
        <f>IF(N255="sníž. přenesená",J255,0)</f>
        <v>0</v>
      </c>
      <c r="BI255" s="228">
        <f>IF(N255="nulová",J255,0)</f>
        <v>0</v>
      </c>
      <c r="BJ255" s="20" t="s">
        <v>79</v>
      </c>
      <c r="BK255" s="228">
        <f>ROUND(I255*H255,2)</f>
        <v>0</v>
      </c>
      <c r="BL255" s="20" t="s">
        <v>216</v>
      </c>
      <c r="BM255" s="227" t="s">
        <v>2090</v>
      </c>
    </row>
    <row r="256" s="2" customFormat="1">
      <c r="A256" s="41"/>
      <c r="B256" s="42"/>
      <c r="C256" s="43"/>
      <c r="D256" s="229" t="s">
        <v>218</v>
      </c>
      <c r="E256" s="43"/>
      <c r="F256" s="230" t="s">
        <v>1329</v>
      </c>
      <c r="G256" s="43"/>
      <c r="H256" s="43"/>
      <c r="I256" s="231"/>
      <c r="J256" s="43"/>
      <c r="K256" s="43"/>
      <c r="L256" s="47"/>
      <c r="M256" s="232"/>
      <c r="N256" s="233"/>
      <c r="O256" s="87"/>
      <c r="P256" s="87"/>
      <c r="Q256" s="87"/>
      <c r="R256" s="87"/>
      <c r="S256" s="87"/>
      <c r="T256" s="88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T256" s="20" t="s">
        <v>218</v>
      </c>
      <c r="AU256" s="20" t="s">
        <v>81</v>
      </c>
    </row>
    <row r="257" s="13" customFormat="1">
      <c r="A257" s="13"/>
      <c r="B257" s="234"/>
      <c r="C257" s="235"/>
      <c r="D257" s="236" t="s">
        <v>220</v>
      </c>
      <c r="E257" s="237" t="s">
        <v>19</v>
      </c>
      <c r="F257" s="238" t="s">
        <v>221</v>
      </c>
      <c r="G257" s="235"/>
      <c r="H257" s="237" t="s">
        <v>19</v>
      </c>
      <c r="I257" s="239"/>
      <c r="J257" s="235"/>
      <c r="K257" s="235"/>
      <c r="L257" s="240"/>
      <c r="M257" s="241"/>
      <c r="N257" s="242"/>
      <c r="O257" s="242"/>
      <c r="P257" s="242"/>
      <c r="Q257" s="242"/>
      <c r="R257" s="242"/>
      <c r="S257" s="242"/>
      <c r="T257" s="24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4" t="s">
        <v>220</v>
      </c>
      <c r="AU257" s="244" t="s">
        <v>81</v>
      </c>
      <c r="AV257" s="13" t="s">
        <v>79</v>
      </c>
      <c r="AW257" s="13" t="s">
        <v>32</v>
      </c>
      <c r="AX257" s="13" t="s">
        <v>71</v>
      </c>
      <c r="AY257" s="244" t="s">
        <v>209</v>
      </c>
    </row>
    <row r="258" s="13" customFormat="1">
      <c r="A258" s="13"/>
      <c r="B258" s="234"/>
      <c r="C258" s="235"/>
      <c r="D258" s="236" t="s">
        <v>220</v>
      </c>
      <c r="E258" s="237" t="s">
        <v>19</v>
      </c>
      <c r="F258" s="238" t="s">
        <v>2086</v>
      </c>
      <c r="G258" s="235"/>
      <c r="H258" s="237" t="s">
        <v>19</v>
      </c>
      <c r="I258" s="239"/>
      <c r="J258" s="235"/>
      <c r="K258" s="235"/>
      <c r="L258" s="240"/>
      <c r="M258" s="241"/>
      <c r="N258" s="242"/>
      <c r="O258" s="242"/>
      <c r="P258" s="242"/>
      <c r="Q258" s="242"/>
      <c r="R258" s="242"/>
      <c r="S258" s="242"/>
      <c r="T258" s="24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4" t="s">
        <v>220</v>
      </c>
      <c r="AU258" s="244" t="s">
        <v>81</v>
      </c>
      <c r="AV258" s="13" t="s">
        <v>79</v>
      </c>
      <c r="AW258" s="13" t="s">
        <v>32</v>
      </c>
      <c r="AX258" s="13" t="s">
        <v>71</v>
      </c>
      <c r="AY258" s="244" t="s">
        <v>209</v>
      </c>
    </row>
    <row r="259" s="14" customFormat="1">
      <c r="A259" s="14"/>
      <c r="B259" s="245"/>
      <c r="C259" s="246"/>
      <c r="D259" s="236" t="s">
        <v>220</v>
      </c>
      <c r="E259" s="247" t="s">
        <v>19</v>
      </c>
      <c r="F259" s="248" t="s">
        <v>2091</v>
      </c>
      <c r="G259" s="246"/>
      <c r="H259" s="249">
        <v>72</v>
      </c>
      <c r="I259" s="250"/>
      <c r="J259" s="246"/>
      <c r="K259" s="246"/>
      <c r="L259" s="251"/>
      <c r="M259" s="252"/>
      <c r="N259" s="253"/>
      <c r="O259" s="253"/>
      <c r="P259" s="253"/>
      <c r="Q259" s="253"/>
      <c r="R259" s="253"/>
      <c r="S259" s="253"/>
      <c r="T259" s="25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5" t="s">
        <v>220</v>
      </c>
      <c r="AU259" s="255" t="s">
        <v>81</v>
      </c>
      <c r="AV259" s="14" t="s">
        <v>81</v>
      </c>
      <c r="AW259" s="14" t="s">
        <v>32</v>
      </c>
      <c r="AX259" s="14" t="s">
        <v>79</v>
      </c>
      <c r="AY259" s="255" t="s">
        <v>209</v>
      </c>
    </row>
    <row r="260" s="2" customFormat="1" ht="24.15" customHeight="1">
      <c r="A260" s="41"/>
      <c r="B260" s="42"/>
      <c r="C260" s="278" t="s">
        <v>458</v>
      </c>
      <c r="D260" s="278" t="s">
        <v>681</v>
      </c>
      <c r="E260" s="279" t="s">
        <v>1331</v>
      </c>
      <c r="F260" s="280" t="s">
        <v>1332</v>
      </c>
      <c r="G260" s="281" t="s">
        <v>299</v>
      </c>
      <c r="H260" s="282">
        <v>73.079999999999998</v>
      </c>
      <c r="I260" s="283"/>
      <c r="J260" s="284">
        <f>ROUND(I260*H260,2)</f>
        <v>0</v>
      </c>
      <c r="K260" s="280" t="s">
        <v>215</v>
      </c>
      <c r="L260" s="285"/>
      <c r="M260" s="286" t="s">
        <v>19</v>
      </c>
      <c r="N260" s="287" t="s">
        <v>42</v>
      </c>
      <c r="O260" s="87"/>
      <c r="P260" s="225">
        <f>O260*H260</f>
        <v>0</v>
      </c>
      <c r="Q260" s="225">
        <v>0.0027000000000000001</v>
      </c>
      <c r="R260" s="225">
        <f>Q260*H260</f>
        <v>0.19731600000000002</v>
      </c>
      <c r="S260" s="225">
        <v>0</v>
      </c>
      <c r="T260" s="226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227" t="s">
        <v>250</v>
      </c>
      <c r="AT260" s="227" t="s">
        <v>681</v>
      </c>
      <c r="AU260" s="227" t="s">
        <v>81</v>
      </c>
      <c r="AY260" s="20" t="s">
        <v>209</v>
      </c>
      <c r="BE260" s="228">
        <f>IF(N260="základní",J260,0)</f>
        <v>0</v>
      </c>
      <c r="BF260" s="228">
        <f>IF(N260="snížená",J260,0)</f>
        <v>0</v>
      </c>
      <c r="BG260" s="228">
        <f>IF(N260="zákl. přenesená",J260,0)</f>
        <v>0</v>
      </c>
      <c r="BH260" s="228">
        <f>IF(N260="sníž. přenesená",J260,0)</f>
        <v>0</v>
      </c>
      <c r="BI260" s="228">
        <f>IF(N260="nulová",J260,0)</f>
        <v>0</v>
      </c>
      <c r="BJ260" s="20" t="s">
        <v>79</v>
      </c>
      <c r="BK260" s="228">
        <f>ROUND(I260*H260,2)</f>
        <v>0</v>
      </c>
      <c r="BL260" s="20" t="s">
        <v>216</v>
      </c>
      <c r="BM260" s="227" t="s">
        <v>2092</v>
      </c>
    </row>
    <row r="261" s="2" customFormat="1">
      <c r="A261" s="41"/>
      <c r="B261" s="42"/>
      <c r="C261" s="43"/>
      <c r="D261" s="236" t="s">
        <v>859</v>
      </c>
      <c r="E261" s="43"/>
      <c r="F261" s="288" t="s">
        <v>1334</v>
      </c>
      <c r="G261" s="43"/>
      <c r="H261" s="43"/>
      <c r="I261" s="231"/>
      <c r="J261" s="43"/>
      <c r="K261" s="43"/>
      <c r="L261" s="47"/>
      <c r="M261" s="232"/>
      <c r="N261" s="233"/>
      <c r="O261" s="87"/>
      <c r="P261" s="87"/>
      <c r="Q261" s="87"/>
      <c r="R261" s="87"/>
      <c r="S261" s="87"/>
      <c r="T261" s="88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T261" s="20" t="s">
        <v>859</v>
      </c>
      <c r="AU261" s="20" t="s">
        <v>81</v>
      </c>
    </row>
    <row r="262" s="14" customFormat="1">
      <c r="A262" s="14"/>
      <c r="B262" s="245"/>
      <c r="C262" s="246"/>
      <c r="D262" s="236" t="s">
        <v>220</v>
      </c>
      <c r="E262" s="246"/>
      <c r="F262" s="248" t="s">
        <v>2093</v>
      </c>
      <c r="G262" s="246"/>
      <c r="H262" s="249">
        <v>73.079999999999998</v>
      </c>
      <c r="I262" s="250"/>
      <c r="J262" s="246"/>
      <c r="K262" s="246"/>
      <c r="L262" s="251"/>
      <c r="M262" s="252"/>
      <c r="N262" s="253"/>
      <c r="O262" s="253"/>
      <c r="P262" s="253"/>
      <c r="Q262" s="253"/>
      <c r="R262" s="253"/>
      <c r="S262" s="253"/>
      <c r="T262" s="25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5" t="s">
        <v>220</v>
      </c>
      <c r="AU262" s="255" t="s">
        <v>81</v>
      </c>
      <c r="AV262" s="14" t="s">
        <v>81</v>
      </c>
      <c r="AW262" s="14" t="s">
        <v>4</v>
      </c>
      <c r="AX262" s="14" t="s">
        <v>79</v>
      </c>
      <c r="AY262" s="255" t="s">
        <v>209</v>
      </c>
    </row>
    <row r="263" s="2" customFormat="1" ht="24.15" customHeight="1">
      <c r="A263" s="41"/>
      <c r="B263" s="42"/>
      <c r="C263" s="216" t="s">
        <v>463</v>
      </c>
      <c r="D263" s="216" t="s">
        <v>211</v>
      </c>
      <c r="E263" s="217" t="s">
        <v>1336</v>
      </c>
      <c r="F263" s="218" t="s">
        <v>1337</v>
      </c>
      <c r="G263" s="219" t="s">
        <v>214</v>
      </c>
      <c r="H263" s="220">
        <v>9</v>
      </c>
      <c r="I263" s="221"/>
      <c r="J263" s="222">
        <f>ROUND(I263*H263,2)</f>
        <v>0</v>
      </c>
      <c r="K263" s="218" t="s">
        <v>215</v>
      </c>
      <c r="L263" s="47"/>
      <c r="M263" s="223" t="s">
        <v>19</v>
      </c>
      <c r="N263" s="224" t="s">
        <v>42</v>
      </c>
      <c r="O263" s="87"/>
      <c r="P263" s="225">
        <f>O263*H263</f>
        <v>0</v>
      </c>
      <c r="Q263" s="225">
        <v>0</v>
      </c>
      <c r="R263" s="225">
        <f>Q263*H263</f>
        <v>0</v>
      </c>
      <c r="S263" s="225">
        <v>0</v>
      </c>
      <c r="T263" s="226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227" t="s">
        <v>216</v>
      </c>
      <c r="AT263" s="227" t="s">
        <v>211</v>
      </c>
      <c r="AU263" s="227" t="s">
        <v>81</v>
      </c>
      <c r="AY263" s="20" t="s">
        <v>209</v>
      </c>
      <c r="BE263" s="228">
        <f>IF(N263="základní",J263,0)</f>
        <v>0</v>
      </c>
      <c r="BF263" s="228">
        <f>IF(N263="snížená",J263,0)</f>
        <v>0</v>
      </c>
      <c r="BG263" s="228">
        <f>IF(N263="zákl. přenesená",J263,0)</f>
        <v>0</v>
      </c>
      <c r="BH263" s="228">
        <f>IF(N263="sníž. přenesená",J263,0)</f>
        <v>0</v>
      </c>
      <c r="BI263" s="228">
        <f>IF(N263="nulová",J263,0)</f>
        <v>0</v>
      </c>
      <c r="BJ263" s="20" t="s">
        <v>79</v>
      </c>
      <c r="BK263" s="228">
        <f>ROUND(I263*H263,2)</f>
        <v>0</v>
      </c>
      <c r="BL263" s="20" t="s">
        <v>216</v>
      </c>
      <c r="BM263" s="227" t="s">
        <v>2094</v>
      </c>
    </row>
    <row r="264" s="2" customFormat="1">
      <c r="A264" s="41"/>
      <c r="B264" s="42"/>
      <c r="C264" s="43"/>
      <c r="D264" s="229" t="s">
        <v>218</v>
      </c>
      <c r="E264" s="43"/>
      <c r="F264" s="230" t="s">
        <v>1339</v>
      </c>
      <c r="G264" s="43"/>
      <c r="H264" s="43"/>
      <c r="I264" s="231"/>
      <c r="J264" s="43"/>
      <c r="K264" s="43"/>
      <c r="L264" s="47"/>
      <c r="M264" s="232"/>
      <c r="N264" s="233"/>
      <c r="O264" s="87"/>
      <c r="P264" s="87"/>
      <c r="Q264" s="87"/>
      <c r="R264" s="87"/>
      <c r="S264" s="87"/>
      <c r="T264" s="88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T264" s="20" t="s">
        <v>218</v>
      </c>
      <c r="AU264" s="20" t="s">
        <v>81</v>
      </c>
    </row>
    <row r="265" s="2" customFormat="1" ht="16.5" customHeight="1">
      <c r="A265" s="41"/>
      <c r="B265" s="42"/>
      <c r="C265" s="278" t="s">
        <v>470</v>
      </c>
      <c r="D265" s="278" t="s">
        <v>681</v>
      </c>
      <c r="E265" s="279" t="s">
        <v>1340</v>
      </c>
      <c r="F265" s="280" t="s">
        <v>1341</v>
      </c>
      <c r="G265" s="281" t="s">
        <v>214</v>
      </c>
      <c r="H265" s="282">
        <v>9</v>
      </c>
      <c r="I265" s="283"/>
      <c r="J265" s="284">
        <f>ROUND(I265*H265,2)</f>
        <v>0</v>
      </c>
      <c r="K265" s="280" t="s">
        <v>215</v>
      </c>
      <c r="L265" s="285"/>
      <c r="M265" s="286" t="s">
        <v>19</v>
      </c>
      <c r="N265" s="287" t="s">
        <v>42</v>
      </c>
      <c r="O265" s="87"/>
      <c r="P265" s="225">
        <f>O265*H265</f>
        <v>0</v>
      </c>
      <c r="Q265" s="225">
        <v>0.00038999999999999999</v>
      </c>
      <c r="R265" s="225">
        <f>Q265*H265</f>
        <v>0.0035100000000000001</v>
      </c>
      <c r="S265" s="225">
        <v>0</v>
      </c>
      <c r="T265" s="226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227" t="s">
        <v>250</v>
      </c>
      <c r="AT265" s="227" t="s">
        <v>681</v>
      </c>
      <c r="AU265" s="227" t="s">
        <v>81</v>
      </c>
      <c r="AY265" s="20" t="s">
        <v>209</v>
      </c>
      <c r="BE265" s="228">
        <f>IF(N265="základní",J265,0)</f>
        <v>0</v>
      </c>
      <c r="BF265" s="228">
        <f>IF(N265="snížená",J265,0)</f>
        <v>0</v>
      </c>
      <c r="BG265" s="228">
        <f>IF(N265="zákl. přenesená",J265,0)</f>
        <v>0</v>
      </c>
      <c r="BH265" s="228">
        <f>IF(N265="sníž. přenesená",J265,0)</f>
        <v>0</v>
      </c>
      <c r="BI265" s="228">
        <f>IF(N265="nulová",J265,0)</f>
        <v>0</v>
      </c>
      <c r="BJ265" s="20" t="s">
        <v>79</v>
      </c>
      <c r="BK265" s="228">
        <f>ROUND(I265*H265,2)</f>
        <v>0</v>
      </c>
      <c r="BL265" s="20" t="s">
        <v>216</v>
      </c>
      <c r="BM265" s="227" t="s">
        <v>2095</v>
      </c>
    </row>
    <row r="266" s="13" customFormat="1">
      <c r="A266" s="13"/>
      <c r="B266" s="234"/>
      <c r="C266" s="235"/>
      <c r="D266" s="236" t="s">
        <v>220</v>
      </c>
      <c r="E266" s="237" t="s">
        <v>19</v>
      </c>
      <c r="F266" s="238" t="s">
        <v>2086</v>
      </c>
      <c r="G266" s="235"/>
      <c r="H266" s="237" t="s">
        <v>19</v>
      </c>
      <c r="I266" s="239"/>
      <c r="J266" s="235"/>
      <c r="K266" s="235"/>
      <c r="L266" s="240"/>
      <c r="M266" s="241"/>
      <c r="N266" s="242"/>
      <c r="O266" s="242"/>
      <c r="P266" s="242"/>
      <c r="Q266" s="242"/>
      <c r="R266" s="242"/>
      <c r="S266" s="242"/>
      <c r="T266" s="24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4" t="s">
        <v>220</v>
      </c>
      <c r="AU266" s="244" t="s">
        <v>81</v>
      </c>
      <c r="AV266" s="13" t="s">
        <v>79</v>
      </c>
      <c r="AW266" s="13" t="s">
        <v>32</v>
      </c>
      <c r="AX266" s="13" t="s">
        <v>71</v>
      </c>
      <c r="AY266" s="244" t="s">
        <v>209</v>
      </c>
    </row>
    <row r="267" s="14" customFormat="1">
      <c r="A267" s="14"/>
      <c r="B267" s="245"/>
      <c r="C267" s="246"/>
      <c r="D267" s="236" t="s">
        <v>220</v>
      </c>
      <c r="E267" s="247" t="s">
        <v>19</v>
      </c>
      <c r="F267" s="248" t="s">
        <v>2096</v>
      </c>
      <c r="G267" s="246"/>
      <c r="H267" s="249">
        <v>9</v>
      </c>
      <c r="I267" s="250"/>
      <c r="J267" s="246"/>
      <c r="K267" s="246"/>
      <c r="L267" s="251"/>
      <c r="M267" s="252"/>
      <c r="N267" s="253"/>
      <c r="O267" s="253"/>
      <c r="P267" s="253"/>
      <c r="Q267" s="253"/>
      <c r="R267" s="253"/>
      <c r="S267" s="253"/>
      <c r="T267" s="25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5" t="s">
        <v>220</v>
      </c>
      <c r="AU267" s="255" t="s">
        <v>81</v>
      </c>
      <c r="AV267" s="14" t="s">
        <v>81</v>
      </c>
      <c r="AW267" s="14" t="s">
        <v>32</v>
      </c>
      <c r="AX267" s="14" t="s">
        <v>79</v>
      </c>
      <c r="AY267" s="255" t="s">
        <v>209</v>
      </c>
    </row>
    <row r="268" s="2" customFormat="1" ht="24.15" customHeight="1">
      <c r="A268" s="41"/>
      <c r="B268" s="42"/>
      <c r="C268" s="216" t="s">
        <v>475</v>
      </c>
      <c r="D268" s="216" t="s">
        <v>211</v>
      </c>
      <c r="E268" s="217" t="s">
        <v>1344</v>
      </c>
      <c r="F268" s="218" t="s">
        <v>1345</v>
      </c>
      <c r="G268" s="219" t="s">
        <v>214</v>
      </c>
      <c r="H268" s="220">
        <v>5</v>
      </c>
      <c r="I268" s="221"/>
      <c r="J268" s="222">
        <f>ROUND(I268*H268,2)</f>
        <v>0</v>
      </c>
      <c r="K268" s="218" t="s">
        <v>215</v>
      </c>
      <c r="L268" s="47"/>
      <c r="M268" s="223" t="s">
        <v>19</v>
      </c>
      <c r="N268" s="224" t="s">
        <v>42</v>
      </c>
      <c r="O268" s="87"/>
      <c r="P268" s="225">
        <f>O268*H268</f>
        <v>0</v>
      </c>
      <c r="Q268" s="225">
        <v>0</v>
      </c>
      <c r="R268" s="225">
        <f>Q268*H268</f>
        <v>0</v>
      </c>
      <c r="S268" s="225">
        <v>0</v>
      </c>
      <c r="T268" s="226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227" t="s">
        <v>216</v>
      </c>
      <c r="AT268" s="227" t="s">
        <v>211</v>
      </c>
      <c r="AU268" s="227" t="s">
        <v>81</v>
      </c>
      <c r="AY268" s="20" t="s">
        <v>209</v>
      </c>
      <c r="BE268" s="228">
        <f>IF(N268="základní",J268,0)</f>
        <v>0</v>
      </c>
      <c r="BF268" s="228">
        <f>IF(N268="snížená",J268,0)</f>
        <v>0</v>
      </c>
      <c r="BG268" s="228">
        <f>IF(N268="zákl. přenesená",J268,0)</f>
        <v>0</v>
      </c>
      <c r="BH268" s="228">
        <f>IF(N268="sníž. přenesená",J268,0)</f>
        <v>0</v>
      </c>
      <c r="BI268" s="228">
        <f>IF(N268="nulová",J268,0)</f>
        <v>0</v>
      </c>
      <c r="BJ268" s="20" t="s">
        <v>79</v>
      </c>
      <c r="BK268" s="228">
        <f>ROUND(I268*H268,2)</f>
        <v>0</v>
      </c>
      <c r="BL268" s="20" t="s">
        <v>216</v>
      </c>
      <c r="BM268" s="227" t="s">
        <v>2097</v>
      </c>
    </row>
    <row r="269" s="2" customFormat="1">
      <c r="A269" s="41"/>
      <c r="B269" s="42"/>
      <c r="C269" s="43"/>
      <c r="D269" s="229" t="s">
        <v>218</v>
      </c>
      <c r="E269" s="43"/>
      <c r="F269" s="230" t="s">
        <v>1347</v>
      </c>
      <c r="G269" s="43"/>
      <c r="H269" s="43"/>
      <c r="I269" s="231"/>
      <c r="J269" s="43"/>
      <c r="K269" s="43"/>
      <c r="L269" s="47"/>
      <c r="M269" s="232"/>
      <c r="N269" s="233"/>
      <c r="O269" s="87"/>
      <c r="P269" s="87"/>
      <c r="Q269" s="87"/>
      <c r="R269" s="87"/>
      <c r="S269" s="87"/>
      <c r="T269" s="88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T269" s="20" t="s">
        <v>218</v>
      </c>
      <c r="AU269" s="20" t="s">
        <v>81</v>
      </c>
    </row>
    <row r="270" s="2" customFormat="1" ht="16.5" customHeight="1">
      <c r="A270" s="41"/>
      <c r="B270" s="42"/>
      <c r="C270" s="278" t="s">
        <v>480</v>
      </c>
      <c r="D270" s="278" t="s">
        <v>681</v>
      </c>
      <c r="E270" s="279" t="s">
        <v>1351</v>
      </c>
      <c r="F270" s="280" t="s">
        <v>1352</v>
      </c>
      <c r="G270" s="281" t="s">
        <v>214</v>
      </c>
      <c r="H270" s="282">
        <v>1</v>
      </c>
      <c r="I270" s="283"/>
      <c r="J270" s="284">
        <f>ROUND(I270*H270,2)</f>
        <v>0</v>
      </c>
      <c r="K270" s="280" t="s">
        <v>19</v>
      </c>
      <c r="L270" s="285"/>
      <c r="M270" s="286" t="s">
        <v>19</v>
      </c>
      <c r="N270" s="287" t="s">
        <v>42</v>
      </c>
      <c r="O270" s="87"/>
      <c r="P270" s="225">
        <f>O270*H270</f>
        <v>0</v>
      </c>
      <c r="Q270" s="225">
        <v>0.0014</v>
      </c>
      <c r="R270" s="225">
        <f>Q270*H270</f>
        <v>0.0014</v>
      </c>
      <c r="S270" s="225">
        <v>0</v>
      </c>
      <c r="T270" s="226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27" t="s">
        <v>250</v>
      </c>
      <c r="AT270" s="227" t="s">
        <v>681</v>
      </c>
      <c r="AU270" s="227" t="s">
        <v>81</v>
      </c>
      <c r="AY270" s="20" t="s">
        <v>209</v>
      </c>
      <c r="BE270" s="228">
        <f>IF(N270="základní",J270,0)</f>
        <v>0</v>
      </c>
      <c r="BF270" s="228">
        <f>IF(N270="snížená",J270,0)</f>
        <v>0</v>
      </c>
      <c r="BG270" s="228">
        <f>IF(N270="zákl. přenesená",J270,0)</f>
        <v>0</v>
      </c>
      <c r="BH270" s="228">
        <f>IF(N270="sníž. přenesená",J270,0)</f>
        <v>0</v>
      </c>
      <c r="BI270" s="228">
        <f>IF(N270="nulová",J270,0)</f>
        <v>0</v>
      </c>
      <c r="BJ270" s="20" t="s">
        <v>79</v>
      </c>
      <c r="BK270" s="228">
        <f>ROUND(I270*H270,2)</f>
        <v>0</v>
      </c>
      <c r="BL270" s="20" t="s">
        <v>216</v>
      </c>
      <c r="BM270" s="227" t="s">
        <v>2098</v>
      </c>
    </row>
    <row r="271" s="13" customFormat="1">
      <c r="A271" s="13"/>
      <c r="B271" s="234"/>
      <c r="C271" s="235"/>
      <c r="D271" s="236" t="s">
        <v>220</v>
      </c>
      <c r="E271" s="237" t="s">
        <v>19</v>
      </c>
      <c r="F271" s="238" t="s">
        <v>2086</v>
      </c>
      <c r="G271" s="235"/>
      <c r="H271" s="237" t="s">
        <v>19</v>
      </c>
      <c r="I271" s="239"/>
      <c r="J271" s="235"/>
      <c r="K271" s="235"/>
      <c r="L271" s="240"/>
      <c r="M271" s="241"/>
      <c r="N271" s="242"/>
      <c r="O271" s="242"/>
      <c r="P271" s="242"/>
      <c r="Q271" s="242"/>
      <c r="R271" s="242"/>
      <c r="S271" s="242"/>
      <c r="T271" s="24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4" t="s">
        <v>220</v>
      </c>
      <c r="AU271" s="244" t="s">
        <v>81</v>
      </c>
      <c r="AV271" s="13" t="s">
        <v>79</v>
      </c>
      <c r="AW271" s="13" t="s">
        <v>32</v>
      </c>
      <c r="AX271" s="13" t="s">
        <v>71</v>
      </c>
      <c r="AY271" s="244" t="s">
        <v>209</v>
      </c>
    </row>
    <row r="272" s="14" customFormat="1">
      <c r="A272" s="14"/>
      <c r="B272" s="245"/>
      <c r="C272" s="246"/>
      <c r="D272" s="236" t="s">
        <v>220</v>
      </c>
      <c r="E272" s="247" t="s">
        <v>19</v>
      </c>
      <c r="F272" s="248" t="s">
        <v>79</v>
      </c>
      <c r="G272" s="246"/>
      <c r="H272" s="249">
        <v>1</v>
      </c>
      <c r="I272" s="250"/>
      <c r="J272" s="246"/>
      <c r="K272" s="246"/>
      <c r="L272" s="251"/>
      <c r="M272" s="252"/>
      <c r="N272" s="253"/>
      <c r="O272" s="253"/>
      <c r="P272" s="253"/>
      <c r="Q272" s="253"/>
      <c r="R272" s="253"/>
      <c r="S272" s="253"/>
      <c r="T272" s="25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5" t="s">
        <v>220</v>
      </c>
      <c r="AU272" s="255" t="s">
        <v>81</v>
      </c>
      <c r="AV272" s="14" t="s">
        <v>81</v>
      </c>
      <c r="AW272" s="14" t="s">
        <v>32</v>
      </c>
      <c r="AX272" s="14" t="s">
        <v>79</v>
      </c>
      <c r="AY272" s="255" t="s">
        <v>209</v>
      </c>
    </row>
    <row r="273" s="2" customFormat="1" ht="16.5" customHeight="1">
      <c r="A273" s="41"/>
      <c r="B273" s="42"/>
      <c r="C273" s="278" t="s">
        <v>485</v>
      </c>
      <c r="D273" s="278" t="s">
        <v>681</v>
      </c>
      <c r="E273" s="279" t="s">
        <v>1357</v>
      </c>
      <c r="F273" s="280" t="s">
        <v>1358</v>
      </c>
      <c r="G273" s="281" t="s">
        <v>214</v>
      </c>
      <c r="H273" s="282">
        <v>2</v>
      </c>
      <c r="I273" s="283"/>
      <c r="J273" s="284">
        <f>ROUND(I273*H273,2)</f>
        <v>0</v>
      </c>
      <c r="K273" s="280" t="s">
        <v>215</v>
      </c>
      <c r="L273" s="285"/>
      <c r="M273" s="286" t="s">
        <v>19</v>
      </c>
      <c r="N273" s="287" t="s">
        <v>42</v>
      </c>
      <c r="O273" s="87"/>
      <c r="P273" s="225">
        <f>O273*H273</f>
        <v>0</v>
      </c>
      <c r="Q273" s="225">
        <v>0.00048000000000000001</v>
      </c>
      <c r="R273" s="225">
        <f>Q273*H273</f>
        <v>0.00096000000000000002</v>
      </c>
      <c r="S273" s="225">
        <v>0</v>
      </c>
      <c r="T273" s="226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227" t="s">
        <v>250</v>
      </c>
      <c r="AT273" s="227" t="s">
        <v>681</v>
      </c>
      <c r="AU273" s="227" t="s">
        <v>81</v>
      </c>
      <c r="AY273" s="20" t="s">
        <v>209</v>
      </c>
      <c r="BE273" s="228">
        <f>IF(N273="základní",J273,0)</f>
        <v>0</v>
      </c>
      <c r="BF273" s="228">
        <f>IF(N273="snížená",J273,0)</f>
        <v>0</v>
      </c>
      <c r="BG273" s="228">
        <f>IF(N273="zákl. přenesená",J273,0)</f>
        <v>0</v>
      </c>
      <c r="BH273" s="228">
        <f>IF(N273="sníž. přenesená",J273,0)</f>
        <v>0</v>
      </c>
      <c r="BI273" s="228">
        <f>IF(N273="nulová",J273,0)</f>
        <v>0</v>
      </c>
      <c r="BJ273" s="20" t="s">
        <v>79</v>
      </c>
      <c r="BK273" s="228">
        <f>ROUND(I273*H273,2)</f>
        <v>0</v>
      </c>
      <c r="BL273" s="20" t="s">
        <v>216</v>
      </c>
      <c r="BM273" s="227" t="s">
        <v>2099</v>
      </c>
    </row>
    <row r="274" s="13" customFormat="1">
      <c r="A274" s="13"/>
      <c r="B274" s="234"/>
      <c r="C274" s="235"/>
      <c r="D274" s="236" t="s">
        <v>220</v>
      </c>
      <c r="E274" s="237" t="s">
        <v>19</v>
      </c>
      <c r="F274" s="238" t="s">
        <v>2086</v>
      </c>
      <c r="G274" s="235"/>
      <c r="H274" s="237" t="s">
        <v>19</v>
      </c>
      <c r="I274" s="239"/>
      <c r="J274" s="235"/>
      <c r="K274" s="235"/>
      <c r="L274" s="240"/>
      <c r="M274" s="241"/>
      <c r="N274" s="242"/>
      <c r="O274" s="242"/>
      <c r="P274" s="242"/>
      <c r="Q274" s="242"/>
      <c r="R274" s="242"/>
      <c r="S274" s="242"/>
      <c r="T274" s="24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4" t="s">
        <v>220</v>
      </c>
      <c r="AU274" s="244" t="s">
        <v>81</v>
      </c>
      <c r="AV274" s="13" t="s">
        <v>79</v>
      </c>
      <c r="AW274" s="13" t="s">
        <v>32</v>
      </c>
      <c r="AX274" s="13" t="s">
        <v>71</v>
      </c>
      <c r="AY274" s="244" t="s">
        <v>209</v>
      </c>
    </row>
    <row r="275" s="14" customFormat="1">
      <c r="A275" s="14"/>
      <c r="B275" s="245"/>
      <c r="C275" s="246"/>
      <c r="D275" s="236" t="s">
        <v>220</v>
      </c>
      <c r="E275" s="247" t="s">
        <v>19</v>
      </c>
      <c r="F275" s="248" t="s">
        <v>81</v>
      </c>
      <c r="G275" s="246"/>
      <c r="H275" s="249">
        <v>2</v>
      </c>
      <c r="I275" s="250"/>
      <c r="J275" s="246"/>
      <c r="K275" s="246"/>
      <c r="L275" s="251"/>
      <c r="M275" s="252"/>
      <c r="N275" s="253"/>
      <c r="O275" s="253"/>
      <c r="P275" s="253"/>
      <c r="Q275" s="253"/>
      <c r="R275" s="253"/>
      <c r="S275" s="253"/>
      <c r="T275" s="25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5" t="s">
        <v>220</v>
      </c>
      <c r="AU275" s="255" t="s">
        <v>81</v>
      </c>
      <c r="AV275" s="14" t="s">
        <v>81</v>
      </c>
      <c r="AW275" s="14" t="s">
        <v>32</v>
      </c>
      <c r="AX275" s="14" t="s">
        <v>79</v>
      </c>
      <c r="AY275" s="255" t="s">
        <v>209</v>
      </c>
    </row>
    <row r="276" s="2" customFormat="1" ht="16.5" customHeight="1">
      <c r="A276" s="41"/>
      <c r="B276" s="42"/>
      <c r="C276" s="278" t="s">
        <v>490</v>
      </c>
      <c r="D276" s="278" t="s">
        <v>681</v>
      </c>
      <c r="E276" s="279" t="s">
        <v>1360</v>
      </c>
      <c r="F276" s="280" t="s">
        <v>1361</v>
      </c>
      <c r="G276" s="281" t="s">
        <v>214</v>
      </c>
      <c r="H276" s="282">
        <v>2</v>
      </c>
      <c r="I276" s="283"/>
      <c r="J276" s="284">
        <f>ROUND(I276*H276,2)</f>
        <v>0</v>
      </c>
      <c r="K276" s="280" t="s">
        <v>19</v>
      </c>
      <c r="L276" s="285"/>
      <c r="M276" s="286" t="s">
        <v>19</v>
      </c>
      <c r="N276" s="287" t="s">
        <v>42</v>
      </c>
      <c r="O276" s="87"/>
      <c r="P276" s="225">
        <f>O276*H276</f>
        <v>0</v>
      </c>
      <c r="Q276" s="225">
        <v>0</v>
      </c>
      <c r="R276" s="225">
        <f>Q276*H276</f>
        <v>0</v>
      </c>
      <c r="S276" s="225">
        <v>0</v>
      </c>
      <c r="T276" s="226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227" t="s">
        <v>250</v>
      </c>
      <c r="AT276" s="227" t="s">
        <v>681</v>
      </c>
      <c r="AU276" s="227" t="s">
        <v>81</v>
      </c>
      <c r="AY276" s="20" t="s">
        <v>209</v>
      </c>
      <c r="BE276" s="228">
        <f>IF(N276="základní",J276,0)</f>
        <v>0</v>
      </c>
      <c r="BF276" s="228">
        <f>IF(N276="snížená",J276,0)</f>
        <v>0</v>
      </c>
      <c r="BG276" s="228">
        <f>IF(N276="zákl. přenesená",J276,0)</f>
        <v>0</v>
      </c>
      <c r="BH276" s="228">
        <f>IF(N276="sníž. přenesená",J276,0)</f>
        <v>0</v>
      </c>
      <c r="BI276" s="228">
        <f>IF(N276="nulová",J276,0)</f>
        <v>0</v>
      </c>
      <c r="BJ276" s="20" t="s">
        <v>79</v>
      </c>
      <c r="BK276" s="228">
        <f>ROUND(I276*H276,2)</f>
        <v>0</v>
      </c>
      <c r="BL276" s="20" t="s">
        <v>216</v>
      </c>
      <c r="BM276" s="227" t="s">
        <v>2100</v>
      </c>
    </row>
    <row r="277" s="13" customFormat="1">
      <c r="A277" s="13"/>
      <c r="B277" s="234"/>
      <c r="C277" s="235"/>
      <c r="D277" s="236" t="s">
        <v>220</v>
      </c>
      <c r="E277" s="237" t="s">
        <v>19</v>
      </c>
      <c r="F277" s="238" t="s">
        <v>2086</v>
      </c>
      <c r="G277" s="235"/>
      <c r="H277" s="237" t="s">
        <v>19</v>
      </c>
      <c r="I277" s="239"/>
      <c r="J277" s="235"/>
      <c r="K277" s="235"/>
      <c r="L277" s="240"/>
      <c r="M277" s="241"/>
      <c r="N277" s="242"/>
      <c r="O277" s="242"/>
      <c r="P277" s="242"/>
      <c r="Q277" s="242"/>
      <c r="R277" s="242"/>
      <c r="S277" s="242"/>
      <c r="T277" s="24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4" t="s">
        <v>220</v>
      </c>
      <c r="AU277" s="244" t="s">
        <v>81</v>
      </c>
      <c r="AV277" s="13" t="s">
        <v>79</v>
      </c>
      <c r="AW277" s="13" t="s">
        <v>32</v>
      </c>
      <c r="AX277" s="13" t="s">
        <v>71</v>
      </c>
      <c r="AY277" s="244" t="s">
        <v>209</v>
      </c>
    </row>
    <row r="278" s="14" customFormat="1">
      <c r="A278" s="14"/>
      <c r="B278" s="245"/>
      <c r="C278" s="246"/>
      <c r="D278" s="236" t="s">
        <v>220</v>
      </c>
      <c r="E278" s="247" t="s">
        <v>19</v>
      </c>
      <c r="F278" s="248" t="s">
        <v>81</v>
      </c>
      <c r="G278" s="246"/>
      <c r="H278" s="249">
        <v>2</v>
      </c>
      <c r="I278" s="250"/>
      <c r="J278" s="246"/>
      <c r="K278" s="246"/>
      <c r="L278" s="251"/>
      <c r="M278" s="252"/>
      <c r="N278" s="253"/>
      <c r="O278" s="253"/>
      <c r="P278" s="253"/>
      <c r="Q278" s="253"/>
      <c r="R278" s="253"/>
      <c r="S278" s="253"/>
      <c r="T278" s="25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5" t="s">
        <v>220</v>
      </c>
      <c r="AU278" s="255" t="s">
        <v>81</v>
      </c>
      <c r="AV278" s="14" t="s">
        <v>81</v>
      </c>
      <c r="AW278" s="14" t="s">
        <v>32</v>
      </c>
      <c r="AX278" s="14" t="s">
        <v>79</v>
      </c>
      <c r="AY278" s="255" t="s">
        <v>209</v>
      </c>
    </row>
    <row r="279" s="2" customFormat="1" ht="24.15" customHeight="1">
      <c r="A279" s="41"/>
      <c r="B279" s="42"/>
      <c r="C279" s="216" t="s">
        <v>495</v>
      </c>
      <c r="D279" s="216" t="s">
        <v>211</v>
      </c>
      <c r="E279" s="217" t="s">
        <v>914</v>
      </c>
      <c r="F279" s="218" t="s">
        <v>915</v>
      </c>
      <c r="G279" s="219" t="s">
        <v>214</v>
      </c>
      <c r="H279" s="220">
        <v>1</v>
      </c>
      <c r="I279" s="221"/>
      <c r="J279" s="222">
        <f>ROUND(I279*H279,2)</f>
        <v>0</v>
      </c>
      <c r="K279" s="218" t="s">
        <v>215</v>
      </c>
      <c r="L279" s="47"/>
      <c r="M279" s="223" t="s">
        <v>19</v>
      </c>
      <c r="N279" s="224" t="s">
        <v>42</v>
      </c>
      <c r="O279" s="87"/>
      <c r="P279" s="225">
        <f>O279*H279</f>
        <v>0</v>
      </c>
      <c r="Q279" s="225">
        <v>0.0016199999999999999</v>
      </c>
      <c r="R279" s="225">
        <f>Q279*H279</f>
        <v>0.0016199999999999999</v>
      </c>
      <c r="S279" s="225">
        <v>0</v>
      </c>
      <c r="T279" s="226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227" t="s">
        <v>216</v>
      </c>
      <c r="AT279" s="227" t="s">
        <v>211</v>
      </c>
      <c r="AU279" s="227" t="s">
        <v>81</v>
      </c>
      <c r="AY279" s="20" t="s">
        <v>209</v>
      </c>
      <c r="BE279" s="228">
        <f>IF(N279="základní",J279,0)</f>
        <v>0</v>
      </c>
      <c r="BF279" s="228">
        <f>IF(N279="snížená",J279,0)</f>
        <v>0</v>
      </c>
      <c r="BG279" s="228">
        <f>IF(N279="zákl. přenesená",J279,0)</f>
        <v>0</v>
      </c>
      <c r="BH279" s="228">
        <f>IF(N279="sníž. přenesená",J279,0)</f>
        <v>0</v>
      </c>
      <c r="BI279" s="228">
        <f>IF(N279="nulová",J279,0)</f>
        <v>0</v>
      </c>
      <c r="BJ279" s="20" t="s">
        <v>79</v>
      </c>
      <c r="BK279" s="228">
        <f>ROUND(I279*H279,2)</f>
        <v>0</v>
      </c>
      <c r="BL279" s="20" t="s">
        <v>216</v>
      </c>
      <c r="BM279" s="227" t="s">
        <v>2101</v>
      </c>
    </row>
    <row r="280" s="2" customFormat="1">
      <c r="A280" s="41"/>
      <c r="B280" s="42"/>
      <c r="C280" s="43"/>
      <c r="D280" s="229" t="s">
        <v>218</v>
      </c>
      <c r="E280" s="43"/>
      <c r="F280" s="230" t="s">
        <v>917</v>
      </c>
      <c r="G280" s="43"/>
      <c r="H280" s="43"/>
      <c r="I280" s="231"/>
      <c r="J280" s="43"/>
      <c r="K280" s="43"/>
      <c r="L280" s="47"/>
      <c r="M280" s="232"/>
      <c r="N280" s="233"/>
      <c r="O280" s="87"/>
      <c r="P280" s="87"/>
      <c r="Q280" s="87"/>
      <c r="R280" s="87"/>
      <c r="S280" s="87"/>
      <c r="T280" s="88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T280" s="20" t="s">
        <v>218</v>
      </c>
      <c r="AU280" s="20" t="s">
        <v>81</v>
      </c>
    </row>
    <row r="281" s="2" customFormat="1" ht="16.5" customHeight="1">
      <c r="A281" s="41"/>
      <c r="B281" s="42"/>
      <c r="C281" s="278" t="s">
        <v>500</v>
      </c>
      <c r="D281" s="278" t="s">
        <v>681</v>
      </c>
      <c r="E281" s="279" t="s">
        <v>919</v>
      </c>
      <c r="F281" s="280" t="s">
        <v>920</v>
      </c>
      <c r="G281" s="281" t="s">
        <v>214</v>
      </c>
      <c r="H281" s="282">
        <v>1</v>
      </c>
      <c r="I281" s="283"/>
      <c r="J281" s="284">
        <f>ROUND(I281*H281,2)</f>
        <v>0</v>
      </c>
      <c r="K281" s="280" t="s">
        <v>215</v>
      </c>
      <c r="L281" s="285"/>
      <c r="M281" s="286" t="s">
        <v>19</v>
      </c>
      <c r="N281" s="287" t="s">
        <v>42</v>
      </c>
      <c r="O281" s="87"/>
      <c r="P281" s="225">
        <f>O281*H281</f>
        <v>0</v>
      </c>
      <c r="Q281" s="225">
        <v>0.017999999999999999</v>
      </c>
      <c r="R281" s="225">
        <f>Q281*H281</f>
        <v>0.017999999999999999</v>
      </c>
      <c r="S281" s="225">
        <v>0</v>
      </c>
      <c r="T281" s="226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227" t="s">
        <v>250</v>
      </c>
      <c r="AT281" s="227" t="s">
        <v>681</v>
      </c>
      <c r="AU281" s="227" t="s">
        <v>81</v>
      </c>
      <c r="AY281" s="20" t="s">
        <v>209</v>
      </c>
      <c r="BE281" s="228">
        <f>IF(N281="základní",J281,0)</f>
        <v>0</v>
      </c>
      <c r="BF281" s="228">
        <f>IF(N281="snížená",J281,0)</f>
        <v>0</v>
      </c>
      <c r="BG281" s="228">
        <f>IF(N281="zákl. přenesená",J281,0)</f>
        <v>0</v>
      </c>
      <c r="BH281" s="228">
        <f>IF(N281="sníž. přenesená",J281,0)</f>
        <v>0</v>
      </c>
      <c r="BI281" s="228">
        <f>IF(N281="nulová",J281,0)</f>
        <v>0</v>
      </c>
      <c r="BJ281" s="20" t="s">
        <v>79</v>
      </c>
      <c r="BK281" s="228">
        <f>ROUND(I281*H281,2)</f>
        <v>0</v>
      </c>
      <c r="BL281" s="20" t="s">
        <v>216</v>
      </c>
      <c r="BM281" s="227" t="s">
        <v>2102</v>
      </c>
    </row>
    <row r="282" s="13" customFormat="1">
      <c r="A282" s="13"/>
      <c r="B282" s="234"/>
      <c r="C282" s="235"/>
      <c r="D282" s="236" t="s">
        <v>220</v>
      </c>
      <c r="E282" s="237" t="s">
        <v>19</v>
      </c>
      <c r="F282" s="238" t="s">
        <v>2086</v>
      </c>
      <c r="G282" s="235"/>
      <c r="H282" s="237" t="s">
        <v>19</v>
      </c>
      <c r="I282" s="239"/>
      <c r="J282" s="235"/>
      <c r="K282" s="235"/>
      <c r="L282" s="240"/>
      <c r="M282" s="241"/>
      <c r="N282" s="242"/>
      <c r="O282" s="242"/>
      <c r="P282" s="242"/>
      <c r="Q282" s="242"/>
      <c r="R282" s="242"/>
      <c r="S282" s="242"/>
      <c r="T282" s="24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4" t="s">
        <v>220</v>
      </c>
      <c r="AU282" s="244" t="s">
        <v>81</v>
      </c>
      <c r="AV282" s="13" t="s">
        <v>79</v>
      </c>
      <c r="AW282" s="13" t="s">
        <v>32</v>
      </c>
      <c r="AX282" s="13" t="s">
        <v>71</v>
      </c>
      <c r="AY282" s="244" t="s">
        <v>209</v>
      </c>
    </row>
    <row r="283" s="14" customFormat="1">
      <c r="A283" s="14"/>
      <c r="B283" s="245"/>
      <c r="C283" s="246"/>
      <c r="D283" s="236" t="s">
        <v>220</v>
      </c>
      <c r="E283" s="247" t="s">
        <v>19</v>
      </c>
      <c r="F283" s="248" t="s">
        <v>79</v>
      </c>
      <c r="G283" s="246"/>
      <c r="H283" s="249">
        <v>1</v>
      </c>
      <c r="I283" s="250"/>
      <c r="J283" s="246"/>
      <c r="K283" s="246"/>
      <c r="L283" s="251"/>
      <c r="M283" s="252"/>
      <c r="N283" s="253"/>
      <c r="O283" s="253"/>
      <c r="P283" s="253"/>
      <c r="Q283" s="253"/>
      <c r="R283" s="253"/>
      <c r="S283" s="253"/>
      <c r="T283" s="25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5" t="s">
        <v>220</v>
      </c>
      <c r="AU283" s="255" t="s">
        <v>81</v>
      </c>
      <c r="AV283" s="14" t="s">
        <v>81</v>
      </c>
      <c r="AW283" s="14" t="s">
        <v>32</v>
      </c>
      <c r="AX283" s="14" t="s">
        <v>79</v>
      </c>
      <c r="AY283" s="255" t="s">
        <v>209</v>
      </c>
    </row>
    <row r="284" s="2" customFormat="1" ht="16.5" customHeight="1">
      <c r="A284" s="41"/>
      <c r="B284" s="42"/>
      <c r="C284" s="278" t="s">
        <v>505</v>
      </c>
      <c r="D284" s="278" t="s">
        <v>681</v>
      </c>
      <c r="E284" s="279" t="s">
        <v>923</v>
      </c>
      <c r="F284" s="280" t="s">
        <v>924</v>
      </c>
      <c r="G284" s="281" t="s">
        <v>214</v>
      </c>
      <c r="H284" s="282">
        <v>1</v>
      </c>
      <c r="I284" s="283"/>
      <c r="J284" s="284">
        <f>ROUND(I284*H284,2)</f>
        <v>0</v>
      </c>
      <c r="K284" s="280" t="s">
        <v>19</v>
      </c>
      <c r="L284" s="285"/>
      <c r="M284" s="286" t="s">
        <v>19</v>
      </c>
      <c r="N284" s="287" t="s">
        <v>42</v>
      </c>
      <c r="O284" s="87"/>
      <c r="P284" s="225">
        <f>O284*H284</f>
        <v>0</v>
      </c>
      <c r="Q284" s="225">
        <v>0.0060000000000000001</v>
      </c>
      <c r="R284" s="225">
        <f>Q284*H284</f>
        <v>0.0060000000000000001</v>
      </c>
      <c r="S284" s="225">
        <v>0</v>
      </c>
      <c r="T284" s="226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227" t="s">
        <v>250</v>
      </c>
      <c r="AT284" s="227" t="s">
        <v>681</v>
      </c>
      <c r="AU284" s="227" t="s">
        <v>81</v>
      </c>
      <c r="AY284" s="20" t="s">
        <v>209</v>
      </c>
      <c r="BE284" s="228">
        <f>IF(N284="základní",J284,0)</f>
        <v>0</v>
      </c>
      <c r="BF284" s="228">
        <f>IF(N284="snížená",J284,0)</f>
        <v>0</v>
      </c>
      <c r="BG284" s="228">
        <f>IF(N284="zákl. přenesená",J284,0)</f>
        <v>0</v>
      </c>
      <c r="BH284" s="228">
        <f>IF(N284="sníž. přenesená",J284,0)</f>
        <v>0</v>
      </c>
      <c r="BI284" s="228">
        <f>IF(N284="nulová",J284,0)</f>
        <v>0</v>
      </c>
      <c r="BJ284" s="20" t="s">
        <v>79</v>
      </c>
      <c r="BK284" s="228">
        <f>ROUND(I284*H284,2)</f>
        <v>0</v>
      </c>
      <c r="BL284" s="20" t="s">
        <v>216</v>
      </c>
      <c r="BM284" s="227" t="s">
        <v>2103</v>
      </c>
    </row>
    <row r="285" s="13" customFormat="1">
      <c r="A285" s="13"/>
      <c r="B285" s="234"/>
      <c r="C285" s="235"/>
      <c r="D285" s="236" t="s">
        <v>220</v>
      </c>
      <c r="E285" s="237" t="s">
        <v>19</v>
      </c>
      <c r="F285" s="238" t="s">
        <v>2086</v>
      </c>
      <c r="G285" s="235"/>
      <c r="H285" s="237" t="s">
        <v>19</v>
      </c>
      <c r="I285" s="239"/>
      <c r="J285" s="235"/>
      <c r="K285" s="235"/>
      <c r="L285" s="240"/>
      <c r="M285" s="241"/>
      <c r="N285" s="242"/>
      <c r="O285" s="242"/>
      <c r="P285" s="242"/>
      <c r="Q285" s="242"/>
      <c r="R285" s="242"/>
      <c r="S285" s="242"/>
      <c r="T285" s="24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4" t="s">
        <v>220</v>
      </c>
      <c r="AU285" s="244" t="s">
        <v>81</v>
      </c>
      <c r="AV285" s="13" t="s">
        <v>79</v>
      </c>
      <c r="AW285" s="13" t="s">
        <v>32</v>
      </c>
      <c r="AX285" s="13" t="s">
        <v>71</v>
      </c>
      <c r="AY285" s="244" t="s">
        <v>209</v>
      </c>
    </row>
    <row r="286" s="14" customFormat="1">
      <c r="A286" s="14"/>
      <c r="B286" s="245"/>
      <c r="C286" s="246"/>
      <c r="D286" s="236" t="s">
        <v>220</v>
      </c>
      <c r="E286" s="247" t="s">
        <v>19</v>
      </c>
      <c r="F286" s="248" t="s">
        <v>79</v>
      </c>
      <c r="G286" s="246"/>
      <c r="H286" s="249">
        <v>1</v>
      </c>
      <c r="I286" s="250"/>
      <c r="J286" s="246"/>
      <c r="K286" s="246"/>
      <c r="L286" s="251"/>
      <c r="M286" s="252"/>
      <c r="N286" s="253"/>
      <c r="O286" s="253"/>
      <c r="P286" s="253"/>
      <c r="Q286" s="253"/>
      <c r="R286" s="253"/>
      <c r="S286" s="253"/>
      <c r="T286" s="25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5" t="s">
        <v>220</v>
      </c>
      <c r="AU286" s="255" t="s">
        <v>81</v>
      </c>
      <c r="AV286" s="14" t="s">
        <v>81</v>
      </c>
      <c r="AW286" s="14" t="s">
        <v>32</v>
      </c>
      <c r="AX286" s="14" t="s">
        <v>79</v>
      </c>
      <c r="AY286" s="255" t="s">
        <v>209</v>
      </c>
    </row>
    <row r="287" s="2" customFormat="1" ht="16.5" customHeight="1">
      <c r="A287" s="41"/>
      <c r="B287" s="42"/>
      <c r="C287" s="216" t="s">
        <v>510</v>
      </c>
      <c r="D287" s="216" t="s">
        <v>211</v>
      </c>
      <c r="E287" s="217" t="s">
        <v>927</v>
      </c>
      <c r="F287" s="218" t="s">
        <v>928</v>
      </c>
      <c r="G287" s="219" t="s">
        <v>214</v>
      </c>
      <c r="H287" s="220">
        <v>1</v>
      </c>
      <c r="I287" s="221"/>
      <c r="J287" s="222">
        <f>ROUND(I287*H287,2)</f>
        <v>0</v>
      </c>
      <c r="K287" s="218" t="s">
        <v>215</v>
      </c>
      <c r="L287" s="47"/>
      <c r="M287" s="223" t="s">
        <v>19</v>
      </c>
      <c r="N287" s="224" t="s">
        <v>42</v>
      </c>
      <c r="O287" s="87"/>
      <c r="P287" s="225">
        <f>O287*H287</f>
        <v>0</v>
      </c>
      <c r="Q287" s="225">
        <v>0.0013600000000000001</v>
      </c>
      <c r="R287" s="225">
        <f>Q287*H287</f>
        <v>0.0013600000000000001</v>
      </c>
      <c r="S287" s="225">
        <v>0</v>
      </c>
      <c r="T287" s="226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27" t="s">
        <v>216</v>
      </c>
      <c r="AT287" s="227" t="s">
        <v>211</v>
      </c>
      <c r="AU287" s="227" t="s">
        <v>81</v>
      </c>
      <c r="AY287" s="20" t="s">
        <v>209</v>
      </c>
      <c r="BE287" s="228">
        <f>IF(N287="základní",J287,0)</f>
        <v>0</v>
      </c>
      <c r="BF287" s="228">
        <f>IF(N287="snížená",J287,0)</f>
        <v>0</v>
      </c>
      <c r="BG287" s="228">
        <f>IF(N287="zákl. přenesená",J287,0)</f>
        <v>0</v>
      </c>
      <c r="BH287" s="228">
        <f>IF(N287="sníž. přenesená",J287,0)</f>
        <v>0</v>
      </c>
      <c r="BI287" s="228">
        <f>IF(N287="nulová",J287,0)</f>
        <v>0</v>
      </c>
      <c r="BJ287" s="20" t="s">
        <v>79</v>
      </c>
      <c r="BK287" s="228">
        <f>ROUND(I287*H287,2)</f>
        <v>0</v>
      </c>
      <c r="BL287" s="20" t="s">
        <v>216</v>
      </c>
      <c r="BM287" s="227" t="s">
        <v>2104</v>
      </c>
    </row>
    <row r="288" s="2" customFormat="1">
      <c r="A288" s="41"/>
      <c r="B288" s="42"/>
      <c r="C288" s="43"/>
      <c r="D288" s="229" t="s">
        <v>218</v>
      </c>
      <c r="E288" s="43"/>
      <c r="F288" s="230" t="s">
        <v>930</v>
      </c>
      <c r="G288" s="43"/>
      <c r="H288" s="43"/>
      <c r="I288" s="231"/>
      <c r="J288" s="43"/>
      <c r="K288" s="43"/>
      <c r="L288" s="47"/>
      <c r="M288" s="232"/>
      <c r="N288" s="233"/>
      <c r="O288" s="87"/>
      <c r="P288" s="87"/>
      <c r="Q288" s="87"/>
      <c r="R288" s="87"/>
      <c r="S288" s="87"/>
      <c r="T288" s="88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20" t="s">
        <v>218</v>
      </c>
      <c r="AU288" s="20" t="s">
        <v>81</v>
      </c>
    </row>
    <row r="289" s="2" customFormat="1" ht="16.5" customHeight="1">
      <c r="A289" s="41"/>
      <c r="B289" s="42"/>
      <c r="C289" s="278" t="s">
        <v>515</v>
      </c>
      <c r="D289" s="278" t="s">
        <v>681</v>
      </c>
      <c r="E289" s="279" t="s">
        <v>932</v>
      </c>
      <c r="F289" s="280" t="s">
        <v>933</v>
      </c>
      <c r="G289" s="281" t="s">
        <v>214</v>
      </c>
      <c r="H289" s="282">
        <v>1</v>
      </c>
      <c r="I289" s="283"/>
      <c r="J289" s="284">
        <f>ROUND(I289*H289,2)</f>
        <v>0</v>
      </c>
      <c r="K289" s="280" t="s">
        <v>19</v>
      </c>
      <c r="L289" s="285"/>
      <c r="M289" s="286" t="s">
        <v>19</v>
      </c>
      <c r="N289" s="287" t="s">
        <v>42</v>
      </c>
      <c r="O289" s="87"/>
      <c r="P289" s="225">
        <f>O289*H289</f>
        <v>0</v>
      </c>
      <c r="Q289" s="225">
        <v>0.032000000000000001</v>
      </c>
      <c r="R289" s="225">
        <f>Q289*H289</f>
        <v>0.032000000000000001</v>
      </c>
      <c r="S289" s="225">
        <v>0</v>
      </c>
      <c r="T289" s="226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227" t="s">
        <v>250</v>
      </c>
      <c r="AT289" s="227" t="s">
        <v>681</v>
      </c>
      <c r="AU289" s="227" t="s">
        <v>81</v>
      </c>
      <c r="AY289" s="20" t="s">
        <v>209</v>
      </c>
      <c r="BE289" s="228">
        <f>IF(N289="základní",J289,0)</f>
        <v>0</v>
      </c>
      <c r="BF289" s="228">
        <f>IF(N289="snížená",J289,0)</f>
        <v>0</v>
      </c>
      <c r="BG289" s="228">
        <f>IF(N289="zákl. přenesená",J289,0)</f>
        <v>0</v>
      </c>
      <c r="BH289" s="228">
        <f>IF(N289="sníž. přenesená",J289,0)</f>
        <v>0</v>
      </c>
      <c r="BI289" s="228">
        <f>IF(N289="nulová",J289,0)</f>
        <v>0</v>
      </c>
      <c r="BJ289" s="20" t="s">
        <v>79</v>
      </c>
      <c r="BK289" s="228">
        <f>ROUND(I289*H289,2)</f>
        <v>0</v>
      </c>
      <c r="BL289" s="20" t="s">
        <v>216</v>
      </c>
      <c r="BM289" s="227" t="s">
        <v>2105</v>
      </c>
    </row>
    <row r="290" s="13" customFormat="1">
      <c r="A290" s="13"/>
      <c r="B290" s="234"/>
      <c r="C290" s="235"/>
      <c r="D290" s="236" t="s">
        <v>220</v>
      </c>
      <c r="E290" s="237" t="s">
        <v>19</v>
      </c>
      <c r="F290" s="238" t="s">
        <v>2086</v>
      </c>
      <c r="G290" s="235"/>
      <c r="H290" s="237" t="s">
        <v>19</v>
      </c>
      <c r="I290" s="239"/>
      <c r="J290" s="235"/>
      <c r="K290" s="235"/>
      <c r="L290" s="240"/>
      <c r="M290" s="241"/>
      <c r="N290" s="242"/>
      <c r="O290" s="242"/>
      <c r="P290" s="242"/>
      <c r="Q290" s="242"/>
      <c r="R290" s="242"/>
      <c r="S290" s="242"/>
      <c r="T290" s="24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4" t="s">
        <v>220</v>
      </c>
      <c r="AU290" s="244" t="s">
        <v>81</v>
      </c>
      <c r="AV290" s="13" t="s">
        <v>79</v>
      </c>
      <c r="AW290" s="13" t="s">
        <v>32</v>
      </c>
      <c r="AX290" s="13" t="s">
        <v>71</v>
      </c>
      <c r="AY290" s="244" t="s">
        <v>209</v>
      </c>
    </row>
    <row r="291" s="14" customFormat="1">
      <c r="A291" s="14"/>
      <c r="B291" s="245"/>
      <c r="C291" s="246"/>
      <c r="D291" s="236" t="s">
        <v>220</v>
      </c>
      <c r="E291" s="247" t="s">
        <v>19</v>
      </c>
      <c r="F291" s="248" t="s">
        <v>79</v>
      </c>
      <c r="G291" s="246"/>
      <c r="H291" s="249">
        <v>1</v>
      </c>
      <c r="I291" s="250"/>
      <c r="J291" s="246"/>
      <c r="K291" s="246"/>
      <c r="L291" s="251"/>
      <c r="M291" s="252"/>
      <c r="N291" s="253"/>
      <c r="O291" s="253"/>
      <c r="P291" s="253"/>
      <c r="Q291" s="253"/>
      <c r="R291" s="253"/>
      <c r="S291" s="253"/>
      <c r="T291" s="25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5" t="s">
        <v>220</v>
      </c>
      <c r="AU291" s="255" t="s">
        <v>81</v>
      </c>
      <c r="AV291" s="14" t="s">
        <v>81</v>
      </c>
      <c r="AW291" s="14" t="s">
        <v>32</v>
      </c>
      <c r="AX291" s="14" t="s">
        <v>79</v>
      </c>
      <c r="AY291" s="255" t="s">
        <v>209</v>
      </c>
    </row>
    <row r="292" s="2" customFormat="1" ht="16.5" customHeight="1">
      <c r="A292" s="41"/>
      <c r="B292" s="42"/>
      <c r="C292" s="216" t="s">
        <v>520</v>
      </c>
      <c r="D292" s="216" t="s">
        <v>211</v>
      </c>
      <c r="E292" s="217" t="s">
        <v>1379</v>
      </c>
      <c r="F292" s="218" t="s">
        <v>1380</v>
      </c>
      <c r="G292" s="219" t="s">
        <v>299</v>
      </c>
      <c r="H292" s="220">
        <v>72</v>
      </c>
      <c r="I292" s="221"/>
      <c r="J292" s="222">
        <f>ROUND(I292*H292,2)</f>
        <v>0</v>
      </c>
      <c r="K292" s="218" t="s">
        <v>215</v>
      </c>
      <c r="L292" s="47"/>
      <c r="M292" s="223" t="s">
        <v>19</v>
      </c>
      <c r="N292" s="224" t="s">
        <v>42</v>
      </c>
      <c r="O292" s="87"/>
      <c r="P292" s="225">
        <f>O292*H292</f>
        <v>0</v>
      </c>
      <c r="Q292" s="225">
        <v>0</v>
      </c>
      <c r="R292" s="225">
        <f>Q292*H292</f>
        <v>0</v>
      </c>
      <c r="S292" s="225">
        <v>0</v>
      </c>
      <c r="T292" s="226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227" t="s">
        <v>216</v>
      </c>
      <c r="AT292" s="227" t="s">
        <v>211</v>
      </c>
      <c r="AU292" s="227" t="s">
        <v>81</v>
      </c>
      <c r="AY292" s="20" t="s">
        <v>209</v>
      </c>
      <c r="BE292" s="228">
        <f>IF(N292="základní",J292,0)</f>
        <v>0</v>
      </c>
      <c r="BF292" s="228">
        <f>IF(N292="snížená",J292,0)</f>
        <v>0</v>
      </c>
      <c r="BG292" s="228">
        <f>IF(N292="zákl. přenesená",J292,0)</f>
        <v>0</v>
      </c>
      <c r="BH292" s="228">
        <f>IF(N292="sníž. přenesená",J292,0)</f>
        <v>0</v>
      </c>
      <c r="BI292" s="228">
        <f>IF(N292="nulová",J292,0)</f>
        <v>0</v>
      </c>
      <c r="BJ292" s="20" t="s">
        <v>79</v>
      </c>
      <c r="BK292" s="228">
        <f>ROUND(I292*H292,2)</f>
        <v>0</v>
      </c>
      <c r="BL292" s="20" t="s">
        <v>216</v>
      </c>
      <c r="BM292" s="227" t="s">
        <v>2106</v>
      </c>
    </row>
    <row r="293" s="2" customFormat="1">
      <c r="A293" s="41"/>
      <c r="B293" s="42"/>
      <c r="C293" s="43"/>
      <c r="D293" s="229" t="s">
        <v>218</v>
      </c>
      <c r="E293" s="43"/>
      <c r="F293" s="230" t="s">
        <v>1382</v>
      </c>
      <c r="G293" s="43"/>
      <c r="H293" s="43"/>
      <c r="I293" s="231"/>
      <c r="J293" s="43"/>
      <c r="K293" s="43"/>
      <c r="L293" s="47"/>
      <c r="M293" s="232"/>
      <c r="N293" s="233"/>
      <c r="O293" s="87"/>
      <c r="P293" s="87"/>
      <c r="Q293" s="87"/>
      <c r="R293" s="87"/>
      <c r="S293" s="87"/>
      <c r="T293" s="88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T293" s="20" t="s">
        <v>218</v>
      </c>
      <c r="AU293" s="20" t="s">
        <v>81</v>
      </c>
    </row>
    <row r="294" s="13" customFormat="1">
      <c r="A294" s="13"/>
      <c r="B294" s="234"/>
      <c r="C294" s="235"/>
      <c r="D294" s="236" t="s">
        <v>220</v>
      </c>
      <c r="E294" s="237" t="s">
        <v>19</v>
      </c>
      <c r="F294" s="238" t="s">
        <v>221</v>
      </c>
      <c r="G294" s="235"/>
      <c r="H294" s="237" t="s">
        <v>19</v>
      </c>
      <c r="I294" s="239"/>
      <c r="J294" s="235"/>
      <c r="K294" s="235"/>
      <c r="L294" s="240"/>
      <c r="M294" s="241"/>
      <c r="N294" s="242"/>
      <c r="O294" s="242"/>
      <c r="P294" s="242"/>
      <c r="Q294" s="242"/>
      <c r="R294" s="242"/>
      <c r="S294" s="242"/>
      <c r="T294" s="24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4" t="s">
        <v>220</v>
      </c>
      <c r="AU294" s="244" t="s">
        <v>81</v>
      </c>
      <c r="AV294" s="13" t="s">
        <v>79</v>
      </c>
      <c r="AW294" s="13" t="s">
        <v>32</v>
      </c>
      <c r="AX294" s="13" t="s">
        <v>71</v>
      </c>
      <c r="AY294" s="244" t="s">
        <v>209</v>
      </c>
    </row>
    <row r="295" s="14" customFormat="1">
      <c r="A295" s="14"/>
      <c r="B295" s="245"/>
      <c r="C295" s="246"/>
      <c r="D295" s="236" t="s">
        <v>220</v>
      </c>
      <c r="E295" s="247" t="s">
        <v>19</v>
      </c>
      <c r="F295" s="248" t="s">
        <v>2091</v>
      </c>
      <c r="G295" s="246"/>
      <c r="H295" s="249">
        <v>72</v>
      </c>
      <c r="I295" s="250"/>
      <c r="J295" s="246"/>
      <c r="K295" s="246"/>
      <c r="L295" s="251"/>
      <c r="M295" s="252"/>
      <c r="N295" s="253"/>
      <c r="O295" s="253"/>
      <c r="P295" s="253"/>
      <c r="Q295" s="253"/>
      <c r="R295" s="253"/>
      <c r="S295" s="253"/>
      <c r="T295" s="25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5" t="s">
        <v>220</v>
      </c>
      <c r="AU295" s="255" t="s">
        <v>81</v>
      </c>
      <c r="AV295" s="14" t="s">
        <v>81</v>
      </c>
      <c r="AW295" s="14" t="s">
        <v>32</v>
      </c>
      <c r="AX295" s="14" t="s">
        <v>79</v>
      </c>
      <c r="AY295" s="255" t="s">
        <v>209</v>
      </c>
    </row>
    <row r="296" s="2" customFormat="1" ht="16.5" customHeight="1">
      <c r="A296" s="41"/>
      <c r="B296" s="42"/>
      <c r="C296" s="216" t="s">
        <v>525</v>
      </c>
      <c r="D296" s="216" t="s">
        <v>211</v>
      </c>
      <c r="E296" s="217" t="s">
        <v>1383</v>
      </c>
      <c r="F296" s="218" t="s">
        <v>1384</v>
      </c>
      <c r="G296" s="219" t="s">
        <v>299</v>
      </c>
      <c r="H296" s="220">
        <v>72</v>
      </c>
      <c r="I296" s="221"/>
      <c r="J296" s="222">
        <f>ROUND(I296*H296,2)</f>
        <v>0</v>
      </c>
      <c r="K296" s="218" t="s">
        <v>215</v>
      </c>
      <c r="L296" s="47"/>
      <c r="M296" s="223" t="s">
        <v>19</v>
      </c>
      <c r="N296" s="224" t="s">
        <v>42</v>
      </c>
      <c r="O296" s="87"/>
      <c r="P296" s="225">
        <f>O296*H296</f>
        <v>0</v>
      </c>
      <c r="Q296" s="225">
        <v>0</v>
      </c>
      <c r="R296" s="225">
        <f>Q296*H296</f>
        <v>0</v>
      </c>
      <c r="S296" s="225">
        <v>0</v>
      </c>
      <c r="T296" s="226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227" t="s">
        <v>216</v>
      </c>
      <c r="AT296" s="227" t="s">
        <v>211</v>
      </c>
      <c r="AU296" s="227" t="s">
        <v>81</v>
      </c>
      <c r="AY296" s="20" t="s">
        <v>209</v>
      </c>
      <c r="BE296" s="228">
        <f>IF(N296="základní",J296,0)</f>
        <v>0</v>
      </c>
      <c r="BF296" s="228">
        <f>IF(N296="snížená",J296,0)</f>
        <v>0</v>
      </c>
      <c r="BG296" s="228">
        <f>IF(N296="zákl. přenesená",J296,0)</f>
        <v>0</v>
      </c>
      <c r="BH296" s="228">
        <f>IF(N296="sníž. přenesená",J296,0)</f>
        <v>0</v>
      </c>
      <c r="BI296" s="228">
        <f>IF(N296="nulová",J296,0)</f>
        <v>0</v>
      </c>
      <c r="BJ296" s="20" t="s">
        <v>79</v>
      </c>
      <c r="BK296" s="228">
        <f>ROUND(I296*H296,2)</f>
        <v>0</v>
      </c>
      <c r="BL296" s="20" t="s">
        <v>216</v>
      </c>
      <c r="BM296" s="227" t="s">
        <v>2107</v>
      </c>
    </row>
    <row r="297" s="2" customFormat="1">
      <c r="A297" s="41"/>
      <c r="B297" s="42"/>
      <c r="C297" s="43"/>
      <c r="D297" s="229" t="s">
        <v>218</v>
      </c>
      <c r="E297" s="43"/>
      <c r="F297" s="230" t="s">
        <v>1386</v>
      </c>
      <c r="G297" s="43"/>
      <c r="H297" s="43"/>
      <c r="I297" s="231"/>
      <c r="J297" s="43"/>
      <c r="K297" s="43"/>
      <c r="L297" s="47"/>
      <c r="M297" s="232"/>
      <c r="N297" s="233"/>
      <c r="O297" s="87"/>
      <c r="P297" s="87"/>
      <c r="Q297" s="87"/>
      <c r="R297" s="87"/>
      <c r="S297" s="87"/>
      <c r="T297" s="88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T297" s="20" t="s">
        <v>218</v>
      </c>
      <c r="AU297" s="20" t="s">
        <v>81</v>
      </c>
    </row>
    <row r="298" s="13" customFormat="1">
      <c r="A298" s="13"/>
      <c r="B298" s="234"/>
      <c r="C298" s="235"/>
      <c r="D298" s="236" t="s">
        <v>220</v>
      </c>
      <c r="E298" s="237" t="s">
        <v>19</v>
      </c>
      <c r="F298" s="238" t="s">
        <v>221</v>
      </c>
      <c r="G298" s="235"/>
      <c r="H298" s="237" t="s">
        <v>19</v>
      </c>
      <c r="I298" s="239"/>
      <c r="J298" s="235"/>
      <c r="K298" s="235"/>
      <c r="L298" s="240"/>
      <c r="M298" s="241"/>
      <c r="N298" s="242"/>
      <c r="O298" s="242"/>
      <c r="P298" s="242"/>
      <c r="Q298" s="242"/>
      <c r="R298" s="242"/>
      <c r="S298" s="242"/>
      <c r="T298" s="24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4" t="s">
        <v>220</v>
      </c>
      <c r="AU298" s="244" t="s">
        <v>81</v>
      </c>
      <c r="AV298" s="13" t="s">
        <v>79</v>
      </c>
      <c r="AW298" s="13" t="s">
        <v>32</v>
      </c>
      <c r="AX298" s="13" t="s">
        <v>71</v>
      </c>
      <c r="AY298" s="244" t="s">
        <v>209</v>
      </c>
    </row>
    <row r="299" s="14" customFormat="1">
      <c r="A299" s="14"/>
      <c r="B299" s="245"/>
      <c r="C299" s="246"/>
      <c r="D299" s="236" t="s">
        <v>220</v>
      </c>
      <c r="E299" s="247" t="s">
        <v>19</v>
      </c>
      <c r="F299" s="248" t="s">
        <v>2091</v>
      </c>
      <c r="G299" s="246"/>
      <c r="H299" s="249">
        <v>72</v>
      </c>
      <c r="I299" s="250"/>
      <c r="J299" s="246"/>
      <c r="K299" s="246"/>
      <c r="L299" s="251"/>
      <c r="M299" s="252"/>
      <c r="N299" s="253"/>
      <c r="O299" s="253"/>
      <c r="P299" s="253"/>
      <c r="Q299" s="253"/>
      <c r="R299" s="253"/>
      <c r="S299" s="253"/>
      <c r="T299" s="25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5" t="s">
        <v>220</v>
      </c>
      <c r="AU299" s="255" t="s">
        <v>81</v>
      </c>
      <c r="AV299" s="14" t="s">
        <v>81</v>
      </c>
      <c r="AW299" s="14" t="s">
        <v>32</v>
      </c>
      <c r="AX299" s="14" t="s">
        <v>79</v>
      </c>
      <c r="AY299" s="255" t="s">
        <v>209</v>
      </c>
    </row>
    <row r="300" s="2" customFormat="1" ht="16.5" customHeight="1">
      <c r="A300" s="41"/>
      <c r="B300" s="42"/>
      <c r="C300" s="216" t="s">
        <v>530</v>
      </c>
      <c r="D300" s="216" t="s">
        <v>211</v>
      </c>
      <c r="E300" s="217" t="s">
        <v>969</v>
      </c>
      <c r="F300" s="218" t="s">
        <v>970</v>
      </c>
      <c r="G300" s="219" t="s">
        <v>214</v>
      </c>
      <c r="H300" s="220">
        <v>1</v>
      </c>
      <c r="I300" s="221"/>
      <c r="J300" s="222">
        <f>ROUND(I300*H300,2)</f>
        <v>0</v>
      </c>
      <c r="K300" s="218" t="s">
        <v>215</v>
      </c>
      <c r="L300" s="47"/>
      <c r="M300" s="223" t="s">
        <v>19</v>
      </c>
      <c r="N300" s="224" t="s">
        <v>42</v>
      </c>
      <c r="O300" s="87"/>
      <c r="P300" s="225">
        <f>O300*H300</f>
        <v>0</v>
      </c>
      <c r="Q300" s="225">
        <v>0.45937</v>
      </c>
      <c r="R300" s="225">
        <f>Q300*H300</f>
        <v>0.45937</v>
      </c>
      <c r="S300" s="225">
        <v>0</v>
      </c>
      <c r="T300" s="226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227" t="s">
        <v>216</v>
      </c>
      <c r="AT300" s="227" t="s">
        <v>211</v>
      </c>
      <c r="AU300" s="227" t="s">
        <v>81</v>
      </c>
      <c r="AY300" s="20" t="s">
        <v>209</v>
      </c>
      <c r="BE300" s="228">
        <f>IF(N300="základní",J300,0)</f>
        <v>0</v>
      </c>
      <c r="BF300" s="228">
        <f>IF(N300="snížená",J300,0)</f>
        <v>0</v>
      </c>
      <c r="BG300" s="228">
        <f>IF(N300="zákl. přenesená",J300,0)</f>
        <v>0</v>
      </c>
      <c r="BH300" s="228">
        <f>IF(N300="sníž. přenesená",J300,0)</f>
        <v>0</v>
      </c>
      <c r="BI300" s="228">
        <f>IF(N300="nulová",J300,0)</f>
        <v>0</v>
      </c>
      <c r="BJ300" s="20" t="s">
        <v>79</v>
      </c>
      <c r="BK300" s="228">
        <f>ROUND(I300*H300,2)</f>
        <v>0</v>
      </c>
      <c r="BL300" s="20" t="s">
        <v>216</v>
      </c>
      <c r="BM300" s="227" t="s">
        <v>2108</v>
      </c>
    </row>
    <row r="301" s="2" customFormat="1">
      <c r="A301" s="41"/>
      <c r="B301" s="42"/>
      <c r="C301" s="43"/>
      <c r="D301" s="229" t="s">
        <v>218</v>
      </c>
      <c r="E301" s="43"/>
      <c r="F301" s="230" t="s">
        <v>972</v>
      </c>
      <c r="G301" s="43"/>
      <c r="H301" s="43"/>
      <c r="I301" s="231"/>
      <c r="J301" s="43"/>
      <c r="K301" s="43"/>
      <c r="L301" s="47"/>
      <c r="M301" s="232"/>
      <c r="N301" s="233"/>
      <c r="O301" s="87"/>
      <c r="P301" s="87"/>
      <c r="Q301" s="87"/>
      <c r="R301" s="87"/>
      <c r="S301" s="87"/>
      <c r="T301" s="88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T301" s="20" t="s">
        <v>218</v>
      </c>
      <c r="AU301" s="20" t="s">
        <v>81</v>
      </c>
    </row>
    <row r="302" s="2" customFormat="1" ht="16.5" customHeight="1">
      <c r="A302" s="41"/>
      <c r="B302" s="42"/>
      <c r="C302" s="216" t="s">
        <v>535</v>
      </c>
      <c r="D302" s="216" t="s">
        <v>211</v>
      </c>
      <c r="E302" s="217" t="s">
        <v>974</v>
      </c>
      <c r="F302" s="218" t="s">
        <v>975</v>
      </c>
      <c r="G302" s="219" t="s">
        <v>214</v>
      </c>
      <c r="H302" s="220">
        <v>1</v>
      </c>
      <c r="I302" s="221"/>
      <c r="J302" s="222">
        <f>ROUND(I302*H302,2)</f>
        <v>0</v>
      </c>
      <c r="K302" s="218" t="s">
        <v>19</v>
      </c>
      <c r="L302" s="47"/>
      <c r="M302" s="223" t="s">
        <v>19</v>
      </c>
      <c r="N302" s="224" t="s">
        <v>42</v>
      </c>
      <c r="O302" s="87"/>
      <c r="P302" s="225">
        <f>O302*H302</f>
        <v>0</v>
      </c>
      <c r="Q302" s="225">
        <v>0</v>
      </c>
      <c r="R302" s="225">
        <f>Q302*H302</f>
        <v>0</v>
      </c>
      <c r="S302" s="225">
        <v>0</v>
      </c>
      <c r="T302" s="226">
        <f>S302*H302</f>
        <v>0</v>
      </c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R302" s="227" t="s">
        <v>216</v>
      </c>
      <c r="AT302" s="227" t="s">
        <v>211</v>
      </c>
      <c r="AU302" s="227" t="s">
        <v>81</v>
      </c>
      <c r="AY302" s="20" t="s">
        <v>209</v>
      </c>
      <c r="BE302" s="228">
        <f>IF(N302="základní",J302,0)</f>
        <v>0</v>
      </c>
      <c r="BF302" s="228">
        <f>IF(N302="snížená",J302,0)</f>
        <v>0</v>
      </c>
      <c r="BG302" s="228">
        <f>IF(N302="zákl. přenesená",J302,0)</f>
        <v>0</v>
      </c>
      <c r="BH302" s="228">
        <f>IF(N302="sníž. přenesená",J302,0)</f>
        <v>0</v>
      </c>
      <c r="BI302" s="228">
        <f>IF(N302="nulová",J302,0)</f>
        <v>0</v>
      </c>
      <c r="BJ302" s="20" t="s">
        <v>79</v>
      </c>
      <c r="BK302" s="228">
        <f>ROUND(I302*H302,2)</f>
        <v>0</v>
      </c>
      <c r="BL302" s="20" t="s">
        <v>216</v>
      </c>
      <c r="BM302" s="227" t="s">
        <v>2109</v>
      </c>
    </row>
    <row r="303" s="2" customFormat="1" ht="16.5" customHeight="1">
      <c r="A303" s="41"/>
      <c r="B303" s="42"/>
      <c r="C303" s="278" t="s">
        <v>541</v>
      </c>
      <c r="D303" s="278" t="s">
        <v>681</v>
      </c>
      <c r="E303" s="279" t="s">
        <v>979</v>
      </c>
      <c r="F303" s="280" t="s">
        <v>980</v>
      </c>
      <c r="G303" s="281" t="s">
        <v>214</v>
      </c>
      <c r="H303" s="282">
        <v>1</v>
      </c>
      <c r="I303" s="283"/>
      <c r="J303" s="284">
        <f>ROUND(I303*H303,2)</f>
        <v>0</v>
      </c>
      <c r="K303" s="280" t="s">
        <v>19</v>
      </c>
      <c r="L303" s="285"/>
      <c r="M303" s="286" t="s">
        <v>19</v>
      </c>
      <c r="N303" s="287" t="s">
        <v>42</v>
      </c>
      <c r="O303" s="87"/>
      <c r="P303" s="225">
        <f>O303*H303</f>
        <v>0</v>
      </c>
      <c r="Q303" s="225">
        <v>0</v>
      </c>
      <c r="R303" s="225">
        <f>Q303*H303</f>
        <v>0</v>
      </c>
      <c r="S303" s="225">
        <v>0</v>
      </c>
      <c r="T303" s="226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227" t="s">
        <v>250</v>
      </c>
      <c r="AT303" s="227" t="s">
        <v>681</v>
      </c>
      <c r="AU303" s="227" t="s">
        <v>81</v>
      </c>
      <c r="AY303" s="20" t="s">
        <v>209</v>
      </c>
      <c r="BE303" s="228">
        <f>IF(N303="základní",J303,0)</f>
        <v>0</v>
      </c>
      <c r="BF303" s="228">
        <f>IF(N303="snížená",J303,0)</f>
        <v>0</v>
      </c>
      <c r="BG303" s="228">
        <f>IF(N303="zákl. přenesená",J303,0)</f>
        <v>0</v>
      </c>
      <c r="BH303" s="228">
        <f>IF(N303="sníž. přenesená",J303,0)</f>
        <v>0</v>
      </c>
      <c r="BI303" s="228">
        <f>IF(N303="nulová",J303,0)</f>
        <v>0</v>
      </c>
      <c r="BJ303" s="20" t="s">
        <v>79</v>
      </c>
      <c r="BK303" s="228">
        <f>ROUND(I303*H303,2)</f>
        <v>0</v>
      </c>
      <c r="BL303" s="20" t="s">
        <v>216</v>
      </c>
      <c r="BM303" s="227" t="s">
        <v>2110</v>
      </c>
    </row>
    <row r="304" s="13" customFormat="1">
      <c r="A304" s="13"/>
      <c r="B304" s="234"/>
      <c r="C304" s="235"/>
      <c r="D304" s="236" t="s">
        <v>220</v>
      </c>
      <c r="E304" s="237" t="s">
        <v>19</v>
      </c>
      <c r="F304" s="238" t="s">
        <v>2086</v>
      </c>
      <c r="G304" s="235"/>
      <c r="H304" s="237" t="s">
        <v>19</v>
      </c>
      <c r="I304" s="239"/>
      <c r="J304" s="235"/>
      <c r="K304" s="235"/>
      <c r="L304" s="240"/>
      <c r="M304" s="241"/>
      <c r="N304" s="242"/>
      <c r="O304" s="242"/>
      <c r="P304" s="242"/>
      <c r="Q304" s="242"/>
      <c r="R304" s="242"/>
      <c r="S304" s="242"/>
      <c r="T304" s="24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4" t="s">
        <v>220</v>
      </c>
      <c r="AU304" s="244" t="s">
        <v>81</v>
      </c>
      <c r="AV304" s="13" t="s">
        <v>79</v>
      </c>
      <c r="AW304" s="13" t="s">
        <v>32</v>
      </c>
      <c r="AX304" s="13" t="s">
        <v>71</v>
      </c>
      <c r="AY304" s="244" t="s">
        <v>209</v>
      </c>
    </row>
    <row r="305" s="14" customFormat="1">
      <c r="A305" s="14"/>
      <c r="B305" s="245"/>
      <c r="C305" s="246"/>
      <c r="D305" s="236" t="s">
        <v>220</v>
      </c>
      <c r="E305" s="247" t="s">
        <v>19</v>
      </c>
      <c r="F305" s="248" t="s">
        <v>79</v>
      </c>
      <c r="G305" s="246"/>
      <c r="H305" s="249">
        <v>1</v>
      </c>
      <c r="I305" s="250"/>
      <c r="J305" s="246"/>
      <c r="K305" s="246"/>
      <c r="L305" s="251"/>
      <c r="M305" s="252"/>
      <c r="N305" s="253"/>
      <c r="O305" s="253"/>
      <c r="P305" s="253"/>
      <c r="Q305" s="253"/>
      <c r="R305" s="253"/>
      <c r="S305" s="253"/>
      <c r="T305" s="25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5" t="s">
        <v>220</v>
      </c>
      <c r="AU305" s="255" t="s">
        <v>81</v>
      </c>
      <c r="AV305" s="14" t="s">
        <v>81</v>
      </c>
      <c r="AW305" s="14" t="s">
        <v>32</v>
      </c>
      <c r="AX305" s="14" t="s">
        <v>79</v>
      </c>
      <c r="AY305" s="255" t="s">
        <v>209</v>
      </c>
    </row>
    <row r="306" s="2" customFormat="1" ht="16.5" customHeight="1">
      <c r="A306" s="41"/>
      <c r="B306" s="42"/>
      <c r="C306" s="278" t="s">
        <v>547</v>
      </c>
      <c r="D306" s="278" t="s">
        <v>681</v>
      </c>
      <c r="E306" s="279" t="s">
        <v>983</v>
      </c>
      <c r="F306" s="280" t="s">
        <v>984</v>
      </c>
      <c r="G306" s="281" t="s">
        <v>214</v>
      </c>
      <c r="H306" s="282">
        <v>1</v>
      </c>
      <c r="I306" s="283"/>
      <c r="J306" s="284">
        <f>ROUND(I306*H306,2)</f>
        <v>0</v>
      </c>
      <c r="K306" s="280" t="s">
        <v>19</v>
      </c>
      <c r="L306" s="285"/>
      <c r="M306" s="286" t="s">
        <v>19</v>
      </c>
      <c r="N306" s="287" t="s">
        <v>42</v>
      </c>
      <c r="O306" s="87"/>
      <c r="P306" s="225">
        <f>O306*H306</f>
        <v>0</v>
      </c>
      <c r="Q306" s="225">
        <v>0</v>
      </c>
      <c r="R306" s="225">
        <f>Q306*H306</f>
        <v>0</v>
      </c>
      <c r="S306" s="225">
        <v>0</v>
      </c>
      <c r="T306" s="226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27" t="s">
        <v>250</v>
      </c>
      <c r="AT306" s="227" t="s">
        <v>681</v>
      </c>
      <c r="AU306" s="227" t="s">
        <v>81</v>
      </c>
      <c r="AY306" s="20" t="s">
        <v>209</v>
      </c>
      <c r="BE306" s="228">
        <f>IF(N306="základní",J306,0)</f>
        <v>0</v>
      </c>
      <c r="BF306" s="228">
        <f>IF(N306="snížená",J306,0)</f>
        <v>0</v>
      </c>
      <c r="BG306" s="228">
        <f>IF(N306="zákl. přenesená",J306,0)</f>
        <v>0</v>
      </c>
      <c r="BH306" s="228">
        <f>IF(N306="sníž. přenesená",J306,0)</f>
        <v>0</v>
      </c>
      <c r="BI306" s="228">
        <f>IF(N306="nulová",J306,0)</f>
        <v>0</v>
      </c>
      <c r="BJ306" s="20" t="s">
        <v>79</v>
      </c>
      <c r="BK306" s="228">
        <f>ROUND(I306*H306,2)</f>
        <v>0</v>
      </c>
      <c r="BL306" s="20" t="s">
        <v>216</v>
      </c>
      <c r="BM306" s="227" t="s">
        <v>2111</v>
      </c>
    </row>
    <row r="307" s="2" customFormat="1" ht="16.5" customHeight="1">
      <c r="A307" s="41"/>
      <c r="B307" s="42"/>
      <c r="C307" s="216" t="s">
        <v>552</v>
      </c>
      <c r="D307" s="216" t="s">
        <v>211</v>
      </c>
      <c r="E307" s="217" t="s">
        <v>987</v>
      </c>
      <c r="F307" s="218" t="s">
        <v>988</v>
      </c>
      <c r="G307" s="219" t="s">
        <v>214</v>
      </c>
      <c r="H307" s="220">
        <v>1</v>
      </c>
      <c r="I307" s="221"/>
      <c r="J307" s="222">
        <f>ROUND(I307*H307,2)</f>
        <v>0</v>
      </c>
      <c r="K307" s="218" t="s">
        <v>215</v>
      </c>
      <c r="L307" s="47"/>
      <c r="M307" s="223" t="s">
        <v>19</v>
      </c>
      <c r="N307" s="224" t="s">
        <v>42</v>
      </c>
      <c r="O307" s="87"/>
      <c r="P307" s="225">
        <f>O307*H307</f>
        <v>0</v>
      </c>
      <c r="Q307" s="225">
        <v>0.050000000000000003</v>
      </c>
      <c r="R307" s="225">
        <f>Q307*H307</f>
        <v>0.050000000000000003</v>
      </c>
      <c r="S307" s="225">
        <v>0</v>
      </c>
      <c r="T307" s="226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227" t="s">
        <v>216</v>
      </c>
      <c r="AT307" s="227" t="s">
        <v>211</v>
      </c>
      <c r="AU307" s="227" t="s">
        <v>81</v>
      </c>
      <c r="AY307" s="20" t="s">
        <v>209</v>
      </c>
      <c r="BE307" s="228">
        <f>IF(N307="základní",J307,0)</f>
        <v>0</v>
      </c>
      <c r="BF307" s="228">
        <f>IF(N307="snížená",J307,0)</f>
        <v>0</v>
      </c>
      <c r="BG307" s="228">
        <f>IF(N307="zákl. přenesená",J307,0)</f>
        <v>0</v>
      </c>
      <c r="BH307" s="228">
        <f>IF(N307="sníž. přenesená",J307,0)</f>
        <v>0</v>
      </c>
      <c r="BI307" s="228">
        <f>IF(N307="nulová",J307,0)</f>
        <v>0</v>
      </c>
      <c r="BJ307" s="20" t="s">
        <v>79</v>
      </c>
      <c r="BK307" s="228">
        <f>ROUND(I307*H307,2)</f>
        <v>0</v>
      </c>
      <c r="BL307" s="20" t="s">
        <v>216</v>
      </c>
      <c r="BM307" s="227" t="s">
        <v>2112</v>
      </c>
    </row>
    <row r="308" s="2" customFormat="1">
      <c r="A308" s="41"/>
      <c r="B308" s="42"/>
      <c r="C308" s="43"/>
      <c r="D308" s="229" t="s">
        <v>218</v>
      </c>
      <c r="E308" s="43"/>
      <c r="F308" s="230" t="s">
        <v>990</v>
      </c>
      <c r="G308" s="43"/>
      <c r="H308" s="43"/>
      <c r="I308" s="231"/>
      <c r="J308" s="43"/>
      <c r="K308" s="43"/>
      <c r="L308" s="47"/>
      <c r="M308" s="232"/>
      <c r="N308" s="233"/>
      <c r="O308" s="87"/>
      <c r="P308" s="87"/>
      <c r="Q308" s="87"/>
      <c r="R308" s="87"/>
      <c r="S308" s="87"/>
      <c r="T308" s="88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T308" s="20" t="s">
        <v>218</v>
      </c>
      <c r="AU308" s="20" t="s">
        <v>81</v>
      </c>
    </row>
    <row r="309" s="2" customFormat="1" ht="16.5" customHeight="1">
      <c r="A309" s="41"/>
      <c r="B309" s="42"/>
      <c r="C309" s="278" t="s">
        <v>557</v>
      </c>
      <c r="D309" s="278" t="s">
        <v>681</v>
      </c>
      <c r="E309" s="279" t="s">
        <v>992</v>
      </c>
      <c r="F309" s="280" t="s">
        <v>993</v>
      </c>
      <c r="G309" s="281" t="s">
        <v>214</v>
      </c>
      <c r="H309" s="282">
        <v>1</v>
      </c>
      <c r="I309" s="283"/>
      <c r="J309" s="284">
        <f>ROUND(I309*H309,2)</f>
        <v>0</v>
      </c>
      <c r="K309" s="280" t="s">
        <v>215</v>
      </c>
      <c r="L309" s="285"/>
      <c r="M309" s="286" t="s">
        <v>19</v>
      </c>
      <c r="N309" s="287" t="s">
        <v>42</v>
      </c>
      <c r="O309" s="87"/>
      <c r="P309" s="225">
        <f>O309*H309</f>
        <v>0</v>
      </c>
      <c r="Q309" s="225">
        <v>0.029499999999999998</v>
      </c>
      <c r="R309" s="225">
        <f>Q309*H309</f>
        <v>0.029499999999999998</v>
      </c>
      <c r="S309" s="225">
        <v>0</v>
      </c>
      <c r="T309" s="226">
        <f>S309*H309</f>
        <v>0</v>
      </c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R309" s="227" t="s">
        <v>250</v>
      </c>
      <c r="AT309" s="227" t="s">
        <v>681</v>
      </c>
      <c r="AU309" s="227" t="s">
        <v>81</v>
      </c>
      <c r="AY309" s="20" t="s">
        <v>209</v>
      </c>
      <c r="BE309" s="228">
        <f>IF(N309="základní",J309,0)</f>
        <v>0</v>
      </c>
      <c r="BF309" s="228">
        <f>IF(N309="snížená",J309,0)</f>
        <v>0</v>
      </c>
      <c r="BG309" s="228">
        <f>IF(N309="zákl. přenesená",J309,0)</f>
        <v>0</v>
      </c>
      <c r="BH309" s="228">
        <f>IF(N309="sníž. přenesená",J309,0)</f>
        <v>0</v>
      </c>
      <c r="BI309" s="228">
        <f>IF(N309="nulová",J309,0)</f>
        <v>0</v>
      </c>
      <c r="BJ309" s="20" t="s">
        <v>79</v>
      </c>
      <c r="BK309" s="228">
        <f>ROUND(I309*H309,2)</f>
        <v>0</v>
      </c>
      <c r="BL309" s="20" t="s">
        <v>216</v>
      </c>
      <c r="BM309" s="227" t="s">
        <v>2113</v>
      </c>
    </row>
    <row r="310" s="13" customFormat="1">
      <c r="A310" s="13"/>
      <c r="B310" s="234"/>
      <c r="C310" s="235"/>
      <c r="D310" s="236" t="s">
        <v>220</v>
      </c>
      <c r="E310" s="237" t="s">
        <v>19</v>
      </c>
      <c r="F310" s="238" t="s">
        <v>2086</v>
      </c>
      <c r="G310" s="235"/>
      <c r="H310" s="237" t="s">
        <v>19</v>
      </c>
      <c r="I310" s="239"/>
      <c r="J310" s="235"/>
      <c r="K310" s="235"/>
      <c r="L310" s="240"/>
      <c r="M310" s="241"/>
      <c r="N310" s="242"/>
      <c r="O310" s="242"/>
      <c r="P310" s="242"/>
      <c r="Q310" s="242"/>
      <c r="R310" s="242"/>
      <c r="S310" s="242"/>
      <c r="T310" s="24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4" t="s">
        <v>220</v>
      </c>
      <c r="AU310" s="244" t="s">
        <v>81</v>
      </c>
      <c r="AV310" s="13" t="s">
        <v>79</v>
      </c>
      <c r="AW310" s="13" t="s">
        <v>32</v>
      </c>
      <c r="AX310" s="13" t="s">
        <v>71</v>
      </c>
      <c r="AY310" s="244" t="s">
        <v>209</v>
      </c>
    </row>
    <row r="311" s="14" customFormat="1">
      <c r="A311" s="14"/>
      <c r="B311" s="245"/>
      <c r="C311" s="246"/>
      <c r="D311" s="236" t="s">
        <v>220</v>
      </c>
      <c r="E311" s="247" t="s">
        <v>19</v>
      </c>
      <c r="F311" s="248" t="s">
        <v>79</v>
      </c>
      <c r="G311" s="246"/>
      <c r="H311" s="249">
        <v>1</v>
      </c>
      <c r="I311" s="250"/>
      <c r="J311" s="246"/>
      <c r="K311" s="246"/>
      <c r="L311" s="251"/>
      <c r="M311" s="252"/>
      <c r="N311" s="253"/>
      <c r="O311" s="253"/>
      <c r="P311" s="253"/>
      <c r="Q311" s="253"/>
      <c r="R311" s="253"/>
      <c r="S311" s="253"/>
      <c r="T311" s="25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5" t="s">
        <v>220</v>
      </c>
      <c r="AU311" s="255" t="s">
        <v>81</v>
      </c>
      <c r="AV311" s="14" t="s">
        <v>81</v>
      </c>
      <c r="AW311" s="14" t="s">
        <v>32</v>
      </c>
      <c r="AX311" s="14" t="s">
        <v>79</v>
      </c>
      <c r="AY311" s="255" t="s">
        <v>209</v>
      </c>
    </row>
    <row r="312" s="2" customFormat="1" ht="16.5" customHeight="1">
      <c r="A312" s="41"/>
      <c r="B312" s="42"/>
      <c r="C312" s="278" t="s">
        <v>562</v>
      </c>
      <c r="D312" s="278" t="s">
        <v>681</v>
      </c>
      <c r="E312" s="279" t="s">
        <v>996</v>
      </c>
      <c r="F312" s="280" t="s">
        <v>997</v>
      </c>
      <c r="G312" s="281" t="s">
        <v>214</v>
      </c>
      <c r="H312" s="282">
        <v>1</v>
      </c>
      <c r="I312" s="283"/>
      <c r="J312" s="284">
        <f>ROUND(I312*H312,2)</f>
        <v>0</v>
      </c>
      <c r="K312" s="280" t="s">
        <v>215</v>
      </c>
      <c r="L312" s="285"/>
      <c r="M312" s="286" t="s">
        <v>19</v>
      </c>
      <c r="N312" s="287" t="s">
        <v>42</v>
      </c>
      <c r="O312" s="87"/>
      <c r="P312" s="225">
        <f>O312*H312</f>
        <v>0</v>
      </c>
      <c r="Q312" s="225">
        <v>0.0025000000000000001</v>
      </c>
      <c r="R312" s="225">
        <f>Q312*H312</f>
        <v>0.0025000000000000001</v>
      </c>
      <c r="S312" s="225">
        <v>0</v>
      </c>
      <c r="T312" s="226">
        <f>S312*H312</f>
        <v>0</v>
      </c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R312" s="227" t="s">
        <v>250</v>
      </c>
      <c r="AT312" s="227" t="s">
        <v>681</v>
      </c>
      <c r="AU312" s="227" t="s">
        <v>81</v>
      </c>
      <c r="AY312" s="20" t="s">
        <v>209</v>
      </c>
      <c r="BE312" s="228">
        <f>IF(N312="základní",J312,0)</f>
        <v>0</v>
      </c>
      <c r="BF312" s="228">
        <f>IF(N312="snížená",J312,0)</f>
        <v>0</v>
      </c>
      <c r="BG312" s="228">
        <f>IF(N312="zákl. přenesená",J312,0)</f>
        <v>0</v>
      </c>
      <c r="BH312" s="228">
        <f>IF(N312="sníž. přenesená",J312,0)</f>
        <v>0</v>
      </c>
      <c r="BI312" s="228">
        <f>IF(N312="nulová",J312,0)</f>
        <v>0</v>
      </c>
      <c r="BJ312" s="20" t="s">
        <v>79</v>
      </c>
      <c r="BK312" s="228">
        <f>ROUND(I312*H312,2)</f>
        <v>0</v>
      </c>
      <c r="BL312" s="20" t="s">
        <v>216</v>
      </c>
      <c r="BM312" s="227" t="s">
        <v>2114</v>
      </c>
    </row>
    <row r="313" s="2" customFormat="1" ht="16.5" customHeight="1">
      <c r="A313" s="41"/>
      <c r="B313" s="42"/>
      <c r="C313" s="216" t="s">
        <v>567</v>
      </c>
      <c r="D313" s="216" t="s">
        <v>211</v>
      </c>
      <c r="E313" s="217" t="s">
        <v>1391</v>
      </c>
      <c r="F313" s="218" t="s">
        <v>1392</v>
      </c>
      <c r="G313" s="219" t="s">
        <v>214</v>
      </c>
      <c r="H313" s="220">
        <v>2</v>
      </c>
      <c r="I313" s="221"/>
      <c r="J313" s="222">
        <f>ROUND(I313*H313,2)</f>
        <v>0</v>
      </c>
      <c r="K313" s="218" t="s">
        <v>215</v>
      </c>
      <c r="L313" s="47"/>
      <c r="M313" s="223" t="s">
        <v>19</v>
      </c>
      <c r="N313" s="224" t="s">
        <v>42</v>
      </c>
      <c r="O313" s="87"/>
      <c r="P313" s="225">
        <f>O313*H313</f>
        <v>0</v>
      </c>
      <c r="Q313" s="225">
        <v>0.00031</v>
      </c>
      <c r="R313" s="225">
        <f>Q313*H313</f>
        <v>0.00062</v>
      </c>
      <c r="S313" s="225">
        <v>0</v>
      </c>
      <c r="T313" s="226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227" t="s">
        <v>216</v>
      </c>
      <c r="AT313" s="227" t="s">
        <v>211</v>
      </c>
      <c r="AU313" s="227" t="s">
        <v>81</v>
      </c>
      <c r="AY313" s="20" t="s">
        <v>209</v>
      </c>
      <c r="BE313" s="228">
        <f>IF(N313="základní",J313,0)</f>
        <v>0</v>
      </c>
      <c r="BF313" s="228">
        <f>IF(N313="snížená",J313,0)</f>
        <v>0</v>
      </c>
      <c r="BG313" s="228">
        <f>IF(N313="zákl. přenesená",J313,0)</f>
        <v>0</v>
      </c>
      <c r="BH313" s="228">
        <f>IF(N313="sníž. přenesená",J313,0)</f>
        <v>0</v>
      </c>
      <c r="BI313" s="228">
        <f>IF(N313="nulová",J313,0)</f>
        <v>0</v>
      </c>
      <c r="BJ313" s="20" t="s">
        <v>79</v>
      </c>
      <c r="BK313" s="228">
        <f>ROUND(I313*H313,2)</f>
        <v>0</v>
      </c>
      <c r="BL313" s="20" t="s">
        <v>216</v>
      </c>
      <c r="BM313" s="227" t="s">
        <v>2115</v>
      </c>
    </row>
    <row r="314" s="2" customFormat="1">
      <c r="A314" s="41"/>
      <c r="B314" s="42"/>
      <c r="C314" s="43"/>
      <c r="D314" s="229" t="s">
        <v>218</v>
      </c>
      <c r="E314" s="43"/>
      <c r="F314" s="230" t="s">
        <v>1394</v>
      </c>
      <c r="G314" s="43"/>
      <c r="H314" s="43"/>
      <c r="I314" s="231"/>
      <c r="J314" s="43"/>
      <c r="K314" s="43"/>
      <c r="L314" s="47"/>
      <c r="M314" s="232"/>
      <c r="N314" s="233"/>
      <c r="O314" s="87"/>
      <c r="P314" s="87"/>
      <c r="Q314" s="87"/>
      <c r="R314" s="87"/>
      <c r="S314" s="87"/>
      <c r="T314" s="88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T314" s="20" t="s">
        <v>218</v>
      </c>
      <c r="AU314" s="20" t="s">
        <v>81</v>
      </c>
    </row>
    <row r="315" s="13" customFormat="1">
      <c r="A315" s="13"/>
      <c r="B315" s="234"/>
      <c r="C315" s="235"/>
      <c r="D315" s="236" t="s">
        <v>220</v>
      </c>
      <c r="E315" s="237" t="s">
        <v>19</v>
      </c>
      <c r="F315" s="238" t="s">
        <v>1395</v>
      </c>
      <c r="G315" s="235"/>
      <c r="H315" s="237" t="s">
        <v>19</v>
      </c>
      <c r="I315" s="239"/>
      <c r="J315" s="235"/>
      <c r="K315" s="235"/>
      <c r="L315" s="240"/>
      <c r="M315" s="241"/>
      <c r="N315" s="242"/>
      <c r="O315" s="242"/>
      <c r="P315" s="242"/>
      <c r="Q315" s="242"/>
      <c r="R315" s="242"/>
      <c r="S315" s="242"/>
      <c r="T315" s="24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4" t="s">
        <v>220</v>
      </c>
      <c r="AU315" s="244" t="s">
        <v>81</v>
      </c>
      <c r="AV315" s="13" t="s">
        <v>79</v>
      </c>
      <c r="AW315" s="13" t="s">
        <v>32</v>
      </c>
      <c r="AX315" s="13" t="s">
        <v>71</v>
      </c>
      <c r="AY315" s="244" t="s">
        <v>209</v>
      </c>
    </row>
    <row r="316" s="14" customFormat="1">
      <c r="A316" s="14"/>
      <c r="B316" s="245"/>
      <c r="C316" s="246"/>
      <c r="D316" s="236" t="s">
        <v>220</v>
      </c>
      <c r="E316" s="247" t="s">
        <v>19</v>
      </c>
      <c r="F316" s="248" t="s">
        <v>81</v>
      </c>
      <c r="G316" s="246"/>
      <c r="H316" s="249">
        <v>2</v>
      </c>
      <c r="I316" s="250"/>
      <c r="J316" s="246"/>
      <c r="K316" s="246"/>
      <c r="L316" s="251"/>
      <c r="M316" s="252"/>
      <c r="N316" s="253"/>
      <c r="O316" s="253"/>
      <c r="P316" s="253"/>
      <c r="Q316" s="253"/>
      <c r="R316" s="253"/>
      <c r="S316" s="253"/>
      <c r="T316" s="25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5" t="s">
        <v>220</v>
      </c>
      <c r="AU316" s="255" t="s">
        <v>81</v>
      </c>
      <c r="AV316" s="14" t="s">
        <v>81</v>
      </c>
      <c r="AW316" s="14" t="s">
        <v>32</v>
      </c>
      <c r="AX316" s="14" t="s">
        <v>79</v>
      </c>
      <c r="AY316" s="255" t="s">
        <v>209</v>
      </c>
    </row>
    <row r="317" s="2" customFormat="1" ht="16.5" customHeight="1">
      <c r="A317" s="41"/>
      <c r="B317" s="42"/>
      <c r="C317" s="216" t="s">
        <v>572</v>
      </c>
      <c r="D317" s="216" t="s">
        <v>211</v>
      </c>
      <c r="E317" s="217" t="s">
        <v>1008</v>
      </c>
      <c r="F317" s="218" t="s">
        <v>1009</v>
      </c>
      <c r="G317" s="219" t="s">
        <v>299</v>
      </c>
      <c r="H317" s="220">
        <v>79.200000000000003</v>
      </c>
      <c r="I317" s="221"/>
      <c r="J317" s="222">
        <f>ROUND(I317*H317,2)</f>
        <v>0</v>
      </c>
      <c r="K317" s="218" t="s">
        <v>215</v>
      </c>
      <c r="L317" s="47"/>
      <c r="M317" s="223" t="s">
        <v>19</v>
      </c>
      <c r="N317" s="224" t="s">
        <v>42</v>
      </c>
      <c r="O317" s="87"/>
      <c r="P317" s="225">
        <f>O317*H317</f>
        <v>0</v>
      </c>
      <c r="Q317" s="225">
        <v>0.00019000000000000001</v>
      </c>
      <c r="R317" s="225">
        <f>Q317*H317</f>
        <v>0.015048000000000001</v>
      </c>
      <c r="S317" s="225">
        <v>0</v>
      </c>
      <c r="T317" s="226">
        <f>S317*H317</f>
        <v>0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227" t="s">
        <v>216</v>
      </c>
      <c r="AT317" s="227" t="s">
        <v>211</v>
      </c>
      <c r="AU317" s="227" t="s">
        <v>81</v>
      </c>
      <c r="AY317" s="20" t="s">
        <v>209</v>
      </c>
      <c r="BE317" s="228">
        <f>IF(N317="základní",J317,0)</f>
        <v>0</v>
      </c>
      <c r="BF317" s="228">
        <f>IF(N317="snížená",J317,0)</f>
        <v>0</v>
      </c>
      <c r="BG317" s="228">
        <f>IF(N317="zákl. přenesená",J317,0)</f>
        <v>0</v>
      </c>
      <c r="BH317" s="228">
        <f>IF(N317="sníž. přenesená",J317,0)</f>
        <v>0</v>
      </c>
      <c r="BI317" s="228">
        <f>IF(N317="nulová",J317,0)</f>
        <v>0</v>
      </c>
      <c r="BJ317" s="20" t="s">
        <v>79</v>
      </c>
      <c r="BK317" s="228">
        <f>ROUND(I317*H317,2)</f>
        <v>0</v>
      </c>
      <c r="BL317" s="20" t="s">
        <v>216</v>
      </c>
      <c r="BM317" s="227" t="s">
        <v>2116</v>
      </c>
    </row>
    <row r="318" s="2" customFormat="1">
      <c r="A318" s="41"/>
      <c r="B318" s="42"/>
      <c r="C318" s="43"/>
      <c r="D318" s="229" t="s">
        <v>218</v>
      </c>
      <c r="E318" s="43"/>
      <c r="F318" s="230" t="s">
        <v>1011</v>
      </c>
      <c r="G318" s="43"/>
      <c r="H318" s="43"/>
      <c r="I318" s="231"/>
      <c r="J318" s="43"/>
      <c r="K318" s="43"/>
      <c r="L318" s="47"/>
      <c r="M318" s="232"/>
      <c r="N318" s="233"/>
      <c r="O318" s="87"/>
      <c r="P318" s="87"/>
      <c r="Q318" s="87"/>
      <c r="R318" s="87"/>
      <c r="S318" s="87"/>
      <c r="T318" s="88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T318" s="20" t="s">
        <v>218</v>
      </c>
      <c r="AU318" s="20" t="s">
        <v>81</v>
      </c>
    </row>
    <row r="319" s="14" customFormat="1">
      <c r="A319" s="14"/>
      <c r="B319" s="245"/>
      <c r="C319" s="246"/>
      <c r="D319" s="236" t="s">
        <v>220</v>
      </c>
      <c r="E319" s="247" t="s">
        <v>19</v>
      </c>
      <c r="F319" s="248" t="s">
        <v>2117</v>
      </c>
      <c r="G319" s="246"/>
      <c r="H319" s="249">
        <v>79.200000000000003</v>
      </c>
      <c r="I319" s="250"/>
      <c r="J319" s="246"/>
      <c r="K319" s="246"/>
      <c r="L319" s="251"/>
      <c r="M319" s="252"/>
      <c r="N319" s="253"/>
      <c r="O319" s="253"/>
      <c r="P319" s="253"/>
      <c r="Q319" s="253"/>
      <c r="R319" s="253"/>
      <c r="S319" s="253"/>
      <c r="T319" s="25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5" t="s">
        <v>220</v>
      </c>
      <c r="AU319" s="255" t="s">
        <v>81</v>
      </c>
      <c r="AV319" s="14" t="s">
        <v>81</v>
      </c>
      <c r="AW319" s="14" t="s">
        <v>32</v>
      </c>
      <c r="AX319" s="14" t="s">
        <v>79</v>
      </c>
      <c r="AY319" s="255" t="s">
        <v>209</v>
      </c>
    </row>
    <row r="320" s="2" customFormat="1" ht="16.5" customHeight="1">
      <c r="A320" s="41"/>
      <c r="B320" s="42"/>
      <c r="C320" s="216" t="s">
        <v>577</v>
      </c>
      <c r="D320" s="216" t="s">
        <v>211</v>
      </c>
      <c r="E320" s="217" t="s">
        <v>1014</v>
      </c>
      <c r="F320" s="218" t="s">
        <v>1015</v>
      </c>
      <c r="G320" s="219" t="s">
        <v>299</v>
      </c>
      <c r="H320" s="220">
        <v>72</v>
      </c>
      <c r="I320" s="221"/>
      <c r="J320" s="222">
        <f>ROUND(I320*H320,2)</f>
        <v>0</v>
      </c>
      <c r="K320" s="218" t="s">
        <v>215</v>
      </c>
      <c r="L320" s="47"/>
      <c r="M320" s="223" t="s">
        <v>19</v>
      </c>
      <c r="N320" s="224" t="s">
        <v>42</v>
      </c>
      <c r="O320" s="87"/>
      <c r="P320" s="225">
        <f>O320*H320</f>
        <v>0</v>
      </c>
      <c r="Q320" s="225">
        <v>9.0000000000000006E-05</v>
      </c>
      <c r="R320" s="225">
        <f>Q320*H320</f>
        <v>0.0064800000000000005</v>
      </c>
      <c r="S320" s="225">
        <v>0</v>
      </c>
      <c r="T320" s="226">
        <f>S320*H320</f>
        <v>0</v>
      </c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R320" s="227" t="s">
        <v>216</v>
      </c>
      <c r="AT320" s="227" t="s">
        <v>211</v>
      </c>
      <c r="AU320" s="227" t="s">
        <v>81</v>
      </c>
      <c r="AY320" s="20" t="s">
        <v>209</v>
      </c>
      <c r="BE320" s="228">
        <f>IF(N320="základní",J320,0)</f>
        <v>0</v>
      </c>
      <c r="BF320" s="228">
        <f>IF(N320="snížená",J320,0)</f>
        <v>0</v>
      </c>
      <c r="BG320" s="228">
        <f>IF(N320="zákl. přenesená",J320,0)</f>
        <v>0</v>
      </c>
      <c r="BH320" s="228">
        <f>IF(N320="sníž. přenesená",J320,0)</f>
        <v>0</v>
      </c>
      <c r="BI320" s="228">
        <f>IF(N320="nulová",J320,0)</f>
        <v>0</v>
      </c>
      <c r="BJ320" s="20" t="s">
        <v>79</v>
      </c>
      <c r="BK320" s="228">
        <f>ROUND(I320*H320,2)</f>
        <v>0</v>
      </c>
      <c r="BL320" s="20" t="s">
        <v>216</v>
      </c>
      <c r="BM320" s="227" t="s">
        <v>2118</v>
      </c>
    </row>
    <row r="321" s="2" customFormat="1">
      <c r="A321" s="41"/>
      <c r="B321" s="42"/>
      <c r="C321" s="43"/>
      <c r="D321" s="229" t="s">
        <v>218</v>
      </c>
      <c r="E321" s="43"/>
      <c r="F321" s="230" t="s">
        <v>1017</v>
      </c>
      <c r="G321" s="43"/>
      <c r="H321" s="43"/>
      <c r="I321" s="231"/>
      <c r="J321" s="43"/>
      <c r="K321" s="43"/>
      <c r="L321" s="47"/>
      <c r="M321" s="232"/>
      <c r="N321" s="233"/>
      <c r="O321" s="87"/>
      <c r="P321" s="87"/>
      <c r="Q321" s="87"/>
      <c r="R321" s="87"/>
      <c r="S321" s="87"/>
      <c r="T321" s="88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T321" s="20" t="s">
        <v>218</v>
      </c>
      <c r="AU321" s="20" t="s">
        <v>81</v>
      </c>
    </row>
    <row r="322" s="12" customFormat="1" ht="22.8" customHeight="1">
      <c r="A322" s="12"/>
      <c r="B322" s="200"/>
      <c r="C322" s="201"/>
      <c r="D322" s="202" t="s">
        <v>70</v>
      </c>
      <c r="E322" s="214" t="s">
        <v>255</v>
      </c>
      <c r="F322" s="214" t="s">
        <v>1028</v>
      </c>
      <c r="G322" s="201"/>
      <c r="H322" s="201"/>
      <c r="I322" s="204"/>
      <c r="J322" s="215">
        <f>BK322</f>
        <v>0</v>
      </c>
      <c r="K322" s="201"/>
      <c r="L322" s="206"/>
      <c r="M322" s="207"/>
      <c r="N322" s="208"/>
      <c r="O322" s="208"/>
      <c r="P322" s="209">
        <f>SUM(P323:P328)</f>
        <v>0</v>
      </c>
      <c r="Q322" s="208"/>
      <c r="R322" s="209">
        <f>SUM(R323:R328)</f>
        <v>0.0036600000000000001</v>
      </c>
      <c r="S322" s="208"/>
      <c r="T322" s="210">
        <f>SUM(T323:T328)</f>
        <v>0</v>
      </c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R322" s="211" t="s">
        <v>79</v>
      </c>
      <c r="AT322" s="212" t="s">
        <v>70</v>
      </c>
      <c r="AU322" s="212" t="s">
        <v>79</v>
      </c>
      <c r="AY322" s="211" t="s">
        <v>209</v>
      </c>
      <c r="BK322" s="213">
        <f>SUM(BK323:BK328)</f>
        <v>0</v>
      </c>
    </row>
    <row r="323" s="2" customFormat="1" ht="33" customHeight="1">
      <c r="A323" s="41"/>
      <c r="B323" s="42"/>
      <c r="C323" s="216" t="s">
        <v>582</v>
      </c>
      <c r="D323" s="216" t="s">
        <v>211</v>
      </c>
      <c r="E323" s="217" t="s">
        <v>1037</v>
      </c>
      <c r="F323" s="218" t="s">
        <v>1038</v>
      </c>
      <c r="G323" s="219" t="s">
        <v>299</v>
      </c>
      <c r="H323" s="220">
        <v>6</v>
      </c>
      <c r="I323" s="221"/>
      <c r="J323" s="222">
        <f>ROUND(I323*H323,2)</f>
        <v>0</v>
      </c>
      <c r="K323" s="218" t="s">
        <v>215</v>
      </c>
      <c r="L323" s="47"/>
      <c r="M323" s="223" t="s">
        <v>19</v>
      </c>
      <c r="N323" s="224" t="s">
        <v>42</v>
      </c>
      <c r="O323" s="87"/>
      <c r="P323" s="225">
        <f>O323*H323</f>
        <v>0</v>
      </c>
      <c r="Q323" s="225">
        <v>0.00060999999999999997</v>
      </c>
      <c r="R323" s="225">
        <f>Q323*H323</f>
        <v>0.0036600000000000001</v>
      </c>
      <c r="S323" s="225">
        <v>0</v>
      </c>
      <c r="T323" s="226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227" t="s">
        <v>216</v>
      </c>
      <c r="AT323" s="227" t="s">
        <v>211</v>
      </c>
      <c r="AU323" s="227" t="s">
        <v>81</v>
      </c>
      <c r="AY323" s="20" t="s">
        <v>209</v>
      </c>
      <c r="BE323" s="228">
        <f>IF(N323="základní",J323,0)</f>
        <v>0</v>
      </c>
      <c r="BF323" s="228">
        <f>IF(N323="snížená",J323,0)</f>
        <v>0</v>
      </c>
      <c r="BG323" s="228">
        <f>IF(N323="zákl. přenesená",J323,0)</f>
        <v>0</v>
      </c>
      <c r="BH323" s="228">
        <f>IF(N323="sníž. přenesená",J323,0)</f>
        <v>0</v>
      </c>
      <c r="BI323" s="228">
        <f>IF(N323="nulová",J323,0)</f>
        <v>0</v>
      </c>
      <c r="BJ323" s="20" t="s">
        <v>79</v>
      </c>
      <c r="BK323" s="228">
        <f>ROUND(I323*H323,2)</f>
        <v>0</v>
      </c>
      <c r="BL323" s="20" t="s">
        <v>216</v>
      </c>
      <c r="BM323" s="227" t="s">
        <v>2119</v>
      </c>
    </row>
    <row r="324" s="2" customFormat="1">
      <c r="A324" s="41"/>
      <c r="B324" s="42"/>
      <c r="C324" s="43"/>
      <c r="D324" s="229" t="s">
        <v>218</v>
      </c>
      <c r="E324" s="43"/>
      <c r="F324" s="230" t="s">
        <v>1040</v>
      </c>
      <c r="G324" s="43"/>
      <c r="H324" s="43"/>
      <c r="I324" s="231"/>
      <c r="J324" s="43"/>
      <c r="K324" s="43"/>
      <c r="L324" s="47"/>
      <c r="M324" s="232"/>
      <c r="N324" s="233"/>
      <c r="O324" s="87"/>
      <c r="P324" s="87"/>
      <c r="Q324" s="87"/>
      <c r="R324" s="87"/>
      <c r="S324" s="87"/>
      <c r="T324" s="88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T324" s="20" t="s">
        <v>218</v>
      </c>
      <c r="AU324" s="20" t="s">
        <v>81</v>
      </c>
    </row>
    <row r="325" s="2" customFormat="1" ht="16.5" customHeight="1">
      <c r="A325" s="41"/>
      <c r="B325" s="42"/>
      <c r="C325" s="216" t="s">
        <v>587</v>
      </c>
      <c r="D325" s="216" t="s">
        <v>211</v>
      </c>
      <c r="E325" s="217" t="s">
        <v>1042</v>
      </c>
      <c r="F325" s="218" t="s">
        <v>1043</v>
      </c>
      <c r="G325" s="219" t="s">
        <v>299</v>
      </c>
      <c r="H325" s="220">
        <v>6</v>
      </c>
      <c r="I325" s="221"/>
      <c r="J325" s="222">
        <f>ROUND(I325*H325,2)</f>
        <v>0</v>
      </c>
      <c r="K325" s="218" t="s">
        <v>215</v>
      </c>
      <c r="L325" s="47"/>
      <c r="M325" s="223" t="s">
        <v>19</v>
      </c>
      <c r="N325" s="224" t="s">
        <v>42</v>
      </c>
      <c r="O325" s="87"/>
      <c r="P325" s="225">
        <f>O325*H325</f>
        <v>0</v>
      </c>
      <c r="Q325" s="225">
        <v>0</v>
      </c>
      <c r="R325" s="225">
        <f>Q325*H325</f>
        <v>0</v>
      </c>
      <c r="S325" s="225">
        <v>0</v>
      </c>
      <c r="T325" s="226">
        <f>S325*H325</f>
        <v>0</v>
      </c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R325" s="227" t="s">
        <v>216</v>
      </c>
      <c r="AT325" s="227" t="s">
        <v>211</v>
      </c>
      <c r="AU325" s="227" t="s">
        <v>81</v>
      </c>
      <c r="AY325" s="20" t="s">
        <v>209</v>
      </c>
      <c r="BE325" s="228">
        <f>IF(N325="základní",J325,0)</f>
        <v>0</v>
      </c>
      <c r="BF325" s="228">
        <f>IF(N325="snížená",J325,0)</f>
        <v>0</v>
      </c>
      <c r="BG325" s="228">
        <f>IF(N325="zákl. přenesená",J325,0)</f>
        <v>0</v>
      </c>
      <c r="BH325" s="228">
        <f>IF(N325="sníž. přenesená",J325,0)</f>
        <v>0</v>
      </c>
      <c r="BI325" s="228">
        <f>IF(N325="nulová",J325,0)</f>
        <v>0</v>
      </c>
      <c r="BJ325" s="20" t="s">
        <v>79</v>
      </c>
      <c r="BK325" s="228">
        <f>ROUND(I325*H325,2)</f>
        <v>0</v>
      </c>
      <c r="BL325" s="20" t="s">
        <v>216</v>
      </c>
      <c r="BM325" s="227" t="s">
        <v>2120</v>
      </c>
    </row>
    <row r="326" s="2" customFormat="1">
      <c r="A326" s="41"/>
      <c r="B326" s="42"/>
      <c r="C326" s="43"/>
      <c r="D326" s="229" t="s">
        <v>218</v>
      </c>
      <c r="E326" s="43"/>
      <c r="F326" s="230" t="s">
        <v>1045</v>
      </c>
      <c r="G326" s="43"/>
      <c r="H326" s="43"/>
      <c r="I326" s="231"/>
      <c r="J326" s="43"/>
      <c r="K326" s="43"/>
      <c r="L326" s="47"/>
      <c r="M326" s="232"/>
      <c r="N326" s="233"/>
      <c r="O326" s="87"/>
      <c r="P326" s="87"/>
      <c r="Q326" s="87"/>
      <c r="R326" s="87"/>
      <c r="S326" s="87"/>
      <c r="T326" s="88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T326" s="20" t="s">
        <v>218</v>
      </c>
      <c r="AU326" s="20" t="s">
        <v>81</v>
      </c>
    </row>
    <row r="327" s="13" customFormat="1">
      <c r="A327" s="13"/>
      <c r="B327" s="234"/>
      <c r="C327" s="235"/>
      <c r="D327" s="236" t="s">
        <v>220</v>
      </c>
      <c r="E327" s="237" t="s">
        <v>19</v>
      </c>
      <c r="F327" s="238" t="s">
        <v>269</v>
      </c>
      <c r="G327" s="235"/>
      <c r="H327" s="237" t="s">
        <v>19</v>
      </c>
      <c r="I327" s="239"/>
      <c r="J327" s="235"/>
      <c r="K327" s="235"/>
      <c r="L327" s="240"/>
      <c r="M327" s="241"/>
      <c r="N327" s="242"/>
      <c r="O327" s="242"/>
      <c r="P327" s="242"/>
      <c r="Q327" s="242"/>
      <c r="R327" s="242"/>
      <c r="S327" s="242"/>
      <c r="T327" s="24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4" t="s">
        <v>220</v>
      </c>
      <c r="AU327" s="244" t="s">
        <v>81</v>
      </c>
      <c r="AV327" s="13" t="s">
        <v>79</v>
      </c>
      <c r="AW327" s="13" t="s">
        <v>32</v>
      </c>
      <c r="AX327" s="13" t="s">
        <v>71</v>
      </c>
      <c r="AY327" s="244" t="s">
        <v>209</v>
      </c>
    </row>
    <row r="328" s="14" customFormat="1">
      <c r="A328" s="14"/>
      <c r="B328" s="245"/>
      <c r="C328" s="246"/>
      <c r="D328" s="236" t="s">
        <v>220</v>
      </c>
      <c r="E328" s="247" t="s">
        <v>19</v>
      </c>
      <c r="F328" s="248" t="s">
        <v>1719</v>
      </c>
      <c r="G328" s="246"/>
      <c r="H328" s="249">
        <v>6</v>
      </c>
      <c r="I328" s="250"/>
      <c r="J328" s="246"/>
      <c r="K328" s="246"/>
      <c r="L328" s="251"/>
      <c r="M328" s="252"/>
      <c r="N328" s="253"/>
      <c r="O328" s="253"/>
      <c r="P328" s="253"/>
      <c r="Q328" s="253"/>
      <c r="R328" s="253"/>
      <c r="S328" s="253"/>
      <c r="T328" s="25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5" t="s">
        <v>220</v>
      </c>
      <c r="AU328" s="255" t="s">
        <v>81</v>
      </c>
      <c r="AV328" s="14" t="s">
        <v>81</v>
      </c>
      <c r="AW328" s="14" t="s">
        <v>32</v>
      </c>
      <c r="AX328" s="14" t="s">
        <v>79</v>
      </c>
      <c r="AY328" s="255" t="s">
        <v>209</v>
      </c>
    </row>
    <row r="329" s="12" customFormat="1" ht="22.8" customHeight="1">
      <c r="A329" s="12"/>
      <c r="B329" s="200"/>
      <c r="C329" s="201"/>
      <c r="D329" s="202" t="s">
        <v>70</v>
      </c>
      <c r="E329" s="214" t="s">
        <v>1053</v>
      </c>
      <c r="F329" s="214" t="s">
        <v>1054</v>
      </c>
      <c r="G329" s="201"/>
      <c r="H329" s="201"/>
      <c r="I329" s="204"/>
      <c r="J329" s="215">
        <f>BK329</f>
        <v>0</v>
      </c>
      <c r="K329" s="201"/>
      <c r="L329" s="206"/>
      <c r="M329" s="207"/>
      <c r="N329" s="208"/>
      <c r="O329" s="208"/>
      <c r="P329" s="209">
        <f>SUM(P330:P338)</f>
        <v>0</v>
      </c>
      <c r="Q329" s="208"/>
      <c r="R329" s="209">
        <f>SUM(R330:R338)</f>
        <v>0</v>
      </c>
      <c r="S329" s="208"/>
      <c r="T329" s="210">
        <f>SUM(T330:T338)</f>
        <v>0</v>
      </c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R329" s="211" t="s">
        <v>79</v>
      </c>
      <c r="AT329" s="212" t="s">
        <v>70</v>
      </c>
      <c r="AU329" s="212" t="s">
        <v>79</v>
      </c>
      <c r="AY329" s="211" t="s">
        <v>209</v>
      </c>
      <c r="BK329" s="213">
        <f>SUM(BK330:BK338)</f>
        <v>0</v>
      </c>
    </row>
    <row r="330" s="2" customFormat="1" ht="24.15" customHeight="1">
      <c r="A330" s="41"/>
      <c r="B330" s="42"/>
      <c r="C330" s="216" t="s">
        <v>592</v>
      </c>
      <c r="D330" s="216" t="s">
        <v>211</v>
      </c>
      <c r="E330" s="217" t="s">
        <v>1056</v>
      </c>
      <c r="F330" s="218" t="s">
        <v>1057</v>
      </c>
      <c r="G330" s="219" t="s">
        <v>659</v>
      </c>
      <c r="H330" s="220">
        <v>2.3999999999999999</v>
      </c>
      <c r="I330" s="221"/>
      <c r="J330" s="222">
        <f>ROUND(I330*H330,2)</f>
        <v>0</v>
      </c>
      <c r="K330" s="218" t="s">
        <v>215</v>
      </c>
      <c r="L330" s="47"/>
      <c r="M330" s="223" t="s">
        <v>19</v>
      </c>
      <c r="N330" s="224" t="s">
        <v>42</v>
      </c>
      <c r="O330" s="87"/>
      <c r="P330" s="225">
        <f>O330*H330</f>
        <v>0</v>
      </c>
      <c r="Q330" s="225">
        <v>0</v>
      </c>
      <c r="R330" s="225">
        <f>Q330*H330</f>
        <v>0</v>
      </c>
      <c r="S330" s="225">
        <v>0</v>
      </c>
      <c r="T330" s="226">
        <f>S330*H330</f>
        <v>0</v>
      </c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R330" s="227" t="s">
        <v>216</v>
      </c>
      <c r="AT330" s="227" t="s">
        <v>211</v>
      </c>
      <c r="AU330" s="227" t="s">
        <v>81</v>
      </c>
      <c r="AY330" s="20" t="s">
        <v>209</v>
      </c>
      <c r="BE330" s="228">
        <f>IF(N330="základní",J330,0)</f>
        <v>0</v>
      </c>
      <c r="BF330" s="228">
        <f>IF(N330="snížená",J330,0)</f>
        <v>0</v>
      </c>
      <c r="BG330" s="228">
        <f>IF(N330="zákl. přenesená",J330,0)</f>
        <v>0</v>
      </c>
      <c r="BH330" s="228">
        <f>IF(N330="sníž. přenesená",J330,0)</f>
        <v>0</v>
      </c>
      <c r="BI330" s="228">
        <f>IF(N330="nulová",J330,0)</f>
        <v>0</v>
      </c>
      <c r="BJ330" s="20" t="s">
        <v>79</v>
      </c>
      <c r="BK330" s="228">
        <f>ROUND(I330*H330,2)</f>
        <v>0</v>
      </c>
      <c r="BL330" s="20" t="s">
        <v>216</v>
      </c>
      <c r="BM330" s="227" t="s">
        <v>2121</v>
      </c>
    </row>
    <row r="331" s="2" customFormat="1">
      <c r="A331" s="41"/>
      <c r="B331" s="42"/>
      <c r="C331" s="43"/>
      <c r="D331" s="229" t="s">
        <v>218</v>
      </c>
      <c r="E331" s="43"/>
      <c r="F331" s="230" t="s">
        <v>1059</v>
      </c>
      <c r="G331" s="43"/>
      <c r="H331" s="43"/>
      <c r="I331" s="231"/>
      <c r="J331" s="43"/>
      <c r="K331" s="43"/>
      <c r="L331" s="47"/>
      <c r="M331" s="232"/>
      <c r="N331" s="233"/>
      <c r="O331" s="87"/>
      <c r="P331" s="87"/>
      <c r="Q331" s="87"/>
      <c r="R331" s="87"/>
      <c r="S331" s="87"/>
      <c r="T331" s="88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T331" s="20" t="s">
        <v>218</v>
      </c>
      <c r="AU331" s="20" t="s">
        <v>81</v>
      </c>
    </row>
    <row r="332" s="2" customFormat="1" ht="24.15" customHeight="1">
      <c r="A332" s="41"/>
      <c r="B332" s="42"/>
      <c r="C332" s="216" t="s">
        <v>597</v>
      </c>
      <c r="D332" s="216" t="s">
        <v>211</v>
      </c>
      <c r="E332" s="217" t="s">
        <v>1061</v>
      </c>
      <c r="F332" s="218" t="s">
        <v>1062</v>
      </c>
      <c r="G332" s="219" t="s">
        <v>659</v>
      </c>
      <c r="H332" s="220">
        <v>33.600000000000001</v>
      </c>
      <c r="I332" s="221"/>
      <c r="J332" s="222">
        <f>ROUND(I332*H332,2)</f>
        <v>0</v>
      </c>
      <c r="K332" s="218" t="s">
        <v>215</v>
      </c>
      <c r="L332" s="47"/>
      <c r="M332" s="223" t="s">
        <v>19</v>
      </c>
      <c r="N332" s="224" t="s">
        <v>42</v>
      </c>
      <c r="O332" s="87"/>
      <c r="P332" s="225">
        <f>O332*H332</f>
        <v>0</v>
      </c>
      <c r="Q332" s="225">
        <v>0</v>
      </c>
      <c r="R332" s="225">
        <f>Q332*H332</f>
        <v>0</v>
      </c>
      <c r="S332" s="225">
        <v>0</v>
      </c>
      <c r="T332" s="226">
        <f>S332*H332</f>
        <v>0</v>
      </c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R332" s="227" t="s">
        <v>216</v>
      </c>
      <c r="AT332" s="227" t="s">
        <v>211</v>
      </c>
      <c r="AU332" s="227" t="s">
        <v>81</v>
      </c>
      <c r="AY332" s="20" t="s">
        <v>209</v>
      </c>
      <c r="BE332" s="228">
        <f>IF(N332="základní",J332,0)</f>
        <v>0</v>
      </c>
      <c r="BF332" s="228">
        <f>IF(N332="snížená",J332,0)</f>
        <v>0</v>
      </c>
      <c r="BG332" s="228">
        <f>IF(N332="zákl. přenesená",J332,0)</f>
        <v>0</v>
      </c>
      <c r="BH332" s="228">
        <f>IF(N332="sníž. přenesená",J332,0)</f>
        <v>0</v>
      </c>
      <c r="BI332" s="228">
        <f>IF(N332="nulová",J332,0)</f>
        <v>0</v>
      </c>
      <c r="BJ332" s="20" t="s">
        <v>79</v>
      </c>
      <c r="BK332" s="228">
        <f>ROUND(I332*H332,2)</f>
        <v>0</v>
      </c>
      <c r="BL332" s="20" t="s">
        <v>216</v>
      </c>
      <c r="BM332" s="227" t="s">
        <v>2122</v>
      </c>
    </row>
    <row r="333" s="2" customFormat="1">
      <c r="A333" s="41"/>
      <c r="B333" s="42"/>
      <c r="C333" s="43"/>
      <c r="D333" s="229" t="s">
        <v>218</v>
      </c>
      <c r="E333" s="43"/>
      <c r="F333" s="230" t="s">
        <v>1064</v>
      </c>
      <c r="G333" s="43"/>
      <c r="H333" s="43"/>
      <c r="I333" s="231"/>
      <c r="J333" s="43"/>
      <c r="K333" s="43"/>
      <c r="L333" s="47"/>
      <c r="M333" s="232"/>
      <c r="N333" s="233"/>
      <c r="O333" s="87"/>
      <c r="P333" s="87"/>
      <c r="Q333" s="87"/>
      <c r="R333" s="87"/>
      <c r="S333" s="87"/>
      <c r="T333" s="88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T333" s="20" t="s">
        <v>218</v>
      </c>
      <c r="AU333" s="20" t="s">
        <v>81</v>
      </c>
    </row>
    <row r="334" s="14" customFormat="1">
      <c r="A334" s="14"/>
      <c r="B334" s="245"/>
      <c r="C334" s="246"/>
      <c r="D334" s="236" t="s">
        <v>220</v>
      </c>
      <c r="E334" s="246"/>
      <c r="F334" s="248" t="s">
        <v>1722</v>
      </c>
      <c r="G334" s="246"/>
      <c r="H334" s="249">
        <v>33.600000000000001</v>
      </c>
      <c r="I334" s="250"/>
      <c r="J334" s="246"/>
      <c r="K334" s="246"/>
      <c r="L334" s="251"/>
      <c r="M334" s="252"/>
      <c r="N334" s="253"/>
      <c r="O334" s="253"/>
      <c r="P334" s="253"/>
      <c r="Q334" s="253"/>
      <c r="R334" s="253"/>
      <c r="S334" s="253"/>
      <c r="T334" s="25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5" t="s">
        <v>220</v>
      </c>
      <c r="AU334" s="255" t="s">
        <v>81</v>
      </c>
      <c r="AV334" s="14" t="s">
        <v>81</v>
      </c>
      <c r="AW334" s="14" t="s">
        <v>4</v>
      </c>
      <c r="AX334" s="14" t="s">
        <v>79</v>
      </c>
      <c r="AY334" s="255" t="s">
        <v>209</v>
      </c>
    </row>
    <row r="335" s="2" customFormat="1" ht="24.15" customHeight="1">
      <c r="A335" s="41"/>
      <c r="B335" s="42"/>
      <c r="C335" s="216" t="s">
        <v>623</v>
      </c>
      <c r="D335" s="216" t="s">
        <v>211</v>
      </c>
      <c r="E335" s="217" t="s">
        <v>1086</v>
      </c>
      <c r="F335" s="218" t="s">
        <v>658</v>
      </c>
      <c r="G335" s="219" t="s">
        <v>659</v>
      </c>
      <c r="H335" s="220">
        <v>0.73999999999999999</v>
      </c>
      <c r="I335" s="221"/>
      <c r="J335" s="222">
        <f>ROUND(I335*H335,2)</f>
        <v>0</v>
      </c>
      <c r="K335" s="218" t="s">
        <v>215</v>
      </c>
      <c r="L335" s="47"/>
      <c r="M335" s="223" t="s">
        <v>19</v>
      </c>
      <c r="N335" s="224" t="s">
        <v>42</v>
      </c>
      <c r="O335" s="87"/>
      <c r="P335" s="225">
        <f>O335*H335</f>
        <v>0</v>
      </c>
      <c r="Q335" s="225">
        <v>0</v>
      </c>
      <c r="R335" s="225">
        <f>Q335*H335</f>
        <v>0</v>
      </c>
      <c r="S335" s="225">
        <v>0</v>
      </c>
      <c r="T335" s="226">
        <f>S335*H335</f>
        <v>0</v>
      </c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R335" s="227" t="s">
        <v>216</v>
      </c>
      <c r="AT335" s="227" t="s">
        <v>211</v>
      </c>
      <c r="AU335" s="227" t="s">
        <v>81</v>
      </c>
      <c r="AY335" s="20" t="s">
        <v>209</v>
      </c>
      <c r="BE335" s="228">
        <f>IF(N335="základní",J335,0)</f>
        <v>0</v>
      </c>
      <c r="BF335" s="228">
        <f>IF(N335="snížená",J335,0)</f>
        <v>0</v>
      </c>
      <c r="BG335" s="228">
        <f>IF(N335="zákl. přenesená",J335,0)</f>
        <v>0</v>
      </c>
      <c r="BH335" s="228">
        <f>IF(N335="sníž. přenesená",J335,0)</f>
        <v>0</v>
      </c>
      <c r="BI335" s="228">
        <f>IF(N335="nulová",J335,0)</f>
        <v>0</v>
      </c>
      <c r="BJ335" s="20" t="s">
        <v>79</v>
      </c>
      <c r="BK335" s="228">
        <f>ROUND(I335*H335,2)</f>
        <v>0</v>
      </c>
      <c r="BL335" s="20" t="s">
        <v>216</v>
      </c>
      <c r="BM335" s="227" t="s">
        <v>2123</v>
      </c>
    </row>
    <row r="336" s="2" customFormat="1">
      <c r="A336" s="41"/>
      <c r="B336" s="42"/>
      <c r="C336" s="43"/>
      <c r="D336" s="229" t="s">
        <v>218</v>
      </c>
      <c r="E336" s="43"/>
      <c r="F336" s="230" t="s">
        <v>1088</v>
      </c>
      <c r="G336" s="43"/>
      <c r="H336" s="43"/>
      <c r="I336" s="231"/>
      <c r="J336" s="43"/>
      <c r="K336" s="43"/>
      <c r="L336" s="47"/>
      <c r="M336" s="232"/>
      <c r="N336" s="233"/>
      <c r="O336" s="87"/>
      <c r="P336" s="87"/>
      <c r="Q336" s="87"/>
      <c r="R336" s="87"/>
      <c r="S336" s="87"/>
      <c r="T336" s="88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T336" s="20" t="s">
        <v>218</v>
      </c>
      <c r="AU336" s="20" t="s">
        <v>81</v>
      </c>
    </row>
    <row r="337" s="2" customFormat="1" ht="24.15" customHeight="1">
      <c r="A337" s="41"/>
      <c r="B337" s="42"/>
      <c r="C337" s="216" t="s">
        <v>632</v>
      </c>
      <c r="D337" s="216" t="s">
        <v>211</v>
      </c>
      <c r="E337" s="217" t="s">
        <v>1090</v>
      </c>
      <c r="F337" s="218" t="s">
        <v>1091</v>
      </c>
      <c r="G337" s="219" t="s">
        <v>659</v>
      </c>
      <c r="H337" s="220">
        <v>0.66000000000000003</v>
      </c>
      <c r="I337" s="221"/>
      <c r="J337" s="222">
        <f>ROUND(I337*H337,2)</f>
        <v>0</v>
      </c>
      <c r="K337" s="218" t="s">
        <v>215</v>
      </c>
      <c r="L337" s="47"/>
      <c r="M337" s="223" t="s">
        <v>19</v>
      </c>
      <c r="N337" s="224" t="s">
        <v>42</v>
      </c>
      <c r="O337" s="87"/>
      <c r="P337" s="225">
        <f>O337*H337</f>
        <v>0</v>
      </c>
      <c r="Q337" s="225">
        <v>0</v>
      </c>
      <c r="R337" s="225">
        <f>Q337*H337</f>
        <v>0</v>
      </c>
      <c r="S337" s="225">
        <v>0</v>
      </c>
      <c r="T337" s="226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227" t="s">
        <v>216</v>
      </c>
      <c r="AT337" s="227" t="s">
        <v>211</v>
      </c>
      <c r="AU337" s="227" t="s">
        <v>81</v>
      </c>
      <c r="AY337" s="20" t="s">
        <v>209</v>
      </c>
      <c r="BE337" s="228">
        <f>IF(N337="základní",J337,0)</f>
        <v>0</v>
      </c>
      <c r="BF337" s="228">
        <f>IF(N337="snížená",J337,0)</f>
        <v>0</v>
      </c>
      <c r="BG337" s="228">
        <f>IF(N337="zákl. přenesená",J337,0)</f>
        <v>0</v>
      </c>
      <c r="BH337" s="228">
        <f>IF(N337="sníž. přenesená",J337,0)</f>
        <v>0</v>
      </c>
      <c r="BI337" s="228">
        <f>IF(N337="nulová",J337,0)</f>
        <v>0</v>
      </c>
      <c r="BJ337" s="20" t="s">
        <v>79</v>
      </c>
      <c r="BK337" s="228">
        <f>ROUND(I337*H337,2)</f>
        <v>0</v>
      </c>
      <c r="BL337" s="20" t="s">
        <v>216</v>
      </c>
      <c r="BM337" s="227" t="s">
        <v>2124</v>
      </c>
    </row>
    <row r="338" s="2" customFormat="1">
      <c r="A338" s="41"/>
      <c r="B338" s="42"/>
      <c r="C338" s="43"/>
      <c r="D338" s="229" t="s">
        <v>218</v>
      </c>
      <c r="E338" s="43"/>
      <c r="F338" s="230" t="s">
        <v>1093</v>
      </c>
      <c r="G338" s="43"/>
      <c r="H338" s="43"/>
      <c r="I338" s="231"/>
      <c r="J338" s="43"/>
      <c r="K338" s="43"/>
      <c r="L338" s="47"/>
      <c r="M338" s="232"/>
      <c r="N338" s="233"/>
      <c r="O338" s="87"/>
      <c r="P338" s="87"/>
      <c r="Q338" s="87"/>
      <c r="R338" s="87"/>
      <c r="S338" s="87"/>
      <c r="T338" s="88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T338" s="20" t="s">
        <v>218</v>
      </c>
      <c r="AU338" s="20" t="s">
        <v>81</v>
      </c>
    </row>
    <row r="339" s="12" customFormat="1" ht="22.8" customHeight="1">
      <c r="A339" s="12"/>
      <c r="B339" s="200"/>
      <c r="C339" s="201"/>
      <c r="D339" s="202" t="s">
        <v>70</v>
      </c>
      <c r="E339" s="214" t="s">
        <v>1094</v>
      </c>
      <c r="F339" s="214" t="s">
        <v>1095</v>
      </c>
      <c r="G339" s="201"/>
      <c r="H339" s="201"/>
      <c r="I339" s="204"/>
      <c r="J339" s="215">
        <f>BK339</f>
        <v>0</v>
      </c>
      <c r="K339" s="201"/>
      <c r="L339" s="206"/>
      <c r="M339" s="207"/>
      <c r="N339" s="208"/>
      <c r="O339" s="208"/>
      <c r="P339" s="209">
        <f>SUM(P340:P343)</f>
        <v>0</v>
      </c>
      <c r="Q339" s="208"/>
      <c r="R339" s="209">
        <f>SUM(R340:R343)</f>
        <v>0</v>
      </c>
      <c r="S339" s="208"/>
      <c r="T339" s="210">
        <f>SUM(T340:T343)</f>
        <v>0</v>
      </c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R339" s="211" t="s">
        <v>79</v>
      </c>
      <c r="AT339" s="212" t="s">
        <v>70</v>
      </c>
      <c r="AU339" s="212" t="s">
        <v>79</v>
      </c>
      <c r="AY339" s="211" t="s">
        <v>209</v>
      </c>
      <c r="BK339" s="213">
        <f>SUM(BK340:BK343)</f>
        <v>0</v>
      </c>
    </row>
    <row r="340" s="2" customFormat="1" ht="24.15" customHeight="1">
      <c r="A340" s="41"/>
      <c r="B340" s="42"/>
      <c r="C340" s="216" t="s">
        <v>638</v>
      </c>
      <c r="D340" s="216" t="s">
        <v>211</v>
      </c>
      <c r="E340" s="217" t="s">
        <v>1097</v>
      </c>
      <c r="F340" s="218" t="s">
        <v>1098</v>
      </c>
      <c r="G340" s="219" t="s">
        <v>659</v>
      </c>
      <c r="H340" s="220">
        <v>1.1160000000000001</v>
      </c>
      <c r="I340" s="221"/>
      <c r="J340" s="222">
        <f>ROUND(I340*H340,2)</f>
        <v>0</v>
      </c>
      <c r="K340" s="218" t="s">
        <v>215</v>
      </c>
      <c r="L340" s="47"/>
      <c r="M340" s="223" t="s">
        <v>19</v>
      </c>
      <c r="N340" s="224" t="s">
        <v>42</v>
      </c>
      <c r="O340" s="87"/>
      <c r="P340" s="225">
        <f>O340*H340</f>
        <v>0</v>
      </c>
      <c r="Q340" s="225">
        <v>0</v>
      </c>
      <c r="R340" s="225">
        <f>Q340*H340</f>
        <v>0</v>
      </c>
      <c r="S340" s="225">
        <v>0</v>
      </c>
      <c r="T340" s="226">
        <f>S340*H340</f>
        <v>0</v>
      </c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R340" s="227" t="s">
        <v>216</v>
      </c>
      <c r="AT340" s="227" t="s">
        <v>211</v>
      </c>
      <c r="AU340" s="227" t="s">
        <v>81</v>
      </c>
      <c r="AY340" s="20" t="s">
        <v>209</v>
      </c>
      <c r="BE340" s="228">
        <f>IF(N340="základní",J340,0)</f>
        <v>0</v>
      </c>
      <c r="BF340" s="228">
        <f>IF(N340="snížená",J340,0)</f>
        <v>0</v>
      </c>
      <c r="BG340" s="228">
        <f>IF(N340="zákl. přenesená",J340,0)</f>
        <v>0</v>
      </c>
      <c r="BH340" s="228">
        <f>IF(N340="sníž. přenesená",J340,0)</f>
        <v>0</v>
      </c>
      <c r="BI340" s="228">
        <f>IF(N340="nulová",J340,0)</f>
        <v>0</v>
      </c>
      <c r="BJ340" s="20" t="s">
        <v>79</v>
      </c>
      <c r="BK340" s="228">
        <f>ROUND(I340*H340,2)</f>
        <v>0</v>
      </c>
      <c r="BL340" s="20" t="s">
        <v>216</v>
      </c>
      <c r="BM340" s="227" t="s">
        <v>2125</v>
      </c>
    </row>
    <row r="341" s="2" customFormat="1">
      <c r="A341" s="41"/>
      <c r="B341" s="42"/>
      <c r="C341" s="43"/>
      <c r="D341" s="229" t="s">
        <v>218</v>
      </c>
      <c r="E341" s="43"/>
      <c r="F341" s="230" t="s">
        <v>1100</v>
      </c>
      <c r="G341" s="43"/>
      <c r="H341" s="43"/>
      <c r="I341" s="231"/>
      <c r="J341" s="43"/>
      <c r="K341" s="43"/>
      <c r="L341" s="47"/>
      <c r="M341" s="232"/>
      <c r="N341" s="233"/>
      <c r="O341" s="87"/>
      <c r="P341" s="87"/>
      <c r="Q341" s="87"/>
      <c r="R341" s="87"/>
      <c r="S341" s="87"/>
      <c r="T341" s="88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T341" s="20" t="s">
        <v>218</v>
      </c>
      <c r="AU341" s="20" t="s">
        <v>81</v>
      </c>
    </row>
    <row r="342" s="2" customFormat="1" ht="33" customHeight="1">
      <c r="A342" s="41"/>
      <c r="B342" s="42"/>
      <c r="C342" s="216" t="s">
        <v>643</v>
      </c>
      <c r="D342" s="216" t="s">
        <v>211</v>
      </c>
      <c r="E342" s="217" t="s">
        <v>1102</v>
      </c>
      <c r="F342" s="218" t="s">
        <v>1103</v>
      </c>
      <c r="G342" s="219" t="s">
        <v>659</v>
      </c>
      <c r="H342" s="220">
        <v>1.1160000000000001</v>
      </c>
      <c r="I342" s="221"/>
      <c r="J342" s="222">
        <f>ROUND(I342*H342,2)</f>
        <v>0</v>
      </c>
      <c r="K342" s="218" t="s">
        <v>215</v>
      </c>
      <c r="L342" s="47"/>
      <c r="M342" s="223" t="s">
        <v>19</v>
      </c>
      <c r="N342" s="224" t="s">
        <v>42</v>
      </c>
      <c r="O342" s="87"/>
      <c r="P342" s="225">
        <f>O342*H342</f>
        <v>0</v>
      </c>
      <c r="Q342" s="225">
        <v>0</v>
      </c>
      <c r="R342" s="225">
        <f>Q342*H342</f>
        <v>0</v>
      </c>
      <c r="S342" s="225">
        <v>0</v>
      </c>
      <c r="T342" s="226">
        <f>S342*H342</f>
        <v>0</v>
      </c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R342" s="227" t="s">
        <v>216</v>
      </c>
      <c r="AT342" s="227" t="s">
        <v>211</v>
      </c>
      <c r="AU342" s="227" t="s">
        <v>81</v>
      </c>
      <c r="AY342" s="20" t="s">
        <v>209</v>
      </c>
      <c r="BE342" s="228">
        <f>IF(N342="základní",J342,0)</f>
        <v>0</v>
      </c>
      <c r="BF342" s="228">
        <f>IF(N342="snížená",J342,0)</f>
        <v>0</v>
      </c>
      <c r="BG342" s="228">
        <f>IF(N342="zákl. přenesená",J342,0)</f>
        <v>0</v>
      </c>
      <c r="BH342" s="228">
        <f>IF(N342="sníž. přenesená",J342,0)</f>
        <v>0</v>
      </c>
      <c r="BI342" s="228">
        <f>IF(N342="nulová",J342,0)</f>
        <v>0</v>
      </c>
      <c r="BJ342" s="20" t="s">
        <v>79</v>
      </c>
      <c r="BK342" s="228">
        <f>ROUND(I342*H342,2)</f>
        <v>0</v>
      </c>
      <c r="BL342" s="20" t="s">
        <v>216</v>
      </c>
      <c r="BM342" s="227" t="s">
        <v>2126</v>
      </c>
    </row>
    <row r="343" s="2" customFormat="1">
      <c r="A343" s="41"/>
      <c r="B343" s="42"/>
      <c r="C343" s="43"/>
      <c r="D343" s="229" t="s">
        <v>218</v>
      </c>
      <c r="E343" s="43"/>
      <c r="F343" s="230" t="s">
        <v>1105</v>
      </c>
      <c r="G343" s="43"/>
      <c r="H343" s="43"/>
      <c r="I343" s="231"/>
      <c r="J343" s="43"/>
      <c r="K343" s="43"/>
      <c r="L343" s="47"/>
      <c r="M343" s="232"/>
      <c r="N343" s="233"/>
      <c r="O343" s="87"/>
      <c r="P343" s="87"/>
      <c r="Q343" s="87"/>
      <c r="R343" s="87"/>
      <c r="S343" s="87"/>
      <c r="T343" s="88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T343" s="20" t="s">
        <v>218</v>
      </c>
      <c r="AU343" s="20" t="s">
        <v>81</v>
      </c>
    </row>
    <row r="344" s="12" customFormat="1" ht="25.92" customHeight="1">
      <c r="A344" s="12"/>
      <c r="B344" s="200"/>
      <c r="C344" s="201"/>
      <c r="D344" s="202" t="s">
        <v>70</v>
      </c>
      <c r="E344" s="203" t="s">
        <v>681</v>
      </c>
      <c r="F344" s="203" t="s">
        <v>1106</v>
      </c>
      <c r="G344" s="201"/>
      <c r="H344" s="201"/>
      <c r="I344" s="204"/>
      <c r="J344" s="205">
        <f>BK344</f>
        <v>0</v>
      </c>
      <c r="K344" s="201"/>
      <c r="L344" s="206"/>
      <c r="M344" s="207"/>
      <c r="N344" s="208"/>
      <c r="O344" s="208"/>
      <c r="P344" s="209">
        <f>P345+P349</f>
        <v>0</v>
      </c>
      <c r="Q344" s="208"/>
      <c r="R344" s="209">
        <f>R345+R349</f>
        <v>0</v>
      </c>
      <c r="S344" s="208"/>
      <c r="T344" s="210">
        <f>T345+T349</f>
        <v>0</v>
      </c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R344" s="211" t="s">
        <v>146</v>
      </c>
      <c r="AT344" s="212" t="s">
        <v>70</v>
      </c>
      <c r="AU344" s="212" t="s">
        <v>71</v>
      </c>
      <c r="AY344" s="211" t="s">
        <v>209</v>
      </c>
      <c r="BK344" s="213">
        <f>BK345+BK349</f>
        <v>0</v>
      </c>
    </row>
    <row r="345" s="12" customFormat="1" ht="22.8" customHeight="1">
      <c r="A345" s="12"/>
      <c r="B345" s="200"/>
      <c r="C345" s="201"/>
      <c r="D345" s="202" t="s">
        <v>70</v>
      </c>
      <c r="E345" s="214" t="s">
        <v>1123</v>
      </c>
      <c r="F345" s="214" t="s">
        <v>1124</v>
      </c>
      <c r="G345" s="201"/>
      <c r="H345" s="201"/>
      <c r="I345" s="204"/>
      <c r="J345" s="215">
        <f>BK345</f>
        <v>0</v>
      </c>
      <c r="K345" s="201"/>
      <c r="L345" s="206"/>
      <c r="M345" s="207"/>
      <c r="N345" s="208"/>
      <c r="O345" s="208"/>
      <c r="P345" s="209">
        <f>SUM(P346:P348)</f>
        <v>0</v>
      </c>
      <c r="Q345" s="208"/>
      <c r="R345" s="209">
        <f>SUM(R346:R348)</f>
        <v>0</v>
      </c>
      <c r="S345" s="208"/>
      <c r="T345" s="210">
        <f>SUM(T346:T348)</f>
        <v>0</v>
      </c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R345" s="211" t="s">
        <v>146</v>
      </c>
      <c r="AT345" s="212" t="s">
        <v>70</v>
      </c>
      <c r="AU345" s="212" t="s">
        <v>79</v>
      </c>
      <c r="AY345" s="211" t="s">
        <v>209</v>
      </c>
      <c r="BK345" s="213">
        <f>SUM(BK346:BK348)</f>
        <v>0</v>
      </c>
    </row>
    <row r="346" s="2" customFormat="1" ht="16.5" customHeight="1">
      <c r="A346" s="41"/>
      <c r="B346" s="42"/>
      <c r="C346" s="216" t="s">
        <v>649</v>
      </c>
      <c r="D346" s="216" t="s">
        <v>211</v>
      </c>
      <c r="E346" s="217" t="s">
        <v>1126</v>
      </c>
      <c r="F346" s="218" t="s">
        <v>1127</v>
      </c>
      <c r="G346" s="219" t="s">
        <v>214</v>
      </c>
      <c r="H346" s="220">
        <v>5</v>
      </c>
      <c r="I346" s="221"/>
      <c r="J346" s="222">
        <f>ROUND(I346*H346,2)</f>
        <v>0</v>
      </c>
      <c r="K346" s="218" t="s">
        <v>215</v>
      </c>
      <c r="L346" s="47"/>
      <c r="M346" s="223" t="s">
        <v>19</v>
      </c>
      <c r="N346" s="224" t="s">
        <v>42</v>
      </c>
      <c r="O346" s="87"/>
      <c r="P346" s="225">
        <f>O346*H346</f>
        <v>0</v>
      </c>
      <c r="Q346" s="225">
        <v>0</v>
      </c>
      <c r="R346" s="225">
        <f>Q346*H346</f>
        <v>0</v>
      </c>
      <c r="S346" s="225">
        <v>0</v>
      </c>
      <c r="T346" s="226">
        <f>S346*H346</f>
        <v>0</v>
      </c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R346" s="227" t="s">
        <v>592</v>
      </c>
      <c r="AT346" s="227" t="s">
        <v>211</v>
      </c>
      <c r="AU346" s="227" t="s">
        <v>81</v>
      </c>
      <c r="AY346" s="20" t="s">
        <v>209</v>
      </c>
      <c r="BE346" s="228">
        <f>IF(N346="základní",J346,0)</f>
        <v>0</v>
      </c>
      <c r="BF346" s="228">
        <f>IF(N346="snížená",J346,0)</f>
        <v>0</v>
      </c>
      <c r="BG346" s="228">
        <f>IF(N346="zákl. přenesená",J346,0)</f>
        <v>0</v>
      </c>
      <c r="BH346" s="228">
        <f>IF(N346="sníž. přenesená",J346,0)</f>
        <v>0</v>
      </c>
      <c r="BI346" s="228">
        <f>IF(N346="nulová",J346,0)</f>
        <v>0</v>
      </c>
      <c r="BJ346" s="20" t="s">
        <v>79</v>
      </c>
      <c r="BK346" s="228">
        <f>ROUND(I346*H346,2)</f>
        <v>0</v>
      </c>
      <c r="BL346" s="20" t="s">
        <v>592</v>
      </c>
      <c r="BM346" s="227" t="s">
        <v>2127</v>
      </c>
    </row>
    <row r="347" s="2" customFormat="1">
      <c r="A347" s="41"/>
      <c r="B347" s="42"/>
      <c r="C347" s="43"/>
      <c r="D347" s="229" t="s">
        <v>218</v>
      </c>
      <c r="E347" s="43"/>
      <c r="F347" s="230" t="s">
        <v>1129</v>
      </c>
      <c r="G347" s="43"/>
      <c r="H347" s="43"/>
      <c r="I347" s="231"/>
      <c r="J347" s="43"/>
      <c r="K347" s="43"/>
      <c r="L347" s="47"/>
      <c r="M347" s="232"/>
      <c r="N347" s="233"/>
      <c r="O347" s="87"/>
      <c r="P347" s="87"/>
      <c r="Q347" s="87"/>
      <c r="R347" s="87"/>
      <c r="S347" s="87"/>
      <c r="T347" s="88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T347" s="20" t="s">
        <v>218</v>
      </c>
      <c r="AU347" s="20" t="s">
        <v>81</v>
      </c>
    </row>
    <row r="348" s="2" customFormat="1" ht="16.5" customHeight="1">
      <c r="A348" s="41"/>
      <c r="B348" s="42"/>
      <c r="C348" s="216" t="s">
        <v>656</v>
      </c>
      <c r="D348" s="216" t="s">
        <v>211</v>
      </c>
      <c r="E348" s="217" t="s">
        <v>1131</v>
      </c>
      <c r="F348" s="218" t="s">
        <v>1132</v>
      </c>
      <c r="G348" s="219" t="s">
        <v>214</v>
      </c>
      <c r="H348" s="220">
        <v>5</v>
      </c>
      <c r="I348" s="221"/>
      <c r="J348" s="222">
        <f>ROUND(I348*H348,2)</f>
        <v>0</v>
      </c>
      <c r="K348" s="218" t="s">
        <v>19</v>
      </c>
      <c r="L348" s="47"/>
      <c r="M348" s="223" t="s">
        <v>19</v>
      </c>
      <c r="N348" s="224" t="s">
        <v>42</v>
      </c>
      <c r="O348" s="87"/>
      <c r="P348" s="225">
        <f>O348*H348</f>
        <v>0</v>
      </c>
      <c r="Q348" s="225">
        <v>0</v>
      </c>
      <c r="R348" s="225">
        <f>Q348*H348</f>
        <v>0</v>
      </c>
      <c r="S348" s="225">
        <v>0</v>
      </c>
      <c r="T348" s="226">
        <f>S348*H348</f>
        <v>0</v>
      </c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R348" s="227" t="s">
        <v>216</v>
      </c>
      <c r="AT348" s="227" t="s">
        <v>211</v>
      </c>
      <c r="AU348" s="227" t="s">
        <v>81</v>
      </c>
      <c r="AY348" s="20" t="s">
        <v>209</v>
      </c>
      <c r="BE348" s="228">
        <f>IF(N348="základní",J348,0)</f>
        <v>0</v>
      </c>
      <c r="BF348" s="228">
        <f>IF(N348="snížená",J348,0)</f>
        <v>0</v>
      </c>
      <c r="BG348" s="228">
        <f>IF(N348="zákl. přenesená",J348,0)</f>
        <v>0</v>
      </c>
      <c r="BH348" s="228">
        <f>IF(N348="sníž. přenesená",J348,0)</f>
        <v>0</v>
      </c>
      <c r="BI348" s="228">
        <f>IF(N348="nulová",J348,0)</f>
        <v>0</v>
      </c>
      <c r="BJ348" s="20" t="s">
        <v>79</v>
      </c>
      <c r="BK348" s="228">
        <f>ROUND(I348*H348,2)</f>
        <v>0</v>
      </c>
      <c r="BL348" s="20" t="s">
        <v>216</v>
      </c>
      <c r="BM348" s="227" t="s">
        <v>2128</v>
      </c>
    </row>
    <row r="349" s="12" customFormat="1" ht="22.8" customHeight="1">
      <c r="A349" s="12"/>
      <c r="B349" s="200"/>
      <c r="C349" s="201"/>
      <c r="D349" s="202" t="s">
        <v>70</v>
      </c>
      <c r="E349" s="214" t="s">
        <v>1171</v>
      </c>
      <c r="F349" s="214" t="s">
        <v>1172</v>
      </c>
      <c r="G349" s="201"/>
      <c r="H349" s="201"/>
      <c r="I349" s="204"/>
      <c r="J349" s="215">
        <f>BK349</f>
        <v>0</v>
      </c>
      <c r="K349" s="201"/>
      <c r="L349" s="206"/>
      <c r="M349" s="207"/>
      <c r="N349" s="208"/>
      <c r="O349" s="208"/>
      <c r="P349" s="209">
        <f>SUM(P350:P351)</f>
        <v>0</v>
      </c>
      <c r="Q349" s="208"/>
      <c r="R349" s="209">
        <f>SUM(R350:R351)</f>
        <v>0</v>
      </c>
      <c r="S349" s="208"/>
      <c r="T349" s="210">
        <f>SUM(T350:T351)</f>
        <v>0</v>
      </c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R349" s="211" t="s">
        <v>146</v>
      </c>
      <c r="AT349" s="212" t="s">
        <v>70</v>
      </c>
      <c r="AU349" s="212" t="s">
        <v>79</v>
      </c>
      <c r="AY349" s="211" t="s">
        <v>209</v>
      </c>
      <c r="BK349" s="213">
        <f>SUM(BK350:BK351)</f>
        <v>0</v>
      </c>
    </row>
    <row r="350" s="2" customFormat="1" ht="24.15" customHeight="1">
      <c r="A350" s="41"/>
      <c r="B350" s="42"/>
      <c r="C350" s="216" t="s">
        <v>663</v>
      </c>
      <c r="D350" s="216" t="s">
        <v>211</v>
      </c>
      <c r="E350" s="217" t="s">
        <v>1174</v>
      </c>
      <c r="F350" s="218" t="s">
        <v>1175</v>
      </c>
      <c r="G350" s="219" t="s">
        <v>299</v>
      </c>
      <c r="H350" s="220">
        <v>1</v>
      </c>
      <c r="I350" s="221"/>
      <c r="J350" s="222">
        <f>ROUND(I350*H350,2)</f>
        <v>0</v>
      </c>
      <c r="K350" s="218" t="s">
        <v>215</v>
      </c>
      <c r="L350" s="47"/>
      <c r="M350" s="223" t="s">
        <v>19</v>
      </c>
      <c r="N350" s="224" t="s">
        <v>42</v>
      </c>
      <c r="O350" s="87"/>
      <c r="P350" s="225">
        <f>O350*H350</f>
        <v>0</v>
      </c>
      <c r="Q350" s="225">
        <v>0</v>
      </c>
      <c r="R350" s="225">
        <f>Q350*H350</f>
        <v>0</v>
      </c>
      <c r="S350" s="225">
        <v>0</v>
      </c>
      <c r="T350" s="226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227" t="s">
        <v>592</v>
      </c>
      <c r="AT350" s="227" t="s">
        <v>211</v>
      </c>
      <c r="AU350" s="227" t="s">
        <v>81</v>
      </c>
      <c r="AY350" s="20" t="s">
        <v>209</v>
      </c>
      <c r="BE350" s="228">
        <f>IF(N350="základní",J350,0)</f>
        <v>0</v>
      </c>
      <c r="BF350" s="228">
        <f>IF(N350="snížená",J350,0)</f>
        <v>0</v>
      </c>
      <c r="BG350" s="228">
        <f>IF(N350="zákl. přenesená",J350,0)</f>
        <v>0</v>
      </c>
      <c r="BH350" s="228">
        <f>IF(N350="sníž. přenesená",J350,0)</f>
        <v>0</v>
      </c>
      <c r="BI350" s="228">
        <f>IF(N350="nulová",J350,0)</f>
        <v>0</v>
      </c>
      <c r="BJ350" s="20" t="s">
        <v>79</v>
      </c>
      <c r="BK350" s="228">
        <f>ROUND(I350*H350,2)</f>
        <v>0</v>
      </c>
      <c r="BL350" s="20" t="s">
        <v>592</v>
      </c>
      <c r="BM350" s="227" t="s">
        <v>2129</v>
      </c>
    </row>
    <row r="351" s="2" customFormat="1">
      <c r="A351" s="41"/>
      <c r="B351" s="42"/>
      <c r="C351" s="43"/>
      <c r="D351" s="229" t="s">
        <v>218</v>
      </c>
      <c r="E351" s="43"/>
      <c r="F351" s="230" t="s">
        <v>1177</v>
      </c>
      <c r="G351" s="43"/>
      <c r="H351" s="43"/>
      <c r="I351" s="231"/>
      <c r="J351" s="43"/>
      <c r="K351" s="43"/>
      <c r="L351" s="47"/>
      <c r="M351" s="289"/>
      <c r="N351" s="290"/>
      <c r="O351" s="291"/>
      <c r="P351" s="291"/>
      <c r="Q351" s="291"/>
      <c r="R351" s="291"/>
      <c r="S351" s="291"/>
      <c r="T351" s="292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T351" s="20" t="s">
        <v>218</v>
      </c>
      <c r="AU351" s="20" t="s">
        <v>81</v>
      </c>
    </row>
    <row r="352" s="2" customFormat="1" ht="6.96" customHeight="1">
      <c r="A352" s="41"/>
      <c r="B352" s="62"/>
      <c r="C352" s="63"/>
      <c r="D352" s="63"/>
      <c r="E352" s="63"/>
      <c r="F352" s="63"/>
      <c r="G352" s="63"/>
      <c r="H352" s="63"/>
      <c r="I352" s="63"/>
      <c r="J352" s="63"/>
      <c r="K352" s="63"/>
      <c r="L352" s="47"/>
      <c r="M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</row>
  </sheetData>
  <sheetProtection sheet="1" autoFilter="0" formatColumns="0" formatRows="0" objects="1" scenarios="1" spinCount="100000" saltValue="qhZouuq+zo4/xIf4LHfJi0JEgtOwR2DpuhPHqmzQWQGMtPppYJpog1ifVAXKOI5AEO8XTZq1F2rPlgtwf31dog==" hashValue="noKWv5ibDzaOcuEQMpwK1nedLLfj4N8GDGBWJUeCQotXTffSU4qzzYomHpOoYq/fRugb5SGAicr6deigKBS8OQ==" algorithmName="SHA-512" password="CC35"/>
  <autoFilter ref="C96:K35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5:H85"/>
    <mergeCell ref="E87:H87"/>
    <mergeCell ref="E89:H89"/>
    <mergeCell ref="L2:V2"/>
  </mergeCells>
  <hyperlinks>
    <hyperlink ref="F101" r:id="rId1" display="https://podminky.urs.cz/item/CS_URS_2023_02/113107324"/>
    <hyperlink ref="F106" r:id="rId2" display="https://podminky.urs.cz/item/CS_URS_2023_02/113107342"/>
    <hyperlink ref="F111" r:id="rId3" display="https://podminky.urs.cz/item/CS_URS_2023_02/115101201"/>
    <hyperlink ref="F113" r:id="rId4" display="https://podminky.urs.cz/item/CS_URS_2023_02/115101301"/>
    <hyperlink ref="F115" r:id="rId5" display="https://podminky.urs.cz/item/CS_URS_2023_02/119001422"/>
    <hyperlink ref="F120" r:id="rId6" display="https://podminky.urs.cz/item/CS_URS_2023_02/132154206"/>
    <hyperlink ref="F125" r:id="rId7" display="https://podminky.urs.cz/item/CS_URS_2023_02/132254206"/>
    <hyperlink ref="F128" r:id="rId8" display="https://podminky.urs.cz/item/CS_URS_2023_02/132354206"/>
    <hyperlink ref="F131" r:id="rId9" display="https://podminky.urs.cz/item/CS_URS_2023_02/132454206"/>
    <hyperlink ref="F134" r:id="rId10" display="https://podminky.urs.cz/item/CS_URS_2023_02/139001101"/>
    <hyperlink ref="F141" r:id="rId11" display="https://podminky.urs.cz/item/CS_URS_2023_02/151811131"/>
    <hyperlink ref="F144" r:id="rId12" display="https://podminky.urs.cz/item/CS_URS_2023_02/151811231"/>
    <hyperlink ref="F146" r:id="rId13" display="https://podminky.urs.cz/item/CS_URS_2023_02/162651112"/>
    <hyperlink ref="F156" r:id="rId14" display="https://podminky.urs.cz/item/CS_URS_2023_02/162751117"/>
    <hyperlink ref="F163" r:id="rId15" display="https://podminky.urs.cz/item/CS_URS_2023_02/162751119"/>
    <hyperlink ref="F166" r:id="rId16" display="https://podminky.urs.cz/item/CS_URS_2023_02/162751137"/>
    <hyperlink ref="F171" r:id="rId17" display="https://podminky.urs.cz/item/CS_URS_2023_02/162751139"/>
    <hyperlink ref="F174" r:id="rId18" display="https://podminky.urs.cz/item/CS_URS_2023_02/167151111"/>
    <hyperlink ref="F181" r:id="rId19" display="https://podminky.urs.cz/item/CS_URS_2023_02/171201231"/>
    <hyperlink ref="F184" r:id="rId20" display="https://podminky.urs.cz/item/CS_URS_2023_02/171251201"/>
    <hyperlink ref="F189" r:id="rId21" display="https://podminky.urs.cz/item/CS_URS_2023_02/174151101"/>
    <hyperlink ref="F195" r:id="rId22" display="https://podminky.urs.cz/item/CS_URS_2023_02/175151101"/>
    <hyperlink ref="F202" r:id="rId23" display="https://podminky.urs.cz/item/CS_URS_2023_02/212755214"/>
    <hyperlink ref="F205" r:id="rId24" display="https://podminky.urs.cz/item/CS_URS_2023_02/451572111"/>
    <hyperlink ref="F210" r:id="rId25" display="https://podminky.urs.cz/item/CS_URS_2023_02/452313141"/>
    <hyperlink ref="F218" r:id="rId26" display="https://podminky.urs.cz/item/CS_URS_2023_02/564750111"/>
    <hyperlink ref="F223" r:id="rId27" display="https://podminky.urs.cz/item/CS_URS_2023_02/564851011"/>
    <hyperlink ref="F228" r:id="rId28" display="https://podminky.urs.cz/item/CS_URS_2023_02/564861011"/>
    <hyperlink ref="F233" r:id="rId29" display="https://podminky.urs.cz/item/CS_URS_2023_02/564930512"/>
    <hyperlink ref="F238" r:id="rId30" display="https://podminky.urs.cz/item/CS_URS_2023_02/573191111"/>
    <hyperlink ref="F243" r:id="rId31" display="https://podminky.urs.cz/item/CS_URS_2023_02/852242122"/>
    <hyperlink ref="F248" r:id="rId32" display="https://podminky.urs.cz/item/CS_URS_2023_02/857242122"/>
    <hyperlink ref="F256" r:id="rId33" display="https://podminky.urs.cz/item/CS_URS_2023_02/871241211"/>
    <hyperlink ref="F264" r:id="rId34" display="https://podminky.urs.cz/item/CS_URS_2023_02/877241101"/>
    <hyperlink ref="F269" r:id="rId35" display="https://podminky.urs.cz/item/CS_URS_2023_02/877241201"/>
    <hyperlink ref="F280" r:id="rId36" display="https://podminky.urs.cz/item/CS_URS_2023_02/891241112"/>
    <hyperlink ref="F288" r:id="rId37" display="https://podminky.urs.cz/item/CS_URS_2023_02/891247112"/>
    <hyperlink ref="F293" r:id="rId38" display="https://podminky.urs.cz/item/CS_URS_2023_02/892241111"/>
    <hyperlink ref="F297" r:id="rId39" display="https://podminky.urs.cz/item/CS_URS_2023_02/892273122"/>
    <hyperlink ref="F301" r:id="rId40" display="https://podminky.urs.cz/item/CS_URS_2023_02/892372111"/>
    <hyperlink ref="F308" r:id="rId41" display="https://podminky.urs.cz/item/CS_URS_2023_02/899401113"/>
    <hyperlink ref="F314" r:id="rId42" display="https://podminky.urs.cz/item/CS_URS_2023_02/899712111"/>
    <hyperlink ref="F318" r:id="rId43" display="https://podminky.urs.cz/item/CS_URS_2023_02/899721111"/>
    <hyperlink ref="F321" r:id="rId44" display="https://podminky.urs.cz/item/CS_URS_2023_02/899722113"/>
    <hyperlink ref="F324" r:id="rId45" display="https://podminky.urs.cz/item/CS_URS_2023_02/919732211"/>
    <hyperlink ref="F326" r:id="rId46" display="https://podminky.urs.cz/item/CS_URS_2023_02/919735112"/>
    <hyperlink ref="F331" r:id="rId47" display="https://podminky.urs.cz/item/CS_URS_2023_02/997221551"/>
    <hyperlink ref="F333" r:id="rId48" display="https://podminky.urs.cz/item/CS_URS_2023_02/997221559"/>
    <hyperlink ref="F336" r:id="rId49" display="https://podminky.urs.cz/item/CS_URS_2023_02/997221873"/>
    <hyperlink ref="F338" r:id="rId50" display="https://podminky.urs.cz/item/CS_URS_2023_02/997221875"/>
    <hyperlink ref="F341" r:id="rId51" display="https://podminky.urs.cz/item/CS_URS_2023_02/998276101"/>
    <hyperlink ref="F343" r:id="rId52" display="https://podminky.urs.cz/item/CS_URS_2023_02/998276125"/>
    <hyperlink ref="F347" r:id="rId53" display="https://podminky.urs.cz/item/CS_URS_2023_02/230032029"/>
    <hyperlink ref="F351" r:id="rId54" display="https://podminky.urs.cz/item/CS_URS_2023_02/4606615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5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112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1178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1179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2130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ROUND(J97,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ROUND((SUM(BE97:BE352)),  2)</f>
        <v>0</v>
      </c>
      <c r="G35" s="41"/>
      <c r="H35" s="41"/>
      <c r="I35" s="161">
        <v>0.20999999999999999</v>
      </c>
      <c r="J35" s="160">
        <f>ROUND(((SUM(BE97:BE352))*I35),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ROUND((SUM(BF97:BF352)),  2)</f>
        <v>0</v>
      </c>
      <c r="G36" s="41"/>
      <c r="H36" s="41"/>
      <c r="I36" s="161">
        <v>0.12</v>
      </c>
      <c r="J36" s="160">
        <f>ROUND(((SUM(BF97:BF352))*I36),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ROUND((SUM(BG97:BG352)),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ROUND((SUM(BH97:BH352)),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ROUND((SUM(BI97:BI352)),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1178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1179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IO.02.08 - Řad A6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J97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J98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J99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J204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J207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J220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J245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187</v>
      </c>
      <c r="E70" s="186"/>
      <c r="F70" s="186"/>
      <c r="G70" s="186"/>
      <c r="H70" s="186"/>
      <c r="I70" s="186"/>
      <c r="J70" s="187">
        <f>J323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188</v>
      </c>
      <c r="E71" s="186"/>
      <c r="F71" s="186"/>
      <c r="G71" s="186"/>
      <c r="H71" s="186"/>
      <c r="I71" s="186"/>
      <c r="J71" s="187">
        <f>J330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189</v>
      </c>
      <c r="E72" s="186"/>
      <c r="F72" s="186"/>
      <c r="G72" s="186"/>
      <c r="H72" s="186"/>
      <c r="I72" s="186"/>
      <c r="J72" s="187">
        <f>J340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8"/>
      <c r="C73" s="179"/>
      <c r="D73" s="180" t="s">
        <v>190</v>
      </c>
      <c r="E73" s="181"/>
      <c r="F73" s="181"/>
      <c r="G73" s="181"/>
      <c r="H73" s="181"/>
      <c r="I73" s="181"/>
      <c r="J73" s="182">
        <f>J345</f>
        <v>0</v>
      </c>
      <c r="K73" s="179"/>
      <c r="L73" s="183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4"/>
      <c r="C74" s="128"/>
      <c r="D74" s="185" t="s">
        <v>192</v>
      </c>
      <c r="E74" s="186"/>
      <c r="F74" s="186"/>
      <c r="G74" s="186"/>
      <c r="H74" s="186"/>
      <c r="I74" s="186"/>
      <c r="J74" s="187">
        <f>J346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4"/>
      <c r="C75" s="128"/>
      <c r="D75" s="185" t="s">
        <v>193</v>
      </c>
      <c r="E75" s="186"/>
      <c r="F75" s="186"/>
      <c r="G75" s="186"/>
      <c r="H75" s="186"/>
      <c r="I75" s="186"/>
      <c r="J75" s="187">
        <f>J350</f>
        <v>0</v>
      </c>
      <c r="K75" s="128"/>
      <c r="L75" s="18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2" customFormat="1" ht="21.84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81" s="2" customFormat="1" ht="6.96" customHeight="1">
      <c r="A81" s="41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4.96" customHeight="1">
      <c r="A82" s="41"/>
      <c r="B82" s="42"/>
      <c r="C82" s="26" t="s">
        <v>194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16</v>
      </c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173" t="str">
        <f>E7</f>
        <v>VODOVOD BORKA</v>
      </c>
      <c r="F85" s="35"/>
      <c r="G85" s="35"/>
      <c r="H85" s="35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" customFormat="1" ht="12" customHeight="1">
      <c r="B86" s="24"/>
      <c r="C86" s="35" t="s">
        <v>175</v>
      </c>
      <c r="D86" s="25"/>
      <c r="E86" s="25"/>
      <c r="F86" s="25"/>
      <c r="G86" s="25"/>
      <c r="H86" s="25"/>
      <c r="I86" s="25"/>
      <c r="J86" s="25"/>
      <c r="K86" s="25"/>
      <c r="L86" s="23"/>
    </row>
    <row r="87" s="2" customFormat="1" ht="16.5" customHeight="1">
      <c r="A87" s="41"/>
      <c r="B87" s="42"/>
      <c r="C87" s="43"/>
      <c r="D87" s="43"/>
      <c r="E87" s="173" t="s">
        <v>1178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1179</v>
      </c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6.5" customHeight="1">
      <c r="A89" s="41"/>
      <c r="B89" s="42"/>
      <c r="C89" s="43"/>
      <c r="D89" s="43"/>
      <c r="E89" s="72" t="str">
        <f>E11</f>
        <v>IO.02.08 - Řad A6</v>
      </c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5" t="s">
        <v>21</v>
      </c>
      <c r="D91" s="43"/>
      <c r="E91" s="43"/>
      <c r="F91" s="30" t="str">
        <f>F14</f>
        <v>Obec Přestavlky u Čerčan</v>
      </c>
      <c r="G91" s="43"/>
      <c r="H91" s="43"/>
      <c r="I91" s="35" t="s">
        <v>23</v>
      </c>
      <c r="J91" s="75" t="str">
        <f>IF(J14="","",J14)</f>
        <v>4. 9. 2023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25.65" customHeight="1">
      <c r="A93" s="41"/>
      <c r="B93" s="42"/>
      <c r="C93" s="35" t="s">
        <v>25</v>
      </c>
      <c r="D93" s="43"/>
      <c r="E93" s="43"/>
      <c r="F93" s="30" t="str">
        <f>E17</f>
        <v>Obec Přestavlky u Čerčan</v>
      </c>
      <c r="G93" s="43"/>
      <c r="H93" s="43"/>
      <c r="I93" s="35" t="s">
        <v>30</v>
      </c>
      <c r="J93" s="39" t="str">
        <f>E23</f>
        <v>Vodohospodářský rozvoj a výstavba, a.s.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5" t="s">
        <v>28</v>
      </c>
      <c r="D94" s="43"/>
      <c r="E94" s="43"/>
      <c r="F94" s="30" t="str">
        <f>IF(E20="","",E20)</f>
        <v>Vyplň údaj</v>
      </c>
      <c r="G94" s="43"/>
      <c r="H94" s="43"/>
      <c r="I94" s="35" t="s">
        <v>33</v>
      </c>
      <c r="J94" s="39" t="str">
        <f>E26</f>
        <v>M. Morská</v>
      </c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11" customFormat="1" ht="29.28" customHeight="1">
      <c r="A96" s="189"/>
      <c r="B96" s="190"/>
      <c r="C96" s="191" t="s">
        <v>195</v>
      </c>
      <c r="D96" s="192" t="s">
        <v>56</v>
      </c>
      <c r="E96" s="192" t="s">
        <v>52</v>
      </c>
      <c r="F96" s="192" t="s">
        <v>53</v>
      </c>
      <c r="G96" s="192" t="s">
        <v>196</v>
      </c>
      <c r="H96" s="192" t="s">
        <v>197</v>
      </c>
      <c r="I96" s="192" t="s">
        <v>198</v>
      </c>
      <c r="J96" s="192" t="s">
        <v>179</v>
      </c>
      <c r="K96" s="193" t="s">
        <v>199</v>
      </c>
      <c r="L96" s="194"/>
      <c r="M96" s="95" t="s">
        <v>19</v>
      </c>
      <c r="N96" s="96" t="s">
        <v>41</v>
      </c>
      <c r="O96" s="96" t="s">
        <v>200</v>
      </c>
      <c r="P96" s="96" t="s">
        <v>201</v>
      </c>
      <c r="Q96" s="96" t="s">
        <v>202</v>
      </c>
      <c r="R96" s="96" t="s">
        <v>203</v>
      </c>
      <c r="S96" s="96" t="s">
        <v>204</v>
      </c>
      <c r="T96" s="97" t="s">
        <v>205</v>
      </c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</row>
    <row r="97" s="2" customFormat="1" ht="22.8" customHeight="1">
      <c r="A97" s="41"/>
      <c r="B97" s="42"/>
      <c r="C97" s="102" t="s">
        <v>206</v>
      </c>
      <c r="D97" s="43"/>
      <c r="E97" s="43"/>
      <c r="F97" s="43"/>
      <c r="G97" s="43"/>
      <c r="H97" s="43"/>
      <c r="I97" s="43"/>
      <c r="J97" s="195">
        <f>BK97</f>
        <v>0</v>
      </c>
      <c r="K97" s="43"/>
      <c r="L97" s="47"/>
      <c r="M97" s="98"/>
      <c r="N97" s="196"/>
      <c r="O97" s="99"/>
      <c r="P97" s="197">
        <f>P98+P345</f>
        <v>0</v>
      </c>
      <c r="Q97" s="99"/>
      <c r="R97" s="197">
        <f>R98+R345</f>
        <v>1.076141</v>
      </c>
      <c r="S97" s="99"/>
      <c r="T97" s="198">
        <f>T98+T345</f>
        <v>3.1999999999999997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70</v>
      </c>
      <c r="AU97" s="20" t="s">
        <v>180</v>
      </c>
      <c r="BK97" s="199">
        <f>BK98+BK345</f>
        <v>0</v>
      </c>
    </row>
    <row r="98" s="12" customFormat="1" ht="25.92" customHeight="1">
      <c r="A98" s="12"/>
      <c r="B98" s="200"/>
      <c r="C98" s="201"/>
      <c r="D98" s="202" t="s">
        <v>70</v>
      </c>
      <c r="E98" s="203" t="s">
        <v>207</v>
      </c>
      <c r="F98" s="203" t="s">
        <v>208</v>
      </c>
      <c r="G98" s="201"/>
      <c r="H98" s="201"/>
      <c r="I98" s="204"/>
      <c r="J98" s="205">
        <f>BK98</f>
        <v>0</v>
      </c>
      <c r="K98" s="201"/>
      <c r="L98" s="206"/>
      <c r="M98" s="207"/>
      <c r="N98" s="208"/>
      <c r="O98" s="208"/>
      <c r="P98" s="209">
        <f>P99+P204+P207+P220+P245+P323+P330+P340</f>
        <v>0</v>
      </c>
      <c r="Q98" s="208"/>
      <c r="R98" s="209">
        <f>R99+R204+R207+R220+R245+R323+R330+R340</f>
        <v>1.076141</v>
      </c>
      <c r="S98" s="208"/>
      <c r="T98" s="210">
        <f>T99+T204+T207+T220+T245+T323+T330+T340</f>
        <v>3.1999999999999997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70</v>
      </c>
      <c r="AU98" s="212" t="s">
        <v>71</v>
      </c>
      <c r="AY98" s="211" t="s">
        <v>209</v>
      </c>
      <c r="BK98" s="213">
        <f>BK99+BK204+BK207+BK220+BK245+BK323+BK330+BK340</f>
        <v>0</v>
      </c>
    </row>
    <row r="99" s="12" customFormat="1" ht="22.8" customHeight="1">
      <c r="A99" s="12"/>
      <c r="B99" s="200"/>
      <c r="C99" s="201"/>
      <c r="D99" s="202" t="s">
        <v>70</v>
      </c>
      <c r="E99" s="214" t="s">
        <v>79</v>
      </c>
      <c r="F99" s="214" t="s">
        <v>210</v>
      </c>
      <c r="G99" s="201"/>
      <c r="H99" s="201"/>
      <c r="I99" s="204"/>
      <c r="J99" s="215">
        <f>BK99</f>
        <v>0</v>
      </c>
      <c r="K99" s="201"/>
      <c r="L99" s="206"/>
      <c r="M99" s="207"/>
      <c r="N99" s="208"/>
      <c r="O99" s="208"/>
      <c r="P99" s="209">
        <f>SUM(P100:P203)</f>
        <v>0</v>
      </c>
      <c r="Q99" s="208"/>
      <c r="R99" s="209">
        <f>SUM(R100:R203)</f>
        <v>0.230548</v>
      </c>
      <c r="S99" s="208"/>
      <c r="T99" s="210">
        <f>SUM(T100:T203)</f>
        <v>3.1999999999999997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79</v>
      </c>
      <c r="AT99" s="212" t="s">
        <v>70</v>
      </c>
      <c r="AU99" s="212" t="s">
        <v>79</v>
      </c>
      <c r="AY99" s="211" t="s">
        <v>209</v>
      </c>
      <c r="BK99" s="213">
        <f>SUM(BK100:BK203)</f>
        <v>0</v>
      </c>
    </row>
    <row r="100" s="2" customFormat="1" ht="37.8" customHeight="1">
      <c r="A100" s="41"/>
      <c r="B100" s="42"/>
      <c r="C100" s="216" t="s">
        <v>79</v>
      </c>
      <c r="D100" s="216" t="s">
        <v>211</v>
      </c>
      <c r="E100" s="217" t="s">
        <v>1611</v>
      </c>
      <c r="F100" s="218" t="s">
        <v>1612</v>
      </c>
      <c r="G100" s="219" t="s">
        <v>258</v>
      </c>
      <c r="H100" s="220">
        <v>4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0.57999999999999996</v>
      </c>
      <c r="T100" s="226">
        <f>S100*H100</f>
        <v>2.3199999999999998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2131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1614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1185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3" customFormat="1">
      <c r="A103" s="13"/>
      <c r="B103" s="234"/>
      <c r="C103" s="235"/>
      <c r="D103" s="236" t="s">
        <v>220</v>
      </c>
      <c r="E103" s="237" t="s">
        <v>19</v>
      </c>
      <c r="F103" s="238" t="s">
        <v>269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220</v>
      </c>
      <c r="AU103" s="244" t="s">
        <v>81</v>
      </c>
      <c r="AV103" s="13" t="s">
        <v>79</v>
      </c>
      <c r="AW103" s="13" t="s">
        <v>32</v>
      </c>
      <c r="AX103" s="13" t="s">
        <v>71</v>
      </c>
      <c r="AY103" s="244" t="s">
        <v>209</v>
      </c>
    </row>
    <row r="104" s="14" customFormat="1">
      <c r="A104" s="14"/>
      <c r="B104" s="245"/>
      <c r="C104" s="246"/>
      <c r="D104" s="236" t="s">
        <v>220</v>
      </c>
      <c r="E104" s="247" t="s">
        <v>19</v>
      </c>
      <c r="F104" s="248" t="s">
        <v>1657</v>
      </c>
      <c r="G104" s="246"/>
      <c r="H104" s="249">
        <v>4</v>
      </c>
      <c r="I104" s="250"/>
      <c r="J104" s="246"/>
      <c r="K104" s="246"/>
      <c r="L104" s="251"/>
      <c r="M104" s="252"/>
      <c r="N104" s="253"/>
      <c r="O104" s="253"/>
      <c r="P104" s="253"/>
      <c r="Q104" s="253"/>
      <c r="R104" s="253"/>
      <c r="S104" s="253"/>
      <c r="T104" s="25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5" t="s">
        <v>220</v>
      </c>
      <c r="AU104" s="255" t="s">
        <v>81</v>
      </c>
      <c r="AV104" s="14" t="s">
        <v>81</v>
      </c>
      <c r="AW104" s="14" t="s">
        <v>32</v>
      </c>
      <c r="AX104" s="14" t="s">
        <v>79</v>
      </c>
      <c r="AY104" s="255" t="s">
        <v>209</v>
      </c>
    </row>
    <row r="105" s="2" customFormat="1" ht="33" customHeight="1">
      <c r="A105" s="41"/>
      <c r="B105" s="42"/>
      <c r="C105" s="216" t="s">
        <v>81</v>
      </c>
      <c r="D105" s="216" t="s">
        <v>211</v>
      </c>
      <c r="E105" s="217" t="s">
        <v>1616</v>
      </c>
      <c r="F105" s="218" t="s">
        <v>1617</v>
      </c>
      <c r="G105" s="219" t="s">
        <v>258</v>
      </c>
      <c r="H105" s="220">
        <v>4</v>
      </c>
      <c r="I105" s="221"/>
      <c r="J105" s="222">
        <f>ROUND(I105*H105,2)</f>
        <v>0</v>
      </c>
      <c r="K105" s="218" t="s">
        <v>215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0.22</v>
      </c>
      <c r="T105" s="226">
        <f>S105*H105</f>
        <v>0.88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216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216</v>
      </c>
      <c r="BM105" s="227" t="s">
        <v>2132</v>
      </c>
    </row>
    <row r="106" s="2" customFormat="1">
      <c r="A106" s="41"/>
      <c r="B106" s="42"/>
      <c r="C106" s="43"/>
      <c r="D106" s="229" t="s">
        <v>218</v>
      </c>
      <c r="E106" s="43"/>
      <c r="F106" s="230" t="s">
        <v>1619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218</v>
      </c>
      <c r="AU106" s="20" t="s">
        <v>81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1185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269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81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4" customFormat="1">
      <c r="A109" s="14"/>
      <c r="B109" s="245"/>
      <c r="C109" s="246"/>
      <c r="D109" s="236" t="s">
        <v>220</v>
      </c>
      <c r="E109" s="247" t="s">
        <v>19</v>
      </c>
      <c r="F109" s="248" t="s">
        <v>1657</v>
      </c>
      <c r="G109" s="246"/>
      <c r="H109" s="249">
        <v>4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220</v>
      </c>
      <c r="AU109" s="255" t="s">
        <v>81</v>
      </c>
      <c r="AV109" s="14" t="s">
        <v>81</v>
      </c>
      <c r="AW109" s="14" t="s">
        <v>32</v>
      </c>
      <c r="AX109" s="14" t="s">
        <v>79</v>
      </c>
      <c r="AY109" s="255" t="s">
        <v>209</v>
      </c>
    </row>
    <row r="110" s="2" customFormat="1" ht="16.5" customHeight="1">
      <c r="A110" s="41"/>
      <c r="B110" s="42"/>
      <c r="C110" s="216" t="s">
        <v>146</v>
      </c>
      <c r="D110" s="216" t="s">
        <v>211</v>
      </c>
      <c r="E110" s="217" t="s">
        <v>285</v>
      </c>
      <c r="F110" s="218" t="s">
        <v>286</v>
      </c>
      <c r="G110" s="219" t="s">
        <v>287</v>
      </c>
      <c r="H110" s="220">
        <v>100</v>
      </c>
      <c r="I110" s="221"/>
      <c r="J110" s="222">
        <f>ROUND(I110*H110,2)</f>
        <v>0</v>
      </c>
      <c r="K110" s="218" t="s">
        <v>215</v>
      </c>
      <c r="L110" s="47"/>
      <c r="M110" s="223" t="s">
        <v>19</v>
      </c>
      <c r="N110" s="224" t="s">
        <v>42</v>
      </c>
      <c r="O110" s="87"/>
      <c r="P110" s="225">
        <f>O110*H110</f>
        <v>0</v>
      </c>
      <c r="Q110" s="225">
        <v>3.0000000000000001E-05</v>
      </c>
      <c r="R110" s="225">
        <f>Q110*H110</f>
        <v>0.0030000000000000001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216</v>
      </c>
      <c r="AT110" s="227" t="s">
        <v>211</v>
      </c>
      <c r="AU110" s="227" t="s">
        <v>81</v>
      </c>
      <c r="AY110" s="20" t="s">
        <v>209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79</v>
      </c>
      <c r="BK110" s="228">
        <f>ROUND(I110*H110,2)</f>
        <v>0</v>
      </c>
      <c r="BL110" s="20" t="s">
        <v>216</v>
      </c>
      <c r="BM110" s="227" t="s">
        <v>2133</v>
      </c>
    </row>
    <row r="111" s="2" customFormat="1">
      <c r="A111" s="41"/>
      <c r="B111" s="42"/>
      <c r="C111" s="43"/>
      <c r="D111" s="229" t="s">
        <v>218</v>
      </c>
      <c r="E111" s="43"/>
      <c r="F111" s="230" t="s">
        <v>289</v>
      </c>
      <c r="G111" s="43"/>
      <c r="H111" s="43"/>
      <c r="I111" s="231"/>
      <c r="J111" s="43"/>
      <c r="K111" s="43"/>
      <c r="L111" s="47"/>
      <c r="M111" s="232"/>
      <c r="N111" s="233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218</v>
      </c>
      <c r="AU111" s="20" t="s">
        <v>81</v>
      </c>
    </row>
    <row r="112" s="2" customFormat="1" ht="24.15" customHeight="1">
      <c r="A112" s="41"/>
      <c r="B112" s="42"/>
      <c r="C112" s="216" t="s">
        <v>216</v>
      </c>
      <c r="D112" s="216" t="s">
        <v>211</v>
      </c>
      <c r="E112" s="217" t="s">
        <v>291</v>
      </c>
      <c r="F112" s="218" t="s">
        <v>292</v>
      </c>
      <c r="G112" s="219" t="s">
        <v>293</v>
      </c>
      <c r="H112" s="220">
        <v>10</v>
      </c>
      <c r="I112" s="221"/>
      <c r="J112" s="222">
        <f>ROUND(I112*H112,2)</f>
        <v>0</v>
      </c>
      <c r="K112" s="218" t="s">
        <v>215</v>
      </c>
      <c r="L112" s="47"/>
      <c r="M112" s="223" t="s">
        <v>19</v>
      </c>
      <c r="N112" s="224" t="s">
        <v>42</v>
      </c>
      <c r="O112" s="87"/>
      <c r="P112" s="225">
        <f>O112*H112</f>
        <v>0</v>
      </c>
      <c r="Q112" s="225">
        <v>0</v>
      </c>
      <c r="R112" s="225">
        <f>Q112*H112</f>
        <v>0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216</v>
      </c>
      <c r="AT112" s="227" t="s">
        <v>211</v>
      </c>
      <c r="AU112" s="227" t="s">
        <v>81</v>
      </c>
      <c r="AY112" s="20" t="s">
        <v>209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20" t="s">
        <v>79</v>
      </c>
      <c r="BK112" s="228">
        <f>ROUND(I112*H112,2)</f>
        <v>0</v>
      </c>
      <c r="BL112" s="20" t="s">
        <v>216</v>
      </c>
      <c r="BM112" s="227" t="s">
        <v>2134</v>
      </c>
    </row>
    <row r="113" s="2" customFormat="1">
      <c r="A113" s="41"/>
      <c r="B113" s="42"/>
      <c r="C113" s="43"/>
      <c r="D113" s="229" t="s">
        <v>218</v>
      </c>
      <c r="E113" s="43"/>
      <c r="F113" s="230" t="s">
        <v>295</v>
      </c>
      <c r="G113" s="43"/>
      <c r="H113" s="43"/>
      <c r="I113" s="231"/>
      <c r="J113" s="43"/>
      <c r="K113" s="43"/>
      <c r="L113" s="47"/>
      <c r="M113" s="232"/>
      <c r="N113" s="233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218</v>
      </c>
      <c r="AU113" s="20" t="s">
        <v>81</v>
      </c>
    </row>
    <row r="114" s="2" customFormat="1" ht="49.05" customHeight="1">
      <c r="A114" s="41"/>
      <c r="B114" s="42"/>
      <c r="C114" s="216" t="s">
        <v>236</v>
      </c>
      <c r="D114" s="216" t="s">
        <v>211</v>
      </c>
      <c r="E114" s="217" t="s">
        <v>318</v>
      </c>
      <c r="F114" s="218" t="s">
        <v>319</v>
      </c>
      <c r="G114" s="219" t="s">
        <v>299</v>
      </c>
      <c r="H114" s="220">
        <v>2</v>
      </c>
      <c r="I114" s="221"/>
      <c r="J114" s="222">
        <f>ROUND(I114*H114,2)</f>
        <v>0</v>
      </c>
      <c r="K114" s="218" t="s">
        <v>215</v>
      </c>
      <c r="L114" s="47"/>
      <c r="M114" s="223" t="s">
        <v>19</v>
      </c>
      <c r="N114" s="224" t="s">
        <v>42</v>
      </c>
      <c r="O114" s="87"/>
      <c r="P114" s="225">
        <f>O114*H114</f>
        <v>0</v>
      </c>
      <c r="Q114" s="225">
        <v>0.06053</v>
      </c>
      <c r="R114" s="225">
        <f>Q114*H114</f>
        <v>0.12106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216</v>
      </c>
      <c r="AT114" s="227" t="s">
        <v>211</v>
      </c>
      <c r="AU114" s="227" t="s">
        <v>81</v>
      </c>
      <c r="AY114" s="20" t="s">
        <v>209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216</v>
      </c>
      <c r="BM114" s="227" t="s">
        <v>2135</v>
      </c>
    </row>
    <row r="115" s="2" customFormat="1">
      <c r="A115" s="41"/>
      <c r="B115" s="42"/>
      <c r="C115" s="43"/>
      <c r="D115" s="229" t="s">
        <v>218</v>
      </c>
      <c r="E115" s="43"/>
      <c r="F115" s="230" t="s">
        <v>321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218</v>
      </c>
      <c r="AU115" s="20" t="s">
        <v>81</v>
      </c>
    </row>
    <row r="116" s="13" customFormat="1">
      <c r="A116" s="13"/>
      <c r="B116" s="234"/>
      <c r="C116" s="235"/>
      <c r="D116" s="236" t="s">
        <v>220</v>
      </c>
      <c r="E116" s="237" t="s">
        <v>19</v>
      </c>
      <c r="F116" s="238" t="s">
        <v>1199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220</v>
      </c>
      <c r="AU116" s="244" t="s">
        <v>81</v>
      </c>
      <c r="AV116" s="13" t="s">
        <v>79</v>
      </c>
      <c r="AW116" s="13" t="s">
        <v>32</v>
      </c>
      <c r="AX116" s="13" t="s">
        <v>71</v>
      </c>
      <c r="AY116" s="244" t="s">
        <v>209</v>
      </c>
    </row>
    <row r="117" s="14" customFormat="1">
      <c r="A117" s="14"/>
      <c r="B117" s="245"/>
      <c r="C117" s="246"/>
      <c r="D117" s="236" t="s">
        <v>220</v>
      </c>
      <c r="E117" s="247" t="s">
        <v>19</v>
      </c>
      <c r="F117" s="248" t="s">
        <v>1836</v>
      </c>
      <c r="G117" s="246"/>
      <c r="H117" s="249">
        <v>1</v>
      </c>
      <c r="I117" s="250"/>
      <c r="J117" s="246"/>
      <c r="K117" s="246"/>
      <c r="L117" s="251"/>
      <c r="M117" s="252"/>
      <c r="N117" s="253"/>
      <c r="O117" s="253"/>
      <c r="P117" s="253"/>
      <c r="Q117" s="253"/>
      <c r="R117" s="253"/>
      <c r="S117" s="253"/>
      <c r="T117" s="25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5" t="s">
        <v>220</v>
      </c>
      <c r="AU117" s="255" t="s">
        <v>81</v>
      </c>
      <c r="AV117" s="14" t="s">
        <v>81</v>
      </c>
      <c r="AW117" s="14" t="s">
        <v>32</v>
      </c>
      <c r="AX117" s="14" t="s">
        <v>71</v>
      </c>
      <c r="AY117" s="255" t="s">
        <v>209</v>
      </c>
    </row>
    <row r="118" s="13" customFormat="1">
      <c r="A118" s="13"/>
      <c r="B118" s="234"/>
      <c r="C118" s="235"/>
      <c r="D118" s="236" t="s">
        <v>220</v>
      </c>
      <c r="E118" s="237" t="s">
        <v>19</v>
      </c>
      <c r="F118" s="238" t="s">
        <v>1201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220</v>
      </c>
      <c r="AU118" s="244" t="s">
        <v>81</v>
      </c>
      <c r="AV118" s="13" t="s">
        <v>79</v>
      </c>
      <c r="AW118" s="13" t="s">
        <v>32</v>
      </c>
      <c r="AX118" s="13" t="s">
        <v>71</v>
      </c>
      <c r="AY118" s="244" t="s">
        <v>209</v>
      </c>
    </row>
    <row r="119" s="14" customFormat="1">
      <c r="A119" s="14"/>
      <c r="B119" s="245"/>
      <c r="C119" s="246"/>
      <c r="D119" s="236" t="s">
        <v>220</v>
      </c>
      <c r="E119" s="247" t="s">
        <v>19</v>
      </c>
      <c r="F119" s="248" t="s">
        <v>1836</v>
      </c>
      <c r="G119" s="246"/>
      <c r="H119" s="249">
        <v>1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220</v>
      </c>
      <c r="AU119" s="255" t="s">
        <v>81</v>
      </c>
      <c r="AV119" s="14" t="s">
        <v>81</v>
      </c>
      <c r="AW119" s="14" t="s">
        <v>32</v>
      </c>
      <c r="AX119" s="14" t="s">
        <v>71</v>
      </c>
      <c r="AY119" s="255" t="s">
        <v>209</v>
      </c>
    </row>
    <row r="120" s="15" customFormat="1">
      <c r="A120" s="15"/>
      <c r="B120" s="256"/>
      <c r="C120" s="257"/>
      <c r="D120" s="236" t="s">
        <v>220</v>
      </c>
      <c r="E120" s="258" t="s">
        <v>19</v>
      </c>
      <c r="F120" s="259" t="s">
        <v>271</v>
      </c>
      <c r="G120" s="257"/>
      <c r="H120" s="260">
        <v>2</v>
      </c>
      <c r="I120" s="261"/>
      <c r="J120" s="257"/>
      <c r="K120" s="257"/>
      <c r="L120" s="262"/>
      <c r="M120" s="263"/>
      <c r="N120" s="264"/>
      <c r="O120" s="264"/>
      <c r="P120" s="264"/>
      <c r="Q120" s="264"/>
      <c r="R120" s="264"/>
      <c r="S120" s="264"/>
      <c r="T120" s="26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66" t="s">
        <v>220</v>
      </c>
      <c r="AU120" s="266" t="s">
        <v>81</v>
      </c>
      <c r="AV120" s="15" t="s">
        <v>216</v>
      </c>
      <c r="AW120" s="15" t="s">
        <v>32</v>
      </c>
      <c r="AX120" s="15" t="s">
        <v>79</v>
      </c>
      <c r="AY120" s="266" t="s">
        <v>209</v>
      </c>
    </row>
    <row r="121" s="2" customFormat="1" ht="33" customHeight="1">
      <c r="A121" s="41"/>
      <c r="B121" s="42"/>
      <c r="C121" s="216" t="s">
        <v>227</v>
      </c>
      <c r="D121" s="216" t="s">
        <v>211</v>
      </c>
      <c r="E121" s="217" t="s">
        <v>391</v>
      </c>
      <c r="F121" s="218" t="s">
        <v>392</v>
      </c>
      <c r="G121" s="219" t="s">
        <v>362</v>
      </c>
      <c r="H121" s="220">
        <v>27.899999999999999</v>
      </c>
      <c r="I121" s="221"/>
      <c r="J121" s="222">
        <f>ROUND(I121*H121,2)</f>
        <v>0</v>
      </c>
      <c r="K121" s="218" t="s">
        <v>215</v>
      </c>
      <c r="L121" s="47"/>
      <c r="M121" s="223" t="s">
        <v>19</v>
      </c>
      <c r="N121" s="224" t="s">
        <v>42</v>
      </c>
      <c r="O121" s="87"/>
      <c r="P121" s="225">
        <f>O121*H121</f>
        <v>0</v>
      </c>
      <c r="Q121" s="225">
        <v>0</v>
      </c>
      <c r="R121" s="225">
        <f>Q121*H121</f>
        <v>0</v>
      </c>
      <c r="S121" s="225">
        <v>0</v>
      </c>
      <c r="T121" s="226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7" t="s">
        <v>216</v>
      </c>
      <c r="AT121" s="227" t="s">
        <v>211</v>
      </c>
      <c r="AU121" s="227" t="s">
        <v>81</v>
      </c>
      <c r="AY121" s="20" t="s">
        <v>209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20" t="s">
        <v>79</v>
      </c>
      <c r="BK121" s="228">
        <f>ROUND(I121*H121,2)</f>
        <v>0</v>
      </c>
      <c r="BL121" s="20" t="s">
        <v>216</v>
      </c>
      <c r="BM121" s="227" t="s">
        <v>2136</v>
      </c>
    </row>
    <row r="122" s="2" customFormat="1">
      <c r="A122" s="41"/>
      <c r="B122" s="42"/>
      <c r="C122" s="43"/>
      <c r="D122" s="229" t="s">
        <v>218</v>
      </c>
      <c r="E122" s="43"/>
      <c r="F122" s="230" t="s">
        <v>394</v>
      </c>
      <c r="G122" s="43"/>
      <c r="H122" s="43"/>
      <c r="I122" s="231"/>
      <c r="J122" s="43"/>
      <c r="K122" s="43"/>
      <c r="L122" s="47"/>
      <c r="M122" s="232"/>
      <c r="N122" s="233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218</v>
      </c>
      <c r="AU122" s="20" t="s">
        <v>81</v>
      </c>
    </row>
    <row r="123" s="13" customFormat="1">
      <c r="A123" s="13"/>
      <c r="B123" s="234"/>
      <c r="C123" s="235"/>
      <c r="D123" s="236" t="s">
        <v>220</v>
      </c>
      <c r="E123" s="237" t="s">
        <v>19</v>
      </c>
      <c r="F123" s="238" t="s">
        <v>395</v>
      </c>
      <c r="G123" s="235"/>
      <c r="H123" s="237" t="s">
        <v>19</v>
      </c>
      <c r="I123" s="239"/>
      <c r="J123" s="235"/>
      <c r="K123" s="235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220</v>
      </c>
      <c r="AU123" s="244" t="s">
        <v>81</v>
      </c>
      <c r="AV123" s="13" t="s">
        <v>79</v>
      </c>
      <c r="AW123" s="13" t="s">
        <v>32</v>
      </c>
      <c r="AX123" s="13" t="s">
        <v>71</v>
      </c>
      <c r="AY123" s="244" t="s">
        <v>209</v>
      </c>
    </row>
    <row r="124" s="14" customFormat="1">
      <c r="A124" s="14"/>
      <c r="B124" s="245"/>
      <c r="C124" s="246"/>
      <c r="D124" s="236" t="s">
        <v>220</v>
      </c>
      <c r="E124" s="247" t="s">
        <v>19</v>
      </c>
      <c r="F124" s="248" t="s">
        <v>2137</v>
      </c>
      <c r="G124" s="246"/>
      <c r="H124" s="249">
        <v>93</v>
      </c>
      <c r="I124" s="250"/>
      <c r="J124" s="246"/>
      <c r="K124" s="246"/>
      <c r="L124" s="251"/>
      <c r="M124" s="252"/>
      <c r="N124" s="253"/>
      <c r="O124" s="253"/>
      <c r="P124" s="253"/>
      <c r="Q124" s="253"/>
      <c r="R124" s="253"/>
      <c r="S124" s="253"/>
      <c r="T124" s="25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5" t="s">
        <v>220</v>
      </c>
      <c r="AU124" s="255" t="s">
        <v>81</v>
      </c>
      <c r="AV124" s="14" t="s">
        <v>81</v>
      </c>
      <c r="AW124" s="14" t="s">
        <v>32</v>
      </c>
      <c r="AX124" s="14" t="s">
        <v>71</v>
      </c>
      <c r="AY124" s="255" t="s">
        <v>209</v>
      </c>
    </row>
    <row r="125" s="14" customFormat="1">
      <c r="A125" s="14"/>
      <c r="B125" s="245"/>
      <c r="C125" s="246"/>
      <c r="D125" s="236" t="s">
        <v>220</v>
      </c>
      <c r="E125" s="247" t="s">
        <v>19</v>
      </c>
      <c r="F125" s="248" t="s">
        <v>2138</v>
      </c>
      <c r="G125" s="246"/>
      <c r="H125" s="249">
        <v>27.899999999999999</v>
      </c>
      <c r="I125" s="250"/>
      <c r="J125" s="246"/>
      <c r="K125" s="246"/>
      <c r="L125" s="251"/>
      <c r="M125" s="252"/>
      <c r="N125" s="253"/>
      <c r="O125" s="253"/>
      <c r="P125" s="253"/>
      <c r="Q125" s="253"/>
      <c r="R125" s="253"/>
      <c r="S125" s="253"/>
      <c r="T125" s="25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5" t="s">
        <v>220</v>
      </c>
      <c r="AU125" s="255" t="s">
        <v>81</v>
      </c>
      <c r="AV125" s="14" t="s">
        <v>81</v>
      </c>
      <c r="AW125" s="14" t="s">
        <v>32</v>
      </c>
      <c r="AX125" s="14" t="s">
        <v>79</v>
      </c>
      <c r="AY125" s="255" t="s">
        <v>209</v>
      </c>
    </row>
    <row r="126" s="2" customFormat="1" ht="24.15" customHeight="1">
      <c r="A126" s="41"/>
      <c r="B126" s="42"/>
      <c r="C126" s="216" t="s">
        <v>245</v>
      </c>
      <c r="D126" s="216" t="s">
        <v>211</v>
      </c>
      <c r="E126" s="217" t="s">
        <v>400</v>
      </c>
      <c r="F126" s="218" t="s">
        <v>401</v>
      </c>
      <c r="G126" s="219" t="s">
        <v>362</v>
      </c>
      <c r="H126" s="220">
        <v>32.549999999999997</v>
      </c>
      <c r="I126" s="221"/>
      <c r="J126" s="222">
        <f>ROUND(I126*H126,2)</f>
        <v>0</v>
      </c>
      <c r="K126" s="218" t="s">
        <v>215</v>
      </c>
      <c r="L126" s="47"/>
      <c r="M126" s="223" t="s">
        <v>19</v>
      </c>
      <c r="N126" s="224" t="s">
        <v>42</v>
      </c>
      <c r="O126" s="87"/>
      <c r="P126" s="225">
        <f>O126*H126</f>
        <v>0</v>
      </c>
      <c r="Q126" s="225">
        <v>0</v>
      </c>
      <c r="R126" s="225">
        <f>Q126*H126</f>
        <v>0</v>
      </c>
      <c r="S126" s="225">
        <v>0</v>
      </c>
      <c r="T126" s="226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216</v>
      </c>
      <c r="AT126" s="227" t="s">
        <v>211</v>
      </c>
      <c r="AU126" s="227" t="s">
        <v>81</v>
      </c>
      <c r="AY126" s="20" t="s">
        <v>209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20" t="s">
        <v>79</v>
      </c>
      <c r="BK126" s="228">
        <f>ROUND(I126*H126,2)</f>
        <v>0</v>
      </c>
      <c r="BL126" s="20" t="s">
        <v>216</v>
      </c>
      <c r="BM126" s="227" t="s">
        <v>2139</v>
      </c>
    </row>
    <row r="127" s="2" customFormat="1">
      <c r="A127" s="41"/>
      <c r="B127" s="42"/>
      <c r="C127" s="43"/>
      <c r="D127" s="229" t="s">
        <v>218</v>
      </c>
      <c r="E127" s="43"/>
      <c r="F127" s="230" t="s">
        <v>403</v>
      </c>
      <c r="G127" s="43"/>
      <c r="H127" s="43"/>
      <c r="I127" s="231"/>
      <c r="J127" s="43"/>
      <c r="K127" s="43"/>
      <c r="L127" s="47"/>
      <c r="M127" s="232"/>
      <c r="N127" s="233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218</v>
      </c>
      <c r="AU127" s="20" t="s">
        <v>81</v>
      </c>
    </row>
    <row r="128" s="14" customFormat="1">
      <c r="A128" s="14"/>
      <c r="B128" s="245"/>
      <c r="C128" s="246"/>
      <c r="D128" s="236" t="s">
        <v>220</v>
      </c>
      <c r="E128" s="247" t="s">
        <v>19</v>
      </c>
      <c r="F128" s="248" t="s">
        <v>2140</v>
      </c>
      <c r="G128" s="246"/>
      <c r="H128" s="249">
        <v>32.549999999999997</v>
      </c>
      <c r="I128" s="250"/>
      <c r="J128" s="246"/>
      <c r="K128" s="246"/>
      <c r="L128" s="251"/>
      <c r="M128" s="252"/>
      <c r="N128" s="253"/>
      <c r="O128" s="253"/>
      <c r="P128" s="253"/>
      <c r="Q128" s="253"/>
      <c r="R128" s="253"/>
      <c r="S128" s="253"/>
      <c r="T128" s="25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5" t="s">
        <v>220</v>
      </c>
      <c r="AU128" s="255" t="s">
        <v>81</v>
      </c>
      <c r="AV128" s="14" t="s">
        <v>81</v>
      </c>
      <c r="AW128" s="14" t="s">
        <v>32</v>
      </c>
      <c r="AX128" s="14" t="s">
        <v>79</v>
      </c>
      <c r="AY128" s="255" t="s">
        <v>209</v>
      </c>
    </row>
    <row r="129" s="2" customFormat="1" ht="33" customHeight="1">
      <c r="A129" s="41"/>
      <c r="B129" s="42"/>
      <c r="C129" s="216" t="s">
        <v>250</v>
      </c>
      <c r="D129" s="216" t="s">
        <v>211</v>
      </c>
      <c r="E129" s="217" t="s">
        <v>406</v>
      </c>
      <c r="F129" s="218" t="s">
        <v>407</v>
      </c>
      <c r="G129" s="219" t="s">
        <v>362</v>
      </c>
      <c r="H129" s="220">
        <v>23.25</v>
      </c>
      <c r="I129" s="221"/>
      <c r="J129" s="222">
        <f>ROUND(I129*H129,2)</f>
        <v>0</v>
      </c>
      <c r="K129" s="218" t="s">
        <v>215</v>
      </c>
      <c r="L129" s="47"/>
      <c r="M129" s="223" t="s">
        <v>19</v>
      </c>
      <c r="N129" s="224" t="s">
        <v>42</v>
      </c>
      <c r="O129" s="87"/>
      <c r="P129" s="225">
        <f>O129*H129</f>
        <v>0</v>
      </c>
      <c r="Q129" s="225">
        <v>0</v>
      </c>
      <c r="R129" s="225">
        <f>Q129*H129</f>
        <v>0</v>
      </c>
      <c r="S129" s="225">
        <v>0</v>
      </c>
      <c r="T129" s="226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7" t="s">
        <v>216</v>
      </c>
      <c r="AT129" s="227" t="s">
        <v>211</v>
      </c>
      <c r="AU129" s="227" t="s">
        <v>81</v>
      </c>
      <c r="AY129" s="20" t="s">
        <v>209</v>
      </c>
      <c r="BE129" s="228">
        <f>IF(N129="základní",J129,0)</f>
        <v>0</v>
      </c>
      <c r="BF129" s="228">
        <f>IF(N129="snížená",J129,0)</f>
        <v>0</v>
      </c>
      <c r="BG129" s="228">
        <f>IF(N129="zákl. přenesená",J129,0)</f>
        <v>0</v>
      </c>
      <c r="BH129" s="228">
        <f>IF(N129="sníž. přenesená",J129,0)</f>
        <v>0</v>
      </c>
      <c r="BI129" s="228">
        <f>IF(N129="nulová",J129,0)</f>
        <v>0</v>
      </c>
      <c r="BJ129" s="20" t="s">
        <v>79</v>
      </c>
      <c r="BK129" s="228">
        <f>ROUND(I129*H129,2)</f>
        <v>0</v>
      </c>
      <c r="BL129" s="20" t="s">
        <v>216</v>
      </c>
      <c r="BM129" s="227" t="s">
        <v>2141</v>
      </c>
    </row>
    <row r="130" s="2" customFormat="1">
      <c r="A130" s="41"/>
      <c r="B130" s="42"/>
      <c r="C130" s="43"/>
      <c r="D130" s="229" t="s">
        <v>218</v>
      </c>
      <c r="E130" s="43"/>
      <c r="F130" s="230" t="s">
        <v>409</v>
      </c>
      <c r="G130" s="43"/>
      <c r="H130" s="43"/>
      <c r="I130" s="231"/>
      <c r="J130" s="43"/>
      <c r="K130" s="43"/>
      <c r="L130" s="47"/>
      <c r="M130" s="232"/>
      <c r="N130" s="233"/>
      <c r="O130" s="87"/>
      <c r="P130" s="87"/>
      <c r="Q130" s="87"/>
      <c r="R130" s="87"/>
      <c r="S130" s="87"/>
      <c r="T130" s="88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0" t="s">
        <v>218</v>
      </c>
      <c r="AU130" s="20" t="s">
        <v>81</v>
      </c>
    </row>
    <row r="131" s="14" customFormat="1">
      <c r="A131" s="14"/>
      <c r="B131" s="245"/>
      <c r="C131" s="246"/>
      <c r="D131" s="236" t="s">
        <v>220</v>
      </c>
      <c r="E131" s="247" t="s">
        <v>19</v>
      </c>
      <c r="F131" s="248" t="s">
        <v>2142</v>
      </c>
      <c r="G131" s="246"/>
      <c r="H131" s="249">
        <v>23.25</v>
      </c>
      <c r="I131" s="250"/>
      <c r="J131" s="246"/>
      <c r="K131" s="246"/>
      <c r="L131" s="251"/>
      <c r="M131" s="252"/>
      <c r="N131" s="253"/>
      <c r="O131" s="253"/>
      <c r="P131" s="253"/>
      <c r="Q131" s="253"/>
      <c r="R131" s="253"/>
      <c r="S131" s="253"/>
      <c r="T131" s="25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5" t="s">
        <v>220</v>
      </c>
      <c r="AU131" s="255" t="s">
        <v>81</v>
      </c>
      <c r="AV131" s="14" t="s">
        <v>81</v>
      </c>
      <c r="AW131" s="14" t="s">
        <v>32</v>
      </c>
      <c r="AX131" s="14" t="s">
        <v>79</v>
      </c>
      <c r="AY131" s="255" t="s">
        <v>209</v>
      </c>
    </row>
    <row r="132" s="2" customFormat="1" ht="33" customHeight="1">
      <c r="A132" s="41"/>
      <c r="B132" s="42"/>
      <c r="C132" s="216" t="s">
        <v>255</v>
      </c>
      <c r="D132" s="216" t="s">
        <v>211</v>
      </c>
      <c r="E132" s="217" t="s">
        <v>412</v>
      </c>
      <c r="F132" s="218" t="s">
        <v>413</v>
      </c>
      <c r="G132" s="219" t="s">
        <v>362</v>
      </c>
      <c r="H132" s="220">
        <v>9.3000000000000007</v>
      </c>
      <c r="I132" s="221"/>
      <c r="J132" s="222">
        <f>ROUND(I132*H132,2)</f>
        <v>0</v>
      </c>
      <c r="K132" s="218" t="s">
        <v>215</v>
      </c>
      <c r="L132" s="47"/>
      <c r="M132" s="223" t="s">
        <v>19</v>
      </c>
      <c r="N132" s="224" t="s">
        <v>42</v>
      </c>
      <c r="O132" s="87"/>
      <c r="P132" s="225">
        <f>O132*H132</f>
        <v>0</v>
      </c>
      <c r="Q132" s="225">
        <v>0</v>
      </c>
      <c r="R132" s="225">
        <f>Q132*H132</f>
        <v>0</v>
      </c>
      <c r="S132" s="225">
        <v>0</v>
      </c>
      <c r="T132" s="226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27" t="s">
        <v>216</v>
      </c>
      <c r="AT132" s="227" t="s">
        <v>211</v>
      </c>
      <c r="AU132" s="227" t="s">
        <v>81</v>
      </c>
      <c r="AY132" s="20" t="s">
        <v>209</v>
      </c>
      <c r="BE132" s="228">
        <f>IF(N132="základní",J132,0)</f>
        <v>0</v>
      </c>
      <c r="BF132" s="228">
        <f>IF(N132="snížená",J132,0)</f>
        <v>0</v>
      </c>
      <c r="BG132" s="228">
        <f>IF(N132="zákl. přenesená",J132,0)</f>
        <v>0</v>
      </c>
      <c r="BH132" s="228">
        <f>IF(N132="sníž. přenesená",J132,0)</f>
        <v>0</v>
      </c>
      <c r="BI132" s="228">
        <f>IF(N132="nulová",J132,0)</f>
        <v>0</v>
      </c>
      <c r="BJ132" s="20" t="s">
        <v>79</v>
      </c>
      <c r="BK132" s="228">
        <f>ROUND(I132*H132,2)</f>
        <v>0</v>
      </c>
      <c r="BL132" s="20" t="s">
        <v>216</v>
      </c>
      <c r="BM132" s="227" t="s">
        <v>2143</v>
      </c>
    </row>
    <row r="133" s="2" customFormat="1">
      <c r="A133" s="41"/>
      <c r="B133" s="42"/>
      <c r="C133" s="43"/>
      <c r="D133" s="229" t="s">
        <v>218</v>
      </c>
      <c r="E133" s="43"/>
      <c r="F133" s="230" t="s">
        <v>415</v>
      </c>
      <c r="G133" s="43"/>
      <c r="H133" s="43"/>
      <c r="I133" s="231"/>
      <c r="J133" s="43"/>
      <c r="K133" s="43"/>
      <c r="L133" s="47"/>
      <c r="M133" s="232"/>
      <c r="N133" s="233"/>
      <c r="O133" s="87"/>
      <c r="P133" s="87"/>
      <c r="Q133" s="87"/>
      <c r="R133" s="87"/>
      <c r="S133" s="87"/>
      <c r="T133" s="88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0" t="s">
        <v>218</v>
      </c>
      <c r="AU133" s="20" t="s">
        <v>81</v>
      </c>
    </row>
    <row r="134" s="14" customFormat="1">
      <c r="A134" s="14"/>
      <c r="B134" s="245"/>
      <c r="C134" s="246"/>
      <c r="D134" s="236" t="s">
        <v>220</v>
      </c>
      <c r="E134" s="247" t="s">
        <v>19</v>
      </c>
      <c r="F134" s="248" t="s">
        <v>2144</v>
      </c>
      <c r="G134" s="246"/>
      <c r="H134" s="249">
        <v>9.3000000000000007</v>
      </c>
      <c r="I134" s="250"/>
      <c r="J134" s="246"/>
      <c r="K134" s="246"/>
      <c r="L134" s="251"/>
      <c r="M134" s="252"/>
      <c r="N134" s="253"/>
      <c r="O134" s="253"/>
      <c r="P134" s="253"/>
      <c r="Q134" s="253"/>
      <c r="R134" s="253"/>
      <c r="S134" s="253"/>
      <c r="T134" s="25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5" t="s">
        <v>220</v>
      </c>
      <c r="AU134" s="255" t="s">
        <v>81</v>
      </c>
      <c r="AV134" s="14" t="s">
        <v>81</v>
      </c>
      <c r="AW134" s="14" t="s">
        <v>32</v>
      </c>
      <c r="AX134" s="14" t="s">
        <v>79</v>
      </c>
      <c r="AY134" s="255" t="s">
        <v>209</v>
      </c>
    </row>
    <row r="135" s="2" customFormat="1" ht="24.15" customHeight="1">
      <c r="A135" s="41"/>
      <c r="B135" s="42"/>
      <c r="C135" s="216" t="s">
        <v>263</v>
      </c>
      <c r="D135" s="216" t="s">
        <v>211</v>
      </c>
      <c r="E135" s="217" t="s">
        <v>418</v>
      </c>
      <c r="F135" s="218" t="s">
        <v>419</v>
      </c>
      <c r="G135" s="219" t="s">
        <v>362</v>
      </c>
      <c r="H135" s="220">
        <v>9.3000000000000007</v>
      </c>
      <c r="I135" s="221"/>
      <c r="J135" s="222">
        <f>ROUND(I135*H135,2)</f>
        <v>0</v>
      </c>
      <c r="K135" s="218" t="s">
        <v>215</v>
      </c>
      <c r="L135" s="47"/>
      <c r="M135" s="223" t="s">
        <v>19</v>
      </c>
      <c r="N135" s="224" t="s">
        <v>42</v>
      </c>
      <c r="O135" s="87"/>
      <c r="P135" s="225">
        <f>O135*H135</f>
        <v>0</v>
      </c>
      <c r="Q135" s="225">
        <v>0</v>
      </c>
      <c r="R135" s="225">
        <f>Q135*H135</f>
        <v>0</v>
      </c>
      <c r="S135" s="225">
        <v>0</v>
      </c>
      <c r="T135" s="226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7" t="s">
        <v>216</v>
      </c>
      <c r="AT135" s="227" t="s">
        <v>211</v>
      </c>
      <c r="AU135" s="227" t="s">
        <v>81</v>
      </c>
      <c r="AY135" s="20" t="s">
        <v>209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20" t="s">
        <v>79</v>
      </c>
      <c r="BK135" s="228">
        <f>ROUND(I135*H135,2)</f>
        <v>0</v>
      </c>
      <c r="BL135" s="20" t="s">
        <v>216</v>
      </c>
      <c r="BM135" s="227" t="s">
        <v>2145</v>
      </c>
    </row>
    <row r="136" s="2" customFormat="1">
      <c r="A136" s="41"/>
      <c r="B136" s="42"/>
      <c r="C136" s="43"/>
      <c r="D136" s="229" t="s">
        <v>218</v>
      </c>
      <c r="E136" s="43"/>
      <c r="F136" s="230" t="s">
        <v>421</v>
      </c>
      <c r="G136" s="43"/>
      <c r="H136" s="43"/>
      <c r="I136" s="231"/>
      <c r="J136" s="43"/>
      <c r="K136" s="43"/>
      <c r="L136" s="47"/>
      <c r="M136" s="232"/>
      <c r="N136" s="233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218</v>
      </c>
      <c r="AU136" s="20" t="s">
        <v>81</v>
      </c>
    </row>
    <row r="137" s="13" customFormat="1">
      <c r="A137" s="13"/>
      <c r="B137" s="234"/>
      <c r="C137" s="235"/>
      <c r="D137" s="236" t="s">
        <v>220</v>
      </c>
      <c r="E137" s="237" t="s">
        <v>19</v>
      </c>
      <c r="F137" s="238" t="s">
        <v>422</v>
      </c>
      <c r="G137" s="235"/>
      <c r="H137" s="237" t="s">
        <v>19</v>
      </c>
      <c r="I137" s="239"/>
      <c r="J137" s="235"/>
      <c r="K137" s="235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220</v>
      </c>
      <c r="AU137" s="244" t="s">
        <v>81</v>
      </c>
      <c r="AV137" s="13" t="s">
        <v>79</v>
      </c>
      <c r="AW137" s="13" t="s">
        <v>32</v>
      </c>
      <c r="AX137" s="13" t="s">
        <v>71</v>
      </c>
      <c r="AY137" s="244" t="s">
        <v>209</v>
      </c>
    </row>
    <row r="138" s="14" customFormat="1">
      <c r="A138" s="14"/>
      <c r="B138" s="245"/>
      <c r="C138" s="246"/>
      <c r="D138" s="236" t="s">
        <v>220</v>
      </c>
      <c r="E138" s="247" t="s">
        <v>19</v>
      </c>
      <c r="F138" s="248" t="s">
        <v>2146</v>
      </c>
      <c r="G138" s="246"/>
      <c r="H138" s="249">
        <v>93</v>
      </c>
      <c r="I138" s="250"/>
      <c r="J138" s="246"/>
      <c r="K138" s="246"/>
      <c r="L138" s="251"/>
      <c r="M138" s="252"/>
      <c r="N138" s="253"/>
      <c r="O138" s="253"/>
      <c r="P138" s="253"/>
      <c r="Q138" s="253"/>
      <c r="R138" s="253"/>
      <c r="S138" s="253"/>
      <c r="T138" s="25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5" t="s">
        <v>220</v>
      </c>
      <c r="AU138" s="255" t="s">
        <v>81</v>
      </c>
      <c r="AV138" s="14" t="s">
        <v>81</v>
      </c>
      <c r="AW138" s="14" t="s">
        <v>32</v>
      </c>
      <c r="AX138" s="14" t="s">
        <v>71</v>
      </c>
      <c r="AY138" s="255" t="s">
        <v>209</v>
      </c>
    </row>
    <row r="139" s="16" customFormat="1">
      <c r="A139" s="16"/>
      <c r="B139" s="267"/>
      <c r="C139" s="268"/>
      <c r="D139" s="236" t="s">
        <v>220</v>
      </c>
      <c r="E139" s="269" t="s">
        <v>19</v>
      </c>
      <c r="F139" s="270" t="s">
        <v>370</v>
      </c>
      <c r="G139" s="268"/>
      <c r="H139" s="271">
        <v>93</v>
      </c>
      <c r="I139" s="272"/>
      <c r="J139" s="268"/>
      <c r="K139" s="268"/>
      <c r="L139" s="273"/>
      <c r="M139" s="274"/>
      <c r="N139" s="275"/>
      <c r="O139" s="275"/>
      <c r="P139" s="275"/>
      <c r="Q139" s="275"/>
      <c r="R139" s="275"/>
      <c r="S139" s="275"/>
      <c r="T139" s="27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T139" s="277" t="s">
        <v>220</v>
      </c>
      <c r="AU139" s="277" t="s">
        <v>81</v>
      </c>
      <c r="AV139" s="16" t="s">
        <v>146</v>
      </c>
      <c r="AW139" s="16" t="s">
        <v>32</v>
      </c>
      <c r="AX139" s="16" t="s">
        <v>71</v>
      </c>
      <c r="AY139" s="277" t="s">
        <v>209</v>
      </c>
    </row>
    <row r="140" s="13" customFormat="1">
      <c r="A140" s="13"/>
      <c r="B140" s="234"/>
      <c r="C140" s="235"/>
      <c r="D140" s="236" t="s">
        <v>220</v>
      </c>
      <c r="E140" s="237" t="s">
        <v>19</v>
      </c>
      <c r="F140" s="238" t="s">
        <v>425</v>
      </c>
      <c r="G140" s="235"/>
      <c r="H140" s="237" t="s">
        <v>19</v>
      </c>
      <c r="I140" s="239"/>
      <c r="J140" s="235"/>
      <c r="K140" s="235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220</v>
      </c>
      <c r="AU140" s="244" t="s">
        <v>81</v>
      </c>
      <c r="AV140" s="13" t="s">
        <v>79</v>
      </c>
      <c r="AW140" s="13" t="s">
        <v>32</v>
      </c>
      <c r="AX140" s="13" t="s">
        <v>71</v>
      </c>
      <c r="AY140" s="244" t="s">
        <v>209</v>
      </c>
    </row>
    <row r="141" s="14" customFormat="1">
      <c r="A141" s="14"/>
      <c r="B141" s="245"/>
      <c r="C141" s="246"/>
      <c r="D141" s="236" t="s">
        <v>220</v>
      </c>
      <c r="E141" s="247" t="s">
        <v>19</v>
      </c>
      <c r="F141" s="248" t="s">
        <v>2147</v>
      </c>
      <c r="G141" s="246"/>
      <c r="H141" s="249">
        <v>9.3000000000000007</v>
      </c>
      <c r="I141" s="250"/>
      <c r="J141" s="246"/>
      <c r="K141" s="246"/>
      <c r="L141" s="251"/>
      <c r="M141" s="252"/>
      <c r="N141" s="253"/>
      <c r="O141" s="253"/>
      <c r="P141" s="253"/>
      <c r="Q141" s="253"/>
      <c r="R141" s="253"/>
      <c r="S141" s="253"/>
      <c r="T141" s="25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5" t="s">
        <v>220</v>
      </c>
      <c r="AU141" s="255" t="s">
        <v>81</v>
      </c>
      <c r="AV141" s="14" t="s">
        <v>81</v>
      </c>
      <c r="AW141" s="14" t="s">
        <v>32</v>
      </c>
      <c r="AX141" s="14" t="s">
        <v>79</v>
      </c>
      <c r="AY141" s="255" t="s">
        <v>209</v>
      </c>
    </row>
    <row r="142" s="2" customFormat="1" ht="24.15" customHeight="1">
      <c r="A142" s="41"/>
      <c r="B142" s="42"/>
      <c r="C142" s="216" t="s">
        <v>272</v>
      </c>
      <c r="D142" s="216" t="s">
        <v>211</v>
      </c>
      <c r="E142" s="217" t="s">
        <v>464</v>
      </c>
      <c r="F142" s="218" t="s">
        <v>465</v>
      </c>
      <c r="G142" s="219" t="s">
        <v>258</v>
      </c>
      <c r="H142" s="220">
        <v>183.59999999999999</v>
      </c>
      <c r="I142" s="221"/>
      <c r="J142" s="222">
        <f>ROUND(I142*H142,2)</f>
        <v>0</v>
      </c>
      <c r="K142" s="218" t="s">
        <v>215</v>
      </c>
      <c r="L142" s="47"/>
      <c r="M142" s="223" t="s">
        <v>19</v>
      </c>
      <c r="N142" s="224" t="s">
        <v>42</v>
      </c>
      <c r="O142" s="87"/>
      <c r="P142" s="225">
        <f>O142*H142</f>
        <v>0</v>
      </c>
      <c r="Q142" s="225">
        <v>0.00058</v>
      </c>
      <c r="R142" s="225">
        <f>Q142*H142</f>
        <v>0.106488</v>
      </c>
      <c r="S142" s="225">
        <v>0</v>
      </c>
      <c r="T142" s="226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7" t="s">
        <v>216</v>
      </c>
      <c r="AT142" s="227" t="s">
        <v>211</v>
      </c>
      <c r="AU142" s="227" t="s">
        <v>81</v>
      </c>
      <c r="AY142" s="20" t="s">
        <v>209</v>
      </c>
      <c r="BE142" s="228">
        <f>IF(N142="základní",J142,0)</f>
        <v>0</v>
      </c>
      <c r="BF142" s="228">
        <f>IF(N142="snížená",J142,0)</f>
        <v>0</v>
      </c>
      <c r="BG142" s="228">
        <f>IF(N142="zákl. přenesená",J142,0)</f>
        <v>0</v>
      </c>
      <c r="BH142" s="228">
        <f>IF(N142="sníž. přenesená",J142,0)</f>
        <v>0</v>
      </c>
      <c r="BI142" s="228">
        <f>IF(N142="nulová",J142,0)</f>
        <v>0</v>
      </c>
      <c r="BJ142" s="20" t="s">
        <v>79</v>
      </c>
      <c r="BK142" s="228">
        <f>ROUND(I142*H142,2)</f>
        <v>0</v>
      </c>
      <c r="BL142" s="20" t="s">
        <v>216</v>
      </c>
      <c r="BM142" s="227" t="s">
        <v>2148</v>
      </c>
    </row>
    <row r="143" s="2" customFormat="1">
      <c r="A143" s="41"/>
      <c r="B143" s="42"/>
      <c r="C143" s="43"/>
      <c r="D143" s="229" t="s">
        <v>218</v>
      </c>
      <c r="E143" s="43"/>
      <c r="F143" s="230" t="s">
        <v>467</v>
      </c>
      <c r="G143" s="43"/>
      <c r="H143" s="43"/>
      <c r="I143" s="231"/>
      <c r="J143" s="43"/>
      <c r="K143" s="43"/>
      <c r="L143" s="47"/>
      <c r="M143" s="232"/>
      <c r="N143" s="233"/>
      <c r="O143" s="87"/>
      <c r="P143" s="87"/>
      <c r="Q143" s="87"/>
      <c r="R143" s="87"/>
      <c r="S143" s="87"/>
      <c r="T143" s="88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0" t="s">
        <v>218</v>
      </c>
      <c r="AU143" s="20" t="s">
        <v>81</v>
      </c>
    </row>
    <row r="144" s="14" customFormat="1">
      <c r="A144" s="14"/>
      <c r="B144" s="245"/>
      <c r="C144" s="246"/>
      <c r="D144" s="236" t="s">
        <v>220</v>
      </c>
      <c r="E144" s="247" t="s">
        <v>19</v>
      </c>
      <c r="F144" s="248" t="s">
        <v>2149</v>
      </c>
      <c r="G144" s="246"/>
      <c r="H144" s="249">
        <v>183.59999999999999</v>
      </c>
      <c r="I144" s="250"/>
      <c r="J144" s="246"/>
      <c r="K144" s="246"/>
      <c r="L144" s="251"/>
      <c r="M144" s="252"/>
      <c r="N144" s="253"/>
      <c r="O144" s="253"/>
      <c r="P144" s="253"/>
      <c r="Q144" s="253"/>
      <c r="R144" s="253"/>
      <c r="S144" s="253"/>
      <c r="T144" s="25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5" t="s">
        <v>220</v>
      </c>
      <c r="AU144" s="255" t="s">
        <v>81</v>
      </c>
      <c r="AV144" s="14" t="s">
        <v>81</v>
      </c>
      <c r="AW144" s="14" t="s">
        <v>32</v>
      </c>
      <c r="AX144" s="14" t="s">
        <v>79</v>
      </c>
      <c r="AY144" s="255" t="s">
        <v>209</v>
      </c>
    </row>
    <row r="145" s="2" customFormat="1" ht="24.15" customHeight="1">
      <c r="A145" s="41"/>
      <c r="B145" s="42"/>
      <c r="C145" s="216" t="s">
        <v>8</v>
      </c>
      <c r="D145" s="216" t="s">
        <v>211</v>
      </c>
      <c r="E145" s="217" t="s">
        <v>471</v>
      </c>
      <c r="F145" s="218" t="s">
        <v>472</v>
      </c>
      <c r="G145" s="219" t="s">
        <v>258</v>
      </c>
      <c r="H145" s="220">
        <v>183.59999999999999</v>
      </c>
      <c r="I145" s="221"/>
      <c r="J145" s="222">
        <f>ROUND(I145*H145,2)</f>
        <v>0</v>
      </c>
      <c r="K145" s="218" t="s">
        <v>215</v>
      </c>
      <c r="L145" s="47"/>
      <c r="M145" s="223" t="s">
        <v>19</v>
      </c>
      <c r="N145" s="224" t="s">
        <v>42</v>
      </c>
      <c r="O145" s="87"/>
      <c r="P145" s="225">
        <f>O145*H145</f>
        <v>0</v>
      </c>
      <c r="Q145" s="225">
        <v>0</v>
      </c>
      <c r="R145" s="225">
        <f>Q145*H145</f>
        <v>0</v>
      </c>
      <c r="S145" s="225">
        <v>0</v>
      </c>
      <c r="T145" s="226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7" t="s">
        <v>216</v>
      </c>
      <c r="AT145" s="227" t="s">
        <v>211</v>
      </c>
      <c r="AU145" s="227" t="s">
        <v>81</v>
      </c>
      <c r="AY145" s="20" t="s">
        <v>209</v>
      </c>
      <c r="BE145" s="228">
        <f>IF(N145="základní",J145,0)</f>
        <v>0</v>
      </c>
      <c r="BF145" s="228">
        <f>IF(N145="snížená",J145,0)</f>
        <v>0</v>
      </c>
      <c r="BG145" s="228">
        <f>IF(N145="zákl. přenesená",J145,0)</f>
        <v>0</v>
      </c>
      <c r="BH145" s="228">
        <f>IF(N145="sníž. přenesená",J145,0)</f>
        <v>0</v>
      </c>
      <c r="BI145" s="228">
        <f>IF(N145="nulová",J145,0)</f>
        <v>0</v>
      </c>
      <c r="BJ145" s="20" t="s">
        <v>79</v>
      </c>
      <c r="BK145" s="228">
        <f>ROUND(I145*H145,2)</f>
        <v>0</v>
      </c>
      <c r="BL145" s="20" t="s">
        <v>216</v>
      </c>
      <c r="BM145" s="227" t="s">
        <v>2150</v>
      </c>
    </row>
    <row r="146" s="2" customFormat="1">
      <c r="A146" s="41"/>
      <c r="B146" s="42"/>
      <c r="C146" s="43"/>
      <c r="D146" s="229" t="s">
        <v>218</v>
      </c>
      <c r="E146" s="43"/>
      <c r="F146" s="230" t="s">
        <v>474</v>
      </c>
      <c r="G146" s="43"/>
      <c r="H146" s="43"/>
      <c r="I146" s="231"/>
      <c r="J146" s="43"/>
      <c r="K146" s="43"/>
      <c r="L146" s="47"/>
      <c r="M146" s="232"/>
      <c r="N146" s="233"/>
      <c r="O146" s="87"/>
      <c r="P146" s="87"/>
      <c r="Q146" s="87"/>
      <c r="R146" s="87"/>
      <c r="S146" s="87"/>
      <c r="T146" s="88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0" t="s">
        <v>218</v>
      </c>
      <c r="AU146" s="20" t="s">
        <v>81</v>
      </c>
    </row>
    <row r="147" s="2" customFormat="1" ht="37.8" customHeight="1">
      <c r="A147" s="41"/>
      <c r="B147" s="42"/>
      <c r="C147" s="216" t="s">
        <v>284</v>
      </c>
      <c r="D147" s="216" t="s">
        <v>211</v>
      </c>
      <c r="E147" s="217" t="s">
        <v>598</v>
      </c>
      <c r="F147" s="218" t="s">
        <v>599</v>
      </c>
      <c r="G147" s="219" t="s">
        <v>362</v>
      </c>
      <c r="H147" s="220">
        <v>136.84999999999999</v>
      </c>
      <c r="I147" s="221"/>
      <c r="J147" s="222">
        <f>ROUND(I147*H147,2)</f>
        <v>0</v>
      </c>
      <c r="K147" s="218" t="s">
        <v>215</v>
      </c>
      <c r="L147" s="47"/>
      <c r="M147" s="223" t="s">
        <v>19</v>
      </c>
      <c r="N147" s="224" t="s">
        <v>42</v>
      </c>
      <c r="O147" s="87"/>
      <c r="P147" s="225">
        <f>O147*H147</f>
        <v>0</v>
      </c>
      <c r="Q147" s="225">
        <v>0</v>
      </c>
      <c r="R147" s="225">
        <f>Q147*H147</f>
        <v>0</v>
      </c>
      <c r="S147" s="225">
        <v>0</v>
      </c>
      <c r="T147" s="226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7" t="s">
        <v>216</v>
      </c>
      <c r="AT147" s="227" t="s">
        <v>211</v>
      </c>
      <c r="AU147" s="227" t="s">
        <v>81</v>
      </c>
      <c r="AY147" s="20" t="s">
        <v>209</v>
      </c>
      <c r="BE147" s="228">
        <f>IF(N147="základní",J147,0)</f>
        <v>0</v>
      </c>
      <c r="BF147" s="228">
        <f>IF(N147="snížená",J147,0)</f>
        <v>0</v>
      </c>
      <c r="BG147" s="228">
        <f>IF(N147="zákl. přenesená",J147,0)</f>
        <v>0</v>
      </c>
      <c r="BH147" s="228">
        <f>IF(N147="sníž. přenesená",J147,0)</f>
        <v>0</v>
      </c>
      <c r="BI147" s="228">
        <f>IF(N147="nulová",J147,0)</f>
        <v>0</v>
      </c>
      <c r="BJ147" s="20" t="s">
        <v>79</v>
      </c>
      <c r="BK147" s="228">
        <f>ROUND(I147*H147,2)</f>
        <v>0</v>
      </c>
      <c r="BL147" s="20" t="s">
        <v>216</v>
      </c>
      <c r="BM147" s="227" t="s">
        <v>2151</v>
      </c>
    </row>
    <row r="148" s="2" customFormat="1">
      <c r="A148" s="41"/>
      <c r="B148" s="42"/>
      <c r="C148" s="43"/>
      <c r="D148" s="229" t="s">
        <v>218</v>
      </c>
      <c r="E148" s="43"/>
      <c r="F148" s="230" t="s">
        <v>601</v>
      </c>
      <c r="G148" s="43"/>
      <c r="H148" s="43"/>
      <c r="I148" s="231"/>
      <c r="J148" s="43"/>
      <c r="K148" s="43"/>
      <c r="L148" s="47"/>
      <c r="M148" s="232"/>
      <c r="N148" s="233"/>
      <c r="O148" s="87"/>
      <c r="P148" s="87"/>
      <c r="Q148" s="87"/>
      <c r="R148" s="87"/>
      <c r="S148" s="87"/>
      <c r="T148" s="88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0" t="s">
        <v>218</v>
      </c>
      <c r="AU148" s="20" t="s">
        <v>81</v>
      </c>
    </row>
    <row r="149" s="13" customFormat="1">
      <c r="A149" s="13"/>
      <c r="B149" s="234"/>
      <c r="C149" s="235"/>
      <c r="D149" s="236" t="s">
        <v>220</v>
      </c>
      <c r="E149" s="237" t="s">
        <v>19</v>
      </c>
      <c r="F149" s="238" t="s">
        <v>2152</v>
      </c>
      <c r="G149" s="235"/>
      <c r="H149" s="237" t="s">
        <v>19</v>
      </c>
      <c r="I149" s="239"/>
      <c r="J149" s="235"/>
      <c r="K149" s="235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220</v>
      </c>
      <c r="AU149" s="244" t="s">
        <v>81</v>
      </c>
      <c r="AV149" s="13" t="s">
        <v>79</v>
      </c>
      <c r="AW149" s="13" t="s">
        <v>32</v>
      </c>
      <c r="AX149" s="13" t="s">
        <v>71</v>
      </c>
      <c r="AY149" s="244" t="s">
        <v>209</v>
      </c>
    </row>
    <row r="150" s="13" customFormat="1">
      <c r="A150" s="13"/>
      <c r="B150" s="234"/>
      <c r="C150" s="235"/>
      <c r="D150" s="236" t="s">
        <v>220</v>
      </c>
      <c r="E150" s="237" t="s">
        <v>19</v>
      </c>
      <c r="F150" s="238" t="s">
        <v>629</v>
      </c>
      <c r="G150" s="235"/>
      <c r="H150" s="237" t="s">
        <v>19</v>
      </c>
      <c r="I150" s="239"/>
      <c r="J150" s="235"/>
      <c r="K150" s="235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220</v>
      </c>
      <c r="AU150" s="244" t="s">
        <v>81</v>
      </c>
      <c r="AV150" s="13" t="s">
        <v>79</v>
      </c>
      <c r="AW150" s="13" t="s">
        <v>32</v>
      </c>
      <c r="AX150" s="13" t="s">
        <v>71</v>
      </c>
      <c r="AY150" s="244" t="s">
        <v>209</v>
      </c>
    </row>
    <row r="151" s="14" customFormat="1">
      <c r="A151" s="14"/>
      <c r="B151" s="245"/>
      <c r="C151" s="246"/>
      <c r="D151" s="236" t="s">
        <v>220</v>
      </c>
      <c r="E151" s="247" t="s">
        <v>19</v>
      </c>
      <c r="F151" s="248" t="s">
        <v>2153</v>
      </c>
      <c r="G151" s="246"/>
      <c r="H151" s="249">
        <v>60.450000000000003</v>
      </c>
      <c r="I151" s="250"/>
      <c r="J151" s="246"/>
      <c r="K151" s="246"/>
      <c r="L151" s="251"/>
      <c r="M151" s="252"/>
      <c r="N151" s="253"/>
      <c r="O151" s="253"/>
      <c r="P151" s="253"/>
      <c r="Q151" s="253"/>
      <c r="R151" s="253"/>
      <c r="S151" s="253"/>
      <c r="T151" s="25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5" t="s">
        <v>220</v>
      </c>
      <c r="AU151" s="255" t="s">
        <v>81</v>
      </c>
      <c r="AV151" s="14" t="s">
        <v>81</v>
      </c>
      <c r="AW151" s="14" t="s">
        <v>32</v>
      </c>
      <c r="AX151" s="14" t="s">
        <v>71</v>
      </c>
      <c r="AY151" s="255" t="s">
        <v>209</v>
      </c>
    </row>
    <row r="152" s="13" customFormat="1">
      <c r="A152" s="13"/>
      <c r="B152" s="234"/>
      <c r="C152" s="235"/>
      <c r="D152" s="236" t="s">
        <v>220</v>
      </c>
      <c r="E152" s="237" t="s">
        <v>19</v>
      </c>
      <c r="F152" s="238" t="s">
        <v>1947</v>
      </c>
      <c r="G152" s="235"/>
      <c r="H152" s="237" t="s">
        <v>19</v>
      </c>
      <c r="I152" s="239"/>
      <c r="J152" s="235"/>
      <c r="K152" s="235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220</v>
      </c>
      <c r="AU152" s="244" t="s">
        <v>81</v>
      </c>
      <c r="AV152" s="13" t="s">
        <v>79</v>
      </c>
      <c r="AW152" s="13" t="s">
        <v>32</v>
      </c>
      <c r="AX152" s="13" t="s">
        <v>71</v>
      </c>
      <c r="AY152" s="244" t="s">
        <v>209</v>
      </c>
    </row>
    <row r="153" s="14" customFormat="1">
      <c r="A153" s="14"/>
      <c r="B153" s="245"/>
      <c r="C153" s="246"/>
      <c r="D153" s="236" t="s">
        <v>220</v>
      </c>
      <c r="E153" s="247" t="s">
        <v>19</v>
      </c>
      <c r="F153" s="248" t="s">
        <v>2154</v>
      </c>
      <c r="G153" s="246"/>
      <c r="H153" s="249">
        <v>50.100000000000001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220</v>
      </c>
      <c r="AU153" s="255" t="s">
        <v>81</v>
      </c>
      <c r="AV153" s="14" t="s">
        <v>81</v>
      </c>
      <c r="AW153" s="14" t="s">
        <v>32</v>
      </c>
      <c r="AX153" s="14" t="s">
        <v>71</v>
      </c>
      <c r="AY153" s="255" t="s">
        <v>209</v>
      </c>
    </row>
    <row r="154" s="13" customFormat="1">
      <c r="A154" s="13"/>
      <c r="B154" s="234"/>
      <c r="C154" s="235"/>
      <c r="D154" s="236" t="s">
        <v>220</v>
      </c>
      <c r="E154" s="237" t="s">
        <v>19</v>
      </c>
      <c r="F154" s="238" t="s">
        <v>619</v>
      </c>
      <c r="G154" s="235"/>
      <c r="H154" s="237" t="s">
        <v>19</v>
      </c>
      <c r="I154" s="239"/>
      <c r="J154" s="235"/>
      <c r="K154" s="235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220</v>
      </c>
      <c r="AU154" s="244" t="s">
        <v>81</v>
      </c>
      <c r="AV154" s="13" t="s">
        <v>79</v>
      </c>
      <c r="AW154" s="13" t="s">
        <v>32</v>
      </c>
      <c r="AX154" s="13" t="s">
        <v>71</v>
      </c>
      <c r="AY154" s="244" t="s">
        <v>209</v>
      </c>
    </row>
    <row r="155" s="14" customFormat="1">
      <c r="A155" s="14"/>
      <c r="B155" s="245"/>
      <c r="C155" s="246"/>
      <c r="D155" s="236" t="s">
        <v>220</v>
      </c>
      <c r="E155" s="247" t="s">
        <v>19</v>
      </c>
      <c r="F155" s="248" t="s">
        <v>2155</v>
      </c>
      <c r="G155" s="246"/>
      <c r="H155" s="249">
        <v>5.4000000000000004</v>
      </c>
      <c r="I155" s="250"/>
      <c r="J155" s="246"/>
      <c r="K155" s="246"/>
      <c r="L155" s="251"/>
      <c r="M155" s="252"/>
      <c r="N155" s="253"/>
      <c r="O155" s="253"/>
      <c r="P155" s="253"/>
      <c r="Q155" s="253"/>
      <c r="R155" s="253"/>
      <c r="S155" s="253"/>
      <c r="T155" s="25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5" t="s">
        <v>220</v>
      </c>
      <c r="AU155" s="255" t="s">
        <v>81</v>
      </c>
      <c r="AV155" s="14" t="s">
        <v>81</v>
      </c>
      <c r="AW155" s="14" t="s">
        <v>32</v>
      </c>
      <c r="AX155" s="14" t="s">
        <v>71</v>
      </c>
      <c r="AY155" s="255" t="s">
        <v>209</v>
      </c>
    </row>
    <row r="156" s="14" customFormat="1">
      <c r="A156" s="14"/>
      <c r="B156" s="245"/>
      <c r="C156" s="246"/>
      <c r="D156" s="236" t="s">
        <v>220</v>
      </c>
      <c r="E156" s="247" t="s">
        <v>19</v>
      </c>
      <c r="F156" s="248" t="s">
        <v>2156</v>
      </c>
      <c r="G156" s="246"/>
      <c r="H156" s="249">
        <v>20.899999999999999</v>
      </c>
      <c r="I156" s="250"/>
      <c r="J156" s="246"/>
      <c r="K156" s="246"/>
      <c r="L156" s="251"/>
      <c r="M156" s="252"/>
      <c r="N156" s="253"/>
      <c r="O156" s="253"/>
      <c r="P156" s="253"/>
      <c r="Q156" s="253"/>
      <c r="R156" s="253"/>
      <c r="S156" s="253"/>
      <c r="T156" s="25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5" t="s">
        <v>220</v>
      </c>
      <c r="AU156" s="255" t="s">
        <v>81</v>
      </c>
      <c r="AV156" s="14" t="s">
        <v>81</v>
      </c>
      <c r="AW156" s="14" t="s">
        <v>32</v>
      </c>
      <c r="AX156" s="14" t="s">
        <v>71</v>
      </c>
      <c r="AY156" s="255" t="s">
        <v>209</v>
      </c>
    </row>
    <row r="157" s="15" customFormat="1">
      <c r="A157" s="15"/>
      <c r="B157" s="256"/>
      <c r="C157" s="257"/>
      <c r="D157" s="236" t="s">
        <v>220</v>
      </c>
      <c r="E157" s="258" t="s">
        <v>19</v>
      </c>
      <c r="F157" s="259" t="s">
        <v>271</v>
      </c>
      <c r="G157" s="257"/>
      <c r="H157" s="260">
        <v>136.85000000000002</v>
      </c>
      <c r="I157" s="261"/>
      <c r="J157" s="257"/>
      <c r="K157" s="257"/>
      <c r="L157" s="262"/>
      <c r="M157" s="263"/>
      <c r="N157" s="264"/>
      <c r="O157" s="264"/>
      <c r="P157" s="264"/>
      <c r="Q157" s="264"/>
      <c r="R157" s="264"/>
      <c r="S157" s="264"/>
      <c r="T157" s="26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6" t="s">
        <v>220</v>
      </c>
      <c r="AU157" s="266" t="s">
        <v>81</v>
      </c>
      <c r="AV157" s="15" t="s">
        <v>216</v>
      </c>
      <c r="AW157" s="15" t="s">
        <v>32</v>
      </c>
      <c r="AX157" s="15" t="s">
        <v>79</v>
      </c>
      <c r="AY157" s="266" t="s">
        <v>209</v>
      </c>
    </row>
    <row r="158" s="2" customFormat="1" ht="37.8" customHeight="1">
      <c r="A158" s="41"/>
      <c r="B158" s="42"/>
      <c r="C158" s="216" t="s">
        <v>290</v>
      </c>
      <c r="D158" s="216" t="s">
        <v>211</v>
      </c>
      <c r="E158" s="217" t="s">
        <v>624</v>
      </c>
      <c r="F158" s="218" t="s">
        <v>625</v>
      </c>
      <c r="G158" s="219" t="s">
        <v>362</v>
      </c>
      <c r="H158" s="220">
        <v>10.35</v>
      </c>
      <c r="I158" s="221"/>
      <c r="J158" s="222">
        <f>ROUND(I158*H158,2)</f>
        <v>0</v>
      </c>
      <c r="K158" s="218" t="s">
        <v>215</v>
      </c>
      <c r="L158" s="47"/>
      <c r="M158" s="223" t="s">
        <v>19</v>
      </c>
      <c r="N158" s="224" t="s">
        <v>42</v>
      </c>
      <c r="O158" s="87"/>
      <c r="P158" s="225">
        <f>O158*H158</f>
        <v>0</v>
      </c>
      <c r="Q158" s="225">
        <v>0</v>
      </c>
      <c r="R158" s="225">
        <f>Q158*H158</f>
        <v>0</v>
      </c>
      <c r="S158" s="225">
        <v>0</v>
      </c>
      <c r="T158" s="226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7" t="s">
        <v>216</v>
      </c>
      <c r="AT158" s="227" t="s">
        <v>211</v>
      </c>
      <c r="AU158" s="227" t="s">
        <v>81</v>
      </c>
      <c r="AY158" s="20" t="s">
        <v>209</v>
      </c>
      <c r="BE158" s="228">
        <f>IF(N158="základní",J158,0)</f>
        <v>0</v>
      </c>
      <c r="BF158" s="228">
        <f>IF(N158="snížená",J158,0)</f>
        <v>0</v>
      </c>
      <c r="BG158" s="228">
        <f>IF(N158="zákl. přenesená",J158,0)</f>
        <v>0</v>
      </c>
      <c r="BH158" s="228">
        <f>IF(N158="sníž. přenesená",J158,0)</f>
        <v>0</v>
      </c>
      <c r="BI158" s="228">
        <f>IF(N158="nulová",J158,0)</f>
        <v>0</v>
      </c>
      <c r="BJ158" s="20" t="s">
        <v>79</v>
      </c>
      <c r="BK158" s="228">
        <f>ROUND(I158*H158,2)</f>
        <v>0</v>
      </c>
      <c r="BL158" s="20" t="s">
        <v>216</v>
      </c>
      <c r="BM158" s="227" t="s">
        <v>2157</v>
      </c>
    </row>
    <row r="159" s="2" customFormat="1">
      <c r="A159" s="41"/>
      <c r="B159" s="42"/>
      <c r="C159" s="43"/>
      <c r="D159" s="229" t="s">
        <v>218</v>
      </c>
      <c r="E159" s="43"/>
      <c r="F159" s="230" t="s">
        <v>627</v>
      </c>
      <c r="G159" s="43"/>
      <c r="H159" s="43"/>
      <c r="I159" s="231"/>
      <c r="J159" s="43"/>
      <c r="K159" s="43"/>
      <c r="L159" s="47"/>
      <c r="M159" s="232"/>
      <c r="N159" s="233"/>
      <c r="O159" s="87"/>
      <c r="P159" s="87"/>
      <c r="Q159" s="87"/>
      <c r="R159" s="87"/>
      <c r="S159" s="87"/>
      <c r="T159" s="88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0" t="s">
        <v>218</v>
      </c>
      <c r="AU159" s="20" t="s">
        <v>81</v>
      </c>
    </row>
    <row r="160" s="13" customFormat="1">
      <c r="A160" s="13"/>
      <c r="B160" s="234"/>
      <c r="C160" s="235"/>
      <c r="D160" s="236" t="s">
        <v>220</v>
      </c>
      <c r="E160" s="237" t="s">
        <v>19</v>
      </c>
      <c r="F160" s="238" t="s">
        <v>628</v>
      </c>
      <c r="G160" s="235"/>
      <c r="H160" s="237" t="s">
        <v>19</v>
      </c>
      <c r="I160" s="239"/>
      <c r="J160" s="235"/>
      <c r="K160" s="235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220</v>
      </c>
      <c r="AU160" s="244" t="s">
        <v>81</v>
      </c>
      <c r="AV160" s="13" t="s">
        <v>79</v>
      </c>
      <c r="AW160" s="13" t="s">
        <v>32</v>
      </c>
      <c r="AX160" s="13" t="s">
        <v>71</v>
      </c>
      <c r="AY160" s="244" t="s">
        <v>209</v>
      </c>
    </row>
    <row r="161" s="13" customFormat="1">
      <c r="A161" s="13"/>
      <c r="B161" s="234"/>
      <c r="C161" s="235"/>
      <c r="D161" s="236" t="s">
        <v>220</v>
      </c>
      <c r="E161" s="237" t="s">
        <v>19</v>
      </c>
      <c r="F161" s="238" t="s">
        <v>629</v>
      </c>
      <c r="G161" s="235"/>
      <c r="H161" s="237" t="s">
        <v>19</v>
      </c>
      <c r="I161" s="239"/>
      <c r="J161" s="235"/>
      <c r="K161" s="235"/>
      <c r="L161" s="240"/>
      <c r="M161" s="241"/>
      <c r="N161" s="242"/>
      <c r="O161" s="242"/>
      <c r="P161" s="242"/>
      <c r="Q161" s="242"/>
      <c r="R161" s="242"/>
      <c r="S161" s="242"/>
      <c r="T161" s="24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4" t="s">
        <v>220</v>
      </c>
      <c r="AU161" s="244" t="s">
        <v>81</v>
      </c>
      <c r="AV161" s="13" t="s">
        <v>79</v>
      </c>
      <c r="AW161" s="13" t="s">
        <v>32</v>
      </c>
      <c r="AX161" s="13" t="s">
        <v>71</v>
      </c>
      <c r="AY161" s="244" t="s">
        <v>209</v>
      </c>
    </row>
    <row r="162" s="14" customFormat="1">
      <c r="A162" s="14"/>
      <c r="B162" s="245"/>
      <c r="C162" s="246"/>
      <c r="D162" s="236" t="s">
        <v>220</v>
      </c>
      <c r="E162" s="247" t="s">
        <v>19</v>
      </c>
      <c r="F162" s="248" t="s">
        <v>2153</v>
      </c>
      <c r="G162" s="246"/>
      <c r="H162" s="249">
        <v>60.450000000000003</v>
      </c>
      <c r="I162" s="250"/>
      <c r="J162" s="246"/>
      <c r="K162" s="246"/>
      <c r="L162" s="251"/>
      <c r="M162" s="252"/>
      <c r="N162" s="253"/>
      <c r="O162" s="253"/>
      <c r="P162" s="253"/>
      <c r="Q162" s="253"/>
      <c r="R162" s="253"/>
      <c r="S162" s="253"/>
      <c r="T162" s="25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5" t="s">
        <v>220</v>
      </c>
      <c r="AU162" s="255" t="s">
        <v>81</v>
      </c>
      <c r="AV162" s="14" t="s">
        <v>81</v>
      </c>
      <c r="AW162" s="14" t="s">
        <v>32</v>
      </c>
      <c r="AX162" s="14" t="s">
        <v>71</v>
      </c>
      <c r="AY162" s="255" t="s">
        <v>209</v>
      </c>
    </row>
    <row r="163" s="13" customFormat="1">
      <c r="A163" s="13"/>
      <c r="B163" s="234"/>
      <c r="C163" s="235"/>
      <c r="D163" s="236" t="s">
        <v>220</v>
      </c>
      <c r="E163" s="237" t="s">
        <v>19</v>
      </c>
      <c r="F163" s="238" t="s">
        <v>2158</v>
      </c>
      <c r="G163" s="235"/>
      <c r="H163" s="237" t="s">
        <v>19</v>
      </c>
      <c r="I163" s="239"/>
      <c r="J163" s="235"/>
      <c r="K163" s="235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220</v>
      </c>
      <c r="AU163" s="244" t="s">
        <v>81</v>
      </c>
      <c r="AV163" s="13" t="s">
        <v>79</v>
      </c>
      <c r="AW163" s="13" t="s">
        <v>32</v>
      </c>
      <c r="AX163" s="13" t="s">
        <v>71</v>
      </c>
      <c r="AY163" s="244" t="s">
        <v>209</v>
      </c>
    </row>
    <row r="164" s="14" customFormat="1">
      <c r="A164" s="14"/>
      <c r="B164" s="245"/>
      <c r="C164" s="246"/>
      <c r="D164" s="236" t="s">
        <v>220</v>
      </c>
      <c r="E164" s="247" t="s">
        <v>19</v>
      </c>
      <c r="F164" s="248" t="s">
        <v>2159</v>
      </c>
      <c r="G164" s="246"/>
      <c r="H164" s="249">
        <v>-50.100000000000001</v>
      </c>
      <c r="I164" s="250"/>
      <c r="J164" s="246"/>
      <c r="K164" s="246"/>
      <c r="L164" s="251"/>
      <c r="M164" s="252"/>
      <c r="N164" s="253"/>
      <c r="O164" s="253"/>
      <c r="P164" s="253"/>
      <c r="Q164" s="253"/>
      <c r="R164" s="253"/>
      <c r="S164" s="253"/>
      <c r="T164" s="25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5" t="s">
        <v>220</v>
      </c>
      <c r="AU164" s="255" t="s">
        <v>81</v>
      </c>
      <c r="AV164" s="14" t="s">
        <v>81</v>
      </c>
      <c r="AW164" s="14" t="s">
        <v>32</v>
      </c>
      <c r="AX164" s="14" t="s">
        <v>71</v>
      </c>
      <c r="AY164" s="255" t="s">
        <v>209</v>
      </c>
    </row>
    <row r="165" s="15" customFormat="1">
      <c r="A165" s="15"/>
      <c r="B165" s="256"/>
      <c r="C165" s="257"/>
      <c r="D165" s="236" t="s">
        <v>220</v>
      </c>
      <c r="E165" s="258" t="s">
        <v>19</v>
      </c>
      <c r="F165" s="259" t="s">
        <v>271</v>
      </c>
      <c r="G165" s="257"/>
      <c r="H165" s="260">
        <v>10.350000000000001</v>
      </c>
      <c r="I165" s="261"/>
      <c r="J165" s="257"/>
      <c r="K165" s="257"/>
      <c r="L165" s="262"/>
      <c r="M165" s="263"/>
      <c r="N165" s="264"/>
      <c r="O165" s="264"/>
      <c r="P165" s="264"/>
      <c r="Q165" s="264"/>
      <c r="R165" s="264"/>
      <c r="S165" s="264"/>
      <c r="T165" s="26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66" t="s">
        <v>220</v>
      </c>
      <c r="AU165" s="266" t="s">
        <v>81</v>
      </c>
      <c r="AV165" s="15" t="s">
        <v>216</v>
      </c>
      <c r="AW165" s="15" t="s">
        <v>32</v>
      </c>
      <c r="AX165" s="15" t="s">
        <v>79</v>
      </c>
      <c r="AY165" s="266" t="s">
        <v>209</v>
      </c>
    </row>
    <row r="166" s="2" customFormat="1" ht="37.8" customHeight="1">
      <c r="A166" s="41"/>
      <c r="B166" s="42"/>
      <c r="C166" s="216" t="s">
        <v>296</v>
      </c>
      <c r="D166" s="216" t="s">
        <v>211</v>
      </c>
      <c r="E166" s="217" t="s">
        <v>633</v>
      </c>
      <c r="F166" s="218" t="s">
        <v>634</v>
      </c>
      <c r="G166" s="219" t="s">
        <v>362</v>
      </c>
      <c r="H166" s="220">
        <v>51.75</v>
      </c>
      <c r="I166" s="221"/>
      <c r="J166" s="222">
        <f>ROUND(I166*H166,2)</f>
        <v>0</v>
      </c>
      <c r="K166" s="218" t="s">
        <v>215</v>
      </c>
      <c r="L166" s="47"/>
      <c r="M166" s="223" t="s">
        <v>19</v>
      </c>
      <c r="N166" s="224" t="s">
        <v>42</v>
      </c>
      <c r="O166" s="87"/>
      <c r="P166" s="225">
        <f>O166*H166</f>
        <v>0</v>
      </c>
      <c r="Q166" s="225">
        <v>0</v>
      </c>
      <c r="R166" s="225">
        <f>Q166*H166</f>
        <v>0</v>
      </c>
      <c r="S166" s="225">
        <v>0</v>
      </c>
      <c r="T166" s="226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7" t="s">
        <v>216</v>
      </c>
      <c r="AT166" s="227" t="s">
        <v>211</v>
      </c>
      <c r="AU166" s="227" t="s">
        <v>81</v>
      </c>
      <c r="AY166" s="20" t="s">
        <v>209</v>
      </c>
      <c r="BE166" s="228">
        <f>IF(N166="základní",J166,0)</f>
        <v>0</v>
      </c>
      <c r="BF166" s="228">
        <f>IF(N166="snížená",J166,0)</f>
        <v>0</v>
      </c>
      <c r="BG166" s="228">
        <f>IF(N166="zákl. přenesená",J166,0)</f>
        <v>0</v>
      </c>
      <c r="BH166" s="228">
        <f>IF(N166="sníž. přenesená",J166,0)</f>
        <v>0</v>
      </c>
      <c r="BI166" s="228">
        <f>IF(N166="nulová",J166,0)</f>
        <v>0</v>
      </c>
      <c r="BJ166" s="20" t="s">
        <v>79</v>
      </c>
      <c r="BK166" s="228">
        <f>ROUND(I166*H166,2)</f>
        <v>0</v>
      </c>
      <c r="BL166" s="20" t="s">
        <v>216</v>
      </c>
      <c r="BM166" s="227" t="s">
        <v>2160</v>
      </c>
    </row>
    <row r="167" s="2" customFormat="1">
      <c r="A167" s="41"/>
      <c r="B167" s="42"/>
      <c r="C167" s="43"/>
      <c r="D167" s="229" t="s">
        <v>218</v>
      </c>
      <c r="E167" s="43"/>
      <c r="F167" s="230" t="s">
        <v>636</v>
      </c>
      <c r="G167" s="43"/>
      <c r="H167" s="43"/>
      <c r="I167" s="231"/>
      <c r="J167" s="43"/>
      <c r="K167" s="43"/>
      <c r="L167" s="47"/>
      <c r="M167" s="232"/>
      <c r="N167" s="233"/>
      <c r="O167" s="87"/>
      <c r="P167" s="87"/>
      <c r="Q167" s="87"/>
      <c r="R167" s="87"/>
      <c r="S167" s="87"/>
      <c r="T167" s="88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0" t="s">
        <v>218</v>
      </c>
      <c r="AU167" s="20" t="s">
        <v>81</v>
      </c>
    </row>
    <row r="168" s="14" customFormat="1">
      <c r="A168" s="14"/>
      <c r="B168" s="245"/>
      <c r="C168" s="246"/>
      <c r="D168" s="236" t="s">
        <v>220</v>
      </c>
      <c r="E168" s="246"/>
      <c r="F168" s="248" t="s">
        <v>2161</v>
      </c>
      <c r="G168" s="246"/>
      <c r="H168" s="249">
        <v>51.75</v>
      </c>
      <c r="I168" s="250"/>
      <c r="J168" s="246"/>
      <c r="K168" s="246"/>
      <c r="L168" s="251"/>
      <c r="M168" s="252"/>
      <c r="N168" s="253"/>
      <c r="O168" s="253"/>
      <c r="P168" s="253"/>
      <c r="Q168" s="253"/>
      <c r="R168" s="253"/>
      <c r="S168" s="253"/>
      <c r="T168" s="25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5" t="s">
        <v>220</v>
      </c>
      <c r="AU168" s="255" t="s">
        <v>81</v>
      </c>
      <c r="AV168" s="14" t="s">
        <v>81</v>
      </c>
      <c r="AW168" s="14" t="s">
        <v>4</v>
      </c>
      <c r="AX168" s="14" t="s">
        <v>79</v>
      </c>
      <c r="AY168" s="255" t="s">
        <v>209</v>
      </c>
    </row>
    <row r="169" s="2" customFormat="1" ht="37.8" customHeight="1">
      <c r="A169" s="41"/>
      <c r="B169" s="42"/>
      <c r="C169" s="216" t="s">
        <v>304</v>
      </c>
      <c r="D169" s="216" t="s">
        <v>211</v>
      </c>
      <c r="E169" s="217" t="s">
        <v>639</v>
      </c>
      <c r="F169" s="218" t="s">
        <v>640</v>
      </c>
      <c r="G169" s="219" t="s">
        <v>362</v>
      </c>
      <c r="H169" s="220">
        <v>32.549999999999997</v>
      </c>
      <c r="I169" s="221"/>
      <c r="J169" s="222">
        <f>ROUND(I169*H169,2)</f>
        <v>0</v>
      </c>
      <c r="K169" s="218" t="s">
        <v>215</v>
      </c>
      <c r="L169" s="47"/>
      <c r="M169" s="223" t="s">
        <v>19</v>
      </c>
      <c r="N169" s="224" t="s">
        <v>42</v>
      </c>
      <c r="O169" s="87"/>
      <c r="P169" s="225">
        <f>O169*H169</f>
        <v>0</v>
      </c>
      <c r="Q169" s="225">
        <v>0</v>
      </c>
      <c r="R169" s="225">
        <f>Q169*H169</f>
        <v>0</v>
      </c>
      <c r="S169" s="225">
        <v>0</v>
      </c>
      <c r="T169" s="226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27" t="s">
        <v>216</v>
      </c>
      <c r="AT169" s="227" t="s">
        <v>211</v>
      </c>
      <c r="AU169" s="227" t="s">
        <v>81</v>
      </c>
      <c r="AY169" s="20" t="s">
        <v>209</v>
      </c>
      <c r="BE169" s="228">
        <f>IF(N169="základní",J169,0)</f>
        <v>0</v>
      </c>
      <c r="BF169" s="228">
        <f>IF(N169="snížená",J169,0)</f>
        <v>0</v>
      </c>
      <c r="BG169" s="228">
        <f>IF(N169="zákl. přenesená",J169,0)</f>
        <v>0</v>
      </c>
      <c r="BH169" s="228">
        <f>IF(N169="sníž. přenesená",J169,0)</f>
        <v>0</v>
      </c>
      <c r="BI169" s="228">
        <f>IF(N169="nulová",J169,0)</f>
        <v>0</v>
      </c>
      <c r="BJ169" s="20" t="s">
        <v>79</v>
      </c>
      <c r="BK169" s="228">
        <f>ROUND(I169*H169,2)</f>
        <v>0</v>
      </c>
      <c r="BL169" s="20" t="s">
        <v>216</v>
      </c>
      <c r="BM169" s="227" t="s">
        <v>2162</v>
      </c>
    </row>
    <row r="170" s="2" customFormat="1">
      <c r="A170" s="41"/>
      <c r="B170" s="42"/>
      <c r="C170" s="43"/>
      <c r="D170" s="229" t="s">
        <v>218</v>
      </c>
      <c r="E170" s="43"/>
      <c r="F170" s="230" t="s">
        <v>642</v>
      </c>
      <c r="G170" s="43"/>
      <c r="H170" s="43"/>
      <c r="I170" s="231"/>
      <c r="J170" s="43"/>
      <c r="K170" s="43"/>
      <c r="L170" s="47"/>
      <c r="M170" s="232"/>
      <c r="N170" s="233"/>
      <c r="O170" s="87"/>
      <c r="P170" s="87"/>
      <c r="Q170" s="87"/>
      <c r="R170" s="87"/>
      <c r="S170" s="87"/>
      <c r="T170" s="88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T170" s="20" t="s">
        <v>218</v>
      </c>
      <c r="AU170" s="20" t="s">
        <v>81</v>
      </c>
    </row>
    <row r="171" s="13" customFormat="1">
      <c r="A171" s="13"/>
      <c r="B171" s="234"/>
      <c r="C171" s="235"/>
      <c r="D171" s="236" t="s">
        <v>220</v>
      </c>
      <c r="E171" s="237" t="s">
        <v>19</v>
      </c>
      <c r="F171" s="238" t="s">
        <v>628</v>
      </c>
      <c r="G171" s="235"/>
      <c r="H171" s="237" t="s">
        <v>19</v>
      </c>
      <c r="I171" s="239"/>
      <c r="J171" s="235"/>
      <c r="K171" s="235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220</v>
      </c>
      <c r="AU171" s="244" t="s">
        <v>81</v>
      </c>
      <c r="AV171" s="13" t="s">
        <v>79</v>
      </c>
      <c r="AW171" s="13" t="s">
        <v>32</v>
      </c>
      <c r="AX171" s="13" t="s">
        <v>71</v>
      </c>
      <c r="AY171" s="244" t="s">
        <v>209</v>
      </c>
    </row>
    <row r="172" s="13" customFormat="1">
      <c r="A172" s="13"/>
      <c r="B172" s="234"/>
      <c r="C172" s="235"/>
      <c r="D172" s="236" t="s">
        <v>220</v>
      </c>
      <c r="E172" s="237" t="s">
        <v>19</v>
      </c>
      <c r="F172" s="238" t="s">
        <v>629</v>
      </c>
      <c r="G172" s="235"/>
      <c r="H172" s="237" t="s">
        <v>19</v>
      </c>
      <c r="I172" s="239"/>
      <c r="J172" s="235"/>
      <c r="K172" s="235"/>
      <c r="L172" s="240"/>
      <c r="M172" s="241"/>
      <c r="N172" s="242"/>
      <c r="O172" s="242"/>
      <c r="P172" s="242"/>
      <c r="Q172" s="242"/>
      <c r="R172" s="242"/>
      <c r="S172" s="242"/>
      <c r="T172" s="24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4" t="s">
        <v>220</v>
      </c>
      <c r="AU172" s="244" t="s">
        <v>81</v>
      </c>
      <c r="AV172" s="13" t="s">
        <v>79</v>
      </c>
      <c r="AW172" s="13" t="s">
        <v>32</v>
      </c>
      <c r="AX172" s="13" t="s">
        <v>71</v>
      </c>
      <c r="AY172" s="244" t="s">
        <v>209</v>
      </c>
    </row>
    <row r="173" s="14" customFormat="1">
      <c r="A173" s="14"/>
      <c r="B173" s="245"/>
      <c r="C173" s="246"/>
      <c r="D173" s="236" t="s">
        <v>220</v>
      </c>
      <c r="E173" s="247" t="s">
        <v>19</v>
      </c>
      <c r="F173" s="248" t="s">
        <v>2163</v>
      </c>
      <c r="G173" s="246"/>
      <c r="H173" s="249">
        <v>32.549999999999997</v>
      </c>
      <c r="I173" s="250"/>
      <c r="J173" s="246"/>
      <c r="K173" s="246"/>
      <c r="L173" s="251"/>
      <c r="M173" s="252"/>
      <c r="N173" s="253"/>
      <c r="O173" s="253"/>
      <c r="P173" s="253"/>
      <c r="Q173" s="253"/>
      <c r="R173" s="253"/>
      <c r="S173" s="253"/>
      <c r="T173" s="25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5" t="s">
        <v>220</v>
      </c>
      <c r="AU173" s="255" t="s">
        <v>81</v>
      </c>
      <c r="AV173" s="14" t="s">
        <v>81</v>
      </c>
      <c r="AW173" s="14" t="s">
        <v>32</v>
      </c>
      <c r="AX173" s="14" t="s">
        <v>79</v>
      </c>
      <c r="AY173" s="255" t="s">
        <v>209</v>
      </c>
    </row>
    <row r="174" s="2" customFormat="1" ht="37.8" customHeight="1">
      <c r="A174" s="41"/>
      <c r="B174" s="42"/>
      <c r="C174" s="216" t="s">
        <v>311</v>
      </c>
      <c r="D174" s="216" t="s">
        <v>211</v>
      </c>
      <c r="E174" s="217" t="s">
        <v>644</v>
      </c>
      <c r="F174" s="218" t="s">
        <v>645</v>
      </c>
      <c r="G174" s="219" t="s">
        <v>362</v>
      </c>
      <c r="H174" s="220">
        <v>162.75</v>
      </c>
      <c r="I174" s="221"/>
      <c r="J174" s="222">
        <f>ROUND(I174*H174,2)</f>
        <v>0</v>
      </c>
      <c r="K174" s="218" t="s">
        <v>215</v>
      </c>
      <c r="L174" s="47"/>
      <c r="M174" s="223" t="s">
        <v>19</v>
      </c>
      <c r="N174" s="224" t="s">
        <v>42</v>
      </c>
      <c r="O174" s="87"/>
      <c r="P174" s="225">
        <f>O174*H174</f>
        <v>0</v>
      </c>
      <c r="Q174" s="225">
        <v>0</v>
      </c>
      <c r="R174" s="225">
        <f>Q174*H174</f>
        <v>0</v>
      </c>
      <c r="S174" s="225">
        <v>0</v>
      </c>
      <c r="T174" s="226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27" t="s">
        <v>216</v>
      </c>
      <c r="AT174" s="227" t="s">
        <v>211</v>
      </c>
      <c r="AU174" s="227" t="s">
        <v>81</v>
      </c>
      <c r="AY174" s="20" t="s">
        <v>209</v>
      </c>
      <c r="BE174" s="228">
        <f>IF(N174="základní",J174,0)</f>
        <v>0</v>
      </c>
      <c r="BF174" s="228">
        <f>IF(N174="snížená",J174,0)</f>
        <v>0</v>
      </c>
      <c r="BG174" s="228">
        <f>IF(N174="zákl. přenesená",J174,0)</f>
        <v>0</v>
      </c>
      <c r="BH174" s="228">
        <f>IF(N174="sníž. přenesená",J174,0)</f>
        <v>0</v>
      </c>
      <c r="BI174" s="228">
        <f>IF(N174="nulová",J174,0)</f>
        <v>0</v>
      </c>
      <c r="BJ174" s="20" t="s">
        <v>79</v>
      </c>
      <c r="BK174" s="228">
        <f>ROUND(I174*H174,2)</f>
        <v>0</v>
      </c>
      <c r="BL174" s="20" t="s">
        <v>216</v>
      </c>
      <c r="BM174" s="227" t="s">
        <v>2164</v>
      </c>
    </row>
    <row r="175" s="2" customFormat="1">
      <c r="A175" s="41"/>
      <c r="B175" s="42"/>
      <c r="C175" s="43"/>
      <c r="D175" s="229" t="s">
        <v>218</v>
      </c>
      <c r="E175" s="43"/>
      <c r="F175" s="230" t="s">
        <v>647</v>
      </c>
      <c r="G175" s="43"/>
      <c r="H175" s="43"/>
      <c r="I175" s="231"/>
      <c r="J175" s="43"/>
      <c r="K175" s="43"/>
      <c r="L175" s="47"/>
      <c r="M175" s="232"/>
      <c r="N175" s="233"/>
      <c r="O175" s="87"/>
      <c r="P175" s="87"/>
      <c r="Q175" s="87"/>
      <c r="R175" s="87"/>
      <c r="S175" s="87"/>
      <c r="T175" s="88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0" t="s">
        <v>218</v>
      </c>
      <c r="AU175" s="20" t="s">
        <v>81</v>
      </c>
    </row>
    <row r="176" s="14" customFormat="1">
      <c r="A176" s="14"/>
      <c r="B176" s="245"/>
      <c r="C176" s="246"/>
      <c r="D176" s="236" t="s">
        <v>220</v>
      </c>
      <c r="E176" s="246"/>
      <c r="F176" s="248" t="s">
        <v>2165</v>
      </c>
      <c r="G176" s="246"/>
      <c r="H176" s="249">
        <v>162.75</v>
      </c>
      <c r="I176" s="250"/>
      <c r="J176" s="246"/>
      <c r="K176" s="246"/>
      <c r="L176" s="251"/>
      <c r="M176" s="252"/>
      <c r="N176" s="253"/>
      <c r="O176" s="253"/>
      <c r="P176" s="253"/>
      <c r="Q176" s="253"/>
      <c r="R176" s="253"/>
      <c r="S176" s="253"/>
      <c r="T176" s="25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5" t="s">
        <v>220</v>
      </c>
      <c r="AU176" s="255" t="s">
        <v>81</v>
      </c>
      <c r="AV176" s="14" t="s">
        <v>81</v>
      </c>
      <c r="AW176" s="14" t="s">
        <v>4</v>
      </c>
      <c r="AX176" s="14" t="s">
        <v>79</v>
      </c>
      <c r="AY176" s="255" t="s">
        <v>209</v>
      </c>
    </row>
    <row r="177" s="2" customFormat="1" ht="24.15" customHeight="1">
      <c r="A177" s="41"/>
      <c r="B177" s="42"/>
      <c r="C177" s="216" t="s">
        <v>317</v>
      </c>
      <c r="D177" s="216" t="s">
        <v>211</v>
      </c>
      <c r="E177" s="217" t="s">
        <v>650</v>
      </c>
      <c r="F177" s="218" t="s">
        <v>651</v>
      </c>
      <c r="G177" s="219" t="s">
        <v>362</v>
      </c>
      <c r="H177" s="220">
        <v>276.39999999999998</v>
      </c>
      <c r="I177" s="221"/>
      <c r="J177" s="222">
        <f>ROUND(I177*H177,2)</f>
        <v>0</v>
      </c>
      <c r="K177" s="218" t="s">
        <v>215</v>
      </c>
      <c r="L177" s="47"/>
      <c r="M177" s="223" t="s">
        <v>19</v>
      </c>
      <c r="N177" s="224" t="s">
        <v>42</v>
      </c>
      <c r="O177" s="87"/>
      <c r="P177" s="225">
        <f>O177*H177</f>
        <v>0</v>
      </c>
      <c r="Q177" s="225">
        <v>0</v>
      </c>
      <c r="R177" s="225">
        <f>Q177*H177</f>
        <v>0</v>
      </c>
      <c r="S177" s="225">
        <v>0</v>
      </c>
      <c r="T177" s="226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27" t="s">
        <v>216</v>
      </c>
      <c r="AT177" s="227" t="s">
        <v>211</v>
      </c>
      <c r="AU177" s="227" t="s">
        <v>81</v>
      </c>
      <c r="AY177" s="20" t="s">
        <v>209</v>
      </c>
      <c r="BE177" s="228">
        <f>IF(N177="základní",J177,0)</f>
        <v>0</v>
      </c>
      <c r="BF177" s="228">
        <f>IF(N177="snížená",J177,0)</f>
        <v>0</v>
      </c>
      <c r="BG177" s="228">
        <f>IF(N177="zákl. přenesená",J177,0)</f>
        <v>0</v>
      </c>
      <c r="BH177" s="228">
        <f>IF(N177="sníž. přenesená",J177,0)</f>
        <v>0</v>
      </c>
      <c r="BI177" s="228">
        <f>IF(N177="nulová",J177,0)</f>
        <v>0</v>
      </c>
      <c r="BJ177" s="20" t="s">
        <v>79</v>
      </c>
      <c r="BK177" s="228">
        <f>ROUND(I177*H177,2)</f>
        <v>0</v>
      </c>
      <c r="BL177" s="20" t="s">
        <v>216</v>
      </c>
      <c r="BM177" s="227" t="s">
        <v>2166</v>
      </c>
    </row>
    <row r="178" s="2" customFormat="1">
      <c r="A178" s="41"/>
      <c r="B178" s="42"/>
      <c r="C178" s="43"/>
      <c r="D178" s="229" t="s">
        <v>218</v>
      </c>
      <c r="E178" s="43"/>
      <c r="F178" s="230" t="s">
        <v>653</v>
      </c>
      <c r="G178" s="43"/>
      <c r="H178" s="43"/>
      <c r="I178" s="231"/>
      <c r="J178" s="43"/>
      <c r="K178" s="43"/>
      <c r="L178" s="47"/>
      <c r="M178" s="232"/>
      <c r="N178" s="233"/>
      <c r="O178" s="87"/>
      <c r="P178" s="87"/>
      <c r="Q178" s="87"/>
      <c r="R178" s="87"/>
      <c r="S178" s="87"/>
      <c r="T178" s="88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20" t="s">
        <v>218</v>
      </c>
      <c r="AU178" s="20" t="s">
        <v>81</v>
      </c>
    </row>
    <row r="179" s="13" customFormat="1">
      <c r="A179" s="13"/>
      <c r="B179" s="234"/>
      <c r="C179" s="235"/>
      <c r="D179" s="236" t="s">
        <v>220</v>
      </c>
      <c r="E179" s="237" t="s">
        <v>19</v>
      </c>
      <c r="F179" s="238" t="s">
        <v>619</v>
      </c>
      <c r="G179" s="235"/>
      <c r="H179" s="237" t="s">
        <v>19</v>
      </c>
      <c r="I179" s="239"/>
      <c r="J179" s="235"/>
      <c r="K179" s="235"/>
      <c r="L179" s="240"/>
      <c r="M179" s="241"/>
      <c r="N179" s="242"/>
      <c r="O179" s="242"/>
      <c r="P179" s="242"/>
      <c r="Q179" s="242"/>
      <c r="R179" s="242"/>
      <c r="S179" s="242"/>
      <c r="T179" s="24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4" t="s">
        <v>220</v>
      </c>
      <c r="AU179" s="244" t="s">
        <v>81</v>
      </c>
      <c r="AV179" s="13" t="s">
        <v>79</v>
      </c>
      <c r="AW179" s="13" t="s">
        <v>32</v>
      </c>
      <c r="AX179" s="13" t="s">
        <v>71</v>
      </c>
      <c r="AY179" s="244" t="s">
        <v>209</v>
      </c>
    </row>
    <row r="180" s="14" customFormat="1">
      <c r="A180" s="14"/>
      <c r="B180" s="245"/>
      <c r="C180" s="246"/>
      <c r="D180" s="236" t="s">
        <v>220</v>
      </c>
      <c r="E180" s="247" t="s">
        <v>19</v>
      </c>
      <c r="F180" s="248" t="s">
        <v>2155</v>
      </c>
      <c r="G180" s="246"/>
      <c r="H180" s="249">
        <v>5.4000000000000004</v>
      </c>
      <c r="I180" s="250"/>
      <c r="J180" s="246"/>
      <c r="K180" s="246"/>
      <c r="L180" s="251"/>
      <c r="M180" s="252"/>
      <c r="N180" s="253"/>
      <c r="O180" s="253"/>
      <c r="P180" s="253"/>
      <c r="Q180" s="253"/>
      <c r="R180" s="253"/>
      <c r="S180" s="253"/>
      <c r="T180" s="25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5" t="s">
        <v>220</v>
      </c>
      <c r="AU180" s="255" t="s">
        <v>81</v>
      </c>
      <c r="AV180" s="14" t="s">
        <v>81</v>
      </c>
      <c r="AW180" s="14" t="s">
        <v>32</v>
      </c>
      <c r="AX180" s="14" t="s">
        <v>71</v>
      </c>
      <c r="AY180" s="255" t="s">
        <v>209</v>
      </c>
    </row>
    <row r="181" s="14" customFormat="1">
      <c r="A181" s="14"/>
      <c r="B181" s="245"/>
      <c r="C181" s="246"/>
      <c r="D181" s="236" t="s">
        <v>220</v>
      </c>
      <c r="E181" s="247" t="s">
        <v>19</v>
      </c>
      <c r="F181" s="248" t="s">
        <v>2167</v>
      </c>
      <c r="G181" s="246"/>
      <c r="H181" s="249">
        <v>220.90000000000001</v>
      </c>
      <c r="I181" s="250"/>
      <c r="J181" s="246"/>
      <c r="K181" s="246"/>
      <c r="L181" s="251"/>
      <c r="M181" s="252"/>
      <c r="N181" s="253"/>
      <c r="O181" s="253"/>
      <c r="P181" s="253"/>
      <c r="Q181" s="253"/>
      <c r="R181" s="253"/>
      <c r="S181" s="253"/>
      <c r="T181" s="25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5" t="s">
        <v>220</v>
      </c>
      <c r="AU181" s="255" t="s">
        <v>81</v>
      </c>
      <c r="AV181" s="14" t="s">
        <v>81</v>
      </c>
      <c r="AW181" s="14" t="s">
        <v>32</v>
      </c>
      <c r="AX181" s="14" t="s">
        <v>71</v>
      </c>
      <c r="AY181" s="255" t="s">
        <v>209</v>
      </c>
    </row>
    <row r="182" s="14" customFormat="1">
      <c r="A182" s="14"/>
      <c r="B182" s="245"/>
      <c r="C182" s="246"/>
      <c r="D182" s="236" t="s">
        <v>220</v>
      </c>
      <c r="E182" s="247" t="s">
        <v>19</v>
      </c>
      <c r="F182" s="248" t="s">
        <v>2168</v>
      </c>
      <c r="G182" s="246"/>
      <c r="H182" s="249">
        <v>50.100000000000001</v>
      </c>
      <c r="I182" s="250"/>
      <c r="J182" s="246"/>
      <c r="K182" s="246"/>
      <c r="L182" s="251"/>
      <c r="M182" s="252"/>
      <c r="N182" s="253"/>
      <c r="O182" s="253"/>
      <c r="P182" s="253"/>
      <c r="Q182" s="253"/>
      <c r="R182" s="253"/>
      <c r="S182" s="253"/>
      <c r="T182" s="25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5" t="s">
        <v>220</v>
      </c>
      <c r="AU182" s="255" t="s">
        <v>81</v>
      </c>
      <c r="AV182" s="14" t="s">
        <v>81</v>
      </c>
      <c r="AW182" s="14" t="s">
        <v>32</v>
      </c>
      <c r="AX182" s="14" t="s">
        <v>71</v>
      </c>
      <c r="AY182" s="255" t="s">
        <v>209</v>
      </c>
    </row>
    <row r="183" s="15" customFormat="1">
      <c r="A183" s="15"/>
      <c r="B183" s="256"/>
      <c r="C183" s="257"/>
      <c r="D183" s="236" t="s">
        <v>220</v>
      </c>
      <c r="E183" s="258" t="s">
        <v>19</v>
      </c>
      <c r="F183" s="259" t="s">
        <v>271</v>
      </c>
      <c r="G183" s="257"/>
      <c r="H183" s="260">
        <v>276.40000000000003</v>
      </c>
      <c r="I183" s="261"/>
      <c r="J183" s="257"/>
      <c r="K183" s="257"/>
      <c r="L183" s="262"/>
      <c r="M183" s="263"/>
      <c r="N183" s="264"/>
      <c r="O183" s="264"/>
      <c r="P183" s="264"/>
      <c r="Q183" s="264"/>
      <c r="R183" s="264"/>
      <c r="S183" s="264"/>
      <c r="T183" s="26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66" t="s">
        <v>220</v>
      </c>
      <c r="AU183" s="266" t="s">
        <v>81</v>
      </c>
      <c r="AV183" s="15" t="s">
        <v>216</v>
      </c>
      <c r="AW183" s="15" t="s">
        <v>32</v>
      </c>
      <c r="AX183" s="15" t="s">
        <v>79</v>
      </c>
      <c r="AY183" s="266" t="s">
        <v>209</v>
      </c>
    </row>
    <row r="184" s="2" customFormat="1" ht="24.15" customHeight="1">
      <c r="A184" s="41"/>
      <c r="B184" s="42"/>
      <c r="C184" s="216" t="s">
        <v>324</v>
      </c>
      <c r="D184" s="216" t="s">
        <v>211</v>
      </c>
      <c r="E184" s="217" t="s">
        <v>657</v>
      </c>
      <c r="F184" s="218" t="s">
        <v>658</v>
      </c>
      <c r="G184" s="219" t="s">
        <v>659</v>
      </c>
      <c r="H184" s="220">
        <v>77.219999999999999</v>
      </c>
      <c r="I184" s="221"/>
      <c r="J184" s="222">
        <f>ROUND(I184*H184,2)</f>
        <v>0</v>
      </c>
      <c r="K184" s="218" t="s">
        <v>215</v>
      </c>
      <c r="L184" s="47"/>
      <c r="M184" s="223" t="s">
        <v>19</v>
      </c>
      <c r="N184" s="224" t="s">
        <v>42</v>
      </c>
      <c r="O184" s="87"/>
      <c r="P184" s="225">
        <f>O184*H184</f>
        <v>0</v>
      </c>
      <c r="Q184" s="225">
        <v>0</v>
      </c>
      <c r="R184" s="225">
        <f>Q184*H184</f>
        <v>0</v>
      </c>
      <c r="S184" s="225">
        <v>0</v>
      </c>
      <c r="T184" s="226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27" t="s">
        <v>216</v>
      </c>
      <c r="AT184" s="227" t="s">
        <v>211</v>
      </c>
      <c r="AU184" s="227" t="s">
        <v>81</v>
      </c>
      <c r="AY184" s="20" t="s">
        <v>209</v>
      </c>
      <c r="BE184" s="228">
        <f>IF(N184="základní",J184,0)</f>
        <v>0</v>
      </c>
      <c r="BF184" s="228">
        <f>IF(N184="snížená",J184,0)</f>
        <v>0</v>
      </c>
      <c r="BG184" s="228">
        <f>IF(N184="zákl. přenesená",J184,0)</f>
        <v>0</v>
      </c>
      <c r="BH184" s="228">
        <f>IF(N184="sníž. přenesená",J184,0)</f>
        <v>0</v>
      </c>
      <c r="BI184" s="228">
        <f>IF(N184="nulová",J184,0)</f>
        <v>0</v>
      </c>
      <c r="BJ184" s="20" t="s">
        <v>79</v>
      </c>
      <c r="BK184" s="228">
        <f>ROUND(I184*H184,2)</f>
        <v>0</v>
      </c>
      <c r="BL184" s="20" t="s">
        <v>216</v>
      </c>
      <c r="BM184" s="227" t="s">
        <v>2169</v>
      </c>
    </row>
    <row r="185" s="2" customFormat="1">
      <c r="A185" s="41"/>
      <c r="B185" s="42"/>
      <c r="C185" s="43"/>
      <c r="D185" s="229" t="s">
        <v>218</v>
      </c>
      <c r="E185" s="43"/>
      <c r="F185" s="230" t="s">
        <v>661</v>
      </c>
      <c r="G185" s="43"/>
      <c r="H185" s="43"/>
      <c r="I185" s="231"/>
      <c r="J185" s="43"/>
      <c r="K185" s="43"/>
      <c r="L185" s="47"/>
      <c r="M185" s="232"/>
      <c r="N185" s="233"/>
      <c r="O185" s="87"/>
      <c r="P185" s="87"/>
      <c r="Q185" s="87"/>
      <c r="R185" s="87"/>
      <c r="S185" s="87"/>
      <c r="T185" s="88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0" t="s">
        <v>218</v>
      </c>
      <c r="AU185" s="20" t="s">
        <v>81</v>
      </c>
    </row>
    <row r="186" s="14" customFormat="1">
      <c r="A186" s="14"/>
      <c r="B186" s="245"/>
      <c r="C186" s="246"/>
      <c r="D186" s="236" t="s">
        <v>220</v>
      </c>
      <c r="E186" s="246"/>
      <c r="F186" s="248" t="s">
        <v>2170</v>
      </c>
      <c r="G186" s="246"/>
      <c r="H186" s="249">
        <v>77.219999999999999</v>
      </c>
      <c r="I186" s="250"/>
      <c r="J186" s="246"/>
      <c r="K186" s="246"/>
      <c r="L186" s="251"/>
      <c r="M186" s="252"/>
      <c r="N186" s="253"/>
      <c r="O186" s="253"/>
      <c r="P186" s="253"/>
      <c r="Q186" s="253"/>
      <c r="R186" s="253"/>
      <c r="S186" s="253"/>
      <c r="T186" s="25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5" t="s">
        <v>220</v>
      </c>
      <c r="AU186" s="255" t="s">
        <v>81</v>
      </c>
      <c r="AV186" s="14" t="s">
        <v>81</v>
      </c>
      <c r="AW186" s="14" t="s">
        <v>4</v>
      </c>
      <c r="AX186" s="14" t="s">
        <v>79</v>
      </c>
      <c r="AY186" s="255" t="s">
        <v>209</v>
      </c>
    </row>
    <row r="187" s="2" customFormat="1" ht="24.15" customHeight="1">
      <c r="A187" s="41"/>
      <c r="B187" s="42"/>
      <c r="C187" s="216" t="s">
        <v>331</v>
      </c>
      <c r="D187" s="216" t="s">
        <v>211</v>
      </c>
      <c r="E187" s="217" t="s">
        <v>664</v>
      </c>
      <c r="F187" s="218" t="s">
        <v>665</v>
      </c>
      <c r="G187" s="219" t="s">
        <v>362</v>
      </c>
      <c r="H187" s="220">
        <v>42.899999999999999</v>
      </c>
      <c r="I187" s="221"/>
      <c r="J187" s="222">
        <f>ROUND(I187*H187,2)</f>
        <v>0</v>
      </c>
      <c r="K187" s="218" t="s">
        <v>215</v>
      </c>
      <c r="L187" s="47"/>
      <c r="M187" s="223" t="s">
        <v>19</v>
      </c>
      <c r="N187" s="224" t="s">
        <v>42</v>
      </c>
      <c r="O187" s="87"/>
      <c r="P187" s="225">
        <f>O187*H187</f>
        <v>0</v>
      </c>
      <c r="Q187" s="225">
        <v>0</v>
      </c>
      <c r="R187" s="225">
        <f>Q187*H187</f>
        <v>0</v>
      </c>
      <c r="S187" s="225">
        <v>0</v>
      </c>
      <c r="T187" s="226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7" t="s">
        <v>216</v>
      </c>
      <c r="AT187" s="227" t="s">
        <v>211</v>
      </c>
      <c r="AU187" s="227" t="s">
        <v>81</v>
      </c>
      <c r="AY187" s="20" t="s">
        <v>209</v>
      </c>
      <c r="BE187" s="228">
        <f>IF(N187="základní",J187,0)</f>
        <v>0</v>
      </c>
      <c r="BF187" s="228">
        <f>IF(N187="snížená",J187,0)</f>
        <v>0</v>
      </c>
      <c r="BG187" s="228">
        <f>IF(N187="zákl. přenesená",J187,0)</f>
        <v>0</v>
      </c>
      <c r="BH187" s="228">
        <f>IF(N187="sníž. přenesená",J187,0)</f>
        <v>0</v>
      </c>
      <c r="BI187" s="228">
        <f>IF(N187="nulová",J187,0)</f>
        <v>0</v>
      </c>
      <c r="BJ187" s="20" t="s">
        <v>79</v>
      </c>
      <c r="BK187" s="228">
        <f>ROUND(I187*H187,2)</f>
        <v>0</v>
      </c>
      <c r="BL187" s="20" t="s">
        <v>216</v>
      </c>
      <c r="BM187" s="227" t="s">
        <v>2171</v>
      </c>
    </row>
    <row r="188" s="2" customFormat="1">
      <c r="A188" s="41"/>
      <c r="B188" s="42"/>
      <c r="C188" s="43"/>
      <c r="D188" s="229" t="s">
        <v>218</v>
      </c>
      <c r="E188" s="43"/>
      <c r="F188" s="230" t="s">
        <v>667</v>
      </c>
      <c r="G188" s="43"/>
      <c r="H188" s="43"/>
      <c r="I188" s="231"/>
      <c r="J188" s="43"/>
      <c r="K188" s="43"/>
      <c r="L188" s="47"/>
      <c r="M188" s="232"/>
      <c r="N188" s="233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218</v>
      </c>
      <c r="AU188" s="20" t="s">
        <v>81</v>
      </c>
    </row>
    <row r="189" s="14" customFormat="1">
      <c r="A189" s="14"/>
      <c r="B189" s="245"/>
      <c r="C189" s="246"/>
      <c r="D189" s="236" t="s">
        <v>220</v>
      </c>
      <c r="E189" s="247" t="s">
        <v>19</v>
      </c>
      <c r="F189" s="248" t="s">
        <v>2172</v>
      </c>
      <c r="G189" s="246"/>
      <c r="H189" s="249">
        <v>10.35</v>
      </c>
      <c r="I189" s="250"/>
      <c r="J189" s="246"/>
      <c r="K189" s="246"/>
      <c r="L189" s="251"/>
      <c r="M189" s="252"/>
      <c r="N189" s="253"/>
      <c r="O189" s="253"/>
      <c r="P189" s="253"/>
      <c r="Q189" s="253"/>
      <c r="R189" s="253"/>
      <c r="S189" s="253"/>
      <c r="T189" s="25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5" t="s">
        <v>220</v>
      </c>
      <c r="AU189" s="255" t="s">
        <v>81</v>
      </c>
      <c r="AV189" s="14" t="s">
        <v>81</v>
      </c>
      <c r="AW189" s="14" t="s">
        <v>32</v>
      </c>
      <c r="AX189" s="14" t="s">
        <v>71</v>
      </c>
      <c r="AY189" s="255" t="s">
        <v>209</v>
      </c>
    </row>
    <row r="190" s="14" customFormat="1">
      <c r="A190" s="14"/>
      <c r="B190" s="245"/>
      <c r="C190" s="246"/>
      <c r="D190" s="236" t="s">
        <v>220</v>
      </c>
      <c r="E190" s="247" t="s">
        <v>19</v>
      </c>
      <c r="F190" s="248" t="s">
        <v>2173</v>
      </c>
      <c r="G190" s="246"/>
      <c r="H190" s="249">
        <v>32.549999999999997</v>
      </c>
      <c r="I190" s="250"/>
      <c r="J190" s="246"/>
      <c r="K190" s="246"/>
      <c r="L190" s="251"/>
      <c r="M190" s="252"/>
      <c r="N190" s="253"/>
      <c r="O190" s="253"/>
      <c r="P190" s="253"/>
      <c r="Q190" s="253"/>
      <c r="R190" s="253"/>
      <c r="S190" s="253"/>
      <c r="T190" s="25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5" t="s">
        <v>220</v>
      </c>
      <c r="AU190" s="255" t="s">
        <v>81</v>
      </c>
      <c r="AV190" s="14" t="s">
        <v>81</v>
      </c>
      <c r="AW190" s="14" t="s">
        <v>32</v>
      </c>
      <c r="AX190" s="14" t="s">
        <v>71</v>
      </c>
      <c r="AY190" s="255" t="s">
        <v>209</v>
      </c>
    </row>
    <row r="191" s="15" customFormat="1">
      <c r="A191" s="15"/>
      <c r="B191" s="256"/>
      <c r="C191" s="257"/>
      <c r="D191" s="236" t="s">
        <v>220</v>
      </c>
      <c r="E191" s="258" t="s">
        <v>19</v>
      </c>
      <c r="F191" s="259" t="s">
        <v>271</v>
      </c>
      <c r="G191" s="257"/>
      <c r="H191" s="260">
        <v>42.899999999999999</v>
      </c>
      <c r="I191" s="261"/>
      <c r="J191" s="257"/>
      <c r="K191" s="257"/>
      <c r="L191" s="262"/>
      <c r="M191" s="263"/>
      <c r="N191" s="264"/>
      <c r="O191" s="264"/>
      <c r="P191" s="264"/>
      <c r="Q191" s="264"/>
      <c r="R191" s="264"/>
      <c r="S191" s="264"/>
      <c r="T191" s="26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66" t="s">
        <v>220</v>
      </c>
      <c r="AU191" s="266" t="s">
        <v>81</v>
      </c>
      <c r="AV191" s="15" t="s">
        <v>216</v>
      </c>
      <c r="AW191" s="15" t="s">
        <v>32</v>
      </c>
      <c r="AX191" s="15" t="s">
        <v>79</v>
      </c>
      <c r="AY191" s="266" t="s">
        <v>209</v>
      </c>
    </row>
    <row r="192" s="2" customFormat="1" ht="24.15" customHeight="1">
      <c r="A192" s="41"/>
      <c r="B192" s="42"/>
      <c r="C192" s="216" t="s">
        <v>7</v>
      </c>
      <c r="D192" s="216" t="s">
        <v>211</v>
      </c>
      <c r="E192" s="217" t="s">
        <v>670</v>
      </c>
      <c r="F192" s="218" t="s">
        <v>671</v>
      </c>
      <c r="G192" s="219" t="s">
        <v>362</v>
      </c>
      <c r="H192" s="220">
        <v>50.100000000000001</v>
      </c>
      <c r="I192" s="221"/>
      <c r="J192" s="222">
        <f>ROUND(I192*H192,2)</f>
        <v>0</v>
      </c>
      <c r="K192" s="218" t="s">
        <v>215</v>
      </c>
      <c r="L192" s="47"/>
      <c r="M192" s="223" t="s">
        <v>19</v>
      </c>
      <c r="N192" s="224" t="s">
        <v>42</v>
      </c>
      <c r="O192" s="87"/>
      <c r="P192" s="225">
        <f>O192*H192</f>
        <v>0</v>
      </c>
      <c r="Q192" s="225">
        <v>0</v>
      </c>
      <c r="R192" s="225">
        <f>Q192*H192</f>
        <v>0</v>
      </c>
      <c r="S192" s="225">
        <v>0</v>
      </c>
      <c r="T192" s="226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227" t="s">
        <v>216</v>
      </c>
      <c r="AT192" s="227" t="s">
        <v>211</v>
      </c>
      <c r="AU192" s="227" t="s">
        <v>81</v>
      </c>
      <c r="AY192" s="20" t="s">
        <v>209</v>
      </c>
      <c r="BE192" s="228">
        <f>IF(N192="základní",J192,0)</f>
        <v>0</v>
      </c>
      <c r="BF192" s="228">
        <f>IF(N192="snížená",J192,0)</f>
        <v>0</v>
      </c>
      <c r="BG192" s="228">
        <f>IF(N192="zákl. přenesená",J192,0)</f>
        <v>0</v>
      </c>
      <c r="BH192" s="228">
        <f>IF(N192="sníž. přenesená",J192,0)</f>
        <v>0</v>
      </c>
      <c r="BI192" s="228">
        <f>IF(N192="nulová",J192,0)</f>
        <v>0</v>
      </c>
      <c r="BJ192" s="20" t="s">
        <v>79</v>
      </c>
      <c r="BK192" s="228">
        <f>ROUND(I192*H192,2)</f>
        <v>0</v>
      </c>
      <c r="BL192" s="20" t="s">
        <v>216</v>
      </c>
      <c r="BM192" s="227" t="s">
        <v>2174</v>
      </c>
    </row>
    <row r="193" s="2" customFormat="1">
      <c r="A193" s="41"/>
      <c r="B193" s="42"/>
      <c r="C193" s="43"/>
      <c r="D193" s="229" t="s">
        <v>218</v>
      </c>
      <c r="E193" s="43"/>
      <c r="F193" s="230" t="s">
        <v>673</v>
      </c>
      <c r="G193" s="43"/>
      <c r="H193" s="43"/>
      <c r="I193" s="231"/>
      <c r="J193" s="43"/>
      <c r="K193" s="43"/>
      <c r="L193" s="47"/>
      <c r="M193" s="232"/>
      <c r="N193" s="233"/>
      <c r="O193" s="87"/>
      <c r="P193" s="87"/>
      <c r="Q193" s="87"/>
      <c r="R193" s="87"/>
      <c r="S193" s="87"/>
      <c r="T193" s="88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0" t="s">
        <v>218</v>
      </c>
      <c r="AU193" s="20" t="s">
        <v>81</v>
      </c>
    </row>
    <row r="194" s="13" customFormat="1">
      <c r="A194" s="13"/>
      <c r="B194" s="234"/>
      <c r="C194" s="235"/>
      <c r="D194" s="236" t="s">
        <v>220</v>
      </c>
      <c r="E194" s="237" t="s">
        <v>19</v>
      </c>
      <c r="F194" s="238" t="s">
        <v>395</v>
      </c>
      <c r="G194" s="235"/>
      <c r="H194" s="237" t="s">
        <v>19</v>
      </c>
      <c r="I194" s="239"/>
      <c r="J194" s="235"/>
      <c r="K194" s="235"/>
      <c r="L194" s="240"/>
      <c r="M194" s="241"/>
      <c r="N194" s="242"/>
      <c r="O194" s="242"/>
      <c r="P194" s="242"/>
      <c r="Q194" s="242"/>
      <c r="R194" s="242"/>
      <c r="S194" s="242"/>
      <c r="T194" s="24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4" t="s">
        <v>220</v>
      </c>
      <c r="AU194" s="244" t="s">
        <v>81</v>
      </c>
      <c r="AV194" s="13" t="s">
        <v>79</v>
      </c>
      <c r="AW194" s="13" t="s">
        <v>32</v>
      </c>
      <c r="AX194" s="13" t="s">
        <v>71</v>
      </c>
      <c r="AY194" s="244" t="s">
        <v>209</v>
      </c>
    </row>
    <row r="195" s="13" customFormat="1">
      <c r="A195" s="13"/>
      <c r="B195" s="234"/>
      <c r="C195" s="235"/>
      <c r="D195" s="236" t="s">
        <v>220</v>
      </c>
      <c r="E195" s="237" t="s">
        <v>19</v>
      </c>
      <c r="F195" s="238" t="s">
        <v>1252</v>
      </c>
      <c r="G195" s="235"/>
      <c r="H195" s="237" t="s">
        <v>19</v>
      </c>
      <c r="I195" s="239"/>
      <c r="J195" s="235"/>
      <c r="K195" s="235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220</v>
      </c>
      <c r="AU195" s="244" t="s">
        <v>81</v>
      </c>
      <c r="AV195" s="13" t="s">
        <v>79</v>
      </c>
      <c r="AW195" s="13" t="s">
        <v>32</v>
      </c>
      <c r="AX195" s="13" t="s">
        <v>71</v>
      </c>
      <c r="AY195" s="244" t="s">
        <v>209</v>
      </c>
    </row>
    <row r="196" s="14" customFormat="1">
      <c r="A196" s="14"/>
      <c r="B196" s="245"/>
      <c r="C196" s="246"/>
      <c r="D196" s="236" t="s">
        <v>220</v>
      </c>
      <c r="E196" s="247" t="s">
        <v>19</v>
      </c>
      <c r="F196" s="248" t="s">
        <v>2154</v>
      </c>
      <c r="G196" s="246"/>
      <c r="H196" s="249">
        <v>50.100000000000001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220</v>
      </c>
      <c r="AU196" s="255" t="s">
        <v>81</v>
      </c>
      <c r="AV196" s="14" t="s">
        <v>81</v>
      </c>
      <c r="AW196" s="14" t="s">
        <v>32</v>
      </c>
      <c r="AX196" s="14" t="s">
        <v>71</v>
      </c>
      <c r="AY196" s="255" t="s">
        <v>209</v>
      </c>
    </row>
    <row r="197" s="15" customFormat="1">
      <c r="A197" s="15"/>
      <c r="B197" s="256"/>
      <c r="C197" s="257"/>
      <c r="D197" s="236" t="s">
        <v>220</v>
      </c>
      <c r="E197" s="258" t="s">
        <v>19</v>
      </c>
      <c r="F197" s="259" t="s">
        <v>271</v>
      </c>
      <c r="G197" s="257"/>
      <c r="H197" s="260">
        <v>50.100000000000001</v>
      </c>
      <c r="I197" s="261"/>
      <c r="J197" s="257"/>
      <c r="K197" s="257"/>
      <c r="L197" s="262"/>
      <c r="M197" s="263"/>
      <c r="N197" s="264"/>
      <c r="O197" s="264"/>
      <c r="P197" s="264"/>
      <c r="Q197" s="264"/>
      <c r="R197" s="264"/>
      <c r="S197" s="264"/>
      <c r="T197" s="26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66" t="s">
        <v>220</v>
      </c>
      <c r="AU197" s="266" t="s">
        <v>81</v>
      </c>
      <c r="AV197" s="15" t="s">
        <v>216</v>
      </c>
      <c r="AW197" s="15" t="s">
        <v>32</v>
      </c>
      <c r="AX197" s="15" t="s">
        <v>79</v>
      </c>
      <c r="AY197" s="266" t="s">
        <v>209</v>
      </c>
    </row>
    <row r="198" s="2" customFormat="1" ht="37.8" customHeight="1">
      <c r="A198" s="41"/>
      <c r="B198" s="42"/>
      <c r="C198" s="216" t="s">
        <v>344</v>
      </c>
      <c r="D198" s="216" t="s">
        <v>211</v>
      </c>
      <c r="E198" s="217" t="s">
        <v>687</v>
      </c>
      <c r="F198" s="218" t="s">
        <v>688</v>
      </c>
      <c r="G198" s="219" t="s">
        <v>362</v>
      </c>
      <c r="H198" s="220">
        <v>20.899999999999999</v>
      </c>
      <c r="I198" s="221"/>
      <c r="J198" s="222">
        <f>ROUND(I198*H198,2)</f>
        <v>0</v>
      </c>
      <c r="K198" s="218" t="s">
        <v>215</v>
      </c>
      <c r="L198" s="47"/>
      <c r="M198" s="223" t="s">
        <v>19</v>
      </c>
      <c r="N198" s="224" t="s">
        <v>42</v>
      </c>
      <c r="O198" s="87"/>
      <c r="P198" s="225">
        <f>O198*H198</f>
        <v>0</v>
      </c>
      <c r="Q198" s="225">
        <v>0</v>
      </c>
      <c r="R198" s="225">
        <f>Q198*H198</f>
        <v>0</v>
      </c>
      <c r="S198" s="225">
        <v>0</v>
      </c>
      <c r="T198" s="226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7" t="s">
        <v>216</v>
      </c>
      <c r="AT198" s="227" t="s">
        <v>211</v>
      </c>
      <c r="AU198" s="227" t="s">
        <v>81</v>
      </c>
      <c r="AY198" s="20" t="s">
        <v>209</v>
      </c>
      <c r="BE198" s="228">
        <f>IF(N198="základní",J198,0)</f>
        <v>0</v>
      </c>
      <c r="BF198" s="228">
        <f>IF(N198="snížená",J198,0)</f>
        <v>0</v>
      </c>
      <c r="BG198" s="228">
        <f>IF(N198="zákl. přenesená",J198,0)</f>
        <v>0</v>
      </c>
      <c r="BH198" s="228">
        <f>IF(N198="sníž. přenesená",J198,0)</f>
        <v>0</v>
      </c>
      <c r="BI198" s="228">
        <f>IF(N198="nulová",J198,0)</f>
        <v>0</v>
      </c>
      <c r="BJ198" s="20" t="s">
        <v>79</v>
      </c>
      <c r="BK198" s="228">
        <f>ROUND(I198*H198,2)</f>
        <v>0</v>
      </c>
      <c r="BL198" s="20" t="s">
        <v>216</v>
      </c>
      <c r="BM198" s="227" t="s">
        <v>2175</v>
      </c>
    </row>
    <row r="199" s="2" customFormat="1">
      <c r="A199" s="41"/>
      <c r="B199" s="42"/>
      <c r="C199" s="43"/>
      <c r="D199" s="229" t="s">
        <v>218</v>
      </c>
      <c r="E199" s="43"/>
      <c r="F199" s="230" t="s">
        <v>690</v>
      </c>
      <c r="G199" s="43"/>
      <c r="H199" s="43"/>
      <c r="I199" s="231"/>
      <c r="J199" s="43"/>
      <c r="K199" s="43"/>
      <c r="L199" s="47"/>
      <c r="M199" s="232"/>
      <c r="N199" s="233"/>
      <c r="O199" s="87"/>
      <c r="P199" s="87"/>
      <c r="Q199" s="87"/>
      <c r="R199" s="87"/>
      <c r="S199" s="87"/>
      <c r="T199" s="88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0" t="s">
        <v>218</v>
      </c>
      <c r="AU199" s="20" t="s">
        <v>81</v>
      </c>
    </row>
    <row r="200" s="13" customFormat="1">
      <c r="A200" s="13"/>
      <c r="B200" s="234"/>
      <c r="C200" s="235"/>
      <c r="D200" s="236" t="s">
        <v>220</v>
      </c>
      <c r="E200" s="237" t="s">
        <v>19</v>
      </c>
      <c r="F200" s="238" t="s">
        <v>395</v>
      </c>
      <c r="G200" s="235"/>
      <c r="H200" s="237" t="s">
        <v>19</v>
      </c>
      <c r="I200" s="239"/>
      <c r="J200" s="235"/>
      <c r="K200" s="235"/>
      <c r="L200" s="240"/>
      <c r="M200" s="241"/>
      <c r="N200" s="242"/>
      <c r="O200" s="242"/>
      <c r="P200" s="242"/>
      <c r="Q200" s="242"/>
      <c r="R200" s="242"/>
      <c r="S200" s="242"/>
      <c r="T200" s="24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4" t="s">
        <v>220</v>
      </c>
      <c r="AU200" s="244" t="s">
        <v>81</v>
      </c>
      <c r="AV200" s="13" t="s">
        <v>79</v>
      </c>
      <c r="AW200" s="13" t="s">
        <v>32</v>
      </c>
      <c r="AX200" s="13" t="s">
        <v>71</v>
      </c>
      <c r="AY200" s="244" t="s">
        <v>209</v>
      </c>
    </row>
    <row r="201" s="14" customFormat="1">
      <c r="A201" s="14"/>
      <c r="B201" s="245"/>
      <c r="C201" s="246"/>
      <c r="D201" s="236" t="s">
        <v>220</v>
      </c>
      <c r="E201" s="247" t="s">
        <v>19</v>
      </c>
      <c r="F201" s="248" t="s">
        <v>2176</v>
      </c>
      <c r="G201" s="246"/>
      <c r="H201" s="249">
        <v>20.899999999999999</v>
      </c>
      <c r="I201" s="250"/>
      <c r="J201" s="246"/>
      <c r="K201" s="246"/>
      <c r="L201" s="251"/>
      <c r="M201" s="252"/>
      <c r="N201" s="253"/>
      <c r="O201" s="253"/>
      <c r="P201" s="253"/>
      <c r="Q201" s="253"/>
      <c r="R201" s="253"/>
      <c r="S201" s="253"/>
      <c r="T201" s="25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5" t="s">
        <v>220</v>
      </c>
      <c r="AU201" s="255" t="s">
        <v>81</v>
      </c>
      <c r="AV201" s="14" t="s">
        <v>81</v>
      </c>
      <c r="AW201" s="14" t="s">
        <v>32</v>
      </c>
      <c r="AX201" s="14" t="s">
        <v>79</v>
      </c>
      <c r="AY201" s="255" t="s">
        <v>209</v>
      </c>
    </row>
    <row r="202" s="2" customFormat="1" ht="16.5" customHeight="1">
      <c r="A202" s="41"/>
      <c r="B202" s="42"/>
      <c r="C202" s="278" t="s">
        <v>354</v>
      </c>
      <c r="D202" s="278" t="s">
        <v>681</v>
      </c>
      <c r="E202" s="279" t="s">
        <v>695</v>
      </c>
      <c r="F202" s="280" t="s">
        <v>696</v>
      </c>
      <c r="G202" s="281" t="s">
        <v>659</v>
      </c>
      <c r="H202" s="282">
        <v>41.799999999999997</v>
      </c>
      <c r="I202" s="283"/>
      <c r="J202" s="284">
        <f>ROUND(I202*H202,2)</f>
        <v>0</v>
      </c>
      <c r="K202" s="280" t="s">
        <v>215</v>
      </c>
      <c r="L202" s="285"/>
      <c r="M202" s="286" t="s">
        <v>19</v>
      </c>
      <c r="N202" s="287" t="s">
        <v>42</v>
      </c>
      <c r="O202" s="87"/>
      <c r="P202" s="225">
        <f>O202*H202</f>
        <v>0</v>
      </c>
      <c r="Q202" s="225">
        <v>0</v>
      </c>
      <c r="R202" s="225">
        <f>Q202*H202</f>
        <v>0</v>
      </c>
      <c r="S202" s="225">
        <v>0</v>
      </c>
      <c r="T202" s="226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7" t="s">
        <v>250</v>
      </c>
      <c r="AT202" s="227" t="s">
        <v>681</v>
      </c>
      <c r="AU202" s="227" t="s">
        <v>81</v>
      </c>
      <c r="AY202" s="20" t="s">
        <v>209</v>
      </c>
      <c r="BE202" s="228">
        <f>IF(N202="základní",J202,0)</f>
        <v>0</v>
      </c>
      <c r="BF202" s="228">
        <f>IF(N202="snížená",J202,0)</f>
        <v>0</v>
      </c>
      <c r="BG202" s="228">
        <f>IF(N202="zákl. přenesená",J202,0)</f>
        <v>0</v>
      </c>
      <c r="BH202" s="228">
        <f>IF(N202="sníž. přenesená",J202,0)</f>
        <v>0</v>
      </c>
      <c r="BI202" s="228">
        <f>IF(N202="nulová",J202,0)</f>
        <v>0</v>
      </c>
      <c r="BJ202" s="20" t="s">
        <v>79</v>
      </c>
      <c r="BK202" s="228">
        <f>ROUND(I202*H202,2)</f>
        <v>0</v>
      </c>
      <c r="BL202" s="20" t="s">
        <v>216</v>
      </c>
      <c r="BM202" s="227" t="s">
        <v>2177</v>
      </c>
    </row>
    <row r="203" s="14" customFormat="1">
      <c r="A203" s="14"/>
      <c r="B203" s="245"/>
      <c r="C203" s="246"/>
      <c r="D203" s="236" t="s">
        <v>220</v>
      </c>
      <c r="E203" s="246"/>
      <c r="F203" s="248" t="s">
        <v>2178</v>
      </c>
      <c r="G203" s="246"/>
      <c r="H203" s="249">
        <v>41.799999999999997</v>
      </c>
      <c r="I203" s="250"/>
      <c r="J203" s="246"/>
      <c r="K203" s="246"/>
      <c r="L203" s="251"/>
      <c r="M203" s="252"/>
      <c r="N203" s="253"/>
      <c r="O203" s="253"/>
      <c r="P203" s="253"/>
      <c r="Q203" s="253"/>
      <c r="R203" s="253"/>
      <c r="S203" s="253"/>
      <c r="T203" s="25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5" t="s">
        <v>220</v>
      </c>
      <c r="AU203" s="255" t="s">
        <v>81</v>
      </c>
      <c r="AV203" s="14" t="s">
        <v>81</v>
      </c>
      <c r="AW203" s="14" t="s">
        <v>4</v>
      </c>
      <c r="AX203" s="14" t="s">
        <v>79</v>
      </c>
      <c r="AY203" s="255" t="s">
        <v>209</v>
      </c>
    </row>
    <row r="204" s="12" customFormat="1" ht="22.8" customHeight="1">
      <c r="A204" s="12"/>
      <c r="B204" s="200"/>
      <c r="C204" s="201"/>
      <c r="D204" s="202" t="s">
        <v>70</v>
      </c>
      <c r="E204" s="214" t="s">
        <v>81</v>
      </c>
      <c r="F204" s="214" t="s">
        <v>733</v>
      </c>
      <c r="G204" s="201"/>
      <c r="H204" s="201"/>
      <c r="I204" s="204"/>
      <c r="J204" s="215">
        <f>BK204</f>
        <v>0</v>
      </c>
      <c r="K204" s="201"/>
      <c r="L204" s="206"/>
      <c r="M204" s="207"/>
      <c r="N204" s="208"/>
      <c r="O204" s="208"/>
      <c r="P204" s="209">
        <f>SUM(P205:P206)</f>
        <v>0</v>
      </c>
      <c r="Q204" s="208"/>
      <c r="R204" s="209">
        <f>SUM(R205:R206)</f>
        <v>0.026459999999999997</v>
      </c>
      <c r="S204" s="208"/>
      <c r="T204" s="210">
        <f>SUM(T205:T206)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11" t="s">
        <v>79</v>
      </c>
      <c r="AT204" s="212" t="s">
        <v>70</v>
      </c>
      <c r="AU204" s="212" t="s">
        <v>79</v>
      </c>
      <c r="AY204" s="211" t="s">
        <v>209</v>
      </c>
      <c r="BK204" s="213">
        <f>SUM(BK205:BK206)</f>
        <v>0</v>
      </c>
    </row>
    <row r="205" s="2" customFormat="1" ht="16.5" customHeight="1">
      <c r="A205" s="41"/>
      <c r="B205" s="42"/>
      <c r="C205" s="216" t="s">
        <v>359</v>
      </c>
      <c r="D205" s="216" t="s">
        <v>211</v>
      </c>
      <c r="E205" s="217" t="s">
        <v>735</v>
      </c>
      <c r="F205" s="218" t="s">
        <v>736</v>
      </c>
      <c r="G205" s="219" t="s">
        <v>299</v>
      </c>
      <c r="H205" s="220">
        <v>54</v>
      </c>
      <c r="I205" s="221"/>
      <c r="J205" s="222">
        <f>ROUND(I205*H205,2)</f>
        <v>0</v>
      </c>
      <c r="K205" s="218" t="s">
        <v>215</v>
      </c>
      <c r="L205" s="47"/>
      <c r="M205" s="223" t="s">
        <v>19</v>
      </c>
      <c r="N205" s="224" t="s">
        <v>42</v>
      </c>
      <c r="O205" s="87"/>
      <c r="P205" s="225">
        <f>O205*H205</f>
        <v>0</v>
      </c>
      <c r="Q205" s="225">
        <v>0.00048999999999999998</v>
      </c>
      <c r="R205" s="225">
        <f>Q205*H205</f>
        <v>0.026459999999999997</v>
      </c>
      <c r="S205" s="225">
        <v>0</v>
      </c>
      <c r="T205" s="226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27" t="s">
        <v>216</v>
      </c>
      <c r="AT205" s="227" t="s">
        <v>211</v>
      </c>
      <c r="AU205" s="227" t="s">
        <v>81</v>
      </c>
      <c r="AY205" s="20" t="s">
        <v>209</v>
      </c>
      <c r="BE205" s="228">
        <f>IF(N205="základní",J205,0)</f>
        <v>0</v>
      </c>
      <c r="BF205" s="228">
        <f>IF(N205="snížená",J205,0)</f>
        <v>0</v>
      </c>
      <c r="BG205" s="228">
        <f>IF(N205="zákl. přenesená",J205,0)</f>
        <v>0</v>
      </c>
      <c r="BH205" s="228">
        <f>IF(N205="sníž. přenesená",J205,0)</f>
        <v>0</v>
      </c>
      <c r="BI205" s="228">
        <f>IF(N205="nulová",J205,0)</f>
        <v>0</v>
      </c>
      <c r="BJ205" s="20" t="s">
        <v>79</v>
      </c>
      <c r="BK205" s="228">
        <f>ROUND(I205*H205,2)</f>
        <v>0</v>
      </c>
      <c r="BL205" s="20" t="s">
        <v>216</v>
      </c>
      <c r="BM205" s="227" t="s">
        <v>2179</v>
      </c>
    </row>
    <row r="206" s="2" customFormat="1">
      <c r="A206" s="41"/>
      <c r="B206" s="42"/>
      <c r="C206" s="43"/>
      <c r="D206" s="229" t="s">
        <v>218</v>
      </c>
      <c r="E206" s="43"/>
      <c r="F206" s="230" t="s">
        <v>738</v>
      </c>
      <c r="G206" s="43"/>
      <c r="H206" s="43"/>
      <c r="I206" s="231"/>
      <c r="J206" s="43"/>
      <c r="K206" s="43"/>
      <c r="L206" s="47"/>
      <c r="M206" s="232"/>
      <c r="N206" s="233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218</v>
      </c>
      <c r="AU206" s="20" t="s">
        <v>81</v>
      </c>
    </row>
    <row r="207" s="12" customFormat="1" ht="22.8" customHeight="1">
      <c r="A207" s="12"/>
      <c r="B207" s="200"/>
      <c r="C207" s="201"/>
      <c r="D207" s="202" t="s">
        <v>70</v>
      </c>
      <c r="E207" s="214" t="s">
        <v>216</v>
      </c>
      <c r="F207" s="214" t="s">
        <v>739</v>
      </c>
      <c r="G207" s="201"/>
      <c r="H207" s="201"/>
      <c r="I207" s="204"/>
      <c r="J207" s="215">
        <f>BK207</f>
        <v>0</v>
      </c>
      <c r="K207" s="201"/>
      <c r="L207" s="206"/>
      <c r="M207" s="207"/>
      <c r="N207" s="208"/>
      <c r="O207" s="208"/>
      <c r="P207" s="209">
        <f>SUM(P208:P219)</f>
        <v>0</v>
      </c>
      <c r="Q207" s="208"/>
      <c r="R207" s="209">
        <f>SUM(R208:R219)</f>
        <v>0</v>
      </c>
      <c r="S207" s="208"/>
      <c r="T207" s="210">
        <f>SUM(T208:T219)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11" t="s">
        <v>79</v>
      </c>
      <c r="AT207" s="212" t="s">
        <v>70</v>
      </c>
      <c r="AU207" s="212" t="s">
        <v>79</v>
      </c>
      <c r="AY207" s="211" t="s">
        <v>209</v>
      </c>
      <c r="BK207" s="213">
        <f>SUM(BK208:BK219)</f>
        <v>0</v>
      </c>
    </row>
    <row r="208" s="2" customFormat="1" ht="21.75" customHeight="1">
      <c r="A208" s="41"/>
      <c r="B208" s="42"/>
      <c r="C208" s="216" t="s">
        <v>372</v>
      </c>
      <c r="D208" s="216" t="s">
        <v>211</v>
      </c>
      <c r="E208" s="217" t="s">
        <v>741</v>
      </c>
      <c r="F208" s="218" t="s">
        <v>742</v>
      </c>
      <c r="G208" s="219" t="s">
        <v>362</v>
      </c>
      <c r="H208" s="220">
        <v>5.4000000000000004</v>
      </c>
      <c r="I208" s="221"/>
      <c r="J208" s="222">
        <f>ROUND(I208*H208,2)</f>
        <v>0</v>
      </c>
      <c r="K208" s="218" t="s">
        <v>215</v>
      </c>
      <c r="L208" s="47"/>
      <c r="M208" s="223" t="s">
        <v>19</v>
      </c>
      <c r="N208" s="224" t="s">
        <v>42</v>
      </c>
      <c r="O208" s="87"/>
      <c r="P208" s="225">
        <f>O208*H208</f>
        <v>0</v>
      </c>
      <c r="Q208" s="225">
        <v>0</v>
      </c>
      <c r="R208" s="225">
        <f>Q208*H208</f>
        <v>0</v>
      </c>
      <c r="S208" s="225">
        <v>0</v>
      </c>
      <c r="T208" s="226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27" t="s">
        <v>216</v>
      </c>
      <c r="AT208" s="227" t="s">
        <v>211</v>
      </c>
      <c r="AU208" s="227" t="s">
        <v>81</v>
      </c>
      <c r="AY208" s="20" t="s">
        <v>209</v>
      </c>
      <c r="BE208" s="228">
        <f>IF(N208="základní",J208,0)</f>
        <v>0</v>
      </c>
      <c r="BF208" s="228">
        <f>IF(N208="snížená",J208,0)</f>
        <v>0</v>
      </c>
      <c r="BG208" s="228">
        <f>IF(N208="zákl. přenesená",J208,0)</f>
        <v>0</v>
      </c>
      <c r="BH208" s="228">
        <f>IF(N208="sníž. přenesená",J208,0)</f>
        <v>0</v>
      </c>
      <c r="BI208" s="228">
        <f>IF(N208="nulová",J208,0)</f>
        <v>0</v>
      </c>
      <c r="BJ208" s="20" t="s">
        <v>79</v>
      </c>
      <c r="BK208" s="228">
        <f>ROUND(I208*H208,2)</f>
        <v>0</v>
      </c>
      <c r="BL208" s="20" t="s">
        <v>216</v>
      </c>
      <c r="BM208" s="227" t="s">
        <v>2180</v>
      </c>
    </row>
    <row r="209" s="2" customFormat="1">
      <c r="A209" s="41"/>
      <c r="B209" s="42"/>
      <c r="C209" s="43"/>
      <c r="D209" s="229" t="s">
        <v>218</v>
      </c>
      <c r="E209" s="43"/>
      <c r="F209" s="230" t="s">
        <v>744</v>
      </c>
      <c r="G209" s="43"/>
      <c r="H209" s="43"/>
      <c r="I209" s="231"/>
      <c r="J209" s="43"/>
      <c r="K209" s="43"/>
      <c r="L209" s="47"/>
      <c r="M209" s="232"/>
      <c r="N209" s="233"/>
      <c r="O209" s="87"/>
      <c r="P209" s="87"/>
      <c r="Q209" s="87"/>
      <c r="R209" s="87"/>
      <c r="S209" s="87"/>
      <c r="T209" s="88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0" t="s">
        <v>218</v>
      </c>
      <c r="AU209" s="20" t="s">
        <v>81</v>
      </c>
    </row>
    <row r="210" s="13" customFormat="1">
      <c r="A210" s="13"/>
      <c r="B210" s="234"/>
      <c r="C210" s="235"/>
      <c r="D210" s="236" t="s">
        <v>220</v>
      </c>
      <c r="E210" s="237" t="s">
        <v>19</v>
      </c>
      <c r="F210" s="238" t="s">
        <v>395</v>
      </c>
      <c r="G210" s="235"/>
      <c r="H210" s="237" t="s">
        <v>19</v>
      </c>
      <c r="I210" s="239"/>
      <c r="J210" s="235"/>
      <c r="K210" s="235"/>
      <c r="L210" s="240"/>
      <c r="M210" s="241"/>
      <c r="N210" s="242"/>
      <c r="O210" s="242"/>
      <c r="P210" s="242"/>
      <c r="Q210" s="242"/>
      <c r="R210" s="242"/>
      <c r="S210" s="242"/>
      <c r="T210" s="24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4" t="s">
        <v>220</v>
      </c>
      <c r="AU210" s="244" t="s">
        <v>81</v>
      </c>
      <c r="AV210" s="13" t="s">
        <v>79</v>
      </c>
      <c r="AW210" s="13" t="s">
        <v>32</v>
      </c>
      <c r="AX210" s="13" t="s">
        <v>71</v>
      </c>
      <c r="AY210" s="244" t="s">
        <v>209</v>
      </c>
    </row>
    <row r="211" s="13" customFormat="1">
      <c r="A211" s="13"/>
      <c r="B211" s="234"/>
      <c r="C211" s="235"/>
      <c r="D211" s="236" t="s">
        <v>220</v>
      </c>
      <c r="E211" s="237" t="s">
        <v>19</v>
      </c>
      <c r="F211" s="238" t="s">
        <v>745</v>
      </c>
      <c r="G211" s="235"/>
      <c r="H211" s="237" t="s">
        <v>19</v>
      </c>
      <c r="I211" s="239"/>
      <c r="J211" s="235"/>
      <c r="K211" s="235"/>
      <c r="L211" s="240"/>
      <c r="M211" s="241"/>
      <c r="N211" s="242"/>
      <c r="O211" s="242"/>
      <c r="P211" s="242"/>
      <c r="Q211" s="242"/>
      <c r="R211" s="242"/>
      <c r="S211" s="242"/>
      <c r="T211" s="24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4" t="s">
        <v>220</v>
      </c>
      <c r="AU211" s="244" t="s">
        <v>81</v>
      </c>
      <c r="AV211" s="13" t="s">
        <v>79</v>
      </c>
      <c r="AW211" s="13" t="s">
        <v>32</v>
      </c>
      <c r="AX211" s="13" t="s">
        <v>71</v>
      </c>
      <c r="AY211" s="244" t="s">
        <v>209</v>
      </c>
    </row>
    <row r="212" s="14" customFormat="1">
      <c r="A212" s="14"/>
      <c r="B212" s="245"/>
      <c r="C212" s="246"/>
      <c r="D212" s="236" t="s">
        <v>220</v>
      </c>
      <c r="E212" s="247" t="s">
        <v>19</v>
      </c>
      <c r="F212" s="248" t="s">
        <v>2181</v>
      </c>
      <c r="G212" s="246"/>
      <c r="H212" s="249">
        <v>5.4000000000000004</v>
      </c>
      <c r="I212" s="250"/>
      <c r="J212" s="246"/>
      <c r="K212" s="246"/>
      <c r="L212" s="251"/>
      <c r="M212" s="252"/>
      <c r="N212" s="253"/>
      <c r="O212" s="253"/>
      <c r="P212" s="253"/>
      <c r="Q212" s="253"/>
      <c r="R212" s="253"/>
      <c r="S212" s="253"/>
      <c r="T212" s="25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5" t="s">
        <v>220</v>
      </c>
      <c r="AU212" s="255" t="s">
        <v>81</v>
      </c>
      <c r="AV212" s="14" t="s">
        <v>81</v>
      </c>
      <c r="AW212" s="14" t="s">
        <v>32</v>
      </c>
      <c r="AX212" s="14" t="s">
        <v>79</v>
      </c>
      <c r="AY212" s="255" t="s">
        <v>209</v>
      </c>
    </row>
    <row r="213" s="2" customFormat="1" ht="24.15" customHeight="1">
      <c r="A213" s="41"/>
      <c r="B213" s="42"/>
      <c r="C213" s="216" t="s">
        <v>378</v>
      </c>
      <c r="D213" s="216" t="s">
        <v>211</v>
      </c>
      <c r="E213" s="217" t="s">
        <v>749</v>
      </c>
      <c r="F213" s="218" t="s">
        <v>750</v>
      </c>
      <c r="G213" s="219" t="s">
        <v>362</v>
      </c>
      <c r="H213" s="220">
        <v>0.19</v>
      </c>
      <c r="I213" s="221"/>
      <c r="J213" s="222">
        <f>ROUND(I213*H213,2)</f>
        <v>0</v>
      </c>
      <c r="K213" s="218" t="s">
        <v>215</v>
      </c>
      <c r="L213" s="47"/>
      <c r="M213" s="223" t="s">
        <v>19</v>
      </c>
      <c r="N213" s="224" t="s">
        <v>42</v>
      </c>
      <c r="O213" s="87"/>
      <c r="P213" s="225">
        <f>O213*H213</f>
        <v>0</v>
      </c>
      <c r="Q213" s="225">
        <v>0</v>
      </c>
      <c r="R213" s="225">
        <f>Q213*H213</f>
        <v>0</v>
      </c>
      <c r="S213" s="225">
        <v>0</v>
      </c>
      <c r="T213" s="226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27" t="s">
        <v>216</v>
      </c>
      <c r="AT213" s="227" t="s">
        <v>211</v>
      </c>
      <c r="AU213" s="227" t="s">
        <v>81</v>
      </c>
      <c r="AY213" s="20" t="s">
        <v>209</v>
      </c>
      <c r="BE213" s="228">
        <f>IF(N213="základní",J213,0)</f>
        <v>0</v>
      </c>
      <c r="BF213" s="228">
        <f>IF(N213="snížená",J213,0)</f>
        <v>0</v>
      </c>
      <c r="BG213" s="228">
        <f>IF(N213="zákl. přenesená",J213,0)</f>
        <v>0</v>
      </c>
      <c r="BH213" s="228">
        <f>IF(N213="sníž. přenesená",J213,0)</f>
        <v>0</v>
      </c>
      <c r="BI213" s="228">
        <f>IF(N213="nulová",J213,0)</f>
        <v>0</v>
      </c>
      <c r="BJ213" s="20" t="s">
        <v>79</v>
      </c>
      <c r="BK213" s="228">
        <f>ROUND(I213*H213,2)</f>
        <v>0</v>
      </c>
      <c r="BL213" s="20" t="s">
        <v>216</v>
      </c>
      <c r="BM213" s="227" t="s">
        <v>2182</v>
      </c>
    </row>
    <row r="214" s="2" customFormat="1">
      <c r="A214" s="41"/>
      <c r="B214" s="42"/>
      <c r="C214" s="43"/>
      <c r="D214" s="229" t="s">
        <v>218</v>
      </c>
      <c r="E214" s="43"/>
      <c r="F214" s="230" t="s">
        <v>752</v>
      </c>
      <c r="G214" s="43"/>
      <c r="H214" s="43"/>
      <c r="I214" s="231"/>
      <c r="J214" s="43"/>
      <c r="K214" s="43"/>
      <c r="L214" s="47"/>
      <c r="M214" s="232"/>
      <c r="N214" s="233"/>
      <c r="O214" s="87"/>
      <c r="P214" s="87"/>
      <c r="Q214" s="87"/>
      <c r="R214" s="87"/>
      <c r="S214" s="87"/>
      <c r="T214" s="88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0" t="s">
        <v>218</v>
      </c>
      <c r="AU214" s="20" t="s">
        <v>81</v>
      </c>
    </row>
    <row r="215" s="13" customFormat="1">
      <c r="A215" s="13"/>
      <c r="B215" s="234"/>
      <c r="C215" s="235"/>
      <c r="D215" s="236" t="s">
        <v>220</v>
      </c>
      <c r="E215" s="237" t="s">
        <v>19</v>
      </c>
      <c r="F215" s="238" t="s">
        <v>753</v>
      </c>
      <c r="G215" s="235"/>
      <c r="H215" s="237" t="s">
        <v>19</v>
      </c>
      <c r="I215" s="239"/>
      <c r="J215" s="235"/>
      <c r="K215" s="235"/>
      <c r="L215" s="240"/>
      <c r="M215" s="241"/>
      <c r="N215" s="242"/>
      <c r="O215" s="242"/>
      <c r="P215" s="242"/>
      <c r="Q215" s="242"/>
      <c r="R215" s="242"/>
      <c r="S215" s="242"/>
      <c r="T215" s="24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4" t="s">
        <v>220</v>
      </c>
      <c r="AU215" s="244" t="s">
        <v>81</v>
      </c>
      <c r="AV215" s="13" t="s">
        <v>79</v>
      </c>
      <c r="AW215" s="13" t="s">
        <v>32</v>
      </c>
      <c r="AX215" s="13" t="s">
        <v>71</v>
      </c>
      <c r="AY215" s="244" t="s">
        <v>209</v>
      </c>
    </row>
    <row r="216" s="14" customFormat="1">
      <c r="A216" s="14"/>
      <c r="B216" s="245"/>
      <c r="C216" s="246"/>
      <c r="D216" s="236" t="s">
        <v>220</v>
      </c>
      <c r="E216" s="247" t="s">
        <v>19</v>
      </c>
      <c r="F216" s="248" t="s">
        <v>2183</v>
      </c>
      <c r="G216" s="246"/>
      <c r="H216" s="249">
        <v>0.10000000000000001</v>
      </c>
      <c r="I216" s="250"/>
      <c r="J216" s="246"/>
      <c r="K216" s="246"/>
      <c r="L216" s="251"/>
      <c r="M216" s="252"/>
      <c r="N216" s="253"/>
      <c r="O216" s="253"/>
      <c r="P216" s="253"/>
      <c r="Q216" s="253"/>
      <c r="R216" s="253"/>
      <c r="S216" s="253"/>
      <c r="T216" s="25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5" t="s">
        <v>220</v>
      </c>
      <c r="AU216" s="255" t="s">
        <v>81</v>
      </c>
      <c r="AV216" s="14" t="s">
        <v>81</v>
      </c>
      <c r="AW216" s="14" t="s">
        <v>32</v>
      </c>
      <c r="AX216" s="14" t="s">
        <v>71</v>
      </c>
      <c r="AY216" s="255" t="s">
        <v>209</v>
      </c>
    </row>
    <row r="217" s="14" customFormat="1">
      <c r="A217" s="14"/>
      <c r="B217" s="245"/>
      <c r="C217" s="246"/>
      <c r="D217" s="236" t="s">
        <v>220</v>
      </c>
      <c r="E217" s="247" t="s">
        <v>19</v>
      </c>
      <c r="F217" s="248" t="s">
        <v>1457</v>
      </c>
      <c r="G217" s="246"/>
      <c r="H217" s="249">
        <v>0.050000000000000003</v>
      </c>
      <c r="I217" s="250"/>
      <c r="J217" s="246"/>
      <c r="K217" s="246"/>
      <c r="L217" s="251"/>
      <c r="M217" s="252"/>
      <c r="N217" s="253"/>
      <c r="O217" s="253"/>
      <c r="P217" s="253"/>
      <c r="Q217" s="253"/>
      <c r="R217" s="253"/>
      <c r="S217" s="253"/>
      <c r="T217" s="25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5" t="s">
        <v>220</v>
      </c>
      <c r="AU217" s="255" t="s">
        <v>81</v>
      </c>
      <c r="AV217" s="14" t="s">
        <v>81</v>
      </c>
      <c r="AW217" s="14" t="s">
        <v>32</v>
      </c>
      <c r="AX217" s="14" t="s">
        <v>71</v>
      </c>
      <c r="AY217" s="255" t="s">
        <v>209</v>
      </c>
    </row>
    <row r="218" s="14" customFormat="1">
      <c r="A218" s="14"/>
      <c r="B218" s="245"/>
      <c r="C218" s="246"/>
      <c r="D218" s="236" t="s">
        <v>220</v>
      </c>
      <c r="E218" s="247" t="s">
        <v>19</v>
      </c>
      <c r="F218" s="248" t="s">
        <v>1668</v>
      </c>
      <c r="G218" s="246"/>
      <c r="H218" s="249">
        <v>0.040000000000000001</v>
      </c>
      <c r="I218" s="250"/>
      <c r="J218" s="246"/>
      <c r="K218" s="246"/>
      <c r="L218" s="251"/>
      <c r="M218" s="252"/>
      <c r="N218" s="253"/>
      <c r="O218" s="253"/>
      <c r="P218" s="253"/>
      <c r="Q218" s="253"/>
      <c r="R218" s="253"/>
      <c r="S218" s="253"/>
      <c r="T218" s="25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5" t="s">
        <v>220</v>
      </c>
      <c r="AU218" s="255" t="s">
        <v>81</v>
      </c>
      <c r="AV218" s="14" t="s">
        <v>81</v>
      </c>
      <c r="AW218" s="14" t="s">
        <v>32</v>
      </c>
      <c r="AX218" s="14" t="s">
        <v>71</v>
      </c>
      <c r="AY218" s="255" t="s">
        <v>209</v>
      </c>
    </row>
    <row r="219" s="15" customFormat="1">
      <c r="A219" s="15"/>
      <c r="B219" s="256"/>
      <c r="C219" s="257"/>
      <c r="D219" s="236" t="s">
        <v>220</v>
      </c>
      <c r="E219" s="258" t="s">
        <v>19</v>
      </c>
      <c r="F219" s="259" t="s">
        <v>271</v>
      </c>
      <c r="G219" s="257"/>
      <c r="H219" s="260">
        <v>0.19000000000000003</v>
      </c>
      <c r="I219" s="261"/>
      <c r="J219" s="257"/>
      <c r="K219" s="257"/>
      <c r="L219" s="262"/>
      <c r="M219" s="263"/>
      <c r="N219" s="264"/>
      <c r="O219" s="264"/>
      <c r="P219" s="264"/>
      <c r="Q219" s="264"/>
      <c r="R219" s="264"/>
      <c r="S219" s="264"/>
      <c r="T219" s="26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66" t="s">
        <v>220</v>
      </c>
      <c r="AU219" s="266" t="s">
        <v>81</v>
      </c>
      <c r="AV219" s="15" t="s">
        <v>216</v>
      </c>
      <c r="AW219" s="15" t="s">
        <v>32</v>
      </c>
      <c r="AX219" s="15" t="s">
        <v>79</v>
      </c>
      <c r="AY219" s="266" t="s">
        <v>209</v>
      </c>
    </row>
    <row r="220" s="12" customFormat="1" ht="22.8" customHeight="1">
      <c r="A220" s="12"/>
      <c r="B220" s="200"/>
      <c r="C220" s="201"/>
      <c r="D220" s="202" t="s">
        <v>70</v>
      </c>
      <c r="E220" s="214" t="s">
        <v>236</v>
      </c>
      <c r="F220" s="214" t="s">
        <v>759</v>
      </c>
      <c r="G220" s="201"/>
      <c r="H220" s="201"/>
      <c r="I220" s="204"/>
      <c r="J220" s="215">
        <f>BK220</f>
        <v>0</v>
      </c>
      <c r="K220" s="201"/>
      <c r="L220" s="206"/>
      <c r="M220" s="207"/>
      <c r="N220" s="208"/>
      <c r="O220" s="208"/>
      <c r="P220" s="209">
        <f>SUM(P221:P244)</f>
        <v>0</v>
      </c>
      <c r="Q220" s="208"/>
      <c r="R220" s="209">
        <f>SUM(R221:R244)</f>
        <v>0</v>
      </c>
      <c r="S220" s="208"/>
      <c r="T220" s="210">
        <f>SUM(T221:T244)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11" t="s">
        <v>79</v>
      </c>
      <c r="AT220" s="212" t="s">
        <v>70</v>
      </c>
      <c r="AU220" s="212" t="s">
        <v>79</v>
      </c>
      <c r="AY220" s="211" t="s">
        <v>209</v>
      </c>
      <c r="BK220" s="213">
        <f>SUM(BK221:BK244)</f>
        <v>0</v>
      </c>
    </row>
    <row r="221" s="2" customFormat="1" ht="24.15" customHeight="1">
      <c r="A221" s="41"/>
      <c r="B221" s="42"/>
      <c r="C221" s="216" t="s">
        <v>384</v>
      </c>
      <c r="D221" s="216" t="s">
        <v>211</v>
      </c>
      <c r="E221" s="217" t="s">
        <v>1543</v>
      </c>
      <c r="F221" s="218" t="s">
        <v>1544</v>
      </c>
      <c r="G221" s="219" t="s">
        <v>258</v>
      </c>
      <c r="H221" s="220">
        <v>100</v>
      </c>
      <c r="I221" s="221"/>
      <c r="J221" s="222">
        <f>ROUND(I221*H221,2)</f>
        <v>0</v>
      </c>
      <c r="K221" s="218" t="s">
        <v>215</v>
      </c>
      <c r="L221" s="47"/>
      <c r="M221" s="223" t="s">
        <v>19</v>
      </c>
      <c r="N221" s="224" t="s">
        <v>42</v>
      </c>
      <c r="O221" s="87"/>
      <c r="P221" s="225">
        <f>O221*H221</f>
        <v>0</v>
      </c>
      <c r="Q221" s="225">
        <v>0</v>
      </c>
      <c r="R221" s="225">
        <f>Q221*H221</f>
        <v>0</v>
      </c>
      <c r="S221" s="225">
        <v>0</v>
      </c>
      <c r="T221" s="226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27" t="s">
        <v>216</v>
      </c>
      <c r="AT221" s="227" t="s">
        <v>211</v>
      </c>
      <c r="AU221" s="227" t="s">
        <v>81</v>
      </c>
      <c r="AY221" s="20" t="s">
        <v>209</v>
      </c>
      <c r="BE221" s="228">
        <f>IF(N221="základní",J221,0)</f>
        <v>0</v>
      </c>
      <c r="BF221" s="228">
        <f>IF(N221="snížená",J221,0)</f>
        <v>0</v>
      </c>
      <c r="BG221" s="228">
        <f>IF(N221="zákl. přenesená",J221,0)</f>
        <v>0</v>
      </c>
      <c r="BH221" s="228">
        <f>IF(N221="sníž. přenesená",J221,0)</f>
        <v>0</v>
      </c>
      <c r="BI221" s="228">
        <f>IF(N221="nulová",J221,0)</f>
        <v>0</v>
      </c>
      <c r="BJ221" s="20" t="s">
        <v>79</v>
      </c>
      <c r="BK221" s="228">
        <f>ROUND(I221*H221,2)</f>
        <v>0</v>
      </c>
      <c r="BL221" s="20" t="s">
        <v>216</v>
      </c>
      <c r="BM221" s="227" t="s">
        <v>2184</v>
      </c>
    </row>
    <row r="222" s="2" customFormat="1">
      <c r="A222" s="41"/>
      <c r="B222" s="42"/>
      <c r="C222" s="43"/>
      <c r="D222" s="229" t="s">
        <v>218</v>
      </c>
      <c r="E222" s="43"/>
      <c r="F222" s="230" t="s">
        <v>1546</v>
      </c>
      <c r="G222" s="43"/>
      <c r="H222" s="43"/>
      <c r="I222" s="231"/>
      <c r="J222" s="43"/>
      <c r="K222" s="43"/>
      <c r="L222" s="47"/>
      <c r="M222" s="232"/>
      <c r="N222" s="233"/>
      <c r="O222" s="87"/>
      <c r="P222" s="87"/>
      <c r="Q222" s="87"/>
      <c r="R222" s="87"/>
      <c r="S222" s="87"/>
      <c r="T222" s="88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T222" s="20" t="s">
        <v>218</v>
      </c>
      <c r="AU222" s="20" t="s">
        <v>81</v>
      </c>
    </row>
    <row r="223" s="13" customFormat="1">
      <c r="A223" s="13"/>
      <c r="B223" s="234"/>
      <c r="C223" s="235"/>
      <c r="D223" s="236" t="s">
        <v>220</v>
      </c>
      <c r="E223" s="237" t="s">
        <v>19</v>
      </c>
      <c r="F223" s="238" t="s">
        <v>1185</v>
      </c>
      <c r="G223" s="235"/>
      <c r="H223" s="237" t="s">
        <v>19</v>
      </c>
      <c r="I223" s="239"/>
      <c r="J223" s="235"/>
      <c r="K223" s="235"/>
      <c r="L223" s="240"/>
      <c r="M223" s="241"/>
      <c r="N223" s="242"/>
      <c r="O223" s="242"/>
      <c r="P223" s="242"/>
      <c r="Q223" s="242"/>
      <c r="R223" s="242"/>
      <c r="S223" s="242"/>
      <c r="T223" s="24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4" t="s">
        <v>220</v>
      </c>
      <c r="AU223" s="244" t="s">
        <v>81</v>
      </c>
      <c r="AV223" s="13" t="s">
        <v>79</v>
      </c>
      <c r="AW223" s="13" t="s">
        <v>32</v>
      </c>
      <c r="AX223" s="13" t="s">
        <v>71</v>
      </c>
      <c r="AY223" s="244" t="s">
        <v>209</v>
      </c>
    </row>
    <row r="224" s="13" customFormat="1">
      <c r="A224" s="13"/>
      <c r="B224" s="234"/>
      <c r="C224" s="235"/>
      <c r="D224" s="236" t="s">
        <v>220</v>
      </c>
      <c r="E224" s="237" t="s">
        <v>19</v>
      </c>
      <c r="F224" s="238" t="s">
        <v>1286</v>
      </c>
      <c r="G224" s="235"/>
      <c r="H224" s="237" t="s">
        <v>19</v>
      </c>
      <c r="I224" s="239"/>
      <c r="J224" s="235"/>
      <c r="K224" s="235"/>
      <c r="L224" s="240"/>
      <c r="M224" s="241"/>
      <c r="N224" s="242"/>
      <c r="O224" s="242"/>
      <c r="P224" s="242"/>
      <c r="Q224" s="242"/>
      <c r="R224" s="242"/>
      <c r="S224" s="242"/>
      <c r="T224" s="24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4" t="s">
        <v>220</v>
      </c>
      <c r="AU224" s="244" t="s">
        <v>81</v>
      </c>
      <c r="AV224" s="13" t="s">
        <v>79</v>
      </c>
      <c r="AW224" s="13" t="s">
        <v>32</v>
      </c>
      <c r="AX224" s="13" t="s">
        <v>71</v>
      </c>
      <c r="AY224" s="244" t="s">
        <v>209</v>
      </c>
    </row>
    <row r="225" s="14" customFormat="1">
      <c r="A225" s="14"/>
      <c r="B225" s="245"/>
      <c r="C225" s="246"/>
      <c r="D225" s="236" t="s">
        <v>220</v>
      </c>
      <c r="E225" s="247" t="s">
        <v>19</v>
      </c>
      <c r="F225" s="248" t="s">
        <v>2185</v>
      </c>
      <c r="G225" s="246"/>
      <c r="H225" s="249">
        <v>100</v>
      </c>
      <c r="I225" s="250"/>
      <c r="J225" s="246"/>
      <c r="K225" s="246"/>
      <c r="L225" s="251"/>
      <c r="M225" s="252"/>
      <c r="N225" s="253"/>
      <c r="O225" s="253"/>
      <c r="P225" s="253"/>
      <c r="Q225" s="253"/>
      <c r="R225" s="253"/>
      <c r="S225" s="253"/>
      <c r="T225" s="25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5" t="s">
        <v>220</v>
      </c>
      <c r="AU225" s="255" t="s">
        <v>81</v>
      </c>
      <c r="AV225" s="14" t="s">
        <v>81</v>
      </c>
      <c r="AW225" s="14" t="s">
        <v>32</v>
      </c>
      <c r="AX225" s="14" t="s">
        <v>79</v>
      </c>
      <c r="AY225" s="255" t="s">
        <v>209</v>
      </c>
    </row>
    <row r="226" s="2" customFormat="1" ht="21.75" customHeight="1">
      <c r="A226" s="41"/>
      <c r="B226" s="42"/>
      <c r="C226" s="216" t="s">
        <v>390</v>
      </c>
      <c r="D226" s="216" t="s">
        <v>211</v>
      </c>
      <c r="E226" s="217" t="s">
        <v>1669</v>
      </c>
      <c r="F226" s="218" t="s">
        <v>1670</v>
      </c>
      <c r="G226" s="219" t="s">
        <v>258</v>
      </c>
      <c r="H226" s="220">
        <v>4</v>
      </c>
      <c r="I226" s="221"/>
      <c r="J226" s="222">
        <f>ROUND(I226*H226,2)</f>
        <v>0</v>
      </c>
      <c r="K226" s="218" t="s">
        <v>215</v>
      </c>
      <c r="L226" s="47"/>
      <c r="M226" s="223" t="s">
        <v>19</v>
      </c>
      <c r="N226" s="224" t="s">
        <v>42</v>
      </c>
      <c r="O226" s="87"/>
      <c r="P226" s="225">
        <f>O226*H226</f>
        <v>0</v>
      </c>
      <c r="Q226" s="225">
        <v>0</v>
      </c>
      <c r="R226" s="225">
        <f>Q226*H226</f>
        <v>0</v>
      </c>
      <c r="S226" s="225">
        <v>0</v>
      </c>
      <c r="T226" s="226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227" t="s">
        <v>216</v>
      </c>
      <c r="AT226" s="227" t="s">
        <v>211</v>
      </c>
      <c r="AU226" s="227" t="s">
        <v>81</v>
      </c>
      <c r="AY226" s="20" t="s">
        <v>209</v>
      </c>
      <c r="BE226" s="228">
        <f>IF(N226="základní",J226,0)</f>
        <v>0</v>
      </c>
      <c r="BF226" s="228">
        <f>IF(N226="snížená",J226,0)</f>
        <v>0</v>
      </c>
      <c r="BG226" s="228">
        <f>IF(N226="zákl. přenesená",J226,0)</f>
        <v>0</v>
      </c>
      <c r="BH226" s="228">
        <f>IF(N226="sníž. přenesená",J226,0)</f>
        <v>0</v>
      </c>
      <c r="BI226" s="228">
        <f>IF(N226="nulová",J226,0)</f>
        <v>0</v>
      </c>
      <c r="BJ226" s="20" t="s">
        <v>79</v>
      </c>
      <c r="BK226" s="228">
        <f>ROUND(I226*H226,2)</f>
        <v>0</v>
      </c>
      <c r="BL226" s="20" t="s">
        <v>216</v>
      </c>
      <c r="BM226" s="227" t="s">
        <v>2186</v>
      </c>
    </row>
    <row r="227" s="2" customFormat="1">
      <c r="A227" s="41"/>
      <c r="B227" s="42"/>
      <c r="C227" s="43"/>
      <c r="D227" s="229" t="s">
        <v>218</v>
      </c>
      <c r="E227" s="43"/>
      <c r="F227" s="230" t="s">
        <v>1672</v>
      </c>
      <c r="G227" s="43"/>
      <c r="H227" s="43"/>
      <c r="I227" s="231"/>
      <c r="J227" s="43"/>
      <c r="K227" s="43"/>
      <c r="L227" s="47"/>
      <c r="M227" s="232"/>
      <c r="N227" s="233"/>
      <c r="O227" s="87"/>
      <c r="P227" s="87"/>
      <c r="Q227" s="87"/>
      <c r="R227" s="87"/>
      <c r="S227" s="87"/>
      <c r="T227" s="88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T227" s="20" t="s">
        <v>218</v>
      </c>
      <c r="AU227" s="20" t="s">
        <v>81</v>
      </c>
    </row>
    <row r="228" s="13" customFormat="1">
      <c r="A228" s="13"/>
      <c r="B228" s="234"/>
      <c r="C228" s="235"/>
      <c r="D228" s="236" t="s">
        <v>220</v>
      </c>
      <c r="E228" s="237" t="s">
        <v>19</v>
      </c>
      <c r="F228" s="238" t="s">
        <v>1185</v>
      </c>
      <c r="G228" s="235"/>
      <c r="H228" s="237" t="s">
        <v>19</v>
      </c>
      <c r="I228" s="239"/>
      <c r="J228" s="235"/>
      <c r="K228" s="235"/>
      <c r="L228" s="240"/>
      <c r="M228" s="241"/>
      <c r="N228" s="242"/>
      <c r="O228" s="242"/>
      <c r="P228" s="242"/>
      <c r="Q228" s="242"/>
      <c r="R228" s="242"/>
      <c r="S228" s="242"/>
      <c r="T228" s="24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4" t="s">
        <v>220</v>
      </c>
      <c r="AU228" s="244" t="s">
        <v>81</v>
      </c>
      <c r="AV228" s="13" t="s">
        <v>79</v>
      </c>
      <c r="AW228" s="13" t="s">
        <v>32</v>
      </c>
      <c r="AX228" s="13" t="s">
        <v>71</v>
      </c>
      <c r="AY228" s="244" t="s">
        <v>209</v>
      </c>
    </row>
    <row r="229" s="13" customFormat="1">
      <c r="A229" s="13"/>
      <c r="B229" s="234"/>
      <c r="C229" s="235"/>
      <c r="D229" s="236" t="s">
        <v>220</v>
      </c>
      <c r="E229" s="237" t="s">
        <v>19</v>
      </c>
      <c r="F229" s="238" t="s">
        <v>269</v>
      </c>
      <c r="G229" s="235"/>
      <c r="H229" s="237" t="s">
        <v>19</v>
      </c>
      <c r="I229" s="239"/>
      <c r="J229" s="235"/>
      <c r="K229" s="235"/>
      <c r="L229" s="240"/>
      <c r="M229" s="241"/>
      <c r="N229" s="242"/>
      <c r="O229" s="242"/>
      <c r="P229" s="242"/>
      <c r="Q229" s="242"/>
      <c r="R229" s="242"/>
      <c r="S229" s="242"/>
      <c r="T229" s="24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4" t="s">
        <v>220</v>
      </c>
      <c r="AU229" s="244" t="s">
        <v>81</v>
      </c>
      <c r="AV229" s="13" t="s">
        <v>79</v>
      </c>
      <c r="AW229" s="13" t="s">
        <v>32</v>
      </c>
      <c r="AX229" s="13" t="s">
        <v>71</v>
      </c>
      <c r="AY229" s="244" t="s">
        <v>209</v>
      </c>
    </row>
    <row r="230" s="14" customFormat="1">
      <c r="A230" s="14"/>
      <c r="B230" s="245"/>
      <c r="C230" s="246"/>
      <c r="D230" s="236" t="s">
        <v>220</v>
      </c>
      <c r="E230" s="247" t="s">
        <v>19</v>
      </c>
      <c r="F230" s="248" t="s">
        <v>1657</v>
      </c>
      <c r="G230" s="246"/>
      <c r="H230" s="249">
        <v>4</v>
      </c>
      <c r="I230" s="250"/>
      <c r="J230" s="246"/>
      <c r="K230" s="246"/>
      <c r="L230" s="251"/>
      <c r="M230" s="252"/>
      <c r="N230" s="253"/>
      <c r="O230" s="253"/>
      <c r="P230" s="253"/>
      <c r="Q230" s="253"/>
      <c r="R230" s="253"/>
      <c r="S230" s="253"/>
      <c r="T230" s="25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5" t="s">
        <v>220</v>
      </c>
      <c r="AU230" s="255" t="s">
        <v>81</v>
      </c>
      <c r="AV230" s="14" t="s">
        <v>81</v>
      </c>
      <c r="AW230" s="14" t="s">
        <v>32</v>
      </c>
      <c r="AX230" s="14" t="s">
        <v>79</v>
      </c>
      <c r="AY230" s="255" t="s">
        <v>209</v>
      </c>
    </row>
    <row r="231" s="2" customFormat="1" ht="21.75" customHeight="1">
      <c r="A231" s="41"/>
      <c r="B231" s="42"/>
      <c r="C231" s="216" t="s">
        <v>399</v>
      </c>
      <c r="D231" s="216" t="s">
        <v>211</v>
      </c>
      <c r="E231" s="217" t="s">
        <v>1673</v>
      </c>
      <c r="F231" s="218" t="s">
        <v>1674</v>
      </c>
      <c r="G231" s="219" t="s">
        <v>258</v>
      </c>
      <c r="H231" s="220">
        <v>4</v>
      </c>
      <c r="I231" s="221"/>
      <c r="J231" s="222">
        <f>ROUND(I231*H231,2)</f>
        <v>0</v>
      </c>
      <c r="K231" s="218" t="s">
        <v>215</v>
      </c>
      <c r="L231" s="47"/>
      <c r="M231" s="223" t="s">
        <v>19</v>
      </c>
      <c r="N231" s="224" t="s">
        <v>42</v>
      </c>
      <c r="O231" s="87"/>
      <c r="P231" s="225">
        <f>O231*H231</f>
        <v>0</v>
      </c>
      <c r="Q231" s="225">
        <v>0</v>
      </c>
      <c r="R231" s="225">
        <f>Q231*H231</f>
        <v>0</v>
      </c>
      <c r="S231" s="225">
        <v>0</v>
      </c>
      <c r="T231" s="226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227" t="s">
        <v>216</v>
      </c>
      <c r="AT231" s="227" t="s">
        <v>211</v>
      </c>
      <c r="AU231" s="227" t="s">
        <v>81</v>
      </c>
      <c r="AY231" s="20" t="s">
        <v>209</v>
      </c>
      <c r="BE231" s="228">
        <f>IF(N231="základní",J231,0)</f>
        <v>0</v>
      </c>
      <c r="BF231" s="228">
        <f>IF(N231="snížená",J231,0)</f>
        <v>0</v>
      </c>
      <c r="BG231" s="228">
        <f>IF(N231="zákl. přenesená",J231,0)</f>
        <v>0</v>
      </c>
      <c r="BH231" s="228">
        <f>IF(N231="sníž. přenesená",J231,0)</f>
        <v>0</v>
      </c>
      <c r="BI231" s="228">
        <f>IF(N231="nulová",J231,0)</f>
        <v>0</v>
      </c>
      <c r="BJ231" s="20" t="s">
        <v>79</v>
      </c>
      <c r="BK231" s="228">
        <f>ROUND(I231*H231,2)</f>
        <v>0</v>
      </c>
      <c r="BL231" s="20" t="s">
        <v>216</v>
      </c>
      <c r="BM231" s="227" t="s">
        <v>2187</v>
      </c>
    </row>
    <row r="232" s="2" customFormat="1">
      <c r="A232" s="41"/>
      <c r="B232" s="42"/>
      <c r="C232" s="43"/>
      <c r="D232" s="229" t="s">
        <v>218</v>
      </c>
      <c r="E232" s="43"/>
      <c r="F232" s="230" t="s">
        <v>1676</v>
      </c>
      <c r="G232" s="43"/>
      <c r="H232" s="43"/>
      <c r="I232" s="231"/>
      <c r="J232" s="43"/>
      <c r="K232" s="43"/>
      <c r="L232" s="47"/>
      <c r="M232" s="232"/>
      <c r="N232" s="233"/>
      <c r="O232" s="87"/>
      <c r="P232" s="87"/>
      <c r="Q232" s="87"/>
      <c r="R232" s="87"/>
      <c r="S232" s="87"/>
      <c r="T232" s="88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T232" s="20" t="s">
        <v>218</v>
      </c>
      <c r="AU232" s="20" t="s">
        <v>81</v>
      </c>
    </row>
    <row r="233" s="13" customFormat="1">
      <c r="A233" s="13"/>
      <c r="B233" s="234"/>
      <c r="C233" s="235"/>
      <c r="D233" s="236" t="s">
        <v>220</v>
      </c>
      <c r="E233" s="237" t="s">
        <v>19</v>
      </c>
      <c r="F233" s="238" t="s">
        <v>1185</v>
      </c>
      <c r="G233" s="235"/>
      <c r="H233" s="237" t="s">
        <v>19</v>
      </c>
      <c r="I233" s="239"/>
      <c r="J233" s="235"/>
      <c r="K233" s="235"/>
      <c r="L233" s="240"/>
      <c r="M233" s="241"/>
      <c r="N233" s="242"/>
      <c r="O233" s="242"/>
      <c r="P233" s="242"/>
      <c r="Q233" s="242"/>
      <c r="R233" s="242"/>
      <c r="S233" s="242"/>
      <c r="T233" s="24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4" t="s">
        <v>220</v>
      </c>
      <c r="AU233" s="244" t="s">
        <v>81</v>
      </c>
      <c r="AV233" s="13" t="s">
        <v>79</v>
      </c>
      <c r="AW233" s="13" t="s">
        <v>32</v>
      </c>
      <c r="AX233" s="13" t="s">
        <v>71</v>
      </c>
      <c r="AY233" s="244" t="s">
        <v>209</v>
      </c>
    </row>
    <row r="234" s="13" customFormat="1">
      <c r="A234" s="13"/>
      <c r="B234" s="234"/>
      <c r="C234" s="235"/>
      <c r="D234" s="236" t="s">
        <v>220</v>
      </c>
      <c r="E234" s="237" t="s">
        <v>19</v>
      </c>
      <c r="F234" s="238" t="s">
        <v>269</v>
      </c>
      <c r="G234" s="235"/>
      <c r="H234" s="237" t="s">
        <v>19</v>
      </c>
      <c r="I234" s="239"/>
      <c r="J234" s="235"/>
      <c r="K234" s="235"/>
      <c r="L234" s="240"/>
      <c r="M234" s="241"/>
      <c r="N234" s="242"/>
      <c r="O234" s="242"/>
      <c r="P234" s="242"/>
      <c r="Q234" s="242"/>
      <c r="R234" s="242"/>
      <c r="S234" s="242"/>
      <c r="T234" s="24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4" t="s">
        <v>220</v>
      </c>
      <c r="AU234" s="244" t="s">
        <v>81</v>
      </c>
      <c r="AV234" s="13" t="s">
        <v>79</v>
      </c>
      <c r="AW234" s="13" t="s">
        <v>32</v>
      </c>
      <c r="AX234" s="13" t="s">
        <v>71</v>
      </c>
      <c r="AY234" s="244" t="s">
        <v>209</v>
      </c>
    </row>
    <row r="235" s="14" customFormat="1">
      <c r="A235" s="14"/>
      <c r="B235" s="245"/>
      <c r="C235" s="246"/>
      <c r="D235" s="236" t="s">
        <v>220</v>
      </c>
      <c r="E235" s="247" t="s">
        <v>19</v>
      </c>
      <c r="F235" s="248" t="s">
        <v>1657</v>
      </c>
      <c r="G235" s="246"/>
      <c r="H235" s="249">
        <v>4</v>
      </c>
      <c r="I235" s="250"/>
      <c r="J235" s="246"/>
      <c r="K235" s="246"/>
      <c r="L235" s="251"/>
      <c r="M235" s="252"/>
      <c r="N235" s="253"/>
      <c r="O235" s="253"/>
      <c r="P235" s="253"/>
      <c r="Q235" s="253"/>
      <c r="R235" s="253"/>
      <c r="S235" s="253"/>
      <c r="T235" s="25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5" t="s">
        <v>220</v>
      </c>
      <c r="AU235" s="255" t="s">
        <v>81</v>
      </c>
      <c r="AV235" s="14" t="s">
        <v>81</v>
      </c>
      <c r="AW235" s="14" t="s">
        <v>32</v>
      </c>
      <c r="AX235" s="14" t="s">
        <v>79</v>
      </c>
      <c r="AY235" s="255" t="s">
        <v>209</v>
      </c>
    </row>
    <row r="236" s="2" customFormat="1" ht="24.15" customHeight="1">
      <c r="A236" s="41"/>
      <c r="B236" s="42"/>
      <c r="C236" s="216" t="s">
        <v>405</v>
      </c>
      <c r="D236" s="216" t="s">
        <v>211</v>
      </c>
      <c r="E236" s="217" t="s">
        <v>1677</v>
      </c>
      <c r="F236" s="218" t="s">
        <v>1678</v>
      </c>
      <c r="G236" s="219" t="s">
        <v>258</v>
      </c>
      <c r="H236" s="220">
        <v>4</v>
      </c>
      <c r="I236" s="221"/>
      <c r="J236" s="222">
        <f>ROUND(I236*H236,2)</f>
        <v>0</v>
      </c>
      <c r="K236" s="218" t="s">
        <v>215</v>
      </c>
      <c r="L236" s="47"/>
      <c r="M236" s="223" t="s">
        <v>19</v>
      </c>
      <c r="N236" s="224" t="s">
        <v>42</v>
      </c>
      <c r="O236" s="87"/>
      <c r="P236" s="225">
        <f>O236*H236</f>
        <v>0</v>
      </c>
      <c r="Q236" s="225">
        <v>0</v>
      </c>
      <c r="R236" s="225">
        <f>Q236*H236</f>
        <v>0</v>
      </c>
      <c r="S236" s="225">
        <v>0</v>
      </c>
      <c r="T236" s="226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27" t="s">
        <v>216</v>
      </c>
      <c r="AT236" s="227" t="s">
        <v>211</v>
      </c>
      <c r="AU236" s="227" t="s">
        <v>81</v>
      </c>
      <c r="AY236" s="20" t="s">
        <v>209</v>
      </c>
      <c r="BE236" s="228">
        <f>IF(N236="základní",J236,0)</f>
        <v>0</v>
      </c>
      <c r="BF236" s="228">
        <f>IF(N236="snížená",J236,0)</f>
        <v>0</v>
      </c>
      <c r="BG236" s="228">
        <f>IF(N236="zákl. přenesená",J236,0)</f>
        <v>0</v>
      </c>
      <c r="BH236" s="228">
        <f>IF(N236="sníž. přenesená",J236,0)</f>
        <v>0</v>
      </c>
      <c r="BI236" s="228">
        <f>IF(N236="nulová",J236,0)</f>
        <v>0</v>
      </c>
      <c r="BJ236" s="20" t="s">
        <v>79</v>
      </c>
      <c r="BK236" s="228">
        <f>ROUND(I236*H236,2)</f>
        <v>0</v>
      </c>
      <c r="BL236" s="20" t="s">
        <v>216</v>
      </c>
      <c r="BM236" s="227" t="s">
        <v>2188</v>
      </c>
    </row>
    <row r="237" s="2" customFormat="1">
      <c r="A237" s="41"/>
      <c r="B237" s="42"/>
      <c r="C237" s="43"/>
      <c r="D237" s="229" t="s">
        <v>218</v>
      </c>
      <c r="E237" s="43"/>
      <c r="F237" s="230" t="s">
        <v>1680</v>
      </c>
      <c r="G237" s="43"/>
      <c r="H237" s="43"/>
      <c r="I237" s="231"/>
      <c r="J237" s="43"/>
      <c r="K237" s="43"/>
      <c r="L237" s="47"/>
      <c r="M237" s="232"/>
      <c r="N237" s="233"/>
      <c r="O237" s="87"/>
      <c r="P237" s="87"/>
      <c r="Q237" s="87"/>
      <c r="R237" s="87"/>
      <c r="S237" s="87"/>
      <c r="T237" s="88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T237" s="20" t="s">
        <v>218</v>
      </c>
      <c r="AU237" s="20" t="s">
        <v>81</v>
      </c>
    </row>
    <row r="238" s="13" customFormat="1">
      <c r="A238" s="13"/>
      <c r="B238" s="234"/>
      <c r="C238" s="235"/>
      <c r="D238" s="236" t="s">
        <v>220</v>
      </c>
      <c r="E238" s="237" t="s">
        <v>19</v>
      </c>
      <c r="F238" s="238" t="s">
        <v>1185</v>
      </c>
      <c r="G238" s="235"/>
      <c r="H238" s="237" t="s">
        <v>19</v>
      </c>
      <c r="I238" s="239"/>
      <c r="J238" s="235"/>
      <c r="K238" s="235"/>
      <c r="L238" s="240"/>
      <c r="M238" s="241"/>
      <c r="N238" s="242"/>
      <c r="O238" s="242"/>
      <c r="P238" s="242"/>
      <c r="Q238" s="242"/>
      <c r="R238" s="242"/>
      <c r="S238" s="242"/>
      <c r="T238" s="24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4" t="s">
        <v>220</v>
      </c>
      <c r="AU238" s="244" t="s">
        <v>81</v>
      </c>
      <c r="AV238" s="13" t="s">
        <v>79</v>
      </c>
      <c r="AW238" s="13" t="s">
        <v>32</v>
      </c>
      <c r="AX238" s="13" t="s">
        <v>71</v>
      </c>
      <c r="AY238" s="244" t="s">
        <v>209</v>
      </c>
    </row>
    <row r="239" s="13" customFormat="1">
      <c r="A239" s="13"/>
      <c r="B239" s="234"/>
      <c r="C239" s="235"/>
      <c r="D239" s="236" t="s">
        <v>220</v>
      </c>
      <c r="E239" s="237" t="s">
        <v>19</v>
      </c>
      <c r="F239" s="238" t="s">
        <v>269</v>
      </c>
      <c r="G239" s="235"/>
      <c r="H239" s="237" t="s">
        <v>19</v>
      </c>
      <c r="I239" s="239"/>
      <c r="J239" s="235"/>
      <c r="K239" s="235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220</v>
      </c>
      <c r="AU239" s="244" t="s">
        <v>81</v>
      </c>
      <c r="AV239" s="13" t="s">
        <v>79</v>
      </c>
      <c r="AW239" s="13" t="s">
        <v>32</v>
      </c>
      <c r="AX239" s="13" t="s">
        <v>71</v>
      </c>
      <c r="AY239" s="244" t="s">
        <v>209</v>
      </c>
    </row>
    <row r="240" s="14" customFormat="1">
      <c r="A240" s="14"/>
      <c r="B240" s="245"/>
      <c r="C240" s="246"/>
      <c r="D240" s="236" t="s">
        <v>220</v>
      </c>
      <c r="E240" s="247" t="s">
        <v>19</v>
      </c>
      <c r="F240" s="248" t="s">
        <v>1657</v>
      </c>
      <c r="G240" s="246"/>
      <c r="H240" s="249">
        <v>4</v>
      </c>
      <c r="I240" s="250"/>
      <c r="J240" s="246"/>
      <c r="K240" s="246"/>
      <c r="L240" s="251"/>
      <c r="M240" s="252"/>
      <c r="N240" s="253"/>
      <c r="O240" s="253"/>
      <c r="P240" s="253"/>
      <c r="Q240" s="253"/>
      <c r="R240" s="253"/>
      <c r="S240" s="253"/>
      <c r="T240" s="25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5" t="s">
        <v>220</v>
      </c>
      <c r="AU240" s="255" t="s">
        <v>81</v>
      </c>
      <c r="AV240" s="14" t="s">
        <v>81</v>
      </c>
      <c r="AW240" s="14" t="s">
        <v>32</v>
      </c>
      <c r="AX240" s="14" t="s">
        <v>79</v>
      </c>
      <c r="AY240" s="255" t="s">
        <v>209</v>
      </c>
    </row>
    <row r="241" s="2" customFormat="1" ht="16.5" customHeight="1">
      <c r="A241" s="41"/>
      <c r="B241" s="42"/>
      <c r="C241" s="216" t="s">
        <v>411</v>
      </c>
      <c r="D241" s="216" t="s">
        <v>211</v>
      </c>
      <c r="E241" s="217" t="s">
        <v>776</v>
      </c>
      <c r="F241" s="218" t="s">
        <v>777</v>
      </c>
      <c r="G241" s="219" t="s">
        <v>258</v>
      </c>
      <c r="H241" s="220">
        <v>4</v>
      </c>
      <c r="I241" s="221"/>
      <c r="J241" s="222">
        <f>ROUND(I241*H241,2)</f>
        <v>0</v>
      </c>
      <c r="K241" s="218" t="s">
        <v>215</v>
      </c>
      <c r="L241" s="47"/>
      <c r="M241" s="223" t="s">
        <v>19</v>
      </c>
      <c r="N241" s="224" t="s">
        <v>42</v>
      </c>
      <c r="O241" s="87"/>
      <c r="P241" s="225">
        <f>O241*H241</f>
        <v>0</v>
      </c>
      <c r="Q241" s="225">
        <v>0</v>
      </c>
      <c r="R241" s="225">
        <f>Q241*H241</f>
        <v>0</v>
      </c>
      <c r="S241" s="225">
        <v>0</v>
      </c>
      <c r="T241" s="226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7" t="s">
        <v>216</v>
      </c>
      <c r="AT241" s="227" t="s">
        <v>211</v>
      </c>
      <c r="AU241" s="227" t="s">
        <v>81</v>
      </c>
      <c r="AY241" s="20" t="s">
        <v>209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20" t="s">
        <v>79</v>
      </c>
      <c r="BK241" s="228">
        <f>ROUND(I241*H241,2)</f>
        <v>0</v>
      </c>
      <c r="BL241" s="20" t="s">
        <v>216</v>
      </c>
      <c r="BM241" s="227" t="s">
        <v>2189</v>
      </c>
    </row>
    <row r="242" s="2" customFormat="1">
      <c r="A242" s="41"/>
      <c r="B242" s="42"/>
      <c r="C242" s="43"/>
      <c r="D242" s="229" t="s">
        <v>218</v>
      </c>
      <c r="E242" s="43"/>
      <c r="F242" s="230" t="s">
        <v>779</v>
      </c>
      <c r="G242" s="43"/>
      <c r="H242" s="43"/>
      <c r="I242" s="231"/>
      <c r="J242" s="43"/>
      <c r="K242" s="43"/>
      <c r="L242" s="47"/>
      <c r="M242" s="232"/>
      <c r="N242" s="233"/>
      <c r="O242" s="87"/>
      <c r="P242" s="87"/>
      <c r="Q242" s="87"/>
      <c r="R242" s="87"/>
      <c r="S242" s="87"/>
      <c r="T242" s="88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0" t="s">
        <v>218</v>
      </c>
      <c r="AU242" s="20" t="s">
        <v>81</v>
      </c>
    </row>
    <row r="243" s="13" customFormat="1">
      <c r="A243" s="13"/>
      <c r="B243" s="234"/>
      <c r="C243" s="235"/>
      <c r="D243" s="236" t="s">
        <v>220</v>
      </c>
      <c r="E243" s="237" t="s">
        <v>19</v>
      </c>
      <c r="F243" s="238" t="s">
        <v>269</v>
      </c>
      <c r="G243" s="235"/>
      <c r="H243" s="237" t="s">
        <v>19</v>
      </c>
      <c r="I243" s="239"/>
      <c r="J243" s="235"/>
      <c r="K243" s="235"/>
      <c r="L243" s="240"/>
      <c r="M243" s="241"/>
      <c r="N243" s="242"/>
      <c r="O243" s="242"/>
      <c r="P243" s="242"/>
      <c r="Q243" s="242"/>
      <c r="R243" s="242"/>
      <c r="S243" s="242"/>
      <c r="T243" s="24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4" t="s">
        <v>220</v>
      </c>
      <c r="AU243" s="244" t="s">
        <v>81</v>
      </c>
      <c r="AV243" s="13" t="s">
        <v>79</v>
      </c>
      <c r="AW243" s="13" t="s">
        <v>32</v>
      </c>
      <c r="AX243" s="13" t="s">
        <v>71</v>
      </c>
      <c r="AY243" s="244" t="s">
        <v>209</v>
      </c>
    </row>
    <row r="244" s="14" customFormat="1">
      <c r="A244" s="14"/>
      <c r="B244" s="245"/>
      <c r="C244" s="246"/>
      <c r="D244" s="236" t="s">
        <v>220</v>
      </c>
      <c r="E244" s="247" t="s">
        <v>19</v>
      </c>
      <c r="F244" s="248" t="s">
        <v>1657</v>
      </c>
      <c r="G244" s="246"/>
      <c r="H244" s="249">
        <v>4</v>
      </c>
      <c r="I244" s="250"/>
      <c r="J244" s="246"/>
      <c r="K244" s="246"/>
      <c r="L244" s="251"/>
      <c r="M244" s="252"/>
      <c r="N244" s="253"/>
      <c r="O244" s="253"/>
      <c r="P244" s="253"/>
      <c r="Q244" s="253"/>
      <c r="R244" s="253"/>
      <c r="S244" s="253"/>
      <c r="T244" s="25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5" t="s">
        <v>220</v>
      </c>
      <c r="AU244" s="255" t="s">
        <v>81</v>
      </c>
      <c r="AV244" s="14" t="s">
        <v>81</v>
      </c>
      <c r="AW244" s="14" t="s">
        <v>32</v>
      </c>
      <c r="AX244" s="14" t="s">
        <v>79</v>
      </c>
      <c r="AY244" s="255" t="s">
        <v>209</v>
      </c>
    </row>
    <row r="245" s="12" customFormat="1" ht="22.8" customHeight="1">
      <c r="A245" s="12"/>
      <c r="B245" s="200"/>
      <c r="C245" s="201"/>
      <c r="D245" s="202" t="s">
        <v>70</v>
      </c>
      <c r="E245" s="214" t="s">
        <v>250</v>
      </c>
      <c r="F245" s="214" t="s">
        <v>802</v>
      </c>
      <c r="G245" s="201"/>
      <c r="H245" s="201"/>
      <c r="I245" s="204"/>
      <c r="J245" s="215">
        <f>BK245</f>
        <v>0</v>
      </c>
      <c r="K245" s="201"/>
      <c r="L245" s="206"/>
      <c r="M245" s="207"/>
      <c r="N245" s="208"/>
      <c r="O245" s="208"/>
      <c r="P245" s="209">
        <f>SUM(P246:P322)</f>
        <v>0</v>
      </c>
      <c r="Q245" s="208"/>
      <c r="R245" s="209">
        <f>SUM(R246:R322)</f>
        <v>0.814253</v>
      </c>
      <c r="S245" s="208"/>
      <c r="T245" s="210">
        <f>SUM(T246:T322)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11" t="s">
        <v>79</v>
      </c>
      <c r="AT245" s="212" t="s">
        <v>70</v>
      </c>
      <c r="AU245" s="212" t="s">
        <v>79</v>
      </c>
      <c r="AY245" s="211" t="s">
        <v>209</v>
      </c>
      <c r="BK245" s="213">
        <f>SUM(BK246:BK322)</f>
        <v>0</v>
      </c>
    </row>
    <row r="246" s="2" customFormat="1" ht="24.15" customHeight="1">
      <c r="A246" s="41"/>
      <c r="B246" s="42"/>
      <c r="C246" s="216" t="s">
        <v>417</v>
      </c>
      <c r="D246" s="216" t="s">
        <v>211</v>
      </c>
      <c r="E246" s="217" t="s">
        <v>804</v>
      </c>
      <c r="F246" s="218" t="s">
        <v>805</v>
      </c>
      <c r="G246" s="219" t="s">
        <v>214</v>
      </c>
      <c r="H246" s="220">
        <v>1</v>
      </c>
      <c r="I246" s="221"/>
      <c r="J246" s="222">
        <f>ROUND(I246*H246,2)</f>
        <v>0</v>
      </c>
      <c r="K246" s="218" t="s">
        <v>215</v>
      </c>
      <c r="L246" s="47"/>
      <c r="M246" s="223" t="s">
        <v>19</v>
      </c>
      <c r="N246" s="224" t="s">
        <v>42</v>
      </c>
      <c r="O246" s="87"/>
      <c r="P246" s="225">
        <f>O246*H246</f>
        <v>0</v>
      </c>
      <c r="Q246" s="225">
        <v>0.00167</v>
      </c>
      <c r="R246" s="225">
        <f>Q246*H246</f>
        <v>0.00167</v>
      </c>
      <c r="S246" s="225">
        <v>0</v>
      </c>
      <c r="T246" s="226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227" t="s">
        <v>216</v>
      </c>
      <c r="AT246" s="227" t="s">
        <v>211</v>
      </c>
      <c r="AU246" s="227" t="s">
        <v>81</v>
      </c>
      <c r="AY246" s="20" t="s">
        <v>209</v>
      </c>
      <c r="BE246" s="228">
        <f>IF(N246="základní",J246,0)</f>
        <v>0</v>
      </c>
      <c r="BF246" s="228">
        <f>IF(N246="snížená",J246,0)</f>
        <v>0</v>
      </c>
      <c r="BG246" s="228">
        <f>IF(N246="zákl. přenesená",J246,0)</f>
        <v>0</v>
      </c>
      <c r="BH246" s="228">
        <f>IF(N246="sníž. přenesená",J246,0)</f>
        <v>0</v>
      </c>
      <c r="BI246" s="228">
        <f>IF(N246="nulová",J246,0)</f>
        <v>0</v>
      </c>
      <c r="BJ246" s="20" t="s">
        <v>79</v>
      </c>
      <c r="BK246" s="228">
        <f>ROUND(I246*H246,2)</f>
        <v>0</v>
      </c>
      <c r="BL246" s="20" t="s">
        <v>216</v>
      </c>
      <c r="BM246" s="227" t="s">
        <v>2190</v>
      </c>
    </row>
    <row r="247" s="2" customFormat="1">
      <c r="A247" s="41"/>
      <c r="B247" s="42"/>
      <c r="C247" s="43"/>
      <c r="D247" s="229" t="s">
        <v>218</v>
      </c>
      <c r="E247" s="43"/>
      <c r="F247" s="230" t="s">
        <v>807</v>
      </c>
      <c r="G247" s="43"/>
      <c r="H247" s="43"/>
      <c r="I247" s="231"/>
      <c r="J247" s="43"/>
      <c r="K247" s="43"/>
      <c r="L247" s="47"/>
      <c r="M247" s="232"/>
      <c r="N247" s="233"/>
      <c r="O247" s="87"/>
      <c r="P247" s="87"/>
      <c r="Q247" s="87"/>
      <c r="R247" s="87"/>
      <c r="S247" s="87"/>
      <c r="T247" s="88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T247" s="20" t="s">
        <v>218</v>
      </c>
      <c r="AU247" s="20" t="s">
        <v>81</v>
      </c>
    </row>
    <row r="248" s="2" customFormat="1" ht="16.5" customHeight="1">
      <c r="A248" s="41"/>
      <c r="B248" s="42"/>
      <c r="C248" s="278" t="s">
        <v>427</v>
      </c>
      <c r="D248" s="278" t="s">
        <v>681</v>
      </c>
      <c r="E248" s="279" t="s">
        <v>1308</v>
      </c>
      <c r="F248" s="280" t="s">
        <v>1309</v>
      </c>
      <c r="G248" s="281" t="s">
        <v>214</v>
      </c>
      <c r="H248" s="282">
        <v>1</v>
      </c>
      <c r="I248" s="283"/>
      <c r="J248" s="284">
        <f>ROUND(I248*H248,2)</f>
        <v>0</v>
      </c>
      <c r="K248" s="280" t="s">
        <v>215</v>
      </c>
      <c r="L248" s="285"/>
      <c r="M248" s="286" t="s">
        <v>19</v>
      </c>
      <c r="N248" s="287" t="s">
        <v>42</v>
      </c>
      <c r="O248" s="87"/>
      <c r="P248" s="225">
        <f>O248*H248</f>
        <v>0</v>
      </c>
      <c r="Q248" s="225">
        <v>0.012</v>
      </c>
      <c r="R248" s="225">
        <f>Q248*H248</f>
        <v>0.012</v>
      </c>
      <c r="S248" s="225">
        <v>0</v>
      </c>
      <c r="T248" s="226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227" t="s">
        <v>250</v>
      </c>
      <c r="AT248" s="227" t="s">
        <v>681</v>
      </c>
      <c r="AU248" s="227" t="s">
        <v>81</v>
      </c>
      <c r="AY248" s="20" t="s">
        <v>209</v>
      </c>
      <c r="BE248" s="228">
        <f>IF(N248="základní",J248,0)</f>
        <v>0</v>
      </c>
      <c r="BF248" s="228">
        <f>IF(N248="snížená",J248,0)</f>
        <v>0</v>
      </c>
      <c r="BG248" s="228">
        <f>IF(N248="zákl. přenesená",J248,0)</f>
        <v>0</v>
      </c>
      <c r="BH248" s="228">
        <f>IF(N248="sníž. přenesená",J248,0)</f>
        <v>0</v>
      </c>
      <c r="BI248" s="228">
        <f>IF(N248="nulová",J248,0)</f>
        <v>0</v>
      </c>
      <c r="BJ248" s="20" t="s">
        <v>79</v>
      </c>
      <c r="BK248" s="228">
        <f>ROUND(I248*H248,2)</f>
        <v>0</v>
      </c>
      <c r="BL248" s="20" t="s">
        <v>216</v>
      </c>
      <c r="BM248" s="227" t="s">
        <v>2191</v>
      </c>
    </row>
    <row r="249" s="13" customFormat="1">
      <c r="A249" s="13"/>
      <c r="B249" s="234"/>
      <c r="C249" s="235"/>
      <c r="D249" s="236" t="s">
        <v>220</v>
      </c>
      <c r="E249" s="237" t="s">
        <v>19</v>
      </c>
      <c r="F249" s="238" t="s">
        <v>2192</v>
      </c>
      <c r="G249" s="235"/>
      <c r="H249" s="237" t="s">
        <v>19</v>
      </c>
      <c r="I249" s="239"/>
      <c r="J249" s="235"/>
      <c r="K249" s="235"/>
      <c r="L249" s="240"/>
      <c r="M249" s="241"/>
      <c r="N249" s="242"/>
      <c r="O249" s="242"/>
      <c r="P249" s="242"/>
      <c r="Q249" s="242"/>
      <c r="R249" s="242"/>
      <c r="S249" s="242"/>
      <c r="T249" s="24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4" t="s">
        <v>220</v>
      </c>
      <c r="AU249" s="244" t="s">
        <v>81</v>
      </c>
      <c r="AV249" s="13" t="s">
        <v>79</v>
      </c>
      <c r="AW249" s="13" t="s">
        <v>32</v>
      </c>
      <c r="AX249" s="13" t="s">
        <v>71</v>
      </c>
      <c r="AY249" s="244" t="s">
        <v>209</v>
      </c>
    </row>
    <row r="250" s="14" customFormat="1">
      <c r="A250" s="14"/>
      <c r="B250" s="245"/>
      <c r="C250" s="246"/>
      <c r="D250" s="236" t="s">
        <v>220</v>
      </c>
      <c r="E250" s="247" t="s">
        <v>19</v>
      </c>
      <c r="F250" s="248" t="s">
        <v>79</v>
      </c>
      <c r="G250" s="246"/>
      <c r="H250" s="249">
        <v>1</v>
      </c>
      <c r="I250" s="250"/>
      <c r="J250" s="246"/>
      <c r="K250" s="246"/>
      <c r="L250" s="251"/>
      <c r="M250" s="252"/>
      <c r="N250" s="253"/>
      <c r="O250" s="253"/>
      <c r="P250" s="253"/>
      <c r="Q250" s="253"/>
      <c r="R250" s="253"/>
      <c r="S250" s="253"/>
      <c r="T250" s="25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5" t="s">
        <v>220</v>
      </c>
      <c r="AU250" s="255" t="s">
        <v>81</v>
      </c>
      <c r="AV250" s="14" t="s">
        <v>81</v>
      </c>
      <c r="AW250" s="14" t="s">
        <v>32</v>
      </c>
      <c r="AX250" s="14" t="s">
        <v>79</v>
      </c>
      <c r="AY250" s="255" t="s">
        <v>209</v>
      </c>
    </row>
    <row r="251" s="2" customFormat="1" ht="24.15" customHeight="1">
      <c r="A251" s="41"/>
      <c r="B251" s="42"/>
      <c r="C251" s="216" t="s">
        <v>435</v>
      </c>
      <c r="D251" s="216" t="s">
        <v>211</v>
      </c>
      <c r="E251" s="217" t="s">
        <v>814</v>
      </c>
      <c r="F251" s="218" t="s">
        <v>815</v>
      </c>
      <c r="G251" s="219" t="s">
        <v>214</v>
      </c>
      <c r="H251" s="220">
        <v>4</v>
      </c>
      <c r="I251" s="221"/>
      <c r="J251" s="222">
        <f>ROUND(I251*H251,2)</f>
        <v>0</v>
      </c>
      <c r="K251" s="218" t="s">
        <v>215</v>
      </c>
      <c r="L251" s="47"/>
      <c r="M251" s="223" t="s">
        <v>19</v>
      </c>
      <c r="N251" s="224" t="s">
        <v>42</v>
      </c>
      <c r="O251" s="87"/>
      <c r="P251" s="225">
        <f>O251*H251</f>
        <v>0</v>
      </c>
      <c r="Q251" s="225">
        <v>0.00167</v>
      </c>
      <c r="R251" s="225">
        <f>Q251*H251</f>
        <v>0.0066800000000000002</v>
      </c>
      <c r="S251" s="225">
        <v>0</v>
      </c>
      <c r="T251" s="226">
        <f>S251*H251</f>
        <v>0</v>
      </c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R251" s="227" t="s">
        <v>216</v>
      </c>
      <c r="AT251" s="227" t="s">
        <v>211</v>
      </c>
      <c r="AU251" s="227" t="s">
        <v>81</v>
      </c>
      <c r="AY251" s="20" t="s">
        <v>209</v>
      </c>
      <c r="BE251" s="228">
        <f>IF(N251="základní",J251,0)</f>
        <v>0</v>
      </c>
      <c r="BF251" s="228">
        <f>IF(N251="snížená",J251,0)</f>
        <v>0</v>
      </c>
      <c r="BG251" s="228">
        <f>IF(N251="zákl. přenesená",J251,0)</f>
        <v>0</v>
      </c>
      <c r="BH251" s="228">
        <f>IF(N251="sníž. přenesená",J251,0)</f>
        <v>0</v>
      </c>
      <c r="BI251" s="228">
        <f>IF(N251="nulová",J251,0)</f>
        <v>0</v>
      </c>
      <c r="BJ251" s="20" t="s">
        <v>79</v>
      </c>
      <c r="BK251" s="228">
        <f>ROUND(I251*H251,2)</f>
        <v>0</v>
      </c>
      <c r="BL251" s="20" t="s">
        <v>216</v>
      </c>
      <c r="BM251" s="227" t="s">
        <v>2193</v>
      </c>
    </row>
    <row r="252" s="2" customFormat="1">
      <c r="A252" s="41"/>
      <c r="B252" s="42"/>
      <c r="C252" s="43"/>
      <c r="D252" s="229" t="s">
        <v>218</v>
      </c>
      <c r="E252" s="43"/>
      <c r="F252" s="230" t="s">
        <v>817</v>
      </c>
      <c r="G252" s="43"/>
      <c r="H252" s="43"/>
      <c r="I252" s="231"/>
      <c r="J252" s="43"/>
      <c r="K252" s="43"/>
      <c r="L252" s="47"/>
      <c r="M252" s="232"/>
      <c r="N252" s="233"/>
      <c r="O252" s="87"/>
      <c r="P252" s="87"/>
      <c r="Q252" s="87"/>
      <c r="R252" s="87"/>
      <c r="S252" s="87"/>
      <c r="T252" s="88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T252" s="20" t="s">
        <v>218</v>
      </c>
      <c r="AU252" s="20" t="s">
        <v>81</v>
      </c>
    </row>
    <row r="253" s="2" customFormat="1" ht="16.5" customHeight="1">
      <c r="A253" s="41"/>
      <c r="B253" s="42"/>
      <c r="C253" s="278" t="s">
        <v>441</v>
      </c>
      <c r="D253" s="278" t="s">
        <v>681</v>
      </c>
      <c r="E253" s="279" t="s">
        <v>823</v>
      </c>
      <c r="F253" s="280" t="s">
        <v>824</v>
      </c>
      <c r="G253" s="281" t="s">
        <v>214</v>
      </c>
      <c r="H253" s="282">
        <v>1</v>
      </c>
      <c r="I253" s="283"/>
      <c r="J253" s="284">
        <f>ROUND(I253*H253,2)</f>
        <v>0</v>
      </c>
      <c r="K253" s="280" t="s">
        <v>215</v>
      </c>
      <c r="L253" s="285"/>
      <c r="M253" s="286" t="s">
        <v>19</v>
      </c>
      <c r="N253" s="287" t="s">
        <v>42</v>
      </c>
      <c r="O253" s="87"/>
      <c r="P253" s="225">
        <f>O253*H253</f>
        <v>0</v>
      </c>
      <c r="Q253" s="225">
        <v>0.0141</v>
      </c>
      <c r="R253" s="225">
        <f>Q253*H253</f>
        <v>0.0141</v>
      </c>
      <c r="S253" s="225">
        <v>0</v>
      </c>
      <c r="T253" s="226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27" t="s">
        <v>250</v>
      </c>
      <c r="AT253" s="227" t="s">
        <v>681</v>
      </c>
      <c r="AU253" s="227" t="s">
        <v>81</v>
      </c>
      <c r="AY253" s="20" t="s">
        <v>209</v>
      </c>
      <c r="BE253" s="228">
        <f>IF(N253="základní",J253,0)</f>
        <v>0</v>
      </c>
      <c r="BF253" s="228">
        <f>IF(N253="snížená",J253,0)</f>
        <v>0</v>
      </c>
      <c r="BG253" s="228">
        <f>IF(N253="zákl. přenesená",J253,0)</f>
        <v>0</v>
      </c>
      <c r="BH253" s="228">
        <f>IF(N253="sníž. přenesená",J253,0)</f>
        <v>0</v>
      </c>
      <c r="BI253" s="228">
        <f>IF(N253="nulová",J253,0)</f>
        <v>0</v>
      </c>
      <c r="BJ253" s="20" t="s">
        <v>79</v>
      </c>
      <c r="BK253" s="228">
        <f>ROUND(I253*H253,2)</f>
        <v>0</v>
      </c>
      <c r="BL253" s="20" t="s">
        <v>216</v>
      </c>
      <c r="BM253" s="227" t="s">
        <v>2194</v>
      </c>
    </row>
    <row r="254" s="13" customFormat="1">
      <c r="A254" s="13"/>
      <c r="B254" s="234"/>
      <c r="C254" s="235"/>
      <c r="D254" s="236" t="s">
        <v>220</v>
      </c>
      <c r="E254" s="237" t="s">
        <v>19</v>
      </c>
      <c r="F254" s="238" t="s">
        <v>2192</v>
      </c>
      <c r="G254" s="235"/>
      <c r="H254" s="237" t="s">
        <v>19</v>
      </c>
      <c r="I254" s="239"/>
      <c r="J254" s="235"/>
      <c r="K254" s="235"/>
      <c r="L254" s="240"/>
      <c r="M254" s="241"/>
      <c r="N254" s="242"/>
      <c r="O254" s="242"/>
      <c r="P254" s="242"/>
      <c r="Q254" s="242"/>
      <c r="R254" s="242"/>
      <c r="S254" s="242"/>
      <c r="T254" s="24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4" t="s">
        <v>220</v>
      </c>
      <c r="AU254" s="244" t="s">
        <v>81</v>
      </c>
      <c r="AV254" s="13" t="s">
        <v>79</v>
      </c>
      <c r="AW254" s="13" t="s">
        <v>32</v>
      </c>
      <c r="AX254" s="13" t="s">
        <v>71</v>
      </c>
      <c r="AY254" s="244" t="s">
        <v>209</v>
      </c>
    </row>
    <row r="255" s="14" customFormat="1">
      <c r="A255" s="14"/>
      <c r="B255" s="245"/>
      <c r="C255" s="246"/>
      <c r="D255" s="236" t="s">
        <v>220</v>
      </c>
      <c r="E255" s="247" t="s">
        <v>19</v>
      </c>
      <c r="F255" s="248" t="s">
        <v>79</v>
      </c>
      <c r="G255" s="246"/>
      <c r="H255" s="249">
        <v>1</v>
      </c>
      <c r="I255" s="250"/>
      <c r="J255" s="246"/>
      <c r="K255" s="246"/>
      <c r="L255" s="251"/>
      <c r="M255" s="252"/>
      <c r="N255" s="253"/>
      <c r="O255" s="253"/>
      <c r="P255" s="253"/>
      <c r="Q255" s="253"/>
      <c r="R255" s="253"/>
      <c r="S255" s="253"/>
      <c r="T255" s="25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5" t="s">
        <v>220</v>
      </c>
      <c r="AU255" s="255" t="s">
        <v>81</v>
      </c>
      <c r="AV255" s="14" t="s">
        <v>81</v>
      </c>
      <c r="AW255" s="14" t="s">
        <v>32</v>
      </c>
      <c r="AX255" s="14" t="s">
        <v>79</v>
      </c>
      <c r="AY255" s="255" t="s">
        <v>209</v>
      </c>
    </row>
    <row r="256" s="2" customFormat="1" ht="16.5" customHeight="1">
      <c r="A256" s="41"/>
      <c r="B256" s="42"/>
      <c r="C256" s="278" t="s">
        <v>448</v>
      </c>
      <c r="D256" s="278" t="s">
        <v>681</v>
      </c>
      <c r="E256" s="279" t="s">
        <v>1313</v>
      </c>
      <c r="F256" s="280" t="s">
        <v>1314</v>
      </c>
      <c r="G256" s="281" t="s">
        <v>214</v>
      </c>
      <c r="H256" s="282">
        <v>3</v>
      </c>
      <c r="I256" s="283"/>
      <c r="J256" s="284">
        <f>ROUND(I256*H256,2)</f>
        <v>0</v>
      </c>
      <c r="K256" s="280" t="s">
        <v>215</v>
      </c>
      <c r="L256" s="285"/>
      <c r="M256" s="286" t="s">
        <v>19</v>
      </c>
      <c r="N256" s="287" t="s">
        <v>42</v>
      </c>
      <c r="O256" s="87"/>
      <c r="P256" s="225">
        <f>O256*H256</f>
        <v>0</v>
      </c>
      <c r="Q256" s="225">
        <v>0.0038</v>
      </c>
      <c r="R256" s="225">
        <f>Q256*H256</f>
        <v>0.0114</v>
      </c>
      <c r="S256" s="225">
        <v>0</v>
      </c>
      <c r="T256" s="226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227" t="s">
        <v>250</v>
      </c>
      <c r="AT256" s="227" t="s">
        <v>681</v>
      </c>
      <c r="AU256" s="227" t="s">
        <v>81</v>
      </c>
      <c r="AY256" s="20" t="s">
        <v>209</v>
      </c>
      <c r="BE256" s="228">
        <f>IF(N256="základní",J256,0)</f>
        <v>0</v>
      </c>
      <c r="BF256" s="228">
        <f>IF(N256="snížená",J256,0)</f>
        <v>0</v>
      </c>
      <c r="BG256" s="228">
        <f>IF(N256="zákl. přenesená",J256,0)</f>
        <v>0</v>
      </c>
      <c r="BH256" s="228">
        <f>IF(N256="sníž. přenesená",J256,0)</f>
        <v>0</v>
      </c>
      <c r="BI256" s="228">
        <f>IF(N256="nulová",J256,0)</f>
        <v>0</v>
      </c>
      <c r="BJ256" s="20" t="s">
        <v>79</v>
      </c>
      <c r="BK256" s="228">
        <f>ROUND(I256*H256,2)</f>
        <v>0</v>
      </c>
      <c r="BL256" s="20" t="s">
        <v>216</v>
      </c>
      <c r="BM256" s="227" t="s">
        <v>2195</v>
      </c>
    </row>
    <row r="257" s="13" customFormat="1">
      <c r="A257" s="13"/>
      <c r="B257" s="234"/>
      <c r="C257" s="235"/>
      <c r="D257" s="236" t="s">
        <v>220</v>
      </c>
      <c r="E257" s="237" t="s">
        <v>19</v>
      </c>
      <c r="F257" s="238" t="s">
        <v>2192</v>
      </c>
      <c r="G257" s="235"/>
      <c r="H257" s="237" t="s">
        <v>19</v>
      </c>
      <c r="I257" s="239"/>
      <c r="J257" s="235"/>
      <c r="K257" s="235"/>
      <c r="L257" s="240"/>
      <c r="M257" s="241"/>
      <c r="N257" s="242"/>
      <c r="O257" s="242"/>
      <c r="P257" s="242"/>
      <c r="Q257" s="242"/>
      <c r="R257" s="242"/>
      <c r="S257" s="242"/>
      <c r="T257" s="24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4" t="s">
        <v>220</v>
      </c>
      <c r="AU257" s="244" t="s">
        <v>81</v>
      </c>
      <c r="AV257" s="13" t="s">
        <v>79</v>
      </c>
      <c r="AW257" s="13" t="s">
        <v>32</v>
      </c>
      <c r="AX257" s="13" t="s">
        <v>71</v>
      </c>
      <c r="AY257" s="244" t="s">
        <v>209</v>
      </c>
    </row>
    <row r="258" s="14" customFormat="1">
      <c r="A258" s="14"/>
      <c r="B258" s="245"/>
      <c r="C258" s="246"/>
      <c r="D258" s="236" t="s">
        <v>220</v>
      </c>
      <c r="E258" s="247" t="s">
        <v>19</v>
      </c>
      <c r="F258" s="248" t="s">
        <v>146</v>
      </c>
      <c r="G258" s="246"/>
      <c r="H258" s="249">
        <v>3</v>
      </c>
      <c r="I258" s="250"/>
      <c r="J258" s="246"/>
      <c r="K258" s="246"/>
      <c r="L258" s="251"/>
      <c r="M258" s="252"/>
      <c r="N258" s="253"/>
      <c r="O258" s="253"/>
      <c r="P258" s="253"/>
      <c r="Q258" s="253"/>
      <c r="R258" s="253"/>
      <c r="S258" s="253"/>
      <c r="T258" s="25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5" t="s">
        <v>220</v>
      </c>
      <c r="AU258" s="255" t="s">
        <v>81</v>
      </c>
      <c r="AV258" s="14" t="s">
        <v>81</v>
      </c>
      <c r="AW258" s="14" t="s">
        <v>32</v>
      </c>
      <c r="AX258" s="14" t="s">
        <v>79</v>
      </c>
      <c r="AY258" s="255" t="s">
        <v>209</v>
      </c>
    </row>
    <row r="259" s="2" customFormat="1" ht="24.15" customHeight="1">
      <c r="A259" s="41"/>
      <c r="B259" s="42"/>
      <c r="C259" s="216" t="s">
        <v>453</v>
      </c>
      <c r="D259" s="216" t="s">
        <v>211</v>
      </c>
      <c r="E259" s="217" t="s">
        <v>1326</v>
      </c>
      <c r="F259" s="218" t="s">
        <v>1327</v>
      </c>
      <c r="G259" s="219" t="s">
        <v>299</v>
      </c>
      <c r="H259" s="220">
        <v>54</v>
      </c>
      <c r="I259" s="221"/>
      <c r="J259" s="222">
        <f>ROUND(I259*H259,2)</f>
        <v>0</v>
      </c>
      <c r="K259" s="218" t="s">
        <v>215</v>
      </c>
      <c r="L259" s="47"/>
      <c r="M259" s="223" t="s">
        <v>19</v>
      </c>
      <c r="N259" s="224" t="s">
        <v>42</v>
      </c>
      <c r="O259" s="87"/>
      <c r="P259" s="225">
        <f>O259*H259</f>
        <v>0</v>
      </c>
      <c r="Q259" s="225">
        <v>0</v>
      </c>
      <c r="R259" s="225">
        <f>Q259*H259</f>
        <v>0</v>
      </c>
      <c r="S259" s="225">
        <v>0</v>
      </c>
      <c r="T259" s="226">
        <f>S259*H259</f>
        <v>0</v>
      </c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R259" s="227" t="s">
        <v>216</v>
      </c>
      <c r="AT259" s="227" t="s">
        <v>211</v>
      </c>
      <c r="AU259" s="227" t="s">
        <v>81</v>
      </c>
      <c r="AY259" s="20" t="s">
        <v>209</v>
      </c>
      <c r="BE259" s="228">
        <f>IF(N259="základní",J259,0)</f>
        <v>0</v>
      </c>
      <c r="BF259" s="228">
        <f>IF(N259="snížená",J259,0)</f>
        <v>0</v>
      </c>
      <c r="BG259" s="228">
        <f>IF(N259="zákl. přenesená",J259,0)</f>
        <v>0</v>
      </c>
      <c r="BH259" s="228">
        <f>IF(N259="sníž. přenesená",J259,0)</f>
        <v>0</v>
      </c>
      <c r="BI259" s="228">
        <f>IF(N259="nulová",J259,0)</f>
        <v>0</v>
      </c>
      <c r="BJ259" s="20" t="s">
        <v>79</v>
      </c>
      <c r="BK259" s="228">
        <f>ROUND(I259*H259,2)</f>
        <v>0</v>
      </c>
      <c r="BL259" s="20" t="s">
        <v>216</v>
      </c>
      <c r="BM259" s="227" t="s">
        <v>2196</v>
      </c>
    </row>
    <row r="260" s="2" customFormat="1">
      <c r="A260" s="41"/>
      <c r="B260" s="42"/>
      <c r="C260" s="43"/>
      <c r="D260" s="229" t="s">
        <v>218</v>
      </c>
      <c r="E260" s="43"/>
      <c r="F260" s="230" t="s">
        <v>1329</v>
      </c>
      <c r="G260" s="43"/>
      <c r="H260" s="43"/>
      <c r="I260" s="231"/>
      <c r="J260" s="43"/>
      <c r="K260" s="43"/>
      <c r="L260" s="47"/>
      <c r="M260" s="232"/>
      <c r="N260" s="233"/>
      <c r="O260" s="87"/>
      <c r="P260" s="87"/>
      <c r="Q260" s="87"/>
      <c r="R260" s="87"/>
      <c r="S260" s="87"/>
      <c r="T260" s="88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T260" s="20" t="s">
        <v>218</v>
      </c>
      <c r="AU260" s="20" t="s">
        <v>81</v>
      </c>
    </row>
    <row r="261" s="13" customFormat="1">
      <c r="A261" s="13"/>
      <c r="B261" s="234"/>
      <c r="C261" s="235"/>
      <c r="D261" s="236" t="s">
        <v>220</v>
      </c>
      <c r="E261" s="237" t="s">
        <v>19</v>
      </c>
      <c r="F261" s="238" t="s">
        <v>221</v>
      </c>
      <c r="G261" s="235"/>
      <c r="H261" s="237" t="s">
        <v>19</v>
      </c>
      <c r="I261" s="239"/>
      <c r="J261" s="235"/>
      <c r="K261" s="235"/>
      <c r="L261" s="240"/>
      <c r="M261" s="241"/>
      <c r="N261" s="242"/>
      <c r="O261" s="242"/>
      <c r="P261" s="242"/>
      <c r="Q261" s="242"/>
      <c r="R261" s="242"/>
      <c r="S261" s="242"/>
      <c r="T261" s="24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4" t="s">
        <v>220</v>
      </c>
      <c r="AU261" s="244" t="s">
        <v>81</v>
      </c>
      <c r="AV261" s="13" t="s">
        <v>79</v>
      </c>
      <c r="AW261" s="13" t="s">
        <v>32</v>
      </c>
      <c r="AX261" s="13" t="s">
        <v>71</v>
      </c>
      <c r="AY261" s="244" t="s">
        <v>209</v>
      </c>
    </row>
    <row r="262" s="13" customFormat="1">
      <c r="A262" s="13"/>
      <c r="B262" s="234"/>
      <c r="C262" s="235"/>
      <c r="D262" s="236" t="s">
        <v>220</v>
      </c>
      <c r="E262" s="237" t="s">
        <v>19</v>
      </c>
      <c r="F262" s="238" t="s">
        <v>2192</v>
      </c>
      <c r="G262" s="235"/>
      <c r="H262" s="237" t="s">
        <v>19</v>
      </c>
      <c r="I262" s="239"/>
      <c r="J262" s="235"/>
      <c r="K262" s="235"/>
      <c r="L262" s="240"/>
      <c r="M262" s="241"/>
      <c r="N262" s="242"/>
      <c r="O262" s="242"/>
      <c r="P262" s="242"/>
      <c r="Q262" s="242"/>
      <c r="R262" s="242"/>
      <c r="S262" s="242"/>
      <c r="T262" s="24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4" t="s">
        <v>220</v>
      </c>
      <c r="AU262" s="244" t="s">
        <v>81</v>
      </c>
      <c r="AV262" s="13" t="s">
        <v>79</v>
      </c>
      <c r="AW262" s="13" t="s">
        <v>32</v>
      </c>
      <c r="AX262" s="13" t="s">
        <v>71</v>
      </c>
      <c r="AY262" s="244" t="s">
        <v>209</v>
      </c>
    </row>
    <row r="263" s="14" customFormat="1">
      <c r="A263" s="14"/>
      <c r="B263" s="245"/>
      <c r="C263" s="246"/>
      <c r="D263" s="236" t="s">
        <v>220</v>
      </c>
      <c r="E263" s="247" t="s">
        <v>19</v>
      </c>
      <c r="F263" s="248" t="s">
        <v>2197</v>
      </c>
      <c r="G263" s="246"/>
      <c r="H263" s="249">
        <v>54</v>
      </c>
      <c r="I263" s="250"/>
      <c r="J263" s="246"/>
      <c r="K263" s="246"/>
      <c r="L263" s="251"/>
      <c r="M263" s="252"/>
      <c r="N263" s="253"/>
      <c r="O263" s="253"/>
      <c r="P263" s="253"/>
      <c r="Q263" s="253"/>
      <c r="R263" s="253"/>
      <c r="S263" s="253"/>
      <c r="T263" s="25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5" t="s">
        <v>220</v>
      </c>
      <c r="AU263" s="255" t="s">
        <v>81</v>
      </c>
      <c r="AV263" s="14" t="s">
        <v>81</v>
      </c>
      <c r="AW263" s="14" t="s">
        <v>32</v>
      </c>
      <c r="AX263" s="14" t="s">
        <v>79</v>
      </c>
      <c r="AY263" s="255" t="s">
        <v>209</v>
      </c>
    </row>
    <row r="264" s="2" customFormat="1" ht="24.15" customHeight="1">
      <c r="A264" s="41"/>
      <c r="B264" s="42"/>
      <c r="C264" s="278" t="s">
        <v>458</v>
      </c>
      <c r="D264" s="278" t="s">
        <v>681</v>
      </c>
      <c r="E264" s="279" t="s">
        <v>1331</v>
      </c>
      <c r="F264" s="280" t="s">
        <v>1332</v>
      </c>
      <c r="G264" s="281" t="s">
        <v>299</v>
      </c>
      <c r="H264" s="282">
        <v>54.810000000000002</v>
      </c>
      <c r="I264" s="283"/>
      <c r="J264" s="284">
        <f>ROUND(I264*H264,2)</f>
        <v>0</v>
      </c>
      <c r="K264" s="280" t="s">
        <v>215</v>
      </c>
      <c r="L264" s="285"/>
      <c r="M264" s="286" t="s">
        <v>19</v>
      </c>
      <c r="N264" s="287" t="s">
        <v>42</v>
      </c>
      <c r="O264" s="87"/>
      <c r="P264" s="225">
        <f>O264*H264</f>
        <v>0</v>
      </c>
      <c r="Q264" s="225">
        <v>0.0027000000000000001</v>
      </c>
      <c r="R264" s="225">
        <f>Q264*H264</f>
        <v>0.14798700000000001</v>
      </c>
      <c r="S264" s="225">
        <v>0</v>
      </c>
      <c r="T264" s="226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227" t="s">
        <v>250</v>
      </c>
      <c r="AT264" s="227" t="s">
        <v>681</v>
      </c>
      <c r="AU264" s="227" t="s">
        <v>81</v>
      </c>
      <c r="AY264" s="20" t="s">
        <v>209</v>
      </c>
      <c r="BE264" s="228">
        <f>IF(N264="základní",J264,0)</f>
        <v>0</v>
      </c>
      <c r="BF264" s="228">
        <f>IF(N264="snížená",J264,0)</f>
        <v>0</v>
      </c>
      <c r="BG264" s="228">
        <f>IF(N264="zákl. přenesená",J264,0)</f>
        <v>0</v>
      </c>
      <c r="BH264" s="228">
        <f>IF(N264="sníž. přenesená",J264,0)</f>
        <v>0</v>
      </c>
      <c r="BI264" s="228">
        <f>IF(N264="nulová",J264,0)</f>
        <v>0</v>
      </c>
      <c r="BJ264" s="20" t="s">
        <v>79</v>
      </c>
      <c r="BK264" s="228">
        <f>ROUND(I264*H264,2)</f>
        <v>0</v>
      </c>
      <c r="BL264" s="20" t="s">
        <v>216</v>
      </c>
      <c r="BM264" s="227" t="s">
        <v>2198</v>
      </c>
    </row>
    <row r="265" s="2" customFormat="1">
      <c r="A265" s="41"/>
      <c r="B265" s="42"/>
      <c r="C265" s="43"/>
      <c r="D265" s="236" t="s">
        <v>859</v>
      </c>
      <c r="E265" s="43"/>
      <c r="F265" s="288" t="s">
        <v>1334</v>
      </c>
      <c r="G265" s="43"/>
      <c r="H265" s="43"/>
      <c r="I265" s="231"/>
      <c r="J265" s="43"/>
      <c r="K265" s="43"/>
      <c r="L265" s="47"/>
      <c r="M265" s="232"/>
      <c r="N265" s="233"/>
      <c r="O265" s="87"/>
      <c r="P265" s="87"/>
      <c r="Q265" s="87"/>
      <c r="R265" s="87"/>
      <c r="S265" s="87"/>
      <c r="T265" s="88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T265" s="20" t="s">
        <v>859</v>
      </c>
      <c r="AU265" s="20" t="s">
        <v>81</v>
      </c>
    </row>
    <row r="266" s="14" customFormat="1">
      <c r="A266" s="14"/>
      <c r="B266" s="245"/>
      <c r="C266" s="246"/>
      <c r="D266" s="236" t="s">
        <v>220</v>
      </c>
      <c r="E266" s="246"/>
      <c r="F266" s="248" t="s">
        <v>2199</v>
      </c>
      <c r="G266" s="246"/>
      <c r="H266" s="249">
        <v>54.810000000000002</v>
      </c>
      <c r="I266" s="250"/>
      <c r="J266" s="246"/>
      <c r="K266" s="246"/>
      <c r="L266" s="251"/>
      <c r="M266" s="252"/>
      <c r="N266" s="253"/>
      <c r="O266" s="253"/>
      <c r="P266" s="253"/>
      <c r="Q266" s="253"/>
      <c r="R266" s="253"/>
      <c r="S266" s="253"/>
      <c r="T266" s="25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5" t="s">
        <v>220</v>
      </c>
      <c r="AU266" s="255" t="s">
        <v>81</v>
      </c>
      <c r="AV266" s="14" t="s">
        <v>81</v>
      </c>
      <c r="AW266" s="14" t="s">
        <v>4</v>
      </c>
      <c r="AX266" s="14" t="s">
        <v>79</v>
      </c>
      <c r="AY266" s="255" t="s">
        <v>209</v>
      </c>
    </row>
    <row r="267" s="2" customFormat="1" ht="24.15" customHeight="1">
      <c r="A267" s="41"/>
      <c r="B267" s="42"/>
      <c r="C267" s="216" t="s">
        <v>463</v>
      </c>
      <c r="D267" s="216" t="s">
        <v>211</v>
      </c>
      <c r="E267" s="217" t="s">
        <v>1336</v>
      </c>
      <c r="F267" s="218" t="s">
        <v>1337</v>
      </c>
      <c r="G267" s="219" t="s">
        <v>214</v>
      </c>
      <c r="H267" s="220">
        <v>6</v>
      </c>
      <c r="I267" s="221"/>
      <c r="J267" s="222">
        <f>ROUND(I267*H267,2)</f>
        <v>0</v>
      </c>
      <c r="K267" s="218" t="s">
        <v>215</v>
      </c>
      <c r="L267" s="47"/>
      <c r="M267" s="223" t="s">
        <v>19</v>
      </c>
      <c r="N267" s="224" t="s">
        <v>42</v>
      </c>
      <c r="O267" s="87"/>
      <c r="P267" s="225">
        <f>O267*H267</f>
        <v>0</v>
      </c>
      <c r="Q267" s="225">
        <v>0</v>
      </c>
      <c r="R267" s="225">
        <f>Q267*H267</f>
        <v>0</v>
      </c>
      <c r="S267" s="225">
        <v>0</v>
      </c>
      <c r="T267" s="226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227" t="s">
        <v>216</v>
      </c>
      <c r="AT267" s="227" t="s">
        <v>211</v>
      </c>
      <c r="AU267" s="227" t="s">
        <v>81</v>
      </c>
      <c r="AY267" s="20" t="s">
        <v>209</v>
      </c>
      <c r="BE267" s="228">
        <f>IF(N267="základní",J267,0)</f>
        <v>0</v>
      </c>
      <c r="BF267" s="228">
        <f>IF(N267="snížená",J267,0)</f>
        <v>0</v>
      </c>
      <c r="BG267" s="228">
        <f>IF(N267="zákl. přenesená",J267,0)</f>
        <v>0</v>
      </c>
      <c r="BH267" s="228">
        <f>IF(N267="sníž. přenesená",J267,0)</f>
        <v>0</v>
      </c>
      <c r="BI267" s="228">
        <f>IF(N267="nulová",J267,0)</f>
        <v>0</v>
      </c>
      <c r="BJ267" s="20" t="s">
        <v>79</v>
      </c>
      <c r="BK267" s="228">
        <f>ROUND(I267*H267,2)</f>
        <v>0</v>
      </c>
      <c r="BL267" s="20" t="s">
        <v>216</v>
      </c>
      <c r="BM267" s="227" t="s">
        <v>2200</v>
      </c>
    </row>
    <row r="268" s="2" customFormat="1">
      <c r="A268" s="41"/>
      <c r="B268" s="42"/>
      <c r="C268" s="43"/>
      <c r="D268" s="229" t="s">
        <v>218</v>
      </c>
      <c r="E268" s="43"/>
      <c r="F268" s="230" t="s">
        <v>1339</v>
      </c>
      <c r="G268" s="43"/>
      <c r="H268" s="43"/>
      <c r="I268" s="231"/>
      <c r="J268" s="43"/>
      <c r="K268" s="43"/>
      <c r="L268" s="47"/>
      <c r="M268" s="232"/>
      <c r="N268" s="233"/>
      <c r="O268" s="87"/>
      <c r="P268" s="87"/>
      <c r="Q268" s="87"/>
      <c r="R268" s="87"/>
      <c r="S268" s="87"/>
      <c r="T268" s="88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T268" s="20" t="s">
        <v>218</v>
      </c>
      <c r="AU268" s="20" t="s">
        <v>81</v>
      </c>
    </row>
    <row r="269" s="2" customFormat="1" ht="16.5" customHeight="1">
      <c r="A269" s="41"/>
      <c r="B269" s="42"/>
      <c r="C269" s="278" t="s">
        <v>470</v>
      </c>
      <c r="D269" s="278" t="s">
        <v>681</v>
      </c>
      <c r="E269" s="279" t="s">
        <v>1340</v>
      </c>
      <c r="F269" s="280" t="s">
        <v>1341</v>
      </c>
      <c r="G269" s="281" t="s">
        <v>214</v>
      </c>
      <c r="H269" s="282">
        <v>6</v>
      </c>
      <c r="I269" s="283"/>
      <c r="J269" s="284">
        <f>ROUND(I269*H269,2)</f>
        <v>0</v>
      </c>
      <c r="K269" s="280" t="s">
        <v>215</v>
      </c>
      <c r="L269" s="285"/>
      <c r="M269" s="286" t="s">
        <v>19</v>
      </c>
      <c r="N269" s="287" t="s">
        <v>42</v>
      </c>
      <c r="O269" s="87"/>
      <c r="P269" s="225">
        <f>O269*H269</f>
        <v>0</v>
      </c>
      <c r="Q269" s="225">
        <v>0.00038999999999999999</v>
      </c>
      <c r="R269" s="225">
        <f>Q269*H269</f>
        <v>0.0023400000000000001</v>
      </c>
      <c r="S269" s="225">
        <v>0</v>
      </c>
      <c r="T269" s="226">
        <f>S269*H269</f>
        <v>0</v>
      </c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R269" s="227" t="s">
        <v>250</v>
      </c>
      <c r="AT269" s="227" t="s">
        <v>681</v>
      </c>
      <c r="AU269" s="227" t="s">
        <v>81</v>
      </c>
      <c r="AY269" s="20" t="s">
        <v>209</v>
      </c>
      <c r="BE269" s="228">
        <f>IF(N269="základní",J269,0)</f>
        <v>0</v>
      </c>
      <c r="BF269" s="228">
        <f>IF(N269="snížená",J269,0)</f>
        <v>0</v>
      </c>
      <c r="BG269" s="228">
        <f>IF(N269="zákl. přenesená",J269,0)</f>
        <v>0</v>
      </c>
      <c r="BH269" s="228">
        <f>IF(N269="sníž. přenesená",J269,0)</f>
        <v>0</v>
      </c>
      <c r="BI269" s="228">
        <f>IF(N269="nulová",J269,0)</f>
        <v>0</v>
      </c>
      <c r="BJ269" s="20" t="s">
        <v>79</v>
      </c>
      <c r="BK269" s="228">
        <f>ROUND(I269*H269,2)</f>
        <v>0</v>
      </c>
      <c r="BL269" s="20" t="s">
        <v>216</v>
      </c>
      <c r="BM269" s="227" t="s">
        <v>2201</v>
      </c>
    </row>
    <row r="270" s="13" customFormat="1">
      <c r="A270" s="13"/>
      <c r="B270" s="234"/>
      <c r="C270" s="235"/>
      <c r="D270" s="236" t="s">
        <v>220</v>
      </c>
      <c r="E270" s="237" t="s">
        <v>19</v>
      </c>
      <c r="F270" s="238" t="s">
        <v>2192</v>
      </c>
      <c r="G270" s="235"/>
      <c r="H270" s="237" t="s">
        <v>19</v>
      </c>
      <c r="I270" s="239"/>
      <c r="J270" s="235"/>
      <c r="K270" s="235"/>
      <c r="L270" s="240"/>
      <c r="M270" s="241"/>
      <c r="N270" s="242"/>
      <c r="O270" s="242"/>
      <c r="P270" s="242"/>
      <c r="Q270" s="242"/>
      <c r="R270" s="242"/>
      <c r="S270" s="242"/>
      <c r="T270" s="24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4" t="s">
        <v>220</v>
      </c>
      <c r="AU270" s="244" t="s">
        <v>81</v>
      </c>
      <c r="AV270" s="13" t="s">
        <v>79</v>
      </c>
      <c r="AW270" s="13" t="s">
        <v>32</v>
      </c>
      <c r="AX270" s="13" t="s">
        <v>71</v>
      </c>
      <c r="AY270" s="244" t="s">
        <v>209</v>
      </c>
    </row>
    <row r="271" s="14" customFormat="1">
      <c r="A271" s="14"/>
      <c r="B271" s="245"/>
      <c r="C271" s="246"/>
      <c r="D271" s="236" t="s">
        <v>220</v>
      </c>
      <c r="E271" s="247" t="s">
        <v>19</v>
      </c>
      <c r="F271" s="248" t="s">
        <v>2202</v>
      </c>
      <c r="G271" s="246"/>
      <c r="H271" s="249">
        <v>6</v>
      </c>
      <c r="I271" s="250"/>
      <c r="J271" s="246"/>
      <c r="K271" s="246"/>
      <c r="L271" s="251"/>
      <c r="M271" s="252"/>
      <c r="N271" s="253"/>
      <c r="O271" s="253"/>
      <c r="P271" s="253"/>
      <c r="Q271" s="253"/>
      <c r="R271" s="253"/>
      <c r="S271" s="253"/>
      <c r="T271" s="25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5" t="s">
        <v>220</v>
      </c>
      <c r="AU271" s="255" t="s">
        <v>81</v>
      </c>
      <c r="AV271" s="14" t="s">
        <v>81</v>
      </c>
      <c r="AW271" s="14" t="s">
        <v>32</v>
      </c>
      <c r="AX271" s="14" t="s">
        <v>79</v>
      </c>
      <c r="AY271" s="255" t="s">
        <v>209</v>
      </c>
    </row>
    <row r="272" s="2" customFormat="1" ht="24.15" customHeight="1">
      <c r="A272" s="41"/>
      <c r="B272" s="42"/>
      <c r="C272" s="216" t="s">
        <v>475</v>
      </c>
      <c r="D272" s="216" t="s">
        <v>211</v>
      </c>
      <c r="E272" s="217" t="s">
        <v>1344</v>
      </c>
      <c r="F272" s="218" t="s">
        <v>1345</v>
      </c>
      <c r="G272" s="219" t="s">
        <v>214</v>
      </c>
      <c r="H272" s="220">
        <v>4</v>
      </c>
      <c r="I272" s="221"/>
      <c r="J272" s="222">
        <f>ROUND(I272*H272,2)</f>
        <v>0</v>
      </c>
      <c r="K272" s="218" t="s">
        <v>215</v>
      </c>
      <c r="L272" s="47"/>
      <c r="M272" s="223" t="s">
        <v>19</v>
      </c>
      <c r="N272" s="224" t="s">
        <v>42</v>
      </c>
      <c r="O272" s="87"/>
      <c r="P272" s="225">
        <f>O272*H272</f>
        <v>0</v>
      </c>
      <c r="Q272" s="225">
        <v>0</v>
      </c>
      <c r="R272" s="225">
        <f>Q272*H272</f>
        <v>0</v>
      </c>
      <c r="S272" s="225">
        <v>0</v>
      </c>
      <c r="T272" s="226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27" t="s">
        <v>216</v>
      </c>
      <c r="AT272" s="227" t="s">
        <v>211</v>
      </c>
      <c r="AU272" s="227" t="s">
        <v>81</v>
      </c>
      <c r="AY272" s="20" t="s">
        <v>209</v>
      </c>
      <c r="BE272" s="228">
        <f>IF(N272="základní",J272,0)</f>
        <v>0</v>
      </c>
      <c r="BF272" s="228">
        <f>IF(N272="snížená",J272,0)</f>
        <v>0</v>
      </c>
      <c r="BG272" s="228">
        <f>IF(N272="zákl. přenesená",J272,0)</f>
        <v>0</v>
      </c>
      <c r="BH272" s="228">
        <f>IF(N272="sníž. přenesená",J272,0)</f>
        <v>0</v>
      </c>
      <c r="BI272" s="228">
        <f>IF(N272="nulová",J272,0)</f>
        <v>0</v>
      </c>
      <c r="BJ272" s="20" t="s">
        <v>79</v>
      </c>
      <c r="BK272" s="228">
        <f>ROUND(I272*H272,2)</f>
        <v>0</v>
      </c>
      <c r="BL272" s="20" t="s">
        <v>216</v>
      </c>
      <c r="BM272" s="227" t="s">
        <v>2203</v>
      </c>
    </row>
    <row r="273" s="2" customFormat="1">
      <c r="A273" s="41"/>
      <c r="B273" s="42"/>
      <c r="C273" s="43"/>
      <c r="D273" s="229" t="s">
        <v>218</v>
      </c>
      <c r="E273" s="43"/>
      <c r="F273" s="230" t="s">
        <v>1347</v>
      </c>
      <c r="G273" s="43"/>
      <c r="H273" s="43"/>
      <c r="I273" s="231"/>
      <c r="J273" s="43"/>
      <c r="K273" s="43"/>
      <c r="L273" s="47"/>
      <c r="M273" s="232"/>
      <c r="N273" s="233"/>
      <c r="O273" s="87"/>
      <c r="P273" s="87"/>
      <c r="Q273" s="87"/>
      <c r="R273" s="87"/>
      <c r="S273" s="87"/>
      <c r="T273" s="88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T273" s="20" t="s">
        <v>218</v>
      </c>
      <c r="AU273" s="20" t="s">
        <v>81</v>
      </c>
    </row>
    <row r="274" s="2" customFormat="1" ht="16.5" customHeight="1">
      <c r="A274" s="41"/>
      <c r="B274" s="42"/>
      <c r="C274" s="278" t="s">
        <v>480</v>
      </c>
      <c r="D274" s="278" t="s">
        <v>681</v>
      </c>
      <c r="E274" s="279" t="s">
        <v>1357</v>
      </c>
      <c r="F274" s="280" t="s">
        <v>1358</v>
      </c>
      <c r="G274" s="281" t="s">
        <v>214</v>
      </c>
      <c r="H274" s="282">
        <v>2</v>
      </c>
      <c r="I274" s="283"/>
      <c r="J274" s="284">
        <f>ROUND(I274*H274,2)</f>
        <v>0</v>
      </c>
      <c r="K274" s="280" t="s">
        <v>215</v>
      </c>
      <c r="L274" s="285"/>
      <c r="M274" s="286" t="s">
        <v>19</v>
      </c>
      <c r="N274" s="287" t="s">
        <v>42</v>
      </c>
      <c r="O274" s="87"/>
      <c r="P274" s="225">
        <f>O274*H274</f>
        <v>0</v>
      </c>
      <c r="Q274" s="225">
        <v>0.00048000000000000001</v>
      </c>
      <c r="R274" s="225">
        <f>Q274*H274</f>
        <v>0.00096000000000000002</v>
      </c>
      <c r="S274" s="225">
        <v>0</v>
      </c>
      <c r="T274" s="226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227" t="s">
        <v>250</v>
      </c>
      <c r="AT274" s="227" t="s">
        <v>681</v>
      </c>
      <c r="AU274" s="227" t="s">
        <v>81</v>
      </c>
      <c r="AY274" s="20" t="s">
        <v>209</v>
      </c>
      <c r="BE274" s="228">
        <f>IF(N274="základní",J274,0)</f>
        <v>0</v>
      </c>
      <c r="BF274" s="228">
        <f>IF(N274="snížená",J274,0)</f>
        <v>0</v>
      </c>
      <c r="BG274" s="228">
        <f>IF(N274="zákl. přenesená",J274,0)</f>
        <v>0</v>
      </c>
      <c r="BH274" s="228">
        <f>IF(N274="sníž. přenesená",J274,0)</f>
        <v>0</v>
      </c>
      <c r="BI274" s="228">
        <f>IF(N274="nulová",J274,0)</f>
        <v>0</v>
      </c>
      <c r="BJ274" s="20" t="s">
        <v>79</v>
      </c>
      <c r="BK274" s="228">
        <f>ROUND(I274*H274,2)</f>
        <v>0</v>
      </c>
      <c r="BL274" s="20" t="s">
        <v>216</v>
      </c>
      <c r="BM274" s="227" t="s">
        <v>2204</v>
      </c>
    </row>
    <row r="275" s="13" customFormat="1">
      <c r="A275" s="13"/>
      <c r="B275" s="234"/>
      <c r="C275" s="235"/>
      <c r="D275" s="236" t="s">
        <v>220</v>
      </c>
      <c r="E275" s="237" t="s">
        <v>19</v>
      </c>
      <c r="F275" s="238" t="s">
        <v>2192</v>
      </c>
      <c r="G275" s="235"/>
      <c r="H275" s="237" t="s">
        <v>19</v>
      </c>
      <c r="I275" s="239"/>
      <c r="J275" s="235"/>
      <c r="K275" s="235"/>
      <c r="L275" s="240"/>
      <c r="M275" s="241"/>
      <c r="N275" s="242"/>
      <c r="O275" s="242"/>
      <c r="P275" s="242"/>
      <c r="Q275" s="242"/>
      <c r="R275" s="242"/>
      <c r="S275" s="242"/>
      <c r="T275" s="24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4" t="s">
        <v>220</v>
      </c>
      <c r="AU275" s="244" t="s">
        <v>81</v>
      </c>
      <c r="AV275" s="13" t="s">
        <v>79</v>
      </c>
      <c r="AW275" s="13" t="s">
        <v>32</v>
      </c>
      <c r="AX275" s="13" t="s">
        <v>71</v>
      </c>
      <c r="AY275" s="244" t="s">
        <v>209</v>
      </c>
    </row>
    <row r="276" s="14" customFormat="1">
      <c r="A276" s="14"/>
      <c r="B276" s="245"/>
      <c r="C276" s="246"/>
      <c r="D276" s="236" t="s">
        <v>220</v>
      </c>
      <c r="E276" s="247" t="s">
        <v>19</v>
      </c>
      <c r="F276" s="248" t="s">
        <v>81</v>
      </c>
      <c r="G276" s="246"/>
      <c r="H276" s="249">
        <v>2</v>
      </c>
      <c r="I276" s="250"/>
      <c r="J276" s="246"/>
      <c r="K276" s="246"/>
      <c r="L276" s="251"/>
      <c r="M276" s="252"/>
      <c r="N276" s="253"/>
      <c r="O276" s="253"/>
      <c r="P276" s="253"/>
      <c r="Q276" s="253"/>
      <c r="R276" s="253"/>
      <c r="S276" s="253"/>
      <c r="T276" s="25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5" t="s">
        <v>220</v>
      </c>
      <c r="AU276" s="255" t="s">
        <v>81</v>
      </c>
      <c r="AV276" s="14" t="s">
        <v>81</v>
      </c>
      <c r="AW276" s="14" t="s">
        <v>32</v>
      </c>
      <c r="AX276" s="14" t="s">
        <v>79</v>
      </c>
      <c r="AY276" s="255" t="s">
        <v>209</v>
      </c>
    </row>
    <row r="277" s="2" customFormat="1" ht="16.5" customHeight="1">
      <c r="A277" s="41"/>
      <c r="B277" s="42"/>
      <c r="C277" s="278" t="s">
        <v>485</v>
      </c>
      <c r="D277" s="278" t="s">
        <v>681</v>
      </c>
      <c r="E277" s="279" t="s">
        <v>1360</v>
      </c>
      <c r="F277" s="280" t="s">
        <v>1361</v>
      </c>
      <c r="G277" s="281" t="s">
        <v>214</v>
      </c>
      <c r="H277" s="282">
        <v>2</v>
      </c>
      <c r="I277" s="283"/>
      <c r="J277" s="284">
        <f>ROUND(I277*H277,2)</f>
        <v>0</v>
      </c>
      <c r="K277" s="280" t="s">
        <v>19</v>
      </c>
      <c r="L277" s="285"/>
      <c r="M277" s="286" t="s">
        <v>19</v>
      </c>
      <c r="N277" s="287" t="s">
        <v>42</v>
      </c>
      <c r="O277" s="87"/>
      <c r="P277" s="225">
        <f>O277*H277</f>
        <v>0</v>
      </c>
      <c r="Q277" s="225">
        <v>0</v>
      </c>
      <c r="R277" s="225">
        <f>Q277*H277</f>
        <v>0</v>
      </c>
      <c r="S277" s="225">
        <v>0</v>
      </c>
      <c r="T277" s="226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227" t="s">
        <v>250</v>
      </c>
      <c r="AT277" s="227" t="s">
        <v>681</v>
      </c>
      <c r="AU277" s="227" t="s">
        <v>81</v>
      </c>
      <c r="AY277" s="20" t="s">
        <v>209</v>
      </c>
      <c r="BE277" s="228">
        <f>IF(N277="základní",J277,0)</f>
        <v>0</v>
      </c>
      <c r="BF277" s="228">
        <f>IF(N277="snížená",J277,0)</f>
        <v>0</v>
      </c>
      <c r="BG277" s="228">
        <f>IF(N277="zákl. přenesená",J277,0)</f>
        <v>0</v>
      </c>
      <c r="BH277" s="228">
        <f>IF(N277="sníž. přenesená",J277,0)</f>
        <v>0</v>
      </c>
      <c r="BI277" s="228">
        <f>IF(N277="nulová",J277,0)</f>
        <v>0</v>
      </c>
      <c r="BJ277" s="20" t="s">
        <v>79</v>
      </c>
      <c r="BK277" s="228">
        <f>ROUND(I277*H277,2)</f>
        <v>0</v>
      </c>
      <c r="BL277" s="20" t="s">
        <v>216</v>
      </c>
      <c r="BM277" s="227" t="s">
        <v>2205</v>
      </c>
    </row>
    <row r="278" s="13" customFormat="1">
      <c r="A278" s="13"/>
      <c r="B278" s="234"/>
      <c r="C278" s="235"/>
      <c r="D278" s="236" t="s">
        <v>220</v>
      </c>
      <c r="E278" s="237" t="s">
        <v>19</v>
      </c>
      <c r="F278" s="238" t="s">
        <v>2192</v>
      </c>
      <c r="G278" s="235"/>
      <c r="H278" s="237" t="s">
        <v>19</v>
      </c>
      <c r="I278" s="239"/>
      <c r="J278" s="235"/>
      <c r="K278" s="235"/>
      <c r="L278" s="240"/>
      <c r="M278" s="241"/>
      <c r="N278" s="242"/>
      <c r="O278" s="242"/>
      <c r="P278" s="242"/>
      <c r="Q278" s="242"/>
      <c r="R278" s="242"/>
      <c r="S278" s="242"/>
      <c r="T278" s="24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4" t="s">
        <v>220</v>
      </c>
      <c r="AU278" s="244" t="s">
        <v>81</v>
      </c>
      <c r="AV278" s="13" t="s">
        <v>79</v>
      </c>
      <c r="AW278" s="13" t="s">
        <v>32</v>
      </c>
      <c r="AX278" s="13" t="s">
        <v>71</v>
      </c>
      <c r="AY278" s="244" t="s">
        <v>209</v>
      </c>
    </row>
    <row r="279" s="14" customFormat="1">
      <c r="A279" s="14"/>
      <c r="B279" s="245"/>
      <c r="C279" s="246"/>
      <c r="D279" s="236" t="s">
        <v>220</v>
      </c>
      <c r="E279" s="247" t="s">
        <v>19</v>
      </c>
      <c r="F279" s="248" t="s">
        <v>81</v>
      </c>
      <c r="G279" s="246"/>
      <c r="H279" s="249">
        <v>2</v>
      </c>
      <c r="I279" s="250"/>
      <c r="J279" s="246"/>
      <c r="K279" s="246"/>
      <c r="L279" s="251"/>
      <c r="M279" s="252"/>
      <c r="N279" s="253"/>
      <c r="O279" s="253"/>
      <c r="P279" s="253"/>
      <c r="Q279" s="253"/>
      <c r="R279" s="253"/>
      <c r="S279" s="253"/>
      <c r="T279" s="25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5" t="s">
        <v>220</v>
      </c>
      <c r="AU279" s="255" t="s">
        <v>81</v>
      </c>
      <c r="AV279" s="14" t="s">
        <v>81</v>
      </c>
      <c r="AW279" s="14" t="s">
        <v>32</v>
      </c>
      <c r="AX279" s="14" t="s">
        <v>79</v>
      </c>
      <c r="AY279" s="255" t="s">
        <v>209</v>
      </c>
    </row>
    <row r="280" s="2" customFormat="1" ht="24.15" customHeight="1">
      <c r="A280" s="41"/>
      <c r="B280" s="42"/>
      <c r="C280" s="216" t="s">
        <v>490</v>
      </c>
      <c r="D280" s="216" t="s">
        <v>211</v>
      </c>
      <c r="E280" s="217" t="s">
        <v>914</v>
      </c>
      <c r="F280" s="218" t="s">
        <v>915</v>
      </c>
      <c r="G280" s="219" t="s">
        <v>214</v>
      </c>
      <c r="H280" s="220">
        <v>1</v>
      </c>
      <c r="I280" s="221"/>
      <c r="J280" s="222">
        <f>ROUND(I280*H280,2)</f>
        <v>0</v>
      </c>
      <c r="K280" s="218" t="s">
        <v>215</v>
      </c>
      <c r="L280" s="47"/>
      <c r="M280" s="223" t="s">
        <v>19</v>
      </c>
      <c r="N280" s="224" t="s">
        <v>42</v>
      </c>
      <c r="O280" s="87"/>
      <c r="P280" s="225">
        <f>O280*H280</f>
        <v>0</v>
      </c>
      <c r="Q280" s="225">
        <v>0.0016199999999999999</v>
      </c>
      <c r="R280" s="225">
        <f>Q280*H280</f>
        <v>0.0016199999999999999</v>
      </c>
      <c r="S280" s="225">
        <v>0</v>
      </c>
      <c r="T280" s="226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227" t="s">
        <v>216</v>
      </c>
      <c r="AT280" s="227" t="s">
        <v>211</v>
      </c>
      <c r="AU280" s="227" t="s">
        <v>81</v>
      </c>
      <c r="AY280" s="20" t="s">
        <v>209</v>
      </c>
      <c r="BE280" s="228">
        <f>IF(N280="základní",J280,0)</f>
        <v>0</v>
      </c>
      <c r="BF280" s="228">
        <f>IF(N280="snížená",J280,0)</f>
        <v>0</v>
      </c>
      <c r="BG280" s="228">
        <f>IF(N280="zákl. přenesená",J280,0)</f>
        <v>0</v>
      </c>
      <c r="BH280" s="228">
        <f>IF(N280="sníž. přenesená",J280,0)</f>
        <v>0</v>
      </c>
      <c r="BI280" s="228">
        <f>IF(N280="nulová",J280,0)</f>
        <v>0</v>
      </c>
      <c r="BJ280" s="20" t="s">
        <v>79</v>
      </c>
      <c r="BK280" s="228">
        <f>ROUND(I280*H280,2)</f>
        <v>0</v>
      </c>
      <c r="BL280" s="20" t="s">
        <v>216</v>
      </c>
      <c r="BM280" s="227" t="s">
        <v>2206</v>
      </c>
    </row>
    <row r="281" s="2" customFormat="1">
      <c r="A281" s="41"/>
      <c r="B281" s="42"/>
      <c r="C281" s="43"/>
      <c r="D281" s="229" t="s">
        <v>218</v>
      </c>
      <c r="E281" s="43"/>
      <c r="F281" s="230" t="s">
        <v>917</v>
      </c>
      <c r="G281" s="43"/>
      <c r="H281" s="43"/>
      <c r="I281" s="231"/>
      <c r="J281" s="43"/>
      <c r="K281" s="43"/>
      <c r="L281" s="47"/>
      <c r="M281" s="232"/>
      <c r="N281" s="233"/>
      <c r="O281" s="87"/>
      <c r="P281" s="87"/>
      <c r="Q281" s="87"/>
      <c r="R281" s="87"/>
      <c r="S281" s="87"/>
      <c r="T281" s="88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T281" s="20" t="s">
        <v>218</v>
      </c>
      <c r="AU281" s="20" t="s">
        <v>81</v>
      </c>
    </row>
    <row r="282" s="2" customFormat="1" ht="16.5" customHeight="1">
      <c r="A282" s="41"/>
      <c r="B282" s="42"/>
      <c r="C282" s="278" t="s">
        <v>495</v>
      </c>
      <c r="D282" s="278" t="s">
        <v>681</v>
      </c>
      <c r="E282" s="279" t="s">
        <v>919</v>
      </c>
      <c r="F282" s="280" t="s">
        <v>920</v>
      </c>
      <c r="G282" s="281" t="s">
        <v>214</v>
      </c>
      <c r="H282" s="282">
        <v>1</v>
      </c>
      <c r="I282" s="283"/>
      <c r="J282" s="284">
        <f>ROUND(I282*H282,2)</f>
        <v>0</v>
      </c>
      <c r="K282" s="280" t="s">
        <v>215</v>
      </c>
      <c r="L282" s="285"/>
      <c r="M282" s="286" t="s">
        <v>19</v>
      </c>
      <c r="N282" s="287" t="s">
        <v>42</v>
      </c>
      <c r="O282" s="87"/>
      <c r="P282" s="225">
        <f>O282*H282</f>
        <v>0</v>
      </c>
      <c r="Q282" s="225">
        <v>0.017999999999999999</v>
      </c>
      <c r="R282" s="225">
        <f>Q282*H282</f>
        <v>0.017999999999999999</v>
      </c>
      <c r="S282" s="225">
        <v>0</v>
      </c>
      <c r="T282" s="226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227" t="s">
        <v>250</v>
      </c>
      <c r="AT282" s="227" t="s">
        <v>681</v>
      </c>
      <c r="AU282" s="227" t="s">
        <v>81</v>
      </c>
      <c r="AY282" s="20" t="s">
        <v>209</v>
      </c>
      <c r="BE282" s="228">
        <f>IF(N282="základní",J282,0)</f>
        <v>0</v>
      </c>
      <c r="BF282" s="228">
        <f>IF(N282="snížená",J282,0)</f>
        <v>0</v>
      </c>
      <c r="BG282" s="228">
        <f>IF(N282="zákl. přenesená",J282,0)</f>
        <v>0</v>
      </c>
      <c r="BH282" s="228">
        <f>IF(N282="sníž. přenesená",J282,0)</f>
        <v>0</v>
      </c>
      <c r="BI282" s="228">
        <f>IF(N282="nulová",J282,0)</f>
        <v>0</v>
      </c>
      <c r="BJ282" s="20" t="s">
        <v>79</v>
      </c>
      <c r="BK282" s="228">
        <f>ROUND(I282*H282,2)</f>
        <v>0</v>
      </c>
      <c r="BL282" s="20" t="s">
        <v>216</v>
      </c>
      <c r="BM282" s="227" t="s">
        <v>2207</v>
      </c>
    </row>
    <row r="283" s="13" customFormat="1">
      <c r="A283" s="13"/>
      <c r="B283" s="234"/>
      <c r="C283" s="235"/>
      <c r="D283" s="236" t="s">
        <v>220</v>
      </c>
      <c r="E283" s="237" t="s">
        <v>19</v>
      </c>
      <c r="F283" s="238" t="s">
        <v>2192</v>
      </c>
      <c r="G283" s="235"/>
      <c r="H283" s="237" t="s">
        <v>19</v>
      </c>
      <c r="I283" s="239"/>
      <c r="J283" s="235"/>
      <c r="K283" s="235"/>
      <c r="L283" s="240"/>
      <c r="M283" s="241"/>
      <c r="N283" s="242"/>
      <c r="O283" s="242"/>
      <c r="P283" s="242"/>
      <c r="Q283" s="242"/>
      <c r="R283" s="242"/>
      <c r="S283" s="242"/>
      <c r="T283" s="24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4" t="s">
        <v>220</v>
      </c>
      <c r="AU283" s="244" t="s">
        <v>81</v>
      </c>
      <c r="AV283" s="13" t="s">
        <v>79</v>
      </c>
      <c r="AW283" s="13" t="s">
        <v>32</v>
      </c>
      <c r="AX283" s="13" t="s">
        <v>71</v>
      </c>
      <c r="AY283" s="244" t="s">
        <v>209</v>
      </c>
    </row>
    <row r="284" s="14" customFormat="1">
      <c r="A284" s="14"/>
      <c r="B284" s="245"/>
      <c r="C284" s="246"/>
      <c r="D284" s="236" t="s">
        <v>220</v>
      </c>
      <c r="E284" s="247" t="s">
        <v>19</v>
      </c>
      <c r="F284" s="248" t="s">
        <v>79</v>
      </c>
      <c r="G284" s="246"/>
      <c r="H284" s="249">
        <v>1</v>
      </c>
      <c r="I284" s="250"/>
      <c r="J284" s="246"/>
      <c r="K284" s="246"/>
      <c r="L284" s="251"/>
      <c r="M284" s="252"/>
      <c r="N284" s="253"/>
      <c r="O284" s="253"/>
      <c r="P284" s="253"/>
      <c r="Q284" s="253"/>
      <c r="R284" s="253"/>
      <c r="S284" s="253"/>
      <c r="T284" s="25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55" t="s">
        <v>220</v>
      </c>
      <c r="AU284" s="255" t="s">
        <v>81</v>
      </c>
      <c r="AV284" s="14" t="s">
        <v>81</v>
      </c>
      <c r="AW284" s="14" t="s">
        <v>32</v>
      </c>
      <c r="AX284" s="14" t="s">
        <v>79</v>
      </c>
      <c r="AY284" s="255" t="s">
        <v>209</v>
      </c>
    </row>
    <row r="285" s="2" customFormat="1" ht="16.5" customHeight="1">
      <c r="A285" s="41"/>
      <c r="B285" s="42"/>
      <c r="C285" s="278" t="s">
        <v>500</v>
      </c>
      <c r="D285" s="278" t="s">
        <v>681</v>
      </c>
      <c r="E285" s="279" t="s">
        <v>923</v>
      </c>
      <c r="F285" s="280" t="s">
        <v>924</v>
      </c>
      <c r="G285" s="281" t="s">
        <v>214</v>
      </c>
      <c r="H285" s="282">
        <v>1</v>
      </c>
      <c r="I285" s="283"/>
      <c r="J285" s="284">
        <f>ROUND(I285*H285,2)</f>
        <v>0</v>
      </c>
      <c r="K285" s="280" t="s">
        <v>19</v>
      </c>
      <c r="L285" s="285"/>
      <c r="M285" s="286" t="s">
        <v>19</v>
      </c>
      <c r="N285" s="287" t="s">
        <v>42</v>
      </c>
      <c r="O285" s="87"/>
      <c r="P285" s="225">
        <f>O285*H285</f>
        <v>0</v>
      </c>
      <c r="Q285" s="225">
        <v>0.0060000000000000001</v>
      </c>
      <c r="R285" s="225">
        <f>Q285*H285</f>
        <v>0.0060000000000000001</v>
      </c>
      <c r="S285" s="225">
        <v>0</v>
      </c>
      <c r="T285" s="226">
        <f>S285*H285</f>
        <v>0</v>
      </c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R285" s="227" t="s">
        <v>250</v>
      </c>
      <c r="AT285" s="227" t="s">
        <v>681</v>
      </c>
      <c r="AU285" s="227" t="s">
        <v>81</v>
      </c>
      <c r="AY285" s="20" t="s">
        <v>209</v>
      </c>
      <c r="BE285" s="228">
        <f>IF(N285="základní",J285,0)</f>
        <v>0</v>
      </c>
      <c r="BF285" s="228">
        <f>IF(N285="snížená",J285,0)</f>
        <v>0</v>
      </c>
      <c r="BG285" s="228">
        <f>IF(N285="zákl. přenesená",J285,0)</f>
        <v>0</v>
      </c>
      <c r="BH285" s="228">
        <f>IF(N285="sníž. přenesená",J285,0)</f>
        <v>0</v>
      </c>
      <c r="BI285" s="228">
        <f>IF(N285="nulová",J285,0)</f>
        <v>0</v>
      </c>
      <c r="BJ285" s="20" t="s">
        <v>79</v>
      </c>
      <c r="BK285" s="228">
        <f>ROUND(I285*H285,2)</f>
        <v>0</v>
      </c>
      <c r="BL285" s="20" t="s">
        <v>216</v>
      </c>
      <c r="BM285" s="227" t="s">
        <v>2208</v>
      </c>
    </row>
    <row r="286" s="13" customFormat="1">
      <c r="A286" s="13"/>
      <c r="B286" s="234"/>
      <c r="C286" s="235"/>
      <c r="D286" s="236" t="s">
        <v>220</v>
      </c>
      <c r="E286" s="237" t="s">
        <v>19</v>
      </c>
      <c r="F286" s="238" t="s">
        <v>2192</v>
      </c>
      <c r="G286" s="235"/>
      <c r="H286" s="237" t="s">
        <v>19</v>
      </c>
      <c r="I286" s="239"/>
      <c r="J286" s="235"/>
      <c r="K286" s="235"/>
      <c r="L286" s="240"/>
      <c r="M286" s="241"/>
      <c r="N286" s="242"/>
      <c r="O286" s="242"/>
      <c r="P286" s="242"/>
      <c r="Q286" s="242"/>
      <c r="R286" s="242"/>
      <c r="S286" s="242"/>
      <c r="T286" s="24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4" t="s">
        <v>220</v>
      </c>
      <c r="AU286" s="244" t="s">
        <v>81</v>
      </c>
      <c r="AV286" s="13" t="s">
        <v>79</v>
      </c>
      <c r="AW286" s="13" t="s">
        <v>32</v>
      </c>
      <c r="AX286" s="13" t="s">
        <v>71</v>
      </c>
      <c r="AY286" s="244" t="s">
        <v>209</v>
      </c>
    </row>
    <row r="287" s="14" customFormat="1">
      <c r="A287" s="14"/>
      <c r="B287" s="245"/>
      <c r="C287" s="246"/>
      <c r="D287" s="236" t="s">
        <v>220</v>
      </c>
      <c r="E287" s="247" t="s">
        <v>19</v>
      </c>
      <c r="F287" s="248" t="s">
        <v>79</v>
      </c>
      <c r="G287" s="246"/>
      <c r="H287" s="249">
        <v>1</v>
      </c>
      <c r="I287" s="250"/>
      <c r="J287" s="246"/>
      <c r="K287" s="246"/>
      <c r="L287" s="251"/>
      <c r="M287" s="252"/>
      <c r="N287" s="253"/>
      <c r="O287" s="253"/>
      <c r="P287" s="253"/>
      <c r="Q287" s="253"/>
      <c r="R287" s="253"/>
      <c r="S287" s="253"/>
      <c r="T287" s="25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5" t="s">
        <v>220</v>
      </c>
      <c r="AU287" s="255" t="s">
        <v>81</v>
      </c>
      <c r="AV287" s="14" t="s">
        <v>81</v>
      </c>
      <c r="AW287" s="14" t="s">
        <v>32</v>
      </c>
      <c r="AX287" s="14" t="s">
        <v>79</v>
      </c>
      <c r="AY287" s="255" t="s">
        <v>209</v>
      </c>
    </row>
    <row r="288" s="2" customFormat="1" ht="16.5" customHeight="1">
      <c r="A288" s="41"/>
      <c r="B288" s="42"/>
      <c r="C288" s="216" t="s">
        <v>505</v>
      </c>
      <c r="D288" s="216" t="s">
        <v>211</v>
      </c>
      <c r="E288" s="217" t="s">
        <v>927</v>
      </c>
      <c r="F288" s="218" t="s">
        <v>928</v>
      </c>
      <c r="G288" s="219" t="s">
        <v>214</v>
      </c>
      <c r="H288" s="220">
        <v>1</v>
      </c>
      <c r="I288" s="221"/>
      <c r="J288" s="222">
        <f>ROUND(I288*H288,2)</f>
        <v>0</v>
      </c>
      <c r="K288" s="218" t="s">
        <v>215</v>
      </c>
      <c r="L288" s="47"/>
      <c r="M288" s="223" t="s">
        <v>19</v>
      </c>
      <c r="N288" s="224" t="s">
        <v>42</v>
      </c>
      <c r="O288" s="87"/>
      <c r="P288" s="225">
        <f>O288*H288</f>
        <v>0</v>
      </c>
      <c r="Q288" s="225">
        <v>0.0013600000000000001</v>
      </c>
      <c r="R288" s="225">
        <f>Q288*H288</f>
        <v>0.0013600000000000001</v>
      </c>
      <c r="S288" s="225">
        <v>0</v>
      </c>
      <c r="T288" s="226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227" t="s">
        <v>216</v>
      </c>
      <c r="AT288" s="227" t="s">
        <v>211</v>
      </c>
      <c r="AU288" s="227" t="s">
        <v>81</v>
      </c>
      <c r="AY288" s="20" t="s">
        <v>209</v>
      </c>
      <c r="BE288" s="228">
        <f>IF(N288="základní",J288,0)</f>
        <v>0</v>
      </c>
      <c r="BF288" s="228">
        <f>IF(N288="snížená",J288,0)</f>
        <v>0</v>
      </c>
      <c r="BG288" s="228">
        <f>IF(N288="zákl. přenesená",J288,0)</f>
        <v>0</v>
      </c>
      <c r="BH288" s="228">
        <f>IF(N288="sníž. přenesená",J288,0)</f>
        <v>0</v>
      </c>
      <c r="BI288" s="228">
        <f>IF(N288="nulová",J288,0)</f>
        <v>0</v>
      </c>
      <c r="BJ288" s="20" t="s">
        <v>79</v>
      </c>
      <c r="BK288" s="228">
        <f>ROUND(I288*H288,2)</f>
        <v>0</v>
      </c>
      <c r="BL288" s="20" t="s">
        <v>216</v>
      </c>
      <c r="BM288" s="227" t="s">
        <v>2209</v>
      </c>
    </row>
    <row r="289" s="2" customFormat="1">
      <c r="A289" s="41"/>
      <c r="B289" s="42"/>
      <c r="C289" s="43"/>
      <c r="D289" s="229" t="s">
        <v>218</v>
      </c>
      <c r="E289" s="43"/>
      <c r="F289" s="230" t="s">
        <v>930</v>
      </c>
      <c r="G289" s="43"/>
      <c r="H289" s="43"/>
      <c r="I289" s="231"/>
      <c r="J289" s="43"/>
      <c r="K289" s="43"/>
      <c r="L289" s="47"/>
      <c r="M289" s="232"/>
      <c r="N289" s="233"/>
      <c r="O289" s="87"/>
      <c r="P289" s="87"/>
      <c r="Q289" s="87"/>
      <c r="R289" s="87"/>
      <c r="S289" s="87"/>
      <c r="T289" s="88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T289" s="20" t="s">
        <v>218</v>
      </c>
      <c r="AU289" s="20" t="s">
        <v>81</v>
      </c>
    </row>
    <row r="290" s="2" customFormat="1" ht="16.5" customHeight="1">
      <c r="A290" s="41"/>
      <c r="B290" s="42"/>
      <c r="C290" s="278" t="s">
        <v>510</v>
      </c>
      <c r="D290" s="278" t="s">
        <v>681</v>
      </c>
      <c r="E290" s="279" t="s">
        <v>932</v>
      </c>
      <c r="F290" s="280" t="s">
        <v>933</v>
      </c>
      <c r="G290" s="281" t="s">
        <v>214</v>
      </c>
      <c r="H290" s="282">
        <v>1</v>
      </c>
      <c r="I290" s="283"/>
      <c r="J290" s="284">
        <f>ROUND(I290*H290,2)</f>
        <v>0</v>
      </c>
      <c r="K290" s="280" t="s">
        <v>19</v>
      </c>
      <c r="L290" s="285"/>
      <c r="M290" s="286" t="s">
        <v>19</v>
      </c>
      <c r="N290" s="287" t="s">
        <v>42</v>
      </c>
      <c r="O290" s="87"/>
      <c r="P290" s="225">
        <f>O290*H290</f>
        <v>0</v>
      </c>
      <c r="Q290" s="225">
        <v>0.032000000000000001</v>
      </c>
      <c r="R290" s="225">
        <f>Q290*H290</f>
        <v>0.032000000000000001</v>
      </c>
      <c r="S290" s="225">
        <v>0</v>
      </c>
      <c r="T290" s="226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227" t="s">
        <v>250</v>
      </c>
      <c r="AT290" s="227" t="s">
        <v>681</v>
      </c>
      <c r="AU290" s="227" t="s">
        <v>81</v>
      </c>
      <c r="AY290" s="20" t="s">
        <v>209</v>
      </c>
      <c r="BE290" s="228">
        <f>IF(N290="základní",J290,0)</f>
        <v>0</v>
      </c>
      <c r="BF290" s="228">
        <f>IF(N290="snížená",J290,0)</f>
        <v>0</v>
      </c>
      <c r="BG290" s="228">
        <f>IF(N290="zákl. přenesená",J290,0)</f>
        <v>0</v>
      </c>
      <c r="BH290" s="228">
        <f>IF(N290="sníž. přenesená",J290,0)</f>
        <v>0</v>
      </c>
      <c r="BI290" s="228">
        <f>IF(N290="nulová",J290,0)</f>
        <v>0</v>
      </c>
      <c r="BJ290" s="20" t="s">
        <v>79</v>
      </c>
      <c r="BK290" s="228">
        <f>ROUND(I290*H290,2)</f>
        <v>0</v>
      </c>
      <c r="BL290" s="20" t="s">
        <v>216</v>
      </c>
      <c r="BM290" s="227" t="s">
        <v>2210</v>
      </c>
    </row>
    <row r="291" s="13" customFormat="1">
      <c r="A291" s="13"/>
      <c r="B291" s="234"/>
      <c r="C291" s="235"/>
      <c r="D291" s="236" t="s">
        <v>220</v>
      </c>
      <c r="E291" s="237" t="s">
        <v>19</v>
      </c>
      <c r="F291" s="238" t="s">
        <v>2192</v>
      </c>
      <c r="G291" s="235"/>
      <c r="H291" s="237" t="s">
        <v>19</v>
      </c>
      <c r="I291" s="239"/>
      <c r="J291" s="235"/>
      <c r="K291" s="235"/>
      <c r="L291" s="240"/>
      <c r="M291" s="241"/>
      <c r="N291" s="242"/>
      <c r="O291" s="242"/>
      <c r="P291" s="242"/>
      <c r="Q291" s="242"/>
      <c r="R291" s="242"/>
      <c r="S291" s="242"/>
      <c r="T291" s="24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4" t="s">
        <v>220</v>
      </c>
      <c r="AU291" s="244" t="s">
        <v>81</v>
      </c>
      <c r="AV291" s="13" t="s">
        <v>79</v>
      </c>
      <c r="AW291" s="13" t="s">
        <v>32</v>
      </c>
      <c r="AX291" s="13" t="s">
        <v>71</v>
      </c>
      <c r="AY291" s="244" t="s">
        <v>209</v>
      </c>
    </row>
    <row r="292" s="14" customFormat="1">
      <c r="A292" s="14"/>
      <c r="B292" s="245"/>
      <c r="C292" s="246"/>
      <c r="D292" s="236" t="s">
        <v>220</v>
      </c>
      <c r="E292" s="247" t="s">
        <v>19</v>
      </c>
      <c r="F292" s="248" t="s">
        <v>79</v>
      </c>
      <c r="G292" s="246"/>
      <c r="H292" s="249">
        <v>1</v>
      </c>
      <c r="I292" s="250"/>
      <c r="J292" s="246"/>
      <c r="K292" s="246"/>
      <c r="L292" s="251"/>
      <c r="M292" s="252"/>
      <c r="N292" s="253"/>
      <c r="O292" s="253"/>
      <c r="P292" s="253"/>
      <c r="Q292" s="253"/>
      <c r="R292" s="253"/>
      <c r="S292" s="253"/>
      <c r="T292" s="25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5" t="s">
        <v>220</v>
      </c>
      <c r="AU292" s="255" t="s">
        <v>81</v>
      </c>
      <c r="AV292" s="14" t="s">
        <v>81</v>
      </c>
      <c r="AW292" s="14" t="s">
        <v>32</v>
      </c>
      <c r="AX292" s="14" t="s">
        <v>79</v>
      </c>
      <c r="AY292" s="255" t="s">
        <v>209</v>
      </c>
    </row>
    <row r="293" s="2" customFormat="1" ht="16.5" customHeight="1">
      <c r="A293" s="41"/>
      <c r="B293" s="42"/>
      <c r="C293" s="216" t="s">
        <v>515</v>
      </c>
      <c r="D293" s="216" t="s">
        <v>211</v>
      </c>
      <c r="E293" s="217" t="s">
        <v>1379</v>
      </c>
      <c r="F293" s="218" t="s">
        <v>1380</v>
      </c>
      <c r="G293" s="219" t="s">
        <v>299</v>
      </c>
      <c r="H293" s="220">
        <v>54</v>
      </c>
      <c r="I293" s="221"/>
      <c r="J293" s="222">
        <f>ROUND(I293*H293,2)</f>
        <v>0</v>
      </c>
      <c r="K293" s="218" t="s">
        <v>215</v>
      </c>
      <c r="L293" s="47"/>
      <c r="M293" s="223" t="s">
        <v>19</v>
      </c>
      <c r="N293" s="224" t="s">
        <v>42</v>
      </c>
      <c r="O293" s="87"/>
      <c r="P293" s="225">
        <f>O293*H293</f>
        <v>0</v>
      </c>
      <c r="Q293" s="225">
        <v>0</v>
      </c>
      <c r="R293" s="225">
        <f>Q293*H293</f>
        <v>0</v>
      </c>
      <c r="S293" s="225">
        <v>0</v>
      </c>
      <c r="T293" s="226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227" t="s">
        <v>216</v>
      </c>
      <c r="AT293" s="227" t="s">
        <v>211</v>
      </c>
      <c r="AU293" s="227" t="s">
        <v>81</v>
      </c>
      <c r="AY293" s="20" t="s">
        <v>209</v>
      </c>
      <c r="BE293" s="228">
        <f>IF(N293="základní",J293,0)</f>
        <v>0</v>
      </c>
      <c r="BF293" s="228">
        <f>IF(N293="snížená",J293,0)</f>
        <v>0</v>
      </c>
      <c r="BG293" s="228">
        <f>IF(N293="zákl. přenesená",J293,0)</f>
        <v>0</v>
      </c>
      <c r="BH293" s="228">
        <f>IF(N293="sníž. přenesená",J293,0)</f>
        <v>0</v>
      </c>
      <c r="BI293" s="228">
        <f>IF(N293="nulová",J293,0)</f>
        <v>0</v>
      </c>
      <c r="BJ293" s="20" t="s">
        <v>79</v>
      </c>
      <c r="BK293" s="228">
        <f>ROUND(I293*H293,2)</f>
        <v>0</v>
      </c>
      <c r="BL293" s="20" t="s">
        <v>216</v>
      </c>
      <c r="BM293" s="227" t="s">
        <v>2211</v>
      </c>
    </row>
    <row r="294" s="2" customFormat="1">
      <c r="A294" s="41"/>
      <c r="B294" s="42"/>
      <c r="C294" s="43"/>
      <c r="D294" s="229" t="s">
        <v>218</v>
      </c>
      <c r="E294" s="43"/>
      <c r="F294" s="230" t="s">
        <v>1382</v>
      </c>
      <c r="G294" s="43"/>
      <c r="H294" s="43"/>
      <c r="I294" s="231"/>
      <c r="J294" s="43"/>
      <c r="K294" s="43"/>
      <c r="L294" s="47"/>
      <c r="M294" s="232"/>
      <c r="N294" s="233"/>
      <c r="O294" s="87"/>
      <c r="P294" s="87"/>
      <c r="Q294" s="87"/>
      <c r="R294" s="87"/>
      <c r="S294" s="87"/>
      <c r="T294" s="88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T294" s="20" t="s">
        <v>218</v>
      </c>
      <c r="AU294" s="20" t="s">
        <v>81</v>
      </c>
    </row>
    <row r="295" s="13" customFormat="1">
      <c r="A295" s="13"/>
      <c r="B295" s="234"/>
      <c r="C295" s="235"/>
      <c r="D295" s="236" t="s">
        <v>220</v>
      </c>
      <c r="E295" s="237" t="s">
        <v>19</v>
      </c>
      <c r="F295" s="238" t="s">
        <v>221</v>
      </c>
      <c r="G295" s="235"/>
      <c r="H295" s="237" t="s">
        <v>19</v>
      </c>
      <c r="I295" s="239"/>
      <c r="J295" s="235"/>
      <c r="K295" s="235"/>
      <c r="L295" s="240"/>
      <c r="M295" s="241"/>
      <c r="N295" s="242"/>
      <c r="O295" s="242"/>
      <c r="P295" s="242"/>
      <c r="Q295" s="242"/>
      <c r="R295" s="242"/>
      <c r="S295" s="242"/>
      <c r="T295" s="24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4" t="s">
        <v>220</v>
      </c>
      <c r="AU295" s="244" t="s">
        <v>81</v>
      </c>
      <c r="AV295" s="13" t="s">
        <v>79</v>
      </c>
      <c r="AW295" s="13" t="s">
        <v>32</v>
      </c>
      <c r="AX295" s="13" t="s">
        <v>71</v>
      </c>
      <c r="AY295" s="244" t="s">
        <v>209</v>
      </c>
    </row>
    <row r="296" s="14" customFormat="1">
      <c r="A296" s="14"/>
      <c r="B296" s="245"/>
      <c r="C296" s="246"/>
      <c r="D296" s="236" t="s">
        <v>220</v>
      </c>
      <c r="E296" s="247" t="s">
        <v>19</v>
      </c>
      <c r="F296" s="248" t="s">
        <v>2197</v>
      </c>
      <c r="G296" s="246"/>
      <c r="H296" s="249">
        <v>54</v>
      </c>
      <c r="I296" s="250"/>
      <c r="J296" s="246"/>
      <c r="K296" s="246"/>
      <c r="L296" s="251"/>
      <c r="M296" s="252"/>
      <c r="N296" s="253"/>
      <c r="O296" s="253"/>
      <c r="P296" s="253"/>
      <c r="Q296" s="253"/>
      <c r="R296" s="253"/>
      <c r="S296" s="253"/>
      <c r="T296" s="25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5" t="s">
        <v>220</v>
      </c>
      <c r="AU296" s="255" t="s">
        <v>81</v>
      </c>
      <c r="AV296" s="14" t="s">
        <v>81</v>
      </c>
      <c r="AW296" s="14" t="s">
        <v>32</v>
      </c>
      <c r="AX296" s="14" t="s">
        <v>79</v>
      </c>
      <c r="AY296" s="255" t="s">
        <v>209</v>
      </c>
    </row>
    <row r="297" s="2" customFormat="1" ht="16.5" customHeight="1">
      <c r="A297" s="41"/>
      <c r="B297" s="42"/>
      <c r="C297" s="216" t="s">
        <v>520</v>
      </c>
      <c r="D297" s="216" t="s">
        <v>211</v>
      </c>
      <c r="E297" s="217" t="s">
        <v>1383</v>
      </c>
      <c r="F297" s="218" t="s">
        <v>1384</v>
      </c>
      <c r="G297" s="219" t="s">
        <v>299</v>
      </c>
      <c r="H297" s="220">
        <v>54</v>
      </c>
      <c r="I297" s="221"/>
      <c r="J297" s="222">
        <f>ROUND(I297*H297,2)</f>
        <v>0</v>
      </c>
      <c r="K297" s="218" t="s">
        <v>215</v>
      </c>
      <c r="L297" s="47"/>
      <c r="M297" s="223" t="s">
        <v>19</v>
      </c>
      <c r="N297" s="224" t="s">
        <v>42</v>
      </c>
      <c r="O297" s="87"/>
      <c r="P297" s="225">
        <f>O297*H297</f>
        <v>0</v>
      </c>
      <c r="Q297" s="225">
        <v>0</v>
      </c>
      <c r="R297" s="225">
        <f>Q297*H297</f>
        <v>0</v>
      </c>
      <c r="S297" s="225">
        <v>0</v>
      </c>
      <c r="T297" s="226">
        <f>S297*H297</f>
        <v>0</v>
      </c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R297" s="227" t="s">
        <v>216</v>
      </c>
      <c r="AT297" s="227" t="s">
        <v>211</v>
      </c>
      <c r="AU297" s="227" t="s">
        <v>81</v>
      </c>
      <c r="AY297" s="20" t="s">
        <v>209</v>
      </c>
      <c r="BE297" s="228">
        <f>IF(N297="základní",J297,0)</f>
        <v>0</v>
      </c>
      <c r="BF297" s="228">
        <f>IF(N297="snížená",J297,0)</f>
        <v>0</v>
      </c>
      <c r="BG297" s="228">
        <f>IF(N297="zákl. přenesená",J297,0)</f>
        <v>0</v>
      </c>
      <c r="BH297" s="228">
        <f>IF(N297="sníž. přenesená",J297,0)</f>
        <v>0</v>
      </c>
      <c r="BI297" s="228">
        <f>IF(N297="nulová",J297,0)</f>
        <v>0</v>
      </c>
      <c r="BJ297" s="20" t="s">
        <v>79</v>
      </c>
      <c r="BK297" s="228">
        <f>ROUND(I297*H297,2)</f>
        <v>0</v>
      </c>
      <c r="BL297" s="20" t="s">
        <v>216</v>
      </c>
      <c r="BM297" s="227" t="s">
        <v>2212</v>
      </c>
    </row>
    <row r="298" s="2" customFormat="1">
      <c r="A298" s="41"/>
      <c r="B298" s="42"/>
      <c r="C298" s="43"/>
      <c r="D298" s="229" t="s">
        <v>218</v>
      </c>
      <c r="E298" s="43"/>
      <c r="F298" s="230" t="s">
        <v>1386</v>
      </c>
      <c r="G298" s="43"/>
      <c r="H298" s="43"/>
      <c r="I298" s="231"/>
      <c r="J298" s="43"/>
      <c r="K298" s="43"/>
      <c r="L298" s="47"/>
      <c r="M298" s="232"/>
      <c r="N298" s="233"/>
      <c r="O298" s="87"/>
      <c r="P298" s="87"/>
      <c r="Q298" s="87"/>
      <c r="R298" s="87"/>
      <c r="S298" s="87"/>
      <c r="T298" s="88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T298" s="20" t="s">
        <v>218</v>
      </c>
      <c r="AU298" s="20" t="s">
        <v>81</v>
      </c>
    </row>
    <row r="299" s="13" customFormat="1">
      <c r="A299" s="13"/>
      <c r="B299" s="234"/>
      <c r="C299" s="235"/>
      <c r="D299" s="236" t="s">
        <v>220</v>
      </c>
      <c r="E299" s="237" t="s">
        <v>19</v>
      </c>
      <c r="F299" s="238" t="s">
        <v>221</v>
      </c>
      <c r="G299" s="235"/>
      <c r="H299" s="237" t="s">
        <v>19</v>
      </c>
      <c r="I299" s="239"/>
      <c r="J299" s="235"/>
      <c r="K299" s="235"/>
      <c r="L299" s="240"/>
      <c r="M299" s="241"/>
      <c r="N299" s="242"/>
      <c r="O299" s="242"/>
      <c r="P299" s="242"/>
      <c r="Q299" s="242"/>
      <c r="R299" s="242"/>
      <c r="S299" s="242"/>
      <c r="T299" s="24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4" t="s">
        <v>220</v>
      </c>
      <c r="AU299" s="244" t="s">
        <v>81</v>
      </c>
      <c r="AV299" s="13" t="s">
        <v>79</v>
      </c>
      <c r="AW299" s="13" t="s">
        <v>32</v>
      </c>
      <c r="AX299" s="13" t="s">
        <v>71</v>
      </c>
      <c r="AY299" s="244" t="s">
        <v>209</v>
      </c>
    </row>
    <row r="300" s="14" customFormat="1">
      <c r="A300" s="14"/>
      <c r="B300" s="245"/>
      <c r="C300" s="246"/>
      <c r="D300" s="236" t="s">
        <v>220</v>
      </c>
      <c r="E300" s="247" t="s">
        <v>19</v>
      </c>
      <c r="F300" s="248" t="s">
        <v>2197</v>
      </c>
      <c r="G300" s="246"/>
      <c r="H300" s="249">
        <v>54</v>
      </c>
      <c r="I300" s="250"/>
      <c r="J300" s="246"/>
      <c r="K300" s="246"/>
      <c r="L300" s="251"/>
      <c r="M300" s="252"/>
      <c r="N300" s="253"/>
      <c r="O300" s="253"/>
      <c r="P300" s="253"/>
      <c r="Q300" s="253"/>
      <c r="R300" s="253"/>
      <c r="S300" s="253"/>
      <c r="T300" s="25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5" t="s">
        <v>220</v>
      </c>
      <c r="AU300" s="255" t="s">
        <v>81</v>
      </c>
      <c r="AV300" s="14" t="s">
        <v>81</v>
      </c>
      <c r="AW300" s="14" t="s">
        <v>32</v>
      </c>
      <c r="AX300" s="14" t="s">
        <v>79</v>
      </c>
      <c r="AY300" s="255" t="s">
        <v>209</v>
      </c>
    </row>
    <row r="301" s="2" customFormat="1" ht="16.5" customHeight="1">
      <c r="A301" s="41"/>
      <c r="B301" s="42"/>
      <c r="C301" s="216" t="s">
        <v>525</v>
      </c>
      <c r="D301" s="216" t="s">
        <v>211</v>
      </c>
      <c r="E301" s="217" t="s">
        <v>969</v>
      </c>
      <c r="F301" s="218" t="s">
        <v>970</v>
      </c>
      <c r="G301" s="219" t="s">
        <v>214</v>
      </c>
      <c r="H301" s="220">
        <v>1</v>
      </c>
      <c r="I301" s="221"/>
      <c r="J301" s="222">
        <f>ROUND(I301*H301,2)</f>
        <v>0</v>
      </c>
      <c r="K301" s="218" t="s">
        <v>215</v>
      </c>
      <c r="L301" s="47"/>
      <c r="M301" s="223" t="s">
        <v>19</v>
      </c>
      <c r="N301" s="224" t="s">
        <v>42</v>
      </c>
      <c r="O301" s="87"/>
      <c r="P301" s="225">
        <f>O301*H301</f>
        <v>0</v>
      </c>
      <c r="Q301" s="225">
        <v>0.45937</v>
      </c>
      <c r="R301" s="225">
        <f>Q301*H301</f>
        <v>0.45937</v>
      </c>
      <c r="S301" s="225">
        <v>0</v>
      </c>
      <c r="T301" s="226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227" t="s">
        <v>216</v>
      </c>
      <c r="AT301" s="227" t="s">
        <v>211</v>
      </c>
      <c r="AU301" s="227" t="s">
        <v>81</v>
      </c>
      <c r="AY301" s="20" t="s">
        <v>209</v>
      </c>
      <c r="BE301" s="228">
        <f>IF(N301="základní",J301,0)</f>
        <v>0</v>
      </c>
      <c r="BF301" s="228">
        <f>IF(N301="snížená",J301,0)</f>
        <v>0</v>
      </c>
      <c r="BG301" s="228">
        <f>IF(N301="zákl. přenesená",J301,0)</f>
        <v>0</v>
      </c>
      <c r="BH301" s="228">
        <f>IF(N301="sníž. přenesená",J301,0)</f>
        <v>0</v>
      </c>
      <c r="BI301" s="228">
        <f>IF(N301="nulová",J301,0)</f>
        <v>0</v>
      </c>
      <c r="BJ301" s="20" t="s">
        <v>79</v>
      </c>
      <c r="BK301" s="228">
        <f>ROUND(I301*H301,2)</f>
        <v>0</v>
      </c>
      <c r="BL301" s="20" t="s">
        <v>216</v>
      </c>
      <c r="BM301" s="227" t="s">
        <v>2213</v>
      </c>
    </row>
    <row r="302" s="2" customFormat="1">
      <c r="A302" s="41"/>
      <c r="B302" s="42"/>
      <c r="C302" s="43"/>
      <c r="D302" s="229" t="s">
        <v>218</v>
      </c>
      <c r="E302" s="43"/>
      <c r="F302" s="230" t="s">
        <v>972</v>
      </c>
      <c r="G302" s="43"/>
      <c r="H302" s="43"/>
      <c r="I302" s="231"/>
      <c r="J302" s="43"/>
      <c r="K302" s="43"/>
      <c r="L302" s="47"/>
      <c r="M302" s="232"/>
      <c r="N302" s="233"/>
      <c r="O302" s="87"/>
      <c r="P302" s="87"/>
      <c r="Q302" s="87"/>
      <c r="R302" s="87"/>
      <c r="S302" s="87"/>
      <c r="T302" s="88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T302" s="20" t="s">
        <v>218</v>
      </c>
      <c r="AU302" s="20" t="s">
        <v>81</v>
      </c>
    </row>
    <row r="303" s="2" customFormat="1" ht="16.5" customHeight="1">
      <c r="A303" s="41"/>
      <c r="B303" s="42"/>
      <c r="C303" s="216" t="s">
        <v>530</v>
      </c>
      <c r="D303" s="216" t="s">
        <v>211</v>
      </c>
      <c r="E303" s="217" t="s">
        <v>974</v>
      </c>
      <c r="F303" s="218" t="s">
        <v>975</v>
      </c>
      <c r="G303" s="219" t="s">
        <v>214</v>
      </c>
      <c r="H303" s="220">
        <v>1</v>
      </c>
      <c r="I303" s="221"/>
      <c r="J303" s="222">
        <f>ROUND(I303*H303,2)</f>
        <v>0</v>
      </c>
      <c r="K303" s="218" t="s">
        <v>19</v>
      </c>
      <c r="L303" s="47"/>
      <c r="M303" s="223" t="s">
        <v>19</v>
      </c>
      <c r="N303" s="224" t="s">
        <v>42</v>
      </c>
      <c r="O303" s="87"/>
      <c r="P303" s="225">
        <f>O303*H303</f>
        <v>0</v>
      </c>
      <c r="Q303" s="225">
        <v>0</v>
      </c>
      <c r="R303" s="225">
        <f>Q303*H303</f>
        <v>0</v>
      </c>
      <c r="S303" s="225">
        <v>0</v>
      </c>
      <c r="T303" s="226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227" t="s">
        <v>216</v>
      </c>
      <c r="AT303" s="227" t="s">
        <v>211</v>
      </c>
      <c r="AU303" s="227" t="s">
        <v>81</v>
      </c>
      <c r="AY303" s="20" t="s">
        <v>209</v>
      </c>
      <c r="BE303" s="228">
        <f>IF(N303="základní",J303,0)</f>
        <v>0</v>
      </c>
      <c r="BF303" s="228">
        <f>IF(N303="snížená",J303,0)</f>
        <v>0</v>
      </c>
      <c r="BG303" s="228">
        <f>IF(N303="zákl. přenesená",J303,0)</f>
        <v>0</v>
      </c>
      <c r="BH303" s="228">
        <f>IF(N303="sníž. přenesená",J303,0)</f>
        <v>0</v>
      </c>
      <c r="BI303" s="228">
        <f>IF(N303="nulová",J303,0)</f>
        <v>0</v>
      </c>
      <c r="BJ303" s="20" t="s">
        <v>79</v>
      </c>
      <c r="BK303" s="228">
        <f>ROUND(I303*H303,2)</f>
        <v>0</v>
      </c>
      <c r="BL303" s="20" t="s">
        <v>216</v>
      </c>
      <c r="BM303" s="227" t="s">
        <v>2214</v>
      </c>
    </row>
    <row r="304" s="2" customFormat="1" ht="16.5" customHeight="1">
      <c r="A304" s="41"/>
      <c r="B304" s="42"/>
      <c r="C304" s="278" t="s">
        <v>535</v>
      </c>
      <c r="D304" s="278" t="s">
        <v>681</v>
      </c>
      <c r="E304" s="279" t="s">
        <v>979</v>
      </c>
      <c r="F304" s="280" t="s">
        <v>980</v>
      </c>
      <c r="G304" s="281" t="s">
        <v>214</v>
      </c>
      <c r="H304" s="282">
        <v>1</v>
      </c>
      <c r="I304" s="283"/>
      <c r="J304" s="284">
        <f>ROUND(I304*H304,2)</f>
        <v>0</v>
      </c>
      <c r="K304" s="280" t="s">
        <v>19</v>
      </c>
      <c r="L304" s="285"/>
      <c r="M304" s="286" t="s">
        <v>19</v>
      </c>
      <c r="N304" s="287" t="s">
        <v>42</v>
      </c>
      <c r="O304" s="87"/>
      <c r="P304" s="225">
        <f>O304*H304</f>
        <v>0</v>
      </c>
      <c r="Q304" s="225">
        <v>0</v>
      </c>
      <c r="R304" s="225">
        <f>Q304*H304</f>
        <v>0</v>
      </c>
      <c r="S304" s="225">
        <v>0</v>
      </c>
      <c r="T304" s="226">
        <f>S304*H304</f>
        <v>0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227" t="s">
        <v>250</v>
      </c>
      <c r="AT304" s="227" t="s">
        <v>681</v>
      </c>
      <c r="AU304" s="227" t="s">
        <v>81</v>
      </c>
      <c r="AY304" s="20" t="s">
        <v>209</v>
      </c>
      <c r="BE304" s="228">
        <f>IF(N304="základní",J304,0)</f>
        <v>0</v>
      </c>
      <c r="BF304" s="228">
        <f>IF(N304="snížená",J304,0)</f>
        <v>0</v>
      </c>
      <c r="BG304" s="228">
        <f>IF(N304="zákl. přenesená",J304,0)</f>
        <v>0</v>
      </c>
      <c r="BH304" s="228">
        <f>IF(N304="sníž. přenesená",J304,0)</f>
        <v>0</v>
      </c>
      <c r="BI304" s="228">
        <f>IF(N304="nulová",J304,0)</f>
        <v>0</v>
      </c>
      <c r="BJ304" s="20" t="s">
        <v>79</v>
      </c>
      <c r="BK304" s="228">
        <f>ROUND(I304*H304,2)</f>
        <v>0</v>
      </c>
      <c r="BL304" s="20" t="s">
        <v>216</v>
      </c>
      <c r="BM304" s="227" t="s">
        <v>2215</v>
      </c>
    </row>
    <row r="305" s="13" customFormat="1">
      <c r="A305" s="13"/>
      <c r="B305" s="234"/>
      <c r="C305" s="235"/>
      <c r="D305" s="236" t="s">
        <v>220</v>
      </c>
      <c r="E305" s="237" t="s">
        <v>19</v>
      </c>
      <c r="F305" s="238" t="s">
        <v>2192</v>
      </c>
      <c r="G305" s="235"/>
      <c r="H305" s="237" t="s">
        <v>19</v>
      </c>
      <c r="I305" s="239"/>
      <c r="J305" s="235"/>
      <c r="K305" s="235"/>
      <c r="L305" s="240"/>
      <c r="M305" s="241"/>
      <c r="N305" s="242"/>
      <c r="O305" s="242"/>
      <c r="P305" s="242"/>
      <c r="Q305" s="242"/>
      <c r="R305" s="242"/>
      <c r="S305" s="242"/>
      <c r="T305" s="24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4" t="s">
        <v>220</v>
      </c>
      <c r="AU305" s="244" t="s">
        <v>81</v>
      </c>
      <c r="AV305" s="13" t="s">
        <v>79</v>
      </c>
      <c r="AW305" s="13" t="s">
        <v>32</v>
      </c>
      <c r="AX305" s="13" t="s">
        <v>71</v>
      </c>
      <c r="AY305" s="244" t="s">
        <v>209</v>
      </c>
    </row>
    <row r="306" s="14" customFormat="1">
      <c r="A306" s="14"/>
      <c r="B306" s="245"/>
      <c r="C306" s="246"/>
      <c r="D306" s="236" t="s">
        <v>220</v>
      </c>
      <c r="E306" s="247" t="s">
        <v>19</v>
      </c>
      <c r="F306" s="248" t="s">
        <v>79</v>
      </c>
      <c r="G306" s="246"/>
      <c r="H306" s="249">
        <v>1</v>
      </c>
      <c r="I306" s="250"/>
      <c r="J306" s="246"/>
      <c r="K306" s="246"/>
      <c r="L306" s="251"/>
      <c r="M306" s="252"/>
      <c r="N306" s="253"/>
      <c r="O306" s="253"/>
      <c r="P306" s="253"/>
      <c r="Q306" s="253"/>
      <c r="R306" s="253"/>
      <c r="S306" s="253"/>
      <c r="T306" s="25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5" t="s">
        <v>220</v>
      </c>
      <c r="AU306" s="255" t="s">
        <v>81</v>
      </c>
      <c r="AV306" s="14" t="s">
        <v>81</v>
      </c>
      <c r="AW306" s="14" t="s">
        <v>32</v>
      </c>
      <c r="AX306" s="14" t="s">
        <v>79</v>
      </c>
      <c r="AY306" s="255" t="s">
        <v>209</v>
      </c>
    </row>
    <row r="307" s="2" customFormat="1" ht="16.5" customHeight="1">
      <c r="A307" s="41"/>
      <c r="B307" s="42"/>
      <c r="C307" s="278" t="s">
        <v>541</v>
      </c>
      <c r="D307" s="278" t="s">
        <v>681</v>
      </c>
      <c r="E307" s="279" t="s">
        <v>983</v>
      </c>
      <c r="F307" s="280" t="s">
        <v>984</v>
      </c>
      <c r="G307" s="281" t="s">
        <v>214</v>
      </c>
      <c r="H307" s="282">
        <v>1</v>
      </c>
      <c r="I307" s="283"/>
      <c r="J307" s="284">
        <f>ROUND(I307*H307,2)</f>
        <v>0</v>
      </c>
      <c r="K307" s="280" t="s">
        <v>19</v>
      </c>
      <c r="L307" s="285"/>
      <c r="M307" s="286" t="s">
        <v>19</v>
      </c>
      <c r="N307" s="287" t="s">
        <v>42</v>
      </c>
      <c r="O307" s="87"/>
      <c r="P307" s="225">
        <f>O307*H307</f>
        <v>0</v>
      </c>
      <c r="Q307" s="225">
        <v>0</v>
      </c>
      <c r="R307" s="225">
        <f>Q307*H307</f>
        <v>0</v>
      </c>
      <c r="S307" s="225">
        <v>0</v>
      </c>
      <c r="T307" s="226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227" t="s">
        <v>250</v>
      </c>
      <c r="AT307" s="227" t="s">
        <v>681</v>
      </c>
      <c r="AU307" s="227" t="s">
        <v>81</v>
      </c>
      <c r="AY307" s="20" t="s">
        <v>209</v>
      </c>
      <c r="BE307" s="228">
        <f>IF(N307="základní",J307,0)</f>
        <v>0</v>
      </c>
      <c r="BF307" s="228">
        <f>IF(N307="snížená",J307,0)</f>
        <v>0</v>
      </c>
      <c r="BG307" s="228">
        <f>IF(N307="zákl. přenesená",J307,0)</f>
        <v>0</v>
      </c>
      <c r="BH307" s="228">
        <f>IF(N307="sníž. přenesená",J307,0)</f>
        <v>0</v>
      </c>
      <c r="BI307" s="228">
        <f>IF(N307="nulová",J307,0)</f>
        <v>0</v>
      </c>
      <c r="BJ307" s="20" t="s">
        <v>79</v>
      </c>
      <c r="BK307" s="228">
        <f>ROUND(I307*H307,2)</f>
        <v>0</v>
      </c>
      <c r="BL307" s="20" t="s">
        <v>216</v>
      </c>
      <c r="BM307" s="227" t="s">
        <v>2216</v>
      </c>
    </row>
    <row r="308" s="2" customFormat="1" ht="16.5" customHeight="1">
      <c r="A308" s="41"/>
      <c r="B308" s="42"/>
      <c r="C308" s="216" t="s">
        <v>547</v>
      </c>
      <c r="D308" s="216" t="s">
        <v>211</v>
      </c>
      <c r="E308" s="217" t="s">
        <v>987</v>
      </c>
      <c r="F308" s="218" t="s">
        <v>988</v>
      </c>
      <c r="G308" s="219" t="s">
        <v>214</v>
      </c>
      <c r="H308" s="220">
        <v>1</v>
      </c>
      <c r="I308" s="221"/>
      <c r="J308" s="222">
        <f>ROUND(I308*H308,2)</f>
        <v>0</v>
      </c>
      <c r="K308" s="218" t="s">
        <v>215</v>
      </c>
      <c r="L308" s="47"/>
      <c r="M308" s="223" t="s">
        <v>19</v>
      </c>
      <c r="N308" s="224" t="s">
        <v>42</v>
      </c>
      <c r="O308" s="87"/>
      <c r="P308" s="225">
        <f>O308*H308</f>
        <v>0</v>
      </c>
      <c r="Q308" s="225">
        <v>0.050000000000000003</v>
      </c>
      <c r="R308" s="225">
        <f>Q308*H308</f>
        <v>0.050000000000000003</v>
      </c>
      <c r="S308" s="225">
        <v>0</v>
      </c>
      <c r="T308" s="226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227" t="s">
        <v>216</v>
      </c>
      <c r="AT308" s="227" t="s">
        <v>211</v>
      </c>
      <c r="AU308" s="227" t="s">
        <v>81</v>
      </c>
      <c r="AY308" s="20" t="s">
        <v>209</v>
      </c>
      <c r="BE308" s="228">
        <f>IF(N308="základní",J308,0)</f>
        <v>0</v>
      </c>
      <c r="BF308" s="228">
        <f>IF(N308="snížená",J308,0)</f>
        <v>0</v>
      </c>
      <c r="BG308" s="228">
        <f>IF(N308="zákl. přenesená",J308,0)</f>
        <v>0</v>
      </c>
      <c r="BH308" s="228">
        <f>IF(N308="sníž. přenesená",J308,0)</f>
        <v>0</v>
      </c>
      <c r="BI308" s="228">
        <f>IF(N308="nulová",J308,0)</f>
        <v>0</v>
      </c>
      <c r="BJ308" s="20" t="s">
        <v>79</v>
      </c>
      <c r="BK308" s="228">
        <f>ROUND(I308*H308,2)</f>
        <v>0</v>
      </c>
      <c r="BL308" s="20" t="s">
        <v>216</v>
      </c>
      <c r="BM308" s="227" t="s">
        <v>2217</v>
      </c>
    </row>
    <row r="309" s="2" customFormat="1">
      <c r="A309" s="41"/>
      <c r="B309" s="42"/>
      <c r="C309" s="43"/>
      <c r="D309" s="229" t="s">
        <v>218</v>
      </c>
      <c r="E309" s="43"/>
      <c r="F309" s="230" t="s">
        <v>990</v>
      </c>
      <c r="G309" s="43"/>
      <c r="H309" s="43"/>
      <c r="I309" s="231"/>
      <c r="J309" s="43"/>
      <c r="K309" s="43"/>
      <c r="L309" s="47"/>
      <c r="M309" s="232"/>
      <c r="N309" s="233"/>
      <c r="O309" s="87"/>
      <c r="P309" s="87"/>
      <c r="Q309" s="87"/>
      <c r="R309" s="87"/>
      <c r="S309" s="87"/>
      <c r="T309" s="88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T309" s="20" t="s">
        <v>218</v>
      </c>
      <c r="AU309" s="20" t="s">
        <v>81</v>
      </c>
    </row>
    <row r="310" s="2" customFormat="1" ht="16.5" customHeight="1">
      <c r="A310" s="41"/>
      <c r="B310" s="42"/>
      <c r="C310" s="278" t="s">
        <v>552</v>
      </c>
      <c r="D310" s="278" t="s">
        <v>681</v>
      </c>
      <c r="E310" s="279" t="s">
        <v>992</v>
      </c>
      <c r="F310" s="280" t="s">
        <v>993</v>
      </c>
      <c r="G310" s="281" t="s">
        <v>214</v>
      </c>
      <c r="H310" s="282">
        <v>1</v>
      </c>
      <c r="I310" s="283"/>
      <c r="J310" s="284">
        <f>ROUND(I310*H310,2)</f>
        <v>0</v>
      </c>
      <c r="K310" s="280" t="s">
        <v>215</v>
      </c>
      <c r="L310" s="285"/>
      <c r="M310" s="286" t="s">
        <v>19</v>
      </c>
      <c r="N310" s="287" t="s">
        <v>42</v>
      </c>
      <c r="O310" s="87"/>
      <c r="P310" s="225">
        <f>O310*H310</f>
        <v>0</v>
      </c>
      <c r="Q310" s="225">
        <v>0.029499999999999998</v>
      </c>
      <c r="R310" s="225">
        <f>Q310*H310</f>
        <v>0.029499999999999998</v>
      </c>
      <c r="S310" s="225">
        <v>0</v>
      </c>
      <c r="T310" s="226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227" t="s">
        <v>250</v>
      </c>
      <c r="AT310" s="227" t="s">
        <v>681</v>
      </c>
      <c r="AU310" s="227" t="s">
        <v>81</v>
      </c>
      <c r="AY310" s="20" t="s">
        <v>209</v>
      </c>
      <c r="BE310" s="228">
        <f>IF(N310="základní",J310,0)</f>
        <v>0</v>
      </c>
      <c r="BF310" s="228">
        <f>IF(N310="snížená",J310,0)</f>
        <v>0</v>
      </c>
      <c r="BG310" s="228">
        <f>IF(N310="zákl. přenesená",J310,0)</f>
        <v>0</v>
      </c>
      <c r="BH310" s="228">
        <f>IF(N310="sníž. přenesená",J310,0)</f>
        <v>0</v>
      </c>
      <c r="BI310" s="228">
        <f>IF(N310="nulová",J310,0)</f>
        <v>0</v>
      </c>
      <c r="BJ310" s="20" t="s">
        <v>79</v>
      </c>
      <c r="BK310" s="228">
        <f>ROUND(I310*H310,2)</f>
        <v>0</v>
      </c>
      <c r="BL310" s="20" t="s">
        <v>216</v>
      </c>
      <c r="BM310" s="227" t="s">
        <v>2218</v>
      </c>
    </row>
    <row r="311" s="13" customFormat="1">
      <c r="A311" s="13"/>
      <c r="B311" s="234"/>
      <c r="C311" s="235"/>
      <c r="D311" s="236" t="s">
        <v>220</v>
      </c>
      <c r="E311" s="237" t="s">
        <v>19</v>
      </c>
      <c r="F311" s="238" t="s">
        <v>2192</v>
      </c>
      <c r="G311" s="235"/>
      <c r="H311" s="237" t="s">
        <v>19</v>
      </c>
      <c r="I311" s="239"/>
      <c r="J311" s="235"/>
      <c r="K311" s="235"/>
      <c r="L311" s="240"/>
      <c r="M311" s="241"/>
      <c r="N311" s="242"/>
      <c r="O311" s="242"/>
      <c r="P311" s="242"/>
      <c r="Q311" s="242"/>
      <c r="R311" s="242"/>
      <c r="S311" s="242"/>
      <c r="T311" s="24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4" t="s">
        <v>220</v>
      </c>
      <c r="AU311" s="244" t="s">
        <v>81</v>
      </c>
      <c r="AV311" s="13" t="s">
        <v>79</v>
      </c>
      <c r="AW311" s="13" t="s">
        <v>32</v>
      </c>
      <c r="AX311" s="13" t="s">
        <v>71</v>
      </c>
      <c r="AY311" s="244" t="s">
        <v>209</v>
      </c>
    </row>
    <row r="312" s="14" customFormat="1">
      <c r="A312" s="14"/>
      <c r="B312" s="245"/>
      <c r="C312" s="246"/>
      <c r="D312" s="236" t="s">
        <v>220</v>
      </c>
      <c r="E312" s="247" t="s">
        <v>19</v>
      </c>
      <c r="F312" s="248" t="s">
        <v>79</v>
      </c>
      <c r="G312" s="246"/>
      <c r="H312" s="249">
        <v>1</v>
      </c>
      <c r="I312" s="250"/>
      <c r="J312" s="246"/>
      <c r="K312" s="246"/>
      <c r="L312" s="251"/>
      <c r="M312" s="252"/>
      <c r="N312" s="253"/>
      <c r="O312" s="253"/>
      <c r="P312" s="253"/>
      <c r="Q312" s="253"/>
      <c r="R312" s="253"/>
      <c r="S312" s="253"/>
      <c r="T312" s="25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5" t="s">
        <v>220</v>
      </c>
      <c r="AU312" s="255" t="s">
        <v>81</v>
      </c>
      <c r="AV312" s="14" t="s">
        <v>81</v>
      </c>
      <c r="AW312" s="14" t="s">
        <v>32</v>
      </c>
      <c r="AX312" s="14" t="s">
        <v>79</v>
      </c>
      <c r="AY312" s="255" t="s">
        <v>209</v>
      </c>
    </row>
    <row r="313" s="2" customFormat="1" ht="16.5" customHeight="1">
      <c r="A313" s="41"/>
      <c r="B313" s="42"/>
      <c r="C313" s="278" t="s">
        <v>557</v>
      </c>
      <c r="D313" s="278" t="s">
        <v>681</v>
      </c>
      <c r="E313" s="279" t="s">
        <v>996</v>
      </c>
      <c r="F313" s="280" t="s">
        <v>997</v>
      </c>
      <c r="G313" s="281" t="s">
        <v>214</v>
      </c>
      <c r="H313" s="282">
        <v>1</v>
      </c>
      <c r="I313" s="283"/>
      <c r="J313" s="284">
        <f>ROUND(I313*H313,2)</f>
        <v>0</v>
      </c>
      <c r="K313" s="280" t="s">
        <v>215</v>
      </c>
      <c r="L313" s="285"/>
      <c r="M313" s="286" t="s">
        <v>19</v>
      </c>
      <c r="N313" s="287" t="s">
        <v>42</v>
      </c>
      <c r="O313" s="87"/>
      <c r="P313" s="225">
        <f>O313*H313</f>
        <v>0</v>
      </c>
      <c r="Q313" s="225">
        <v>0.0025000000000000001</v>
      </c>
      <c r="R313" s="225">
        <f>Q313*H313</f>
        <v>0.0025000000000000001</v>
      </c>
      <c r="S313" s="225">
        <v>0</v>
      </c>
      <c r="T313" s="226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227" t="s">
        <v>250</v>
      </c>
      <c r="AT313" s="227" t="s">
        <v>681</v>
      </c>
      <c r="AU313" s="227" t="s">
        <v>81</v>
      </c>
      <c r="AY313" s="20" t="s">
        <v>209</v>
      </c>
      <c r="BE313" s="228">
        <f>IF(N313="základní",J313,0)</f>
        <v>0</v>
      </c>
      <c r="BF313" s="228">
        <f>IF(N313="snížená",J313,0)</f>
        <v>0</v>
      </c>
      <c r="BG313" s="228">
        <f>IF(N313="zákl. přenesená",J313,0)</f>
        <v>0</v>
      </c>
      <c r="BH313" s="228">
        <f>IF(N313="sníž. přenesená",J313,0)</f>
        <v>0</v>
      </c>
      <c r="BI313" s="228">
        <f>IF(N313="nulová",J313,0)</f>
        <v>0</v>
      </c>
      <c r="BJ313" s="20" t="s">
        <v>79</v>
      </c>
      <c r="BK313" s="228">
        <f>ROUND(I313*H313,2)</f>
        <v>0</v>
      </c>
      <c r="BL313" s="20" t="s">
        <v>216</v>
      </c>
      <c r="BM313" s="227" t="s">
        <v>2219</v>
      </c>
    </row>
    <row r="314" s="2" customFormat="1" ht="16.5" customHeight="1">
      <c r="A314" s="41"/>
      <c r="B314" s="42"/>
      <c r="C314" s="216" t="s">
        <v>562</v>
      </c>
      <c r="D314" s="216" t="s">
        <v>211</v>
      </c>
      <c r="E314" s="217" t="s">
        <v>1391</v>
      </c>
      <c r="F314" s="218" t="s">
        <v>1392</v>
      </c>
      <c r="G314" s="219" t="s">
        <v>214</v>
      </c>
      <c r="H314" s="220">
        <v>2</v>
      </c>
      <c r="I314" s="221"/>
      <c r="J314" s="222">
        <f>ROUND(I314*H314,2)</f>
        <v>0</v>
      </c>
      <c r="K314" s="218" t="s">
        <v>215</v>
      </c>
      <c r="L314" s="47"/>
      <c r="M314" s="223" t="s">
        <v>19</v>
      </c>
      <c r="N314" s="224" t="s">
        <v>42</v>
      </c>
      <c r="O314" s="87"/>
      <c r="P314" s="225">
        <f>O314*H314</f>
        <v>0</v>
      </c>
      <c r="Q314" s="225">
        <v>0.00031</v>
      </c>
      <c r="R314" s="225">
        <f>Q314*H314</f>
        <v>0.00062</v>
      </c>
      <c r="S314" s="225">
        <v>0</v>
      </c>
      <c r="T314" s="226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227" t="s">
        <v>216</v>
      </c>
      <c r="AT314" s="227" t="s">
        <v>211</v>
      </c>
      <c r="AU314" s="227" t="s">
        <v>81</v>
      </c>
      <c r="AY314" s="20" t="s">
        <v>209</v>
      </c>
      <c r="BE314" s="228">
        <f>IF(N314="základní",J314,0)</f>
        <v>0</v>
      </c>
      <c r="BF314" s="228">
        <f>IF(N314="snížená",J314,0)</f>
        <v>0</v>
      </c>
      <c r="BG314" s="228">
        <f>IF(N314="zákl. přenesená",J314,0)</f>
        <v>0</v>
      </c>
      <c r="BH314" s="228">
        <f>IF(N314="sníž. přenesená",J314,0)</f>
        <v>0</v>
      </c>
      <c r="BI314" s="228">
        <f>IF(N314="nulová",J314,0)</f>
        <v>0</v>
      </c>
      <c r="BJ314" s="20" t="s">
        <v>79</v>
      </c>
      <c r="BK314" s="228">
        <f>ROUND(I314*H314,2)</f>
        <v>0</v>
      </c>
      <c r="BL314" s="20" t="s">
        <v>216</v>
      </c>
      <c r="BM314" s="227" t="s">
        <v>2220</v>
      </c>
    </row>
    <row r="315" s="2" customFormat="1">
      <c r="A315" s="41"/>
      <c r="B315" s="42"/>
      <c r="C315" s="43"/>
      <c r="D315" s="229" t="s">
        <v>218</v>
      </c>
      <c r="E315" s="43"/>
      <c r="F315" s="230" t="s">
        <v>1394</v>
      </c>
      <c r="G315" s="43"/>
      <c r="H315" s="43"/>
      <c r="I315" s="231"/>
      <c r="J315" s="43"/>
      <c r="K315" s="43"/>
      <c r="L315" s="47"/>
      <c r="M315" s="232"/>
      <c r="N315" s="233"/>
      <c r="O315" s="87"/>
      <c r="P315" s="87"/>
      <c r="Q315" s="87"/>
      <c r="R315" s="87"/>
      <c r="S315" s="87"/>
      <c r="T315" s="88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T315" s="20" t="s">
        <v>218</v>
      </c>
      <c r="AU315" s="20" t="s">
        <v>81</v>
      </c>
    </row>
    <row r="316" s="13" customFormat="1">
      <c r="A316" s="13"/>
      <c r="B316" s="234"/>
      <c r="C316" s="235"/>
      <c r="D316" s="236" t="s">
        <v>220</v>
      </c>
      <c r="E316" s="237" t="s">
        <v>19</v>
      </c>
      <c r="F316" s="238" t="s">
        <v>1395</v>
      </c>
      <c r="G316" s="235"/>
      <c r="H316" s="237" t="s">
        <v>19</v>
      </c>
      <c r="I316" s="239"/>
      <c r="J316" s="235"/>
      <c r="K316" s="235"/>
      <c r="L316" s="240"/>
      <c r="M316" s="241"/>
      <c r="N316" s="242"/>
      <c r="O316" s="242"/>
      <c r="P316" s="242"/>
      <c r="Q316" s="242"/>
      <c r="R316" s="242"/>
      <c r="S316" s="242"/>
      <c r="T316" s="24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4" t="s">
        <v>220</v>
      </c>
      <c r="AU316" s="244" t="s">
        <v>81</v>
      </c>
      <c r="AV316" s="13" t="s">
        <v>79</v>
      </c>
      <c r="AW316" s="13" t="s">
        <v>32</v>
      </c>
      <c r="AX316" s="13" t="s">
        <v>71</v>
      </c>
      <c r="AY316" s="244" t="s">
        <v>209</v>
      </c>
    </row>
    <row r="317" s="14" customFormat="1">
      <c r="A317" s="14"/>
      <c r="B317" s="245"/>
      <c r="C317" s="246"/>
      <c r="D317" s="236" t="s">
        <v>220</v>
      </c>
      <c r="E317" s="247" t="s">
        <v>19</v>
      </c>
      <c r="F317" s="248" t="s">
        <v>81</v>
      </c>
      <c r="G317" s="246"/>
      <c r="H317" s="249">
        <v>2</v>
      </c>
      <c r="I317" s="250"/>
      <c r="J317" s="246"/>
      <c r="K317" s="246"/>
      <c r="L317" s="251"/>
      <c r="M317" s="252"/>
      <c r="N317" s="253"/>
      <c r="O317" s="253"/>
      <c r="P317" s="253"/>
      <c r="Q317" s="253"/>
      <c r="R317" s="253"/>
      <c r="S317" s="253"/>
      <c r="T317" s="25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5" t="s">
        <v>220</v>
      </c>
      <c r="AU317" s="255" t="s">
        <v>81</v>
      </c>
      <c r="AV317" s="14" t="s">
        <v>81</v>
      </c>
      <c r="AW317" s="14" t="s">
        <v>32</v>
      </c>
      <c r="AX317" s="14" t="s">
        <v>79</v>
      </c>
      <c r="AY317" s="255" t="s">
        <v>209</v>
      </c>
    </row>
    <row r="318" s="2" customFormat="1" ht="16.5" customHeight="1">
      <c r="A318" s="41"/>
      <c r="B318" s="42"/>
      <c r="C318" s="216" t="s">
        <v>567</v>
      </c>
      <c r="D318" s="216" t="s">
        <v>211</v>
      </c>
      <c r="E318" s="217" t="s">
        <v>1008</v>
      </c>
      <c r="F318" s="218" t="s">
        <v>1009</v>
      </c>
      <c r="G318" s="219" t="s">
        <v>299</v>
      </c>
      <c r="H318" s="220">
        <v>59.399999999999999</v>
      </c>
      <c r="I318" s="221"/>
      <c r="J318" s="222">
        <f>ROUND(I318*H318,2)</f>
        <v>0</v>
      </c>
      <c r="K318" s="218" t="s">
        <v>215</v>
      </c>
      <c r="L318" s="47"/>
      <c r="M318" s="223" t="s">
        <v>19</v>
      </c>
      <c r="N318" s="224" t="s">
        <v>42</v>
      </c>
      <c r="O318" s="87"/>
      <c r="P318" s="225">
        <f>O318*H318</f>
        <v>0</v>
      </c>
      <c r="Q318" s="225">
        <v>0.00019000000000000001</v>
      </c>
      <c r="R318" s="225">
        <f>Q318*H318</f>
        <v>0.011286000000000001</v>
      </c>
      <c r="S318" s="225">
        <v>0</v>
      </c>
      <c r="T318" s="226">
        <f>S318*H318</f>
        <v>0</v>
      </c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R318" s="227" t="s">
        <v>216</v>
      </c>
      <c r="AT318" s="227" t="s">
        <v>211</v>
      </c>
      <c r="AU318" s="227" t="s">
        <v>81</v>
      </c>
      <c r="AY318" s="20" t="s">
        <v>209</v>
      </c>
      <c r="BE318" s="228">
        <f>IF(N318="základní",J318,0)</f>
        <v>0</v>
      </c>
      <c r="BF318" s="228">
        <f>IF(N318="snížená",J318,0)</f>
        <v>0</v>
      </c>
      <c r="BG318" s="228">
        <f>IF(N318="zákl. přenesená",J318,0)</f>
        <v>0</v>
      </c>
      <c r="BH318" s="228">
        <f>IF(N318="sníž. přenesená",J318,0)</f>
        <v>0</v>
      </c>
      <c r="BI318" s="228">
        <f>IF(N318="nulová",J318,0)</f>
        <v>0</v>
      </c>
      <c r="BJ318" s="20" t="s">
        <v>79</v>
      </c>
      <c r="BK318" s="228">
        <f>ROUND(I318*H318,2)</f>
        <v>0</v>
      </c>
      <c r="BL318" s="20" t="s">
        <v>216</v>
      </c>
      <c r="BM318" s="227" t="s">
        <v>2221</v>
      </c>
    </row>
    <row r="319" s="2" customFormat="1">
      <c r="A319" s="41"/>
      <c r="B319" s="42"/>
      <c r="C319" s="43"/>
      <c r="D319" s="229" t="s">
        <v>218</v>
      </c>
      <c r="E319" s="43"/>
      <c r="F319" s="230" t="s">
        <v>1011</v>
      </c>
      <c r="G319" s="43"/>
      <c r="H319" s="43"/>
      <c r="I319" s="231"/>
      <c r="J319" s="43"/>
      <c r="K319" s="43"/>
      <c r="L319" s="47"/>
      <c r="M319" s="232"/>
      <c r="N319" s="233"/>
      <c r="O319" s="87"/>
      <c r="P319" s="87"/>
      <c r="Q319" s="87"/>
      <c r="R319" s="87"/>
      <c r="S319" s="87"/>
      <c r="T319" s="88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T319" s="20" t="s">
        <v>218</v>
      </c>
      <c r="AU319" s="20" t="s">
        <v>81</v>
      </c>
    </row>
    <row r="320" s="14" customFormat="1">
      <c r="A320" s="14"/>
      <c r="B320" s="245"/>
      <c r="C320" s="246"/>
      <c r="D320" s="236" t="s">
        <v>220</v>
      </c>
      <c r="E320" s="247" t="s">
        <v>19</v>
      </c>
      <c r="F320" s="248" t="s">
        <v>2222</v>
      </c>
      <c r="G320" s="246"/>
      <c r="H320" s="249">
        <v>59.399999999999999</v>
      </c>
      <c r="I320" s="250"/>
      <c r="J320" s="246"/>
      <c r="K320" s="246"/>
      <c r="L320" s="251"/>
      <c r="M320" s="252"/>
      <c r="N320" s="253"/>
      <c r="O320" s="253"/>
      <c r="P320" s="253"/>
      <c r="Q320" s="253"/>
      <c r="R320" s="253"/>
      <c r="S320" s="253"/>
      <c r="T320" s="25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5" t="s">
        <v>220</v>
      </c>
      <c r="AU320" s="255" t="s">
        <v>81</v>
      </c>
      <c r="AV320" s="14" t="s">
        <v>81</v>
      </c>
      <c r="AW320" s="14" t="s">
        <v>32</v>
      </c>
      <c r="AX320" s="14" t="s">
        <v>79</v>
      </c>
      <c r="AY320" s="255" t="s">
        <v>209</v>
      </c>
    </row>
    <row r="321" s="2" customFormat="1" ht="16.5" customHeight="1">
      <c r="A321" s="41"/>
      <c r="B321" s="42"/>
      <c r="C321" s="216" t="s">
        <v>572</v>
      </c>
      <c r="D321" s="216" t="s">
        <v>211</v>
      </c>
      <c r="E321" s="217" t="s">
        <v>1014</v>
      </c>
      <c r="F321" s="218" t="s">
        <v>1015</v>
      </c>
      <c r="G321" s="219" t="s">
        <v>299</v>
      </c>
      <c r="H321" s="220">
        <v>54</v>
      </c>
      <c r="I321" s="221"/>
      <c r="J321" s="222">
        <f>ROUND(I321*H321,2)</f>
        <v>0</v>
      </c>
      <c r="K321" s="218" t="s">
        <v>215</v>
      </c>
      <c r="L321" s="47"/>
      <c r="M321" s="223" t="s">
        <v>19</v>
      </c>
      <c r="N321" s="224" t="s">
        <v>42</v>
      </c>
      <c r="O321" s="87"/>
      <c r="P321" s="225">
        <f>O321*H321</f>
        <v>0</v>
      </c>
      <c r="Q321" s="225">
        <v>9.0000000000000006E-05</v>
      </c>
      <c r="R321" s="225">
        <f>Q321*H321</f>
        <v>0.0048600000000000006</v>
      </c>
      <c r="S321" s="225">
        <v>0</v>
      </c>
      <c r="T321" s="226">
        <f>S321*H321</f>
        <v>0</v>
      </c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R321" s="227" t="s">
        <v>216</v>
      </c>
      <c r="AT321" s="227" t="s">
        <v>211</v>
      </c>
      <c r="AU321" s="227" t="s">
        <v>81</v>
      </c>
      <c r="AY321" s="20" t="s">
        <v>209</v>
      </c>
      <c r="BE321" s="228">
        <f>IF(N321="základní",J321,0)</f>
        <v>0</v>
      </c>
      <c r="BF321" s="228">
        <f>IF(N321="snížená",J321,0)</f>
        <v>0</v>
      </c>
      <c r="BG321" s="228">
        <f>IF(N321="zákl. přenesená",J321,0)</f>
        <v>0</v>
      </c>
      <c r="BH321" s="228">
        <f>IF(N321="sníž. přenesená",J321,0)</f>
        <v>0</v>
      </c>
      <c r="BI321" s="228">
        <f>IF(N321="nulová",J321,0)</f>
        <v>0</v>
      </c>
      <c r="BJ321" s="20" t="s">
        <v>79</v>
      </c>
      <c r="BK321" s="228">
        <f>ROUND(I321*H321,2)</f>
        <v>0</v>
      </c>
      <c r="BL321" s="20" t="s">
        <v>216</v>
      </c>
      <c r="BM321" s="227" t="s">
        <v>2223</v>
      </c>
    </row>
    <row r="322" s="2" customFormat="1">
      <c r="A322" s="41"/>
      <c r="B322" s="42"/>
      <c r="C322" s="43"/>
      <c r="D322" s="229" t="s">
        <v>218</v>
      </c>
      <c r="E322" s="43"/>
      <c r="F322" s="230" t="s">
        <v>1017</v>
      </c>
      <c r="G322" s="43"/>
      <c r="H322" s="43"/>
      <c r="I322" s="231"/>
      <c r="J322" s="43"/>
      <c r="K322" s="43"/>
      <c r="L322" s="47"/>
      <c r="M322" s="232"/>
      <c r="N322" s="233"/>
      <c r="O322" s="87"/>
      <c r="P322" s="87"/>
      <c r="Q322" s="87"/>
      <c r="R322" s="87"/>
      <c r="S322" s="87"/>
      <c r="T322" s="88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T322" s="20" t="s">
        <v>218</v>
      </c>
      <c r="AU322" s="20" t="s">
        <v>81</v>
      </c>
    </row>
    <row r="323" s="12" customFormat="1" ht="22.8" customHeight="1">
      <c r="A323" s="12"/>
      <c r="B323" s="200"/>
      <c r="C323" s="201"/>
      <c r="D323" s="202" t="s">
        <v>70</v>
      </c>
      <c r="E323" s="214" t="s">
        <v>255</v>
      </c>
      <c r="F323" s="214" t="s">
        <v>1028</v>
      </c>
      <c r="G323" s="201"/>
      <c r="H323" s="201"/>
      <c r="I323" s="204"/>
      <c r="J323" s="215">
        <f>BK323</f>
        <v>0</v>
      </c>
      <c r="K323" s="201"/>
      <c r="L323" s="206"/>
      <c r="M323" s="207"/>
      <c r="N323" s="208"/>
      <c r="O323" s="208"/>
      <c r="P323" s="209">
        <f>SUM(P324:P329)</f>
        <v>0</v>
      </c>
      <c r="Q323" s="208"/>
      <c r="R323" s="209">
        <f>SUM(R324:R329)</f>
        <v>0.0048799999999999998</v>
      </c>
      <c r="S323" s="208"/>
      <c r="T323" s="210">
        <f>SUM(T324:T329)</f>
        <v>0</v>
      </c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R323" s="211" t="s">
        <v>79</v>
      </c>
      <c r="AT323" s="212" t="s">
        <v>70</v>
      </c>
      <c r="AU323" s="212" t="s">
        <v>79</v>
      </c>
      <c r="AY323" s="211" t="s">
        <v>209</v>
      </c>
      <c r="BK323" s="213">
        <f>SUM(BK324:BK329)</f>
        <v>0</v>
      </c>
    </row>
    <row r="324" s="2" customFormat="1" ht="33" customHeight="1">
      <c r="A324" s="41"/>
      <c r="B324" s="42"/>
      <c r="C324" s="216" t="s">
        <v>577</v>
      </c>
      <c r="D324" s="216" t="s">
        <v>211</v>
      </c>
      <c r="E324" s="217" t="s">
        <v>1037</v>
      </c>
      <c r="F324" s="218" t="s">
        <v>1038</v>
      </c>
      <c r="G324" s="219" t="s">
        <v>299</v>
      </c>
      <c r="H324" s="220">
        <v>8</v>
      </c>
      <c r="I324" s="221"/>
      <c r="J324" s="222">
        <f>ROUND(I324*H324,2)</f>
        <v>0</v>
      </c>
      <c r="K324" s="218" t="s">
        <v>215</v>
      </c>
      <c r="L324" s="47"/>
      <c r="M324" s="223" t="s">
        <v>19</v>
      </c>
      <c r="N324" s="224" t="s">
        <v>42</v>
      </c>
      <c r="O324" s="87"/>
      <c r="P324" s="225">
        <f>O324*H324</f>
        <v>0</v>
      </c>
      <c r="Q324" s="225">
        <v>0.00060999999999999997</v>
      </c>
      <c r="R324" s="225">
        <f>Q324*H324</f>
        <v>0.0048799999999999998</v>
      </c>
      <c r="S324" s="225">
        <v>0</v>
      </c>
      <c r="T324" s="226">
        <f>S324*H324</f>
        <v>0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R324" s="227" t="s">
        <v>216</v>
      </c>
      <c r="AT324" s="227" t="s">
        <v>211</v>
      </c>
      <c r="AU324" s="227" t="s">
        <v>81</v>
      </c>
      <c r="AY324" s="20" t="s">
        <v>209</v>
      </c>
      <c r="BE324" s="228">
        <f>IF(N324="základní",J324,0)</f>
        <v>0</v>
      </c>
      <c r="BF324" s="228">
        <f>IF(N324="snížená",J324,0)</f>
        <v>0</v>
      </c>
      <c r="BG324" s="228">
        <f>IF(N324="zákl. přenesená",J324,0)</f>
        <v>0</v>
      </c>
      <c r="BH324" s="228">
        <f>IF(N324="sníž. přenesená",J324,0)</f>
        <v>0</v>
      </c>
      <c r="BI324" s="228">
        <f>IF(N324="nulová",J324,0)</f>
        <v>0</v>
      </c>
      <c r="BJ324" s="20" t="s">
        <v>79</v>
      </c>
      <c r="BK324" s="228">
        <f>ROUND(I324*H324,2)</f>
        <v>0</v>
      </c>
      <c r="BL324" s="20" t="s">
        <v>216</v>
      </c>
      <c r="BM324" s="227" t="s">
        <v>2224</v>
      </c>
    </row>
    <row r="325" s="2" customFormat="1">
      <c r="A325" s="41"/>
      <c r="B325" s="42"/>
      <c r="C325" s="43"/>
      <c r="D325" s="229" t="s">
        <v>218</v>
      </c>
      <c r="E325" s="43"/>
      <c r="F325" s="230" t="s">
        <v>1040</v>
      </c>
      <c r="G325" s="43"/>
      <c r="H325" s="43"/>
      <c r="I325" s="231"/>
      <c r="J325" s="43"/>
      <c r="K325" s="43"/>
      <c r="L325" s="47"/>
      <c r="M325" s="232"/>
      <c r="N325" s="233"/>
      <c r="O325" s="87"/>
      <c r="P325" s="87"/>
      <c r="Q325" s="87"/>
      <c r="R325" s="87"/>
      <c r="S325" s="87"/>
      <c r="T325" s="88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T325" s="20" t="s">
        <v>218</v>
      </c>
      <c r="AU325" s="20" t="s">
        <v>81</v>
      </c>
    </row>
    <row r="326" s="2" customFormat="1" ht="16.5" customHeight="1">
      <c r="A326" s="41"/>
      <c r="B326" s="42"/>
      <c r="C326" s="216" t="s">
        <v>582</v>
      </c>
      <c r="D326" s="216" t="s">
        <v>211</v>
      </c>
      <c r="E326" s="217" t="s">
        <v>1042</v>
      </c>
      <c r="F326" s="218" t="s">
        <v>1043</v>
      </c>
      <c r="G326" s="219" t="s">
        <v>299</v>
      </c>
      <c r="H326" s="220">
        <v>8</v>
      </c>
      <c r="I326" s="221"/>
      <c r="J326" s="222">
        <f>ROUND(I326*H326,2)</f>
        <v>0</v>
      </c>
      <c r="K326" s="218" t="s">
        <v>215</v>
      </c>
      <c r="L326" s="47"/>
      <c r="M326" s="223" t="s">
        <v>19</v>
      </c>
      <c r="N326" s="224" t="s">
        <v>42</v>
      </c>
      <c r="O326" s="87"/>
      <c r="P326" s="225">
        <f>O326*H326</f>
        <v>0</v>
      </c>
      <c r="Q326" s="225">
        <v>0</v>
      </c>
      <c r="R326" s="225">
        <f>Q326*H326</f>
        <v>0</v>
      </c>
      <c r="S326" s="225">
        <v>0</v>
      </c>
      <c r="T326" s="226">
        <f>S326*H326</f>
        <v>0</v>
      </c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227" t="s">
        <v>216</v>
      </c>
      <c r="AT326" s="227" t="s">
        <v>211</v>
      </c>
      <c r="AU326" s="227" t="s">
        <v>81</v>
      </c>
      <c r="AY326" s="20" t="s">
        <v>209</v>
      </c>
      <c r="BE326" s="228">
        <f>IF(N326="základní",J326,0)</f>
        <v>0</v>
      </c>
      <c r="BF326" s="228">
        <f>IF(N326="snížená",J326,0)</f>
        <v>0</v>
      </c>
      <c r="BG326" s="228">
        <f>IF(N326="zákl. přenesená",J326,0)</f>
        <v>0</v>
      </c>
      <c r="BH326" s="228">
        <f>IF(N326="sníž. přenesená",J326,0)</f>
        <v>0</v>
      </c>
      <c r="BI326" s="228">
        <f>IF(N326="nulová",J326,0)</f>
        <v>0</v>
      </c>
      <c r="BJ326" s="20" t="s">
        <v>79</v>
      </c>
      <c r="BK326" s="228">
        <f>ROUND(I326*H326,2)</f>
        <v>0</v>
      </c>
      <c r="BL326" s="20" t="s">
        <v>216</v>
      </c>
      <c r="BM326" s="227" t="s">
        <v>2225</v>
      </c>
    </row>
    <row r="327" s="2" customFormat="1">
      <c r="A327" s="41"/>
      <c r="B327" s="42"/>
      <c r="C327" s="43"/>
      <c r="D327" s="229" t="s">
        <v>218</v>
      </c>
      <c r="E327" s="43"/>
      <c r="F327" s="230" t="s">
        <v>1045</v>
      </c>
      <c r="G327" s="43"/>
      <c r="H327" s="43"/>
      <c r="I327" s="231"/>
      <c r="J327" s="43"/>
      <c r="K327" s="43"/>
      <c r="L327" s="47"/>
      <c r="M327" s="232"/>
      <c r="N327" s="233"/>
      <c r="O327" s="87"/>
      <c r="P327" s="87"/>
      <c r="Q327" s="87"/>
      <c r="R327" s="87"/>
      <c r="S327" s="87"/>
      <c r="T327" s="88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T327" s="20" t="s">
        <v>218</v>
      </c>
      <c r="AU327" s="20" t="s">
        <v>81</v>
      </c>
    </row>
    <row r="328" s="13" customFormat="1">
      <c r="A328" s="13"/>
      <c r="B328" s="234"/>
      <c r="C328" s="235"/>
      <c r="D328" s="236" t="s">
        <v>220</v>
      </c>
      <c r="E328" s="237" t="s">
        <v>19</v>
      </c>
      <c r="F328" s="238" t="s">
        <v>269</v>
      </c>
      <c r="G328" s="235"/>
      <c r="H328" s="237" t="s">
        <v>19</v>
      </c>
      <c r="I328" s="239"/>
      <c r="J328" s="235"/>
      <c r="K328" s="235"/>
      <c r="L328" s="240"/>
      <c r="M328" s="241"/>
      <c r="N328" s="242"/>
      <c r="O328" s="242"/>
      <c r="P328" s="242"/>
      <c r="Q328" s="242"/>
      <c r="R328" s="242"/>
      <c r="S328" s="242"/>
      <c r="T328" s="24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4" t="s">
        <v>220</v>
      </c>
      <c r="AU328" s="244" t="s">
        <v>81</v>
      </c>
      <c r="AV328" s="13" t="s">
        <v>79</v>
      </c>
      <c r="AW328" s="13" t="s">
        <v>32</v>
      </c>
      <c r="AX328" s="13" t="s">
        <v>71</v>
      </c>
      <c r="AY328" s="244" t="s">
        <v>209</v>
      </c>
    </row>
    <row r="329" s="14" customFormat="1">
      <c r="A329" s="14"/>
      <c r="B329" s="245"/>
      <c r="C329" s="246"/>
      <c r="D329" s="236" t="s">
        <v>220</v>
      </c>
      <c r="E329" s="247" t="s">
        <v>19</v>
      </c>
      <c r="F329" s="248" t="s">
        <v>2226</v>
      </c>
      <c r="G329" s="246"/>
      <c r="H329" s="249">
        <v>8</v>
      </c>
      <c r="I329" s="250"/>
      <c r="J329" s="246"/>
      <c r="K329" s="246"/>
      <c r="L329" s="251"/>
      <c r="M329" s="252"/>
      <c r="N329" s="253"/>
      <c r="O329" s="253"/>
      <c r="P329" s="253"/>
      <c r="Q329" s="253"/>
      <c r="R329" s="253"/>
      <c r="S329" s="253"/>
      <c r="T329" s="25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5" t="s">
        <v>220</v>
      </c>
      <c r="AU329" s="255" t="s">
        <v>81</v>
      </c>
      <c r="AV329" s="14" t="s">
        <v>81</v>
      </c>
      <c r="AW329" s="14" t="s">
        <v>32</v>
      </c>
      <c r="AX329" s="14" t="s">
        <v>79</v>
      </c>
      <c r="AY329" s="255" t="s">
        <v>209</v>
      </c>
    </row>
    <row r="330" s="12" customFormat="1" ht="22.8" customHeight="1">
      <c r="A330" s="12"/>
      <c r="B330" s="200"/>
      <c r="C330" s="201"/>
      <c r="D330" s="202" t="s">
        <v>70</v>
      </c>
      <c r="E330" s="214" t="s">
        <v>1053</v>
      </c>
      <c r="F330" s="214" t="s">
        <v>1054</v>
      </c>
      <c r="G330" s="201"/>
      <c r="H330" s="201"/>
      <c r="I330" s="204"/>
      <c r="J330" s="215">
        <f>BK330</f>
        <v>0</v>
      </c>
      <c r="K330" s="201"/>
      <c r="L330" s="206"/>
      <c r="M330" s="207"/>
      <c r="N330" s="208"/>
      <c r="O330" s="208"/>
      <c r="P330" s="209">
        <f>SUM(P331:P339)</f>
        <v>0</v>
      </c>
      <c r="Q330" s="208"/>
      <c r="R330" s="209">
        <f>SUM(R331:R339)</f>
        <v>0</v>
      </c>
      <c r="S330" s="208"/>
      <c r="T330" s="210">
        <f>SUM(T331:T339)</f>
        <v>0</v>
      </c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R330" s="211" t="s">
        <v>79</v>
      </c>
      <c r="AT330" s="212" t="s">
        <v>70</v>
      </c>
      <c r="AU330" s="212" t="s">
        <v>79</v>
      </c>
      <c r="AY330" s="211" t="s">
        <v>209</v>
      </c>
      <c r="BK330" s="213">
        <f>SUM(BK331:BK339)</f>
        <v>0</v>
      </c>
    </row>
    <row r="331" s="2" customFormat="1" ht="24.15" customHeight="1">
      <c r="A331" s="41"/>
      <c r="B331" s="42"/>
      <c r="C331" s="216" t="s">
        <v>587</v>
      </c>
      <c r="D331" s="216" t="s">
        <v>211</v>
      </c>
      <c r="E331" s="217" t="s">
        <v>1056</v>
      </c>
      <c r="F331" s="218" t="s">
        <v>1057</v>
      </c>
      <c r="G331" s="219" t="s">
        <v>659</v>
      </c>
      <c r="H331" s="220">
        <v>3.2000000000000002</v>
      </c>
      <c r="I331" s="221"/>
      <c r="J331" s="222">
        <f>ROUND(I331*H331,2)</f>
        <v>0</v>
      </c>
      <c r="K331" s="218" t="s">
        <v>215</v>
      </c>
      <c r="L331" s="47"/>
      <c r="M331" s="223" t="s">
        <v>19</v>
      </c>
      <c r="N331" s="224" t="s">
        <v>42</v>
      </c>
      <c r="O331" s="87"/>
      <c r="P331" s="225">
        <f>O331*H331</f>
        <v>0</v>
      </c>
      <c r="Q331" s="225">
        <v>0</v>
      </c>
      <c r="R331" s="225">
        <f>Q331*H331</f>
        <v>0</v>
      </c>
      <c r="S331" s="225">
        <v>0</v>
      </c>
      <c r="T331" s="226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227" t="s">
        <v>216</v>
      </c>
      <c r="AT331" s="227" t="s">
        <v>211</v>
      </c>
      <c r="AU331" s="227" t="s">
        <v>81</v>
      </c>
      <c r="AY331" s="20" t="s">
        <v>209</v>
      </c>
      <c r="BE331" s="228">
        <f>IF(N331="základní",J331,0)</f>
        <v>0</v>
      </c>
      <c r="BF331" s="228">
        <f>IF(N331="snížená",J331,0)</f>
        <v>0</v>
      </c>
      <c r="BG331" s="228">
        <f>IF(N331="zákl. přenesená",J331,0)</f>
        <v>0</v>
      </c>
      <c r="BH331" s="228">
        <f>IF(N331="sníž. přenesená",J331,0)</f>
        <v>0</v>
      </c>
      <c r="BI331" s="228">
        <f>IF(N331="nulová",J331,0)</f>
        <v>0</v>
      </c>
      <c r="BJ331" s="20" t="s">
        <v>79</v>
      </c>
      <c r="BK331" s="228">
        <f>ROUND(I331*H331,2)</f>
        <v>0</v>
      </c>
      <c r="BL331" s="20" t="s">
        <v>216</v>
      </c>
      <c r="BM331" s="227" t="s">
        <v>2227</v>
      </c>
    </row>
    <row r="332" s="2" customFormat="1">
      <c r="A332" s="41"/>
      <c r="B332" s="42"/>
      <c r="C332" s="43"/>
      <c r="D332" s="229" t="s">
        <v>218</v>
      </c>
      <c r="E332" s="43"/>
      <c r="F332" s="230" t="s">
        <v>1059</v>
      </c>
      <c r="G332" s="43"/>
      <c r="H332" s="43"/>
      <c r="I332" s="231"/>
      <c r="J332" s="43"/>
      <c r="K332" s="43"/>
      <c r="L332" s="47"/>
      <c r="M332" s="232"/>
      <c r="N332" s="233"/>
      <c r="O332" s="87"/>
      <c r="P332" s="87"/>
      <c r="Q332" s="87"/>
      <c r="R332" s="87"/>
      <c r="S332" s="87"/>
      <c r="T332" s="88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T332" s="20" t="s">
        <v>218</v>
      </c>
      <c r="AU332" s="20" t="s">
        <v>81</v>
      </c>
    </row>
    <row r="333" s="2" customFormat="1" ht="24.15" customHeight="1">
      <c r="A333" s="41"/>
      <c r="B333" s="42"/>
      <c r="C333" s="216" t="s">
        <v>592</v>
      </c>
      <c r="D333" s="216" t="s">
        <v>211</v>
      </c>
      <c r="E333" s="217" t="s">
        <v>1061</v>
      </c>
      <c r="F333" s="218" t="s">
        <v>1062</v>
      </c>
      <c r="G333" s="219" t="s">
        <v>659</v>
      </c>
      <c r="H333" s="220">
        <v>44.799999999999997</v>
      </c>
      <c r="I333" s="221"/>
      <c r="J333" s="222">
        <f>ROUND(I333*H333,2)</f>
        <v>0</v>
      </c>
      <c r="K333" s="218" t="s">
        <v>215</v>
      </c>
      <c r="L333" s="47"/>
      <c r="M333" s="223" t="s">
        <v>19</v>
      </c>
      <c r="N333" s="224" t="s">
        <v>42</v>
      </c>
      <c r="O333" s="87"/>
      <c r="P333" s="225">
        <f>O333*H333</f>
        <v>0</v>
      </c>
      <c r="Q333" s="225">
        <v>0</v>
      </c>
      <c r="R333" s="225">
        <f>Q333*H333</f>
        <v>0</v>
      </c>
      <c r="S333" s="225">
        <v>0</v>
      </c>
      <c r="T333" s="226">
        <f>S333*H333</f>
        <v>0</v>
      </c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R333" s="227" t="s">
        <v>216</v>
      </c>
      <c r="AT333" s="227" t="s">
        <v>211</v>
      </c>
      <c r="AU333" s="227" t="s">
        <v>81</v>
      </c>
      <c r="AY333" s="20" t="s">
        <v>209</v>
      </c>
      <c r="BE333" s="228">
        <f>IF(N333="základní",J333,0)</f>
        <v>0</v>
      </c>
      <c r="BF333" s="228">
        <f>IF(N333="snížená",J333,0)</f>
        <v>0</v>
      </c>
      <c r="BG333" s="228">
        <f>IF(N333="zákl. přenesená",J333,0)</f>
        <v>0</v>
      </c>
      <c r="BH333" s="228">
        <f>IF(N333="sníž. přenesená",J333,0)</f>
        <v>0</v>
      </c>
      <c r="BI333" s="228">
        <f>IF(N333="nulová",J333,0)</f>
        <v>0</v>
      </c>
      <c r="BJ333" s="20" t="s">
        <v>79</v>
      </c>
      <c r="BK333" s="228">
        <f>ROUND(I333*H333,2)</f>
        <v>0</v>
      </c>
      <c r="BL333" s="20" t="s">
        <v>216</v>
      </c>
      <c r="BM333" s="227" t="s">
        <v>2228</v>
      </c>
    </row>
    <row r="334" s="2" customFormat="1">
      <c r="A334" s="41"/>
      <c r="B334" s="42"/>
      <c r="C334" s="43"/>
      <c r="D334" s="229" t="s">
        <v>218</v>
      </c>
      <c r="E334" s="43"/>
      <c r="F334" s="230" t="s">
        <v>1064</v>
      </c>
      <c r="G334" s="43"/>
      <c r="H334" s="43"/>
      <c r="I334" s="231"/>
      <c r="J334" s="43"/>
      <c r="K334" s="43"/>
      <c r="L334" s="47"/>
      <c r="M334" s="232"/>
      <c r="N334" s="233"/>
      <c r="O334" s="87"/>
      <c r="P334" s="87"/>
      <c r="Q334" s="87"/>
      <c r="R334" s="87"/>
      <c r="S334" s="87"/>
      <c r="T334" s="88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T334" s="20" t="s">
        <v>218</v>
      </c>
      <c r="AU334" s="20" t="s">
        <v>81</v>
      </c>
    </row>
    <row r="335" s="14" customFormat="1">
      <c r="A335" s="14"/>
      <c r="B335" s="245"/>
      <c r="C335" s="246"/>
      <c r="D335" s="236" t="s">
        <v>220</v>
      </c>
      <c r="E335" s="246"/>
      <c r="F335" s="248" t="s">
        <v>2229</v>
      </c>
      <c r="G335" s="246"/>
      <c r="H335" s="249">
        <v>44.799999999999997</v>
      </c>
      <c r="I335" s="250"/>
      <c r="J335" s="246"/>
      <c r="K335" s="246"/>
      <c r="L335" s="251"/>
      <c r="M335" s="252"/>
      <c r="N335" s="253"/>
      <c r="O335" s="253"/>
      <c r="P335" s="253"/>
      <c r="Q335" s="253"/>
      <c r="R335" s="253"/>
      <c r="S335" s="253"/>
      <c r="T335" s="25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5" t="s">
        <v>220</v>
      </c>
      <c r="AU335" s="255" t="s">
        <v>81</v>
      </c>
      <c r="AV335" s="14" t="s">
        <v>81</v>
      </c>
      <c r="AW335" s="14" t="s">
        <v>4</v>
      </c>
      <c r="AX335" s="14" t="s">
        <v>79</v>
      </c>
      <c r="AY335" s="255" t="s">
        <v>209</v>
      </c>
    </row>
    <row r="336" s="2" customFormat="1" ht="24.15" customHeight="1">
      <c r="A336" s="41"/>
      <c r="B336" s="42"/>
      <c r="C336" s="216" t="s">
        <v>597</v>
      </c>
      <c r="D336" s="216" t="s">
        <v>211</v>
      </c>
      <c r="E336" s="217" t="s">
        <v>1086</v>
      </c>
      <c r="F336" s="218" t="s">
        <v>658</v>
      </c>
      <c r="G336" s="219" t="s">
        <v>659</v>
      </c>
      <c r="H336" s="220">
        <v>2.3199999999999998</v>
      </c>
      <c r="I336" s="221"/>
      <c r="J336" s="222">
        <f>ROUND(I336*H336,2)</f>
        <v>0</v>
      </c>
      <c r="K336" s="218" t="s">
        <v>215</v>
      </c>
      <c r="L336" s="47"/>
      <c r="M336" s="223" t="s">
        <v>19</v>
      </c>
      <c r="N336" s="224" t="s">
        <v>42</v>
      </c>
      <c r="O336" s="87"/>
      <c r="P336" s="225">
        <f>O336*H336</f>
        <v>0</v>
      </c>
      <c r="Q336" s="225">
        <v>0</v>
      </c>
      <c r="R336" s="225">
        <f>Q336*H336</f>
        <v>0</v>
      </c>
      <c r="S336" s="225">
        <v>0</v>
      </c>
      <c r="T336" s="226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227" t="s">
        <v>216</v>
      </c>
      <c r="AT336" s="227" t="s">
        <v>211</v>
      </c>
      <c r="AU336" s="227" t="s">
        <v>81</v>
      </c>
      <c r="AY336" s="20" t="s">
        <v>209</v>
      </c>
      <c r="BE336" s="228">
        <f>IF(N336="základní",J336,0)</f>
        <v>0</v>
      </c>
      <c r="BF336" s="228">
        <f>IF(N336="snížená",J336,0)</f>
        <v>0</v>
      </c>
      <c r="BG336" s="228">
        <f>IF(N336="zákl. přenesená",J336,0)</f>
        <v>0</v>
      </c>
      <c r="BH336" s="228">
        <f>IF(N336="sníž. přenesená",J336,0)</f>
        <v>0</v>
      </c>
      <c r="BI336" s="228">
        <f>IF(N336="nulová",J336,0)</f>
        <v>0</v>
      </c>
      <c r="BJ336" s="20" t="s">
        <v>79</v>
      </c>
      <c r="BK336" s="228">
        <f>ROUND(I336*H336,2)</f>
        <v>0</v>
      </c>
      <c r="BL336" s="20" t="s">
        <v>216</v>
      </c>
      <c r="BM336" s="227" t="s">
        <v>2230</v>
      </c>
    </row>
    <row r="337" s="2" customFormat="1">
      <c r="A337" s="41"/>
      <c r="B337" s="42"/>
      <c r="C337" s="43"/>
      <c r="D337" s="229" t="s">
        <v>218</v>
      </c>
      <c r="E337" s="43"/>
      <c r="F337" s="230" t="s">
        <v>1088</v>
      </c>
      <c r="G337" s="43"/>
      <c r="H337" s="43"/>
      <c r="I337" s="231"/>
      <c r="J337" s="43"/>
      <c r="K337" s="43"/>
      <c r="L337" s="47"/>
      <c r="M337" s="232"/>
      <c r="N337" s="233"/>
      <c r="O337" s="87"/>
      <c r="P337" s="87"/>
      <c r="Q337" s="87"/>
      <c r="R337" s="87"/>
      <c r="S337" s="87"/>
      <c r="T337" s="88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T337" s="20" t="s">
        <v>218</v>
      </c>
      <c r="AU337" s="20" t="s">
        <v>81</v>
      </c>
    </row>
    <row r="338" s="2" customFormat="1" ht="24.15" customHeight="1">
      <c r="A338" s="41"/>
      <c r="B338" s="42"/>
      <c r="C338" s="216" t="s">
        <v>623</v>
      </c>
      <c r="D338" s="216" t="s">
        <v>211</v>
      </c>
      <c r="E338" s="217" t="s">
        <v>1090</v>
      </c>
      <c r="F338" s="218" t="s">
        <v>1091</v>
      </c>
      <c r="G338" s="219" t="s">
        <v>659</v>
      </c>
      <c r="H338" s="220">
        <v>0.88</v>
      </c>
      <c r="I338" s="221"/>
      <c r="J338" s="222">
        <f>ROUND(I338*H338,2)</f>
        <v>0</v>
      </c>
      <c r="K338" s="218" t="s">
        <v>215</v>
      </c>
      <c r="L338" s="47"/>
      <c r="M338" s="223" t="s">
        <v>19</v>
      </c>
      <c r="N338" s="224" t="s">
        <v>42</v>
      </c>
      <c r="O338" s="87"/>
      <c r="P338" s="225">
        <f>O338*H338</f>
        <v>0</v>
      </c>
      <c r="Q338" s="225">
        <v>0</v>
      </c>
      <c r="R338" s="225">
        <f>Q338*H338</f>
        <v>0</v>
      </c>
      <c r="S338" s="225">
        <v>0</v>
      </c>
      <c r="T338" s="226">
        <f>S338*H338</f>
        <v>0</v>
      </c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R338" s="227" t="s">
        <v>216</v>
      </c>
      <c r="AT338" s="227" t="s">
        <v>211</v>
      </c>
      <c r="AU338" s="227" t="s">
        <v>81</v>
      </c>
      <c r="AY338" s="20" t="s">
        <v>209</v>
      </c>
      <c r="BE338" s="228">
        <f>IF(N338="základní",J338,0)</f>
        <v>0</v>
      </c>
      <c r="BF338" s="228">
        <f>IF(N338="snížená",J338,0)</f>
        <v>0</v>
      </c>
      <c r="BG338" s="228">
        <f>IF(N338="zákl. přenesená",J338,0)</f>
        <v>0</v>
      </c>
      <c r="BH338" s="228">
        <f>IF(N338="sníž. přenesená",J338,0)</f>
        <v>0</v>
      </c>
      <c r="BI338" s="228">
        <f>IF(N338="nulová",J338,0)</f>
        <v>0</v>
      </c>
      <c r="BJ338" s="20" t="s">
        <v>79</v>
      </c>
      <c r="BK338" s="228">
        <f>ROUND(I338*H338,2)</f>
        <v>0</v>
      </c>
      <c r="BL338" s="20" t="s">
        <v>216</v>
      </c>
      <c r="BM338" s="227" t="s">
        <v>2231</v>
      </c>
    </row>
    <row r="339" s="2" customFormat="1">
      <c r="A339" s="41"/>
      <c r="B339" s="42"/>
      <c r="C339" s="43"/>
      <c r="D339" s="229" t="s">
        <v>218</v>
      </c>
      <c r="E339" s="43"/>
      <c r="F339" s="230" t="s">
        <v>1093</v>
      </c>
      <c r="G339" s="43"/>
      <c r="H339" s="43"/>
      <c r="I339" s="231"/>
      <c r="J339" s="43"/>
      <c r="K339" s="43"/>
      <c r="L339" s="47"/>
      <c r="M339" s="232"/>
      <c r="N339" s="233"/>
      <c r="O339" s="87"/>
      <c r="P339" s="87"/>
      <c r="Q339" s="87"/>
      <c r="R339" s="87"/>
      <c r="S339" s="87"/>
      <c r="T339" s="88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T339" s="20" t="s">
        <v>218</v>
      </c>
      <c r="AU339" s="20" t="s">
        <v>81</v>
      </c>
    </row>
    <row r="340" s="12" customFormat="1" ht="22.8" customHeight="1">
      <c r="A340" s="12"/>
      <c r="B340" s="200"/>
      <c r="C340" s="201"/>
      <c r="D340" s="202" t="s">
        <v>70</v>
      </c>
      <c r="E340" s="214" t="s">
        <v>1094</v>
      </c>
      <c r="F340" s="214" t="s">
        <v>1095</v>
      </c>
      <c r="G340" s="201"/>
      <c r="H340" s="201"/>
      <c r="I340" s="204"/>
      <c r="J340" s="215">
        <f>BK340</f>
        <v>0</v>
      </c>
      <c r="K340" s="201"/>
      <c r="L340" s="206"/>
      <c r="M340" s="207"/>
      <c r="N340" s="208"/>
      <c r="O340" s="208"/>
      <c r="P340" s="209">
        <f>SUM(P341:P344)</f>
        <v>0</v>
      </c>
      <c r="Q340" s="208"/>
      <c r="R340" s="209">
        <f>SUM(R341:R344)</f>
        <v>0</v>
      </c>
      <c r="S340" s="208"/>
      <c r="T340" s="210">
        <f>SUM(T341:T344)</f>
        <v>0</v>
      </c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R340" s="211" t="s">
        <v>79</v>
      </c>
      <c r="AT340" s="212" t="s">
        <v>70</v>
      </c>
      <c r="AU340" s="212" t="s">
        <v>79</v>
      </c>
      <c r="AY340" s="211" t="s">
        <v>209</v>
      </c>
      <c r="BK340" s="213">
        <f>SUM(BK341:BK344)</f>
        <v>0</v>
      </c>
    </row>
    <row r="341" s="2" customFormat="1" ht="24.15" customHeight="1">
      <c r="A341" s="41"/>
      <c r="B341" s="42"/>
      <c r="C341" s="216" t="s">
        <v>632</v>
      </c>
      <c r="D341" s="216" t="s">
        <v>211</v>
      </c>
      <c r="E341" s="217" t="s">
        <v>1097</v>
      </c>
      <c r="F341" s="218" t="s">
        <v>1098</v>
      </c>
      <c r="G341" s="219" t="s">
        <v>659</v>
      </c>
      <c r="H341" s="220">
        <v>1.0760000000000001</v>
      </c>
      <c r="I341" s="221"/>
      <c r="J341" s="222">
        <f>ROUND(I341*H341,2)</f>
        <v>0</v>
      </c>
      <c r="K341" s="218" t="s">
        <v>215</v>
      </c>
      <c r="L341" s="47"/>
      <c r="M341" s="223" t="s">
        <v>19</v>
      </c>
      <c r="N341" s="224" t="s">
        <v>42</v>
      </c>
      <c r="O341" s="87"/>
      <c r="P341" s="225">
        <f>O341*H341</f>
        <v>0</v>
      </c>
      <c r="Q341" s="225">
        <v>0</v>
      </c>
      <c r="R341" s="225">
        <f>Q341*H341</f>
        <v>0</v>
      </c>
      <c r="S341" s="225">
        <v>0</v>
      </c>
      <c r="T341" s="226">
        <f>S341*H341</f>
        <v>0</v>
      </c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R341" s="227" t="s">
        <v>216</v>
      </c>
      <c r="AT341" s="227" t="s">
        <v>211</v>
      </c>
      <c r="AU341" s="227" t="s">
        <v>81</v>
      </c>
      <c r="AY341" s="20" t="s">
        <v>209</v>
      </c>
      <c r="BE341" s="228">
        <f>IF(N341="základní",J341,0)</f>
        <v>0</v>
      </c>
      <c r="BF341" s="228">
        <f>IF(N341="snížená",J341,0)</f>
        <v>0</v>
      </c>
      <c r="BG341" s="228">
        <f>IF(N341="zákl. přenesená",J341,0)</f>
        <v>0</v>
      </c>
      <c r="BH341" s="228">
        <f>IF(N341="sníž. přenesená",J341,0)</f>
        <v>0</v>
      </c>
      <c r="BI341" s="228">
        <f>IF(N341="nulová",J341,0)</f>
        <v>0</v>
      </c>
      <c r="BJ341" s="20" t="s">
        <v>79</v>
      </c>
      <c r="BK341" s="228">
        <f>ROUND(I341*H341,2)</f>
        <v>0</v>
      </c>
      <c r="BL341" s="20" t="s">
        <v>216</v>
      </c>
      <c r="BM341" s="227" t="s">
        <v>2232</v>
      </c>
    </row>
    <row r="342" s="2" customFormat="1">
      <c r="A342" s="41"/>
      <c r="B342" s="42"/>
      <c r="C342" s="43"/>
      <c r="D342" s="229" t="s">
        <v>218</v>
      </c>
      <c r="E342" s="43"/>
      <c r="F342" s="230" t="s">
        <v>1100</v>
      </c>
      <c r="G342" s="43"/>
      <c r="H342" s="43"/>
      <c r="I342" s="231"/>
      <c r="J342" s="43"/>
      <c r="K342" s="43"/>
      <c r="L342" s="47"/>
      <c r="M342" s="232"/>
      <c r="N342" s="233"/>
      <c r="O342" s="87"/>
      <c r="P342" s="87"/>
      <c r="Q342" s="87"/>
      <c r="R342" s="87"/>
      <c r="S342" s="87"/>
      <c r="T342" s="88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T342" s="20" t="s">
        <v>218</v>
      </c>
      <c r="AU342" s="20" t="s">
        <v>81</v>
      </c>
    </row>
    <row r="343" s="2" customFormat="1" ht="33" customHeight="1">
      <c r="A343" s="41"/>
      <c r="B343" s="42"/>
      <c r="C343" s="216" t="s">
        <v>638</v>
      </c>
      <c r="D343" s="216" t="s">
        <v>211</v>
      </c>
      <c r="E343" s="217" t="s">
        <v>1102</v>
      </c>
      <c r="F343" s="218" t="s">
        <v>1103</v>
      </c>
      <c r="G343" s="219" t="s">
        <v>659</v>
      </c>
      <c r="H343" s="220">
        <v>1.0760000000000001</v>
      </c>
      <c r="I343" s="221"/>
      <c r="J343" s="222">
        <f>ROUND(I343*H343,2)</f>
        <v>0</v>
      </c>
      <c r="K343" s="218" t="s">
        <v>215</v>
      </c>
      <c r="L343" s="47"/>
      <c r="M343" s="223" t="s">
        <v>19</v>
      </c>
      <c r="N343" s="224" t="s">
        <v>42</v>
      </c>
      <c r="O343" s="87"/>
      <c r="P343" s="225">
        <f>O343*H343</f>
        <v>0</v>
      </c>
      <c r="Q343" s="225">
        <v>0</v>
      </c>
      <c r="R343" s="225">
        <f>Q343*H343</f>
        <v>0</v>
      </c>
      <c r="S343" s="225">
        <v>0</v>
      </c>
      <c r="T343" s="226">
        <f>S343*H343</f>
        <v>0</v>
      </c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R343" s="227" t="s">
        <v>216</v>
      </c>
      <c r="AT343" s="227" t="s">
        <v>211</v>
      </c>
      <c r="AU343" s="227" t="s">
        <v>81</v>
      </c>
      <c r="AY343" s="20" t="s">
        <v>209</v>
      </c>
      <c r="BE343" s="228">
        <f>IF(N343="základní",J343,0)</f>
        <v>0</v>
      </c>
      <c r="BF343" s="228">
        <f>IF(N343="snížená",J343,0)</f>
        <v>0</v>
      </c>
      <c r="BG343" s="228">
        <f>IF(N343="zákl. přenesená",J343,0)</f>
        <v>0</v>
      </c>
      <c r="BH343" s="228">
        <f>IF(N343="sníž. přenesená",J343,0)</f>
        <v>0</v>
      </c>
      <c r="BI343" s="228">
        <f>IF(N343="nulová",J343,0)</f>
        <v>0</v>
      </c>
      <c r="BJ343" s="20" t="s">
        <v>79</v>
      </c>
      <c r="BK343" s="228">
        <f>ROUND(I343*H343,2)</f>
        <v>0</v>
      </c>
      <c r="BL343" s="20" t="s">
        <v>216</v>
      </c>
      <c r="BM343" s="227" t="s">
        <v>2233</v>
      </c>
    </row>
    <row r="344" s="2" customFormat="1">
      <c r="A344" s="41"/>
      <c r="B344" s="42"/>
      <c r="C344" s="43"/>
      <c r="D344" s="229" t="s">
        <v>218</v>
      </c>
      <c r="E344" s="43"/>
      <c r="F344" s="230" t="s">
        <v>1105</v>
      </c>
      <c r="G344" s="43"/>
      <c r="H344" s="43"/>
      <c r="I344" s="231"/>
      <c r="J344" s="43"/>
      <c r="K344" s="43"/>
      <c r="L344" s="47"/>
      <c r="M344" s="232"/>
      <c r="N344" s="233"/>
      <c r="O344" s="87"/>
      <c r="P344" s="87"/>
      <c r="Q344" s="87"/>
      <c r="R344" s="87"/>
      <c r="S344" s="87"/>
      <c r="T344" s="88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T344" s="20" t="s">
        <v>218</v>
      </c>
      <c r="AU344" s="20" t="s">
        <v>81</v>
      </c>
    </row>
    <row r="345" s="12" customFormat="1" ht="25.92" customHeight="1">
      <c r="A345" s="12"/>
      <c r="B345" s="200"/>
      <c r="C345" s="201"/>
      <c r="D345" s="202" t="s">
        <v>70</v>
      </c>
      <c r="E345" s="203" t="s">
        <v>681</v>
      </c>
      <c r="F345" s="203" t="s">
        <v>1106</v>
      </c>
      <c r="G345" s="201"/>
      <c r="H345" s="201"/>
      <c r="I345" s="204"/>
      <c r="J345" s="205">
        <f>BK345</f>
        <v>0</v>
      </c>
      <c r="K345" s="201"/>
      <c r="L345" s="206"/>
      <c r="M345" s="207"/>
      <c r="N345" s="208"/>
      <c r="O345" s="208"/>
      <c r="P345" s="209">
        <f>P346+P350</f>
        <v>0</v>
      </c>
      <c r="Q345" s="208"/>
      <c r="R345" s="209">
        <f>R346+R350</f>
        <v>0</v>
      </c>
      <c r="S345" s="208"/>
      <c r="T345" s="210">
        <f>T346+T350</f>
        <v>0</v>
      </c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R345" s="211" t="s">
        <v>146</v>
      </c>
      <c r="AT345" s="212" t="s">
        <v>70</v>
      </c>
      <c r="AU345" s="212" t="s">
        <v>71</v>
      </c>
      <c r="AY345" s="211" t="s">
        <v>209</v>
      </c>
      <c r="BK345" s="213">
        <f>BK346+BK350</f>
        <v>0</v>
      </c>
    </row>
    <row r="346" s="12" customFormat="1" ht="22.8" customHeight="1">
      <c r="A346" s="12"/>
      <c r="B346" s="200"/>
      <c r="C346" s="201"/>
      <c r="D346" s="202" t="s">
        <v>70</v>
      </c>
      <c r="E346" s="214" t="s">
        <v>1123</v>
      </c>
      <c r="F346" s="214" t="s">
        <v>1124</v>
      </c>
      <c r="G346" s="201"/>
      <c r="H346" s="201"/>
      <c r="I346" s="204"/>
      <c r="J346" s="215">
        <f>BK346</f>
        <v>0</v>
      </c>
      <c r="K346" s="201"/>
      <c r="L346" s="206"/>
      <c r="M346" s="207"/>
      <c r="N346" s="208"/>
      <c r="O346" s="208"/>
      <c r="P346" s="209">
        <f>SUM(P347:P349)</f>
        <v>0</v>
      </c>
      <c r="Q346" s="208"/>
      <c r="R346" s="209">
        <f>SUM(R347:R349)</f>
        <v>0</v>
      </c>
      <c r="S346" s="208"/>
      <c r="T346" s="210">
        <f>SUM(T347:T349)</f>
        <v>0</v>
      </c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R346" s="211" t="s">
        <v>146</v>
      </c>
      <c r="AT346" s="212" t="s">
        <v>70</v>
      </c>
      <c r="AU346" s="212" t="s">
        <v>79</v>
      </c>
      <c r="AY346" s="211" t="s">
        <v>209</v>
      </c>
      <c r="BK346" s="213">
        <f>SUM(BK347:BK349)</f>
        <v>0</v>
      </c>
    </row>
    <row r="347" s="2" customFormat="1" ht="16.5" customHeight="1">
      <c r="A347" s="41"/>
      <c r="B347" s="42"/>
      <c r="C347" s="216" t="s">
        <v>643</v>
      </c>
      <c r="D347" s="216" t="s">
        <v>211</v>
      </c>
      <c r="E347" s="217" t="s">
        <v>1126</v>
      </c>
      <c r="F347" s="218" t="s">
        <v>1127</v>
      </c>
      <c r="G347" s="219" t="s">
        <v>214</v>
      </c>
      <c r="H347" s="220">
        <v>5</v>
      </c>
      <c r="I347" s="221"/>
      <c r="J347" s="222">
        <f>ROUND(I347*H347,2)</f>
        <v>0</v>
      </c>
      <c r="K347" s="218" t="s">
        <v>215</v>
      </c>
      <c r="L347" s="47"/>
      <c r="M347" s="223" t="s">
        <v>19</v>
      </c>
      <c r="N347" s="224" t="s">
        <v>42</v>
      </c>
      <c r="O347" s="87"/>
      <c r="P347" s="225">
        <f>O347*H347</f>
        <v>0</v>
      </c>
      <c r="Q347" s="225">
        <v>0</v>
      </c>
      <c r="R347" s="225">
        <f>Q347*H347</f>
        <v>0</v>
      </c>
      <c r="S347" s="225">
        <v>0</v>
      </c>
      <c r="T347" s="226">
        <f>S347*H347</f>
        <v>0</v>
      </c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R347" s="227" t="s">
        <v>592</v>
      </c>
      <c r="AT347" s="227" t="s">
        <v>211</v>
      </c>
      <c r="AU347" s="227" t="s">
        <v>81</v>
      </c>
      <c r="AY347" s="20" t="s">
        <v>209</v>
      </c>
      <c r="BE347" s="228">
        <f>IF(N347="základní",J347,0)</f>
        <v>0</v>
      </c>
      <c r="BF347" s="228">
        <f>IF(N347="snížená",J347,0)</f>
        <v>0</v>
      </c>
      <c r="BG347" s="228">
        <f>IF(N347="zákl. přenesená",J347,0)</f>
        <v>0</v>
      </c>
      <c r="BH347" s="228">
        <f>IF(N347="sníž. přenesená",J347,0)</f>
        <v>0</v>
      </c>
      <c r="BI347" s="228">
        <f>IF(N347="nulová",J347,0)</f>
        <v>0</v>
      </c>
      <c r="BJ347" s="20" t="s">
        <v>79</v>
      </c>
      <c r="BK347" s="228">
        <f>ROUND(I347*H347,2)</f>
        <v>0</v>
      </c>
      <c r="BL347" s="20" t="s">
        <v>592</v>
      </c>
      <c r="BM347" s="227" t="s">
        <v>2234</v>
      </c>
    </row>
    <row r="348" s="2" customFormat="1">
      <c r="A348" s="41"/>
      <c r="B348" s="42"/>
      <c r="C348" s="43"/>
      <c r="D348" s="229" t="s">
        <v>218</v>
      </c>
      <c r="E348" s="43"/>
      <c r="F348" s="230" t="s">
        <v>1129</v>
      </c>
      <c r="G348" s="43"/>
      <c r="H348" s="43"/>
      <c r="I348" s="231"/>
      <c r="J348" s="43"/>
      <c r="K348" s="43"/>
      <c r="L348" s="47"/>
      <c r="M348" s="232"/>
      <c r="N348" s="233"/>
      <c r="O348" s="87"/>
      <c r="P348" s="87"/>
      <c r="Q348" s="87"/>
      <c r="R348" s="87"/>
      <c r="S348" s="87"/>
      <c r="T348" s="88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T348" s="20" t="s">
        <v>218</v>
      </c>
      <c r="AU348" s="20" t="s">
        <v>81</v>
      </c>
    </row>
    <row r="349" s="2" customFormat="1" ht="16.5" customHeight="1">
      <c r="A349" s="41"/>
      <c r="B349" s="42"/>
      <c r="C349" s="216" t="s">
        <v>649</v>
      </c>
      <c r="D349" s="216" t="s">
        <v>211</v>
      </c>
      <c r="E349" s="217" t="s">
        <v>1131</v>
      </c>
      <c r="F349" s="218" t="s">
        <v>1132</v>
      </c>
      <c r="G349" s="219" t="s">
        <v>214</v>
      </c>
      <c r="H349" s="220">
        <v>5</v>
      </c>
      <c r="I349" s="221"/>
      <c r="J349" s="222">
        <f>ROUND(I349*H349,2)</f>
        <v>0</v>
      </c>
      <c r="K349" s="218" t="s">
        <v>19</v>
      </c>
      <c r="L349" s="47"/>
      <c r="M349" s="223" t="s">
        <v>19</v>
      </c>
      <c r="N349" s="224" t="s">
        <v>42</v>
      </c>
      <c r="O349" s="87"/>
      <c r="P349" s="225">
        <f>O349*H349</f>
        <v>0</v>
      </c>
      <c r="Q349" s="225">
        <v>0</v>
      </c>
      <c r="R349" s="225">
        <f>Q349*H349</f>
        <v>0</v>
      </c>
      <c r="S349" s="225">
        <v>0</v>
      </c>
      <c r="T349" s="226">
        <f>S349*H349</f>
        <v>0</v>
      </c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R349" s="227" t="s">
        <v>216</v>
      </c>
      <c r="AT349" s="227" t="s">
        <v>211</v>
      </c>
      <c r="AU349" s="227" t="s">
        <v>81</v>
      </c>
      <c r="AY349" s="20" t="s">
        <v>209</v>
      </c>
      <c r="BE349" s="228">
        <f>IF(N349="základní",J349,0)</f>
        <v>0</v>
      </c>
      <c r="BF349" s="228">
        <f>IF(N349="snížená",J349,0)</f>
        <v>0</v>
      </c>
      <c r="BG349" s="228">
        <f>IF(N349="zákl. přenesená",J349,0)</f>
        <v>0</v>
      </c>
      <c r="BH349" s="228">
        <f>IF(N349="sníž. přenesená",J349,0)</f>
        <v>0</v>
      </c>
      <c r="BI349" s="228">
        <f>IF(N349="nulová",J349,0)</f>
        <v>0</v>
      </c>
      <c r="BJ349" s="20" t="s">
        <v>79</v>
      </c>
      <c r="BK349" s="228">
        <f>ROUND(I349*H349,2)</f>
        <v>0</v>
      </c>
      <c r="BL349" s="20" t="s">
        <v>216</v>
      </c>
      <c r="BM349" s="227" t="s">
        <v>2235</v>
      </c>
    </row>
    <row r="350" s="12" customFormat="1" ht="22.8" customHeight="1">
      <c r="A350" s="12"/>
      <c r="B350" s="200"/>
      <c r="C350" s="201"/>
      <c r="D350" s="202" t="s">
        <v>70</v>
      </c>
      <c r="E350" s="214" t="s">
        <v>1171</v>
      </c>
      <c r="F350" s="214" t="s">
        <v>1172</v>
      </c>
      <c r="G350" s="201"/>
      <c r="H350" s="201"/>
      <c r="I350" s="204"/>
      <c r="J350" s="215">
        <f>BK350</f>
        <v>0</v>
      </c>
      <c r="K350" s="201"/>
      <c r="L350" s="206"/>
      <c r="M350" s="207"/>
      <c r="N350" s="208"/>
      <c r="O350" s="208"/>
      <c r="P350" s="209">
        <f>SUM(P351:P352)</f>
        <v>0</v>
      </c>
      <c r="Q350" s="208"/>
      <c r="R350" s="209">
        <f>SUM(R351:R352)</f>
        <v>0</v>
      </c>
      <c r="S350" s="208"/>
      <c r="T350" s="210">
        <f>SUM(T351:T352)</f>
        <v>0</v>
      </c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R350" s="211" t="s">
        <v>146</v>
      </c>
      <c r="AT350" s="212" t="s">
        <v>70</v>
      </c>
      <c r="AU350" s="212" t="s">
        <v>79</v>
      </c>
      <c r="AY350" s="211" t="s">
        <v>209</v>
      </c>
      <c r="BK350" s="213">
        <f>SUM(BK351:BK352)</f>
        <v>0</v>
      </c>
    </row>
    <row r="351" s="2" customFormat="1" ht="24.15" customHeight="1">
      <c r="A351" s="41"/>
      <c r="B351" s="42"/>
      <c r="C351" s="216" t="s">
        <v>656</v>
      </c>
      <c r="D351" s="216" t="s">
        <v>211</v>
      </c>
      <c r="E351" s="217" t="s">
        <v>1174</v>
      </c>
      <c r="F351" s="218" t="s">
        <v>1175</v>
      </c>
      <c r="G351" s="219" t="s">
        <v>299</v>
      </c>
      <c r="H351" s="220">
        <v>2</v>
      </c>
      <c r="I351" s="221"/>
      <c r="J351" s="222">
        <f>ROUND(I351*H351,2)</f>
        <v>0</v>
      </c>
      <c r="K351" s="218" t="s">
        <v>215</v>
      </c>
      <c r="L351" s="47"/>
      <c r="M351" s="223" t="s">
        <v>19</v>
      </c>
      <c r="N351" s="224" t="s">
        <v>42</v>
      </c>
      <c r="O351" s="87"/>
      <c r="P351" s="225">
        <f>O351*H351</f>
        <v>0</v>
      </c>
      <c r="Q351" s="225">
        <v>0</v>
      </c>
      <c r="R351" s="225">
        <f>Q351*H351</f>
        <v>0</v>
      </c>
      <c r="S351" s="225">
        <v>0</v>
      </c>
      <c r="T351" s="226">
        <f>S351*H351</f>
        <v>0</v>
      </c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R351" s="227" t="s">
        <v>592</v>
      </c>
      <c r="AT351" s="227" t="s">
        <v>211</v>
      </c>
      <c r="AU351" s="227" t="s">
        <v>81</v>
      </c>
      <c r="AY351" s="20" t="s">
        <v>209</v>
      </c>
      <c r="BE351" s="228">
        <f>IF(N351="základní",J351,0)</f>
        <v>0</v>
      </c>
      <c r="BF351" s="228">
        <f>IF(N351="snížená",J351,0)</f>
        <v>0</v>
      </c>
      <c r="BG351" s="228">
        <f>IF(N351="zákl. přenesená",J351,0)</f>
        <v>0</v>
      </c>
      <c r="BH351" s="228">
        <f>IF(N351="sníž. přenesená",J351,0)</f>
        <v>0</v>
      </c>
      <c r="BI351" s="228">
        <f>IF(N351="nulová",J351,0)</f>
        <v>0</v>
      </c>
      <c r="BJ351" s="20" t="s">
        <v>79</v>
      </c>
      <c r="BK351" s="228">
        <f>ROUND(I351*H351,2)</f>
        <v>0</v>
      </c>
      <c r="BL351" s="20" t="s">
        <v>592</v>
      </c>
      <c r="BM351" s="227" t="s">
        <v>2236</v>
      </c>
    </row>
    <row r="352" s="2" customFormat="1">
      <c r="A352" s="41"/>
      <c r="B352" s="42"/>
      <c r="C352" s="43"/>
      <c r="D352" s="229" t="s">
        <v>218</v>
      </c>
      <c r="E352" s="43"/>
      <c r="F352" s="230" t="s">
        <v>1177</v>
      </c>
      <c r="G352" s="43"/>
      <c r="H352" s="43"/>
      <c r="I352" s="231"/>
      <c r="J352" s="43"/>
      <c r="K352" s="43"/>
      <c r="L352" s="47"/>
      <c r="M352" s="289"/>
      <c r="N352" s="290"/>
      <c r="O352" s="291"/>
      <c r="P352" s="291"/>
      <c r="Q352" s="291"/>
      <c r="R352" s="291"/>
      <c r="S352" s="291"/>
      <c r="T352" s="292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T352" s="20" t="s">
        <v>218</v>
      </c>
      <c r="AU352" s="20" t="s">
        <v>81</v>
      </c>
    </row>
    <row r="353" s="2" customFormat="1" ht="6.96" customHeight="1">
      <c r="A353" s="41"/>
      <c r="B353" s="62"/>
      <c r="C353" s="63"/>
      <c r="D353" s="63"/>
      <c r="E353" s="63"/>
      <c r="F353" s="63"/>
      <c r="G353" s="63"/>
      <c r="H353" s="63"/>
      <c r="I353" s="63"/>
      <c r="J353" s="63"/>
      <c r="K353" s="63"/>
      <c r="L353" s="47"/>
      <c r="M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</row>
  </sheetData>
  <sheetProtection sheet="1" autoFilter="0" formatColumns="0" formatRows="0" objects="1" scenarios="1" spinCount="100000" saltValue="fkr+eJem/iTVvcjyc4Q2y6qzlQUsb/BYe0CAjJuV+naJFZgBrLMK56AXp/LRG1CBLrgISNwnGu79NUToMuoheg==" hashValue="Ki7DHs0+QHHU3ErbCR940MFgyCQQTzpwoT4ZtjlO06/jQkLGsmgWAI6kGmKkAaXw7bwPeCpMa8pDEskUCM/CLQ==" algorithmName="SHA-512" password="CC35"/>
  <autoFilter ref="C96:K35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5:H85"/>
    <mergeCell ref="E87:H87"/>
    <mergeCell ref="E89:H89"/>
    <mergeCell ref="L2:V2"/>
  </mergeCells>
  <hyperlinks>
    <hyperlink ref="F101" r:id="rId1" display="https://podminky.urs.cz/item/CS_URS_2023_02/113107324"/>
    <hyperlink ref="F106" r:id="rId2" display="https://podminky.urs.cz/item/CS_URS_2023_02/113107342"/>
    <hyperlink ref="F111" r:id="rId3" display="https://podminky.urs.cz/item/CS_URS_2023_02/115101201"/>
    <hyperlink ref="F113" r:id="rId4" display="https://podminky.urs.cz/item/CS_URS_2023_02/115101301"/>
    <hyperlink ref="F115" r:id="rId5" display="https://podminky.urs.cz/item/CS_URS_2023_02/119001422"/>
    <hyperlink ref="F122" r:id="rId6" display="https://podminky.urs.cz/item/CS_URS_2023_02/132154206"/>
    <hyperlink ref="F127" r:id="rId7" display="https://podminky.urs.cz/item/CS_URS_2023_02/132254206"/>
    <hyperlink ref="F130" r:id="rId8" display="https://podminky.urs.cz/item/CS_URS_2023_02/132354206"/>
    <hyperlink ref="F133" r:id="rId9" display="https://podminky.urs.cz/item/CS_URS_2023_02/132454206"/>
    <hyperlink ref="F136" r:id="rId10" display="https://podminky.urs.cz/item/CS_URS_2023_02/139001101"/>
    <hyperlink ref="F143" r:id="rId11" display="https://podminky.urs.cz/item/CS_URS_2023_02/151811131"/>
    <hyperlink ref="F146" r:id="rId12" display="https://podminky.urs.cz/item/CS_URS_2023_02/151811231"/>
    <hyperlink ref="F148" r:id="rId13" display="https://podminky.urs.cz/item/CS_URS_2023_02/162651112"/>
    <hyperlink ref="F159" r:id="rId14" display="https://podminky.urs.cz/item/CS_URS_2023_02/162751117"/>
    <hyperlink ref="F167" r:id="rId15" display="https://podminky.urs.cz/item/CS_URS_2023_02/162751119"/>
    <hyperlink ref="F170" r:id="rId16" display="https://podminky.urs.cz/item/CS_URS_2023_02/162751137"/>
    <hyperlink ref="F175" r:id="rId17" display="https://podminky.urs.cz/item/CS_URS_2023_02/162751139"/>
    <hyperlink ref="F178" r:id="rId18" display="https://podminky.urs.cz/item/CS_URS_2023_02/167151111"/>
    <hyperlink ref="F185" r:id="rId19" display="https://podminky.urs.cz/item/CS_URS_2023_02/171201231"/>
    <hyperlink ref="F188" r:id="rId20" display="https://podminky.urs.cz/item/CS_URS_2023_02/171251201"/>
    <hyperlink ref="F193" r:id="rId21" display="https://podminky.urs.cz/item/CS_URS_2023_02/174151101"/>
    <hyperlink ref="F199" r:id="rId22" display="https://podminky.urs.cz/item/CS_URS_2023_02/175151101"/>
    <hyperlink ref="F206" r:id="rId23" display="https://podminky.urs.cz/item/CS_URS_2023_02/212755214"/>
    <hyperlink ref="F209" r:id="rId24" display="https://podminky.urs.cz/item/CS_URS_2023_02/451572111"/>
    <hyperlink ref="F214" r:id="rId25" display="https://podminky.urs.cz/item/CS_URS_2023_02/452313141"/>
    <hyperlink ref="F222" r:id="rId26" display="https://podminky.urs.cz/item/CS_URS_2023_02/564750111"/>
    <hyperlink ref="F227" r:id="rId27" display="https://podminky.urs.cz/item/CS_URS_2023_02/564851011"/>
    <hyperlink ref="F232" r:id="rId28" display="https://podminky.urs.cz/item/CS_URS_2023_02/564861011"/>
    <hyperlink ref="F237" r:id="rId29" display="https://podminky.urs.cz/item/CS_URS_2023_02/564930512"/>
    <hyperlink ref="F242" r:id="rId30" display="https://podminky.urs.cz/item/CS_URS_2023_02/573191111"/>
    <hyperlink ref="F247" r:id="rId31" display="https://podminky.urs.cz/item/CS_URS_2023_02/852242122"/>
    <hyperlink ref="F252" r:id="rId32" display="https://podminky.urs.cz/item/CS_URS_2023_02/857242122"/>
    <hyperlink ref="F260" r:id="rId33" display="https://podminky.urs.cz/item/CS_URS_2023_02/871241211"/>
    <hyperlink ref="F268" r:id="rId34" display="https://podminky.urs.cz/item/CS_URS_2023_02/877241101"/>
    <hyperlink ref="F273" r:id="rId35" display="https://podminky.urs.cz/item/CS_URS_2023_02/877241201"/>
    <hyperlink ref="F281" r:id="rId36" display="https://podminky.urs.cz/item/CS_URS_2023_02/891241112"/>
    <hyperlink ref="F289" r:id="rId37" display="https://podminky.urs.cz/item/CS_URS_2023_02/891247112"/>
    <hyperlink ref="F294" r:id="rId38" display="https://podminky.urs.cz/item/CS_URS_2023_02/892241111"/>
    <hyperlink ref="F298" r:id="rId39" display="https://podminky.urs.cz/item/CS_URS_2023_02/892273122"/>
    <hyperlink ref="F302" r:id="rId40" display="https://podminky.urs.cz/item/CS_URS_2023_02/892372111"/>
    <hyperlink ref="F309" r:id="rId41" display="https://podminky.urs.cz/item/CS_URS_2023_02/899401113"/>
    <hyperlink ref="F315" r:id="rId42" display="https://podminky.urs.cz/item/CS_URS_2023_02/899712111"/>
    <hyperlink ref="F319" r:id="rId43" display="https://podminky.urs.cz/item/CS_URS_2023_02/899721111"/>
    <hyperlink ref="F322" r:id="rId44" display="https://podminky.urs.cz/item/CS_URS_2023_02/899722113"/>
    <hyperlink ref="F325" r:id="rId45" display="https://podminky.urs.cz/item/CS_URS_2023_02/919732211"/>
    <hyperlink ref="F327" r:id="rId46" display="https://podminky.urs.cz/item/CS_URS_2023_02/919735112"/>
    <hyperlink ref="F332" r:id="rId47" display="https://podminky.urs.cz/item/CS_URS_2023_02/997221551"/>
    <hyperlink ref="F334" r:id="rId48" display="https://podminky.urs.cz/item/CS_URS_2023_02/997221559"/>
    <hyperlink ref="F337" r:id="rId49" display="https://podminky.urs.cz/item/CS_URS_2023_02/997221873"/>
    <hyperlink ref="F339" r:id="rId50" display="https://podminky.urs.cz/item/CS_URS_2023_02/997221875"/>
    <hyperlink ref="F342" r:id="rId51" display="https://podminky.urs.cz/item/CS_URS_2023_02/998276101"/>
    <hyperlink ref="F344" r:id="rId52" display="https://podminky.urs.cz/item/CS_URS_2023_02/998276125"/>
    <hyperlink ref="F348" r:id="rId53" display="https://podminky.urs.cz/item/CS_URS_2023_02/230032029"/>
    <hyperlink ref="F352" r:id="rId54" display="https://podminky.urs.cz/item/CS_URS_2023_02/4606615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5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115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1178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1179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2237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ROUND(J97,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ROUND((SUM(BE97:BE406)),  2)</f>
        <v>0</v>
      </c>
      <c r="G35" s="41"/>
      <c r="H35" s="41"/>
      <c r="I35" s="161">
        <v>0.20999999999999999</v>
      </c>
      <c r="J35" s="160">
        <f>ROUND(((SUM(BE97:BE406))*I35),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ROUND((SUM(BF97:BF406)),  2)</f>
        <v>0</v>
      </c>
      <c r="G36" s="41"/>
      <c r="H36" s="41"/>
      <c r="I36" s="161">
        <v>0.12</v>
      </c>
      <c r="J36" s="160">
        <f>ROUND(((SUM(BF97:BF406))*I36),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ROUND((SUM(BG97:BG406)),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ROUND((SUM(BH97:BH406)),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ROUND((SUM(BI97:BI406)),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1178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1179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IO.02.09 - Řad B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J97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J98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J99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J231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J235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J250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J271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187</v>
      </c>
      <c r="E70" s="186"/>
      <c r="F70" s="186"/>
      <c r="G70" s="186"/>
      <c r="H70" s="186"/>
      <c r="I70" s="186"/>
      <c r="J70" s="187">
        <f>J357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188</v>
      </c>
      <c r="E71" s="186"/>
      <c r="F71" s="186"/>
      <c r="G71" s="186"/>
      <c r="H71" s="186"/>
      <c r="I71" s="186"/>
      <c r="J71" s="187">
        <f>J366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189</v>
      </c>
      <c r="E72" s="186"/>
      <c r="F72" s="186"/>
      <c r="G72" s="186"/>
      <c r="H72" s="186"/>
      <c r="I72" s="186"/>
      <c r="J72" s="187">
        <f>J392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8"/>
      <c r="C73" s="179"/>
      <c r="D73" s="180" t="s">
        <v>190</v>
      </c>
      <c r="E73" s="181"/>
      <c r="F73" s="181"/>
      <c r="G73" s="181"/>
      <c r="H73" s="181"/>
      <c r="I73" s="181"/>
      <c r="J73" s="182">
        <f>J397</f>
        <v>0</v>
      </c>
      <c r="K73" s="179"/>
      <c r="L73" s="183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4"/>
      <c r="C74" s="128"/>
      <c r="D74" s="185" t="s">
        <v>192</v>
      </c>
      <c r="E74" s="186"/>
      <c r="F74" s="186"/>
      <c r="G74" s="186"/>
      <c r="H74" s="186"/>
      <c r="I74" s="186"/>
      <c r="J74" s="187">
        <f>J398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4"/>
      <c r="C75" s="128"/>
      <c r="D75" s="185" t="s">
        <v>193</v>
      </c>
      <c r="E75" s="186"/>
      <c r="F75" s="186"/>
      <c r="G75" s="186"/>
      <c r="H75" s="186"/>
      <c r="I75" s="186"/>
      <c r="J75" s="187">
        <f>J404</f>
        <v>0</v>
      </c>
      <c r="K75" s="128"/>
      <c r="L75" s="18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2" customFormat="1" ht="21.84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81" s="2" customFormat="1" ht="6.96" customHeight="1">
      <c r="A81" s="41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4.96" customHeight="1">
      <c r="A82" s="41"/>
      <c r="B82" s="42"/>
      <c r="C82" s="26" t="s">
        <v>194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16</v>
      </c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173" t="str">
        <f>E7</f>
        <v>VODOVOD BORKA</v>
      </c>
      <c r="F85" s="35"/>
      <c r="G85" s="35"/>
      <c r="H85" s="35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" customFormat="1" ht="12" customHeight="1">
      <c r="B86" s="24"/>
      <c r="C86" s="35" t="s">
        <v>175</v>
      </c>
      <c r="D86" s="25"/>
      <c r="E86" s="25"/>
      <c r="F86" s="25"/>
      <c r="G86" s="25"/>
      <c r="H86" s="25"/>
      <c r="I86" s="25"/>
      <c r="J86" s="25"/>
      <c r="K86" s="25"/>
      <c r="L86" s="23"/>
    </row>
    <row r="87" s="2" customFormat="1" ht="16.5" customHeight="1">
      <c r="A87" s="41"/>
      <c r="B87" s="42"/>
      <c r="C87" s="43"/>
      <c r="D87" s="43"/>
      <c r="E87" s="173" t="s">
        <v>1178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1179</v>
      </c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6.5" customHeight="1">
      <c r="A89" s="41"/>
      <c r="B89" s="42"/>
      <c r="C89" s="43"/>
      <c r="D89" s="43"/>
      <c r="E89" s="72" t="str">
        <f>E11</f>
        <v>IO.02.09 - Řad B</v>
      </c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5" t="s">
        <v>21</v>
      </c>
      <c r="D91" s="43"/>
      <c r="E91" s="43"/>
      <c r="F91" s="30" t="str">
        <f>F14</f>
        <v>Obec Přestavlky u Čerčan</v>
      </c>
      <c r="G91" s="43"/>
      <c r="H91" s="43"/>
      <c r="I91" s="35" t="s">
        <v>23</v>
      </c>
      <c r="J91" s="75" t="str">
        <f>IF(J14="","",J14)</f>
        <v>4. 9. 2023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25.65" customHeight="1">
      <c r="A93" s="41"/>
      <c r="B93" s="42"/>
      <c r="C93" s="35" t="s">
        <v>25</v>
      </c>
      <c r="D93" s="43"/>
      <c r="E93" s="43"/>
      <c r="F93" s="30" t="str">
        <f>E17</f>
        <v>Obec Přestavlky u Čerčan</v>
      </c>
      <c r="G93" s="43"/>
      <c r="H93" s="43"/>
      <c r="I93" s="35" t="s">
        <v>30</v>
      </c>
      <c r="J93" s="39" t="str">
        <f>E23</f>
        <v>Vodohospodářský rozvoj a výstavba, a.s.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5" t="s">
        <v>28</v>
      </c>
      <c r="D94" s="43"/>
      <c r="E94" s="43"/>
      <c r="F94" s="30" t="str">
        <f>IF(E20="","",E20)</f>
        <v>Vyplň údaj</v>
      </c>
      <c r="G94" s="43"/>
      <c r="H94" s="43"/>
      <c r="I94" s="35" t="s">
        <v>33</v>
      </c>
      <c r="J94" s="39" t="str">
        <f>E26</f>
        <v>M. Morská</v>
      </c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11" customFormat="1" ht="29.28" customHeight="1">
      <c r="A96" s="189"/>
      <c r="B96" s="190"/>
      <c r="C96" s="191" t="s">
        <v>195</v>
      </c>
      <c r="D96" s="192" t="s">
        <v>56</v>
      </c>
      <c r="E96" s="192" t="s">
        <v>52</v>
      </c>
      <c r="F96" s="192" t="s">
        <v>53</v>
      </c>
      <c r="G96" s="192" t="s">
        <v>196</v>
      </c>
      <c r="H96" s="192" t="s">
        <v>197</v>
      </c>
      <c r="I96" s="192" t="s">
        <v>198</v>
      </c>
      <c r="J96" s="192" t="s">
        <v>179</v>
      </c>
      <c r="K96" s="193" t="s">
        <v>199</v>
      </c>
      <c r="L96" s="194"/>
      <c r="M96" s="95" t="s">
        <v>19</v>
      </c>
      <c r="N96" s="96" t="s">
        <v>41</v>
      </c>
      <c r="O96" s="96" t="s">
        <v>200</v>
      </c>
      <c r="P96" s="96" t="s">
        <v>201</v>
      </c>
      <c r="Q96" s="96" t="s">
        <v>202</v>
      </c>
      <c r="R96" s="96" t="s">
        <v>203</v>
      </c>
      <c r="S96" s="96" t="s">
        <v>204</v>
      </c>
      <c r="T96" s="97" t="s">
        <v>205</v>
      </c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</row>
    <row r="97" s="2" customFormat="1" ht="22.8" customHeight="1">
      <c r="A97" s="41"/>
      <c r="B97" s="42"/>
      <c r="C97" s="102" t="s">
        <v>206</v>
      </c>
      <c r="D97" s="43"/>
      <c r="E97" s="43"/>
      <c r="F97" s="43"/>
      <c r="G97" s="43"/>
      <c r="H97" s="43"/>
      <c r="I97" s="43"/>
      <c r="J97" s="195">
        <f>BK97</f>
        <v>0</v>
      </c>
      <c r="K97" s="43"/>
      <c r="L97" s="47"/>
      <c r="M97" s="98"/>
      <c r="N97" s="196"/>
      <c r="O97" s="99"/>
      <c r="P97" s="197">
        <f>P98+P397</f>
        <v>0</v>
      </c>
      <c r="Q97" s="99"/>
      <c r="R97" s="197">
        <f>R98+R397</f>
        <v>5.0530139499999995</v>
      </c>
      <c r="S97" s="99"/>
      <c r="T97" s="198">
        <f>T98+T397</f>
        <v>16.640000000000001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70</v>
      </c>
      <c r="AU97" s="20" t="s">
        <v>180</v>
      </c>
      <c r="BK97" s="199">
        <f>BK98+BK397</f>
        <v>0</v>
      </c>
    </row>
    <row r="98" s="12" customFormat="1" ht="25.92" customHeight="1">
      <c r="A98" s="12"/>
      <c r="B98" s="200"/>
      <c r="C98" s="201"/>
      <c r="D98" s="202" t="s">
        <v>70</v>
      </c>
      <c r="E98" s="203" t="s">
        <v>207</v>
      </c>
      <c r="F98" s="203" t="s">
        <v>208</v>
      </c>
      <c r="G98" s="201"/>
      <c r="H98" s="201"/>
      <c r="I98" s="204"/>
      <c r="J98" s="205">
        <f>BK98</f>
        <v>0</v>
      </c>
      <c r="K98" s="201"/>
      <c r="L98" s="206"/>
      <c r="M98" s="207"/>
      <c r="N98" s="208"/>
      <c r="O98" s="208"/>
      <c r="P98" s="209">
        <f>P99+P231+P235+P250+P271+P357+P366+P392</f>
        <v>0</v>
      </c>
      <c r="Q98" s="208"/>
      <c r="R98" s="209">
        <f>R99+R231+R235+R250+R271+R357+R366+R392</f>
        <v>5.0530139499999995</v>
      </c>
      <c r="S98" s="208"/>
      <c r="T98" s="210">
        <f>T99+T231+T235+T250+T271+T357+T366+T392</f>
        <v>16.640000000000001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70</v>
      </c>
      <c r="AU98" s="212" t="s">
        <v>71</v>
      </c>
      <c r="AY98" s="211" t="s">
        <v>209</v>
      </c>
      <c r="BK98" s="213">
        <f>BK99+BK231+BK235+BK250+BK271+BK357+BK366+BK392</f>
        <v>0</v>
      </c>
    </row>
    <row r="99" s="12" customFormat="1" ht="22.8" customHeight="1">
      <c r="A99" s="12"/>
      <c r="B99" s="200"/>
      <c r="C99" s="201"/>
      <c r="D99" s="202" t="s">
        <v>70</v>
      </c>
      <c r="E99" s="214" t="s">
        <v>79</v>
      </c>
      <c r="F99" s="214" t="s">
        <v>210</v>
      </c>
      <c r="G99" s="201"/>
      <c r="H99" s="201"/>
      <c r="I99" s="204"/>
      <c r="J99" s="215">
        <f>BK99</f>
        <v>0</v>
      </c>
      <c r="K99" s="201"/>
      <c r="L99" s="206"/>
      <c r="M99" s="207"/>
      <c r="N99" s="208"/>
      <c r="O99" s="208"/>
      <c r="P99" s="209">
        <f>SUM(P100:P230)</f>
        <v>0</v>
      </c>
      <c r="Q99" s="208"/>
      <c r="R99" s="209">
        <f>SUM(R100:R230)</f>
        <v>0.66786299999999998</v>
      </c>
      <c r="S99" s="208"/>
      <c r="T99" s="210">
        <f>SUM(T100:T230)</f>
        <v>16.640000000000001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79</v>
      </c>
      <c r="AT99" s="212" t="s">
        <v>70</v>
      </c>
      <c r="AU99" s="212" t="s">
        <v>79</v>
      </c>
      <c r="AY99" s="211" t="s">
        <v>209</v>
      </c>
      <c r="BK99" s="213">
        <f>SUM(BK100:BK230)</f>
        <v>0</v>
      </c>
    </row>
    <row r="100" s="2" customFormat="1" ht="37.8" customHeight="1">
      <c r="A100" s="41"/>
      <c r="B100" s="42"/>
      <c r="C100" s="216" t="s">
        <v>79</v>
      </c>
      <c r="D100" s="216" t="s">
        <v>211</v>
      </c>
      <c r="E100" s="217" t="s">
        <v>256</v>
      </c>
      <c r="F100" s="218" t="s">
        <v>257</v>
      </c>
      <c r="G100" s="219" t="s">
        <v>258</v>
      </c>
      <c r="H100" s="220">
        <v>24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0.40000000000000002</v>
      </c>
      <c r="T100" s="226">
        <f>S100*H100</f>
        <v>9.6000000000000014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2238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260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1185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3" customFormat="1">
      <c r="A103" s="13"/>
      <c r="B103" s="234"/>
      <c r="C103" s="235"/>
      <c r="D103" s="236" t="s">
        <v>220</v>
      </c>
      <c r="E103" s="237" t="s">
        <v>19</v>
      </c>
      <c r="F103" s="238" t="s">
        <v>261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220</v>
      </c>
      <c r="AU103" s="244" t="s">
        <v>81</v>
      </c>
      <c r="AV103" s="13" t="s">
        <v>79</v>
      </c>
      <c r="AW103" s="13" t="s">
        <v>32</v>
      </c>
      <c r="AX103" s="13" t="s">
        <v>71</v>
      </c>
      <c r="AY103" s="244" t="s">
        <v>209</v>
      </c>
    </row>
    <row r="104" s="14" customFormat="1">
      <c r="A104" s="14"/>
      <c r="B104" s="245"/>
      <c r="C104" s="246"/>
      <c r="D104" s="236" t="s">
        <v>220</v>
      </c>
      <c r="E104" s="247" t="s">
        <v>19</v>
      </c>
      <c r="F104" s="248" t="s">
        <v>2239</v>
      </c>
      <c r="G104" s="246"/>
      <c r="H104" s="249">
        <v>24</v>
      </c>
      <c r="I104" s="250"/>
      <c r="J104" s="246"/>
      <c r="K104" s="246"/>
      <c r="L104" s="251"/>
      <c r="M104" s="252"/>
      <c r="N104" s="253"/>
      <c r="O104" s="253"/>
      <c r="P104" s="253"/>
      <c r="Q104" s="253"/>
      <c r="R104" s="253"/>
      <c r="S104" s="253"/>
      <c r="T104" s="25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5" t="s">
        <v>220</v>
      </c>
      <c r="AU104" s="255" t="s">
        <v>81</v>
      </c>
      <c r="AV104" s="14" t="s">
        <v>81</v>
      </c>
      <c r="AW104" s="14" t="s">
        <v>32</v>
      </c>
      <c r="AX104" s="14" t="s">
        <v>79</v>
      </c>
      <c r="AY104" s="255" t="s">
        <v>209</v>
      </c>
    </row>
    <row r="105" s="2" customFormat="1" ht="37.8" customHeight="1">
      <c r="A105" s="41"/>
      <c r="B105" s="42"/>
      <c r="C105" s="216" t="s">
        <v>81</v>
      </c>
      <c r="D105" s="216" t="s">
        <v>211</v>
      </c>
      <c r="E105" s="217" t="s">
        <v>273</v>
      </c>
      <c r="F105" s="218" t="s">
        <v>274</v>
      </c>
      <c r="G105" s="219" t="s">
        <v>258</v>
      </c>
      <c r="H105" s="220">
        <v>16</v>
      </c>
      <c r="I105" s="221"/>
      <c r="J105" s="222">
        <f>ROUND(I105*H105,2)</f>
        <v>0</v>
      </c>
      <c r="K105" s="218" t="s">
        <v>215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0.44</v>
      </c>
      <c r="T105" s="226">
        <f>S105*H105</f>
        <v>7.04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216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216</v>
      </c>
      <c r="BM105" s="227" t="s">
        <v>2240</v>
      </c>
    </row>
    <row r="106" s="2" customFormat="1">
      <c r="A106" s="41"/>
      <c r="B106" s="42"/>
      <c r="C106" s="43"/>
      <c r="D106" s="229" t="s">
        <v>218</v>
      </c>
      <c r="E106" s="43"/>
      <c r="F106" s="230" t="s">
        <v>276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218</v>
      </c>
      <c r="AU106" s="20" t="s">
        <v>81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1185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278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81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4" customFormat="1">
      <c r="A109" s="14"/>
      <c r="B109" s="245"/>
      <c r="C109" s="246"/>
      <c r="D109" s="236" t="s">
        <v>220</v>
      </c>
      <c r="E109" s="247" t="s">
        <v>19</v>
      </c>
      <c r="F109" s="248" t="s">
        <v>2241</v>
      </c>
      <c r="G109" s="246"/>
      <c r="H109" s="249">
        <v>16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220</v>
      </c>
      <c r="AU109" s="255" t="s">
        <v>81</v>
      </c>
      <c r="AV109" s="14" t="s">
        <v>81</v>
      </c>
      <c r="AW109" s="14" t="s">
        <v>32</v>
      </c>
      <c r="AX109" s="14" t="s">
        <v>79</v>
      </c>
      <c r="AY109" s="255" t="s">
        <v>209</v>
      </c>
    </row>
    <row r="110" s="2" customFormat="1" ht="16.5" customHeight="1">
      <c r="A110" s="41"/>
      <c r="B110" s="42"/>
      <c r="C110" s="216" t="s">
        <v>146</v>
      </c>
      <c r="D110" s="216" t="s">
        <v>211</v>
      </c>
      <c r="E110" s="217" t="s">
        <v>285</v>
      </c>
      <c r="F110" s="218" t="s">
        <v>286</v>
      </c>
      <c r="G110" s="219" t="s">
        <v>287</v>
      </c>
      <c r="H110" s="220">
        <v>231</v>
      </c>
      <c r="I110" s="221"/>
      <c r="J110" s="222">
        <f>ROUND(I110*H110,2)</f>
        <v>0</v>
      </c>
      <c r="K110" s="218" t="s">
        <v>215</v>
      </c>
      <c r="L110" s="47"/>
      <c r="M110" s="223" t="s">
        <v>19</v>
      </c>
      <c r="N110" s="224" t="s">
        <v>42</v>
      </c>
      <c r="O110" s="87"/>
      <c r="P110" s="225">
        <f>O110*H110</f>
        <v>0</v>
      </c>
      <c r="Q110" s="225">
        <v>3.0000000000000001E-05</v>
      </c>
      <c r="R110" s="225">
        <f>Q110*H110</f>
        <v>0.0069300000000000004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216</v>
      </c>
      <c r="AT110" s="227" t="s">
        <v>211</v>
      </c>
      <c r="AU110" s="227" t="s">
        <v>81</v>
      </c>
      <c r="AY110" s="20" t="s">
        <v>209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79</v>
      </c>
      <c r="BK110" s="228">
        <f>ROUND(I110*H110,2)</f>
        <v>0</v>
      </c>
      <c r="BL110" s="20" t="s">
        <v>216</v>
      </c>
      <c r="BM110" s="227" t="s">
        <v>2242</v>
      </c>
    </row>
    <row r="111" s="2" customFormat="1">
      <c r="A111" s="41"/>
      <c r="B111" s="42"/>
      <c r="C111" s="43"/>
      <c r="D111" s="229" t="s">
        <v>218</v>
      </c>
      <c r="E111" s="43"/>
      <c r="F111" s="230" t="s">
        <v>289</v>
      </c>
      <c r="G111" s="43"/>
      <c r="H111" s="43"/>
      <c r="I111" s="231"/>
      <c r="J111" s="43"/>
      <c r="K111" s="43"/>
      <c r="L111" s="47"/>
      <c r="M111" s="232"/>
      <c r="N111" s="233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218</v>
      </c>
      <c r="AU111" s="20" t="s">
        <v>81</v>
      </c>
    </row>
    <row r="112" s="14" customFormat="1">
      <c r="A112" s="14"/>
      <c r="B112" s="245"/>
      <c r="C112" s="246"/>
      <c r="D112" s="236" t="s">
        <v>220</v>
      </c>
      <c r="E112" s="247" t="s">
        <v>19</v>
      </c>
      <c r="F112" s="248" t="s">
        <v>2243</v>
      </c>
      <c r="G112" s="246"/>
      <c r="H112" s="249">
        <v>231</v>
      </c>
      <c r="I112" s="250"/>
      <c r="J112" s="246"/>
      <c r="K112" s="246"/>
      <c r="L112" s="251"/>
      <c r="M112" s="252"/>
      <c r="N112" s="253"/>
      <c r="O112" s="253"/>
      <c r="P112" s="253"/>
      <c r="Q112" s="253"/>
      <c r="R112" s="253"/>
      <c r="S112" s="253"/>
      <c r="T112" s="25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5" t="s">
        <v>220</v>
      </c>
      <c r="AU112" s="255" t="s">
        <v>81</v>
      </c>
      <c r="AV112" s="14" t="s">
        <v>81</v>
      </c>
      <c r="AW112" s="14" t="s">
        <v>32</v>
      </c>
      <c r="AX112" s="14" t="s">
        <v>79</v>
      </c>
      <c r="AY112" s="255" t="s">
        <v>209</v>
      </c>
    </row>
    <row r="113" s="2" customFormat="1" ht="24.15" customHeight="1">
      <c r="A113" s="41"/>
      <c r="B113" s="42"/>
      <c r="C113" s="216" t="s">
        <v>216</v>
      </c>
      <c r="D113" s="216" t="s">
        <v>211</v>
      </c>
      <c r="E113" s="217" t="s">
        <v>291</v>
      </c>
      <c r="F113" s="218" t="s">
        <v>292</v>
      </c>
      <c r="G113" s="219" t="s">
        <v>293</v>
      </c>
      <c r="H113" s="220">
        <v>23.100000000000001</v>
      </c>
      <c r="I113" s="221"/>
      <c r="J113" s="222">
        <f>ROUND(I113*H113,2)</f>
        <v>0</v>
      </c>
      <c r="K113" s="218" t="s">
        <v>215</v>
      </c>
      <c r="L113" s="47"/>
      <c r="M113" s="223" t="s">
        <v>19</v>
      </c>
      <c r="N113" s="224" t="s">
        <v>42</v>
      </c>
      <c r="O113" s="87"/>
      <c r="P113" s="225">
        <f>O113*H113</f>
        <v>0</v>
      </c>
      <c r="Q113" s="225">
        <v>0</v>
      </c>
      <c r="R113" s="225">
        <f>Q113*H113</f>
        <v>0</v>
      </c>
      <c r="S113" s="225">
        <v>0</v>
      </c>
      <c r="T113" s="226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216</v>
      </c>
      <c r="AT113" s="227" t="s">
        <v>211</v>
      </c>
      <c r="AU113" s="227" t="s">
        <v>81</v>
      </c>
      <c r="AY113" s="20" t="s">
        <v>209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20" t="s">
        <v>79</v>
      </c>
      <c r="BK113" s="228">
        <f>ROUND(I113*H113,2)</f>
        <v>0</v>
      </c>
      <c r="BL113" s="20" t="s">
        <v>216</v>
      </c>
      <c r="BM113" s="227" t="s">
        <v>2244</v>
      </c>
    </row>
    <row r="114" s="2" customFormat="1">
      <c r="A114" s="41"/>
      <c r="B114" s="42"/>
      <c r="C114" s="43"/>
      <c r="D114" s="229" t="s">
        <v>218</v>
      </c>
      <c r="E114" s="43"/>
      <c r="F114" s="230" t="s">
        <v>295</v>
      </c>
      <c r="G114" s="43"/>
      <c r="H114" s="43"/>
      <c r="I114" s="231"/>
      <c r="J114" s="43"/>
      <c r="K114" s="43"/>
      <c r="L114" s="47"/>
      <c r="M114" s="232"/>
      <c r="N114" s="233"/>
      <c r="O114" s="87"/>
      <c r="P114" s="87"/>
      <c r="Q114" s="87"/>
      <c r="R114" s="87"/>
      <c r="S114" s="87"/>
      <c r="T114" s="88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218</v>
      </c>
      <c r="AU114" s="20" t="s">
        <v>81</v>
      </c>
    </row>
    <row r="115" s="14" customFormat="1">
      <c r="A115" s="14"/>
      <c r="B115" s="245"/>
      <c r="C115" s="246"/>
      <c r="D115" s="236" t="s">
        <v>220</v>
      </c>
      <c r="E115" s="247" t="s">
        <v>19</v>
      </c>
      <c r="F115" s="248" t="s">
        <v>2245</v>
      </c>
      <c r="G115" s="246"/>
      <c r="H115" s="249">
        <v>23.100000000000001</v>
      </c>
      <c r="I115" s="250"/>
      <c r="J115" s="246"/>
      <c r="K115" s="246"/>
      <c r="L115" s="251"/>
      <c r="M115" s="252"/>
      <c r="N115" s="253"/>
      <c r="O115" s="253"/>
      <c r="P115" s="253"/>
      <c r="Q115" s="253"/>
      <c r="R115" s="253"/>
      <c r="S115" s="253"/>
      <c r="T115" s="25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5" t="s">
        <v>220</v>
      </c>
      <c r="AU115" s="255" t="s">
        <v>81</v>
      </c>
      <c r="AV115" s="14" t="s">
        <v>81</v>
      </c>
      <c r="AW115" s="14" t="s">
        <v>32</v>
      </c>
      <c r="AX115" s="14" t="s">
        <v>79</v>
      </c>
      <c r="AY115" s="255" t="s">
        <v>209</v>
      </c>
    </row>
    <row r="116" s="2" customFormat="1" ht="49.05" customHeight="1">
      <c r="A116" s="41"/>
      <c r="B116" s="42"/>
      <c r="C116" s="216" t="s">
        <v>236</v>
      </c>
      <c r="D116" s="216" t="s">
        <v>211</v>
      </c>
      <c r="E116" s="217" t="s">
        <v>318</v>
      </c>
      <c r="F116" s="218" t="s">
        <v>319</v>
      </c>
      <c r="G116" s="219" t="s">
        <v>299</v>
      </c>
      <c r="H116" s="220">
        <v>4</v>
      </c>
      <c r="I116" s="221"/>
      <c r="J116" s="222">
        <f>ROUND(I116*H116,2)</f>
        <v>0</v>
      </c>
      <c r="K116" s="218" t="s">
        <v>215</v>
      </c>
      <c r="L116" s="47"/>
      <c r="M116" s="223" t="s">
        <v>19</v>
      </c>
      <c r="N116" s="224" t="s">
        <v>42</v>
      </c>
      <c r="O116" s="87"/>
      <c r="P116" s="225">
        <f>O116*H116</f>
        <v>0</v>
      </c>
      <c r="Q116" s="225">
        <v>0.06053</v>
      </c>
      <c r="R116" s="225">
        <f>Q116*H116</f>
        <v>0.24212</v>
      </c>
      <c r="S116" s="225">
        <v>0</v>
      </c>
      <c r="T116" s="226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7" t="s">
        <v>216</v>
      </c>
      <c r="AT116" s="227" t="s">
        <v>211</v>
      </c>
      <c r="AU116" s="227" t="s">
        <v>81</v>
      </c>
      <c r="AY116" s="20" t="s">
        <v>209</v>
      </c>
      <c r="BE116" s="228">
        <f>IF(N116="základní",J116,0)</f>
        <v>0</v>
      </c>
      <c r="BF116" s="228">
        <f>IF(N116="snížená",J116,0)</f>
        <v>0</v>
      </c>
      <c r="BG116" s="228">
        <f>IF(N116="zákl. přenesená",J116,0)</f>
        <v>0</v>
      </c>
      <c r="BH116" s="228">
        <f>IF(N116="sníž. přenesená",J116,0)</f>
        <v>0</v>
      </c>
      <c r="BI116" s="228">
        <f>IF(N116="nulová",J116,0)</f>
        <v>0</v>
      </c>
      <c r="BJ116" s="20" t="s">
        <v>79</v>
      </c>
      <c r="BK116" s="228">
        <f>ROUND(I116*H116,2)</f>
        <v>0</v>
      </c>
      <c r="BL116" s="20" t="s">
        <v>216</v>
      </c>
      <c r="BM116" s="227" t="s">
        <v>2246</v>
      </c>
    </row>
    <row r="117" s="2" customFormat="1">
      <c r="A117" s="41"/>
      <c r="B117" s="42"/>
      <c r="C117" s="43"/>
      <c r="D117" s="229" t="s">
        <v>218</v>
      </c>
      <c r="E117" s="43"/>
      <c r="F117" s="230" t="s">
        <v>321</v>
      </c>
      <c r="G117" s="43"/>
      <c r="H117" s="43"/>
      <c r="I117" s="231"/>
      <c r="J117" s="43"/>
      <c r="K117" s="43"/>
      <c r="L117" s="47"/>
      <c r="M117" s="232"/>
      <c r="N117" s="233"/>
      <c r="O117" s="87"/>
      <c r="P117" s="87"/>
      <c r="Q117" s="87"/>
      <c r="R117" s="87"/>
      <c r="S117" s="87"/>
      <c r="T117" s="88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0" t="s">
        <v>218</v>
      </c>
      <c r="AU117" s="20" t="s">
        <v>81</v>
      </c>
    </row>
    <row r="118" s="13" customFormat="1">
      <c r="A118" s="13"/>
      <c r="B118" s="234"/>
      <c r="C118" s="235"/>
      <c r="D118" s="236" t="s">
        <v>220</v>
      </c>
      <c r="E118" s="237" t="s">
        <v>19</v>
      </c>
      <c r="F118" s="238" t="s">
        <v>1199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220</v>
      </c>
      <c r="AU118" s="244" t="s">
        <v>81</v>
      </c>
      <c r="AV118" s="13" t="s">
        <v>79</v>
      </c>
      <c r="AW118" s="13" t="s">
        <v>32</v>
      </c>
      <c r="AX118" s="13" t="s">
        <v>71</v>
      </c>
      <c r="AY118" s="244" t="s">
        <v>209</v>
      </c>
    </row>
    <row r="119" s="14" customFormat="1">
      <c r="A119" s="14"/>
      <c r="B119" s="245"/>
      <c r="C119" s="246"/>
      <c r="D119" s="236" t="s">
        <v>220</v>
      </c>
      <c r="E119" s="247" t="s">
        <v>19</v>
      </c>
      <c r="F119" s="248" t="s">
        <v>323</v>
      </c>
      <c r="G119" s="246"/>
      <c r="H119" s="249">
        <v>4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220</v>
      </c>
      <c r="AU119" s="255" t="s">
        <v>81</v>
      </c>
      <c r="AV119" s="14" t="s">
        <v>81</v>
      </c>
      <c r="AW119" s="14" t="s">
        <v>32</v>
      </c>
      <c r="AX119" s="14" t="s">
        <v>79</v>
      </c>
      <c r="AY119" s="255" t="s">
        <v>209</v>
      </c>
    </row>
    <row r="120" s="2" customFormat="1" ht="16.5" customHeight="1">
      <c r="A120" s="41"/>
      <c r="B120" s="42"/>
      <c r="C120" s="216" t="s">
        <v>227</v>
      </c>
      <c r="D120" s="216" t="s">
        <v>211</v>
      </c>
      <c r="E120" s="217" t="s">
        <v>1202</v>
      </c>
      <c r="F120" s="218" t="s">
        <v>1203</v>
      </c>
      <c r="G120" s="219" t="s">
        <v>258</v>
      </c>
      <c r="H120" s="220">
        <v>31.416</v>
      </c>
      <c r="I120" s="221"/>
      <c r="J120" s="222">
        <f>ROUND(I120*H120,2)</f>
        <v>0</v>
      </c>
      <c r="K120" s="218" t="s">
        <v>215</v>
      </c>
      <c r="L120" s="47"/>
      <c r="M120" s="223" t="s">
        <v>19</v>
      </c>
      <c r="N120" s="224" t="s">
        <v>42</v>
      </c>
      <c r="O120" s="87"/>
      <c r="P120" s="225">
        <f>O120*H120</f>
        <v>0</v>
      </c>
      <c r="Q120" s="225">
        <v>0</v>
      </c>
      <c r="R120" s="225">
        <f>Q120*H120</f>
        <v>0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216</v>
      </c>
      <c r="AT120" s="227" t="s">
        <v>211</v>
      </c>
      <c r="AU120" s="227" t="s">
        <v>81</v>
      </c>
      <c r="AY120" s="20" t="s">
        <v>209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20" t="s">
        <v>79</v>
      </c>
      <c r="BK120" s="228">
        <f>ROUND(I120*H120,2)</f>
        <v>0</v>
      </c>
      <c r="BL120" s="20" t="s">
        <v>216</v>
      </c>
      <c r="BM120" s="227" t="s">
        <v>2247</v>
      </c>
    </row>
    <row r="121" s="2" customFormat="1">
      <c r="A121" s="41"/>
      <c r="B121" s="42"/>
      <c r="C121" s="43"/>
      <c r="D121" s="229" t="s">
        <v>218</v>
      </c>
      <c r="E121" s="43"/>
      <c r="F121" s="230" t="s">
        <v>1205</v>
      </c>
      <c r="G121" s="43"/>
      <c r="H121" s="43"/>
      <c r="I121" s="231"/>
      <c r="J121" s="43"/>
      <c r="K121" s="43"/>
      <c r="L121" s="47"/>
      <c r="M121" s="232"/>
      <c r="N121" s="233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218</v>
      </c>
      <c r="AU121" s="20" t="s">
        <v>81</v>
      </c>
    </row>
    <row r="122" s="13" customFormat="1">
      <c r="A122" s="13"/>
      <c r="B122" s="234"/>
      <c r="C122" s="235"/>
      <c r="D122" s="236" t="s">
        <v>220</v>
      </c>
      <c r="E122" s="237" t="s">
        <v>19</v>
      </c>
      <c r="F122" s="238" t="s">
        <v>1206</v>
      </c>
      <c r="G122" s="235"/>
      <c r="H122" s="237" t="s">
        <v>19</v>
      </c>
      <c r="I122" s="239"/>
      <c r="J122" s="235"/>
      <c r="K122" s="235"/>
      <c r="L122" s="240"/>
      <c r="M122" s="241"/>
      <c r="N122" s="242"/>
      <c r="O122" s="242"/>
      <c r="P122" s="242"/>
      <c r="Q122" s="242"/>
      <c r="R122" s="242"/>
      <c r="S122" s="242"/>
      <c r="T122" s="24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4" t="s">
        <v>220</v>
      </c>
      <c r="AU122" s="244" t="s">
        <v>81</v>
      </c>
      <c r="AV122" s="13" t="s">
        <v>79</v>
      </c>
      <c r="AW122" s="13" t="s">
        <v>32</v>
      </c>
      <c r="AX122" s="13" t="s">
        <v>71</v>
      </c>
      <c r="AY122" s="244" t="s">
        <v>209</v>
      </c>
    </row>
    <row r="123" s="13" customFormat="1">
      <c r="A123" s="13"/>
      <c r="B123" s="234"/>
      <c r="C123" s="235"/>
      <c r="D123" s="236" t="s">
        <v>220</v>
      </c>
      <c r="E123" s="237" t="s">
        <v>19</v>
      </c>
      <c r="F123" s="238" t="s">
        <v>337</v>
      </c>
      <c r="G123" s="235"/>
      <c r="H123" s="237" t="s">
        <v>19</v>
      </c>
      <c r="I123" s="239"/>
      <c r="J123" s="235"/>
      <c r="K123" s="235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220</v>
      </c>
      <c r="AU123" s="244" t="s">
        <v>81</v>
      </c>
      <c r="AV123" s="13" t="s">
        <v>79</v>
      </c>
      <c r="AW123" s="13" t="s">
        <v>32</v>
      </c>
      <c r="AX123" s="13" t="s">
        <v>71</v>
      </c>
      <c r="AY123" s="244" t="s">
        <v>209</v>
      </c>
    </row>
    <row r="124" s="14" customFormat="1">
      <c r="A124" s="14"/>
      <c r="B124" s="245"/>
      <c r="C124" s="246"/>
      <c r="D124" s="236" t="s">
        <v>220</v>
      </c>
      <c r="E124" s="247" t="s">
        <v>19</v>
      </c>
      <c r="F124" s="248" t="s">
        <v>2248</v>
      </c>
      <c r="G124" s="246"/>
      <c r="H124" s="249">
        <v>31.416</v>
      </c>
      <c r="I124" s="250"/>
      <c r="J124" s="246"/>
      <c r="K124" s="246"/>
      <c r="L124" s="251"/>
      <c r="M124" s="252"/>
      <c r="N124" s="253"/>
      <c r="O124" s="253"/>
      <c r="P124" s="253"/>
      <c r="Q124" s="253"/>
      <c r="R124" s="253"/>
      <c r="S124" s="253"/>
      <c r="T124" s="25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5" t="s">
        <v>220</v>
      </c>
      <c r="AU124" s="255" t="s">
        <v>81</v>
      </c>
      <c r="AV124" s="14" t="s">
        <v>81</v>
      </c>
      <c r="AW124" s="14" t="s">
        <v>32</v>
      </c>
      <c r="AX124" s="14" t="s">
        <v>79</v>
      </c>
      <c r="AY124" s="255" t="s">
        <v>209</v>
      </c>
    </row>
    <row r="125" s="2" customFormat="1" ht="33" customHeight="1">
      <c r="A125" s="41"/>
      <c r="B125" s="42"/>
      <c r="C125" s="216" t="s">
        <v>245</v>
      </c>
      <c r="D125" s="216" t="s">
        <v>211</v>
      </c>
      <c r="E125" s="217" t="s">
        <v>391</v>
      </c>
      <c r="F125" s="218" t="s">
        <v>392</v>
      </c>
      <c r="G125" s="219" t="s">
        <v>362</v>
      </c>
      <c r="H125" s="220">
        <v>109.494</v>
      </c>
      <c r="I125" s="221"/>
      <c r="J125" s="222">
        <f>ROUND(I125*H125,2)</f>
        <v>0</v>
      </c>
      <c r="K125" s="218" t="s">
        <v>215</v>
      </c>
      <c r="L125" s="47"/>
      <c r="M125" s="223" t="s">
        <v>19</v>
      </c>
      <c r="N125" s="224" t="s">
        <v>42</v>
      </c>
      <c r="O125" s="87"/>
      <c r="P125" s="225">
        <f>O125*H125</f>
        <v>0</v>
      </c>
      <c r="Q125" s="225">
        <v>0</v>
      </c>
      <c r="R125" s="225">
        <f>Q125*H125</f>
        <v>0</v>
      </c>
      <c r="S125" s="225">
        <v>0</v>
      </c>
      <c r="T125" s="226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7" t="s">
        <v>216</v>
      </c>
      <c r="AT125" s="227" t="s">
        <v>211</v>
      </c>
      <c r="AU125" s="227" t="s">
        <v>81</v>
      </c>
      <c r="AY125" s="20" t="s">
        <v>209</v>
      </c>
      <c r="BE125" s="228">
        <f>IF(N125="základní",J125,0)</f>
        <v>0</v>
      </c>
      <c r="BF125" s="228">
        <f>IF(N125="snížená",J125,0)</f>
        <v>0</v>
      </c>
      <c r="BG125" s="228">
        <f>IF(N125="zákl. přenesená",J125,0)</f>
        <v>0</v>
      </c>
      <c r="BH125" s="228">
        <f>IF(N125="sníž. přenesená",J125,0)</f>
        <v>0</v>
      </c>
      <c r="BI125" s="228">
        <f>IF(N125="nulová",J125,0)</f>
        <v>0</v>
      </c>
      <c r="BJ125" s="20" t="s">
        <v>79</v>
      </c>
      <c r="BK125" s="228">
        <f>ROUND(I125*H125,2)</f>
        <v>0</v>
      </c>
      <c r="BL125" s="20" t="s">
        <v>216</v>
      </c>
      <c r="BM125" s="227" t="s">
        <v>2249</v>
      </c>
    </row>
    <row r="126" s="2" customFormat="1">
      <c r="A126" s="41"/>
      <c r="B126" s="42"/>
      <c r="C126" s="43"/>
      <c r="D126" s="229" t="s">
        <v>218</v>
      </c>
      <c r="E126" s="43"/>
      <c r="F126" s="230" t="s">
        <v>394</v>
      </c>
      <c r="G126" s="43"/>
      <c r="H126" s="43"/>
      <c r="I126" s="231"/>
      <c r="J126" s="43"/>
      <c r="K126" s="43"/>
      <c r="L126" s="47"/>
      <c r="M126" s="232"/>
      <c r="N126" s="233"/>
      <c r="O126" s="87"/>
      <c r="P126" s="87"/>
      <c r="Q126" s="87"/>
      <c r="R126" s="87"/>
      <c r="S126" s="87"/>
      <c r="T126" s="88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0" t="s">
        <v>218</v>
      </c>
      <c r="AU126" s="20" t="s">
        <v>81</v>
      </c>
    </row>
    <row r="127" s="13" customFormat="1">
      <c r="A127" s="13"/>
      <c r="B127" s="234"/>
      <c r="C127" s="235"/>
      <c r="D127" s="236" t="s">
        <v>220</v>
      </c>
      <c r="E127" s="237" t="s">
        <v>19</v>
      </c>
      <c r="F127" s="238" t="s">
        <v>395</v>
      </c>
      <c r="G127" s="235"/>
      <c r="H127" s="237" t="s">
        <v>19</v>
      </c>
      <c r="I127" s="239"/>
      <c r="J127" s="235"/>
      <c r="K127" s="235"/>
      <c r="L127" s="240"/>
      <c r="M127" s="241"/>
      <c r="N127" s="242"/>
      <c r="O127" s="242"/>
      <c r="P127" s="242"/>
      <c r="Q127" s="242"/>
      <c r="R127" s="242"/>
      <c r="S127" s="242"/>
      <c r="T127" s="24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4" t="s">
        <v>220</v>
      </c>
      <c r="AU127" s="244" t="s">
        <v>81</v>
      </c>
      <c r="AV127" s="13" t="s">
        <v>79</v>
      </c>
      <c r="AW127" s="13" t="s">
        <v>32</v>
      </c>
      <c r="AX127" s="13" t="s">
        <v>71</v>
      </c>
      <c r="AY127" s="244" t="s">
        <v>209</v>
      </c>
    </row>
    <row r="128" s="14" customFormat="1">
      <c r="A128" s="14"/>
      <c r="B128" s="245"/>
      <c r="C128" s="246"/>
      <c r="D128" s="236" t="s">
        <v>220</v>
      </c>
      <c r="E128" s="247" t="s">
        <v>19</v>
      </c>
      <c r="F128" s="248" t="s">
        <v>2250</v>
      </c>
      <c r="G128" s="246"/>
      <c r="H128" s="249">
        <v>474</v>
      </c>
      <c r="I128" s="250"/>
      <c r="J128" s="246"/>
      <c r="K128" s="246"/>
      <c r="L128" s="251"/>
      <c r="M128" s="252"/>
      <c r="N128" s="253"/>
      <c r="O128" s="253"/>
      <c r="P128" s="253"/>
      <c r="Q128" s="253"/>
      <c r="R128" s="253"/>
      <c r="S128" s="253"/>
      <c r="T128" s="25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5" t="s">
        <v>220</v>
      </c>
      <c r="AU128" s="255" t="s">
        <v>81</v>
      </c>
      <c r="AV128" s="14" t="s">
        <v>81</v>
      </c>
      <c r="AW128" s="14" t="s">
        <v>32</v>
      </c>
      <c r="AX128" s="14" t="s">
        <v>71</v>
      </c>
      <c r="AY128" s="255" t="s">
        <v>209</v>
      </c>
    </row>
    <row r="129" s="14" customFormat="1">
      <c r="A129" s="14"/>
      <c r="B129" s="245"/>
      <c r="C129" s="246"/>
      <c r="D129" s="236" t="s">
        <v>220</v>
      </c>
      <c r="E129" s="247" t="s">
        <v>19</v>
      </c>
      <c r="F129" s="248" t="s">
        <v>2251</v>
      </c>
      <c r="G129" s="246"/>
      <c r="H129" s="249">
        <v>109.494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5" t="s">
        <v>220</v>
      </c>
      <c r="AU129" s="255" t="s">
        <v>81</v>
      </c>
      <c r="AV129" s="14" t="s">
        <v>81</v>
      </c>
      <c r="AW129" s="14" t="s">
        <v>32</v>
      </c>
      <c r="AX129" s="14" t="s">
        <v>79</v>
      </c>
      <c r="AY129" s="255" t="s">
        <v>209</v>
      </c>
    </row>
    <row r="130" s="2" customFormat="1" ht="24.15" customHeight="1">
      <c r="A130" s="41"/>
      <c r="B130" s="42"/>
      <c r="C130" s="216" t="s">
        <v>250</v>
      </c>
      <c r="D130" s="216" t="s">
        <v>211</v>
      </c>
      <c r="E130" s="217" t="s">
        <v>400</v>
      </c>
      <c r="F130" s="218" t="s">
        <v>401</v>
      </c>
      <c r="G130" s="219" t="s">
        <v>362</v>
      </c>
      <c r="H130" s="220">
        <v>127.743</v>
      </c>
      <c r="I130" s="221"/>
      <c r="J130" s="222">
        <f>ROUND(I130*H130,2)</f>
        <v>0</v>
      </c>
      <c r="K130" s="218" t="s">
        <v>215</v>
      </c>
      <c r="L130" s="47"/>
      <c r="M130" s="223" t="s">
        <v>19</v>
      </c>
      <c r="N130" s="224" t="s">
        <v>42</v>
      </c>
      <c r="O130" s="87"/>
      <c r="P130" s="225">
        <f>O130*H130</f>
        <v>0</v>
      </c>
      <c r="Q130" s="225">
        <v>0</v>
      </c>
      <c r="R130" s="225">
        <f>Q130*H130</f>
        <v>0</v>
      </c>
      <c r="S130" s="225">
        <v>0</v>
      </c>
      <c r="T130" s="226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7" t="s">
        <v>216</v>
      </c>
      <c r="AT130" s="227" t="s">
        <v>211</v>
      </c>
      <c r="AU130" s="227" t="s">
        <v>81</v>
      </c>
      <c r="AY130" s="20" t="s">
        <v>209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20" t="s">
        <v>79</v>
      </c>
      <c r="BK130" s="228">
        <f>ROUND(I130*H130,2)</f>
        <v>0</v>
      </c>
      <c r="BL130" s="20" t="s">
        <v>216</v>
      </c>
      <c r="BM130" s="227" t="s">
        <v>2252</v>
      </c>
    </row>
    <row r="131" s="2" customFormat="1">
      <c r="A131" s="41"/>
      <c r="B131" s="42"/>
      <c r="C131" s="43"/>
      <c r="D131" s="229" t="s">
        <v>218</v>
      </c>
      <c r="E131" s="43"/>
      <c r="F131" s="230" t="s">
        <v>403</v>
      </c>
      <c r="G131" s="43"/>
      <c r="H131" s="43"/>
      <c r="I131" s="231"/>
      <c r="J131" s="43"/>
      <c r="K131" s="43"/>
      <c r="L131" s="47"/>
      <c r="M131" s="232"/>
      <c r="N131" s="233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218</v>
      </c>
      <c r="AU131" s="20" t="s">
        <v>81</v>
      </c>
    </row>
    <row r="132" s="14" customFormat="1">
      <c r="A132" s="14"/>
      <c r="B132" s="245"/>
      <c r="C132" s="246"/>
      <c r="D132" s="236" t="s">
        <v>220</v>
      </c>
      <c r="E132" s="247" t="s">
        <v>19</v>
      </c>
      <c r="F132" s="248" t="s">
        <v>2253</v>
      </c>
      <c r="G132" s="246"/>
      <c r="H132" s="249">
        <v>127.743</v>
      </c>
      <c r="I132" s="250"/>
      <c r="J132" s="246"/>
      <c r="K132" s="246"/>
      <c r="L132" s="251"/>
      <c r="M132" s="252"/>
      <c r="N132" s="253"/>
      <c r="O132" s="253"/>
      <c r="P132" s="253"/>
      <c r="Q132" s="253"/>
      <c r="R132" s="253"/>
      <c r="S132" s="253"/>
      <c r="T132" s="25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5" t="s">
        <v>220</v>
      </c>
      <c r="AU132" s="255" t="s">
        <v>81</v>
      </c>
      <c r="AV132" s="14" t="s">
        <v>81</v>
      </c>
      <c r="AW132" s="14" t="s">
        <v>32</v>
      </c>
      <c r="AX132" s="14" t="s">
        <v>79</v>
      </c>
      <c r="AY132" s="255" t="s">
        <v>209</v>
      </c>
    </row>
    <row r="133" s="2" customFormat="1" ht="33" customHeight="1">
      <c r="A133" s="41"/>
      <c r="B133" s="42"/>
      <c r="C133" s="216" t="s">
        <v>255</v>
      </c>
      <c r="D133" s="216" t="s">
        <v>211</v>
      </c>
      <c r="E133" s="217" t="s">
        <v>406</v>
      </c>
      <c r="F133" s="218" t="s">
        <v>407</v>
      </c>
      <c r="G133" s="219" t="s">
        <v>362</v>
      </c>
      <c r="H133" s="220">
        <v>91.245000000000005</v>
      </c>
      <c r="I133" s="221"/>
      <c r="J133" s="222">
        <f>ROUND(I133*H133,2)</f>
        <v>0</v>
      </c>
      <c r="K133" s="218" t="s">
        <v>215</v>
      </c>
      <c r="L133" s="47"/>
      <c r="M133" s="223" t="s">
        <v>19</v>
      </c>
      <c r="N133" s="224" t="s">
        <v>42</v>
      </c>
      <c r="O133" s="87"/>
      <c r="P133" s="225">
        <f>O133*H133</f>
        <v>0</v>
      </c>
      <c r="Q133" s="225">
        <v>0</v>
      </c>
      <c r="R133" s="225">
        <f>Q133*H133</f>
        <v>0</v>
      </c>
      <c r="S133" s="225">
        <v>0</v>
      </c>
      <c r="T133" s="22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216</v>
      </c>
      <c r="AT133" s="227" t="s">
        <v>211</v>
      </c>
      <c r="AU133" s="227" t="s">
        <v>81</v>
      </c>
      <c r="AY133" s="20" t="s">
        <v>209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20" t="s">
        <v>79</v>
      </c>
      <c r="BK133" s="228">
        <f>ROUND(I133*H133,2)</f>
        <v>0</v>
      </c>
      <c r="BL133" s="20" t="s">
        <v>216</v>
      </c>
      <c r="BM133" s="227" t="s">
        <v>2254</v>
      </c>
    </row>
    <row r="134" s="2" customFormat="1">
      <c r="A134" s="41"/>
      <c r="B134" s="42"/>
      <c r="C134" s="43"/>
      <c r="D134" s="229" t="s">
        <v>218</v>
      </c>
      <c r="E134" s="43"/>
      <c r="F134" s="230" t="s">
        <v>409</v>
      </c>
      <c r="G134" s="43"/>
      <c r="H134" s="43"/>
      <c r="I134" s="231"/>
      <c r="J134" s="43"/>
      <c r="K134" s="43"/>
      <c r="L134" s="47"/>
      <c r="M134" s="232"/>
      <c r="N134" s="233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218</v>
      </c>
      <c r="AU134" s="20" t="s">
        <v>81</v>
      </c>
    </row>
    <row r="135" s="14" customFormat="1">
      <c r="A135" s="14"/>
      <c r="B135" s="245"/>
      <c r="C135" s="246"/>
      <c r="D135" s="236" t="s">
        <v>220</v>
      </c>
      <c r="E135" s="247" t="s">
        <v>19</v>
      </c>
      <c r="F135" s="248" t="s">
        <v>2255</v>
      </c>
      <c r="G135" s="246"/>
      <c r="H135" s="249">
        <v>91.245000000000005</v>
      </c>
      <c r="I135" s="250"/>
      <c r="J135" s="246"/>
      <c r="K135" s="246"/>
      <c r="L135" s="251"/>
      <c r="M135" s="252"/>
      <c r="N135" s="253"/>
      <c r="O135" s="253"/>
      <c r="P135" s="253"/>
      <c r="Q135" s="253"/>
      <c r="R135" s="253"/>
      <c r="S135" s="253"/>
      <c r="T135" s="25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5" t="s">
        <v>220</v>
      </c>
      <c r="AU135" s="255" t="s">
        <v>81</v>
      </c>
      <c r="AV135" s="14" t="s">
        <v>81</v>
      </c>
      <c r="AW135" s="14" t="s">
        <v>32</v>
      </c>
      <c r="AX135" s="14" t="s">
        <v>79</v>
      </c>
      <c r="AY135" s="255" t="s">
        <v>209</v>
      </c>
    </row>
    <row r="136" s="2" customFormat="1" ht="33" customHeight="1">
      <c r="A136" s="41"/>
      <c r="B136" s="42"/>
      <c r="C136" s="216" t="s">
        <v>263</v>
      </c>
      <c r="D136" s="216" t="s">
        <v>211</v>
      </c>
      <c r="E136" s="217" t="s">
        <v>412</v>
      </c>
      <c r="F136" s="218" t="s">
        <v>413</v>
      </c>
      <c r="G136" s="219" t="s">
        <v>362</v>
      </c>
      <c r="H136" s="220">
        <v>36.497999999999998</v>
      </c>
      <c r="I136" s="221"/>
      <c r="J136" s="222">
        <f>ROUND(I136*H136,2)</f>
        <v>0</v>
      </c>
      <c r="K136" s="218" t="s">
        <v>215</v>
      </c>
      <c r="L136" s="47"/>
      <c r="M136" s="223" t="s">
        <v>19</v>
      </c>
      <c r="N136" s="224" t="s">
        <v>42</v>
      </c>
      <c r="O136" s="87"/>
      <c r="P136" s="225">
        <f>O136*H136</f>
        <v>0</v>
      </c>
      <c r="Q136" s="225">
        <v>0</v>
      </c>
      <c r="R136" s="225">
        <f>Q136*H136</f>
        <v>0</v>
      </c>
      <c r="S136" s="225">
        <v>0</v>
      </c>
      <c r="T136" s="226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27" t="s">
        <v>216</v>
      </c>
      <c r="AT136" s="227" t="s">
        <v>211</v>
      </c>
      <c r="AU136" s="227" t="s">
        <v>81</v>
      </c>
      <c r="AY136" s="20" t="s">
        <v>209</v>
      </c>
      <c r="BE136" s="228">
        <f>IF(N136="základní",J136,0)</f>
        <v>0</v>
      </c>
      <c r="BF136" s="228">
        <f>IF(N136="snížená",J136,0)</f>
        <v>0</v>
      </c>
      <c r="BG136" s="228">
        <f>IF(N136="zákl. přenesená",J136,0)</f>
        <v>0</v>
      </c>
      <c r="BH136" s="228">
        <f>IF(N136="sníž. přenesená",J136,0)</f>
        <v>0</v>
      </c>
      <c r="BI136" s="228">
        <f>IF(N136="nulová",J136,0)</f>
        <v>0</v>
      </c>
      <c r="BJ136" s="20" t="s">
        <v>79</v>
      </c>
      <c r="BK136" s="228">
        <f>ROUND(I136*H136,2)</f>
        <v>0</v>
      </c>
      <c r="BL136" s="20" t="s">
        <v>216</v>
      </c>
      <c r="BM136" s="227" t="s">
        <v>2256</v>
      </c>
    </row>
    <row r="137" s="2" customFormat="1">
      <c r="A137" s="41"/>
      <c r="B137" s="42"/>
      <c r="C137" s="43"/>
      <c r="D137" s="229" t="s">
        <v>218</v>
      </c>
      <c r="E137" s="43"/>
      <c r="F137" s="230" t="s">
        <v>415</v>
      </c>
      <c r="G137" s="43"/>
      <c r="H137" s="43"/>
      <c r="I137" s="231"/>
      <c r="J137" s="43"/>
      <c r="K137" s="43"/>
      <c r="L137" s="47"/>
      <c r="M137" s="232"/>
      <c r="N137" s="233"/>
      <c r="O137" s="87"/>
      <c r="P137" s="87"/>
      <c r="Q137" s="87"/>
      <c r="R137" s="87"/>
      <c r="S137" s="87"/>
      <c r="T137" s="88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0" t="s">
        <v>218</v>
      </c>
      <c r="AU137" s="20" t="s">
        <v>81</v>
      </c>
    </row>
    <row r="138" s="14" customFormat="1">
      <c r="A138" s="14"/>
      <c r="B138" s="245"/>
      <c r="C138" s="246"/>
      <c r="D138" s="236" t="s">
        <v>220</v>
      </c>
      <c r="E138" s="247" t="s">
        <v>19</v>
      </c>
      <c r="F138" s="248" t="s">
        <v>2257</v>
      </c>
      <c r="G138" s="246"/>
      <c r="H138" s="249">
        <v>36.497999999999998</v>
      </c>
      <c r="I138" s="250"/>
      <c r="J138" s="246"/>
      <c r="K138" s="246"/>
      <c r="L138" s="251"/>
      <c r="M138" s="252"/>
      <c r="N138" s="253"/>
      <c r="O138" s="253"/>
      <c r="P138" s="253"/>
      <c r="Q138" s="253"/>
      <c r="R138" s="253"/>
      <c r="S138" s="253"/>
      <c r="T138" s="25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5" t="s">
        <v>220</v>
      </c>
      <c r="AU138" s="255" t="s">
        <v>81</v>
      </c>
      <c r="AV138" s="14" t="s">
        <v>81</v>
      </c>
      <c r="AW138" s="14" t="s">
        <v>32</v>
      </c>
      <c r="AX138" s="14" t="s">
        <v>79</v>
      </c>
      <c r="AY138" s="255" t="s">
        <v>209</v>
      </c>
    </row>
    <row r="139" s="2" customFormat="1" ht="24.15" customHeight="1">
      <c r="A139" s="41"/>
      <c r="B139" s="42"/>
      <c r="C139" s="216" t="s">
        <v>272</v>
      </c>
      <c r="D139" s="216" t="s">
        <v>211</v>
      </c>
      <c r="E139" s="217" t="s">
        <v>418</v>
      </c>
      <c r="F139" s="218" t="s">
        <v>419</v>
      </c>
      <c r="G139" s="219" t="s">
        <v>362</v>
      </c>
      <c r="H139" s="220">
        <v>36.497999999999998</v>
      </c>
      <c r="I139" s="221"/>
      <c r="J139" s="222">
        <f>ROUND(I139*H139,2)</f>
        <v>0</v>
      </c>
      <c r="K139" s="218" t="s">
        <v>215</v>
      </c>
      <c r="L139" s="47"/>
      <c r="M139" s="223" t="s">
        <v>19</v>
      </c>
      <c r="N139" s="224" t="s">
        <v>42</v>
      </c>
      <c r="O139" s="87"/>
      <c r="P139" s="225">
        <f>O139*H139</f>
        <v>0</v>
      </c>
      <c r="Q139" s="225">
        <v>0</v>
      </c>
      <c r="R139" s="225">
        <f>Q139*H139</f>
        <v>0</v>
      </c>
      <c r="S139" s="225">
        <v>0</v>
      </c>
      <c r="T139" s="226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7" t="s">
        <v>216</v>
      </c>
      <c r="AT139" s="227" t="s">
        <v>211</v>
      </c>
      <c r="AU139" s="227" t="s">
        <v>81</v>
      </c>
      <c r="AY139" s="20" t="s">
        <v>209</v>
      </c>
      <c r="BE139" s="228">
        <f>IF(N139="základní",J139,0)</f>
        <v>0</v>
      </c>
      <c r="BF139" s="228">
        <f>IF(N139="snížená",J139,0)</f>
        <v>0</v>
      </c>
      <c r="BG139" s="228">
        <f>IF(N139="zákl. přenesená",J139,0)</f>
        <v>0</v>
      </c>
      <c r="BH139" s="228">
        <f>IF(N139="sníž. přenesená",J139,0)</f>
        <v>0</v>
      </c>
      <c r="BI139" s="228">
        <f>IF(N139="nulová",J139,0)</f>
        <v>0</v>
      </c>
      <c r="BJ139" s="20" t="s">
        <v>79</v>
      </c>
      <c r="BK139" s="228">
        <f>ROUND(I139*H139,2)</f>
        <v>0</v>
      </c>
      <c r="BL139" s="20" t="s">
        <v>216</v>
      </c>
      <c r="BM139" s="227" t="s">
        <v>2258</v>
      </c>
    </row>
    <row r="140" s="2" customFormat="1">
      <c r="A140" s="41"/>
      <c r="B140" s="42"/>
      <c r="C140" s="43"/>
      <c r="D140" s="229" t="s">
        <v>218</v>
      </c>
      <c r="E140" s="43"/>
      <c r="F140" s="230" t="s">
        <v>421</v>
      </c>
      <c r="G140" s="43"/>
      <c r="H140" s="43"/>
      <c r="I140" s="231"/>
      <c r="J140" s="43"/>
      <c r="K140" s="43"/>
      <c r="L140" s="47"/>
      <c r="M140" s="232"/>
      <c r="N140" s="233"/>
      <c r="O140" s="87"/>
      <c r="P140" s="87"/>
      <c r="Q140" s="87"/>
      <c r="R140" s="87"/>
      <c r="S140" s="87"/>
      <c r="T140" s="88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0" t="s">
        <v>218</v>
      </c>
      <c r="AU140" s="20" t="s">
        <v>81</v>
      </c>
    </row>
    <row r="141" s="13" customFormat="1">
      <c r="A141" s="13"/>
      <c r="B141" s="234"/>
      <c r="C141" s="235"/>
      <c r="D141" s="236" t="s">
        <v>220</v>
      </c>
      <c r="E141" s="237" t="s">
        <v>19</v>
      </c>
      <c r="F141" s="238" t="s">
        <v>422</v>
      </c>
      <c r="G141" s="235"/>
      <c r="H141" s="237" t="s">
        <v>19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220</v>
      </c>
      <c r="AU141" s="244" t="s">
        <v>81</v>
      </c>
      <c r="AV141" s="13" t="s">
        <v>79</v>
      </c>
      <c r="AW141" s="13" t="s">
        <v>32</v>
      </c>
      <c r="AX141" s="13" t="s">
        <v>71</v>
      </c>
      <c r="AY141" s="244" t="s">
        <v>209</v>
      </c>
    </row>
    <row r="142" s="14" customFormat="1">
      <c r="A142" s="14"/>
      <c r="B142" s="245"/>
      <c r="C142" s="246"/>
      <c r="D142" s="236" t="s">
        <v>220</v>
      </c>
      <c r="E142" s="247" t="s">
        <v>19</v>
      </c>
      <c r="F142" s="248" t="s">
        <v>2259</v>
      </c>
      <c r="G142" s="246"/>
      <c r="H142" s="249">
        <v>474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220</v>
      </c>
      <c r="AU142" s="255" t="s">
        <v>81</v>
      </c>
      <c r="AV142" s="14" t="s">
        <v>81</v>
      </c>
      <c r="AW142" s="14" t="s">
        <v>32</v>
      </c>
      <c r="AX142" s="14" t="s">
        <v>71</v>
      </c>
      <c r="AY142" s="255" t="s">
        <v>209</v>
      </c>
    </row>
    <row r="143" s="16" customFormat="1">
      <c r="A143" s="16"/>
      <c r="B143" s="267"/>
      <c r="C143" s="268"/>
      <c r="D143" s="236" t="s">
        <v>220</v>
      </c>
      <c r="E143" s="269" t="s">
        <v>19</v>
      </c>
      <c r="F143" s="270" t="s">
        <v>370</v>
      </c>
      <c r="G143" s="268"/>
      <c r="H143" s="271">
        <v>474</v>
      </c>
      <c r="I143" s="272"/>
      <c r="J143" s="268"/>
      <c r="K143" s="268"/>
      <c r="L143" s="273"/>
      <c r="M143" s="274"/>
      <c r="N143" s="275"/>
      <c r="O143" s="275"/>
      <c r="P143" s="275"/>
      <c r="Q143" s="275"/>
      <c r="R143" s="275"/>
      <c r="S143" s="275"/>
      <c r="T143" s="27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T143" s="277" t="s">
        <v>220</v>
      </c>
      <c r="AU143" s="277" t="s">
        <v>81</v>
      </c>
      <c r="AV143" s="16" t="s">
        <v>146</v>
      </c>
      <c r="AW143" s="16" t="s">
        <v>32</v>
      </c>
      <c r="AX143" s="16" t="s">
        <v>71</v>
      </c>
      <c r="AY143" s="277" t="s">
        <v>209</v>
      </c>
    </row>
    <row r="144" s="13" customFormat="1">
      <c r="A144" s="13"/>
      <c r="B144" s="234"/>
      <c r="C144" s="235"/>
      <c r="D144" s="236" t="s">
        <v>220</v>
      </c>
      <c r="E144" s="237" t="s">
        <v>19</v>
      </c>
      <c r="F144" s="238" t="s">
        <v>425</v>
      </c>
      <c r="G144" s="235"/>
      <c r="H144" s="237" t="s">
        <v>19</v>
      </c>
      <c r="I144" s="239"/>
      <c r="J144" s="235"/>
      <c r="K144" s="235"/>
      <c r="L144" s="240"/>
      <c r="M144" s="241"/>
      <c r="N144" s="242"/>
      <c r="O144" s="242"/>
      <c r="P144" s="242"/>
      <c r="Q144" s="242"/>
      <c r="R144" s="242"/>
      <c r="S144" s="242"/>
      <c r="T144" s="24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4" t="s">
        <v>220</v>
      </c>
      <c r="AU144" s="244" t="s">
        <v>81</v>
      </c>
      <c r="AV144" s="13" t="s">
        <v>79</v>
      </c>
      <c r="AW144" s="13" t="s">
        <v>32</v>
      </c>
      <c r="AX144" s="13" t="s">
        <v>71</v>
      </c>
      <c r="AY144" s="244" t="s">
        <v>209</v>
      </c>
    </row>
    <row r="145" s="14" customFormat="1">
      <c r="A145" s="14"/>
      <c r="B145" s="245"/>
      <c r="C145" s="246"/>
      <c r="D145" s="236" t="s">
        <v>220</v>
      </c>
      <c r="E145" s="247" t="s">
        <v>19</v>
      </c>
      <c r="F145" s="248" t="s">
        <v>2260</v>
      </c>
      <c r="G145" s="246"/>
      <c r="H145" s="249">
        <v>36.497999999999998</v>
      </c>
      <c r="I145" s="250"/>
      <c r="J145" s="246"/>
      <c r="K145" s="246"/>
      <c r="L145" s="251"/>
      <c r="M145" s="252"/>
      <c r="N145" s="253"/>
      <c r="O145" s="253"/>
      <c r="P145" s="253"/>
      <c r="Q145" s="253"/>
      <c r="R145" s="253"/>
      <c r="S145" s="253"/>
      <c r="T145" s="25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5" t="s">
        <v>220</v>
      </c>
      <c r="AU145" s="255" t="s">
        <v>81</v>
      </c>
      <c r="AV145" s="14" t="s">
        <v>81</v>
      </c>
      <c r="AW145" s="14" t="s">
        <v>32</v>
      </c>
      <c r="AX145" s="14" t="s">
        <v>79</v>
      </c>
      <c r="AY145" s="255" t="s">
        <v>209</v>
      </c>
    </row>
    <row r="146" s="2" customFormat="1" ht="24.15" customHeight="1">
      <c r="A146" s="41"/>
      <c r="B146" s="42"/>
      <c r="C146" s="216" t="s">
        <v>8</v>
      </c>
      <c r="D146" s="216" t="s">
        <v>211</v>
      </c>
      <c r="E146" s="217" t="s">
        <v>464</v>
      </c>
      <c r="F146" s="218" t="s">
        <v>465</v>
      </c>
      <c r="G146" s="219" t="s">
        <v>258</v>
      </c>
      <c r="H146" s="220">
        <v>719.95000000000005</v>
      </c>
      <c r="I146" s="221"/>
      <c r="J146" s="222">
        <f>ROUND(I146*H146,2)</f>
        <v>0</v>
      </c>
      <c r="K146" s="218" t="s">
        <v>215</v>
      </c>
      <c r="L146" s="47"/>
      <c r="M146" s="223" t="s">
        <v>19</v>
      </c>
      <c r="N146" s="224" t="s">
        <v>42</v>
      </c>
      <c r="O146" s="87"/>
      <c r="P146" s="225">
        <f>O146*H146</f>
        <v>0</v>
      </c>
      <c r="Q146" s="225">
        <v>0.00058</v>
      </c>
      <c r="R146" s="225">
        <f>Q146*H146</f>
        <v>0.41757100000000003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216</v>
      </c>
      <c r="AT146" s="227" t="s">
        <v>211</v>
      </c>
      <c r="AU146" s="227" t="s">
        <v>81</v>
      </c>
      <c r="AY146" s="20" t="s">
        <v>209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20" t="s">
        <v>79</v>
      </c>
      <c r="BK146" s="228">
        <f>ROUND(I146*H146,2)</f>
        <v>0</v>
      </c>
      <c r="BL146" s="20" t="s">
        <v>216</v>
      </c>
      <c r="BM146" s="227" t="s">
        <v>2261</v>
      </c>
    </row>
    <row r="147" s="2" customFormat="1">
      <c r="A147" s="41"/>
      <c r="B147" s="42"/>
      <c r="C147" s="43"/>
      <c r="D147" s="229" t="s">
        <v>218</v>
      </c>
      <c r="E147" s="43"/>
      <c r="F147" s="230" t="s">
        <v>467</v>
      </c>
      <c r="G147" s="43"/>
      <c r="H147" s="43"/>
      <c r="I147" s="231"/>
      <c r="J147" s="43"/>
      <c r="K147" s="43"/>
      <c r="L147" s="47"/>
      <c r="M147" s="232"/>
      <c r="N147" s="233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218</v>
      </c>
      <c r="AU147" s="20" t="s">
        <v>81</v>
      </c>
    </row>
    <row r="148" s="14" customFormat="1">
      <c r="A148" s="14"/>
      <c r="B148" s="245"/>
      <c r="C148" s="246"/>
      <c r="D148" s="236" t="s">
        <v>220</v>
      </c>
      <c r="E148" s="247" t="s">
        <v>19</v>
      </c>
      <c r="F148" s="248" t="s">
        <v>2262</v>
      </c>
      <c r="G148" s="246"/>
      <c r="H148" s="249">
        <v>719.95000000000005</v>
      </c>
      <c r="I148" s="250"/>
      <c r="J148" s="246"/>
      <c r="K148" s="246"/>
      <c r="L148" s="251"/>
      <c r="M148" s="252"/>
      <c r="N148" s="253"/>
      <c r="O148" s="253"/>
      <c r="P148" s="253"/>
      <c r="Q148" s="253"/>
      <c r="R148" s="253"/>
      <c r="S148" s="253"/>
      <c r="T148" s="25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5" t="s">
        <v>220</v>
      </c>
      <c r="AU148" s="255" t="s">
        <v>81</v>
      </c>
      <c r="AV148" s="14" t="s">
        <v>81</v>
      </c>
      <c r="AW148" s="14" t="s">
        <v>32</v>
      </c>
      <c r="AX148" s="14" t="s">
        <v>79</v>
      </c>
      <c r="AY148" s="255" t="s">
        <v>209</v>
      </c>
    </row>
    <row r="149" s="2" customFormat="1" ht="24.15" customHeight="1">
      <c r="A149" s="41"/>
      <c r="B149" s="42"/>
      <c r="C149" s="216" t="s">
        <v>284</v>
      </c>
      <c r="D149" s="216" t="s">
        <v>211</v>
      </c>
      <c r="E149" s="217" t="s">
        <v>471</v>
      </c>
      <c r="F149" s="218" t="s">
        <v>472</v>
      </c>
      <c r="G149" s="219" t="s">
        <v>258</v>
      </c>
      <c r="H149" s="220">
        <v>719.95000000000005</v>
      </c>
      <c r="I149" s="221"/>
      <c r="J149" s="222">
        <f>ROUND(I149*H149,2)</f>
        <v>0</v>
      </c>
      <c r="K149" s="218" t="s">
        <v>215</v>
      </c>
      <c r="L149" s="47"/>
      <c r="M149" s="223" t="s">
        <v>19</v>
      </c>
      <c r="N149" s="224" t="s">
        <v>42</v>
      </c>
      <c r="O149" s="87"/>
      <c r="P149" s="225">
        <f>O149*H149</f>
        <v>0</v>
      </c>
      <c r="Q149" s="225">
        <v>0</v>
      </c>
      <c r="R149" s="225">
        <f>Q149*H149</f>
        <v>0</v>
      </c>
      <c r="S149" s="225">
        <v>0</v>
      </c>
      <c r="T149" s="226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27" t="s">
        <v>216</v>
      </c>
      <c r="AT149" s="227" t="s">
        <v>211</v>
      </c>
      <c r="AU149" s="227" t="s">
        <v>81</v>
      </c>
      <c r="AY149" s="20" t="s">
        <v>209</v>
      </c>
      <c r="BE149" s="228">
        <f>IF(N149="základní",J149,0)</f>
        <v>0</v>
      </c>
      <c r="BF149" s="228">
        <f>IF(N149="snížená",J149,0)</f>
        <v>0</v>
      </c>
      <c r="BG149" s="228">
        <f>IF(N149="zákl. přenesená",J149,0)</f>
        <v>0</v>
      </c>
      <c r="BH149" s="228">
        <f>IF(N149="sníž. přenesená",J149,0)</f>
        <v>0</v>
      </c>
      <c r="BI149" s="228">
        <f>IF(N149="nulová",J149,0)</f>
        <v>0</v>
      </c>
      <c r="BJ149" s="20" t="s">
        <v>79</v>
      </c>
      <c r="BK149" s="228">
        <f>ROUND(I149*H149,2)</f>
        <v>0</v>
      </c>
      <c r="BL149" s="20" t="s">
        <v>216</v>
      </c>
      <c r="BM149" s="227" t="s">
        <v>2263</v>
      </c>
    </row>
    <row r="150" s="2" customFormat="1">
      <c r="A150" s="41"/>
      <c r="B150" s="42"/>
      <c r="C150" s="43"/>
      <c r="D150" s="229" t="s">
        <v>218</v>
      </c>
      <c r="E150" s="43"/>
      <c r="F150" s="230" t="s">
        <v>474</v>
      </c>
      <c r="G150" s="43"/>
      <c r="H150" s="43"/>
      <c r="I150" s="231"/>
      <c r="J150" s="43"/>
      <c r="K150" s="43"/>
      <c r="L150" s="47"/>
      <c r="M150" s="232"/>
      <c r="N150" s="233"/>
      <c r="O150" s="87"/>
      <c r="P150" s="87"/>
      <c r="Q150" s="87"/>
      <c r="R150" s="87"/>
      <c r="S150" s="87"/>
      <c r="T150" s="88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T150" s="20" t="s">
        <v>218</v>
      </c>
      <c r="AU150" s="20" t="s">
        <v>81</v>
      </c>
    </row>
    <row r="151" s="2" customFormat="1" ht="37.8" customHeight="1">
      <c r="A151" s="41"/>
      <c r="B151" s="42"/>
      <c r="C151" s="216" t="s">
        <v>290</v>
      </c>
      <c r="D151" s="216" t="s">
        <v>211</v>
      </c>
      <c r="E151" s="217" t="s">
        <v>598</v>
      </c>
      <c r="F151" s="218" t="s">
        <v>599</v>
      </c>
      <c r="G151" s="219" t="s">
        <v>362</v>
      </c>
      <c r="H151" s="220">
        <v>559.88199999999995</v>
      </c>
      <c r="I151" s="221"/>
      <c r="J151" s="222">
        <f>ROUND(I151*H151,2)</f>
        <v>0</v>
      </c>
      <c r="K151" s="218" t="s">
        <v>215</v>
      </c>
      <c r="L151" s="47"/>
      <c r="M151" s="223" t="s">
        <v>19</v>
      </c>
      <c r="N151" s="224" t="s">
        <v>42</v>
      </c>
      <c r="O151" s="87"/>
      <c r="P151" s="225">
        <f>O151*H151</f>
        <v>0</v>
      </c>
      <c r="Q151" s="225">
        <v>0</v>
      </c>
      <c r="R151" s="225">
        <f>Q151*H151</f>
        <v>0</v>
      </c>
      <c r="S151" s="225">
        <v>0</v>
      </c>
      <c r="T151" s="226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7" t="s">
        <v>216</v>
      </c>
      <c r="AT151" s="227" t="s">
        <v>211</v>
      </c>
      <c r="AU151" s="227" t="s">
        <v>81</v>
      </c>
      <c r="AY151" s="20" t="s">
        <v>209</v>
      </c>
      <c r="BE151" s="228">
        <f>IF(N151="základní",J151,0)</f>
        <v>0</v>
      </c>
      <c r="BF151" s="228">
        <f>IF(N151="snížená",J151,0)</f>
        <v>0</v>
      </c>
      <c r="BG151" s="228">
        <f>IF(N151="zákl. přenesená",J151,0)</f>
        <v>0</v>
      </c>
      <c r="BH151" s="228">
        <f>IF(N151="sníž. přenesená",J151,0)</f>
        <v>0</v>
      </c>
      <c r="BI151" s="228">
        <f>IF(N151="nulová",J151,0)</f>
        <v>0</v>
      </c>
      <c r="BJ151" s="20" t="s">
        <v>79</v>
      </c>
      <c r="BK151" s="228">
        <f>ROUND(I151*H151,2)</f>
        <v>0</v>
      </c>
      <c r="BL151" s="20" t="s">
        <v>216</v>
      </c>
      <c r="BM151" s="227" t="s">
        <v>2264</v>
      </c>
    </row>
    <row r="152" s="2" customFormat="1">
      <c r="A152" s="41"/>
      <c r="B152" s="42"/>
      <c r="C152" s="43"/>
      <c r="D152" s="229" t="s">
        <v>218</v>
      </c>
      <c r="E152" s="43"/>
      <c r="F152" s="230" t="s">
        <v>601</v>
      </c>
      <c r="G152" s="43"/>
      <c r="H152" s="43"/>
      <c r="I152" s="231"/>
      <c r="J152" s="43"/>
      <c r="K152" s="43"/>
      <c r="L152" s="47"/>
      <c r="M152" s="232"/>
      <c r="N152" s="233"/>
      <c r="O152" s="87"/>
      <c r="P152" s="87"/>
      <c r="Q152" s="87"/>
      <c r="R152" s="87"/>
      <c r="S152" s="87"/>
      <c r="T152" s="88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0" t="s">
        <v>218</v>
      </c>
      <c r="AU152" s="20" t="s">
        <v>81</v>
      </c>
    </row>
    <row r="153" s="13" customFormat="1">
      <c r="A153" s="13"/>
      <c r="B153" s="234"/>
      <c r="C153" s="235"/>
      <c r="D153" s="236" t="s">
        <v>220</v>
      </c>
      <c r="E153" s="237" t="s">
        <v>19</v>
      </c>
      <c r="F153" s="238" t="s">
        <v>604</v>
      </c>
      <c r="G153" s="235"/>
      <c r="H153" s="237" t="s">
        <v>19</v>
      </c>
      <c r="I153" s="239"/>
      <c r="J153" s="235"/>
      <c r="K153" s="235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220</v>
      </c>
      <c r="AU153" s="244" t="s">
        <v>81</v>
      </c>
      <c r="AV153" s="13" t="s">
        <v>79</v>
      </c>
      <c r="AW153" s="13" t="s">
        <v>32</v>
      </c>
      <c r="AX153" s="13" t="s">
        <v>71</v>
      </c>
      <c r="AY153" s="244" t="s">
        <v>209</v>
      </c>
    </row>
    <row r="154" s="14" customFormat="1">
      <c r="A154" s="14"/>
      <c r="B154" s="245"/>
      <c r="C154" s="246"/>
      <c r="D154" s="236" t="s">
        <v>220</v>
      </c>
      <c r="E154" s="247" t="s">
        <v>19</v>
      </c>
      <c r="F154" s="248" t="s">
        <v>2265</v>
      </c>
      <c r="G154" s="246"/>
      <c r="H154" s="249">
        <v>6.2830000000000004</v>
      </c>
      <c r="I154" s="250"/>
      <c r="J154" s="246"/>
      <c r="K154" s="246"/>
      <c r="L154" s="251"/>
      <c r="M154" s="252"/>
      <c r="N154" s="253"/>
      <c r="O154" s="253"/>
      <c r="P154" s="253"/>
      <c r="Q154" s="253"/>
      <c r="R154" s="253"/>
      <c r="S154" s="253"/>
      <c r="T154" s="25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5" t="s">
        <v>220</v>
      </c>
      <c r="AU154" s="255" t="s">
        <v>81</v>
      </c>
      <c r="AV154" s="14" t="s">
        <v>81</v>
      </c>
      <c r="AW154" s="14" t="s">
        <v>32</v>
      </c>
      <c r="AX154" s="14" t="s">
        <v>71</v>
      </c>
      <c r="AY154" s="255" t="s">
        <v>209</v>
      </c>
    </row>
    <row r="155" s="13" customFormat="1">
      <c r="A155" s="13"/>
      <c r="B155" s="234"/>
      <c r="C155" s="235"/>
      <c r="D155" s="236" t="s">
        <v>220</v>
      </c>
      <c r="E155" s="237" t="s">
        <v>19</v>
      </c>
      <c r="F155" s="238" t="s">
        <v>610</v>
      </c>
      <c r="G155" s="235"/>
      <c r="H155" s="237" t="s">
        <v>19</v>
      </c>
      <c r="I155" s="239"/>
      <c r="J155" s="235"/>
      <c r="K155" s="235"/>
      <c r="L155" s="240"/>
      <c r="M155" s="241"/>
      <c r="N155" s="242"/>
      <c r="O155" s="242"/>
      <c r="P155" s="242"/>
      <c r="Q155" s="242"/>
      <c r="R155" s="242"/>
      <c r="S155" s="242"/>
      <c r="T155" s="24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4" t="s">
        <v>220</v>
      </c>
      <c r="AU155" s="244" t="s">
        <v>81</v>
      </c>
      <c r="AV155" s="13" t="s">
        <v>79</v>
      </c>
      <c r="AW155" s="13" t="s">
        <v>32</v>
      </c>
      <c r="AX155" s="13" t="s">
        <v>71</v>
      </c>
      <c r="AY155" s="244" t="s">
        <v>209</v>
      </c>
    </row>
    <row r="156" s="14" customFormat="1">
      <c r="A156" s="14"/>
      <c r="B156" s="245"/>
      <c r="C156" s="246"/>
      <c r="D156" s="236" t="s">
        <v>220</v>
      </c>
      <c r="E156" s="247" t="s">
        <v>19</v>
      </c>
      <c r="F156" s="248" t="s">
        <v>2266</v>
      </c>
      <c r="G156" s="246"/>
      <c r="H156" s="249">
        <v>237.237</v>
      </c>
      <c r="I156" s="250"/>
      <c r="J156" s="246"/>
      <c r="K156" s="246"/>
      <c r="L156" s="251"/>
      <c r="M156" s="252"/>
      <c r="N156" s="253"/>
      <c r="O156" s="253"/>
      <c r="P156" s="253"/>
      <c r="Q156" s="253"/>
      <c r="R156" s="253"/>
      <c r="S156" s="253"/>
      <c r="T156" s="25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5" t="s">
        <v>220</v>
      </c>
      <c r="AU156" s="255" t="s">
        <v>81</v>
      </c>
      <c r="AV156" s="14" t="s">
        <v>81</v>
      </c>
      <c r="AW156" s="14" t="s">
        <v>32</v>
      </c>
      <c r="AX156" s="14" t="s">
        <v>71</v>
      </c>
      <c r="AY156" s="255" t="s">
        <v>209</v>
      </c>
    </row>
    <row r="157" s="16" customFormat="1">
      <c r="A157" s="16"/>
      <c r="B157" s="267"/>
      <c r="C157" s="268"/>
      <c r="D157" s="236" t="s">
        <v>220</v>
      </c>
      <c r="E157" s="269" t="s">
        <v>19</v>
      </c>
      <c r="F157" s="270" t="s">
        <v>370</v>
      </c>
      <c r="G157" s="268"/>
      <c r="H157" s="271">
        <v>243.51999999999998</v>
      </c>
      <c r="I157" s="272"/>
      <c r="J157" s="268"/>
      <c r="K157" s="268"/>
      <c r="L157" s="273"/>
      <c r="M157" s="274"/>
      <c r="N157" s="275"/>
      <c r="O157" s="275"/>
      <c r="P157" s="275"/>
      <c r="Q157" s="275"/>
      <c r="R157" s="275"/>
      <c r="S157" s="275"/>
      <c r="T157" s="27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T157" s="277" t="s">
        <v>220</v>
      </c>
      <c r="AU157" s="277" t="s">
        <v>81</v>
      </c>
      <c r="AV157" s="16" t="s">
        <v>146</v>
      </c>
      <c r="AW157" s="16" t="s">
        <v>32</v>
      </c>
      <c r="AX157" s="16" t="s">
        <v>71</v>
      </c>
      <c r="AY157" s="277" t="s">
        <v>209</v>
      </c>
    </row>
    <row r="158" s="13" customFormat="1">
      <c r="A158" s="13"/>
      <c r="B158" s="234"/>
      <c r="C158" s="235"/>
      <c r="D158" s="236" t="s">
        <v>220</v>
      </c>
      <c r="E158" s="237" t="s">
        <v>19</v>
      </c>
      <c r="F158" s="238" t="s">
        <v>615</v>
      </c>
      <c r="G158" s="235"/>
      <c r="H158" s="237" t="s">
        <v>19</v>
      </c>
      <c r="I158" s="239"/>
      <c r="J158" s="235"/>
      <c r="K158" s="235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220</v>
      </c>
      <c r="AU158" s="244" t="s">
        <v>81</v>
      </c>
      <c r="AV158" s="13" t="s">
        <v>79</v>
      </c>
      <c r="AW158" s="13" t="s">
        <v>32</v>
      </c>
      <c r="AX158" s="13" t="s">
        <v>71</v>
      </c>
      <c r="AY158" s="244" t="s">
        <v>209</v>
      </c>
    </row>
    <row r="159" s="14" customFormat="1">
      <c r="A159" s="14"/>
      <c r="B159" s="245"/>
      <c r="C159" s="246"/>
      <c r="D159" s="236" t="s">
        <v>220</v>
      </c>
      <c r="E159" s="247" t="s">
        <v>19</v>
      </c>
      <c r="F159" s="248" t="s">
        <v>2267</v>
      </c>
      <c r="G159" s="246"/>
      <c r="H159" s="249">
        <v>6.2830000000000004</v>
      </c>
      <c r="I159" s="250"/>
      <c r="J159" s="246"/>
      <c r="K159" s="246"/>
      <c r="L159" s="251"/>
      <c r="M159" s="252"/>
      <c r="N159" s="253"/>
      <c r="O159" s="253"/>
      <c r="P159" s="253"/>
      <c r="Q159" s="253"/>
      <c r="R159" s="253"/>
      <c r="S159" s="253"/>
      <c r="T159" s="25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5" t="s">
        <v>220</v>
      </c>
      <c r="AU159" s="255" t="s">
        <v>81</v>
      </c>
      <c r="AV159" s="14" t="s">
        <v>81</v>
      </c>
      <c r="AW159" s="14" t="s">
        <v>32</v>
      </c>
      <c r="AX159" s="14" t="s">
        <v>71</v>
      </c>
      <c r="AY159" s="255" t="s">
        <v>209</v>
      </c>
    </row>
    <row r="160" s="13" customFormat="1">
      <c r="A160" s="13"/>
      <c r="B160" s="234"/>
      <c r="C160" s="235"/>
      <c r="D160" s="236" t="s">
        <v>220</v>
      </c>
      <c r="E160" s="237" t="s">
        <v>19</v>
      </c>
      <c r="F160" s="238" t="s">
        <v>617</v>
      </c>
      <c r="G160" s="235"/>
      <c r="H160" s="237" t="s">
        <v>19</v>
      </c>
      <c r="I160" s="239"/>
      <c r="J160" s="235"/>
      <c r="K160" s="235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220</v>
      </c>
      <c r="AU160" s="244" t="s">
        <v>81</v>
      </c>
      <c r="AV160" s="13" t="s">
        <v>79</v>
      </c>
      <c r="AW160" s="13" t="s">
        <v>32</v>
      </c>
      <c r="AX160" s="13" t="s">
        <v>71</v>
      </c>
      <c r="AY160" s="244" t="s">
        <v>209</v>
      </c>
    </row>
    <row r="161" s="14" customFormat="1">
      <c r="A161" s="14"/>
      <c r="B161" s="245"/>
      <c r="C161" s="246"/>
      <c r="D161" s="236" t="s">
        <v>220</v>
      </c>
      <c r="E161" s="247" t="s">
        <v>19</v>
      </c>
      <c r="F161" s="248" t="s">
        <v>2268</v>
      </c>
      <c r="G161" s="246"/>
      <c r="H161" s="249">
        <v>206.51400000000001</v>
      </c>
      <c r="I161" s="250"/>
      <c r="J161" s="246"/>
      <c r="K161" s="246"/>
      <c r="L161" s="251"/>
      <c r="M161" s="252"/>
      <c r="N161" s="253"/>
      <c r="O161" s="253"/>
      <c r="P161" s="253"/>
      <c r="Q161" s="253"/>
      <c r="R161" s="253"/>
      <c r="S161" s="253"/>
      <c r="T161" s="25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5" t="s">
        <v>220</v>
      </c>
      <c r="AU161" s="255" t="s">
        <v>81</v>
      </c>
      <c r="AV161" s="14" t="s">
        <v>81</v>
      </c>
      <c r="AW161" s="14" t="s">
        <v>32</v>
      </c>
      <c r="AX161" s="14" t="s">
        <v>71</v>
      </c>
      <c r="AY161" s="255" t="s">
        <v>209</v>
      </c>
    </row>
    <row r="162" s="16" customFormat="1">
      <c r="A162" s="16"/>
      <c r="B162" s="267"/>
      <c r="C162" s="268"/>
      <c r="D162" s="236" t="s">
        <v>220</v>
      </c>
      <c r="E162" s="269" t="s">
        <v>19</v>
      </c>
      <c r="F162" s="270" t="s">
        <v>370</v>
      </c>
      <c r="G162" s="268"/>
      <c r="H162" s="271">
        <v>212.797</v>
      </c>
      <c r="I162" s="272"/>
      <c r="J162" s="268"/>
      <c r="K162" s="268"/>
      <c r="L162" s="273"/>
      <c r="M162" s="274"/>
      <c r="N162" s="275"/>
      <c r="O162" s="275"/>
      <c r="P162" s="275"/>
      <c r="Q162" s="275"/>
      <c r="R162" s="275"/>
      <c r="S162" s="275"/>
      <c r="T162" s="27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T162" s="277" t="s">
        <v>220</v>
      </c>
      <c r="AU162" s="277" t="s">
        <v>81</v>
      </c>
      <c r="AV162" s="16" t="s">
        <v>146</v>
      </c>
      <c r="AW162" s="16" t="s">
        <v>32</v>
      </c>
      <c r="AX162" s="16" t="s">
        <v>71</v>
      </c>
      <c r="AY162" s="277" t="s">
        <v>209</v>
      </c>
    </row>
    <row r="163" s="13" customFormat="1">
      <c r="A163" s="13"/>
      <c r="B163" s="234"/>
      <c r="C163" s="235"/>
      <c r="D163" s="236" t="s">
        <v>220</v>
      </c>
      <c r="E163" s="237" t="s">
        <v>19</v>
      </c>
      <c r="F163" s="238" t="s">
        <v>619</v>
      </c>
      <c r="G163" s="235"/>
      <c r="H163" s="237" t="s">
        <v>19</v>
      </c>
      <c r="I163" s="239"/>
      <c r="J163" s="235"/>
      <c r="K163" s="235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220</v>
      </c>
      <c r="AU163" s="244" t="s">
        <v>81</v>
      </c>
      <c r="AV163" s="13" t="s">
        <v>79</v>
      </c>
      <c r="AW163" s="13" t="s">
        <v>32</v>
      </c>
      <c r="AX163" s="13" t="s">
        <v>71</v>
      </c>
      <c r="AY163" s="244" t="s">
        <v>209</v>
      </c>
    </row>
    <row r="164" s="14" customFormat="1">
      <c r="A164" s="14"/>
      <c r="B164" s="245"/>
      <c r="C164" s="246"/>
      <c r="D164" s="236" t="s">
        <v>220</v>
      </c>
      <c r="E164" s="247" t="s">
        <v>19</v>
      </c>
      <c r="F164" s="248" t="s">
        <v>2269</v>
      </c>
      <c r="G164" s="246"/>
      <c r="H164" s="249">
        <v>21.175000000000001</v>
      </c>
      <c r="I164" s="250"/>
      <c r="J164" s="246"/>
      <c r="K164" s="246"/>
      <c r="L164" s="251"/>
      <c r="M164" s="252"/>
      <c r="N164" s="253"/>
      <c r="O164" s="253"/>
      <c r="P164" s="253"/>
      <c r="Q164" s="253"/>
      <c r="R164" s="253"/>
      <c r="S164" s="253"/>
      <c r="T164" s="25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5" t="s">
        <v>220</v>
      </c>
      <c r="AU164" s="255" t="s">
        <v>81</v>
      </c>
      <c r="AV164" s="14" t="s">
        <v>81</v>
      </c>
      <c r="AW164" s="14" t="s">
        <v>32</v>
      </c>
      <c r="AX164" s="14" t="s">
        <v>71</v>
      </c>
      <c r="AY164" s="255" t="s">
        <v>209</v>
      </c>
    </row>
    <row r="165" s="14" customFormat="1">
      <c r="A165" s="14"/>
      <c r="B165" s="245"/>
      <c r="C165" s="246"/>
      <c r="D165" s="236" t="s">
        <v>220</v>
      </c>
      <c r="E165" s="247" t="s">
        <v>19</v>
      </c>
      <c r="F165" s="248" t="s">
        <v>2270</v>
      </c>
      <c r="G165" s="246"/>
      <c r="H165" s="249">
        <v>82.390000000000001</v>
      </c>
      <c r="I165" s="250"/>
      <c r="J165" s="246"/>
      <c r="K165" s="246"/>
      <c r="L165" s="251"/>
      <c r="M165" s="252"/>
      <c r="N165" s="253"/>
      <c r="O165" s="253"/>
      <c r="P165" s="253"/>
      <c r="Q165" s="253"/>
      <c r="R165" s="253"/>
      <c r="S165" s="253"/>
      <c r="T165" s="25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5" t="s">
        <v>220</v>
      </c>
      <c r="AU165" s="255" t="s">
        <v>81</v>
      </c>
      <c r="AV165" s="14" t="s">
        <v>81</v>
      </c>
      <c r="AW165" s="14" t="s">
        <v>32</v>
      </c>
      <c r="AX165" s="14" t="s">
        <v>71</v>
      </c>
      <c r="AY165" s="255" t="s">
        <v>209</v>
      </c>
    </row>
    <row r="166" s="16" customFormat="1">
      <c r="A166" s="16"/>
      <c r="B166" s="267"/>
      <c r="C166" s="268"/>
      <c r="D166" s="236" t="s">
        <v>220</v>
      </c>
      <c r="E166" s="269" t="s">
        <v>19</v>
      </c>
      <c r="F166" s="270" t="s">
        <v>370</v>
      </c>
      <c r="G166" s="268"/>
      <c r="H166" s="271">
        <v>103.565</v>
      </c>
      <c r="I166" s="272"/>
      <c r="J166" s="268"/>
      <c r="K166" s="268"/>
      <c r="L166" s="273"/>
      <c r="M166" s="274"/>
      <c r="N166" s="275"/>
      <c r="O166" s="275"/>
      <c r="P166" s="275"/>
      <c r="Q166" s="275"/>
      <c r="R166" s="275"/>
      <c r="S166" s="275"/>
      <c r="T166" s="27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T166" s="277" t="s">
        <v>220</v>
      </c>
      <c r="AU166" s="277" t="s">
        <v>81</v>
      </c>
      <c r="AV166" s="16" t="s">
        <v>146</v>
      </c>
      <c r="AW166" s="16" t="s">
        <v>32</v>
      </c>
      <c r="AX166" s="16" t="s">
        <v>71</v>
      </c>
      <c r="AY166" s="277" t="s">
        <v>209</v>
      </c>
    </row>
    <row r="167" s="15" customFormat="1">
      <c r="A167" s="15"/>
      <c r="B167" s="256"/>
      <c r="C167" s="257"/>
      <c r="D167" s="236" t="s">
        <v>220</v>
      </c>
      <c r="E167" s="258" t="s">
        <v>19</v>
      </c>
      <c r="F167" s="259" t="s">
        <v>271</v>
      </c>
      <c r="G167" s="257"/>
      <c r="H167" s="260">
        <v>559.88200000000006</v>
      </c>
      <c r="I167" s="261"/>
      <c r="J167" s="257"/>
      <c r="K167" s="257"/>
      <c r="L167" s="262"/>
      <c r="M167" s="263"/>
      <c r="N167" s="264"/>
      <c r="O167" s="264"/>
      <c r="P167" s="264"/>
      <c r="Q167" s="264"/>
      <c r="R167" s="264"/>
      <c r="S167" s="264"/>
      <c r="T167" s="26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66" t="s">
        <v>220</v>
      </c>
      <c r="AU167" s="266" t="s">
        <v>81</v>
      </c>
      <c r="AV167" s="15" t="s">
        <v>216</v>
      </c>
      <c r="AW167" s="15" t="s">
        <v>32</v>
      </c>
      <c r="AX167" s="15" t="s">
        <v>79</v>
      </c>
      <c r="AY167" s="266" t="s">
        <v>209</v>
      </c>
    </row>
    <row r="168" s="2" customFormat="1" ht="37.8" customHeight="1">
      <c r="A168" s="41"/>
      <c r="B168" s="42"/>
      <c r="C168" s="216" t="s">
        <v>296</v>
      </c>
      <c r="D168" s="216" t="s">
        <v>211</v>
      </c>
      <c r="E168" s="217" t="s">
        <v>624</v>
      </c>
      <c r="F168" s="218" t="s">
        <v>625</v>
      </c>
      <c r="G168" s="219" t="s">
        <v>362</v>
      </c>
      <c r="H168" s="220">
        <v>30.722999999999999</v>
      </c>
      <c r="I168" s="221"/>
      <c r="J168" s="222">
        <f>ROUND(I168*H168,2)</f>
        <v>0</v>
      </c>
      <c r="K168" s="218" t="s">
        <v>215</v>
      </c>
      <c r="L168" s="47"/>
      <c r="M168" s="223" t="s">
        <v>19</v>
      </c>
      <c r="N168" s="224" t="s">
        <v>42</v>
      </c>
      <c r="O168" s="87"/>
      <c r="P168" s="225">
        <f>O168*H168</f>
        <v>0</v>
      </c>
      <c r="Q168" s="225">
        <v>0</v>
      </c>
      <c r="R168" s="225">
        <f>Q168*H168</f>
        <v>0</v>
      </c>
      <c r="S168" s="225">
        <v>0</v>
      </c>
      <c r="T168" s="226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7" t="s">
        <v>216</v>
      </c>
      <c r="AT168" s="227" t="s">
        <v>211</v>
      </c>
      <c r="AU168" s="227" t="s">
        <v>81</v>
      </c>
      <c r="AY168" s="20" t="s">
        <v>209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20" t="s">
        <v>79</v>
      </c>
      <c r="BK168" s="228">
        <f>ROUND(I168*H168,2)</f>
        <v>0</v>
      </c>
      <c r="BL168" s="20" t="s">
        <v>216</v>
      </c>
      <c r="BM168" s="227" t="s">
        <v>2271</v>
      </c>
    </row>
    <row r="169" s="2" customFormat="1">
      <c r="A169" s="41"/>
      <c r="B169" s="42"/>
      <c r="C169" s="43"/>
      <c r="D169" s="229" t="s">
        <v>218</v>
      </c>
      <c r="E169" s="43"/>
      <c r="F169" s="230" t="s">
        <v>627</v>
      </c>
      <c r="G169" s="43"/>
      <c r="H169" s="43"/>
      <c r="I169" s="231"/>
      <c r="J169" s="43"/>
      <c r="K169" s="43"/>
      <c r="L169" s="47"/>
      <c r="M169" s="232"/>
      <c r="N169" s="233"/>
      <c r="O169" s="87"/>
      <c r="P169" s="87"/>
      <c r="Q169" s="87"/>
      <c r="R169" s="87"/>
      <c r="S169" s="87"/>
      <c r="T169" s="88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0" t="s">
        <v>218</v>
      </c>
      <c r="AU169" s="20" t="s">
        <v>81</v>
      </c>
    </row>
    <row r="170" s="13" customFormat="1">
      <c r="A170" s="13"/>
      <c r="B170" s="234"/>
      <c r="C170" s="235"/>
      <c r="D170" s="236" t="s">
        <v>220</v>
      </c>
      <c r="E170" s="237" t="s">
        <v>19</v>
      </c>
      <c r="F170" s="238" t="s">
        <v>628</v>
      </c>
      <c r="G170" s="235"/>
      <c r="H170" s="237" t="s">
        <v>19</v>
      </c>
      <c r="I170" s="239"/>
      <c r="J170" s="235"/>
      <c r="K170" s="235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220</v>
      </c>
      <c r="AU170" s="244" t="s">
        <v>81</v>
      </c>
      <c r="AV170" s="13" t="s">
        <v>79</v>
      </c>
      <c r="AW170" s="13" t="s">
        <v>32</v>
      </c>
      <c r="AX170" s="13" t="s">
        <v>71</v>
      </c>
      <c r="AY170" s="244" t="s">
        <v>209</v>
      </c>
    </row>
    <row r="171" s="13" customFormat="1">
      <c r="A171" s="13"/>
      <c r="B171" s="234"/>
      <c r="C171" s="235"/>
      <c r="D171" s="236" t="s">
        <v>220</v>
      </c>
      <c r="E171" s="237" t="s">
        <v>19</v>
      </c>
      <c r="F171" s="238" t="s">
        <v>629</v>
      </c>
      <c r="G171" s="235"/>
      <c r="H171" s="237" t="s">
        <v>19</v>
      </c>
      <c r="I171" s="239"/>
      <c r="J171" s="235"/>
      <c r="K171" s="235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220</v>
      </c>
      <c r="AU171" s="244" t="s">
        <v>81</v>
      </c>
      <c r="AV171" s="13" t="s">
        <v>79</v>
      </c>
      <c r="AW171" s="13" t="s">
        <v>32</v>
      </c>
      <c r="AX171" s="13" t="s">
        <v>71</v>
      </c>
      <c r="AY171" s="244" t="s">
        <v>209</v>
      </c>
    </row>
    <row r="172" s="14" customFormat="1">
      <c r="A172" s="14"/>
      <c r="B172" s="245"/>
      <c r="C172" s="246"/>
      <c r="D172" s="236" t="s">
        <v>220</v>
      </c>
      <c r="E172" s="247" t="s">
        <v>19</v>
      </c>
      <c r="F172" s="248" t="s">
        <v>2266</v>
      </c>
      <c r="G172" s="246"/>
      <c r="H172" s="249">
        <v>237.237</v>
      </c>
      <c r="I172" s="250"/>
      <c r="J172" s="246"/>
      <c r="K172" s="246"/>
      <c r="L172" s="251"/>
      <c r="M172" s="252"/>
      <c r="N172" s="253"/>
      <c r="O172" s="253"/>
      <c r="P172" s="253"/>
      <c r="Q172" s="253"/>
      <c r="R172" s="253"/>
      <c r="S172" s="253"/>
      <c r="T172" s="25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5" t="s">
        <v>220</v>
      </c>
      <c r="AU172" s="255" t="s">
        <v>81</v>
      </c>
      <c r="AV172" s="14" t="s">
        <v>81</v>
      </c>
      <c r="AW172" s="14" t="s">
        <v>32</v>
      </c>
      <c r="AX172" s="14" t="s">
        <v>71</v>
      </c>
      <c r="AY172" s="255" t="s">
        <v>209</v>
      </c>
    </row>
    <row r="173" s="16" customFormat="1">
      <c r="A173" s="16"/>
      <c r="B173" s="267"/>
      <c r="C173" s="268"/>
      <c r="D173" s="236" t="s">
        <v>220</v>
      </c>
      <c r="E173" s="269" t="s">
        <v>19</v>
      </c>
      <c r="F173" s="270" t="s">
        <v>370</v>
      </c>
      <c r="G173" s="268"/>
      <c r="H173" s="271">
        <v>237.237</v>
      </c>
      <c r="I173" s="272"/>
      <c r="J173" s="268"/>
      <c r="K173" s="268"/>
      <c r="L173" s="273"/>
      <c r="M173" s="274"/>
      <c r="N173" s="275"/>
      <c r="O173" s="275"/>
      <c r="P173" s="275"/>
      <c r="Q173" s="275"/>
      <c r="R173" s="275"/>
      <c r="S173" s="275"/>
      <c r="T173" s="27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T173" s="277" t="s">
        <v>220</v>
      </c>
      <c r="AU173" s="277" t="s">
        <v>81</v>
      </c>
      <c r="AV173" s="16" t="s">
        <v>146</v>
      </c>
      <c r="AW173" s="16" t="s">
        <v>32</v>
      </c>
      <c r="AX173" s="16" t="s">
        <v>71</v>
      </c>
      <c r="AY173" s="277" t="s">
        <v>209</v>
      </c>
    </row>
    <row r="174" s="13" customFormat="1">
      <c r="A174" s="13"/>
      <c r="B174" s="234"/>
      <c r="C174" s="235"/>
      <c r="D174" s="236" t="s">
        <v>220</v>
      </c>
      <c r="E174" s="237" t="s">
        <v>19</v>
      </c>
      <c r="F174" s="238" t="s">
        <v>630</v>
      </c>
      <c r="G174" s="235"/>
      <c r="H174" s="237" t="s">
        <v>19</v>
      </c>
      <c r="I174" s="239"/>
      <c r="J174" s="235"/>
      <c r="K174" s="235"/>
      <c r="L174" s="240"/>
      <c r="M174" s="241"/>
      <c r="N174" s="242"/>
      <c r="O174" s="242"/>
      <c r="P174" s="242"/>
      <c r="Q174" s="242"/>
      <c r="R174" s="242"/>
      <c r="S174" s="242"/>
      <c r="T174" s="24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4" t="s">
        <v>220</v>
      </c>
      <c r="AU174" s="244" t="s">
        <v>81</v>
      </c>
      <c r="AV174" s="13" t="s">
        <v>79</v>
      </c>
      <c r="AW174" s="13" t="s">
        <v>32</v>
      </c>
      <c r="AX174" s="13" t="s">
        <v>71</v>
      </c>
      <c r="AY174" s="244" t="s">
        <v>209</v>
      </c>
    </row>
    <row r="175" s="14" customFormat="1">
      <c r="A175" s="14"/>
      <c r="B175" s="245"/>
      <c r="C175" s="246"/>
      <c r="D175" s="236" t="s">
        <v>220</v>
      </c>
      <c r="E175" s="247" t="s">
        <v>19</v>
      </c>
      <c r="F175" s="248" t="s">
        <v>2272</v>
      </c>
      <c r="G175" s="246"/>
      <c r="H175" s="249">
        <v>-206.51400000000001</v>
      </c>
      <c r="I175" s="250"/>
      <c r="J175" s="246"/>
      <c r="K175" s="246"/>
      <c r="L175" s="251"/>
      <c r="M175" s="252"/>
      <c r="N175" s="253"/>
      <c r="O175" s="253"/>
      <c r="P175" s="253"/>
      <c r="Q175" s="253"/>
      <c r="R175" s="253"/>
      <c r="S175" s="253"/>
      <c r="T175" s="25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5" t="s">
        <v>220</v>
      </c>
      <c r="AU175" s="255" t="s">
        <v>81</v>
      </c>
      <c r="AV175" s="14" t="s">
        <v>81</v>
      </c>
      <c r="AW175" s="14" t="s">
        <v>32</v>
      </c>
      <c r="AX175" s="14" t="s">
        <v>71</v>
      </c>
      <c r="AY175" s="255" t="s">
        <v>209</v>
      </c>
    </row>
    <row r="176" s="15" customFormat="1">
      <c r="A176" s="15"/>
      <c r="B176" s="256"/>
      <c r="C176" s="257"/>
      <c r="D176" s="236" t="s">
        <v>220</v>
      </c>
      <c r="E176" s="258" t="s">
        <v>19</v>
      </c>
      <c r="F176" s="259" t="s">
        <v>271</v>
      </c>
      <c r="G176" s="257"/>
      <c r="H176" s="260">
        <v>30.722999999999985</v>
      </c>
      <c r="I176" s="261"/>
      <c r="J176" s="257"/>
      <c r="K176" s="257"/>
      <c r="L176" s="262"/>
      <c r="M176" s="263"/>
      <c r="N176" s="264"/>
      <c r="O176" s="264"/>
      <c r="P176" s="264"/>
      <c r="Q176" s="264"/>
      <c r="R176" s="264"/>
      <c r="S176" s="264"/>
      <c r="T176" s="26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66" t="s">
        <v>220</v>
      </c>
      <c r="AU176" s="266" t="s">
        <v>81</v>
      </c>
      <c r="AV176" s="15" t="s">
        <v>216</v>
      </c>
      <c r="AW176" s="15" t="s">
        <v>32</v>
      </c>
      <c r="AX176" s="15" t="s">
        <v>79</v>
      </c>
      <c r="AY176" s="266" t="s">
        <v>209</v>
      </c>
    </row>
    <row r="177" s="2" customFormat="1" ht="37.8" customHeight="1">
      <c r="A177" s="41"/>
      <c r="B177" s="42"/>
      <c r="C177" s="216" t="s">
        <v>304</v>
      </c>
      <c r="D177" s="216" t="s">
        <v>211</v>
      </c>
      <c r="E177" s="217" t="s">
        <v>633</v>
      </c>
      <c r="F177" s="218" t="s">
        <v>634</v>
      </c>
      <c r="G177" s="219" t="s">
        <v>362</v>
      </c>
      <c r="H177" s="220">
        <v>153.61500000000001</v>
      </c>
      <c r="I177" s="221"/>
      <c r="J177" s="222">
        <f>ROUND(I177*H177,2)</f>
        <v>0</v>
      </c>
      <c r="K177" s="218" t="s">
        <v>215</v>
      </c>
      <c r="L177" s="47"/>
      <c r="M177" s="223" t="s">
        <v>19</v>
      </c>
      <c r="N177" s="224" t="s">
        <v>42</v>
      </c>
      <c r="O177" s="87"/>
      <c r="P177" s="225">
        <f>O177*H177</f>
        <v>0</v>
      </c>
      <c r="Q177" s="225">
        <v>0</v>
      </c>
      <c r="R177" s="225">
        <f>Q177*H177</f>
        <v>0</v>
      </c>
      <c r="S177" s="225">
        <v>0</v>
      </c>
      <c r="T177" s="226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27" t="s">
        <v>216</v>
      </c>
      <c r="AT177" s="227" t="s">
        <v>211</v>
      </c>
      <c r="AU177" s="227" t="s">
        <v>81</v>
      </c>
      <c r="AY177" s="20" t="s">
        <v>209</v>
      </c>
      <c r="BE177" s="228">
        <f>IF(N177="základní",J177,0)</f>
        <v>0</v>
      </c>
      <c r="BF177" s="228">
        <f>IF(N177="snížená",J177,0)</f>
        <v>0</v>
      </c>
      <c r="BG177" s="228">
        <f>IF(N177="zákl. přenesená",J177,0)</f>
        <v>0</v>
      </c>
      <c r="BH177" s="228">
        <f>IF(N177="sníž. přenesená",J177,0)</f>
        <v>0</v>
      </c>
      <c r="BI177" s="228">
        <f>IF(N177="nulová",J177,0)</f>
        <v>0</v>
      </c>
      <c r="BJ177" s="20" t="s">
        <v>79</v>
      </c>
      <c r="BK177" s="228">
        <f>ROUND(I177*H177,2)</f>
        <v>0</v>
      </c>
      <c r="BL177" s="20" t="s">
        <v>216</v>
      </c>
      <c r="BM177" s="227" t="s">
        <v>2273</v>
      </c>
    </row>
    <row r="178" s="2" customFormat="1">
      <c r="A178" s="41"/>
      <c r="B178" s="42"/>
      <c r="C178" s="43"/>
      <c r="D178" s="229" t="s">
        <v>218</v>
      </c>
      <c r="E178" s="43"/>
      <c r="F178" s="230" t="s">
        <v>636</v>
      </c>
      <c r="G178" s="43"/>
      <c r="H178" s="43"/>
      <c r="I178" s="231"/>
      <c r="J178" s="43"/>
      <c r="K178" s="43"/>
      <c r="L178" s="47"/>
      <c r="M178" s="232"/>
      <c r="N178" s="233"/>
      <c r="O178" s="87"/>
      <c r="P178" s="87"/>
      <c r="Q178" s="87"/>
      <c r="R178" s="87"/>
      <c r="S178" s="87"/>
      <c r="T178" s="88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20" t="s">
        <v>218</v>
      </c>
      <c r="AU178" s="20" t="s">
        <v>81</v>
      </c>
    </row>
    <row r="179" s="14" customFormat="1">
      <c r="A179" s="14"/>
      <c r="B179" s="245"/>
      <c r="C179" s="246"/>
      <c r="D179" s="236" t="s">
        <v>220</v>
      </c>
      <c r="E179" s="246"/>
      <c r="F179" s="248" t="s">
        <v>2274</v>
      </c>
      <c r="G179" s="246"/>
      <c r="H179" s="249">
        <v>153.61500000000001</v>
      </c>
      <c r="I179" s="250"/>
      <c r="J179" s="246"/>
      <c r="K179" s="246"/>
      <c r="L179" s="251"/>
      <c r="M179" s="252"/>
      <c r="N179" s="253"/>
      <c r="O179" s="253"/>
      <c r="P179" s="253"/>
      <c r="Q179" s="253"/>
      <c r="R179" s="253"/>
      <c r="S179" s="253"/>
      <c r="T179" s="25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5" t="s">
        <v>220</v>
      </c>
      <c r="AU179" s="255" t="s">
        <v>81</v>
      </c>
      <c r="AV179" s="14" t="s">
        <v>81</v>
      </c>
      <c r="AW179" s="14" t="s">
        <v>4</v>
      </c>
      <c r="AX179" s="14" t="s">
        <v>79</v>
      </c>
      <c r="AY179" s="255" t="s">
        <v>209</v>
      </c>
    </row>
    <row r="180" s="2" customFormat="1" ht="37.8" customHeight="1">
      <c r="A180" s="41"/>
      <c r="B180" s="42"/>
      <c r="C180" s="216" t="s">
        <v>311</v>
      </c>
      <c r="D180" s="216" t="s">
        <v>211</v>
      </c>
      <c r="E180" s="217" t="s">
        <v>639</v>
      </c>
      <c r="F180" s="218" t="s">
        <v>640</v>
      </c>
      <c r="G180" s="219" t="s">
        <v>362</v>
      </c>
      <c r="H180" s="220">
        <v>127.743</v>
      </c>
      <c r="I180" s="221"/>
      <c r="J180" s="222">
        <f>ROUND(I180*H180,2)</f>
        <v>0</v>
      </c>
      <c r="K180" s="218" t="s">
        <v>215</v>
      </c>
      <c r="L180" s="47"/>
      <c r="M180" s="223" t="s">
        <v>19</v>
      </c>
      <c r="N180" s="224" t="s">
        <v>42</v>
      </c>
      <c r="O180" s="87"/>
      <c r="P180" s="225">
        <f>O180*H180</f>
        <v>0</v>
      </c>
      <c r="Q180" s="225">
        <v>0</v>
      </c>
      <c r="R180" s="225">
        <f>Q180*H180</f>
        <v>0</v>
      </c>
      <c r="S180" s="225">
        <v>0</v>
      </c>
      <c r="T180" s="226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7" t="s">
        <v>216</v>
      </c>
      <c r="AT180" s="227" t="s">
        <v>211</v>
      </c>
      <c r="AU180" s="227" t="s">
        <v>81</v>
      </c>
      <c r="AY180" s="20" t="s">
        <v>209</v>
      </c>
      <c r="BE180" s="228">
        <f>IF(N180="základní",J180,0)</f>
        <v>0</v>
      </c>
      <c r="BF180" s="228">
        <f>IF(N180="snížená",J180,0)</f>
        <v>0</v>
      </c>
      <c r="BG180" s="228">
        <f>IF(N180="zákl. přenesená",J180,0)</f>
        <v>0</v>
      </c>
      <c r="BH180" s="228">
        <f>IF(N180="sníž. přenesená",J180,0)</f>
        <v>0</v>
      </c>
      <c r="BI180" s="228">
        <f>IF(N180="nulová",J180,0)</f>
        <v>0</v>
      </c>
      <c r="BJ180" s="20" t="s">
        <v>79</v>
      </c>
      <c r="BK180" s="228">
        <f>ROUND(I180*H180,2)</f>
        <v>0</v>
      </c>
      <c r="BL180" s="20" t="s">
        <v>216</v>
      </c>
      <c r="BM180" s="227" t="s">
        <v>2275</v>
      </c>
    </row>
    <row r="181" s="2" customFormat="1">
      <c r="A181" s="41"/>
      <c r="B181" s="42"/>
      <c r="C181" s="43"/>
      <c r="D181" s="229" t="s">
        <v>218</v>
      </c>
      <c r="E181" s="43"/>
      <c r="F181" s="230" t="s">
        <v>642</v>
      </c>
      <c r="G181" s="43"/>
      <c r="H181" s="43"/>
      <c r="I181" s="231"/>
      <c r="J181" s="43"/>
      <c r="K181" s="43"/>
      <c r="L181" s="47"/>
      <c r="M181" s="232"/>
      <c r="N181" s="233"/>
      <c r="O181" s="87"/>
      <c r="P181" s="87"/>
      <c r="Q181" s="87"/>
      <c r="R181" s="87"/>
      <c r="S181" s="87"/>
      <c r="T181" s="88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T181" s="20" t="s">
        <v>218</v>
      </c>
      <c r="AU181" s="20" t="s">
        <v>81</v>
      </c>
    </row>
    <row r="182" s="13" customFormat="1">
      <c r="A182" s="13"/>
      <c r="B182" s="234"/>
      <c r="C182" s="235"/>
      <c r="D182" s="236" t="s">
        <v>220</v>
      </c>
      <c r="E182" s="237" t="s">
        <v>19</v>
      </c>
      <c r="F182" s="238" t="s">
        <v>628</v>
      </c>
      <c r="G182" s="235"/>
      <c r="H182" s="237" t="s">
        <v>19</v>
      </c>
      <c r="I182" s="239"/>
      <c r="J182" s="235"/>
      <c r="K182" s="235"/>
      <c r="L182" s="240"/>
      <c r="M182" s="241"/>
      <c r="N182" s="242"/>
      <c r="O182" s="242"/>
      <c r="P182" s="242"/>
      <c r="Q182" s="242"/>
      <c r="R182" s="242"/>
      <c r="S182" s="242"/>
      <c r="T182" s="24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4" t="s">
        <v>220</v>
      </c>
      <c r="AU182" s="244" t="s">
        <v>81</v>
      </c>
      <c r="AV182" s="13" t="s">
        <v>79</v>
      </c>
      <c r="AW182" s="13" t="s">
        <v>32</v>
      </c>
      <c r="AX182" s="13" t="s">
        <v>71</v>
      </c>
      <c r="AY182" s="244" t="s">
        <v>209</v>
      </c>
    </row>
    <row r="183" s="13" customFormat="1">
      <c r="A183" s="13"/>
      <c r="B183" s="234"/>
      <c r="C183" s="235"/>
      <c r="D183" s="236" t="s">
        <v>220</v>
      </c>
      <c r="E183" s="237" t="s">
        <v>19</v>
      </c>
      <c r="F183" s="238" t="s">
        <v>629</v>
      </c>
      <c r="G183" s="235"/>
      <c r="H183" s="237" t="s">
        <v>19</v>
      </c>
      <c r="I183" s="239"/>
      <c r="J183" s="235"/>
      <c r="K183" s="235"/>
      <c r="L183" s="240"/>
      <c r="M183" s="241"/>
      <c r="N183" s="242"/>
      <c r="O183" s="242"/>
      <c r="P183" s="242"/>
      <c r="Q183" s="242"/>
      <c r="R183" s="242"/>
      <c r="S183" s="242"/>
      <c r="T183" s="24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4" t="s">
        <v>220</v>
      </c>
      <c r="AU183" s="244" t="s">
        <v>81</v>
      </c>
      <c r="AV183" s="13" t="s">
        <v>79</v>
      </c>
      <c r="AW183" s="13" t="s">
        <v>32</v>
      </c>
      <c r="AX183" s="13" t="s">
        <v>71</v>
      </c>
      <c r="AY183" s="244" t="s">
        <v>209</v>
      </c>
    </row>
    <row r="184" s="14" customFormat="1">
      <c r="A184" s="14"/>
      <c r="B184" s="245"/>
      <c r="C184" s="246"/>
      <c r="D184" s="236" t="s">
        <v>220</v>
      </c>
      <c r="E184" s="247" t="s">
        <v>19</v>
      </c>
      <c r="F184" s="248" t="s">
        <v>2276</v>
      </c>
      <c r="G184" s="246"/>
      <c r="H184" s="249">
        <v>127.743</v>
      </c>
      <c r="I184" s="250"/>
      <c r="J184" s="246"/>
      <c r="K184" s="246"/>
      <c r="L184" s="251"/>
      <c r="M184" s="252"/>
      <c r="N184" s="253"/>
      <c r="O184" s="253"/>
      <c r="P184" s="253"/>
      <c r="Q184" s="253"/>
      <c r="R184" s="253"/>
      <c r="S184" s="253"/>
      <c r="T184" s="25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5" t="s">
        <v>220</v>
      </c>
      <c r="AU184" s="255" t="s">
        <v>81</v>
      </c>
      <c r="AV184" s="14" t="s">
        <v>81</v>
      </c>
      <c r="AW184" s="14" t="s">
        <v>32</v>
      </c>
      <c r="AX184" s="14" t="s">
        <v>79</v>
      </c>
      <c r="AY184" s="255" t="s">
        <v>209</v>
      </c>
    </row>
    <row r="185" s="2" customFormat="1" ht="37.8" customHeight="1">
      <c r="A185" s="41"/>
      <c r="B185" s="42"/>
      <c r="C185" s="216" t="s">
        <v>317</v>
      </c>
      <c r="D185" s="216" t="s">
        <v>211</v>
      </c>
      <c r="E185" s="217" t="s">
        <v>644</v>
      </c>
      <c r="F185" s="218" t="s">
        <v>645</v>
      </c>
      <c r="G185" s="219" t="s">
        <v>362</v>
      </c>
      <c r="H185" s="220">
        <v>638.71500000000003</v>
      </c>
      <c r="I185" s="221"/>
      <c r="J185" s="222">
        <f>ROUND(I185*H185,2)</f>
        <v>0</v>
      </c>
      <c r="K185" s="218" t="s">
        <v>215</v>
      </c>
      <c r="L185" s="47"/>
      <c r="M185" s="223" t="s">
        <v>19</v>
      </c>
      <c r="N185" s="224" t="s">
        <v>42</v>
      </c>
      <c r="O185" s="87"/>
      <c r="P185" s="225">
        <f>O185*H185</f>
        <v>0</v>
      </c>
      <c r="Q185" s="225">
        <v>0</v>
      </c>
      <c r="R185" s="225">
        <f>Q185*H185</f>
        <v>0</v>
      </c>
      <c r="S185" s="225">
        <v>0</v>
      </c>
      <c r="T185" s="226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27" t="s">
        <v>216</v>
      </c>
      <c r="AT185" s="227" t="s">
        <v>211</v>
      </c>
      <c r="AU185" s="227" t="s">
        <v>81</v>
      </c>
      <c r="AY185" s="20" t="s">
        <v>209</v>
      </c>
      <c r="BE185" s="228">
        <f>IF(N185="základní",J185,0)</f>
        <v>0</v>
      </c>
      <c r="BF185" s="228">
        <f>IF(N185="snížená",J185,0)</f>
        <v>0</v>
      </c>
      <c r="BG185" s="228">
        <f>IF(N185="zákl. přenesená",J185,0)</f>
        <v>0</v>
      </c>
      <c r="BH185" s="228">
        <f>IF(N185="sníž. přenesená",J185,0)</f>
        <v>0</v>
      </c>
      <c r="BI185" s="228">
        <f>IF(N185="nulová",J185,0)</f>
        <v>0</v>
      </c>
      <c r="BJ185" s="20" t="s">
        <v>79</v>
      </c>
      <c r="BK185" s="228">
        <f>ROUND(I185*H185,2)</f>
        <v>0</v>
      </c>
      <c r="BL185" s="20" t="s">
        <v>216</v>
      </c>
      <c r="BM185" s="227" t="s">
        <v>2277</v>
      </c>
    </row>
    <row r="186" s="2" customFormat="1">
      <c r="A186" s="41"/>
      <c r="B186" s="42"/>
      <c r="C186" s="43"/>
      <c r="D186" s="229" t="s">
        <v>218</v>
      </c>
      <c r="E186" s="43"/>
      <c r="F186" s="230" t="s">
        <v>647</v>
      </c>
      <c r="G186" s="43"/>
      <c r="H186" s="43"/>
      <c r="I186" s="231"/>
      <c r="J186" s="43"/>
      <c r="K186" s="43"/>
      <c r="L186" s="47"/>
      <c r="M186" s="232"/>
      <c r="N186" s="233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0" t="s">
        <v>218</v>
      </c>
      <c r="AU186" s="20" t="s">
        <v>81</v>
      </c>
    </row>
    <row r="187" s="14" customFormat="1">
      <c r="A187" s="14"/>
      <c r="B187" s="245"/>
      <c r="C187" s="246"/>
      <c r="D187" s="236" t="s">
        <v>220</v>
      </c>
      <c r="E187" s="246"/>
      <c r="F187" s="248" t="s">
        <v>2278</v>
      </c>
      <c r="G187" s="246"/>
      <c r="H187" s="249">
        <v>638.71500000000003</v>
      </c>
      <c r="I187" s="250"/>
      <c r="J187" s="246"/>
      <c r="K187" s="246"/>
      <c r="L187" s="251"/>
      <c r="M187" s="252"/>
      <c r="N187" s="253"/>
      <c r="O187" s="253"/>
      <c r="P187" s="253"/>
      <c r="Q187" s="253"/>
      <c r="R187" s="253"/>
      <c r="S187" s="253"/>
      <c r="T187" s="25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5" t="s">
        <v>220</v>
      </c>
      <c r="AU187" s="255" t="s">
        <v>81</v>
      </c>
      <c r="AV187" s="14" t="s">
        <v>81</v>
      </c>
      <c r="AW187" s="14" t="s">
        <v>4</v>
      </c>
      <c r="AX187" s="14" t="s">
        <v>79</v>
      </c>
      <c r="AY187" s="255" t="s">
        <v>209</v>
      </c>
    </row>
    <row r="188" s="2" customFormat="1" ht="24.15" customHeight="1">
      <c r="A188" s="41"/>
      <c r="B188" s="42"/>
      <c r="C188" s="216" t="s">
        <v>324</v>
      </c>
      <c r="D188" s="216" t="s">
        <v>211</v>
      </c>
      <c r="E188" s="217" t="s">
        <v>650</v>
      </c>
      <c r="F188" s="218" t="s">
        <v>651</v>
      </c>
      <c r="G188" s="219" t="s">
        <v>362</v>
      </c>
      <c r="H188" s="220">
        <v>347.08499999999998</v>
      </c>
      <c r="I188" s="221"/>
      <c r="J188" s="222">
        <f>ROUND(I188*H188,2)</f>
        <v>0</v>
      </c>
      <c r="K188" s="218" t="s">
        <v>215</v>
      </c>
      <c r="L188" s="47"/>
      <c r="M188" s="223" t="s">
        <v>19</v>
      </c>
      <c r="N188" s="224" t="s">
        <v>42</v>
      </c>
      <c r="O188" s="87"/>
      <c r="P188" s="225">
        <f>O188*H188</f>
        <v>0</v>
      </c>
      <c r="Q188" s="225">
        <v>0</v>
      </c>
      <c r="R188" s="225">
        <f>Q188*H188</f>
        <v>0</v>
      </c>
      <c r="S188" s="225">
        <v>0</v>
      </c>
      <c r="T188" s="226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7" t="s">
        <v>216</v>
      </c>
      <c r="AT188" s="227" t="s">
        <v>211</v>
      </c>
      <c r="AU188" s="227" t="s">
        <v>81</v>
      </c>
      <c r="AY188" s="20" t="s">
        <v>209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20" t="s">
        <v>79</v>
      </c>
      <c r="BK188" s="228">
        <f>ROUND(I188*H188,2)</f>
        <v>0</v>
      </c>
      <c r="BL188" s="20" t="s">
        <v>216</v>
      </c>
      <c r="BM188" s="227" t="s">
        <v>2279</v>
      </c>
    </row>
    <row r="189" s="2" customFormat="1">
      <c r="A189" s="41"/>
      <c r="B189" s="42"/>
      <c r="C189" s="43"/>
      <c r="D189" s="229" t="s">
        <v>218</v>
      </c>
      <c r="E189" s="43"/>
      <c r="F189" s="230" t="s">
        <v>653</v>
      </c>
      <c r="G189" s="43"/>
      <c r="H189" s="43"/>
      <c r="I189" s="231"/>
      <c r="J189" s="43"/>
      <c r="K189" s="43"/>
      <c r="L189" s="47"/>
      <c r="M189" s="232"/>
      <c r="N189" s="233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218</v>
      </c>
      <c r="AU189" s="20" t="s">
        <v>81</v>
      </c>
    </row>
    <row r="190" s="13" customFormat="1">
      <c r="A190" s="13"/>
      <c r="B190" s="234"/>
      <c r="C190" s="235"/>
      <c r="D190" s="236" t="s">
        <v>220</v>
      </c>
      <c r="E190" s="237" t="s">
        <v>19</v>
      </c>
      <c r="F190" s="238" t="s">
        <v>615</v>
      </c>
      <c r="G190" s="235"/>
      <c r="H190" s="237" t="s">
        <v>19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220</v>
      </c>
      <c r="AU190" s="244" t="s">
        <v>81</v>
      </c>
      <c r="AV190" s="13" t="s">
        <v>79</v>
      </c>
      <c r="AW190" s="13" t="s">
        <v>32</v>
      </c>
      <c r="AX190" s="13" t="s">
        <v>71</v>
      </c>
      <c r="AY190" s="244" t="s">
        <v>209</v>
      </c>
    </row>
    <row r="191" s="14" customFormat="1">
      <c r="A191" s="14"/>
      <c r="B191" s="245"/>
      <c r="C191" s="246"/>
      <c r="D191" s="236" t="s">
        <v>220</v>
      </c>
      <c r="E191" s="247" t="s">
        <v>19</v>
      </c>
      <c r="F191" s="248" t="s">
        <v>2267</v>
      </c>
      <c r="G191" s="246"/>
      <c r="H191" s="249">
        <v>6.2830000000000004</v>
      </c>
      <c r="I191" s="250"/>
      <c r="J191" s="246"/>
      <c r="K191" s="246"/>
      <c r="L191" s="251"/>
      <c r="M191" s="252"/>
      <c r="N191" s="253"/>
      <c r="O191" s="253"/>
      <c r="P191" s="253"/>
      <c r="Q191" s="253"/>
      <c r="R191" s="253"/>
      <c r="S191" s="253"/>
      <c r="T191" s="25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5" t="s">
        <v>220</v>
      </c>
      <c r="AU191" s="255" t="s">
        <v>81</v>
      </c>
      <c r="AV191" s="14" t="s">
        <v>81</v>
      </c>
      <c r="AW191" s="14" t="s">
        <v>32</v>
      </c>
      <c r="AX191" s="14" t="s">
        <v>71</v>
      </c>
      <c r="AY191" s="255" t="s">
        <v>209</v>
      </c>
    </row>
    <row r="192" s="13" customFormat="1">
      <c r="A192" s="13"/>
      <c r="B192" s="234"/>
      <c r="C192" s="235"/>
      <c r="D192" s="236" t="s">
        <v>220</v>
      </c>
      <c r="E192" s="237" t="s">
        <v>19</v>
      </c>
      <c r="F192" s="238" t="s">
        <v>617</v>
      </c>
      <c r="G192" s="235"/>
      <c r="H192" s="237" t="s">
        <v>19</v>
      </c>
      <c r="I192" s="239"/>
      <c r="J192" s="235"/>
      <c r="K192" s="235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220</v>
      </c>
      <c r="AU192" s="244" t="s">
        <v>81</v>
      </c>
      <c r="AV192" s="13" t="s">
        <v>79</v>
      </c>
      <c r="AW192" s="13" t="s">
        <v>32</v>
      </c>
      <c r="AX192" s="13" t="s">
        <v>71</v>
      </c>
      <c r="AY192" s="244" t="s">
        <v>209</v>
      </c>
    </row>
    <row r="193" s="14" customFormat="1">
      <c r="A193" s="14"/>
      <c r="B193" s="245"/>
      <c r="C193" s="246"/>
      <c r="D193" s="236" t="s">
        <v>220</v>
      </c>
      <c r="E193" s="247" t="s">
        <v>19</v>
      </c>
      <c r="F193" s="248" t="s">
        <v>2280</v>
      </c>
      <c r="G193" s="246"/>
      <c r="H193" s="249">
        <v>206.51400000000001</v>
      </c>
      <c r="I193" s="250"/>
      <c r="J193" s="246"/>
      <c r="K193" s="246"/>
      <c r="L193" s="251"/>
      <c r="M193" s="252"/>
      <c r="N193" s="253"/>
      <c r="O193" s="253"/>
      <c r="P193" s="253"/>
      <c r="Q193" s="253"/>
      <c r="R193" s="253"/>
      <c r="S193" s="253"/>
      <c r="T193" s="25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5" t="s">
        <v>220</v>
      </c>
      <c r="AU193" s="255" t="s">
        <v>81</v>
      </c>
      <c r="AV193" s="14" t="s">
        <v>81</v>
      </c>
      <c r="AW193" s="14" t="s">
        <v>32</v>
      </c>
      <c r="AX193" s="14" t="s">
        <v>71</v>
      </c>
      <c r="AY193" s="255" t="s">
        <v>209</v>
      </c>
    </row>
    <row r="194" s="16" customFormat="1">
      <c r="A194" s="16"/>
      <c r="B194" s="267"/>
      <c r="C194" s="268"/>
      <c r="D194" s="236" t="s">
        <v>220</v>
      </c>
      <c r="E194" s="269" t="s">
        <v>19</v>
      </c>
      <c r="F194" s="270" t="s">
        <v>370</v>
      </c>
      <c r="G194" s="268"/>
      <c r="H194" s="271">
        <v>212.797</v>
      </c>
      <c r="I194" s="272"/>
      <c r="J194" s="268"/>
      <c r="K194" s="268"/>
      <c r="L194" s="273"/>
      <c r="M194" s="274"/>
      <c r="N194" s="275"/>
      <c r="O194" s="275"/>
      <c r="P194" s="275"/>
      <c r="Q194" s="275"/>
      <c r="R194" s="275"/>
      <c r="S194" s="275"/>
      <c r="T194" s="27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T194" s="277" t="s">
        <v>220</v>
      </c>
      <c r="AU194" s="277" t="s">
        <v>81</v>
      </c>
      <c r="AV194" s="16" t="s">
        <v>146</v>
      </c>
      <c r="AW194" s="16" t="s">
        <v>32</v>
      </c>
      <c r="AX194" s="16" t="s">
        <v>71</v>
      </c>
      <c r="AY194" s="277" t="s">
        <v>209</v>
      </c>
    </row>
    <row r="195" s="13" customFormat="1">
      <c r="A195" s="13"/>
      <c r="B195" s="234"/>
      <c r="C195" s="235"/>
      <c r="D195" s="236" t="s">
        <v>220</v>
      </c>
      <c r="E195" s="237" t="s">
        <v>19</v>
      </c>
      <c r="F195" s="238" t="s">
        <v>1753</v>
      </c>
      <c r="G195" s="235"/>
      <c r="H195" s="237" t="s">
        <v>19</v>
      </c>
      <c r="I195" s="239"/>
      <c r="J195" s="235"/>
      <c r="K195" s="235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220</v>
      </c>
      <c r="AU195" s="244" t="s">
        <v>81</v>
      </c>
      <c r="AV195" s="13" t="s">
        <v>79</v>
      </c>
      <c r="AW195" s="13" t="s">
        <v>32</v>
      </c>
      <c r="AX195" s="13" t="s">
        <v>71</v>
      </c>
      <c r="AY195" s="244" t="s">
        <v>209</v>
      </c>
    </row>
    <row r="196" s="14" customFormat="1">
      <c r="A196" s="14"/>
      <c r="B196" s="245"/>
      <c r="C196" s="246"/>
      <c r="D196" s="236" t="s">
        <v>220</v>
      </c>
      <c r="E196" s="247" t="s">
        <v>19</v>
      </c>
      <c r="F196" s="248" t="s">
        <v>2269</v>
      </c>
      <c r="G196" s="246"/>
      <c r="H196" s="249">
        <v>21.175000000000001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220</v>
      </c>
      <c r="AU196" s="255" t="s">
        <v>81</v>
      </c>
      <c r="AV196" s="14" t="s">
        <v>81</v>
      </c>
      <c r="AW196" s="14" t="s">
        <v>32</v>
      </c>
      <c r="AX196" s="14" t="s">
        <v>71</v>
      </c>
      <c r="AY196" s="255" t="s">
        <v>209</v>
      </c>
    </row>
    <row r="197" s="14" customFormat="1">
      <c r="A197" s="14"/>
      <c r="B197" s="245"/>
      <c r="C197" s="246"/>
      <c r="D197" s="236" t="s">
        <v>220</v>
      </c>
      <c r="E197" s="247" t="s">
        <v>19</v>
      </c>
      <c r="F197" s="248" t="s">
        <v>2270</v>
      </c>
      <c r="G197" s="246"/>
      <c r="H197" s="249">
        <v>82.390000000000001</v>
      </c>
      <c r="I197" s="250"/>
      <c r="J197" s="246"/>
      <c r="K197" s="246"/>
      <c r="L197" s="251"/>
      <c r="M197" s="252"/>
      <c r="N197" s="253"/>
      <c r="O197" s="253"/>
      <c r="P197" s="253"/>
      <c r="Q197" s="253"/>
      <c r="R197" s="253"/>
      <c r="S197" s="253"/>
      <c r="T197" s="25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5" t="s">
        <v>220</v>
      </c>
      <c r="AU197" s="255" t="s">
        <v>81</v>
      </c>
      <c r="AV197" s="14" t="s">
        <v>81</v>
      </c>
      <c r="AW197" s="14" t="s">
        <v>32</v>
      </c>
      <c r="AX197" s="14" t="s">
        <v>71</v>
      </c>
      <c r="AY197" s="255" t="s">
        <v>209</v>
      </c>
    </row>
    <row r="198" s="16" customFormat="1">
      <c r="A198" s="16"/>
      <c r="B198" s="267"/>
      <c r="C198" s="268"/>
      <c r="D198" s="236" t="s">
        <v>220</v>
      </c>
      <c r="E198" s="269" t="s">
        <v>19</v>
      </c>
      <c r="F198" s="270" t="s">
        <v>370</v>
      </c>
      <c r="G198" s="268"/>
      <c r="H198" s="271">
        <v>103.565</v>
      </c>
      <c r="I198" s="272"/>
      <c r="J198" s="268"/>
      <c r="K198" s="268"/>
      <c r="L198" s="273"/>
      <c r="M198" s="274"/>
      <c r="N198" s="275"/>
      <c r="O198" s="275"/>
      <c r="P198" s="275"/>
      <c r="Q198" s="275"/>
      <c r="R198" s="275"/>
      <c r="S198" s="275"/>
      <c r="T198" s="27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T198" s="277" t="s">
        <v>220</v>
      </c>
      <c r="AU198" s="277" t="s">
        <v>81</v>
      </c>
      <c r="AV198" s="16" t="s">
        <v>146</v>
      </c>
      <c r="AW198" s="16" t="s">
        <v>32</v>
      </c>
      <c r="AX198" s="16" t="s">
        <v>71</v>
      </c>
      <c r="AY198" s="277" t="s">
        <v>209</v>
      </c>
    </row>
    <row r="199" s="13" customFormat="1">
      <c r="A199" s="13"/>
      <c r="B199" s="234"/>
      <c r="C199" s="235"/>
      <c r="D199" s="236" t="s">
        <v>220</v>
      </c>
      <c r="E199" s="237" t="s">
        <v>19</v>
      </c>
      <c r="F199" s="238" t="s">
        <v>628</v>
      </c>
      <c r="G199" s="235"/>
      <c r="H199" s="237" t="s">
        <v>19</v>
      </c>
      <c r="I199" s="239"/>
      <c r="J199" s="235"/>
      <c r="K199" s="235"/>
      <c r="L199" s="240"/>
      <c r="M199" s="241"/>
      <c r="N199" s="242"/>
      <c r="O199" s="242"/>
      <c r="P199" s="242"/>
      <c r="Q199" s="242"/>
      <c r="R199" s="242"/>
      <c r="S199" s="242"/>
      <c r="T199" s="24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4" t="s">
        <v>220</v>
      </c>
      <c r="AU199" s="244" t="s">
        <v>81</v>
      </c>
      <c r="AV199" s="13" t="s">
        <v>79</v>
      </c>
      <c r="AW199" s="13" t="s">
        <v>32</v>
      </c>
      <c r="AX199" s="13" t="s">
        <v>71</v>
      </c>
      <c r="AY199" s="244" t="s">
        <v>209</v>
      </c>
    </row>
    <row r="200" s="14" customFormat="1">
      <c r="A200" s="14"/>
      <c r="B200" s="245"/>
      <c r="C200" s="246"/>
      <c r="D200" s="236" t="s">
        <v>220</v>
      </c>
      <c r="E200" s="247" t="s">
        <v>19</v>
      </c>
      <c r="F200" s="248" t="s">
        <v>2281</v>
      </c>
      <c r="G200" s="246"/>
      <c r="H200" s="249">
        <v>30.722999999999999</v>
      </c>
      <c r="I200" s="250"/>
      <c r="J200" s="246"/>
      <c r="K200" s="246"/>
      <c r="L200" s="251"/>
      <c r="M200" s="252"/>
      <c r="N200" s="253"/>
      <c r="O200" s="253"/>
      <c r="P200" s="253"/>
      <c r="Q200" s="253"/>
      <c r="R200" s="253"/>
      <c r="S200" s="253"/>
      <c r="T200" s="25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5" t="s">
        <v>220</v>
      </c>
      <c r="AU200" s="255" t="s">
        <v>81</v>
      </c>
      <c r="AV200" s="14" t="s">
        <v>81</v>
      </c>
      <c r="AW200" s="14" t="s">
        <v>32</v>
      </c>
      <c r="AX200" s="14" t="s">
        <v>71</v>
      </c>
      <c r="AY200" s="255" t="s">
        <v>209</v>
      </c>
    </row>
    <row r="201" s="15" customFormat="1">
      <c r="A201" s="15"/>
      <c r="B201" s="256"/>
      <c r="C201" s="257"/>
      <c r="D201" s="236" t="s">
        <v>220</v>
      </c>
      <c r="E201" s="258" t="s">
        <v>19</v>
      </c>
      <c r="F201" s="259" t="s">
        <v>271</v>
      </c>
      <c r="G201" s="257"/>
      <c r="H201" s="260">
        <v>347.08500000000004</v>
      </c>
      <c r="I201" s="261"/>
      <c r="J201" s="257"/>
      <c r="K201" s="257"/>
      <c r="L201" s="262"/>
      <c r="M201" s="263"/>
      <c r="N201" s="264"/>
      <c r="O201" s="264"/>
      <c r="P201" s="264"/>
      <c r="Q201" s="264"/>
      <c r="R201" s="264"/>
      <c r="S201" s="264"/>
      <c r="T201" s="26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66" t="s">
        <v>220</v>
      </c>
      <c r="AU201" s="266" t="s">
        <v>81</v>
      </c>
      <c r="AV201" s="15" t="s">
        <v>216</v>
      </c>
      <c r="AW201" s="15" t="s">
        <v>32</v>
      </c>
      <c r="AX201" s="15" t="s">
        <v>79</v>
      </c>
      <c r="AY201" s="266" t="s">
        <v>209</v>
      </c>
    </row>
    <row r="202" s="2" customFormat="1" ht="24.15" customHeight="1">
      <c r="A202" s="41"/>
      <c r="B202" s="42"/>
      <c r="C202" s="216" t="s">
        <v>331</v>
      </c>
      <c r="D202" s="216" t="s">
        <v>211</v>
      </c>
      <c r="E202" s="217" t="s">
        <v>657</v>
      </c>
      <c r="F202" s="218" t="s">
        <v>658</v>
      </c>
      <c r="G202" s="219" t="s">
        <v>659</v>
      </c>
      <c r="H202" s="220">
        <v>285.23899999999998</v>
      </c>
      <c r="I202" s="221"/>
      <c r="J202" s="222">
        <f>ROUND(I202*H202,2)</f>
        <v>0</v>
      </c>
      <c r="K202" s="218" t="s">
        <v>215</v>
      </c>
      <c r="L202" s="47"/>
      <c r="M202" s="223" t="s">
        <v>19</v>
      </c>
      <c r="N202" s="224" t="s">
        <v>42</v>
      </c>
      <c r="O202" s="87"/>
      <c r="P202" s="225">
        <f>O202*H202</f>
        <v>0</v>
      </c>
      <c r="Q202" s="225">
        <v>0</v>
      </c>
      <c r="R202" s="225">
        <f>Q202*H202</f>
        <v>0</v>
      </c>
      <c r="S202" s="225">
        <v>0</v>
      </c>
      <c r="T202" s="226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7" t="s">
        <v>216</v>
      </c>
      <c r="AT202" s="227" t="s">
        <v>211</v>
      </c>
      <c r="AU202" s="227" t="s">
        <v>81</v>
      </c>
      <c r="AY202" s="20" t="s">
        <v>209</v>
      </c>
      <c r="BE202" s="228">
        <f>IF(N202="základní",J202,0)</f>
        <v>0</v>
      </c>
      <c r="BF202" s="228">
        <f>IF(N202="snížená",J202,0)</f>
        <v>0</v>
      </c>
      <c r="BG202" s="228">
        <f>IF(N202="zákl. přenesená",J202,0)</f>
        <v>0</v>
      </c>
      <c r="BH202" s="228">
        <f>IF(N202="sníž. přenesená",J202,0)</f>
        <v>0</v>
      </c>
      <c r="BI202" s="228">
        <f>IF(N202="nulová",J202,0)</f>
        <v>0</v>
      </c>
      <c r="BJ202" s="20" t="s">
        <v>79</v>
      </c>
      <c r="BK202" s="228">
        <f>ROUND(I202*H202,2)</f>
        <v>0</v>
      </c>
      <c r="BL202" s="20" t="s">
        <v>216</v>
      </c>
      <c r="BM202" s="227" t="s">
        <v>2282</v>
      </c>
    </row>
    <row r="203" s="2" customFormat="1">
      <c r="A203" s="41"/>
      <c r="B203" s="42"/>
      <c r="C203" s="43"/>
      <c r="D203" s="229" t="s">
        <v>218</v>
      </c>
      <c r="E203" s="43"/>
      <c r="F203" s="230" t="s">
        <v>661</v>
      </c>
      <c r="G203" s="43"/>
      <c r="H203" s="43"/>
      <c r="I203" s="231"/>
      <c r="J203" s="43"/>
      <c r="K203" s="43"/>
      <c r="L203" s="47"/>
      <c r="M203" s="232"/>
      <c r="N203" s="233"/>
      <c r="O203" s="87"/>
      <c r="P203" s="87"/>
      <c r="Q203" s="87"/>
      <c r="R203" s="87"/>
      <c r="S203" s="87"/>
      <c r="T203" s="88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0" t="s">
        <v>218</v>
      </c>
      <c r="AU203" s="20" t="s">
        <v>81</v>
      </c>
    </row>
    <row r="204" s="14" customFormat="1">
      <c r="A204" s="14"/>
      <c r="B204" s="245"/>
      <c r="C204" s="246"/>
      <c r="D204" s="236" t="s">
        <v>220</v>
      </c>
      <c r="E204" s="246"/>
      <c r="F204" s="248" t="s">
        <v>2283</v>
      </c>
      <c r="G204" s="246"/>
      <c r="H204" s="249">
        <v>285.23899999999998</v>
      </c>
      <c r="I204" s="250"/>
      <c r="J204" s="246"/>
      <c r="K204" s="246"/>
      <c r="L204" s="251"/>
      <c r="M204" s="252"/>
      <c r="N204" s="253"/>
      <c r="O204" s="253"/>
      <c r="P204" s="253"/>
      <c r="Q204" s="253"/>
      <c r="R204" s="253"/>
      <c r="S204" s="253"/>
      <c r="T204" s="25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5" t="s">
        <v>220</v>
      </c>
      <c r="AU204" s="255" t="s">
        <v>81</v>
      </c>
      <c r="AV204" s="14" t="s">
        <v>81</v>
      </c>
      <c r="AW204" s="14" t="s">
        <v>4</v>
      </c>
      <c r="AX204" s="14" t="s">
        <v>79</v>
      </c>
      <c r="AY204" s="255" t="s">
        <v>209</v>
      </c>
    </row>
    <row r="205" s="2" customFormat="1" ht="24.15" customHeight="1">
      <c r="A205" s="41"/>
      <c r="B205" s="42"/>
      <c r="C205" s="216" t="s">
        <v>7</v>
      </c>
      <c r="D205" s="216" t="s">
        <v>211</v>
      </c>
      <c r="E205" s="217" t="s">
        <v>664</v>
      </c>
      <c r="F205" s="218" t="s">
        <v>665</v>
      </c>
      <c r="G205" s="219" t="s">
        <v>362</v>
      </c>
      <c r="H205" s="220">
        <v>158.46600000000001</v>
      </c>
      <c r="I205" s="221"/>
      <c r="J205" s="222">
        <f>ROUND(I205*H205,2)</f>
        <v>0</v>
      </c>
      <c r="K205" s="218" t="s">
        <v>215</v>
      </c>
      <c r="L205" s="47"/>
      <c r="M205" s="223" t="s">
        <v>19</v>
      </c>
      <c r="N205" s="224" t="s">
        <v>42</v>
      </c>
      <c r="O205" s="87"/>
      <c r="P205" s="225">
        <f>O205*H205</f>
        <v>0</v>
      </c>
      <c r="Q205" s="225">
        <v>0</v>
      </c>
      <c r="R205" s="225">
        <f>Q205*H205</f>
        <v>0</v>
      </c>
      <c r="S205" s="225">
        <v>0</v>
      </c>
      <c r="T205" s="226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27" t="s">
        <v>216</v>
      </c>
      <c r="AT205" s="227" t="s">
        <v>211</v>
      </c>
      <c r="AU205" s="227" t="s">
        <v>81</v>
      </c>
      <c r="AY205" s="20" t="s">
        <v>209</v>
      </c>
      <c r="BE205" s="228">
        <f>IF(N205="základní",J205,0)</f>
        <v>0</v>
      </c>
      <c r="BF205" s="228">
        <f>IF(N205="snížená",J205,0)</f>
        <v>0</v>
      </c>
      <c r="BG205" s="228">
        <f>IF(N205="zákl. přenesená",J205,0)</f>
        <v>0</v>
      </c>
      <c r="BH205" s="228">
        <f>IF(N205="sníž. přenesená",J205,0)</f>
        <v>0</v>
      </c>
      <c r="BI205" s="228">
        <f>IF(N205="nulová",J205,0)</f>
        <v>0</v>
      </c>
      <c r="BJ205" s="20" t="s">
        <v>79</v>
      </c>
      <c r="BK205" s="228">
        <f>ROUND(I205*H205,2)</f>
        <v>0</v>
      </c>
      <c r="BL205" s="20" t="s">
        <v>216</v>
      </c>
      <c r="BM205" s="227" t="s">
        <v>2284</v>
      </c>
    </row>
    <row r="206" s="2" customFormat="1">
      <c r="A206" s="41"/>
      <c r="B206" s="42"/>
      <c r="C206" s="43"/>
      <c r="D206" s="229" t="s">
        <v>218</v>
      </c>
      <c r="E206" s="43"/>
      <c r="F206" s="230" t="s">
        <v>667</v>
      </c>
      <c r="G206" s="43"/>
      <c r="H206" s="43"/>
      <c r="I206" s="231"/>
      <c r="J206" s="43"/>
      <c r="K206" s="43"/>
      <c r="L206" s="47"/>
      <c r="M206" s="232"/>
      <c r="N206" s="233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218</v>
      </c>
      <c r="AU206" s="20" t="s">
        <v>81</v>
      </c>
    </row>
    <row r="207" s="14" customFormat="1">
      <c r="A207" s="14"/>
      <c r="B207" s="245"/>
      <c r="C207" s="246"/>
      <c r="D207" s="236" t="s">
        <v>220</v>
      </c>
      <c r="E207" s="247" t="s">
        <v>19</v>
      </c>
      <c r="F207" s="248" t="s">
        <v>2281</v>
      </c>
      <c r="G207" s="246"/>
      <c r="H207" s="249">
        <v>30.722999999999999</v>
      </c>
      <c r="I207" s="250"/>
      <c r="J207" s="246"/>
      <c r="K207" s="246"/>
      <c r="L207" s="251"/>
      <c r="M207" s="252"/>
      <c r="N207" s="253"/>
      <c r="O207" s="253"/>
      <c r="P207" s="253"/>
      <c r="Q207" s="253"/>
      <c r="R207" s="253"/>
      <c r="S207" s="253"/>
      <c r="T207" s="25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5" t="s">
        <v>220</v>
      </c>
      <c r="AU207" s="255" t="s">
        <v>81</v>
      </c>
      <c r="AV207" s="14" t="s">
        <v>81</v>
      </c>
      <c r="AW207" s="14" t="s">
        <v>32</v>
      </c>
      <c r="AX207" s="14" t="s">
        <v>71</v>
      </c>
      <c r="AY207" s="255" t="s">
        <v>209</v>
      </c>
    </row>
    <row r="208" s="14" customFormat="1">
      <c r="A208" s="14"/>
      <c r="B208" s="245"/>
      <c r="C208" s="246"/>
      <c r="D208" s="236" t="s">
        <v>220</v>
      </c>
      <c r="E208" s="247" t="s">
        <v>19</v>
      </c>
      <c r="F208" s="248" t="s">
        <v>2285</v>
      </c>
      <c r="G208" s="246"/>
      <c r="H208" s="249">
        <v>127.743</v>
      </c>
      <c r="I208" s="250"/>
      <c r="J208" s="246"/>
      <c r="K208" s="246"/>
      <c r="L208" s="251"/>
      <c r="M208" s="252"/>
      <c r="N208" s="253"/>
      <c r="O208" s="253"/>
      <c r="P208" s="253"/>
      <c r="Q208" s="253"/>
      <c r="R208" s="253"/>
      <c r="S208" s="253"/>
      <c r="T208" s="25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5" t="s">
        <v>220</v>
      </c>
      <c r="AU208" s="255" t="s">
        <v>81</v>
      </c>
      <c r="AV208" s="14" t="s">
        <v>81</v>
      </c>
      <c r="AW208" s="14" t="s">
        <v>32</v>
      </c>
      <c r="AX208" s="14" t="s">
        <v>71</v>
      </c>
      <c r="AY208" s="255" t="s">
        <v>209</v>
      </c>
    </row>
    <row r="209" s="15" customFormat="1">
      <c r="A209" s="15"/>
      <c r="B209" s="256"/>
      <c r="C209" s="257"/>
      <c r="D209" s="236" t="s">
        <v>220</v>
      </c>
      <c r="E209" s="258" t="s">
        <v>19</v>
      </c>
      <c r="F209" s="259" t="s">
        <v>271</v>
      </c>
      <c r="G209" s="257"/>
      <c r="H209" s="260">
        <v>158.46600000000001</v>
      </c>
      <c r="I209" s="261"/>
      <c r="J209" s="257"/>
      <c r="K209" s="257"/>
      <c r="L209" s="262"/>
      <c r="M209" s="263"/>
      <c r="N209" s="264"/>
      <c r="O209" s="264"/>
      <c r="P209" s="264"/>
      <c r="Q209" s="264"/>
      <c r="R209" s="264"/>
      <c r="S209" s="264"/>
      <c r="T209" s="26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66" t="s">
        <v>220</v>
      </c>
      <c r="AU209" s="266" t="s">
        <v>81</v>
      </c>
      <c r="AV209" s="15" t="s">
        <v>216</v>
      </c>
      <c r="AW209" s="15" t="s">
        <v>32</v>
      </c>
      <c r="AX209" s="15" t="s">
        <v>79</v>
      </c>
      <c r="AY209" s="266" t="s">
        <v>209</v>
      </c>
    </row>
    <row r="210" s="2" customFormat="1" ht="24.15" customHeight="1">
      <c r="A210" s="41"/>
      <c r="B210" s="42"/>
      <c r="C210" s="216" t="s">
        <v>344</v>
      </c>
      <c r="D210" s="216" t="s">
        <v>211</v>
      </c>
      <c r="E210" s="217" t="s">
        <v>670</v>
      </c>
      <c r="F210" s="218" t="s">
        <v>671</v>
      </c>
      <c r="G210" s="219" t="s">
        <v>362</v>
      </c>
      <c r="H210" s="220">
        <v>206.51400000000001</v>
      </c>
      <c r="I210" s="221"/>
      <c r="J210" s="222">
        <f>ROUND(I210*H210,2)</f>
        <v>0</v>
      </c>
      <c r="K210" s="218" t="s">
        <v>215</v>
      </c>
      <c r="L210" s="47"/>
      <c r="M210" s="223" t="s">
        <v>19</v>
      </c>
      <c r="N210" s="224" t="s">
        <v>42</v>
      </c>
      <c r="O210" s="87"/>
      <c r="P210" s="225">
        <f>O210*H210</f>
        <v>0</v>
      </c>
      <c r="Q210" s="225">
        <v>0</v>
      </c>
      <c r="R210" s="225">
        <f>Q210*H210</f>
        <v>0</v>
      </c>
      <c r="S210" s="225">
        <v>0</v>
      </c>
      <c r="T210" s="226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7" t="s">
        <v>216</v>
      </c>
      <c r="AT210" s="227" t="s">
        <v>211</v>
      </c>
      <c r="AU210" s="227" t="s">
        <v>81</v>
      </c>
      <c r="AY210" s="20" t="s">
        <v>209</v>
      </c>
      <c r="BE210" s="228">
        <f>IF(N210="základní",J210,0)</f>
        <v>0</v>
      </c>
      <c r="BF210" s="228">
        <f>IF(N210="snížená",J210,0)</f>
        <v>0</v>
      </c>
      <c r="BG210" s="228">
        <f>IF(N210="zákl. přenesená",J210,0)</f>
        <v>0</v>
      </c>
      <c r="BH210" s="228">
        <f>IF(N210="sníž. přenesená",J210,0)</f>
        <v>0</v>
      </c>
      <c r="BI210" s="228">
        <f>IF(N210="nulová",J210,0)</f>
        <v>0</v>
      </c>
      <c r="BJ210" s="20" t="s">
        <v>79</v>
      </c>
      <c r="BK210" s="228">
        <f>ROUND(I210*H210,2)</f>
        <v>0</v>
      </c>
      <c r="BL210" s="20" t="s">
        <v>216</v>
      </c>
      <c r="BM210" s="227" t="s">
        <v>2286</v>
      </c>
    </row>
    <row r="211" s="2" customFormat="1">
      <c r="A211" s="41"/>
      <c r="B211" s="42"/>
      <c r="C211" s="43"/>
      <c r="D211" s="229" t="s">
        <v>218</v>
      </c>
      <c r="E211" s="43"/>
      <c r="F211" s="230" t="s">
        <v>673</v>
      </c>
      <c r="G211" s="43"/>
      <c r="H211" s="43"/>
      <c r="I211" s="231"/>
      <c r="J211" s="43"/>
      <c r="K211" s="43"/>
      <c r="L211" s="47"/>
      <c r="M211" s="232"/>
      <c r="N211" s="233"/>
      <c r="O211" s="87"/>
      <c r="P211" s="87"/>
      <c r="Q211" s="87"/>
      <c r="R211" s="87"/>
      <c r="S211" s="87"/>
      <c r="T211" s="88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0" t="s">
        <v>218</v>
      </c>
      <c r="AU211" s="20" t="s">
        <v>81</v>
      </c>
    </row>
    <row r="212" s="13" customFormat="1">
      <c r="A212" s="13"/>
      <c r="B212" s="234"/>
      <c r="C212" s="235"/>
      <c r="D212" s="236" t="s">
        <v>220</v>
      </c>
      <c r="E212" s="237" t="s">
        <v>19</v>
      </c>
      <c r="F212" s="238" t="s">
        <v>674</v>
      </c>
      <c r="G212" s="235"/>
      <c r="H212" s="237" t="s">
        <v>19</v>
      </c>
      <c r="I212" s="239"/>
      <c r="J212" s="235"/>
      <c r="K212" s="235"/>
      <c r="L212" s="240"/>
      <c r="M212" s="241"/>
      <c r="N212" s="242"/>
      <c r="O212" s="242"/>
      <c r="P212" s="242"/>
      <c r="Q212" s="242"/>
      <c r="R212" s="242"/>
      <c r="S212" s="242"/>
      <c r="T212" s="24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4" t="s">
        <v>220</v>
      </c>
      <c r="AU212" s="244" t="s">
        <v>81</v>
      </c>
      <c r="AV212" s="13" t="s">
        <v>79</v>
      </c>
      <c r="AW212" s="13" t="s">
        <v>32</v>
      </c>
      <c r="AX212" s="13" t="s">
        <v>71</v>
      </c>
      <c r="AY212" s="244" t="s">
        <v>209</v>
      </c>
    </row>
    <row r="213" s="14" customFormat="1">
      <c r="A213" s="14"/>
      <c r="B213" s="245"/>
      <c r="C213" s="246"/>
      <c r="D213" s="236" t="s">
        <v>220</v>
      </c>
      <c r="E213" s="247" t="s">
        <v>19</v>
      </c>
      <c r="F213" s="248" t="s">
        <v>2287</v>
      </c>
      <c r="G213" s="246"/>
      <c r="H213" s="249">
        <v>19.25</v>
      </c>
      <c r="I213" s="250"/>
      <c r="J213" s="246"/>
      <c r="K213" s="246"/>
      <c r="L213" s="251"/>
      <c r="M213" s="252"/>
      <c r="N213" s="253"/>
      <c r="O213" s="253"/>
      <c r="P213" s="253"/>
      <c r="Q213" s="253"/>
      <c r="R213" s="253"/>
      <c r="S213" s="253"/>
      <c r="T213" s="25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5" t="s">
        <v>220</v>
      </c>
      <c r="AU213" s="255" t="s">
        <v>81</v>
      </c>
      <c r="AV213" s="14" t="s">
        <v>81</v>
      </c>
      <c r="AW213" s="14" t="s">
        <v>32</v>
      </c>
      <c r="AX213" s="14" t="s">
        <v>71</v>
      </c>
      <c r="AY213" s="255" t="s">
        <v>209</v>
      </c>
    </row>
    <row r="214" s="13" customFormat="1">
      <c r="A214" s="13"/>
      <c r="B214" s="234"/>
      <c r="C214" s="235"/>
      <c r="D214" s="236" t="s">
        <v>220</v>
      </c>
      <c r="E214" s="237" t="s">
        <v>19</v>
      </c>
      <c r="F214" s="238" t="s">
        <v>1252</v>
      </c>
      <c r="G214" s="235"/>
      <c r="H214" s="237" t="s">
        <v>19</v>
      </c>
      <c r="I214" s="239"/>
      <c r="J214" s="235"/>
      <c r="K214" s="235"/>
      <c r="L214" s="240"/>
      <c r="M214" s="241"/>
      <c r="N214" s="242"/>
      <c r="O214" s="242"/>
      <c r="P214" s="242"/>
      <c r="Q214" s="242"/>
      <c r="R214" s="242"/>
      <c r="S214" s="242"/>
      <c r="T214" s="24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4" t="s">
        <v>220</v>
      </c>
      <c r="AU214" s="244" t="s">
        <v>81</v>
      </c>
      <c r="AV214" s="13" t="s">
        <v>79</v>
      </c>
      <c r="AW214" s="13" t="s">
        <v>32</v>
      </c>
      <c r="AX214" s="13" t="s">
        <v>71</v>
      </c>
      <c r="AY214" s="244" t="s">
        <v>209</v>
      </c>
    </row>
    <row r="215" s="14" customFormat="1">
      <c r="A215" s="14"/>
      <c r="B215" s="245"/>
      <c r="C215" s="246"/>
      <c r="D215" s="236" t="s">
        <v>220</v>
      </c>
      <c r="E215" s="247" t="s">
        <v>19</v>
      </c>
      <c r="F215" s="248" t="s">
        <v>2288</v>
      </c>
      <c r="G215" s="246"/>
      <c r="H215" s="249">
        <v>187.26400000000001</v>
      </c>
      <c r="I215" s="250"/>
      <c r="J215" s="246"/>
      <c r="K215" s="246"/>
      <c r="L215" s="251"/>
      <c r="M215" s="252"/>
      <c r="N215" s="253"/>
      <c r="O215" s="253"/>
      <c r="P215" s="253"/>
      <c r="Q215" s="253"/>
      <c r="R215" s="253"/>
      <c r="S215" s="253"/>
      <c r="T215" s="25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5" t="s">
        <v>220</v>
      </c>
      <c r="AU215" s="255" t="s">
        <v>81</v>
      </c>
      <c r="AV215" s="14" t="s">
        <v>81</v>
      </c>
      <c r="AW215" s="14" t="s">
        <v>32</v>
      </c>
      <c r="AX215" s="14" t="s">
        <v>71</v>
      </c>
      <c r="AY215" s="255" t="s">
        <v>209</v>
      </c>
    </row>
    <row r="216" s="15" customFormat="1">
      <c r="A216" s="15"/>
      <c r="B216" s="256"/>
      <c r="C216" s="257"/>
      <c r="D216" s="236" t="s">
        <v>220</v>
      </c>
      <c r="E216" s="258" t="s">
        <v>19</v>
      </c>
      <c r="F216" s="259" t="s">
        <v>271</v>
      </c>
      <c r="G216" s="257"/>
      <c r="H216" s="260">
        <v>206.51400000000001</v>
      </c>
      <c r="I216" s="261"/>
      <c r="J216" s="257"/>
      <c r="K216" s="257"/>
      <c r="L216" s="262"/>
      <c r="M216" s="263"/>
      <c r="N216" s="264"/>
      <c r="O216" s="264"/>
      <c r="P216" s="264"/>
      <c r="Q216" s="264"/>
      <c r="R216" s="264"/>
      <c r="S216" s="264"/>
      <c r="T216" s="26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66" t="s">
        <v>220</v>
      </c>
      <c r="AU216" s="266" t="s">
        <v>81</v>
      </c>
      <c r="AV216" s="15" t="s">
        <v>216</v>
      </c>
      <c r="AW216" s="15" t="s">
        <v>32</v>
      </c>
      <c r="AX216" s="15" t="s">
        <v>79</v>
      </c>
      <c r="AY216" s="266" t="s">
        <v>209</v>
      </c>
    </row>
    <row r="217" s="2" customFormat="1" ht="37.8" customHeight="1">
      <c r="A217" s="41"/>
      <c r="B217" s="42"/>
      <c r="C217" s="216" t="s">
        <v>354</v>
      </c>
      <c r="D217" s="216" t="s">
        <v>211</v>
      </c>
      <c r="E217" s="217" t="s">
        <v>687</v>
      </c>
      <c r="F217" s="218" t="s">
        <v>688</v>
      </c>
      <c r="G217" s="219" t="s">
        <v>362</v>
      </c>
      <c r="H217" s="220">
        <v>82.390000000000001</v>
      </c>
      <c r="I217" s="221"/>
      <c r="J217" s="222">
        <f>ROUND(I217*H217,2)</f>
        <v>0</v>
      </c>
      <c r="K217" s="218" t="s">
        <v>215</v>
      </c>
      <c r="L217" s="47"/>
      <c r="M217" s="223" t="s">
        <v>19</v>
      </c>
      <c r="N217" s="224" t="s">
        <v>42</v>
      </c>
      <c r="O217" s="87"/>
      <c r="P217" s="225">
        <f>O217*H217</f>
        <v>0</v>
      </c>
      <c r="Q217" s="225">
        <v>0</v>
      </c>
      <c r="R217" s="225">
        <f>Q217*H217</f>
        <v>0</v>
      </c>
      <c r="S217" s="225">
        <v>0</v>
      </c>
      <c r="T217" s="226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27" t="s">
        <v>216</v>
      </c>
      <c r="AT217" s="227" t="s">
        <v>211</v>
      </c>
      <c r="AU217" s="227" t="s">
        <v>81</v>
      </c>
      <c r="AY217" s="20" t="s">
        <v>209</v>
      </c>
      <c r="BE217" s="228">
        <f>IF(N217="základní",J217,0)</f>
        <v>0</v>
      </c>
      <c r="BF217" s="228">
        <f>IF(N217="snížená",J217,0)</f>
        <v>0</v>
      </c>
      <c r="BG217" s="228">
        <f>IF(N217="zákl. přenesená",J217,0)</f>
        <v>0</v>
      </c>
      <c r="BH217" s="228">
        <f>IF(N217="sníž. přenesená",J217,0)</f>
        <v>0</v>
      </c>
      <c r="BI217" s="228">
        <f>IF(N217="nulová",J217,0)</f>
        <v>0</v>
      </c>
      <c r="BJ217" s="20" t="s">
        <v>79</v>
      </c>
      <c r="BK217" s="228">
        <f>ROUND(I217*H217,2)</f>
        <v>0</v>
      </c>
      <c r="BL217" s="20" t="s">
        <v>216</v>
      </c>
      <c r="BM217" s="227" t="s">
        <v>2289</v>
      </c>
    </row>
    <row r="218" s="2" customFormat="1">
      <c r="A218" s="41"/>
      <c r="B218" s="42"/>
      <c r="C218" s="43"/>
      <c r="D218" s="229" t="s">
        <v>218</v>
      </c>
      <c r="E218" s="43"/>
      <c r="F218" s="230" t="s">
        <v>690</v>
      </c>
      <c r="G218" s="43"/>
      <c r="H218" s="43"/>
      <c r="I218" s="231"/>
      <c r="J218" s="43"/>
      <c r="K218" s="43"/>
      <c r="L218" s="47"/>
      <c r="M218" s="232"/>
      <c r="N218" s="233"/>
      <c r="O218" s="87"/>
      <c r="P218" s="87"/>
      <c r="Q218" s="87"/>
      <c r="R218" s="87"/>
      <c r="S218" s="87"/>
      <c r="T218" s="88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0" t="s">
        <v>218</v>
      </c>
      <c r="AU218" s="20" t="s">
        <v>81</v>
      </c>
    </row>
    <row r="219" s="13" customFormat="1">
      <c r="A219" s="13"/>
      <c r="B219" s="234"/>
      <c r="C219" s="235"/>
      <c r="D219" s="236" t="s">
        <v>220</v>
      </c>
      <c r="E219" s="237" t="s">
        <v>19</v>
      </c>
      <c r="F219" s="238" t="s">
        <v>395</v>
      </c>
      <c r="G219" s="235"/>
      <c r="H219" s="237" t="s">
        <v>19</v>
      </c>
      <c r="I219" s="239"/>
      <c r="J219" s="235"/>
      <c r="K219" s="235"/>
      <c r="L219" s="240"/>
      <c r="M219" s="241"/>
      <c r="N219" s="242"/>
      <c r="O219" s="242"/>
      <c r="P219" s="242"/>
      <c r="Q219" s="242"/>
      <c r="R219" s="242"/>
      <c r="S219" s="242"/>
      <c r="T219" s="24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4" t="s">
        <v>220</v>
      </c>
      <c r="AU219" s="244" t="s">
        <v>81</v>
      </c>
      <c r="AV219" s="13" t="s">
        <v>79</v>
      </c>
      <c r="AW219" s="13" t="s">
        <v>32</v>
      </c>
      <c r="AX219" s="13" t="s">
        <v>71</v>
      </c>
      <c r="AY219" s="244" t="s">
        <v>209</v>
      </c>
    </row>
    <row r="220" s="14" customFormat="1">
      <c r="A220" s="14"/>
      <c r="B220" s="245"/>
      <c r="C220" s="246"/>
      <c r="D220" s="236" t="s">
        <v>220</v>
      </c>
      <c r="E220" s="247" t="s">
        <v>19</v>
      </c>
      <c r="F220" s="248" t="s">
        <v>2290</v>
      </c>
      <c r="G220" s="246"/>
      <c r="H220" s="249">
        <v>82.390000000000001</v>
      </c>
      <c r="I220" s="250"/>
      <c r="J220" s="246"/>
      <c r="K220" s="246"/>
      <c r="L220" s="251"/>
      <c r="M220" s="252"/>
      <c r="N220" s="253"/>
      <c r="O220" s="253"/>
      <c r="P220" s="253"/>
      <c r="Q220" s="253"/>
      <c r="R220" s="253"/>
      <c r="S220" s="253"/>
      <c r="T220" s="25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5" t="s">
        <v>220</v>
      </c>
      <c r="AU220" s="255" t="s">
        <v>81</v>
      </c>
      <c r="AV220" s="14" t="s">
        <v>81</v>
      </c>
      <c r="AW220" s="14" t="s">
        <v>32</v>
      </c>
      <c r="AX220" s="14" t="s">
        <v>79</v>
      </c>
      <c r="AY220" s="255" t="s">
        <v>209</v>
      </c>
    </row>
    <row r="221" s="2" customFormat="1" ht="16.5" customHeight="1">
      <c r="A221" s="41"/>
      <c r="B221" s="42"/>
      <c r="C221" s="278" t="s">
        <v>359</v>
      </c>
      <c r="D221" s="278" t="s">
        <v>681</v>
      </c>
      <c r="E221" s="279" t="s">
        <v>695</v>
      </c>
      <c r="F221" s="280" t="s">
        <v>696</v>
      </c>
      <c r="G221" s="281" t="s">
        <v>659</v>
      </c>
      <c r="H221" s="282">
        <v>164.78</v>
      </c>
      <c r="I221" s="283"/>
      <c r="J221" s="284">
        <f>ROUND(I221*H221,2)</f>
        <v>0</v>
      </c>
      <c r="K221" s="280" t="s">
        <v>215</v>
      </c>
      <c r="L221" s="285"/>
      <c r="M221" s="286" t="s">
        <v>19</v>
      </c>
      <c r="N221" s="287" t="s">
        <v>42</v>
      </c>
      <c r="O221" s="87"/>
      <c r="P221" s="225">
        <f>O221*H221</f>
        <v>0</v>
      </c>
      <c r="Q221" s="225">
        <v>0</v>
      </c>
      <c r="R221" s="225">
        <f>Q221*H221</f>
        <v>0</v>
      </c>
      <c r="S221" s="225">
        <v>0</v>
      </c>
      <c r="T221" s="226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27" t="s">
        <v>250</v>
      </c>
      <c r="AT221" s="227" t="s">
        <v>681</v>
      </c>
      <c r="AU221" s="227" t="s">
        <v>81</v>
      </c>
      <c r="AY221" s="20" t="s">
        <v>209</v>
      </c>
      <c r="BE221" s="228">
        <f>IF(N221="základní",J221,0)</f>
        <v>0</v>
      </c>
      <c r="BF221" s="228">
        <f>IF(N221="snížená",J221,0)</f>
        <v>0</v>
      </c>
      <c r="BG221" s="228">
        <f>IF(N221="zákl. přenesená",J221,0)</f>
        <v>0</v>
      </c>
      <c r="BH221" s="228">
        <f>IF(N221="sníž. přenesená",J221,0)</f>
        <v>0</v>
      </c>
      <c r="BI221" s="228">
        <f>IF(N221="nulová",J221,0)</f>
        <v>0</v>
      </c>
      <c r="BJ221" s="20" t="s">
        <v>79</v>
      </c>
      <c r="BK221" s="228">
        <f>ROUND(I221*H221,2)</f>
        <v>0</v>
      </c>
      <c r="BL221" s="20" t="s">
        <v>216</v>
      </c>
      <c r="BM221" s="227" t="s">
        <v>2291</v>
      </c>
    </row>
    <row r="222" s="14" customFormat="1">
      <c r="A222" s="14"/>
      <c r="B222" s="245"/>
      <c r="C222" s="246"/>
      <c r="D222" s="236" t="s">
        <v>220</v>
      </c>
      <c r="E222" s="246"/>
      <c r="F222" s="248" t="s">
        <v>2292</v>
      </c>
      <c r="G222" s="246"/>
      <c r="H222" s="249">
        <v>164.78</v>
      </c>
      <c r="I222" s="250"/>
      <c r="J222" s="246"/>
      <c r="K222" s="246"/>
      <c r="L222" s="251"/>
      <c r="M222" s="252"/>
      <c r="N222" s="253"/>
      <c r="O222" s="253"/>
      <c r="P222" s="253"/>
      <c r="Q222" s="253"/>
      <c r="R222" s="253"/>
      <c r="S222" s="253"/>
      <c r="T222" s="25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5" t="s">
        <v>220</v>
      </c>
      <c r="AU222" s="255" t="s">
        <v>81</v>
      </c>
      <c r="AV222" s="14" t="s">
        <v>81</v>
      </c>
      <c r="AW222" s="14" t="s">
        <v>4</v>
      </c>
      <c r="AX222" s="14" t="s">
        <v>79</v>
      </c>
      <c r="AY222" s="255" t="s">
        <v>209</v>
      </c>
    </row>
    <row r="223" s="2" customFormat="1" ht="24.15" customHeight="1">
      <c r="A223" s="41"/>
      <c r="B223" s="42"/>
      <c r="C223" s="216" t="s">
        <v>372</v>
      </c>
      <c r="D223" s="216" t="s">
        <v>211</v>
      </c>
      <c r="E223" s="217" t="s">
        <v>1258</v>
      </c>
      <c r="F223" s="218" t="s">
        <v>1259</v>
      </c>
      <c r="G223" s="219" t="s">
        <v>258</v>
      </c>
      <c r="H223" s="220">
        <v>31.416</v>
      </c>
      <c r="I223" s="221"/>
      <c r="J223" s="222">
        <f>ROUND(I223*H223,2)</f>
        <v>0</v>
      </c>
      <c r="K223" s="218" t="s">
        <v>215</v>
      </c>
      <c r="L223" s="47"/>
      <c r="M223" s="223" t="s">
        <v>19</v>
      </c>
      <c r="N223" s="224" t="s">
        <v>42</v>
      </c>
      <c r="O223" s="87"/>
      <c r="P223" s="225">
        <f>O223*H223</f>
        <v>0</v>
      </c>
      <c r="Q223" s="225">
        <v>0</v>
      </c>
      <c r="R223" s="225">
        <f>Q223*H223</f>
        <v>0</v>
      </c>
      <c r="S223" s="225">
        <v>0</v>
      </c>
      <c r="T223" s="226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227" t="s">
        <v>216</v>
      </c>
      <c r="AT223" s="227" t="s">
        <v>211</v>
      </c>
      <c r="AU223" s="227" t="s">
        <v>81</v>
      </c>
      <c r="AY223" s="20" t="s">
        <v>209</v>
      </c>
      <c r="BE223" s="228">
        <f>IF(N223="základní",J223,0)</f>
        <v>0</v>
      </c>
      <c r="BF223" s="228">
        <f>IF(N223="snížená",J223,0)</f>
        <v>0</v>
      </c>
      <c r="BG223" s="228">
        <f>IF(N223="zákl. přenesená",J223,0)</f>
        <v>0</v>
      </c>
      <c r="BH223" s="228">
        <f>IF(N223="sníž. přenesená",J223,0)</f>
        <v>0</v>
      </c>
      <c r="BI223" s="228">
        <f>IF(N223="nulová",J223,0)</f>
        <v>0</v>
      </c>
      <c r="BJ223" s="20" t="s">
        <v>79</v>
      </c>
      <c r="BK223" s="228">
        <f>ROUND(I223*H223,2)</f>
        <v>0</v>
      </c>
      <c r="BL223" s="20" t="s">
        <v>216</v>
      </c>
      <c r="BM223" s="227" t="s">
        <v>2293</v>
      </c>
    </row>
    <row r="224" s="2" customFormat="1">
      <c r="A224" s="41"/>
      <c r="B224" s="42"/>
      <c r="C224" s="43"/>
      <c r="D224" s="229" t="s">
        <v>218</v>
      </c>
      <c r="E224" s="43"/>
      <c r="F224" s="230" t="s">
        <v>1261</v>
      </c>
      <c r="G224" s="43"/>
      <c r="H224" s="43"/>
      <c r="I224" s="231"/>
      <c r="J224" s="43"/>
      <c r="K224" s="43"/>
      <c r="L224" s="47"/>
      <c r="M224" s="232"/>
      <c r="N224" s="233"/>
      <c r="O224" s="87"/>
      <c r="P224" s="87"/>
      <c r="Q224" s="87"/>
      <c r="R224" s="87"/>
      <c r="S224" s="87"/>
      <c r="T224" s="88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T224" s="20" t="s">
        <v>218</v>
      </c>
      <c r="AU224" s="20" t="s">
        <v>81</v>
      </c>
    </row>
    <row r="225" s="13" customFormat="1">
      <c r="A225" s="13"/>
      <c r="B225" s="234"/>
      <c r="C225" s="235"/>
      <c r="D225" s="236" t="s">
        <v>220</v>
      </c>
      <c r="E225" s="237" t="s">
        <v>19</v>
      </c>
      <c r="F225" s="238" t="s">
        <v>337</v>
      </c>
      <c r="G225" s="235"/>
      <c r="H225" s="237" t="s">
        <v>19</v>
      </c>
      <c r="I225" s="239"/>
      <c r="J225" s="235"/>
      <c r="K225" s="235"/>
      <c r="L225" s="240"/>
      <c r="M225" s="241"/>
      <c r="N225" s="242"/>
      <c r="O225" s="242"/>
      <c r="P225" s="242"/>
      <c r="Q225" s="242"/>
      <c r="R225" s="242"/>
      <c r="S225" s="242"/>
      <c r="T225" s="24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4" t="s">
        <v>220</v>
      </c>
      <c r="AU225" s="244" t="s">
        <v>81</v>
      </c>
      <c r="AV225" s="13" t="s">
        <v>79</v>
      </c>
      <c r="AW225" s="13" t="s">
        <v>32</v>
      </c>
      <c r="AX225" s="13" t="s">
        <v>71</v>
      </c>
      <c r="AY225" s="244" t="s">
        <v>209</v>
      </c>
    </row>
    <row r="226" s="14" customFormat="1">
      <c r="A226" s="14"/>
      <c r="B226" s="245"/>
      <c r="C226" s="246"/>
      <c r="D226" s="236" t="s">
        <v>220</v>
      </c>
      <c r="E226" s="247" t="s">
        <v>19</v>
      </c>
      <c r="F226" s="248" t="s">
        <v>2248</v>
      </c>
      <c r="G226" s="246"/>
      <c r="H226" s="249">
        <v>31.416</v>
      </c>
      <c r="I226" s="250"/>
      <c r="J226" s="246"/>
      <c r="K226" s="246"/>
      <c r="L226" s="251"/>
      <c r="M226" s="252"/>
      <c r="N226" s="253"/>
      <c r="O226" s="253"/>
      <c r="P226" s="253"/>
      <c r="Q226" s="253"/>
      <c r="R226" s="253"/>
      <c r="S226" s="253"/>
      <c r="T226" s="25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5" t="s">
        <v>220</v>
      </c>
      <c r="AU226" s="255" t="s">
        <v>81</v>
      </c>
      <c r="AV226" s="14" t="s">
        <v>81</v>
      </c>
      <c r="AW226" s="14" t="s">
        <v>32</v>
      </c>
      <c r="AX226" s="14" t="s">
        <v>79</v>
      </c>
      <c r="AY226" s="255" t="s">
        <v>209</v>
      </c>
    </row>
    <row r="227" s="2" customFormat="1" ht="24.15" customHeight="1">
      <c r="A227" s="41"/>
      <c r="B227" s="42"/>
      <c r="C227" s="216" t="s">
        <v>378</v>
      </c>
      <c r="D227" s="216" t="s">
        <v>211</v>
      </c>
      <c r="E227" s="217" t="s">
        <v>1262</v>
      </c>
      <c r="F227" s="218" t="s">
        <v>1263</v>
      </c>
      <c r="G227" s="219" t="s">
        <v>258</v>
      </c>
      <c r="H227" s="220">
        <v>41.415999999999997</v>
      </c>
      <c r="I227" s="221"/>
      <c r="J227" s="222">
        <f>ROUND(I227*H227,2)</f>
        <v>0</v>
      </c>
      <c r="K227" s="218" t="s">
        <v>215</v>
      </c>
      <c r="L227" s="47"/>
      <c r="M227" s="223" t="s">
        <v>19</v>
      </c>
      <c r="N227" s="224" t="s">
        <v>42</v>
      </c>
      <c r="O227" s="87"/>
      <c r="P227" s="225">
        <f>O227*H227</f>
        <v>0</v>
      </c>
      <c r="Q227" s="225">
        <v>0</v>
      </c>
      <c r="R227" s="225">
        <f>Q227*H227</f>
        <v>0</v>
      </c>
      <c r="S227" s="225">
        <v>0</v>
      </c>
      <c r="T227" s="226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27" t="s">
        <v>216</v>
      </c>
      <c r="AT227" s="227" t="s">
        <v>211</v>
      </c>
      <c r="AU227" s="227" t="s">
        <v>81</v>
      </c>
      <c r="AY227" s="20" t="s">
        <v>209</v>
      </c>
      <c r="BE227" s="228">
        <f>IF(N227="základní",J227,0)</f>
        <v>0</v>
      </c>
      <c r="BF227" s="228">
        <f>IF(N227="snížená",J227,0)</f>
        <v>0</v>
      </c>
      <c r="BG227" s="228">
        <f>IF(N227="zákl. přenesená",J227,0)</f>
        <v>0</v>
      </c>
      <c r="BH227" s="228">
        <f>IF(N227="sníž. přenesená",J227,0)</f>
        <v>0</v>
      </c>
      <c r="BI227" s="228">
        <f>IF(N227="nulová",J227,0)</f>
        <v>0</v>
      </c>
      <c r="BJ227" s="20" t="s">
        <v>79</v>
      </c>
      <c r="BK227" s="228">
        <f>ROUND(I227*H227,2)</f>
        <v>0</v>
      </c>
      <c r="BL227" s="20" t="s">
        <v>216</v>
      </c>
      <c r="BM227" s="227" t="s">
        <v>2294</v>
      </c>
    </row>
    <row r="228" s="2" customFormat="1">
      <c r="A228" s="41"/>
      <c r="B228" s="42"/>
      <c r="C228" s="43"/>
      <c r="D228" s="229" t="s">
        <v>218</v>
      </c>
      <c r="E228" s="43"/>
      <c r="F228" s="230" t="s">
        <v>1265</v>
      </c>
      <c r="G228" s="43"/>
      <c r="H228" s="43"/>
      <c r="I228" s="231"/>
      <c r="J228" s="43"/>
      <c r="K228" s="43"/>
      <c r="L228" s="47"/>
      <c r="M228" s="232"/>
      <c r="N228" s="233"/>
      <c r="O228" s="87"/>
      <c r="P228" s="87"/>
      <c r="Q228" s="87"/>
      <c r="R228" s="87"/>
      <c r="S228" s="87"/>
      <c r="T228" s="88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T228" s="20" t="s">
        <v>218</v>
      </c>
      <c r="AU228" s="20" t="s">
        <v>81</v>
      </c>
    </row>
    <row r="229" s="2" customFormat="1" ht="16.5" customHeight="1">
      <c r="A229" s="41"/>
      <c r="B229" s="42"/>
      <c r="C229" s="278" t="s">
        <v>384</v>
      </c>
      <c r="D229" s="278" t="s">
        <v>681</v>
      </c>
      <c r="E229" s="279" t="s">
        <v>1266</v>
      </c>
      <c r="F229" s="280" t="s">
        <v>1267</v>
      </c>
      <c r="G229" s="281" t="s">
        <v>725</v>
      </c>
      <c r="H229" s="282">
        <v>1.242</v>
      </c>
      <c r="I229" s="283"/>
      <c r="J229" s="284">
        <f>ROUND(I229*H229,2)</f>
        <v>0</v>
      </c>
      <c r="K229" s="280" t="s">
        <v>215</v>
      </c>
      <c r="L229" s="285"/>
      <c r="M229" s="286" t="s">
        <v>19</v>
      </c>
      <c r="N229" s="287" t="s">
        <v>42</v>
      </c>
      <c r="O229" s="87"/>
      <c r="P229" s="225">
        <f>O229*H229</f>
        <v>0</v>
      </c>
      <c r="Q229" s="225">
        <v>0.001</v>
      </c>
      <c r="R229" s="225">
        <f>Q229*H229</f>
        <v>0.0012420000000000001</v>
      </c>
      <c r="S229" s="225">
        <v>0</v>
      </c>
      <c r="T229" s="226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227" t="s">
        <v>250</v>
      </c>
      <c r="AT229" s="227" t="s">
        <v>681</v>
      </c>
      <c r="AU229" s="227" t="s">
        <v>81</v>
      </c>
      <c r="AY229" s="20" t="s">
        <v>209</v>
      </c>
      <c r="BE229" s="228">
        <f>IF(N229="základní",J229,0)</f>
        <v>0</v>
      </c>
      <c r="BF229" s="228">
        <f>IF(N229="snížená",J229,0)</f>
        <v>0</v>
      </c>
      <c r="BG229" s="228">
        <f>IF(N229="zákl. přenesená",J229,0)</f>
        <v>0</v>
      </c>
      <c r="BH229" s="228">
        <f>IF(N229="sníž. přenesená",J229,0)</f>
        <v>0</v>
      </c>
      <c r="BI229" s="228">
        <f>IF(N229="nulová",J229,0)</f>
        <v>0</v>
      </c>
      <c r="BJ229" s="20" t="s">
        <v>79</v>
      </c>
      <c r="BK229" s="228">
        <f>ROUND(I229*H229,2)</f>
        <v>0</v>
      </c>
      <c r="BL229" s="20" t="s">
        <v>216</v>
      </c>
      <c r="BM229" s="227" t="s">
        <v>2295</v>
      </c>
    </row>
    <row r="230" s="14" customFormat="1">
      <c r="A230" s="14"/>
      <c r="B230" s="245"/>
      <c r="C230" s="246"/>
      <c r="D230" s="236" t="s">
        <v>220</v>
      </c>
      <c r="E230" s="246"/>
      <c r="F230" s="248" t="s">
        <v>2296</v>
      </c>
      <c r="G230" s="246"/>
      <c r="H230" s="249">
        <v>1.242</v>
      </c>
      <c r="I230" s="250"/>
      <c r="J230" s="246"/>
      <c r="K230" s="246"/>
      <c r="L230" s="251"/>
      <c r="M230" s="252"/>
      <c r="N230" s="253"/>
      <c r="O230" s="253"/>
      <c r="P230" s="253"/>
      <c r="Q230" s="253"/>
      <c r="R230" s="253"/>
      <c r="S230" s="253"/>
      <c r="T230" s="25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5" t="s">
        <v>220</v>
      </c>
      <c r="AU230" s="255" t="s">
        <v>81</v>
      </c>
      <c r="AV230" s="14" t="s">
        <v>81</v>
      </c>
      <c r="AW230" s="14" t="s">
        <v>4</v>
      </c>
      <c r="AX230" s="14" t="s">
        <v>79</v>
      </c>
      <c r="AY230" s="255" t="s">
        <v>209</v>
      </c>
    </row>
    <row r="231" s="12" customFormat="1" ht="22.8" customHeight="1">
      <c r="A231" s="12"/>
      <c r="B231" s="200"/>
      <c r="C231" s="201"/>
      <c r="D231" s="202" t="s">
        <v>70</v>
      </c>
      <c r="E231" s="214" t="s">
        <v>81</v>
      </c>
      <c r="F231" s="214" t="s">
        <v>733</v>
      </c>
      <c r="G231" s="201"/>
      <c r="H231" s="201"/>
      <c r="I231" s="204"/>
      <c r="J231" s="215">
        <f>BK231</f>
        <v>0</v>
      </c>
      <c r="K231" s="201"/>
      <c r="L231" s="206"/>
      <c r="M231" s="207"/>
      <c r="N231" s="208"/>
      <c r="O231" s="208"/>
      <c r="P231" s="209">
        <f>SUM(P232:P234)</f>
        <v>0</v>
      </c>
      <c r="Q231" s="208"/>
      <c r="R231" s="209">
        <f>SUM(R232:R234)</f>
        <v>0.1037575</v>
      </c>
      <c r="S231" s="208"/>
      <c r="T231" s="210">
        <f>SUM(T232:T234)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11" t="s">
        <v>79</v>
      </c>
      <c r="AT231" s="212" t="s">
        <v>70</v>
      </c>
      <c r="AU231" s="212" t="s">
        <v>79</v>
      </c>
      <c r="AY231" s="211" t="s">
        <v>209</v>
      </c>
      <c r="BK231" s="213">
        <f>SUM(BK232:BK234)</f>
        <v>0</v>
      </c>
    </row>
    <row r="232" s="2" customFormat="1" ht="16.5" customHeight="1">
      <c r="A232" s="41"/>
      <c r="B232" s="42"/>
      <c r="C232" s="216" t="s">
        <v>390</v>
      </c>
      <c r="D232" s="216" t="s">
        <v>211</v>
      </c>
      <c r="E232" s="217" t="s">
        <v>735</v>
      </c>
      <c r="F232" s="218" t="s">
        <v>736</v>
      </c>
      <c r="G232" s="219" t="s">
        <v>299</v>
      </c>
      <c r="H232" s="220">
        <v>211.75</v>
      </c>
      <c r="I232" s="221"/>
      <c r="J232" s="222">
        <f>ROUND(I232*H232,2)</f>
        <v>0</v>
      </c>
      <c r="K232" s="218" t="s">
        <v>215</v>
      </c>
      <c r="L232" s="47"/>
      <c r="M232" s="223" t="s">
        <v>19</v>
      </c>
      <c r="N232" s="224" t="s">
        <v>42</v>
      </c>
      <c r="O232" s="87"/>
      <c r="P232" s="225">
        <f>O232*H232</f>
        <v>0</v>
      </c>
      <c r="Q232" s="225">
        <v>0.00048999999999999998</v>
      </c>
      <c r="R232" s="225">
        <f>Q232*H232</f>
        <v>0.1037575</v>
      </c>
      <c r="S232" s="225">
        <v>0</v>
      </c>
      <c r="T232" s="226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7" t="s">
        <v>216</v>
      </c>
      <c r="AT232" s="227" t="s">
        <v>211</v>
      </c>
      <c r="AU232" s="227" t="s">
        <v>81</v>
      </c>
      <c r="AY232" s="20" t="s">
        <v>209</v>
      </c>
      <c r="BE232" s="228">
        <f>IF(N232="základní",J232,0)</f>
        <v>0</v>
      </c>
      <c r="BF232" s="228">
        <f>IF(N232="snížená",J232,0)</f>
        <v>0</v>
      </c>
      <c r="BG232" s="228">
        <f>IF(N232="zákl. přenesená",J232,0)</f>
        <v>0</v>
      </c>
      <c r="BH232" s="228">
        <f>IF(N232="sníž. přenesená",J232,0)</f>
        <v>0</v>
      </c>
      <c r="BI232" s="228">
        <f>IF(N232="nulová",J232,0)</f>
        <v>0</v>
      </c>
      <c r="BJ232" s="20" t="s">
        <v>79</v>
      </c>
      <c r="BK232" s="228">
        <f>ROUND(I232*H232,2)</f>
        <v>0</v>
      </c>
      <c r="BL232" s="20" t="s">
        <v>216</v>
      </c>
      <c r="BM232" s="227" t="s">
        <v>2297</v>
      </c>
    </row>
    <row r="233" s="2" customFormat="1">
      <c r="A233" s="41"/>
      <c r="B233" s="42"/>
      <c r="C233" s="43"/>
      <c r="D233" s="229" t="s">
        <v>218</v>
      </c>
      <c r="E233" s="43"/>
      <c r="F233" s="230" t="s">
        <v>738</v>
      </c>
      <c r="G233" s="43"/>
      <c r="H233" s="43"/>
      <c r="I233" s="231"/>
      <c r="J233" s="43"/>
      <c r="K233" s="43"/>
      <c r="L233" s="47"/>
      <c r="M233" s="232"/>
      <c r="N233" s="233"/>
      <c r="O233" s="87"/>
      <c r="P233" s="87"/>
      <c r="Q233" s="87"/>
      <c r="R233" s="87"/>
      <c r="S233" s="87"/>
      <c r="T233" s="88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T233" s="20" t="s">
        <v>218</v>
      </c>
      <c r="AU233" s="20" t="s">
        <v>81</v>
      </c>
    </row>
    <row r="234" s="14" customFormat="1">
      <c r="A234" s="14"/>
      <c r="B234" s="245"/>
      <c r="C234" s="246"/>
      <c r="D234" s="236" t="s">
        <v>220</v>
      </c>
      <c r="E234" s="247" t="s">
        <v>19</v>
      </c>
      <c r="F234" s="248" t="s">
        <v>2298</v>
      </c>
      <c r="G234" s="246"/>
      <c r="H234" s="249">
        <v>211.75</v>
      </c>
      <c r="I234" s="250"/>
      <c r="J234" s="246"/>
      <c r="K234" s="246"/>
      <c r="L234" s="251"/>
      <c r="M234" s="252"/>
      <c r="N234" s="253"/>
      <c r="O234" s="253"/>
      <c r="P234" s="253"/>
      <c r="Q234" s="253"/>
      <c r="R234" s="253"/>
      <c r="S234" s="253"/>
      <c r="T234" s="25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5" t="s">
        <v>220</v>
      </c>
      <c r="AU234" s="255" t="s">
        <v>81</v>
      </c>
      <c r="AV234" s="14" t="s">
        <v>81</v>
      </c>
      <c r="AW234" s="14" t="s">
        <v>32</v>
      </c>
      <c r="AX234" s="14" t="s">
        <v>79</v>
      </c>
      <c r="AY234" s="255" t="s">
        <v>209</v>
      </c>
    </row>
    <row r="235" s="12" customFormat="1" ht="22.8" customHeight="1">
      <c r="A235" s="12"/>
      <c r="B235" s="200"/>
      <c r="C235" s="201"/>
      <c r="D235" s="202" t="s">
        <v>70</v>
      </c>
      <c r="E235" s="214" t="s">
        <v>216</v>
      </c>
      <c r="F235" s="214" t="s">
        <v>739</v>
      </c>
      <c r="G235" s="201"/>
      <c r="H235" s="201"/>
      <c r="I235" s="204"/>
      <c r="J235" s="215">
        <f>BK235</f>
        <v>0</v>
      </c>
      <c r="K235" s="201"/>
      <c r="L235" s="206"/>
      <c r="M235" s="207"/>
      <c r="N235" s="208"/>
      <c r="O235" s="208"/>
      <c r="P235" s="209">
        <f>SUM(P236:P249)</f>
        <v>0</v>
      </c>
      <c r="Q235" s="208"/>
      <c r="R235" s="209">
        <f>SUM(R236:R249)</f>
        <v>0</v>
      </c>
      <c r="S235" s="208"/>
      <c r="T235" s="210">
        <f>SUM(T236:T249)</f>
        <v>0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R235" s="211" t="s">
        <v>79</v>
      </c>
      <c r="AT235" s="212" t="s">
        <v>70</v>
      </c>
      <c r="AU235" s="212" t="s">
        <v>79</v>
      </c>
      <c r="AY235" s="211" t="s">
        <v>209</v>
      </c>
      <c r="BK235" s="213">
        <f>SUM(BK236:BK249)</f>
        <v>0</v>
      </c>
    </row>
    <row r="236" s="2" customFormat="1" ht="21.75" customHeight="1">
      <c r="A236" s="41"/>
      <c r="B236" s="42"/>
      <c r="C236" s="216" t="s">
        <v>399</v>
      </c>
      <c r="D236" s="216" t="s">
        <v>211</v>
      </c>
      <c r="E236" s="217" t="s">
        <v>741</v>
      </c>
      <c r="F236" s="218" t="s">
        <v>742</v>
      </c>
      <c r="G236" s="219" t="s">
        <v>362</v>
      </c>
      <c r="H236" s="220">
        <v>21.175000000000001</v>
      </c>
      <c r="I236" s="221"/>
      <c r="J236" s="222">
        <f>ROUND(I236*H236,2)</f>
        <v>0</v>
      </c>
      <c r="K236" s="218" t="s">
        <v>215</v>
      </c>
      <c r="L236" s="47"/>
      <c r="M236" s="223" t="s">
        <v>19</v>
      </c>
      <c r="N236" s="224" t="s">
        <v>42</v>
      </c>
      <c r="O236" s="87"/>
      <c r="P236" s="225">
        <f>O236*H236</f>
        <v>0</v>
      </c>
      <c r="Q236" s="225">
        <v>0</v>
      </c>
      <c r="R236" s="225">
        <f>Q236*H236</f>
        <v>0</v>
      </c>
      <c r="S236" s="225">
        <v>0</v>
      </c>
      <c r="T236" s="226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27" t="s">
        <v>216</v>
      </c>
      <c r="AT236" s="227" t="s">
        <v>211</v>
      </c>
      <c r="AU236" s="227" t="s">
        <v>81</v>
      </c>
      <c r="AY236" s="20" t="s">
        <v>209</v>
      </c>
      <c r="BE236" s="228">
        <f>IF(N236="základní",J236,0)</f>
        <v>0</v>
      </c>
      <c r="BF236" s="228">
        <f>IF(N236="snížená",J236,0)</f>
        <v>0</v>
      </c>
      <c r="BG236" s="228">
        <f>IF(N236="zákl. přenesená",J236,0)</f>
        <v>0</v>
      </c>
      <c r="BH236" s="228">
        <f>IF(N236="sníž. přenesená",J236,0)</f>
        <v>0</v>
      </c>
      <c r="BI236" s="228">
        <f>IF(N236="nulová",J236,0)</f>
        <v>0</v>
      </c>
      <c r="BJ236" s="20" t="s">
        <v>79</v>
      </c>
      <c r="BK236" s="228">
        <f>ROUND(I236*H236,2)</f>
        <v>0</v>
      </c>
      <c r="BL236" s="20" t="s">
        <v>216</v>
      </c>
      <c r="BM236" s="227" t="s">
        <v>2299</v>
      </c>
    </row>
    <row r="237" s="2" customFormat="1">
      <c r="A237" s="41"/>
      <c r="B237" s="42"/>
      <c r="C237" s="43"/>
      <c r="D237" s="229" t="s">
        <v>218</v>
      </c>
      <c r="E237" s="43"/>
      <c r="F237" s="230" t="s">
        <v>744</v>
      </c>
      <c r="G237" s="43"/>
      <c r="H237" s="43"/>
      <c r="I237" s="231"/>
      <c r="J237" s="43"/>
      <c r="K237" s="43"/>
      <c r="L237" s="47"/>
      <c r="M237" s="232"/>
      <c r="N237" s="233"/>
      <c r="O237" s="87"/>
      <c r="P237" s="87"/>
      <c r="Q237" s="87"/>
      <c r="R237" s="87"/>
      <c r="S237" s="87"/>
      <c r="T237" s="88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T237" s="20" t="s">
        <v>218</v>
      </c>
      <c r="AU237" s="20" t="s">
        <v>81</v>
      </c>
    </row>
    <row r="238" s="13" customFormat="1">
      <c r="A238" s="13"/>
      <c r="B238" s="234"/>
      <c r="C238" s="235"/>
      <c r="D238" s="236" t="s">
        <v>220</v>
      </c>
      <c r="E238" s="237" t="s">
        <v>19</v>
      </c>
      <c r="F238" s="238" t="s">
        <v>395</v>
      </c>
      <c r="G238" s="235"/>
      <c r="H238" s="237" t="s">
        <v>19</v>
      </c>
      <c r="I238" s="239"/>
      <c r="J238" s="235"/>
      <c r="K238" s="235"/>
      <c r="L238" s="240"/>
      <c r="M238" s="241"/>
      <c r="N238" s="242"/>
      <c r="O238" s="242"/>
      <c r="P238" s="242"/>
      <c r="Q238" s="242"/>
      <c r="R238" s="242"/>
      <c r="S238" s="242"/>
      <c r="T238" s="24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4" t="s">
        <v>220</v>
      </c>
      <c r="AU238" s="244" t="s">
        <v>81</v>
      </c>
      <c r="AV238" s="13" t="s">
        <v>79</v>
      </c>
      <c r="AW238" s="13" t="s">
        <v>32</v>
      </c>
      <c r="AX238" s="13" t="s">
        <v>71</v>
      </c>
      <c r="AY238" s="244" t="s">
        <v>209</v>
      </c>
    </row>
    <row r="239" s="13" customFormat="1">
      <c r="A239" s="13"/>
      <c r="B239" s="234"/>
      <c r="C239" s="235"/>
      <c r="D239" s="236" t="s">
        <v>220</v>
      </c>
      <c r="E239" s="237" t="s">
        <v>19</v>
      </c>
      <c r="F239" s="238" t="s">
        <v>745</v>
      </c>
      <c r="G239" s="235"/>
      <c r="H239" s="237" t="s">
        <v>19</v>
      </c>
      <c r="I239" s="239"/>
      <c r="J239" s="235"/>
      <c r="K239" s="235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220</v>
      </c>
      <c r="AU239" s="244" t="s">
        <v>81</v>
      </c>
      <c r="AV239" s="13" t="s">
        <v>79</v>
      </c>
      <c r="AW239" s="13" t="s">
        <v>32</v>
      </c>
      <c r="AX239" s="13" t="s">
        <v>71</v>
      </c>
      <c r="AY239" s="244" t="s">
        <v>209</v>
      </c>
    </row>
    <row r="240" s="14" customFormat="1">
      <c r="A240" s="14"/>
      <c r="B240" s="245"/>
      <c r="C240" s="246"/>
      <c r="D240" s="236" t="s">
        <v>220</v>
      </c>
      <c r="E240" s="247" t="s">
        <v>19</v>
      </c>
      <c r="F240" s="248" t="s">
        <v>2300</v>
      </c>
      <c r="G240" s="246"/>
      <c r="H240" s="249">
        <v>21.175000000000001</v>
      </c>
      <c r="I240" s="250"/>
      <c r="J240" s="246"/>
      <c r="K240" s="246"/>
      <c r="L240" s="251"/>
      <c r="M240" s="252"/>
      <c r="N240" s="253"/>
      <c r="O240" s="253"/>
      <c r="P240" s="253"/>
      <c r="Q240" s="253"/>
      <c r="R240" s="253"/>
      <c r="S240" s="253"/>
      <c r="T240" s="25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5" t="s">
        <v>220</v>
      </c>
      <c r="AU240" s="255" t="s">
        <v>81</v>
      </c>
      <c r="AV240" s="14" t="s">
        <v>81</v>
      </c>
      <c r="AW240" s="14" t="s">
        <v>32</v>
      </c>
      <c r="AX240" s="14" t="s">
        <v>79</v>
      </c>
      <c r="AY240" s="255" t="s">
        <v>209</v>
      </c>
    </row>
    <row r="241" s="2" customFormat="1" ht="24.15" customHeight="1">
      <c r="A241" s="41"/>
      <c r="B241" s="42"/>
      <c r="C241" s="216" t="s">
        <v>405</v>
      </c>
      <c r="D241" s="216" t="s">
        <v>211</v>
      </c>
      <c r="E241" s="217" t="s">
        <v>749</v>
      </c>
      <c r="F241" s="218" t="s">
        <v>750</v>
      </c>
      <c r="G241" s="219" t="s">
        <v>362</v>
      </c>
      <c r="H241" s="220">
        <v>0.56999999999999995</v>
      </c>
      <c r="I241" s="221"/>
      <c r="J241" s="222">
        <f>ROUND(I241*H241,2)</f>
        <v>0</v>
      </c>
      <c r="K241" s="218" t="s">
        <v>215</v>
      </c>
      <c r="L241" s="47"/>
      <c r="M241" s="223" t="s">
        <v>19</v>
      </c>
      <c r="N241" s="224" t="s">
        <v>42</v>
      </c>
      <c r="O241" s="87"/>
      <c r="P241" s="225">
        <f>O241*H241</f>
        <v>0</v>
      </c>
      <c r="Q241" s="225">
        <v>0</v>
      </c>
      <c r="R241" s="225">
        <f>Q241*H241</f>
        <v>0</v>
      </c>
      <c r="S241" s="225">
        <v>0</v>
      </c>
      <c r="T241" s="226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7" t="s">
        <v>216</v>
      </c>
      <c r="AT241" s="227" t="s">
        <v>211</v>
      </c>
      <c r="AU241" s="227" t="s">
        <v>81</v>
      </c>
      <c r="AY241" s="20" t="s">
        <v>209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20" t="s">
        <v>79</v>
      </c>
      <c r="BK241" s="228">
        <f>ROUND(I241*H241,2)</f>
        <v>0</v>
      </c>
      <c r="BL241" s="20" t="s">
        <v>216</v>
      </c>
      <c r="BM241" s="227" t="s">
        <v>2301</v>
      </c>
    </row>
    <row r="242" s="2" customFormat="1">
      <c r="A242" s="41"/>
      <c r="B242" s="42"/>
      <c r="C242" s="43"/>
      <c r="D242" s="229" t="s">
        <v>218</v>
      </c>
      <c r="E242" s="43"/>
      <c r="F242" s="230" t="s">
        <v>752</v>
      </c>
      <c r="G242" s="43"/>
      <c r="H242" s="43"/>
      <c r="I242" s="231"/>
      <c r="J242" s="43"/>
      <c r="K242" s="43"/>
      <c r="L242" s="47"/>
      <c r="M242" s="232"/>
      <c r="N242" s="233"/>
      <c r="O242" s="87"/>
      <c r="P242" s="87"/>
      <c r="Q242" s="87"/>
      <c r="R242" s="87"/>
      <c r="S242" s="87"/>
      <c r="T242" s="88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0" t="s">
        <v>218</v>
      </c>
      <c r="AU242" s="20" t="s">
        <v>81</v>
      </c>
    </row>
    <row r="243" s="13" customFormat="1">
      <c r="A243" s="13"/>
      <c r="B243" s="234"/>
      <c r="C243" s="235"/>
      <c r="D243" s="236" t="s">
        <v>220</v>
      </c>
      <c r="E243" s="237" t="s">
        <v>19</v>
      </c>
      <c r="F243" s="238" t="s">
        <v>753</v>
      </c>
      <c r="G243" s="235"/>
      <c r="H243" s="237" t="s">
        <v>19</v>
      </c>
      <c r="I243" s="239"/>
      <c r="J243" s="235"/>
      <c r="K243" s="235"/>
      <c r="L243" s="240"/>
      <c r="M243" s="241"/>
      <c r="N243" s="242"/>
      <c r="O243" s="242"/>
      <c r="P243" s="242"/>
      <c r="Q243" s="242"/>
      <c r="R243" s="242"/>
      <c r="S243" s="242"/>
      <c r="T243" s="24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4" t="s">
        <v>220</v>
      </c>
      <c r="AU243" s="244" t="s">
        <v>81</v>
      </c>
      <c r="AV243" s="13" t="s">
        <v>79</v>
      </c>
      <c r="AW243" s="13" t="s">
        <v>32</v>
      </c>
      <c r="AX243" s="13" t="s">
        <v>71</v>
      </c>
      <c r="AY243" s="244" t="s">
        <v>209</v>
      </c>
    </row>
    <row r="244" s="14" customFormat="1">
      <c r="A244" s="14"/>
      <c r="B244" s="245"/>
      <c r="C244" s="246"/>
      <c r="D244" s="236" t="s">
        <v>220</v>
      </c>
      <c r="E244" s="247" t="s">
        <v>19</v>
      </c>
      <c r="F244" s="248" t="s">
        <v>1783</v>
      </c>
      <c r="G244" s="246"/>
      <c r="H244" s="249">
        <v>0.070000000000000007</v>
      </c>
      <c r="I244" s="250"/>
      <c r="J244" s="246"/>
      <c r="K244" s="246"/>
      <c r="L244" s="251"/>
      <c r="M244" s="252"/>
      <c r="N244" s="253"/>
      <c r="O244" s="253"/>
      <c r="P244" s="253"/>
      <c r="Q244" s="253"/>
      <c r="R244" s="253"/>
      <c r="S244" s="253"/>
      <c r="T244" s="25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5" t="s">
        <v>220</v>
      </c>
      <c r="AU244" s="255" t="s">
        <v>81</v>
      </c>
      <c r="AV244" s="14" t="s">
        <v>81</v>
      </c>
      <c r="AW244" s="14" t="s">
        <v>32</v>
      </c>
      <c r="AX244" s="14" t="s">
        <v>71</v>
      </c>
      <c r="AY244" s="255" t="s">
        <v>209</v>
      </c>
    </row>
    <row r="245" s="14" customFormat="1">
      <c r="A245" s="14"/>
      <c r="B245" s="245"/>
      <c r="C245" s="246"/>
      <c r="D245" s="236" t="s">
        <v>220</v>
      </c>
      <c r="E245" s="247" t="s">
        <v>19</v>
      </c>
      <c r="F245" s="248" t="s">
        <v>2302</v>
      </c>
      <c r="G245" s="246"/>
      <c r="H245" s="249">
        <v>0.029999999999999999</v>
      </c>
      <c r="I245" s="250"/>
      <c r="J245" s="246"/>
      <c r="K245" s="246"/>
      <c r="L245" s="251"/>
      <c r="M245" s="252"/>
      <c r="N245" s="253"/>
      <c r="O245" s="253"/>
      <c r="P245" s="253"/>
      <c r="Q245" s="253"/>
      <c r="R245" s="253"/>
      <c r="S245" s="253"/>
      <c r="T245" s="25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5" t="s">
        <v>220</v>
      </c>
      <c r="AU245" s="255" t="s">
        <v>81</v>
      </c>
      <c r="AV245" s="14" t="s">
        <v>81</v>
      </c>
      <c r="AW245" s="14" t="s">
        <v>32</v>
      </c>
      <c r="AX245" s="14" t="s">
        <v>71</v>
      </c>
      <c r="AY245" s="255" t="s">
        <v>209</v>
      </c>
    </row>
    <row r="246" s="14" customFormat="1">
      <c r="A246" s="14"/>
      <c r="B246" s="245"/>
      <c r="C246" s="246"/>
      <c r="D246" s="236" t="s">
        <v>220</v>
      </c>
      <c r="E246" s="247" t="s">
        <v>19</v>
      </c>
      <c r="F246" s="248" t="s">
        <v>2303</v>
      </c>
      <c r="G246" s="246"/>
      <c r="H246" s="249">
        <v>0.14999999999999999</v>
      </c>
      <c r="I246" s="250"/>
      <c r="J246" s="246"/>
      <c r="K246" s="246"/>
      <c r="L246" s="251"/>
      <c r="M246" s="252"/>
      <c r="N246" s="253"/>
      <c r="O246" s="253"/>
      <c r="P246" s="253"/>
      <c r="Q246" s="253"/>
      <c r="R246" s="253"/>
      <c r="S246" s="253"/>
      <c r="T246" s="25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5" t="s">
        <v>220</v>
      </c>
      <c r="AU246" s="255" t="s">
        <v>81</v>
      </c>
      <c r="AV246" s="14" t="s">
        <v>81</v>
      </c>
      <c r="AW246" s="14" t="s">
        <v>32</v>
      </c>
      <c r="AX246" s="14" t="s">
        <v>71</v>
      </c>
      <c r="AY246" s="255" t="s">
        <v>209</v>
      </c>
    </row>
    <row r="247" s="14" customFormat="1">
      <c r="A247" s="14"/>
      <c r="B247" s="245"/>
      <c r="C247" s="246"/>
      <c r="D247" s="236" t="s">
        <v>220</v>
      </c>
      <c r="E247" s="247" t="s">
        <v>19</v>
      </c>
      <c r="F247" s="248" t="s">
        <v>1279</v>
      </c>
      <c r="G247" s="246"/>
      <c r="H247" s="249">
        <v>0</v>
      </c>
      <c r="I247" s="250"/>
      <c r="J247" s="246"/>
      <c r="K247" s="246"/>
      <c r="L247" s="251"/>
      <c r="M247" s="252"/>
      <c r="N247" s="253"/>
      <c r="O247" s="253"/>
      <c r="P247" s="253"/>
      <c r="Q247" s="253"/>
      <c r="R247" s="253"/>
      <c r="S247" s="253"/>
      <c r="T247" s="25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5" t="s">
        <v>220</v>
      </c>
      <c r="AU247" s="255" t="s">
        <v>81</v>
      </c>
      <c r="AV247" s="14" t="s">
        <v>81</v>
      </c>
      <c r="AW247" s="14" t="s">
        <v>32</v>
      </c>
      <c r="AX247" s="14" t="s">
        <v>71</v>
      </c>
      <c r="AY247" s="255" t="s">
        <v>209</v>
      </c>
    </row>
    <row r="248" s="14" customFormat="1">
      <c r="A248" s="14"/>
      <c r="B248" s="245"/>
      <c r="C248" s="246"/>
      <c r="D248" s="236" t="s">
        <v>220</v>
      </c>
      <c r="E248" s="247" t="s">
        <v>19</v>
      </c>
      <c r="F248" s="248" t="s">
        <v>2304</v>
      </c>
      <c r="G248" s="246"/>
      <c r="H248" s="249">
        <v>0.32000000000000001</v>
      </c>
      <c r="I248" s="250"/>
      <c r="J248" s="246"/>
      <c r="K248" s="246"/>
      <c r="L248" s="251"/>
      <c r="M248" s="252"/>
      <c r="N248" s="253"/>
      <c r="O248" s="253"/>
      <c r="P248" s="253"/>
      <c r="Q248" s="253"/>
      <c r="R248" s="253"/>
      <c r="S248" s="253"/>
      <c r="T248" s="25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5" t="s">
        <v>220</v>
      </c>
      <c r="AU248" s="255" t="s">
        <v>81</v>
      </c>
      <c r="AV248" s="14" t="s">
        <v>81</v>
      </c>
      <c r="AW248" s="14" t="s">
        <v>32</v>
      </c>
      <c r="AX248" s="14" t="s">
        <v>71</v>
      </c>
      <c r="AY248" s="255" t="s">
        <v>209</v>
      </c>
    </row>
    <row r="249" s="15" customFormat="1">
      <c r="A249" s="15"/>
      <c r="B249" s="256"/>
      <c r="C249" s="257"/>
      <c r="D249" s="236" t="s">
        <v>220</v>
      </c>
      <c r="E249" s="258" t="s">
        <v>19</v>
      </c>
      <c r="F249" s="259" t="s">
        <v>271</v>
      </c>
      <c r="G249" s="257"/>
      <c r="H249" s="260">
        <v>0.57000000000000006</v>
      </c>
      <c r="I249" s="261"/>
      <c r="J249" s="257"/>
      <c r="K249" s="257"/>
      <c r="L249" s="262"/>
      <c r="M249" s="263"/>
      <c r="N249" s="264"/>
      <c r="O249" s="264"/>
      <c r="P249" s="264"/>
      <c r="Q249" s="264"/>
      <c r="R249" s="264"/>
      <c r="S249" s="264"/>
      <c r="T249" s="26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66" t="s">
        <v>220</v>
      </c>
      <c r="AU249" s="266" t="s">
        <v>81</v>
      </c>
      <c r="AV249" s="15" t="s">
        <v>216</v>
      </c>
      <c r="AW249" s="15" t="s">
        <v>32</v>
      </c>
      <c r="AX249" s="15" t="s">
        <v>79</v>
      </c>
      <c r="AY249" s="266" t="s">
        <v>209</v>
      </c>
    </row>
    <row r="250" s="12" customFormat="1" ht="22.8" customHeight="1">
      <c r="A250" s="12"/>
      <c r="B250" s="200"/>
      <c r="C250" s="201"/>
      <c r="D250" s="202" t="s">
        <v>70</v>
      </c>
      <c r="E250" s="214" t="s">
        <v>236</v>
      </c>
      <c r="F250" s="214" t="s">
        <v>759</v>
      </c>
      <c r="G250" s="201"/>
      <c r="H250" s="201"/>
      <c r="I250" s="204"/>
      <c r="J250" s="215">
        <f>BK250</f>
        <v>0</v>
      </c>
      <c r="K250" s="201"/>
      <c r="L250" s="206"/>
      <c r="M250" s="207"/>
      <c r="N250" s="208"/>
      <c r="O250" s="208"/>
      <c r="P250" s="209">
        <f>SUM(P251:P270)</f>
        <v>0</v>
      </c>
      <c r="Q250" s="208"/>
      <c r="R250" s="209">
        <f>SUM(R251:R270)</f>
        <v>2.8303199999999999</v>
      </c>
      <c r="S250" s="208"/>
      <c r="T250" s="210">
        <f>SUM(T251:T270)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211" t="s">
        <v>79</v>
      </c>
      <c r="AT250" s="212" t="s">
        <v>70</v>
      </c>
      <c r="AU250" s="212" t="s">
        <v>79</v>
      </c>
      <c r="AY250" s="211" t="s">
        <v>209</v>
      </c>
      <c r="BK250" s="213">
        <f>SUM(BK251:BK270)</f>
        <v>0</v>
      </c>
    </row>
    <row r="251" s="2" customFormat="1" ht="24.15" customHeight="1">
      <c r="A251" s="41"/>
      <c r="B251" s="42"/>
      <c r="C251" s="216" t="s">
        <v>411</v>
      </c>
      <c r="D251" s="216" t="s">
        <v>211</v>
      </c>
      <c r="E251" s="217" t="s">
        <v>761</v>
      </c>
      <c r="F251" s="218" t="s">
        <v>762</v>
      </c>
      <c r="G251" s="219" t="s">
        <v>258</v>
      </c>
      <c r="H251" s="220">
        <v>16</v>
      </c>
      <c r="I251" s="221"/>
      <c r="J251" s="222">
        <f>ROUND(I251*H251,2)</f>
        <v>0</v>
      </c>
      <c r="K251" s="218" t="s">
        <v>215</v>
      </c>
      <c r="L251" s="47"/>
      <c r="M251" s="223" t="s">
        <v>19</v>
      </c>
      <c r="N251" s="224" t="s">
        <v>42</v>
      </c>
      <c r="O251" s="87"/>
      <c r="P251" s="225">
        <f>O251*H251</f>
        <v>0</v>
      </c>
      <c r="Q251" s="225">
        <v>0</v>
      </c>
      <c r="R251" s="225">
        <f>Q251*H251</f>
        <v>0</v>
      </c>
      <c r="S251" s="225">
        <v>0</v>
      </c>
      <c r="T251" s="226">
        <f>S251*H251</f>
        <v>0</v>
      </c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R251" s="227" t="s">
        <v>216</v>
      </c>
      <c r="AT251" s="227" t="s">
        <v>211</v>
      </c>
      <c r="AU251" s="227" t="s">
        <v>81</v>
      </c>
      <c r="AY251" s="20" t="s">
        <v>209</v>
      </c>
      <c r="BE251" s="228">
        <f>IF(N251="základní",J251,0)</f>
        <v>0</v>
      </c>
      <c r="BF251" s="228">
        <f>IF(N251="snížená",J251,0)</f>
        <v>0</v>
      </c>
      <c r="BG251" s="228">
        <f>IF(N251="zákl. přenesená",J251,0)</f>
        <v>0</v>
      </c>
      <c r="BH251" s="228">
        <f>IF(N251="sníž. přenesená",J251,0)</f>
        <v>0</v>
      </c>
      <c r="BI251" s="228">
        <f>IF(N251="nulová",J251,0)</f>
        <v>0</v>
      </c>
      <c r="BJ251" s="20" t="s">
        <v>79</v>
      </c>
      <c r="BK251" s="228">
        <f>ROUND(I251*H251,2)</f>
        <v>0</v>
      </c>
      <c r="BL251" s="20" t="s">
        <v>216</v>
      </c>
      <c r="BM251" s="227" t="s">
        <v>2305</v>
      </c>
    </row>
    <row r="252" s="2" customFormat="1">
      <c r="A252" s="41"/>
      <c r="B252" s="42"/>
      <c r="C252" s="43"/>
      <c r="D252" s="229" t="s">
        <v>218</v>
      </c>
      <c r="E252" s="43"/>
      <c r="F252" s="230" t="s">
        <v>764</v>
      </c>
      <c r="G252" s="43"/>
      <c r="H252" s="43"/>
      <c r="I252" s="231"/>
      <c r="J252" s="43"/>
      <c r="K252" s="43"/>
      <c r="L252" s="47"/>
      <c r="M252" s="232"/>
      <c r="N252" s="233"/>
      <c r="O252" s="87"/>
      <c r="P252" s="87"/>
      <c r="Q252" s="87"/>
      <c r="R252" s="87"/>
      <c r="S252" s="87"/>
      <c r="T252" s="88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T252" s="20" t="s">
        <v>218</v>
      </c>
      <c r="AU252" s="20" t="s">
        <v>81</v>
      </c>
    </row>
    <row r="253" s="13" customFormat="1">
      <c r="A253" s="13"/>
      <c r="B253" s="234"/>
      <c r="C253" s="235"/>
      <c r="D253" s="236" t="s">
        <v>220</v>
      </c>
      <c r="E253" s="237" t="s">
        <v>19</v>
      </c>
      <c r="F253" s="238" t="s">
        <v>1185</v>
      </c>
      <c r="G253" s="235"/>
      <c r="H253" s="237" t="s">
        <v>19</v>
      </c>
      <c r="I253" s="239"/>
      <c r="J253" s="235"/>
      <c r="K253" s="235"/>
      <c r="L253" s="240"/>
      <c r="M253" s="241"/>
      <c r="N253" s="242"/>
      <c r="O253" s="242"/>
      <c r="P253" s="242"/>
      <c r="Q253" s="242"/>
      <c r="R253" s="242"/>
      <c r="S253" s="242"/>
      <c r="T253" s="24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4" t="s">
        <v>220</v>
      </c>
      <c r="AU253" s="244" t="s">
        <v>81</v>
      </c>
      <c r="AV253" s="13" t="s">
        <v>79</v>
      </c>
      <c r="AW253" s="13" t="s">
        <v>32</v>
      </c>
      <c r="AX253" s="13" t="s">
        <v>71</v>
      </c>
      <c r="AY253" s="244" t="s">
        <v>209</v>
      </c>
    </row>
    <row r="254" s="13" customFormat="1">
      <c r="A254" s="13"/>
      <c r="B254" s="234"/>
      <c r="C254" s="235"/>
      <c r="D254" s="236" t="s">
        <v>220</v>
      </c>
      <c r="E254" s="237" t="s">
        <v>19</v>
      </c>
      <c r="F254" s="238" t="s">
        <v>278</v>
      </c>
      <c r="G254" s="235"/>
      <c r="H254" s="237" t="s">
        <v>19</v>
      </c>
      <c r="I254" s="239"/>
      <c r="J254" s="235"/>
      <c r="K254" s="235"/>
      <c r="L254" s="240"/>
      <c r="M254" s="241"/>
      <c r="N254" s="242"/>
      <c r="O254" s="242"/>
      <c r="P254" s="242"/>
      <c r="Q254" s="242"/>
      <c r="R254" s="242"/>
      <c r="S254" s="242"/>
      <c r="T254" s="24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4" t="s">
        <v>220</v>
      </c>
      <c r="AU254" s="244" t="s">
        <v>81</v>
      </c>
      <c r="AV254" s="13" t="s">
        <v>79</v>
      </c>
      <c r="AW254" s="13" t="s">
        <v>32</v>
      </c>
      <c r="AX254" s="13" t="s">
        <v>71</v>
      </c>
      <c r="AY254" s="244" t="s">
        <v>209</v>
      </c>
    </row>
    <row r="255" s="14" customFormat="1">
      <c r="A255" s="14"/>
      <c r="B255" s="245"/>
      <c r="C255" s="246"/>
      <c r="D255" s="236" t="s">
        <v>220</v>
      </c>
      <c r="E255" s="247" t="s">
        <v>19</v>
      </c>
      <c r="F255" s="248" t="s">
        <v>2241</v>
      </c>
      <c r="G255" s="246"/>
      <c r="H255" s="249">
        <v>16</v>
      </c>
      <c r="I255" s="250"/>
      <c r="J255" s="246"/>
      <c r="K255" s="246"/>
      <c r="L255" s="251"/>
      <c r="M255" s="252"/>
      <c r="N255" s="253"/>
      <c r="O255" s="253"/>
      <c r="P255" s="253"/>
      <c r="Q255" s="253"/>
      <c r="R255" s="253"/>
      <c r="S255" s="253"/>
      <c r="T255" s="25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5" t="s">
        <v>220</v>
      </c>
      <c r="AU255" s="255" t="s">
        <v>81</v>
      </c>
      <c r="AV255" s="14" t="s">
        <v>81</v>
      </c>
      <c r="AW255" s="14" t="s">
        <v>32</v>
      </c>
      <c r="AX255" s="14" t="s">
        <v>79</v>
      </c>
      <c r="AY255" s="255" t="s">
        <v>209</v>
      </c>
    </row>
    <row r="256" s="2" customFormat="1" ht="24.15" customHeight="1">
      <c r="A256" s="41"/>
      <c r="B256" s="42"/>
      <c r="C256" s="216" t="s">
        <v>417</v>
      </c>
      <c r="D256" s="216" t="s">
        <v>211</v>
      </c>
      <c r="E256" s="217" t="s">
        <v>1543</v>
      </c>
      <c r="F256" s="218" t="s">
        <v>1544</v>
      </c>
      <c r="G256" s="219" t="s">
        <v>258</v>
      </c>
      <c r="H256" s="220">
        <v>368.06</v>
      </c>
      <c r="I256" s="221"/>
      <c r="J256" s="222">
        <f>ROUND(I256*H256,2)</f>
        <v>0</v>
      </c>
      <c r="K256" s="218" t="s">
        <v>215</v>
      </c>
      <c r="L256" s="47"/>
      <c r="M256" s="223" t="s">
        <v>19</v>
      </c>
      <c r="N256" s="224" t="s">
        <v>42</v>
      </c>
      <c r="O256" s="87"/>
      <c r="P256" s="225">
        <f>O256*H256</f>
        <v>0</v>
      </c>
      <c r="Q256" s="225">
        <v>0</v>
      </c>
      <c r="R256" s="225">
        <f>Q256*H256</f>
        <v>0</v>
      </c>
      <c r="S256" s="225">
        <v>0</v>
      </c>
      <c r="T256" s="226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227" t="s">
        <v>216</v>
      </c>
      <c r="AT256" s="227" t="s">
        <v>211</v>
      </c>
      <c r="AU256" s="227" t="s">
        <v>81</v>
      </c>
      <c r="AY256" s="20" t="s">
        <v>209</v>
      </c>
      <c r="BE256" s="228">
        <f>IF(N256="základní",J256,0)</f>
        <v>0</v>
      </c>
      <c r="BF256" s="228">
        <f>IF(N256="snížená",J256,0)</f>
        <v>0</v>
      </c>
      <c r="BG256" s="228">
        <f>IF(N256="zákl. přenesená",J256,0)</f>
        <v>0</v>
      </c>
      <c r="BH256" s="228">
        <f>IF(N256="sníž. přenesená",J256,0)</f>
        <v>0</v>
      </c>
      <c r="BI256" s="228">
        <f>IF(N256="nulová",J256,0)</f>
        <v>0</v>
      </c>
      <c r="BJ256" s="20" t="s">
        <v>79</v>
      </c>
      <c r="BK256" s="228">
        <f>ROUND(I256*H256,2)</f>
        <v>0</v>
      </c>
      <c r="BL256" s="20" t="s">
        <v>216</v>
      </c>
      <c r="BM256" s="227" t="s">
        <v>2306</v>
      </c>
    </row>
    <row r="257" s="2" customFormat="1">
      <c r="A257" s="41"/>
      <c r="B257" s="42"/>
      <c r="C257" s="43"/>
      <c r="D257" s="229" t="s">
        <v>218</v>
      </c>
      <c r="E257" s="43"/>
      <c r="F257" s="230" t="s">
        <v>1546</v>
      </c>
      <c r="G257" s="43"/>
      <c r="H257" s="43"/>
      <c r="I257" s="231"/>
      <c r="J257" s="43"/>
      <c r="K257" s="43"/>
      <c r="L257" s="47"/>
      <c r="M257" s="232"/>
      <c r="N257" s="233"/>
      <c r="O257" s="87"/>
      <c r="P257" s="87"/>
      <c r="Q257" s="87"/>
      <c r="R257" s="87"/>
      <c r="S257" s="87"/>
      <c r="T257" s="88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T257" s="20" t="s">
        <v>218</v>
      </c>
      <c r="AU257" s="20" t="s">
        <v>81</v>
      </c>
    </row>
    <row r="258" s="13" customFormat="1">
      <c r="A258" s="13"/>
      <c r="B258" s="234"/>
      <c r="C258" s="235"/>
      <c r="D258" s="236" t="s">
        <v>220</v>
      </c>
      <c r="E258" s="237" t="s">
        <v>19</v>
      </c>
      <c r="F258" s="238" t="s">
        <v>1185</v>
      </c>
      <c r="G258" s="235"/>
      <c r="H258" s="237" t="s">
        <v>19</v>
      </c>
      <c r="I258" s="239"/>
      <c r="J258" s="235"/>
      <c r="K258" s="235"/>
      <c r="L258" s="240"/>
      <c r="M258" s="241"/>
      <c r="N258" s="242"/>
      <c r="O258" s="242"/>
      <c r="P258" s="242"/>
      <c r="Q258" s="242"/>
      <c r="R258" s="242"/>
      <c r="S258" s="242"/>
      <c r="T258" s="24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4" t="s">
        <v>220</v>
      </c>
      <c r="AU258" s="244" t="s">
        <v>81</v>
      </c>
      <c r="AV258" s="13" t="s">
        <v>79</v>
      </c>
      <c r="AW258" s="13" t="s">
        <v>32</v>
      </c>
      <c r="AX258" s="13" t="s">
        <v>71</v>
      </c>
      <c r="AY258" s="244" t="s">
        <v>209</v>
      </c>
    </row>
    <row r="259" s="13" customFormat="1">
      <c r="A259" s="13"/>
      <c r="B259" s="234"/>
      <c r="C259" s="235"/>
      <c r="D259" s="236" t="s">
        <v>220</v>
      </c>
      <c r="E259" s="237" t="s">
        <v>19</v>
      </c>
      <c r="F259" s="238" t="s">
        <v>1286</v>
      </c>
      <c r="G259" s="235"/>
      <c r="H259" s="237" t="s">
        <v>19</v>
      </c>
      <c r="I259" s="239"/>
      <c r="J259" s="235"/>
      <c r="K259" s="235"/>
      <c r="L259" s="240"/>
      <c r="M259" s="241"/>
      <c r="N259" s="242"/>
      <c r="O259" s="242"/>
      <c r="P259" s="242"/>
      <c r="Q259" s="242"/>
      <c r="R259" s="242"/>
      <c r="S259" s="242"/>
      <c r="T259" s="24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4" t="s">
        <v>220</v>
      </c>
      <c r="AU259" s="244" t="s">
        <v>81</v>
      </c>
      <c r="AV259" s="13" t="s">
        <v>79</v>
      </c>
      <c r="AW259" s="13" t="s">
        <v>32</v>
      </c>
      <c r="AX259" s="13" t="s">
        <v>71</v>
      </c>
      <c r="AY259" s="244" t="s">
        <v>209</v>
      </c>
    </row>
    <row r="260" s="14" customFormat="1">
      <c r="A260" s="14"/>
      <c r="B260" s="245"/>
      <c r="C260" s="246"/>
      <c r="D260" s="236" t="s">
        <v>220</v>
      </c>
      <c r="E260" s="247" t="s">
        <v>19</v>
      </c>
      <c r="F260" s="248" t="s">
        <v>2307</v>
      </c>
      <c r="G260" s="246"/>
      <c r="H260" s="249">
        <v>368.06</v>
      </c>
      <c r="I260" s="250"/>
      <c r="J260" s="246"/>
      <c r="K260" s="246"/>
      <c r="L260" s="251"/>
      <c r="M260" s="252"/>
      <c r="N260" s="253"/>
      <c r="O260" s="253"/>
      <c r="P260" s="253"/>
      <c r="Q260" s="253"/>
      <c r="R260" s="253"/>
      <c r="S260" s="253"/>
      <c r="T260" s="25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5" t="s">
        <v>220</v>
      </c>
      <c r="AU260" s="255" t="s">
        <v>81</v>
      </c>
      <c r="AV260" s="14" t="s">
        <v>81</v>
      </c>
      <c r="AW260" s="14" t="s">
        <v>32</v>
      </c>
      <c r="AX260" s="14" t="s">
        <v>79</v>
      </c>
      <c r="AY260" s="255" t="s">
        <v>209</v>
      </c>
    </row>
    <row r="261" s="2" customFormat="1" ht="24.15" customHeight="1">
      <c r="A261" s="41"/>
      <c r="B261" s="42"/>
      <c r="C261" s="216" t="s">
        <v>427</v>
      </c>
      <c r="D261" s="216" t="s">
        <v>211</v>
      </c>
      <c r="E261" s="217" t="s">
        <v>766</v>
      </c>
      <c r="F261" s="218" t="s">
        <v>767</v>
      </c>
      <c r="G261" s="219" t="s">
        <v>258</v>
      </c>
      <c r="H261" s="220">
        <v>16</v>
      </c>
      <c r="I261" s="221"/>
      <c r="J261" s="222">
        <f>ROUND(I261*H261,2)</f>
        <v>0</v>
      </c>
      <c r="K261" s="218" t="s">
        <v>215</v>
      </c>
      <c r="L261" s="47"/>
      <c r="M261" s="223" t="s">
        <v>19</v>
      </c>
      <c r="N261" s="224" t="s">
        <v>42</v>
      </c>
      <c r="O261" s="87"/>
      <c r="P261" s="225">
        <f>O261*H261</f>
        <v>0</v>
      </c>
      <c r="Q261" s="225">
        <v>0</v>
      </c>
      <c r="R261" s="225">
        <f>Q261*H261</f>
        <v>0</v>
      </c>
      <c r="S261" s="225">
        <v>0</v>
      </c>
      <c r="T261" s="226">
        <f>S261*H261</f>
        <v>0</v>
      </c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R261" s="227" t="s">
        <v>216</v>
      </c>
      <c r="AT261" s="227" t="s">
        <v>211</v>
      </c>
      <c r="AU261" s="227" t="s">
        <v>81</v>
      </c>
      <c r="AY261" s="20" t="s">
        <v>209</v>
      </c>
      <c r="BE261" s="228">
        <f>IF(N261="základní",J261,0)</f>
        <v>0</v>
      </c>
      <c r="BF261" s="228">
        <f>IF(N261="snížená",J261,0)</f>
        <v>0</v>
      </c>
      <c r="BG261" s="228">
        <f>IF(N261="zákl. přenesená",J261,0)</f>
        <v>0</v>
      </c>
      <c r="BH261" s="228">
        <f>IF(N261="sníž. přenesená",J261,0)</f>
        <v>0</v>
      </c>
      <c r="BI261" s="228">
        <f>IF(N261="nulová",J261,0)</f>
        <v>0</v>
      </c>
      <c r="BJ261" s="20" t="s">
        <v>79</v>
      </c>
      <c r="BK261" s="228">
        <f>ROUND(I261*H261,2)</f>
        <v>0</v>
      </c>
      <c r="BL261" s="20" t="s">
        <v>216</v>
      </c>
      <c r="BM261" s="227" t="s">
        <v>2308</v>
      </c>
    </row>
    <row r="262" s="2" customFormat="1">
      <c r="A262" s="41"/>
      <c r="B262" s="42"/>
      <c r="C262" s="43"/>
      <c r="D262" s="229" t="s">
        <v>218</v>
      </c>
      <c r="E262" s="43"/>
      <c r="F262" s="230" t="s">
        <v>769</v>
      </c>
      <c r="G262" s="43"/>
      <c r="H262" s="43"/>
      <c r="I262" s="231"/>
      <c r="J262" s="43"/>
      <c r="K262" s="43"/>
      <c r="L262" s="47"/>
      <c r="M262" s="232"/>
      <c r="N262" s="233"/>
      <c r="O262" s="87"/>
      <c r="P262" s="87"/>
      <c r="Q262" s="87"/>
      <c r="R262" s="87"/>
      <c r="S262" s="87"/>
      <c r="T262" s="88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T262" s="20" t="s">
        <v>218</v>
      </c>
      <c r="AU262" s="20" t="s">
        <v>81</v>
      </c>
    </row>
    <row r="263" s="13" customFormat="1">
      <c r="A263" s="13"/>
      <c r="B263" s="234"/>
      <c r="C263" s="235"/>
      <c r="D263" s="236" t="s">
        <v>220</v>
      </c>
      <c r="E263" s="237" t="s">
        <v>19</v>
      </c>
      <c r="F263" s="238" t="s">
        <v>1185</v>
      </c>
      <c r="G263" s="235"/>
      <c r="H263" s="237" t="s">
        <v>19</v>
      </c>
      <c r="I263" s="239"/>
      <c r="J263" s="235"/>
      <c r="K263" s="235"/>
      <c r="L263" s="240"/>
      <c r="M263" s="241"/>
      <c r="N263" s="242"/>
      <c r="O263" s="242"/>
      <c r="P263" s="242"/>
      <c r="Q263" s="242"/>
      <c r="R263" s="242"/>
      <c r="S263" s="242"/>
      <c r="T263" s="24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4" t="s">
        <v>220</v>
      </c>
      <c r="AU263" s="244" t="s">
        <v>81</v>
      </c>
      <c r="AV263" s="13" t="s">
        <v>79</v>
      </c>
      <c r="AW263" s="13" t="s">
        <v>32</v>
      </c>
      <c r="AX263" s="13" t="s">
        <v>71</v>
      </c>
      <c r="AY263" s="244" t="s">
        <v>209</v>
      </c>
    </row>
    <row r="264" s="13" customFormat="1">
      <c r="A264" s="13"/>
      <c r="B264" s="234"/>
      <c r="C264" s="235"/>
      <c r="D264" s="236" t="s">
        <v>220</v>
      </c>
      <c r="E264" s="237" t="s">
        <v>19</v>
      </c>
      <c r="F264" s="238" t="s">
        <v>278</v>
      </c>
      <c r="G264" s="235"/>
      <c r="H264" s="237" t="s">
        <v>19</v>
      </c>
      <c r="I264" s="239"/>
      <c r="J264" s="235"/>
      <c r="K264" s="235"/>
      <c r="L264" s="240"/>
      <c r="M264" s="241"/>
      <c r="N264" s="242"/>
      <c r="O264" s="242"/>
      <c r="P264" s="242"/>
      <c r="Q264" s="242"/>
      <c r="R264" s="242"/>
      <c r="S264" s="242"/>
      <c r="T264" s="24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4" t="s">
        <v>220</v>
      </c>
      <c r="AU264" s="244" t="s">
        <v>81</v>
      </c>
      <c r="AV264" s="13" t="s">
        <v>79</v>
      </c>
      <c r="AW264" s="13" t="s">
        <v>32</v>
      </c>
      <c r="AX264" s="13" t="s">
        <v>71</v>
      </c>
      <c r="AY264" s="244" t="s">
        <v>209</v>
      </c>
    </row>
    <row r="265" s="14" customFormat="1">
      <c r="A265" s="14"/>
      <c r="B265" s="245"/>
      <c r="C265" s="246"/>
      <c r="D265" s="236" t="s">
        <v>220</v>
      </c>
      <c r="E265" s="247" t="s">
        <v>19</v>
      </c>
      <c r="F265" s="248" t="s">
        <v>2241</v>
      </c>
      <c r="G265" s="246"/>
      <c r="H265" s="249">
        <v>16</v>
      </c>
      <c r="I265" s="250"/>
      <c r="J265" s="246"/>
      <c r="K265" s="246"/>
      <c r="L265" s="251"/>
      <c r="M265" s="252"/>
      <c r="N265" s="253"/>
      <c r="O265" s="253"/>
      <c r="P265" s="253"/>
      <c r="Q265" s="253"/>
      <c r="R265" s="253"/>
      <c r="S265" s="253"/>
      <c r="T265" s="25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5" t="s">
        <v>220</v>
      </c>
      <c r="AU265" s="255" t="s">
        <v>81</v>
      </c>
      <c r="AV265" s="14" t="s">
        <v>81</v>
      </c>
      <c r="AW265" s="14" t="s">
        <v>32</v>
      </c>
      <c r="AX265" s="14" t="s">
        <v>79</v>
      </c>
      <c r="AY265" s="255" t="s">
        <v>209</v>
      </c>
    </row>
    <row r="266" s="2" customFormat="1" ht="24.15" customHeight="1">
      <c r="A266" s="41"/>
      <c r="B266" s="42"/>
      <c r="C266" s="216" t="s">
        <v>435</v>
      </c>
      <c r="D266" s="216" t="s">
        <v>211</v>
      </c>
      <c r="E266" s="217" t="s">
        <v>1302</v>
      </c>
      <c r="F266" s="218" t="s">
        <v>1303</v>
      </c>
      <c r="G266" s="219" t="s">
        <v>258</v>
      </c>
      <c r="H266" s="220">
        <v>24</v>
      </c>
      <c r="I266" s="221"/>
      <c r="J266" s="222">
        <f>ROUND(I266*H266,2)</f>
        <v>0</v>
      </c>
      <c r="K266" s="218" t="s">
        <v>215</v>
      </c>
      <c r="L266" s="47"/>
      <c r="M266" s="223" t="s">
        <v>19</v>
      </c>
      <c r="N266" s="224" t="s">
        <v>42</v>
      </c>
      <c r="O266" s="87"/>
      <c r="P266" s="225">
        <f>O266*H266</f>
        <v>0</v>
      </c>
      <c r="Q266" s="225">
        <v>0.11792999999999999</v>
      </c>
      <c r="R266" s="225">
        <f>Q266*H266</f>
        <v>2.8303199999999999</v>
      </c>
      <c r="S266" s="225">
        <v>0</v>
      </c>
      <c r="T266" s="226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227" t="s">
        <v>216</v>
      </c>
      <c r="AT266" s="227" t="s">
        <v>211</v>
      </c>
      <c r="AU266" s="227" t="s">
        <v>81</v>
      </c>
      <c r="AY266" s="20" t="s">
        <v>209</v>
      </c>
      <c r="BE266" s="228">
        <f>IF(N266="základní",J266,0)</f>
        <v>0</v>
      </c>
      <c r="BF266" s="228">
        <f>IF(N266="snížená",J266,0)</f>
        <v>0</v>
      </c>
      <c r="BG266" s="228">
        <f>IF(N266="zákl. přenesená",J266,0)</f>
        <v>0</v>
      </c>
      <c r="BH266" s="228">
        <f>IF(N266="sníž. přenesená",J266,0)</f>
        <v>0</v>
      </c>
      <c r="BI266" s="228">
        <f>IF(N266="nulová",J266,0)</f>
        <v>0</v>
      </c>
      <c r="BJ266" s="20" t="s">
        <v>79</v>
      </c>
      <c r="BK266" s="228">
        <f>ROUND(I266*H266,2)</f>
        <v>0</v>
      </c>
      <c r="BL266" s="20" t="s">
        <v>216</v>
      </c>
      <c r="BM266" s="227" t="s">
        <v>2309</v>
      </c>
    </row>
    <row r="267" s="2" customFormat="1">
      <c r="A267" s="41"/>
      <c r="B267" s="42"/>
      <c r="C267" s="43"/>
      <c r="D267" s="229" t="s">
        <v>218</v>
      </c>
      <c r="E267" s="43"/>
      <c r="F267" s="230" t="s">
        <v>1305</v>
      </c>
      <c r="G267" s="43"/>
      <c r="H267" s="43"/>
      <c r="I267" s="231"/>
      <c r="J267" s="43"/>
      <c r="K267" s="43"/>
      <c r="L267" s="47"/>
      <c r="M267" s="232"/>
      <c r="N267" s="233"/>
      <c r="O267" s="87"/>
      <c r="P267" s="87"/>
      <c r="Q267" s="87"/>
      <c r="R267" s="87"/>
      <c r="S267" s="87"/>
      <c r="T267" s="88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T267" s="20" t="s">
        <v>218</v>
      </c>
      <c r="AU267" s="20" t="s">
        <v>81</v>
      </c>
    </row>
    <row r="268" s="13" customFormat="1">
      <c r="A268" s="13"/>
      <c r="B268" s="234"/>
      <c r="C268" s="235"/>
      <c r="D268" s="236" t="s">
        <v>220</v>
      </c>
      <c r="E268" s="237" t="s">
        <v>19</v>
      </c>
      <c r="F268" s="238" t="s">
        <v>1185</v>
      </c>
      <c r="G268" s="235"/>
      <c r="H268" s="237" t="s">
        <v>19</v>
      </c>
      <c r="I268" s="239"/>
      <c r="J268" s="235"/>
      <c r="K268" s="235"/>
      <c r="L268" s="240"/>
      <c r="M268" s="241"/>
      <c r="N268" s="242"/>
      <c r="O268" s="242"/>
      <c r="P268" s="242"/>
      <c r="Q268" s="242"/>
      <c r="R268" s="242"/>
      <c r="S268" s="242"/>
      <c r="T268" s="24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4" t="s">
        <v>220</v>
      </c>
      <c r="AU268" s="244" t="s">
        <v>81</v>
      </c>
      <c r="AV268" s="13" t="s">
        <v>79</v>
      </c>
      <c r="AW268" s="13" t="s">
        <v>32</v>
      </c>
      <c r="AX268" s="13" t="s">
        <v>71</v>
      </c>
      <c r="AY268" s="244" t="s">
        <v>209</v>
      </c>
    </row>
    <row r="269" s="13" customFormat="1">
      <c r="A269" s="13"/>
      <c r="B269" s="234"/>
      <c r="C269" s="235"/>
      <c r="D269" s="236" t="s">
        <v>220</v>
      </c>
      <c r="E269" s="237" t="s">
        <v>19</v>
      </c>
      <c r="F269" s="238" t="s">
        <v>1306</v>
      </c>
      <c r="G269" s="235"/>
      <c r="H269" s="237" t="s">
        <v>19</v>
      </c>
      <c r="I269" s="239"/>
      <c r="J269" s="235"/>
      <c r="K269" s="235"/>
      <c r="L269" s="240"/>
      <c r="M269" s="241"/>
      <c r="N269" s="242"/>
      <c r="O269" s="242"/>
      <c r="P269" s="242"/>
      <c r="Q269" s="242"/>
      <c r="R269" s="242"/>
      <c r="S269" s="242"/>
      <c r="T269" s="24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4" t="s">
        <v>220</v>
      </c>
      <c r="AU269" s="244" t="s">
        <v>81</v>
      </c>
      <c r="AV269" s="13" t="s">
        <v>79</v>
      </c>
      <c r="AW269" s="13" t="s">
        <v>32</v>
      </c>
      <c r="AX269" s="13" t="s">
        <v>71</v>
      </c>
      <c r="AY269" s="244" t="s">
        <v>209</v>
      </c>
    </row>
    <row r="270" s="14" customFormat="1">
      <c r="A270" s="14"/>
      <c r="B270" s="245"/>
      <c r="C270" s="246"/>
      <c r="D270" s="236" t="s">
        <v>220</v>
      </c>
      <c r="E270" s="247" t="s">
        <v>19</v>
      </c>
      <c r="F270" s="248" t="s">
        <v>2239</v>
      </c>
      <c r="G270" s="246"/>
      <c r="H270" s="249">
        <v>24</v>
      </c>
      <c r="I270" s="250"/>
      <c r="J270" s="246"/>
      <c r="K270" s="246"/>
      <c r="L270" s="251"/>
      <c r="M270" s="252"/>
      <c r="N270" s="253"/>
      <c r="O270" s="253"/>
      <c r="P270" s="253"/>
      <c r="Q270" s="253"/>
      <c r="R270" s="253"/>
      <c r="S270" s="253"/>
      <c r="T270" s="25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5" t="s">
        <v>220</v>
      </c>
      <c r="AU270" s="255" t="s">
        <v>81</v>
      </c>
      <c r="AV270" s="14" t="s">
        <v>81</v>
      </c>
      <c r="AW270" s="14" t="s">
        <v>32</v>
      </c>
      <c r="AX270" s="14" t="s">
        <v>79</v>
      </c>
      <c r="AY270" s="255" t="s">
        <v>209</v>
      </c>
    </row>
    <row r="271" s="12" customFormat="1" ht="22.8" customHeight="1">
      <c r="A271" s="12"/>
      <c r="B271" s="200"/>
      <c r="C271" s="201"/>
      <c r="D271" s="202" t="s">
        <v>70</v>
      </c>
      <c r="E271" s="214" t="s">
        <v>250</v>
      </c>
      <c r="F271" s="214" t="s">
        <v>802</v>
      </c>
      <c r="G271" s="201"/>
      <c r="H271" s="201"/>
      <c r="I271" s="204"/>
      <c r="J271" s="215">
        <f>BK271</f>
        <v>0</v>
      </c>
      <c r="K271" s="201"/>
      <c r="L271" s="206"/>
      <c r="M271" s="207"/>
      <c r="N271" s="208"/>
      <c r="O271" s="208"/>
      <c r="P271" s="209">
        <f>SUM(P272:P356)</f>
        <v>0</v>
      </c>
      <c r="Q271" s="208"/>
      <c r="R271" s="209">
        <f>SUM(R272:R356)</f>
        <v>1.4234734500000001</v>
      </c>
      <c r="S271" s="208"/>
      <c r="T271" s="210">
        <f>SUM(T272:T356)</f>
        <v>0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R271" s="211" t="s">
        <v>79</v>
      </c>
      <c r="AT271" s="212" t="s">
        <v>70</v>
      </c>
      <c r="AU271" s="212" t="s">
        <v>79</v>
      </c>
      <c r="AY271" s="211" t="s">
        <v>209</v>
      </c>
      <c r="BK271" s="213">
        <f>SUM(BK272:BK356)</f>
        <v>0</v>
      </c>
    </row>
    <row r="272" s="2" customFormat="1" ht="24.15" customHeight="1">
      <c r="A272" s="41"/>
      <c r="B272" s="42"/>
      <c r="C272" s="216" t="s">
        <v>441</v>
      </c>
      <c r="D272" s="216" t="s">
        <v>211</v>
      </c>
      <c r="E272" s="217" t="s">
        <v>804</v>
      </c>
      <c r="F272" s="218" t="s">
        <v>805</v>
      </c>
      <c r="G272" s="219" t="s">
        <v>214</v>
      </c>
      <c r="H272" s="220">
        <v>1</v>
      </c>
      <c r="I272" s="221"/>
      <c r="J272" s="222">
        <f>ROUND(I272*H272,2)</f>
        <v>0</v>
      </c>
      <c r="K272" s="218" t="s">
        <v>215</v>
      </c>
      <c r="L272" s="47"/>
      <c r="M272" s="223" t="s">
        <v>19</v>
      </c>
      <c r="N272" s="224" t="s">
        <v>42</v>
      </c>
      <c r="O272" s="87"/>
      <c r="P272" s="225">
        <f>O272*H272</f>
        <v>0</v>
      </c>
      <c r="Q272" s="225">
        <v>0.00167</v>
      </c>
      <c r="R272" s="225">
        <f>Q272*H272</f>
        <v>0.00167</v>
      </c>
      <c r="S272" s="225">
        <v>0</v>
      </c>
      <c r="T272" s="226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27" t="s">
        <v>216</v>
      </c>
      <c r="AT272" s="227" t="s">
        <v>211</v>
      </c>
      <c r="AU272" s="227" t="s">
        <v>81</v>
      </c>
      <c r="AY272" s="20" t="s">
        <v>209</v>
      </c>
      <c r="BE272" s="228">
        <f>IF(N272="základní",J272,0)</f>
        <v>0</v>
      </c>
      <c r="BF272" s="228">
        <f>IF(N272="snížená",J272,0)</f>
        <v>0</v>
      </c>
      <c r="BG272" s="228">
        <f>IF(N272="zákl. přenesená",J272,0)</f>
        <v>0</v>
      </c>
      <c r="BH272" s="228">
        <f>IF(N272="sníž. přenesená",J272,0)</f>
        <v>0</v>
      </c>
      <c r="BI272" s="228">
        <f>IF(N272="nulová",J272,0)</f>
        <v>0</v>
      </c>
      <c r="BJ272" s="20" t="s">
        <v>79</v>
      </c>
      <c r="BK272" s="228">
        <f>ROUND(I272*H272,2)</f>
        <v>0</v>
      </c>
      <c r="BL272" s="20" t="s">
        <v>216</v>
      </c>
      <c r="BM272" s="227" t="s">
        <v>2310</v>
      </c>
    </row>
    <row r="273" s="2" customFormat="1">
      <c r="A273" s="41"/>
      <c r="B273" s="42"/>
      <c r="C273" s="43"/>
      <c r="D273" s="229" t="s">
        <v>218</v>
      </c>
      <c r="E273" s="43"/>
      <c r="F273" s="230" t="s">
        <v>807</v>
      </c>
      <c r="G273" s="43"/>
      <c r="H273" s="43"/>
      <c r="I273" s="231"/>
      <c r="J273" s="43"/>
      <c r="K273" s="43"/>
      <c r="L273" s="47"/>
      <c r="M273" s="232"/>
      <c r="N273" s="233"/>
      <c r="O273" s="87"/>
      <c r="P273" s="87"/>
      <c r="Q273" s="87"/>
      <c r="R273" s="87"/>
      <c r="S273" s="87"/>
      <c r="T273" s="88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T273" s="20" t="s">
        <v>218</v>
      </c>
      <c r="AU273" s="20" t="s">
        <v>81</v>
      </c>
    </row>
    <row r="274" s="2" customFormat="1" ht="16.5" customHeight="1">
      <c r="A274" s="41"/>
      <c r="B274" s="42"/>
      <c r="C274" s="278" t="s">
        <v>448</v>
      </c>
      <c r="D274" s="278" t="s">
        <v>681</v>
      </c>
      <c r="E274" s="279" t="s">
        <v>1308</v>
      </c>
      <c r="F274" s="280" t="s">
        <v>1309</v>
      </c>
      <c r="G274" s="281" t="s">
        <v>214</v>
      </c>
      <c r="H274" s="282">
        <v>1</v>
      </c>
      <c r="I274" s="283"/>
      <c r="J274" s="284">
        <f>ROUND(I274*H274,2)</f>
        <v>0</v>
      </c>
      <c r="K274" s="280" t="s">
        <v>215</v>
      </c>
      <c r="L274" s="285"/>
      <c r="M274" s="286" t="s">
        <v>19</v>
      </c>
      <c r="N274" s="287" t="s">
        <v>42</v>
      </c>
      <c r="O274" s="87"/>
      <c r="P274" s="225">
        <f>O274*H274</f>
        <v>0</v>
      </c>
      <c r="Q274" s="225">
        <v>0.012</v>
      </c>
      <c r="R274" s="225">
        <f>Q274*H274</f>
        <v>0.012</v>
      </c>
      <c r="S274" s="225">
        <v>0</v>
      </c>
      <c r="T274" s="226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227" t="s">
        <v>250</v>
      </c>
      <c r="AT274" s="227" t="s">
        <v>681</v>
      </c>
      <c r="AU274" s="227" t="s">
        <v>81</v>
      </c>
      <c r="AY274" s="20" t="s">
        <v>209</v>
      </c>
      <c r="BE274" s="228">
        <f>IF(N274="základní",J274,0)</f>
        <v>0</v>
      </c>
      <c r="BF274" s="228">
        <f>IF(N274="snížená",J274,0)</f>
        <v>0</v>
      </c>
      <c r="BG274" s="228">
        <f>IF(N274="zákl. přenesená",J274,0)</f>
        <v>0</v>
      </c>
      <c r="BH274" s="228">
        <f>IF(N274="sníž. přenesená",J274,0)</f>
        <v>0</v>
      </c>
      <c r="BI274" s="228">
        <f>IF(N274="nulová",J274,0)</f>
        <v>0</v>
      </c>
      <c r="BJ274" s="20" t="s">
        <v>79</v>
      </c>
      <c r="BK274" s="228">
        <f>ROUND(I274*H274,2)</f>
        <v>0</v>
      </c>
      <c r="BL274" s="20" t="s">
        <v>216</v>
      </c>
      <c r="BM274" s="227" t="s">
        <v>2311</v>
      </c>
    </row>
    <row r="275" s="13" customFormat="1">
      <c r="A275" s="13"/>
      <c r="B275" s="234"/>
      <c r="C275" s="235"/>
      <c r="D275" s="236" t="s">
        <v>220</v>
      </c>
      <c r="E275" s="237" t="s">
        <v>19</v>
      </c>
      <c r="F275" s="238" t="s">
        <v>2312</v>
      </c>
      <c r="G275" s="235"/>
      <c r="H275" s="237" t="s">
        <v>19</v>
      </c>
      <c r="I275" s="239"/>
      <c r="J275" s="235"/>
      <c r="K275" s="235"/>
      <c r="L275" s="240"/>
      <c r="M275" s="241"/>
      <c r="N275" s="242"/>
      <c r="O275" s="242"/>
      <c r="P275" s="242"/>
      <c r="Q275" s="242"/>
      <c r="R275" s="242"/>
      <c r="S275" s="242"/>
      <c r="T275" s="24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4" t="s">
        <v>220</v>
      </c>
      <c r="AU275" s="244" t="s">
        <v>81</v>
      </c>
      <c r="AV275" s="13" t="s">
        <v>79</v>
      </c>
      <c r="AW275" s="13" t="s">
        <v>32</v>
      </c>
      <c r="AX275" s="13" t="s">
        <v>71</v>
      </c>
      <c r="AY275" s="244" t="s">
        <v>209</v>
      </c>
    </row>
    <row r="276" s="14" customFormat="1">
      <c r="A276" s="14"/>
      <c r="B276" s="245"/>
      <c r="C276" s="246"/>
      <c r="D276" s="236" t="s">
        <v>220</v>
      </c>
      <c r="E276" s="247" t="s">
        <v>19</v>
      </c>
      <c r="F276" s="248" t="s">
        <v>79</v>
      </c>
      <c r="G276" s="246"/>
      <c r="H276" s="249">
        <v>1</v>
      </c>
      <c r="I276" s="250"/>
      <c r="J276" s="246"/>
      <c r="K276" s="246"/>
      <c r="L276" s="251"/>
      <c r="M276" s="252"/>
      <c r="N276" s="253"/>
      <c r="O276" s="253"/>
      <c r="P276" s="253"/>
      <c r="Q276" s="253"/>
      <c r="R276" s="253"/>
      <c r="S276" s="253"/>
      <c r="T276" s="25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5" t="s">
        <v>220</v>
      </c>
      <c r="AU276" s="255" t="s">
        <v>81</v>
      </c>
      <c r="AV276" s="14" t="s">
        <v>81</v>
      </c>
      <c r="AW276" s="14" t="s">
        <v>32</v>
      </c>
      <c r="AX276" s="14" t="s">
        <v>79</v>
      </c>
      <c r="AY276" s="255" t="s">
        <v>209</v>
      </c>
    </row>
    <row r="277" s="2" customFormat="1" ht="24.15" customHeight="1">
      <c r="A277" s="41"/>
      <c r="B277" s="42"/>
      <c r="C277" s="216" t="s">
        <v>453</v>
      </c>
      <c r="D277" s="216" t="s">
        <v>211</v>
      </c>
      <c r="E277" s="217" t="s">
        <v>814</v>
      </c>
      <c r="F277" s="218" t="s">
        <v>815</v>
      </c>
      <c r="G277" s="219" t="s">
        <v>214</v>
      </c>
      <c r="H277" s="220">
        <v>6</v>
      </c>
      <c r="I277" s="221"/>
      <c r="J277" s="222">
        <f>ROUND(I277*H277,2)</f>
        <v>0</v>
      </c>
      <c r="K277" s="218" t="s">
        <v>215</v>
      </c>
      <c r="L277" s="47"/>
      <c r="M277" s="223" t="s">
        <v>19</v>
      </c>
      <c r="N277" s="224" t="s">
        <v>42</v>
      </c>
      <c r="O277" s="87"/>
      <c r="P277" s="225">
        <f>O277*H277</f>
        <v>0</v>
      </c>
      <c r="Q277" s="225">
        <v>0.00167</v>
      </c>
      <c r="R277" s="225">
        <f>Q277*H277</f>
        <v>0.010020000000000001</v>
      </c>
      <c r="S277" s="225">
        <v>0</v>
      </c>
      <c r="T277" s="226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227" t="s">
        <v>216</v>
      </c>
      <c r="AT277" s="227" t="s">
        <v>211</v>
      </c>
      <c r="AU277" s="227" t="s">
        <v>81</v>
      </c>
      <c r="AY277" s="20" t="s">
        <v>209</v>
      </c>
      <c r="BE277" s="228">
        <f>IF(N277="základní",J277,0)</f>
        <v>0</v>
      </c>
      <c r="BF277" s="228">
        <f>IF(N277="snížená",J277,0)</f>
        <v>0</v>
      </c>
      <c r="BG277" s="228">
        <f>IF(N277="zákl. přenesená",J277,0)</f>
        <v>0</v>
      </c>
      <c r="BH277" s="228">
        <f>IF(N277="sníž. přenesená",J277,0)</f>
        <v>0</v>
      </c>
      <c r="BI277" s="228">
        <f>IF(N277="nulová",J277,0)</f>
        <v>0</v>
      </c>
      <c r="BJ277" s="20" t="s">
        <v>79</v>
      </c>
      <c r="BK277" s="228">
        <f>ROUND(I277*H277,2)</f>
        <v>0</v>
      </c>
      <c r="BL277" s="20" t="s">
        <v>216</v>
      </c>
      <c r="BM277" s="227" t="s">
        <v>2313</v>
      </c>
    </row>
    <row r="278" s="2" customFormat="1">
      <c r="A278" s="41"/>
      <c r="B278" s="42"/>
      <c r="C278" s="43"/>
      <c r="D278" s="229" t="s">
        <v>218</v>
      </c>
      <c r="E278" s="43"/>
      <c r="F278" s="230" t="s">
        <v>817</v>
      </c>
      <c r="G278" s="43"/>
      <c r="H278" s="43"/>
      <c r="I278" s="231"/>
      <c r="J278" s="43"/>
      <c r="K278" s="43"/>
      <c r="L278" s="47"/>
      <c r="M278" s="232"/>
      <c r="N278" s="233"/>
      <c r="O278" s="87"/>
      <c r="P278" s="87"/>
      <c r="Q278" s="87"/>
      <c r="R278" s="87"/>
      <c r="S278" s="87"/>
      <c r="T278" s="88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T278" s="20" t="s">
        <v>218</v>
      </c>
      <c r="AU278" s="20" t="s">
        <v>81</v>
      </c>
    </row>
    <row r="279" s="2" customFormat="1" ht="16.5" customHeight="1">
      <c r="A279" s="41"/>
      <c r="B279" s="42"/>
      <c r="C279" s="278" t="s">
        <v>458</v>
      </c>
      <c r="D279" s="278" t="s">
        <v>681</v>
      </c>
      <c r="E279" s="279" t="s">
        <v>1313</v>
      </c>
      <c r="F279" s="280" t="s">
        <v>1314</v>
      </c>
      <c r="G279" s="281" t="s">
        <v>214</v>
      </c>
      <c r="H279" s="282">
        <v>6</v>
      </c>
      <c r="I279" s="283"/>
      <c r="J279" s="284">
        <f>ROUND(I279*H279,2)</f>
        <v>0</v>
      </c>
      <c r="K279" s="280" t="s">
        <v>215</v>
      </c>
      <c r="L279" s="285"/>
      <c r="M279" s="286" t="s">
        <v>19</v>
      </c>
      <c r="N279" s="287" t="s">
        <v>42</v>
      </c>
      <c r="O279" s="87"/>
      <c r="P279" s="225">
        <f>O279*H279</f>
        <v>0</v>
      </c>
      <c r="Q279" s="225">
        <v>0.0038</v>
      </c>
      <c r="R279" s="225">
        <f>Q279*H279</f>
        <v>0.022800000000000001</v>
      </c>
      <c r="S279" s="225">
        <v>0</v>
      </c>
      <c r="T279" s="226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227" t="s">
        <v>250</v>
      </c>
      <c r="AT279" s="227" t="s">
        <v>681</v>
      </c>
      <c r="AU279" s="227" t="s">
        <v>81</v>
      </c>
      <c r="AY279" s="20" t="s">
        <v>209</v>
      </c>
      <c r="BE279" s="228">
        <f>IF(N279="základní",J279,0)</f>
        <v>0</v>
      </c>
      <c r="BF279" s="228">
        <f>IF(N279="snížená",J279,0)</f>
        <v>0</v>
      </c>
      <c r="BG279" s="228">
        <f>IF(N279="zákl. přenesená",J279,0)</f>
        <v>0</v>
      </c>
      <c r="BH279" s="228">
        <f>IF(N279="sníž. přenesená",J279,0)</f>
        <v>0</v>
      </c>
      <c r="BI279" s="228">
        <f>IF(N279="nulová",J279,0)</f>
        <v>0</v>
      </c>
      <c r="BJ279" s="20" t="s">
        <v>79</v>
      </c>
      <c r="BK279" s="228">
        <f>ROUND(I279*H279,2)</f>
        <v>0</v>
      </c>
      <c r="BL279" s="20" t="s">
        <v>216</v>
      </c>
      <c r="BM279" s="227" t="s">
        <v>2314</v>
      </c>
    </row>
    <row r="280" s="13" customFormat="1">
      <c r="A280" s="13"/>
      <c r="B280" s="234"/>
      <c r="C280" s="235"/>
      <c r="D280" s="236" t="s">
        <v>220</v>
      </c>
      <c r="E280" s="237" t="s">
        <v>19</v>
      </c>
      <c r="F280" s="238" t="s">
        <v>2312</v>
      </c>
      <c r="G280" s="235"/>
      <c r="H280" s="237" t="s">
        <v>19</v>
      </c>
      <c r="I280" s="239"/>
      <c r="J280" s="235"/>
      <c r="K280" s="235"/>
      <c r="L280" s="240"/>
      <c r="M280" s="241"/>
      <c r="N280" s="242"/>
      <c r="O280" s="242"/>
      <c r="P280" s="242"/>
      <c r="Q280" s="242"/>
      <c r="R280" s="242"/>
      <c r="S280" s="242"/>
      <c r="T280" s="24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4" t="s">
        <v>220</v>
      </c>
      <c r="AU280" s="244" t="s">
        <v>81</v>
      </c>
      <c r="AV280" s="13" t="s">
        <v>79</v>
      </c>
      <c r="AW280" s="13" t="s">
        <v>32</v>
      </c>
      <c r="AX280" s="13" t="s">
        <v>71</v>
      </c>
      <c r="AY280" s="244" t="s">
        <v>209</v>
      </c>
    </row>
    <row r="281" s="14" customFormat="1">
      <c r="A281" s="14"/>
      <c r="B281" s="245"/>
      <c r="C281" s="246"/>
      <c r="D281" s="236" t="s">
        <v>220</v>
      </c>
      <c r="E281" s="247" t="s">
        <v>19</v>
      </c>
      <c r="F281" s="248" t="s">
        <v>227</v>
      </c>
      <c r="G281" s="246"/>
      <c r="H281" s="249">
        <v>6</v>
      </c>
      <c r="I281" s="250"/>
      <c r="J281" s="246"/>
      <c r="K281" s="246"/>
      <c r="L281" s="251"/>
      <c r="M281" s="252"/>
      <c r="N281" s="253"/>
      <c r="O281" s="253"/>
      <c r="P281" s="253"/>
      <c r="Q281" s="253"/>
      <c r="R281" s="253"/>
      <c r="S281" s="253"/>
      <c r="T281" s="25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5" t="s">
        <v>220</v>
      </c>
      <c r="AU281" s="255" t="s">
        <v>81</v>
      </c>
      <c r="AV281" s="14" t="s">
        <v>81</v>
      </c>
      <c r="AW281" s="14" t="s">
        <v>32</v>
      </c>
      <c r="AX281" s="14" t="s">
        <v>79</v>
      </c>
      <c r="AY281" s="255" t="s">
        <v>209</v>
      </c>
    </row>
    <row r="282" s="2" customFormat="1" ht="24.15" customHeight="1">
      <c r="A282" s="41"/>
      <c r="B282" s="42"/>
      <c r="C282" s="216" t="s">
        <v>463</v>
      </c>
      <c r="D282" s="216" t="s">
        <v>211</v>
      </c>
      <c r="E282" s="217" t="s">
        <v>1316</v>
      </c>
      <c r="F282" s="218" t="s">
        <v>1317</v>
      </c>
      <c r="G282" s="219" t="s">
        <v>214</v>
      </c>
      <c r="H282" s="220">
        <v>3</v>
      </c>
      <c r="I282" s="221"/>
      <c r="J282" s="222">
        <f>ROUND(I282*H282,2)</f>
        <v>0</v>
      </c>
      <c r="K282" s="218" t="s">
        <v>215</v>
      </c>
      <c r="L282" s="47"/>
      <c r="M282" s="223" t="s">
        <v>19</v>
      </c>
      <c r="N282" s="224" t="s">
        <v>42</v>
      </c>
      <c r="O282" s="87"/>
      <c r="P282" s="225">
        <f>O282*H282</f>
        <v>0</v>
      </c>
      <c r="Q282" s="225">
        <v>0.0017099999999999999</v>
      </c>
      <c r="R282" s="225">
        <f>Q282*H282</f>
        <v>0.00513</v>
      </c>
      <c r="S282" s="225">
        <v>0</v>
      </c>
      <c r="T282" s="226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227" t="s">
        <v>216</v>
      </c>
      <c r="AT282" s="227" t="s">
        <v>211</v>
      </c>
      <c r="AU282" s="227" t="s">
        <v>81</v>
      </c>
      <c r="AY282" s="20" t="s">
        <v>209</v>
      </c>
      <c r="BE282" s="228">
        <f>IF(N282="základní",J282,0)</f>
        <v>0</v>
      </c>
      <c r="BF282" s="228">
        <f>IF(N282="snížená",J282,0)</f>
        <v>0</v>
      </c>
      <c r="BG282" s="228">
        <f>IF(N282="zákl. přenesená",J282,0)</f>
        <v>0</v>
      </c>
      <c r="BH282" s="228">
        <f>IF(N282="sníž. přenesená",J282,0)</f>
        <v>0</v>
      </c>
      <c r="BI282" s="228">
        <f>IF(N282="nulová",J282,0)</f>
        <v>0</v>
      </c>
      <c r="BJ282" s="20" t="s">
        <v>79</v>
      </c>
      <c r="BK282" s="228">
        <f>ROUND(I282*H282,2)</f>
        <v>0</v>
      </c>
      <c r="BL282" s="20" t="s">
        <v>216</v>
      </c>
      <c r="BM282" s="227" t="s">
        <v>2315</v>
      </c>
    </row>
    <row r="283" s="2" customFormat="1">
      <c r="A283" s="41"/>
      <c r="B283" s="42"/>
      <c r="C283" s="43"/>
      <c r="D283" s="229" t="s">
        <v>218</v>
      </c>
      <c r="E283" s="43"/>
      <c r="F283" s="230" t="s">
        <v>1319</v>
      </c>
      <c r="G283" s="43"/>
      <c r="H283" s="43"/>
      <c r="I283" s="231"/>
      <c r="J283" s="43"/>
      <c r="K283" s="43"/>
      <c r="L283" s="47"/>
      <c r="M283" s="232"/>
      <c r="N283" s="233"/>
      <c r="O283" s="87"/>
      <c r="P283" s="87"/>
      <c r="Q283" s="87"/>
      <c r="R283" s="87"/>
      <c r="S283" s="87"/>
      <c r="T283" s="88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T283" s="20" t="s">
        <v>218</v>
      </c>
      <c r="AU283" s="20" t="s">
        <v>81</v>
      </c>
    </row>
    <row r="284" s="2" customFormat="1" ht="16.5" customHeight="1">
      <c r="A284" s="41"/>
      <c r="B284" s="42"/>
      <c r="C284" s="278" t="s">
        <v>470</v>
      </c>
      <c r="D284" s="278" t="s">
        <v>681</v>
      </c>
      <c r="E284" s="279" t="s">
        <v>1320</v>
      </c>
      <c r="F284" s="280" t="s">
        <v>1321</v>
      </c>
      <c r="G284" s="281" t="s">
        <v>214</v>
      </c>
      <c r="H284" s="282">
        <v>3</v>
      </c>
      <c r="I284" s="283"/>
      <c r="J284" s="284">
        <f>ROUND(I284*H284,2)</f>
        <v>0</v>
      </c>
      <c r="K284" s="280" t="s">
        <v>215</v>
      </c>
      <c r="L284" s="285"/>
      <c r="M284" s="286" t="s">
        <v>19</v>
      </c>
      <c r="N284" s="287" t="s">
        <v>42</v>
      </c>
      <c r="O284" s="87"/>
      <c r="P284" s="225">
        <f>O284*H284</f>
        <v>0</v>
      </c>
      <c r="Q284" s="225">
        <v>0.0149</v>
      </c>
      <c r="R284" s="225">
        <f>Q284*H284</f>
        <v>0.044700000000000004</v>
      </c>
      <c r="S284" s="225">
        <v>0</v>
      </c>
      <c r="T284" s="226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227" t="s">
        <v>250</v>
      </c>
      <c r="AT284" s="227" t="s">
        <v>681</v>
      </c>
      <c r="AU284" s="227" t="s">
        <v>81</v>
      </c>
      <c r="AY284" s="20" t="s">
        <v>209</v>
      </c>
      <c r="BE284" s="228">
        <f>IF(N284="základní",J284,0)</f>
        <v>0</v>
      </c>
      <c r="BF284" s="228">
        <f>IF(N284="snížená",J284,0)</f>
        <v>0</v>
      </c>
      <c r="BG284" s="228">
        <f>IF(N284="zákl. přenesená",J284,0)</f>
        <v>0</v>
      </c>
      <c r="BH284" s="228">
        <f>IF(N284="sníž. přenesená",J284,0)</f>
        <v>0</v>
      </c>
      <c r="BI284" s="228">
        <f>IF(N284="nulová",J284,0)</f>
        <v>0</v>
      </c>
      <c r="BJ284" s="20" t="s">
        <v>79</v>
      </c>
      <c r="BK284" s="228">
        <f>ROUND(I284*H284,2)</f>
        <v>0</v>
      </c>
      <c r="BL284" s="20" t="s">
        <v>216</v>
      </c>
      <c r="BM284" s="227" t="s">
        <v>2316</v>
      </c>
    </row>
    <row r="285" s="13" customFormat="1">
      <c r="A285" s="13"/>
      <c r="B285" s="234"/>
      <c r="C285" s="235"/>
      <c r="D285" s="236" t="s">
        <v>220</v>
      </c>
      <c r="E285" s="237" t="s">
        <v>19</v>
      </c>
      <c r="F285" s="238" t="s">
        <v>2312</v>
      </c>
      <c r="G285" s="235"/>
      <c r="H285" s="237" t="s">
        <v>19</v>
      </c>
      <c r="I285" s="239"/>
      <c r="J285" s="235"/>
      <c r="K285" s="235"/>
      <c r="L285" s="240"/>
      <c r="M285" s="241"/>
      <c r="N285" s="242"/>
      <c r="O285" s="242"/>
      <c r="P285" s="242"/>
      <c r="Q285" s="242"/>
      <c r="R285" s="242"/>
      <c r="S285" s="242"/>
      <c r="T285" s="24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4" t="s">
        <v>220</v>
      </c>
      <c r="AU285" s="244" t="s">
        <v>81</v>
      </c>
      <c r="AV285" s="13" t="s">
        <v>79</v>
      </c>
      <c r="AW285" s="13" t="s">
        <v>32</v>
      </c>
      <c r="AX285" s="13" t="s">
        <v>71</v>
      </c>
      <c r="AY285" s="244" t="s">
        <v>209</v>
      </c>
    </row>
    <row r="286" s="14" customFormat="1">
      <c r="A286" s="14"/>
      <c r="B286" s="245"/>
      <c r="C286" s="246"/>
      <c r="D286" s="236" t="s">
        <v>220</v>
      </c>
      <c r="E286" s="247" t="s">
        <v>19</v>
      </c>
      <c r="F286" s="248" t="s">
        <v>146</v>
      </c>
      <c r="G286" s="246"/>
      <c r="H286" s="249">
        <v>3</v>
      </c>
      <c r="I286" s="250"/>
      <c r="J286" s="246"/>
      <c r="K286" s="246"/>
      <c r="L286" s="251"/>
      <c r="M286" s="252"/>
      <c r="N286" s="253"/>
      <c r="O286" s="253"/>
      <c r="P286" s="253"/>
      <c r="Q286" s="253"/>
      <c r="R286" s="253"/>
      <c r="S286" s="253"/>
      <c r="T286" s="25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5" t="s">
        <v>220</v>
      </c>
      <c r="AU286" s="255" t="s">
        <v>81</v>
      </c>
      <c r="AV286" s="14" t="s">
        <v>81</v>
      </c>
      <c r="AW286" s="14" t="s">
        <v>32</v>
      </c>
      <c r="AX286" s="14" t="s">
        <v>79</v>
      </c>
      <c r="AY286" s="255" t="s">
        <v>209</v>
      </c>
    </row>
    <row r="287" s="2" customFormat="1" ht="24.15" customHeight="1">
      <c r="A287" s="41"/>
      <c r="B287" s="42"/>
      <c r="C287" s="216" t="s">
        <v>475</v>
      </c>
      <c r="D287" s="216" t="s">
        <v>211</v>
      </c>
      <c r="E287" s="217" t="s">
        <v>1326</v>
      </c>
      <c r="F287" s="218" t="s">
        <v>1327</v>
      </c>
      <c r="G287" s="219" t="s">
        <v>299</v>
      </c>
      <c r="H287" s="220">
        <v>211.75</v>
      </c>
      <c r="I287" s="221"/>
      <c r="J287" s="222">
        <f>ROUND(I287*H287,2)</f>
        <v>0</v>
      </c>
      <c r="K287" s="218" t="s">
        <v>215</v>
      </c>
      <c r="L287" s="47"/>
      <c r="M287" s="223" t="s">
        <v>19</v>
      </c>
      <c r="N287" s="224" t="s">
        <v>42</v>
      </c>
      <c r="O287" s="87"/>
      <c r="P287" s="225">
        <f>O287*H287</f>
        <v>0</v>
      </c>
      <c r="Q287" s="225">
        <v>0</v>
      </c>
      <c r="R287" s="225">
        <f>Q287*H287</f>
        <v>0</v>
      </c>
      <c r="S287" s="225">
        <v>0</v>
      </c>
      <c r="T287" s="226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27" t="s">
        <v>216</v>
      </c>
      <c r="AT287" s="227" t="s">
        <v>211</v>
      </c>
      <c r="AU287" s="227" t="s">
        <v>81</v>
      </c>
      <c r="AY287" s="20" t="s">
        <v>209</v>
      </c>
      <c r="BE287" s="228">
        <f>IF(N287="základní",J287,0)</f>
        <v>0</v>
      </c>
      <c r="BF287" s="228">
        <f>IF(N287="snížená",J287,0)</f>
        <v>0</v>
      </c>
      <c r="BG287" s="228">
        <f>IF(N287="zákl. přenesená",J287,0)</f>
        <v>0</v>
      </c>
      <c r="BH287" s="228">
        <f>IF(N287="sníž. přenesená",J287,0)</f>
        <v>0</v>
      </c>
      <c r="BI287" s="228">
        <f>IF(N287="nulová",J287,0)</f>
        <v>0</v>
      </c>
      <c r="BJ287" s="20" t="s">
        <v>79</v>
      </c>
      <c r="BK287" s="228">
        <f>ROUND(I287*H287,2)</f>
        <v>0</v>
      </c>
      <c r="BL287" s="20" t="s">
        <v>216</v>
      </c>
      <c r="BM287" s="227" t="s">
        <v>2317</v>
      </c>
    </row>
    <row r="288" s="2" customFormat="1">
      <c r="A288" s="41"/>
      <c r="B288" s="42"/>
      <c r="C288" s="43"/>
      <c r="D288" s="229" t="s">
        <v>218</v>
      </c>
      <c r="E288" s="43"/>
      <c r="F288" s="230" t="s">
        <v>1329</v>
      </c>
      <c r="G288" s="43"/>
      <c r="H288" s="43"/>
      <c r="I288" s="231"/>
      <c r="J288" s="43"/>
      <c r="K288" s="43"/>
      <c r="L288" s="47"/>
      <c r="M288" s="232"/>
      <c r="N288" s="233"/>
      <c r="O288" s="87"/>
      <c r="P288" s="87"/>
      <c r="Q288" s="87"/>
      <c r="R288" s="87"/>
      <c r="S288" s="87"/>
      <c r="T288" s="88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20" t="s">
        <v>218</v>
      </c>
      <c r="AU288" s="20" t="s">
        <v>81</v>
      </c>
    </row>
    <row r="289" s="13" customFormat="1">
      <c r="A289" s="13"/>
      <c r="B289" s="234"/>
      <c r="C289" s="235"/>
      <c r="D289" s="236" t="s">
        <v>220</v>
      </c>
      <c r="E289" s="237" t="s">
        <v>19</v>
      </c>
      <c r="F289" s="238" t="s">
        <v>221</v>
      </c>
      <c r="G289" s="235"/>
      <c r="H289" s="237" t="s">
        <v>19</v>
      </c>
      <c r="I289" s="239"/>
      <c r="J289" s="235"/>
      <c r="K289" s="235"/>
      <c r="L289" s="240"/>
      <c r="M289" s="241"/>
      <c r="N289" s="242"/>
      <c r="O289" s="242"/>
      <c r="P289" s="242"/>
      <c r="Q289" s="242"/>
      <c r="R289" s="242"/>
      <c r="S289" s="242"/>
      <c r="T289" s="24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4" t="s">
        <v>220</v>
      </c>
      <c r="AU289" s="244" t="s">
        <v>81</v>
      </c>
      <c r="AV289" s="13" t="s">
        <v>79</v>
      </c>
      <c r="AW289" s="13" t="s">
        <v>32</v>
      </c>
      <c r="AX289" s="13" t="s">
        <v>71</v>
      </c>
      <c r="AY289" s="244" t="s">
        <v>209</v>
      </c>
    </row>
    <row r="290" s="13" customFormat="1">
      <c r="A290" s="13"/>
      <c r="B290" s="234"/>
      <c r="C290" s="235"/>
      <c r="D290" s="236" t="s">
        <v>220</v>
      </c>
      <c r="E290" s="237" t="s">
        <v>19</v>
      </c>
      <c r="F290" s="238" t="s">
        <v>2312</v>
      </c>
      <c r="G290" s="235"/>
      <c r="H290" s="237" t="s">
        <v>19</v>
      </c>
      <c r="I290" s="239"/>
      <c r="J290" s="235"/>
      <c r="K290" s="235"/>
      <c r="L290" s="240"/>
      <c r="M290" s="241"/>
      <c r="N290" s="242"/>
      <c r="O290" s="242"/>
      <c r="P290" s="242"/>
      <c r="Q290" s="242"/>
      <c r="R290" s="242"/>
      <c r="S290" s="242"/>
      <c r="T290" s="24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4" t="s">
        <v>220</v>
      </c>
      <c r="AU290" s="244" t="s">
        <v>81</v>
      </c>
      <c r="AV290" s="13" t="s">
        <v>79</v>
      </c>
      <c r="AW290" s="13" t="s">
        <v>32</v>
      </c>
      <c r="AX290" s="13" t="s">
        <v>71</v>
      </c>
      <c r="AY290" s="244" t="s">
        <v>209</v>
      </c>
    </row>
    <row r="291" s="14" customFormat="1">
      <c r="A291" s="14"/>
      <c r="B291" s="245"/>
      <c r="C291" s="246"/>
      <c r="D291" s="236" t="s">
        <v>220</v>
      </c>
      <c r="E291" s="247" t="s">
        <v>19</v>
      </c>
      <c r="F291" s="248" t="s">
        <v>2318</v>
      </c>
      <c r="G291" s="246"/>
      <c r="H291" s="249">
        <v>211.75</v>
      </c>
      <c r="I291" s="250"/>
      <c r="J291" s="246"/>
      <c r="K291" s="246"/>
      <c r="L291" s="251"/>
      <c r="M291" s="252"/>
      <c r="N291" s="253"/>
      <c r="O291" s="253"/>
      <c r="P291" s="253"/>
      <c r="Q291" s="253"/>
      <c r="R291" s="253"/>
      <c r="S291" s="253"/>
      <c r="T291" s="25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5" t="s">
        <v>220</v>
      </c>
      <c r="AU291" s="255" t="s">
        <v>81</v>
      </c>
      <c r="AV291" s="14" t="s">
        <v>81</v>
      </c>
      <c r="AW291" s="14" t="s">
        <v>32</v>
      </c>
      <c r="AX291" s="14" t="s">
        <v>79</v>
      </c>
      <c r="AY291" s="255" t="s">
        <v>209</v>
      </c>
    </row>
    <row r="292" s="2" customFormat="1" ht="24.15" customHeight="1">
      <c r="A292" s="41"/>
      <c r="B292" s="42"/>
      <c r="C292" s="278" t="s">
        <v>480</v>
      </c>
      <c r="D292" s="278" t="s">
        <v>681</v>
      </c>
      <c r="E292" s="279" t="s">
        <v>1331</v>
      </c>
      <c r="F292" s="280" t="s">
        <v>1332</v>
      </c>
      <c r="G292" s="281" t="s">
        <v>299</v>
      </c>
      <c r="H292" s="282">
        <v>214.92599999999999</v>
      </c>
      <c r="I292" s="283"/>
      <c r="J292" s="284">
        <f>ROUND(I292*H292,2)</f>
        <v>0</v>
      </c>
      <c r="K292" s="280" t="s">
        <v>215</v>
      </c>
      <c r="L292" s="285"/>
      <c r="M292" s="286" t="s">
        <v>19</v>
      </c>
      <c r="N292" s="287" t="s">
        <v>42</v>
      </c>
      <c r="O292" s="87"/>
      <c r="P292" s="225">
        <f>O292*H292</f>
        <v>0</v>
      </c>
      <c r="Q292" s="225">
        <v>0.0027000000000000001</v>
      </c>
      <c r="R292" s="225">
        <f>Q292*H292</f>
        <v>0.58030020000000004</v>
      </c>
      <c r="S292" s="225">
        <v>0</v>
      </c>
      <c r="T292" s="226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227" t="s">
        <v>250</v>
      </c>
      <c r="AT292" s="227" t="s">
        <v>681</v>
      </c>
      <c r="AU292" s="227" t="s">
        <v>81</v>
      </c>
      <c r="AY292" s="20" t="s">
        <v>209</v>
      </c>
      <c r="BE292" s="228">
        <f>IF(N292="základní",J292,0)</f>
        <v>0</v>
      </c>
      <c r="BF292" s="228">
        <f>IF(N292="snížená",J292,0)</f>
        <v>0</v>
      </c>
      <c r="BG292" s="228">
        <f>IF(N292="zákl. přenesená",J292,0)</f>
        <v>0</v>
      </c>
      <c r="BH292" s="228">
        <f>IF(N292="sníž. přenesená",J292,0)</f>
        <v>0</v>
      </c>
      <c r="BI292" s="228">
        <f>IF(N292="nulová",J292,0)</f>
        <v>0</v>
      </c>
      <c r="BJ292" s="20" t="s">
        <v>79</v>
      </c>
      <c r="BK292" s="228">
        <f>ROUND(I292*H292,2)</f>
        <v>0</v>
      </c>
      <c r="BL292" s="20" t="s">
        <v>216</v>
      </c>
      <c r="BM292" s="227" t="s">
        <v>2319</v>
      </c>
    </row>
    <row r="293" s="2" customFormat="1">
      <c r="A293" s="41"/>
      <c r="B293" s="42"/>
      <c r="C293" s="43"/>
      <c r="D293" s="236" t="s">
        <v>859</v>
      </c>
      <c r="E293" s="43"/>
      <c r="F293" s="288" t="s">
        <v>1334</v>
      </c>
      <c r="G293" s="43"/>
      <c r="H293" s="43"/>
      <c r="I293" s="231"/>
      <c r="J293" s="43"/>
      <c r="K293" s="43"/>
      <c r="L293" s="47"/>
      <c r="M293" s="232"/>
      <c r="N293" s="233"/>
      <c r="O293" s="87"/>
      <c r="P293" s="87"/>
      <c r="Q293" s="87"/>
      <c r="R293" s="87"/>
      <c r="S293" s="87"/>
      <c r="T293" s="88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T293" s="20" t="s">
        <v>859</v>
      </c>
      <c r="AU293" s="20" t="s">
        <v>81</v>
      </c>
    </row>
    <row r="294" s="14" customFormat="1">
      <c r="A294" s="14"/>
      <c r="B294" s="245"/>
      <c r="C294" s="246"/>
      <c r="D294" s="236" t="s">
        <v>220</v>
      </c>
      <c r="E294" s="246"/>
      <c r="F294" s="248" t="s">
        <v>2320</v>
      </c>
      <c r="G294" s="246"/>
      <c r="H294" s="249">
        <v>214.92599999999999</v>
      </c>
      <c r="I294" s="250"/>
      <c r="J294" s="246"/>
      <c r="K294" s="246"/>
      <c r="L294" s="251"/>
      <c r="M294" s="252"/>
      <c r="N294" s="253"/>
      <c r="O294" s="253"/>
      <c r="P294" s="253"/>
      <c r="Q294" s="253"/>
      <c r="R294" s="253"/>
      <c r="S294" s="253"/>
      <c r="T294" s="25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5" t="s">
        <v>220</v>
      </c>
      <c r="AU294" s="255" t="s">
        <v>81</v>
      </c>
      <c r="AV294" s="14" t="s">
        <v>81</v>
      </c>
      <c r="AW294" s="14" t="s">
        <v>4</v>
      </c>
      <c r="AX294" s="14" t="s">
        <v>79</v>
      </c>
      <c r="AY294" s="255" t="s">
        <v>209</v>
      </c>
    </row>
    <row r="295" s="2" customFormat="1" ht="24.15" customHeight="1">
      <c r="A295" s="41"/>
      <c r="B295" s="42"/>
      <c r="C295" s="216" t="s">
        <v>485</v>
      </c>
      <c r="D295" s="216" t="s">
        <v>211</v>
      </c>
      <c r="E295" s="217" t="s">
        <v>1336</v>
      </c>
      <c r="F295" s="218" t="s">
        <v>1337</v>
      </c>
      <c r="G295" s="219" t="s">
        <v>214</v>
      </c>
      <c r="H295" s="220">
        <v>25</v>
      </c>
      <c r="I295" s="221"/>
      <c r="J295" s="222">
        <f>ROUND(I295*H295,2)</f>
        <v>0</v>
      </c>
      <c r="K295" s="218" t="s">
        <v>215</v>
      </c>
      <c r="L295" s="47"/>
      <c r="M295" s="223" t="s">
        <v>19</v>
      </c>
      <c r="N295" s="224" t="s">
        <v>42</v>
      </c>
      <c r="O295" s="87"/>
      <c r="P295" s="225">
        <f>O295*H295</f>
        <v>0</v>
      </c>
      <c r="Q295" s="225">
        <v>0</v>
      </c>
      <c r="R295" s="225">
        <f>Q295*H295</f>
        <v>0</v>
      </c>
      <c r="S295" s="225">
        <v>0</v>
      </c>
      <c r="T295" s="226">
        <f>S295*H295</f>
        <v>0</v>
      </c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R295" s="227" t="s">
        <v>216</v>
      </c>
      <c r="AT295" s="227" t="s">
        <v>211</v>
      </c>
      <c r="AU295" s="227" t="s">
        <v>81</v>
      </c>
      <c r="AY295" s="20" t="s">
        <v>209</v>
      </c>
      <c r="BE295" s="228">
        <f>IF(N295="základní",J295,0)</f>
        <v>0</v>
      </c>
      <c r="BF295" s="228">
        <f>IF(N295="snížená",J295,0)</f>
        <v>0</v>
      </c>
      <c r="BG295" s="228">
        <f>IF(N295="zákl. přenesená",J295,0)</f>
        <v>0</v>
      </c>
      <c r="BH295" s="228">
        <f>IF(N295="sníž. přenesená",J295,0)</f>
        <v>0</v>
      </c>
      <c r="BI295" s="228">
        <f>IF(N295="nulová",J295,0)</f>
        <v>0</v>
      </c>
      <c r="BJ295" s="20" t="s">
        <v>79</v>
      </c>
      <c r="BK295" s="228">
        <f>ROUND(I295*H295,2)</f>
        <v>0</v>
      </c>
      <c r="BL295" s="20" t="s">
        <v>216</v>
      </c>
      <c r="BM295" s="227" t="s">
        <v>2321</v>
      </c>
    </row>
    <row r="296" s="2" customFormat="1">
      <c r="A296" s="41"/>
      <c r="B296" s="42"/>
      <c r="C296" s="43"/>
      <c r="D296" s="229" t="s">
        <v>218</v>
      </c>
      <c r="E296" s="43"/>
      <c r="F296" s="230" t="s">
        <v>1339</v>
      </c>
      <c r="G296" s="43"/>
      <c r="H296" s="43"/>
      <c r="I296" s="231"/>
      <c r="J296" s="43"/>
      <c r="K296" s="43"/>
      <c r="L296" s="47"/>
      <c r="M296" s="232"/>
      <c r="N296" s="233"/>
      <c r="O296" s="87"/>
      <c r="P296" s="87"/>
      <c r="Q296" s="87"/>
      <c r="R296" s="87"/>
      <c r="S296" s="87"/>
      <c r="T296" s="88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T296" s="20" t="s">
        <v>218</v>
      </c>
      <c r="AU296" s="20" t="s">
        <v>81</v>
      </c>
    </row>
    <row r="297" s="2" customFormat="1" ht="16.5" customHeight="1">
      <c r="A297" s="41"/>
      <c r="B297" s="42"/>
      <c r="C297" s="278" t="s">
        <v>490</v>
      </c>
      <c r="D297" s="278" t="s">
        <v>681</v>
      </c>
      <c r="E297" s="279" t="s">
        <v>1340</v>
      </c>
      <c r="F297" s="280" t="s">
        <v>1341</v>
      </c>
      <c r="G297" s="281" t="s">
        <v>214</v>
      </c>
      <c r="H297" s="282">
        <v>25</v>
      </c>
      <c r="I297" s="283"/>
      <c r="J297" s="284">
        <f>ROUND(I297*H297,2)</f>
        <v>0</v>
      </c>
      <c r="K297" s="280" t="s">
        <v>215</v>
      </c>
      <c r="L297" s="285"/>
      <c r="M297" s="286" t="s">
        <v>19</v>
      </c>
      <c r="N297" s="287" t="s">
        <v>42</v>
      </c>
      <c r="O297" s="87"/>
      <c r="P297" s="225">
        <f>O297*H297</f>
        <v>0</v>
      </c>
      <c r="Q297" s="225">
        <v>0.00038999999999999999</v>
      </c>
      <c r="R297" s="225">
        <f>Q297*H297</f>
        <v>0.00975</v>
      </c>
      <c r="S297" s="225">
        <v>0</v>
      </c>
      <c r="T297" s="226">
        <f>S297*H297</f>
        <v>0</v>
      </c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R297" s="227" t="s">
        <v>250</v>
      </c>
      <c r="AT297" s="227" t="s">
        <v>681</v>
      </c>
      <c r="AU297" s="227" t="s">
        <v>81</v>
      </c>
      <c r="AY297" s="20" t="s">
        <v>209</v>
      </c>
      <c r="BE297" s="228">
        <f>IF(N297="základní",J297,0)</f>
        <v>0</v>
      </c>
      <c r="BF297" s="228">
        <f>IF(N297="snížená",J297,0)</f>
        <v>0</v>
      </c>
      <c r="BG297" s="228">
        <f>IF(N297="zákl. přenesená",J297,0)</f>
        <v>0</v>
      </c>
      <c r="BH297" s="228">
        <f>IF(N297="sníž. přenesená",J297,0)</f>
        <v>0</v>
      </c>
      <c r="BI297" s="228">
        <f>IF(N297="nulová",J297,0)</f>
        <v>0</v>
      </c>
      <c r="BJ297" s="20" t="s">
        <v>79</v>
      </c>
      <c r="BK297" s="228">
        <f>ROUND(I297*H297,2)</f>
        <v>0</v>
      </c>
      <c r="BL297" s="20" t="s">
        <v>216</v>
      </c>
      <c r="BM297" s="227" t="s">
        <v>2322</v>
      </c>
    </row>
    <row r="298" s="13" customFormat="1">
      <c r="A298" s="13"/>
      <c r="B298" s="234"/>
      <c r="C298" s="235"/>
      <c r="D298" s="236" t="s">
        <v>220</v>
      </c>
      <c r="E298" s="237" t="s">
        <v>19</v>
      </c>
      <c r="F298" s="238" t="s">
        <v>2312</v>
      </c>
      <c r="G298" s="235"/>
      <c r="H298" s="237" t="s">
        <v>19</v>
      </c>
      <c r="I298" s="239"/>
      <c r="J298" s="235"/>
      <c r="K298" s="235"/>
      <c r="L298" s="240"/>
      <c r="M298" s="241"/>
      <c r="N298" s="242"/>
      <c r="O298" s="242"/>
      <c r="P298" s="242"/>
      <c r="Q298" s="242"/>
      <c r="R298" s="242"/>
      <c r="S298" s="242"/>
      <c r="T298" s="24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4" t="s">
        <v>220</v>
      </c>
      <c r="AU298" s="244" t="s">
        <v>81</v>
      </c>
      <c r="AV298" s="13" t="s">
        <v>79</v>
      </c>
      <c r="AW298" s="13" t="s">
        <v>32</v>
      </c>
      <c r="AX298" s="13" t="s">
        <v>71</v>
      </c>
      <c r="AY298" s="244" t="s">
        <v>209</v>
      </c>
    </row>
    <row r="299" s="14" customFormat="1">
      <c r="A299" s="14"/>
      <c r="B299" s="245"/>
      <c r="C299" s="246"/>
      <c r="D299" s="236" t="s">
        <v>220</v>
      </c>
      <c r="E299" s="247" t="s">
        <v>19</v>
      </c>
      <c r="F299" s="248" t="s">
        <v>2323</v>
      </c>
      <c r="G299" s="246"/>
      <c r="H299" s="249">
        <v>25</v>
      </c>
      <c r="I299" s="250"/>
      <c r="J299" s="246"/>
      <c r="K299" s="246"/>
      <c r="L299" s="251"/>
      <c r="M299" s="252"/>
      <c r="N299" s="253"/>
      <c r="O299" s="253"/>
      <c r="P299" s="253"/>
      <c r="Q299" s="253"/>
      <c r="R299" s="253"/>
      <c r="S299" s="253"/>
      <c r="T299" s="25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5" t="s">
        <v>220</v>
      </c>
      <c r="AU299" s="255" t="s">
        <v>81</v>
      </c>
      <c r="AV299" s="14" t="s">
        <v>81</v>
      </c>
      <c r="AW299" s="14" t="s">
        <v>32</v>
      </c>
      <c r="AX299" s="14" t="s">
        <v>79</v>
      </c>
      <c r="AY299" s="255" t="s">
        <v>209</v>
      </c>
    </row>
    <row r="300" s="2" customFormat="1" ht="24.15" customHeight="1">
      <c r="A300" s="41"/>
      <c r="B300" s="42"/>
      <c r="C300" s="216" t="s">
        <v>495</v>
      </c>
      <c r="D300" s="216" t="s">
        <v>211</v>
      </c>
      <c r="E300" s="217" t="s">
        <v>1344</v>
      </c>
      <c r="F300" s="218" t="s">
        <v>1345</v>
      </c>
      <c r="G300" s="219" t="s">
        <v>214</v>
      </c>
      <c r="H300" s="220">
        <v>19</v>
      </c>
      <c r="I300" s="221"/>
      <c r="J300" s="222">
        <f>ROUND(I300*H300,2)</f>
        <v>0</v>
      </c>
      <c r="K300" s="218" t="s">
        <v>215</v>
      </c>
      <c r="L300" s="47"/>
      <c r="M300" s="223" t="s">
        <v>19</v>
      </c>
      <c r="N300" s="224" t="s">
        <v>42</v>
      </c>
      <c r="O300" s="87"/>
      <c r="P300" s="225">
        <f>O300*H300</f>
        <v>0</v>
      </c>
      <c r="Q300" s="225">
        <v>0</v>
      </c>
      <c r="R300" s="225">
        <f>Q300*H300</f>
        <v>0</v>
      </c>
      <c r="S300" s="225">
        <v>0</v>
      </c>
      <c r="T300" s="226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227" t="s">
        <v>216</v>
      </c>
      <c r="AT300" s="227" t="s">
        <v>211</v>
      </c>
      <c r="AU300" s="227" t="s">
        <v>81</v>
      </c>
      <c r="AY300" s="20" t="s">
        <v>209</v>
      </c>
      <c r="BE300" s="228">
        <f>IF(N300="základní",J300,0)</f>
        <v>0</v>
      </c>
      <c r="BF300" s="228">
        <f>IF(N300="snížená",J300,0)</f>
        <v>0</v>
      </c>
      <c r="BG300" s="228">
        <f>IF(N300="zákl. přenesená",J300,0)</f>
        <v>0</v>
      </c>
      <c r="BH300" s="228">
        <f>IF(N300="sníž. přenesená",J300,0)</f>
        <v>0</v>
      </c>
      <c r="BI300" s="228">
        <f>IF(N300="nulová",J300,0)</f>
        <v>0</v>
      </c>
      <c r="BJ300" s="20" t="s">
        <v>79</v>
      </c>
      <c r="BK300" s="228">
        <f>ROUND(I300*H300,2)</f>
        <v>0</v>
      </c>
      <c r="BL300" s="20" t="s">
        <v>216</v>
      </c>
      <c r="BM300" s="227" t="s">
        <v>2324</v>
      </c>
    </row>
    <row r="301" s="2" customFormat="1">
      <c r="A301" s="41"/>
      <c r="B301" s="42"/>
      <c r="C301" s="43"/>
      <c r="D301" s="229" t="s">
        <v>218</v>
      </c>
      <c r="E301" s="43"/>
      <c r="F301" s="230" t="s">
        <v>1347</v>
      </c>
      <c r="G301" s="43"/>
      <c r="H301" s="43"/>
      <c r="I301" s="231"/>
      <c r="J301" s="43"/>
      <c r="K301" s="43"/>
      <c r="L301" s="47"/>
      <c r="M301" s="232"/>
      <c r="N301" s="233"/>
      <c r="O301" s="87"/>
      <c r="P301" s="87"/>
      <c r="Q301" s="87"/>
      <c r="R301" s="87"/>
      <c r="S301" s="87"/>
      <c r="T301" s="88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T301" s="20" t="s">
        <v>218</v>
      </c>
      <c r="AU301" s="20" t="s">
        <v>81</v>
      </c>
    </row>
    <row r="302" s="2" customFormat="1" ht="16.5" customHeight="1">
      <c r="A302" s="41"/>
      <c r="B302" s="42"/>
      <c r="C302" s="278" t="s">
        <v>500</v>
      </c>
      <c r="D302" s="278" t="s">
        <v>681</v>
      </c>
      <c r="E302" s="279" t="s">
        <v>1348</v>
      </c>
      <c r="F302" s="280" t="s">
        <v>1349</v>
      </c>
      <c r="G302" s="281" t="s">
        <v>214</v>
      </c>
      <c r="H302" s="282">
        <v>1</v>
      </c>
      <c r="I302" s="283"/>
      <c r="J302" s="284">
        <f>ROUND(I302*H302,2)</f>
        <v>0</v>
      </c>
      <c r="K302" s="280" t="s">
        <v>19</v>
      </c>
      <c r="L302" s="285"/>
      <c r="M302" s="286" t="s">
        <v>19</v>
      </c>
      <c r="N302" s="287" t="s">
        <v>42</v>
      </c>
      <c r="O302" s="87"/>
      <c r="P302" s="225">
        <f>O302*H302</f>
        <v>0</v>
      </c>
      <c r="Q302" s="225">
        <v>0.0014</v>
      </c>
      <c r="R302" s="225">
        <f>Q302*H302</f>
        <v>0.0014</v>
      </c>
      <c r="S302" s="225">
        <v>0</v>
      </c>
      <c r="T302" s="226">
        <f>S302*H302</f>
        <v>0</v>
      </c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R302" s="227" t="s">
        <v>250</v>
      </c>
      <c r="AT302" s="227" t="s">
        <v>681</v>
      </c>
      <c r="AU302" s="227" t="s">
        <v>81</v>
      </c>
      <c r="AY302" s="20" t="s">
        <v>209</v>
      </c>
      <c r="BE302" s="228">
        <f>IF(N302="základní",J302,0)</f>
        <v>0</v>
      </c>
      <c r="BF302" s="228">
        <f>IF(N302="snížená",J302,0)</f>
        <v>0</v>
      </c>
      <c r="BG302" s="228">
        <f>IF(N302="zákl. přenesená",J302,0)</f>
        <v>0</v>
      </c>
      <c r="BH302" s="228">
        <f>IF(N302="sníž. přenesená",J302,0)</f>
        <v>0</v>
      </c>
      <c r="BI302" s="228">
        <f>IF(N302="nulová",J302,0)</f>
        <v>0</v>
      </c>
      <c r="BJ302" s="20" t="s">
        <v>79</v>
      </c>
      <c r="BK302" s="228">
        <f>ROUND(I302*H302,2)</f>
        <v>0</v>
      </c>
      <c r="BL302" s="20" t="s">
        <v>216</v>
      </c>
      <c r="BM302" s="227" t="s">
        <v>2325</v>
      </c>
    </row>
    <row r="303" s="13" customFormat="1">
      <c r="A303" s="13"/>
      <c r="B303" s="234"/>
      <c r="C303" s="235"/>
      <c r="D303" s="236" t="s">
        <v>220</v>
      </c>
      <c r="E303" s="237" t="s">
        <v>19</v>
      </c>
      <c r="F303" s="238" t="s">
        <v>2312</v>
      </c>
      <c r="G303" s="235"/>
      <c r="H303" s="237" t="s">
        <v>19</v>
      </c>
      <c r="I303" s="239"/>
      <c r="J303" s="235"/>
      <c r="K303" s="235"/>
      <c r="L303" s="240"/>
      <c r="M303" s="241"/>
      <c r="N303" s="242"/>
      <c r="O303" s="242"/>
      <c r="P303" s="242"/>
      <c r="Q303" s="242"/>
      <c r="R303" s="242"/>
      <c r="S303" s="242"/>
      <c r="T303" s="24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4" t="s">
        <v>220</v>
      </c>
      <c r="AU303" s="244" t="s">
        <v>81</v>
      </c>
      <c r="AV303" s="13" t="s">
        <v>79</v>
      </c>
      <c r="AW303" s="13" t="s">
        <v>32</v>
      </c>
      <c r="AX303" s="13" t="s">
        <v>71</v>
      </c>
      <c r="AY303" s="244" t="s">
        <v>209</v>
      </c>
    </row>
    <row r="304" s="14" customFormat="1">
      <c r="A304" s="14"/>
      <c r="B304" s="245"/>
      <c r="C304" s="246"/>
      <c r="D304" s="236" t="s">
        <v>220</v>
      </c>
      <c r="E304" s="247" t="s">
        <v>19</v>
      </c>
      <c r="F304" s="248" t="s">
        <v>79</v>
      </c>
      <c r="G304" s="246"/>
      <c r="H304" s="249">
        <v>1</v>
      </c>
      <c r="I304" s="250"/>
      <c r="J304" s="246"/>
      <c r="K304" s="246"/>
      <c r="L304" s="251"/>
      <c r="M304" s="252"/>
      <c r="N304" s="253"/>
      <c r="O304" s="253"/>
      <c r="P304" s="253"/>
      <c r="Q304" s="253"/>
      <c r="R304" s="253"/>
      <c r="S304" s="253"/>
      <c r="T304" s="25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5" t="s">
        <v>220</v>
      </c>
      <c r="AU304" s="255" t="s">
        <v>81</v>
      </c>
      <c r="AV304" s="14" t="s">
        <v>81</v>
      </c>
      <c r="AW304" s="14" t="s">
        <v>32</v>
      </c>
      <c r="AX304" s="14" t="s">
        <v>79</v>
      </c>
      <c r="AY304" s="255" t="s">
        <v>209</v>
      </c>
    </row>
    <row r="305" s="2" customFormat="1" ht="16.5" customHeight="1">
      <c r="A305" s="41"/>
      <c r="B305" s="42"/>
      <c r="C305" s="278" t="s">
        <v>505</v>
      </c>
      <c r="D305" s="278" t="s">
        <v>681</v>
      </c>
      <c r="E305" s="279" t="s">
        <v>1351</v>
      </c>
      <c r="F305" s="280" t="s">
        <v>1352</v>
      </c>
      <c r="G305" s="281" t="s">
        <v>214</v>
      </c>
      <c r="H305" s="282">
        <v>2</v>
      </c>
      <c r="I305" s="283"/>
      <c r="J305" s="284">
        <f>ROUND(I305*H305,2)</f>
        <v>0</v>
      </c>
      <c r="K305" s="280" t="s">
        <v>19</v>
      </c>
      <c r="L305" s="285"/>
      <c r="M305" s="286" t="s">
        <v>19</v>
      </c>
      <c r="N305" s="287" t="s">
        <v>42</v>
      </c>
      <c r="O305" s="87"/>
      <c r="P305" s="225">
        <f>O305*H305</f>
        <v>0</v>
      </c>
      <c r="Q305" s="225">
        <v>0.0014</v>
      </c>
      <c r="R305" s="225">
        <f>Q305*H305</f>
        <v>0.0028</v>
      </c>
      <c r="S305" s="225">
        <v>0</v>
      </c>
      <c r="T305" s="226">
        <f>S305*H305</f>
        <v>0</v>
      </c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R305" s="227" t="s">
        <v>250</v>
      </c>
      <c r="AT305" s="227" t="s">
        <v>681</v>
      </c>
      <c r="AU305" s="227" t="s">
        <v>81</v>
      </c>
      <c r="AY305" s="20" t="s">
        <v>209</v>
      </c>
      <c r="BE305" s="228">
        <f>IF(N305="základní",J305,0)</f>
        <v>0</v>
      </c>
      <c r="BF305" s="228">
        <f>IF(N305="snížená",J305,0)</f>
        <v>0</v>
      </c>
      <c r="BG305" s="228">
        <f>IF(N305="zákl. přenesená",J305,0)</f>
        <v>0</v>
      </c>
      <c r="BH305" s="228">
        <f>IF(N305="sníž. přenesená",J305,0)</f>
        <v>0</v>
      </c>
      <c r="BI305" s="228">
        <f>IF(N305="nulová",J305,0)</f>
        <v>0</v>
      </c>
      <c r="BJ305" s="20" t="s">
        <v>79</v>
      </c>
      <c r="BK305" s="228">
        <f>ROUND(I305*H305,2)</f>
        <v>0</v>
      </c>
      <c r="BL305" s="20" t="s">
        <v>216</v>
      </c>
      <c r="BM305" s="227" t="s">
        <v>2326</v>
      </c>
    </row>
    <row r="306" s="13" customFormat="1">
      <c r="A306" s="13"/>
      <c r="B306" s="234"/>
      <c r="C306" s="235"/>
      <c r="D306" s="236" t="s">
        <v>220</v>
      </c>
      <c r="E306" s="237" t="s">
        <v>19</v>
      </c>
      <c r="F306" s="238" t="s">
        <v>2312</v>
      </c>
      <c r="G306" s="235"/>
      <c r="H306" s="237" t="s">
        <v>19</v>
      </c>
      <c r="I306" s="239"/>
      <c r="J306" s="235"/>
      <c r="K306" s="235"/>
      <c r="L306" s="240"/>
      <c r="M306" s="241"/>
      <c r="N306" s="242"/>
      <c r="O306" s="242"/>
      <c r="P306" s="242"/>
      <c r="Q306" s="242"/>
      <c r="R306" s="242"/>
      <c r="S306" s="242"/>
      <c r="T306" s="24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4" t="s">
        <v>220</v>
      </c>
      <c r="AU306" s="244" t="s">
        <v>81</v>
      </c>
      <c r="AV306" s="13" t="s">
        <v>79</v>
      </c>
      <c r="AW306" s="13" t="s">
        <v>32</v>
      </c>
      <c r="AX306" s="13" t="s">
        <v>71</v>
      </c>
      <c r="AY306" s="244" t="s">
        <v>209</v>
      </c>
    </row>
    <row r="307" s="14" customFormat="1">
      <c r="A307" s="14"/>
      <c r="B307" s="245"/>
      <c r="C307" s="246"/>
      <c r="D307" s="236" t="s">
        <v>220</v>
      </c>
      <c r="E307" s="247" t="s">
        <v>19</v>
      </c>
      <c r="F307" s="248" t="s">
        <v>81</v>
      </c>
      <c r="G307" s="246"/>
      <c r="H307" s="249">
        <v>2</v>
      </c>
      <c r="I307" s="250"/>
      <c r="J307" s="246"/>
      <c r="K307" s="246"/>
      <c r="L307" s="251"/>
      <c r="M307" s="252"/>
      <c r="N307" s="253"/>
      <c r="O307" s="253"/>
      <c r="P307" s="253"/>
      <c r="Q307" s="253"/>
      <c r="R307" s="253"/>
      <c r="S307" s="253"/>
      <c r="T307" s="25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5" t="s">
        <v>220</v>
      </c>
      <c r="AU307" s="255" t="s">
        <v>81</v>
      </c>
      <c r="AV307" s="14" t="s">
        <v>81</v>
      </c>
      <c r="AW307" s="14" t="s">
        <v>32</v>
      </c>
      <c r="AX307" s="14" t="s">
        <v>79</v>
      </c>
      <c r="AY307" s="255" t="s">
        <v>209</v>
      </c>
    </row>
    <row r="308" s="2" customFormat="1" ht="16.5" customHeight="1">
      <c r="A308" s="41"/>
      <c r="B308" s="42"/>
      <c r="C308" s="278" t="s">
        <v>510</v>
      </c>
      <c r="D308" s="278" t="s">
        <v>681</v>
      </c>
      <c r="E308" s="279" t="s">
        <v>1357</v>
      </c>
      <c r="F308" s="280" t="s">
        <v>1358</v>
      </c>
      <c r="G308" s="281" t="s">
        <v>214</v>
      </c>
      <c r="H308" s="282">
        <v>8</v>
      </c>
      <c r="I308" s="283"/>
      <c r="J308" s="284">
        <f>ROUND(I308*H308,2)</f>
        <v>0</v>
      </c>
      <c r="K308" s="280" t="s">
        <v>215</v>
      </c>
      <c r="L308" s="285"/>
      <c r="M308" s="286" t="s">
        <v>19</v>
      </c>
      <c r="N308" s="287" t="s">
        <v>42</v>
      </c>
      <c r="O308" s="87"/>
      <c r="P308" s="225">
        <f>O308*H308</f>
        <v>0</v>
      </c>
      <c r="Q308" s="225">
        <v>0.00048000000000000001</v>
      </c>
      <c r="R308" s="225">
        <f>Q308*H308</f>
        <v>0.0038400000000000001</v>
      </c>
      <c r="S308" s="225">
        <v>0</v>
      </c>
      <c r="T308" s="226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227" t="s">
        <v>250</v>
      </c>
      <c r="AT308" s="227" t="s">
        <v>681</v>
      </c>
      <c r="AU308" s="227" t="s">
        <v>81</v>
      </c>
      <c r="AY308" s="20" t="s">
        <v>209</v>
      </c>
      <c r="BE308" s="228">
        <f>IF(N308="základní",J308,0)</f>
        <v>0</v>
      </c>
      <c r="BF308" s="228">
        <f>IF(N308="snížená",J308,0)</f>
        <v>0</v>
      </c>
      <c r="BG308" s="228">
        <f>IF(N308="zákl. přenesená",J308,0)</f>
        <v>0</v>
      </c>
      <c r="BH308" s="228">
        <f>IF(N308="sníž. přenesená",J308,0)</f>
        <v>0</v>
      </c>
      <c r="BI308" s="228">
        <f>IF(N308="nulová",J308,0)</f>
        <v>0</v>
      </c>
      <c r="BJ308" s="20" t="s">
        <v>79</v>
      </c>
      <c r="BK308" s="228">
        <f>ROUND(I308*H308,2)</f>
        <v>0</v>
      </c>
      <c r="BL308" s="20" t="s">
        <v>216</v>
      </c>
      <c r="BM308" s="227" t="s">
        <v>2327</v>
      </c>
    </row>
    <row r="309" s="13" customFormat="1">
      <c r="A309" s="13"/>
      <c r="B309" s="234"/>
      <c r="C309" s="235"/>
      <c r="D309" s="236" t="s">
        <v>220</v>
      </c>
      <c r="E309" s="237" t="s">
        <v>19</v>
      </c>
      <c r="F309" s="238" t="s">
        <v>2312</v>
      </c>
      <c r="G309" s="235"/>
      <c r="H309" s="237" t="s">
        <v>19</v>
      </c>
      <c r="I309" s="239"/>
      <c r="J309" s="235"/>
      <c r="K309" s="235"/>
      <c r="L309" s="240"/>
      <c r="M309" s="241"/>
      <c r="N309" s="242"/>
      <c r="O309" s="242"/>
      <c r="P309" s="242"/>
      <c r="Q309" s="242"/>
      <c r="R309" s="242"/>
      <c r="S309" s="242"/>
      <c r="T309" s="24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4" t="s">
        <v>220</v>
      </c>
      <c r="AU309" s="244" t="s">
        <v>81</v>
      </c>
      <c r="AV309" s="13" t="s">
        <v>79</v>
      </c>
      <c r="AW309" s="13" t="s">
        <v>32</v>
      </c>
      <c r="AX309" s="13" t="s">
        <v>71</v>
      </c>
      <c r="AY309" s="244" t="s">
        <v>209</v>
      </c>
    </row>
    <row r="310" s="14" customFormat="1">
      <c r="A310" s="14"/>
      <c r="B310" s="245"/>
      <c r="C310" s="246"/>
      <c r="D310" s="236" t="s">
        <v>220</v>
      </c>
      <c r="E310" s="247" t="s">
        <v>19</v>
      </c>
      <c r="F310" s="248" t="s">
        <v>250</v>
      </c>
      <c r="G310" s="246"/>
      <c r="H310" s="249">
        <v>8</v>
      </c>
      <c r="I310" s="250"/>
      <c r="J310" s="246"/>
      <c r="K310" s="246"/>
      <c r="L310" s="251"/>
      <c r="M310" s="252"/>
      <c r="N310" s="253"/>
      <c r="O310" s="253"/>
      <c r="P310" s="253"/>
      <c r="Q310" s="253"/>
      <c r="R310" s="253"/>
      <c r="S310" s="253"/>
      <c r="T310" s="25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5" t="s">
        <v>220</v>
      </c>
      <c r="AU310" s="255" t="s">
        <v>81</v>
      </c>
      <c r="AV310" s="14" t="s">
        <v>81</v>
      </c>
      <c r="AW310" s="14" t="s">
        <v>32</v>
      </c>
      <c r="AX310" s="14" t="s">
        <v>79</v>
      </c>
      <c r="AY310" s="255" t="s">
        <v>209</v>
      </c>
    </row>
    <row r="311" s="2" customFormat="1" ht="16.5" customHeight="1">
      <c r="A311" s="41"/>
      <c r="B311" s="42"/>
      <c r="C311" s="278" t="s">
        <v>515</v>
      </c>
      <c r="D311" s="278" t="s">
        <v>681</v>
      </c>
      <c r="E311" s="279" t="s">
        <v>1360</v>
      </c>
      <c r="F311" s="280" t="s">
        <v>1361</v>
      </c>
      <c r="G311" s="281" t="s">
        <v>214</v>
      </c>
      <c r="H311" s="282">
        <v>8</v>
      </c>
      <c r="I311" s="283"/>
      <c r="J311" s="284">
        <f>ROUND(I311*H311,2)</f>
        <v>0</v>
      </c>
      <c r="K311" s="280" t="s">
        <v>19</v>
      </c>
      <c r="L311" s="285"/>
      <c r="M311" s="286" t="s">
        <v>19</v>
      </c>
      <c r="N311" s="287" t="s">
        <v>42</v>
      </c>
      <c r="O311" s="87"/>
      <c r="P311" s="225">
        <f>O311*H311</f>
        <v>0</v>
      </c>
      <c r="Q311" s="225">
        <v>0</v>
      </c>
      <c r="R311" s="225">
        <f>Q311*H311</f>
        <v>0</v>
      </c>
      <c r="S311" s="225">
        <v>0</v>
      </c>
      <c r="T311" s="226">
        <f>S311*H311</f>
        <v>0</v>
      </c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R311" s="227" t="s">
        <v>250</v>
      </c>
      <c r="AT311" s="227" t="s">
        <v>681</v>
      </c>
      <c r="AU311" s="227" t="s">
        <v>81</v>
      </c>
      <c r="AY311" s="20" t="s">
        <v>209</v>
      </c>
      <c r="BE311" s="228">
        <f>IF(N311="základní",J311,0)</f>
        <v>0</v>
      </c>
      <c r="BF311" s="228">
        <f>IF(N311="snížená",J311,0)</f>
        <v>0</v>
      </c>
      <c r="BG311" s="228">
        <f>IF(N311="zákl. přenesená",J311,0)</f>
        <v>0</v>
      </c>
      <c r="BH311" s="228">
        <f>IF(N311="sníž. přenesená",J311,0)</f>
        <v>0</v>
      </c>
      <c r="BI311" s="228">
        <f>IF(N311="nulová",J311,0)</f>
        <v>0</v>
      </c>
      <c r="BJ311" s="20" t="s">
        <v>79</v>
      </c>
      <c r="BK311" s="228">
        <f>ROUND(I311*H311,2)</f>
        <v>0</v>
      </c>
      <c r="BL311" s="20" t="s">
        <v>216</v>
      </c>
      <c r="BM311" s="227" t="s">
        <v>2328</v>
      </c>
    </row>
    <row r="312" s="13" customFormat="1">
      <c r="A312" s="13"/>
      <c r="B312" s="234"/>
      <c r="C312" s="235"/>
      <c r="D312" s="236" t="s">
        <v>220</v>
      </c>
      <c r="E312" s="237" t="s">
        <v>19</v>
      </c>
      <c r="F312" s="238" t="s">
        <v>2312</v>
      </c>
      <c r="G312" s="235"/>
      <c r="H312" s="237" t="s">
        <v>19</v>
      </c>
      <c r="I312" s="239"/>
      <c r="J312" s="235"/>
      <c r="K312" s="235"/>
      <c r="L312" s="240"/>
      <c r="M312" s="241"/>
      <c r="N312" s="242"/>
      <c r="O312" s="242"/>
      <c r="P312" s="242"/>
      <c r="Q312" s="242"/>
      <c r="R312" s="242"/>
      <c r="S312" s="242"/>
      <c r="T312" s="24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4" t="s">
        <v>220</v>
      </c>
      <c r="AU312" s="244" t="s">
        <v>81</v>
      </c>
      <c r="AV312" s="13" t="s">
        <v>79</v>
      </c>
      <c r="AW312" s="13" t="s">
        <v>32</v>
      </c>
      <c r="AX312" s="13" t="s">
        <v>71</v>
      </c>
      <c r="AY312" s="244" t="s">
        <v>209</v>
      </c>
    </row>
    <row r="313" s="14" customFormat="1">
      <c r="A313" s="14"/>
      <c r="B313" s="245"/>
      <c r="C313" s="246"/>
      <c r="D313" s="236" t="s">
        <v>220</v>
      </c>
      <c r="E313" s="247" t="s">
        <v>19</v>
      </c>
      <c r="F313" s="248" t="s">
        <v>250</v>
      </c>
      <c r="G313" s="246"/>
      <c r="H313" s="249">
        <v>8</v>
      </c>
      <c r="I313" s="250"/>
      <c r="J313" s="246"/>
      <c r="K313" s="246"/>
      <c r="L313" s="251"/>
      <c r="M313" s="252"/>
      <c r="N313" s="253"/>
      <c r="O313" s="253"/>
      <c r="P313" s="253"/>
      <c r="Q313" s="253"/>
      <c r="R313" s="253"/>
      <c r="S313" s="253"/>
      <c r="T313" s="25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5" t="s">
        <v>220</v>
      </c>
      <c r="AU313" s="255" t="s">
        <v>81</v>
      </c>
      <c r="AV313" s="14" t="s">
        <v>81</v>
      </c>
      <c r="AW313" s="14" t="s">
        <v>32</v>
      </c>
      <c r="AX313" s="14" t="s">
        <v>79</v>
      </c>
      <c r="AY313" s="255" t="s">
        <v>209</v>
      </c>
    </row>
    <row r="314" s="2" customFormat="1" ht="24.15" customHeight="1">
      <c r="A314" s="41"/>
      <c r="B314" s="42"/>
      <c r="C314" s="216" t="s">
        <v>520</v>
      </c>
      <c r="D314" s="216" t="s">
        <v>211</v>
      </c>
      <c r="E314" s="217" t="s">
        <v>1363</v>
      </c>
      <c r="F314" s="218" t="s">
        <v>1364</v>
      </c>
      <c r="G314" s="219" t="s">
        <v>214</v>
      </c>
      <c r="H314" s="220">
        <v>1</v>
      </c>
      <c r="I314" s="221"/>
      <c r="J314" s="222">
        <f>ROUND(I314*H314,2)</f>
        <v>0</v>
      </c>
      <c r="K314" s="218" t="s">
        <v>215</v>
      </c>
      <c r="L314" s="47"/>
      <c r="M314" s="223" t="s">
        <v>19</v>
      </c>
      <c r="N314" s="224" t="s">
        <v>42</v>
      </c>
      <c r="O314" s="87"/>
      <c r="P314" s="225">
        <f>O314*H314</f>
        <v>0</v>
      </c>
      <c r="Q314" s="225">
        <v>0</v>
      </c>
      <c r="R314" s="225">
        <f>Q314*H314</f>
        <v>0</v>
      </c>
      <c r="S314" s="225">
        <v>0</v>
      </c>
      <c r="T314" s="226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227" t="s">
        <v>216</v>
      </c>
      <c r="AT314" s="227" t="s">
        <v>211</v>
      </c>
      <c r="AU314" s="227" t="s">
        <v>81</v>
      </c>
      <c r="AY314" s="20" t="s">
        <v>209</v>
      </c>
      <c r="BE314" s="228">
        <f>IF(N314="základní",J314,0)</f>
        <v>0</v>
      </c>
      <c r="BF314" s="228">
        <f>IF(N314="snížená",J314,0)</f>
        <v>0</v>
      </c>
      <c r="BG314" s="228">
        <f>IF(N314="zákl. přenesená",J314,0)</f>
        <v>0</v>
      </c>
      <c r="BH314" s="228">
        <f>IF(N314="sníž. přenesená",J314,0)</f>
        <v>0</v>
      </c>
      <c r="BI314" s="228">
        <f>IF(N314="nulová",J314,0)</f>
        <v>0</v>
      </c>
      <c r="BJ314" s="20" t="s">
        <v>79</v>
      </c>
      <c r="BK314" s="228">
        <f>ROUND(I314*H314,2)</f>
        <v>0</v>
      </c>
      <c r="BL314" s="20" t="s">
        <v>216</v>
      </c>
      <c r="BM314" s="227" t="s">
        <v>2329</v>
      </c>
    </row>
    <row r="315" s="2" customFormat="1">
      <c r="A315" s="41"/>
      <c r="B315" s="42"/>
      <c r="C315" s="43"/>
      <c r="D315" s="229" t="s">
        <v>218</v>
      </c>
      <c r="E315" s="43"/>
      <c r="F315" s="230" t="s">
        <v>1366</v>
      </c>
      <c r="G315" s="43"/>
      <c r="H315" s="43"/>
      <c r="I315" s="231"/>
      <c r="J315" s="43"/>
      <c r="K315" s="43"/>
      <c r="L315" s="47"/>
      <c r="M315" s="232"/>
      <c r="N315" s="233"/>
      <c r="O315" s="87"/>
      <c r="P315" s="87"/>
      <c r="Q315" s="87"/>
      <c r="R315" s="87"/>
      <c r="S315" s="87"/>
      <c r="T315" s="88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T315" s="20" t="s">
        <v>218</v>
      </c>
      <c r="AU315" s="20" t="s">
        <v>81</v>
      </c>
    </row>
    <row r="316" s="2" customFormat="1" ht="16.5" customHeight="1">
      <c r="A316" s="41"/>
      <c r="B316" s="42"/>
      <c r="C316" s="278" t="s">
        <v>525</v>
      </c>
      <c r="D316" s="278" t="s">
        <v>681</v>
      </c>
      <c r="E316" s="279" t="s">
        <v>1367</v>
      </c>
      <c r="F316" s="280" t="s">
        <v>1368</v>
      </c>
      <c r="G316" s="281" t="s">
        <v>214</v>
      </c>
      <c r="H316" s="282">
        <v>1</v>
      </c>
      <c r="I316" s="283"/>
      <c r="J316" s="284">
        <f>ROUND(I316*H316,2)</f>
        <v>0</v>
      </c>
      <c r="K316" s="280" t="s">
        <v>215</v>
      </c>
      <c r="L316" s="285"/>
      <c r="M316" s="286" t="s">
        <v>19</v>
      </c>
      <c r="N316" s="287" t="s">
        <v>42</v>
      </c>
      <c r="O316" s="87"/>
      <c r="P316" s="225">
        <f>O316*H316</f>
        <v>0</v>
      </c>
      <c r="Q316" s="225">
        <v>0.00048999999999999998</v>
      </c>
      <c r="R316" s="225">
        <f>Q316*H316</f>
        <v>0.00048999999999999998</v>
      </c>
      <c r="S316" s="225">
        <v>0</v>
      </c>
      <c r="T316" s="226">
        <f>S316*H316</f>
        <v>0</v>
      </c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R316" s="227" t="s">
        <v>250</v>
      </c>
      <c r="AT316" s="227" t="s">
        <v>681</v>
      </c>
      <c r="AU316" s="227" t="s">
        <v>81</v>
      </c>
      <c r="AY316" s="20" t="s">
        <v>209</v>
      </c>
      <c r="BE316" s="228">
        <f>IF(N316="základní",J316,0)</f>
        <v>0</v>
      </c>
      <c r="BF316" s="228">
        <f>IF(N316="snížená",J316,0)</f>
        <v>0</v>
      </c>
      <c r="BG316" s="228">
        <f>IF(N316="zákl. přenesená",J316,0)</f>
        <v>0</v>
      </c>
      <c r="BH316" s="228">
        <f>IF(N316="sníž. přenesená",J316,0)</f>
        <v>0</v>
      </c>
      <c r="BI316" s="228">
        <f>IF(N316="nulová",J316,0)</f>
        <v>0</v>
      </c>
      <c r="BJ316" s="20" t="s">
        <v>79</v>
      </c>
      <c r="BK316" s="228">
        <f>ROUND(I316*H316,2)</f>
        <v>0</v>
      </c>
      <c r="BL316" s="20" t="s">
        <v>216</v>
      </c>
      <c r="BM316" s="227" t="s">
        <v>2330</v>
      </c>
    </row>
    <row r="317" s="13" customFormat="1">
      <c r="A317" s="13"/>
      <c r="B317" s="234"/>
      <c r="C317" s="235"/>
      <c r="D317" s="236" t="s">
        <v>220</v>
      </c>
      <c r="E317" s="237" t="s">
        <v>19</v>
      </c>
      <c r="F317" s="238" t="s">
        <v>2312</v>
      </c>
      <c r="G317" s="235"/>
      <c r="H317" s="237" t="s">
        <v>19</v>
      </c>
      <c r="I317" s="239"/>
      <c r="J317" s="235"/>
      <c r="K317" s="235"/>
      <c r="L317" s="240"/>
      <c r="M317" s="241"/>
      <c r="N317" s="242"/>
      <c r="O317" s="242"/>
      <c r="P317" s="242"/>
      <c r="Q317" s="242"/>
      <c r="R317" s="242"/>
      <c r="S317" s="242"/>
      <c r="T317" s="24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4" t="s">
        <v>220</v>
      </c>
      <c r="AU317" s="244" t="s">
        <v>81</v>
      </c>
      <c r="AV317" s="13" t="s">
        <v>79</v>
      </c>
      <c r="AW317" s="13" t="s">
        <v>32</v>
      </c>
      <c r="AX317" s="13" t="s">
        <v>71</v>
      </c>
      <c r="AY317" s="244" t="s">
        <v>209</v>
      </c>
    </row>
    <row r="318" s="14" customFormat="1">
      <c r="A318" s="14"/>
      <c r="B318" s="245"/>
      <c r="C318" s="246"/>
      <c r="D318" s="236" t="s">
        <v>220</v>
      </c>
      <c r="E318" s="247" t="s">
        <v>19</v>
      </c>
      <c r="F318" s="248" t="s">
        <v>79</v>
      </c>
      <c r="G318" s="246"/>
      <c r="H318" s="249">
        <v>1</v>
      </c>
      <c r="I318" s="250"/>
      <c r="J318" s="246"/>
      <c r="K318" s="246"/>
      <c r="L318" s="251"/>
      <c r="M318" s="252"/>
      <c r="N318" s="253"/>
      <c r="O318" s="253"/>
      <c r="P318" s="253"/>
      <c r="Q318" s="253"/>
      <c r="R318" s="253"/>
      <c r="S318" s="253"/>
      <c r="T318" s="25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5" t="s">
        <v>220</v>
      </c>
      <c r="AU318" s="255" t="s">
        <v>81</v>
      </c>
      <c r="AV318" s="14" t="s">
        <v>81</v>
      </c>
      <c r="AW318" s="14" t="s">
        <v>32</v>
      </c>
      <c r="AX318" s="14" t="s">
        <v>79</v>
      </c>
      <c r="AY318" s="255" t="s">
        <v>209</v>
      </c>
    </row>
    <row r="319" s="2" customFormat="1" ht="24.15" customHeight="1">
      <c r="A319" s="41"/>
      <c r="B319" s="42"/>
      <c r="C319" s="216" t="s">
        <v>530</v>
      </c>
      <c r="D319" s="216" t="s">
        <v>211</v>
      </c>
      <c r="E319" s="217" t="s">
        <v>914</v>
      </c>
      <c r="F319" s="218" t="s">
        <v>915</v>
      </c>
      <c r="G319" s="219" t="s">
        <v>214</v>
      </c>
      <c r="H319" s="220">
        <v>8</v>
      </c>
      <c r="I319" s="221"/>
      <c r="J319" s="222">
        <f>ROUND(I319*H319,2)</f>
        <v>0</v>
      </c>
      <c r="K319" s="218" t="s">
        <v>215</v>
      </c>
      <c r="L319" s="47"/>
      <c r="M319" s="223" t="s">
        <v>19</v>
      </c>
      <c r="N319" s="224" t="s">
        <v>42</v>
      </c>
      <c r="O319" s="87"/>
      <c r="P319" s="225">
        <f>O319*H319</f>
        <v>0</v>
      </c>
      <c r="Q319" s="225">
        <v>0.0016199999999999999</v>
      </c>
      <c r="R319" s="225">
        <f>Q319*H319</f>
        <v>0.012959999999999999</v>
      </c>
      <c r="S319" s="225">
        <v>0</v>
      </c>
      <c r="T319" s="226">
        <f>S319*H319</f>
        <v>0</v>
      </c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R319" s="227" t="s">
        <v>216</v>
      </c>
      <c r="AT319" s="227" t="s">
        <v>211</v>
      </c>
      <c r="AU319" s="227" t="s">
        <v>81</v>
      </c>
      <c r="AY319" s="20" t="s">
        <v>209</v>
      </c>
      <c r="BE319" s="228">
        <f>IF(N319="základní",J319,0)</f>
        <v>0</v>
      </c>
      <c r="BF319" s="228">
        <f>IF(N319="snížená",J319,0)</f>
        <v>0</v>
      </c>
      <c r="BG319" s="228">
        <f>IF(N319="zákl. přenesená",J319,0)</f>
        <v>0</v>
      </c>
      <c r="BH319" s="228">
        <f>IF(N319="sníž. přenesená",J319,0)</f>
        <v>0</v>
      </c>
      <c r="BI319" s="228">
        <f>IF(N319="nulová",J319,0)</f>
        <v>0</v>
      </c>
      <c r="BJ319" s="20" t="s">
        <v>79</v>
      </c>
      <c r="BK319" s="228">
        <f>ROUND(I319*H319,2)</f>
        <v>0</v>
      </c>
      <c r="BL319" s="20" t="s">
        <v>216</v>
      </c>
      <c r="BM319" s="227" t="s">
        <v>2331</v>
      </c>
    </row>
    <row r="320" s="2" customFormat="1">
      <c r="A320" s="41"/>
      <c r="B320" s="42"/>
      <c r="C320" s="43"/>
      <c r="D320" s="229" t="s">
        <v>218</v>
      </c>
      <c r="E320" s="43"/>
      <c r="F320" s="230" t="s">
        <v>917</v>
      </c>
      <c r="G320" s="43"/>
      <c r="H320" s="43"/>
      <c r="I320" s="231"/>
      <c r="J320" s="43"/>
      <c r="K320" s="43"/>
      <c r="L320" s="47"/>
      <c r="M320" s="232"/>
      <c r="N320" s="233"/>
      <c r="O320" s="87"/>
      <c r="P320" s="87"/>
      <c r="Q320" s="87"/>
      <c r="R320" s="87"/>
      <c r="S320" s="87"/>
      <c r="T320" s="88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T320" s="20" t="s">
        <v>218</v>
      </c>
      <c r="AU320" s="20" t="s">
        <v>81</v>
      </c>
    </row>
    <row r="321" s="2" customFormat="1" ht="16.5" customHeight="1">
      <c r="A321" s="41"/>
      <c r="B321" s="42"/>
      <c r="C321" s="278" t="s">
        <v>535</v>
      </c>
      <c r="D321" s="278" t="s">
        <v>681</v>
      </c>
      <c r="E321" s="279" t="s">
        <v>919</v>
      </c>
      <c r="F321" s="280" t="s">
        <v>920</v>
      </c>
      <c r="G321" s="281" t="s">
        <v>214</v>
      </c>
      <c r="H321" s="282">
        <v>8</v>
      </c>
      <c r="I321" s="283"/>
      <c r="J321" s="284">
        <f>ROUND(I321*H321,2)</f>
        <v>0</v>
      </c>
      <c r="K321" s="280" t="s">
        <v>215</v>
      </c>
      <c r="L321" s="285"/>
      <c r="M321" s="286" t="s">
        <v>19</v>
      </c>
      <c r="N321" s="287" t="s">
        <v>42</v>
      </c>
      <c r="O321" s="87"/>
      <c r="P321" s="225">
        <f>O321*H321</f>
        <v>0</v>
      </c>
      <c r="Q321" s="225">
        <v>0.017999999999999999</v>
      </c>
      <c r="R321" s="225">
        <f>Q321*H321</f>
        <v>0.14399999999999999</v>
      </c>
      <c r="S321" s="225">
        <v>0</v>
      </c>
      <c r="T321" s="226">
        <f>S321*H321</f>
        <v>0</v>
      </c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R321" s="227" t="s">
        <v>250</v>
      </c>
      <c r="AT321" s="227" t="s">
        <v>681</v>
      </c>
      <c r="AU321" s="227" t="s">
        <v>81</v>
      </c>
      <c r="AY321" s="20" t="s">
        <v>209</v>
      </c>
      <c r="BE321" s="228">
        <f>IF(N321="základní",J321,0)</f>
        <v>0</v>
      </c>
      <c r="BF321" s="228">
        <f>IF(N321="snížená",J321,0)</f>
        <v>0</v>
      </c>
      <c r="BG321" s="228">
        <f>IF(N321="zákl. přenesená",J321,0)</f>
        <v>0</v>
      </c>
      <c r="BH321" s="228">
        <f>IF(N321="sníž. přenesená",J321,0)</f>
        <v>0</v>
      </c>
      <c r="BI321" s="228">
        <f>IF(N321="nulová",J321,0)</f>
        <v>0</v>
      </c>
      <c r="BJ321" s="20" t="s">
        <v>79</v>
      </c>
      <c r="BK321" s="228">
        <f>ROUND(I321*H321,2)</f>
        <v>0</v>
      </c>
      <c r="BL321" s="20" t="s">
        <v>216</v>
      </c>
      <c r="BM321" s="227" t="s">
        <v>2332</v>
      </c>
    </row>
    <row r="322" s="13" customFormat="1">
      <c r="A322" s="13"/>
      <c r="B322" s="234"/>
      <c r="C322" s="235"/>
      <c r="D322" s="236" t="s">
        <v>220</v>
      </c>
      <c r="E322" s="237" t="s">
        <v>19</v>
      </c>
      <c r="F322" s="238" t="s">
        <v>2312</v>
      </c>
      <c r="G322" s="235"/>
      <c r="H322" s="237" t="s">
        <v>19</v>
      </c>
      <c r="I322" s="239"/>
      <c r="J322" s="235"/>
      <c r="K322" s="235"/>
      <c r="L322" s="240"/>
      <c r="M322" s="241"/>
      <c r="N322" s="242"/>
      <c r="O322" s="242"/>
      <c r="P322" s="242"/>
      <c r="Q322" s="242"/>
      <c r="R322" s="242"/>
      <c r="S322" s="242"/>
      <c r="T322" s="24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4" t="s">
        <v>220</v>
      </c>
      <c r="AU322" s="244" t="s">
        <v>81</v>
      </c>
      <c r="AV322" s="13" t="s">
        <v>79</v>
      </c>
      <c r="AW322" s="13" t="s">
        <v>32</v>
      </c>
      <c r="AX322" s="13" t="s">
        <v>71</v>
      </c>
      <c r="AY322" s="244" t="s">
        <v>209</v>
      </c>
    </row>
    <row r="323" s="14" customFormat="1">
      <c r="A323" s="14"/>
      <c r="B323" s="245"/>
      <c r="C323" s="246"/>
      <c r="D323" s="236" t="s">
        <v>220</v>
      </c>
      <c r="E323" s="247" t="s">
        <v>19</v>
      </c>
      <c r="F323" s="248" t="s">
        <v>250</v>
      </c>
      <c r="G323" s="246"/>
      <c r="H323" s="249">
        <v>8</v>
      </c>
      <c r="I323" s="250"/>
      <c r="J323" s="246"/>
      <c r="K323" s="246"/>
      <c r="L323" s="251"/>
      <c r="M323" s="252"/>
      <c r="N323" s="253"/>
      <c r="O323" s="253"/>
      <c r="P323" s="253"/>
      <c r="Q323" s="253"/>
      <c r="R323" s="253"/>
      <c r="S323" s="253"/>
      <c r="T323" s="25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5" t="s">
        <v>220</v>
      </c>
      <c r="AU323" s="255" t="s">
        <v>81</v>
      </c>
      <c r="AV323" s="14" t="s">
        <v>81</v>
      </c>
      <c r="AW323" s="14" t="s">
        <v>32</v>
      </c>
      <c r="AX323" s="14" t="s">
        <v>79</v>
      </c>
      <c r="AY323" s="255" t="s">
        <v>209</v>
      </c>
    </row>
    <row r="324" s="2" customFormat="1" ht="16.5" customHeight="1">
      <c r="A324" s="41"/>
      <c r="B324" s="42"/>
      <c r="C324" s="278" t="s">
        <v>541</v>
      </c>
      <c r="D324" s="278" t="s">
        <v>681</v>
      </c>
      <c r="E324" s="279" t="s">
        <v>923</v>
      </c>
      <c r="F324" s="280" t="s">
        <v>924</v>
      </c>
      <c r="G324" s="281" t="s">
        <v>214</v>
      </c>
      <c r="H324" s="282">
        <v>8</v>
      </c>
      <c r="I324" s="283"/>
      <c r="J324" s="284">
        <f>ROUND(I324*H324,2)</f>
        <v>0</v>
      </c>
      <c r="K324" s="280" t="s">
        <v>19</v>
      </c>
      <c r="L324" s="285"/>
      <c r="M324" s="286" t="s">
        <v>19</v>
      </c>
      <c r="N324" s="287" t="s">
        <v>42</v>
      </c>
      <c r="O324" s="87"/>
      <c r="P324" s="225">
        <f>O324*H324</f>
        <v>0</v>
      </c>
      <c r="Q324" s="225">
        <v>0.0060000000000000001</v>
      </c>
      <c r="R324" s="225">
        <f>Q324*H324</f>
        <v>0.048000000000000001</v>
      </c>
      <c r="S324" s="225">
        <v>0</v>
      </c>
      <c r="T324" s="226">
        <f>S324*H324</f>
        <v>0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R324" s="227" t="s">
        <v>250</v>
      </c>
      <c r="AT324" s="227" t="s">
        <v>681</v>
      </c>
      <c r="AU324" s="227" t="s">
        <v>81</v>
      </c>
      <c r="AY324" s="20" t="s">
        <v>209</v>
      </c>
      <c r="BE324" s="228">
        <f>IF(N324="základní",J324,0)</f>
        <v>0</v>
      </c>
      <c r="BF324" s="228">
        <f>IF(N324="snížená",J324,0)</f>
        <v>0</v>
      </c>
      <c r="BG324" s="228">
        <f>IF(N324="zákl. přenesená",J324,0)</f>
        <v>0</v>
      </c>
      <c r="BH324" s="228">
        <f>IF(N324="sníž. přenesená",J324,0)</f>
        <v>0</v>
      </c>
      <c r="BI324" s="228">
        <f>IF(N324="nulová",J324,0)</f>
        <v>0</v>
      </c>
      <c r="BJ324" s="20" t="s">
        <v>79</v>
      </c>
      <c r="BK324" s="228">
        <f>ROUND(I324*H324,2)</f>
        <v>0</v>
      </c>
      <c r="BL324" s="20" t="s">
        <v>216</v>
      </c>
      <c r="BM324" s="227" t="s">
        <v>2333</v>
      </c>
    </row>
    <row r="325" s="13" customFormat="1">
      <c r="A325" s="13"/>
      <c r="B325" s="234"/>
      <c r="C325" s="235"/>
      <c r="D325" s="236" t="s">
        <v>220</v>
      </c>
      <c r="E325" s="237" t="s">
        <v>19</v>
      </c>
      <c r="F325" s="238" t="s">
        <v>2312</v>
      </c>
      <c r="G325" s="235"/>
      <c r="H325" s="237" t="s">
        <v>19</v>
      </c>
      <c r="I325" s="239"/>
      <c r="J325" s="235"/>
      <c r="K325" s="235"/>
      <c r="L325" s="240"/>
      <c r="M325" s="241"/>
      <c r="N325" s="242"/>
      <c r="O325" s="242"/>
      <c r="P325" s="242"/>
      <c r="Q325" s="242"/>
      <c r="R325" s="242"/>
      <c r="S325" s="242"/>
      <c r="T325" s="24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4" t="s">
        <v>220</v>
      </c>
      <c r="AU325" s="244" t="s">
        <v>81</v>
      </c>
      <c r="AV325" s="13" t="s">
        <v>79</v>
      </c>
      <c r="AW325" s="13" t="s">
        <v>32</v>
      </c>
      <c r="AX325" s="13" t="s">
        <v>71</v>
      </c>
      <c r="AY325" s="244" t="s">
        <v>209</v>
      </c>
    </row>
    <row r="326" s="14" customFormat="1">
      <c r="A326" s="14"/>
      <c r="B326" s="245"/>
      <c r="C326" s="246"/>
      <c r="D326" s="236" t="s">
        <v>220</v>
      </c>
      <c r="E326" s="247" t="s">
        <v>19</v>
      </c>
      <c r="F326" s="248" t="s">
        <v>250</v>
      </c>
      <c r="G326" s="246"/>
      <c r="H326" s="249">
        <v>8</v>
      </c>
      <c r="I326" s="250"/>
      <c r="J326" s="246"/>
      <c r="K326" s="246"/>
      <c r="L326" s="251"/>
      <c r="M326" s="252"/>
      <c r="N326" s="253"/>
      <c r="O326" s="253"/>
      <c r="P326" s="253"/>
      <c r="Q326" s="253"/>
      <c r="R326" s="253"/>
      <c r="S326" s="253"/>
      <c r="T326" s="25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5" t="s">
        <v>220</v>
      </c>
      <c r="AU326" s="255" t="s">
        <v>81</v>
      </c>
      <c r="AV326" s="14" t="s">
        <v>81</v>
      </c>
      <c r="AW326" s="14" t="s">
        <v>32</v>
      </c>
      <c r="AX326" s="14" t="s">
        <v>79</v>
      </c>
      <c r="AY326" s="255" t="s">
        <v>209</v>
      </c>
    </row>
    <row r="327" s="2" customFormat="1" ht="16.5" customHeight="1">
      <c r="A327" s="41"/>
      <c r="B327" s="42"/>
      <c r="C327" s="216" t="s">
        <v>547</v>
      </c>
      <c r="D327" s="216" t="s">
        <v>211</v>
      </c>
      <c r="E327" s="217" t="s">
        <v>1379</v>
      </c>
      <c r="F327" s="218" t="s">
        <v>1380</v>
      </c>
      <c r="G327" s="219" t="s">
        <v>299</v>
      </c>
      <c r="H327" s="220">
        <v>211.75</v>
      </c>
      <c r="I327" s="221"/>
      <c r="J327" s="222">
        <f>ROUND(I327*H327,2)</f>
        <v>0</v>
      </c>
      <c r="K327" s="218" t="s">
        <v>215</v>
      </c>
      <c r="L327" s="47"/>
      <c r="M327" s="223" t="s">
        <v>19</v>
      </c>
      <c r="N327" s="224" t="s">
        <v>42</v>
      </c>
      <c r="O327" s="87"/>
      <c r="P327" s="225">
        <f>O327*H327</f>
        <v>0</v>
      </c>
      <c r="Q327" s="225">
        <v>0</v>
      </c>
      <c r="R327" s="225">
        <f>Q327*H327</f>
        <v>0</v>
      </c>
      <c r="S327" s="225">
        <v>0</v>
      </c>
      <c r="T327" s="226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227" t="s">
        <v>216</v>
      </c>
      <c r="AT327" s="227" t="s">
        <v>211</v>
      </c>
      <c r="AU327" s="227" t="s">
        <v>81</v>
      </c>
      <c r="AY327" s="20" t="s">
        <v>209</v>
      </c>
      <c r="BE327" s="228">
        <f>IF(N327="základní",J327,0)</f>
        <v>0</v>
      </c>
      <c r="BF327" s="228">
        <f>IF(N327="snížená",J327,0)</f>
        <v>0</v>
      </c>
      <c r="BG327" s="228">
        <f>IF(N327="zákl. přenesená",J327,0)</f>
        <v>0</v>
      </c>
      <c r="BH327" s="228">
        <f>IF(N327="sníž. přenesená",J327,0)</f>
        <v>0</v>
      </c>
      <c r="BI327" s="228">
        <f>IF(N327="nulová",J327,0)</f>
        <v>0</v>
      </c>
      <c r="BJ327" s="20" t="s">
        <v>79</v>
      </c>
      <c r="BK327" s="228">
        <f>ROUND(I327*H327,2)</f>
        <v>0</v>
      </c>
      <c r="BL327" s="20" t="s">
        <v>216</v>
      </c>
      <c r="BM327" s="227" t="s">
        <v>2334</v>
      </c>
    </row>
    <row r="328" s="2" customFormat="1">
      <c r="A328" s="41"/>
      <c r="B328" s="42"/>
      <c r="C328" s="43"/>
      <c r="D328" s="229" t="s">
        <v>218</v>
      </c>
      <c r="E328" s="43"/>
      <c r="F328" s="230" t="s">
        <v>1382</v>
      </c>
      <c r="G328" s="43"/>
      <c r="H328" s="43"/>
      <c r="I328" s="231"/>
      <c r="J328" s="43"/>
      <c r="K328" s="43"/>
      <c r="L328" s="47"/>
      <c r="M328" s="232"/>
      <c r="N328" s="233"/>
      <c r="O328" s="87"/>
      <c r="P328" s="87"/>
      <c r="Q328" s="87"/>
      <c r="R328" s="87"/>
      <c r="S328" s="87"/>
      <c r="T328" s="88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T328" s="20" t="s">
        <v>218</v>
      </c>
      <c r="AU328" s="20" t="s">
        <v>81</v>
      </c>
    </row>
    <row r="329" s="13" customFormat="1">
      <c r="A329" s="13"/>
      <c r="B329" s="234"/>
      <c r="C329" s="235"/>
      <c r="D329" s="236" t="s">
        <v>220</v>
      </c>
      <c r="E329" s="237" t="s">
        <v>19</v>
      </c>
      <c r="F329" s="238" t="s">
        <v>221</v>
      </c>
      <c r="G329" s="235"/>
      <c r="H329" s="237" t="s">
        <v>19</v>
      </c>
      <c r="I329" s="239"/>
      <c r="J329" s="235"/>
      <c r="K329" s="235"/>
      <c r="L329" s="240"/>
      <c r="M329" s="241"/>
      <c r="N329" s="242"/>
      <c r="O329" s="242"/>
      <c r="P329" s="242"/>
      <c r="Q329" s="242"/>
      <c r="R329" s="242"/>
      <c r="S329" s="242"/>
      <c r="T329" s="24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4" t="s">
        <v>220</v>
      </c>
      <c r="AU329" s="244" t="s">
        <v>81</v>
      </c>
      <c r="AV329" s="13" t="s">
        <v>79</v>
      </c>
      <c r="AW329" s="13" t="s">
        <v>32</v>
      </c>
      <c r="AX329" s="13" t="s">
        <v>71</v>
      </c>
      <c r="AY329" s="244" t="s">
        <v>209</v>
      </c>
    </row>
    <row r="330" s="14" customFormat="1">
      <c r="A330" s="14"/>
      <c r="B330" s="245"/>
      <c r="C330" s="246"/>
      <c r="D330" s="236" t="s">
        <v>220</v>
      </c>
      <c r="E330" s="247" t="s">
        <v>19</v>
      </c>
      <c r="F330" s="248" t="s">
        <v>2318</v>
      </c>
      <c r="G330" s="246"/>
      <c r="H330" s="249">
        <v>211.75</v>
      </c>
      <c r="I330" s="250"/>
      <c r="J330" s="246"/>
      <c r="K330" s="246"/>
      <c r="L330" s="251"/>
      <c r="M330" s="252"/>
      <c r="N330" s="253"/>
      <c r="O330" s="253"/>
      <c r="P330" s="253"/>
      <c r="Q330" s="253"/>
      <c r="R330" s="253"/>
      <c r="S330" s="253"/>
      <c r="T330" s="25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55" t="s">
        <v>220</v>
      </c>
      <c r="AU330" s="255" t="s">
        <v>81</v>
      </c>
      <c r="AV330" s="14" t="s">
        <v>81</v>
      </c>
      <c r="AW330" s="14" t="s">
        <v>32</v>
      </c>
      <c r="AX330" s="14" t="s">
        <v>79</v>
      </c>
      <c r="AY330" s="255" t="s">
        <v>209</v>
      </c>
    </row>
    <row r="331" s="2" customFormat="1" ht="16.5" customHeight="1">
      <c r="A331" s="41"/>
      <c r="B331" s="42"/>
      <c r="C331" s="216" t="s">
        <v>552</v>
      </c>
      <c r="D331" s="216" t="s">
        <v>211</v>
      </c>
      <c r="E331" s="217" t="s">
        <v>1383</v>
      </c>
      <c r="F331" s="218" t="s">
        <v>1384</v>
      </c>
      <c r="G331" s="219" t="s">
        <v>299</v>
      </c>
      <c r="H331" s="220">
        <v>211.75</v>
      </c>
      <c r="I331" s="221"/>
      <c r="J331" s="222">
        <f>ROUND(I331*H331,2)</f>
        <v>0</v>
      </c>
      <c r="K331" s="218" t="s">
        <v>215</v>
      </c>
      <c r="L331" s="47"/>
      <c r="M331" s="223" t="s">
        <v>19</v>
      </c>
      <c r="N331" s="224" t="s">
        <v>42</v>
      </c>
      <c r="O331" s="87"/>
      <c r="P331" s="225">
        <f>O331*H331</f>
        <v>0</v>
      </c>
      <c r="Q331" s="225">
        <v>0</v>
      </c>
      <c r="R331" s="225">
        <f>Q331*H331</f>
        <v>0</v>
      </c>
      <c r="S331" s="225">
        <v>0</v>
      </c>
      <c r="T331" s="226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227" t="s">
        <v>216</v>
      </c>
      <c r="AT331" s="227" t="s">
        <v>211</v>
      </c>
      <c r="AU331" s="227" t="s">
        <v>81</v>
      </c>
      <c r="AY331" s="20" t="s">
        <v>209</v>
      </c>
      <c r="BE331" s="228">
        <f>IF(N331="základní",J331,0)</f>
        <v>0</v>
      </c>
      <c r="BF331" s="228">
        <f>IF(N331="snížená",J331,0)</f>
        <v>0</v>
      </c>
      <c r="BG331" s="228">
        <f>IF(N331="zákl. přenesená",J331,0)</f>
        <v>0</v>
      </c>
      <c r="BH331" s="228">
        <f>IF(N331="sníž. přenesená",J331,0)</f>
        <v>0</v>
      </c>
      <c r="BI331" s="228">
        <f>IF(N331="nulová",J331,0)</f>
        <v>0</v>
      </c>
      <c r="BJ331" s="20" t="s">
        <v>79</v>
      </c>
      <c r="BK331" s="228">
        <f>ROUND(I331*H331,2)</f>
        <v>0</v>
      </c>
      <c r="BL331" s="20" t="s">
        <v>216</v>
      </c>
      <c r="BM331" s="227" t="s">
        <v>2335</v>
      </c>
    </row>
    <row r="332" s="2" customFormat="1">
      <c r="A332" s="41"/>
      <c r="B332" s="42"/>
      <c r="C332" s="43"/>
      <c r="D332" s="229" t="s">
        <v>218</v>
      </c>
      <c r="E332" s="43"/>
      <c r="F332" s="230" t="s">
        <v>1386</v>
      </c>
      <c r="G332" s="43"/>
      <c r="H332" s="43"/>
      <c r="I332" s="231"/>
      <c r="J332" s="43"/>
      <c r="K332" s="43"/>
      <c r="L332" s="47"/>
      <c r="M332" s="232"/>
      <c r="N332" s="233"/>
      <c r="O332" s="87"/>
      <c r="P332" s="87"/>
      <c r="Q332" s="87"/>
      <c r="R332" s="87"/>
      <c r="S332" s="87"/>
      <c r="T332" s="88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T332" s="20" t="s">
        <v>218</v>
      </c>
      <c r="AU332" s="20" t="s">
        <v>81</v>
      </c>
    </row>
    <row r="333" s="13" customFormat="1">
      <c r="A333" s="13"/>
      <c r="B333" s="234"/>
      <c r="C333" s="235"/>
      <c r="D333" s="236" t="s">
        <v>220</v>
      </c>
      <c r="E333" s="237" t="s">
        <v>19</v>
      </c>
      <c r="F333" s="238" t="s">
        <v>221</v>
      </c>
      <c r="G333" s="235"/>
      <c r="H333" s="237" t="s">
        <v>19</v>
      </c>
      <c r="I333" s="239"/>
      <c r="J333" s="235"/>
      <c r="K333" s="235"/>
      <c r="L333" s="240"/>
      <c r="M333" s="241"/>
      <c r="N333" s="242"/>
      <c r="O333" s="242"/>
      <c r="P333" s="242"/>
      <c r="Q333" s="242"/>
      <c r="R333" s="242"/>
      <c r="S333" s="242"/>
      <c r="T333" s="24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4" t="s">
        <v>220</v>
      </c>
      <c r="AU333" s="244" t="s">
        <v>81</v>
      </c>
      <c r="AV333" s="13" t="s">
        <v>79</v>
      </c>
      <c r="AW333" s="13" t="s">
        <v>32</v>
      </c>
      <c r="AX333" s="13" t="s">
        <v>71</v>
      </c>
      <c r="AY333" s="244" t="s">
        <v>209</v>
      </c>
    </row>
    <row r="334" s="14" customFormat="1">
      <c r="A334" s="14"/>
      <c r="B334" s="245"/>
      <c r="C334" s="246"/>
      <c r="D334" s="236" t="s">
        <v>220</v>
      </c>
      <c r="E334" s="247" t="s">
        <v>19</v>
      </c>
      <c r="F334" s="248" t="s">
        <v>2318</v>
      </c>
      <c r="G334" s="246"/>
      <c r="H334" s="249">
        <v>211.75</v>
      </c>
      <c r="I334" s="250"/>
      <c r="J334" s="246"/>
      <c r="K334" s="246"/>
      <c r="L334" s="251"/>
      <c r="M334" s="252"/>
      <c r="N334" s="253"/>
      <c r="O334" s="253"/>
      <c r="P334" s="253"/>
      <c r="Q334" s="253"/>
      <c r="R334" s="253"/>
      <c r="S334" s="253"/>
      <c r="T334" s="25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5" t="s">
        <v>220</v>
      </c>
      <c r="AU334" s="255" t="s">
        <v>81</v>
      </c>
      <c r="AV334" s="14" t="s">
        <v>81</v>
      </c>
      <c r="AW334" s="14" t="s">
        <v>32</v>
      </c>
      <c r="AX334" s="14" t="s">
        <v>79</v>
      </c>
      <c r="AY334" s="255" t="s">
        <v>209</v>
      </c>
    </row>
    <row r="335" s="2" customFormat="1" ht="16.5" customHeight="1">
      <c r="A335" s="41"/>
      <c r="B335" s="42"/>
      <c r="C335" s="216" t="s">
        <v>557</v>
      </c>
      <c r="D335" s="216" t="s">
        <v>211</v>
      </c>
      <c r="E335" s="217" t="s">
        <v>969</v>
      </c>
      <c r="F335" s="218" t="s">
        <v>970</v>
      </c>
      <c r="G335" s="219" t="s">
        <v>214</v>
      </c>
      <c r="H335" s="220">
        <v>1</v>
      </c>
      <c r="I335" s="221"/>
      <c r="J335" s="222">
        <f>ROUND(I335*H335,2)</f>
        <v>0</v>
      </c>
      <c r="K335" s="218" t="s">
        <v>215</v>
      </c>
      <c r="L335" s="47"/>
      <c r="M335" s="223" t="s">
        <v>19</v>
      </c>
      <c r="N335" s="224" t="s">
        <v>42</v>
      </c>
      <c r="O335" s="87"/>
      <c r="P335" s="225">
        <f>O335*H335</f>
        <v>0</v>
      </c>
      <c r="Q335" s="225">
        <v>0.45937</v>
      </c>
      <c r="R335" s="225">
        <f>Q335*H335</f>
        <v>0.45937</v>
      </c>
      <c r="S335" s="225">
        <v>0</v>
      </c>
      <c r="T335" s="226">
        <f>S335*H335</f>
        <v>0</v>
      </c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R335" s="227" t="s">
        <v>216</v>
      </c>
      <c r="AT335" s="227" t="s">
        <v>211</v>
      </c>
      <c r="AU335" s="227" t="s">
        <v>81</v>
      </c>
      <c r="AY335" s="20" t="s">
        <v>209</v>
      </c>
      <c r="BE335" s="228">
        <f>IF(N335="základní",J335,0)</f>
        <v>0</v>
      </c>
      <c r="BF335" s="228">
        <f>IF(N335="snížená",J335,0)</f>
        <v>0</v>
      </c>
      <c r="BG335" s="228">
        <f>IF(N335="zákl. přenesená",J335,0)</f>
        <v>0</v>
      </c>
      <c r="BH335" s="228">
        <f>IF(N335="sníž. přenesená",J335,0)</f>
        <v>0</v>
      </c>
      <c r="BI335" s="228">
        <f>IF(N335="nulová",J335,0)</f>
        <v>0</v>
      </c>
      <c r="BJ335" s="20" t="s">
        <v>79</v>
      </c>
      <c r="BK335" s="228">
        <f>ROUND(I335*H335,2)</f>
        <v>0</v>
      </c>
      <c r="BL335" s="20" t="s">
        <v>216</v>
      </c>
      <c r="BM335" s="227" t="s">
        <v>2336</v>
      </c>
    </row>
    <row r="336" s="2" customFormat="1">
      <c r="A336" s="41"/>
      <c r="B336" s="42"/>
      <c r="C336" s="43"/>
      <c r="D336" s="229" t="s">
        <v>218</v>
      </c>
      <c r="E336" s="43"/>
      <c r="F336" s="230" t="s">
        <v>972</v>
      </c>
      <c r="G336" s="43"/>
      <c r="H336" s="43"/>
      <c r="I336" s="231"/>
      <c r="J336" s="43"/>
      <c r="K336" s="43"/>
      <c r="L336" s="47"/>
      <c r="M336" s="232"/>
      <c r="N336" s="233"/>
      <c r="O336" s="87"/>
      <c r="P336" s="87"/>
      <c r="Q336" s="87"/>
      <c r="R336" s="87"/>
      <c r="S336" s="87"/>
      <c r="T336" s="88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T336" s="20" t="s">
        <v>218</v>
      </c>
      <c r="AU336" s="20" t="s">
        <v>81</v>
      </c>
    </row>
    <row r="337" s="2" customFormat="1" ht="16.5" customHeight="1">
      <c r="A337" s="41"/>
      <c r="B337" s="42"/>
      <c r="C337" s="216" t="s">
        <v>562</v>
      </c>
      <c r="D337" s="216" t="s">
        <v>211</v>
      </c>
      <c r="E337" s="217" t="s">
        <v>974</v>
      </c>
      <c r="F337" s="218" t="s">
        <v>975</v>
      </c>
      <c r="G337" s="219" t="s">
        <v>214</v>
      </c>
      <c r="H337" s="220">
        <v>8</v>
      </c>
      <c r="I337" s="221"/>
      <c r="J337" s="222">
        <f>ROUND(I337*H337,2)</f>
        <v>0</v>
      </c>
      <c r="K337" s="218" t="s">
        <v>19</v>
      </c>
      <c r="L337" s="47"/>
      <c r="M337" s="223" t="s">
        <v>19</v>
      </c>
      <c r="N337" s="224" t="s">
        <v>42</v>
      </c>
      <c r="O337" s="87"/>
      <c r="P337" s="225">
        <f>O337*H337</f>
        <v>0</v>
      </c>
      <c r="Q337" s="225">
        <v>0</v>
      </c>
      <c r="R337" s="225">
        <f>Q337*H337</f>
        <v>0</v>
      </c>
      <c r="S337" s="225">
        <v>0</v>
      </c>
      <c r="T337" s="226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227" t="s">
        <v>216</v>
      </c>
      <c r="AT337" s="227" t="s">
        <v>211</v>
      </c>
      <c r="AU337" s="227" t="s">
        <v>81</v>
      </c>
      <c r="AY337" s="20" t="s">
        <v>209</v>
      </c>
      <c r="BE337" s="228">
        <f>IF(N337="základní",J337,0)</f>
        <v>0</v>
      </c>
      <c r="BF337" s="228">
        <f>IF(N337="snížená",J337,0)</f>
        <v>0</v>
      </c>
      <c r="BG337" s="228">
        <f>IF(N337="zákl. přenesená",J337,0)</f>
        <v>0</v>
      </c>
      <c r="BH337" s="228">
        <f>IF(N337="sníž. přenesená",J337,0)</f>
        <v>0</v>
      </c>
      <c r="BI337" s="228">
        <f>IF(N337="nulová",J337,0)</f>
        <v>0</v>
      </c>
      <c r="BJ337" s="20" t="s">
        <v>79</v>
      </c>
      <c r="BK337" s="228">
        <f>ROUND(I337*H337,2)</f>
        <v>0</v>
      </c>
      <c r="BL337" s="20" t="s">
        <v>216</v>
      </c>
      <c r="BM337" s="227" t="s">
        <v>2337</v>
      </c>
    </row>
    <row r="338" s="2" customFormat="1" ht="16.5" customHeight="1">
      <c r="A338" s="41"/>
      <c r="B338" s="42"/>
      <c r="C338" s="278" t="s">
        <v>567</v>
      </c>
      <c r="D338" s="278" t="s">
        <v>681</v>
      </c>
      <c r="E338" s="279" t="s">
        <v>979</v>
      </c>
      <c r="F338" s="280" t="s">
        <v>980</v>
      </c>
      <c r="G338" s="281" t="s">
        <v>214</v>
      </c>
      <c r="H338" s="282">
        <v>8</v>
      </c>
      <c r="I338" s="283"/>
      <c r="J338" s="284">
        <f>ROUND(I338*H338,2)</f>
        <v>0</v>
      </c>
      <c r="K338" s="280" t="s">
        <v>19</v>
      </c>
      <c r="L338" s="285"/>
      <c r="M338" s="286" t="s">
        <v>19</v>
      </c>
      <c r="N338" s="287" t="s">
        <v>42</v>
      </c>
      <c r="O338" s="87"/>
      <c r="P338" s="225">
        <f>O338*H338</f>
        <v>0</v>
      </c>
      <c r="Q338" s="225">
        <v>0</v>
      </c>
      <c r="R338" s="225">
        <f>Q338*H338</f>
        <v>0</v>
      </c>
      <c r="S338" s="225">
        <v>0</v>
      </c>
      <c r="T338" s="226">
        <f>S338*H338</f>
        <v>0</v>
      </c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R338" s="227" t="s">
        <v>250</v>
      </c>
      <c r="AT338" s="227" t="s">
        <v>681</v>
      </c>
      <c r="AU338" s="227" t="s">
        <v>81</v>
      </c>
      <c r="AY338" s="20" t="s">
        <v>209</v>
      </c>
      <c r="BE338" s="228">
        <f>IF(N338="základní",J338,0)</f>
        <v>0</v>
      </c>
      <c r="BF338" s="228">
        <f>IF(N338="snížená",J338,0)</f>
        <v>0</v>
      </c>
      <c r="BG338" s="228">
        <f>IF(N338="zákl. přenesená",J338,0)</f>
        <v>0</v>
      </c>
      <c r="BH338" s="228">
        <f>IF(N338="sníž. přenesená",J338,0)</f>
        <v>0</v>
      </c>
      <c r="BI338" s="228">
        <f>IF(N338="nulová",J338,0)</f>
        <v>0</v>
      </c>
      <c r="BJ338" s="20" t="s">
        <v>79</v>
      </c>
      <c r="BK338" s="228">
        <f>ROUND(I338*H338,2)</f>
        <v>0</v>
      </c>
      <c r="BL338" s="20" t="s">
        <v>216</v>
      </c>
      <c r="BM338" s="227" t="s">
        <v>2338</v>
      </c>
    </row>
    <row r="339" s="13" customFormat="1">
      <c r="A339" s="13"/>
      <c r="B339" s="234"/>
      <c r="C339" s="235"/>
      <c r="D339" s="236" t="s">
        <v>220</v>
      </c>
      <c r="E339" s="237" t="s">
        <v>19</v>
      </c>
      <c r="F339" s="238" t="s">
        <v>2312</v>
      </c>
      <c r="G339" s="235"/>
      <c r="H339" s="237" t="s">
        <v>19</v>
      </c>
      <c r="I339" s="239"/>
      <c r="J339" s="235"/>
      <c r="K339" s="235"/>
      <c r="L339" s="240"/>
      <c r="M339" s="241"/>
      <c r="N339" s="242"/>
      <c r="O339" s="242"/>
      <c r="P339" s="242"/>
      <c r="Q339" s="242"/>
      <c r="R339" s="242"/>
      <c r="S339" s="242"/>
      <c r="T339" s="24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4" t="s">
        <v>220</v>
      </c>
      <c r="AU339" s="244" t="s">
        <v>81</v>
      </c>
      <c r="AV339" s="13" t="s">
        <v>79</v>
      </c>
      <c r="AW339" s="13" t="s">
        <v>32</v>
      </c>
      <c r="AX339" s="13" t="s">
        <v>71</v>
      </c>
      <c r="AY339" s="244" t="s">
        <v>209</v>
      </c>
    </row>
    <row r="340" s="14" customFormat="1">
      <c r="A340" s="14"/>
      <c r="B340" s="245"/>
      <c r="C340" s="246"/>
      <c r="D340" s="236" t="s">
        <v>220</v>
      </c>
      <c r="E340" s="247" t="s">
        <v>19</v>
      </c>
      <c r="F340" s="248" t="s">
        <v>250</v>
      </c>
      <c r="G340" s="246"/>
      <c r="H340" s="249">
        <v>8</v>
      </c>
      <c r="I340" s="250"/>
      <c r="J340" s="246"/>
      <c r="K340" s="246"/>
      <c r="L340" s="251"/>
      <c r="M340" s="252"/>
      <c r="N340" s="253"/>
      <c r="O340" s="253"/>
      <c r="P340" s="253"/>
      <c r="Q340" s="253"/>
      <c r="R340" s="253"/>
      <c r="S340" s="253"/>
      <c r="T340" s="25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5" t="s">
        <v>220</v>
      </c>
      <c r="AU340" s="255" t="s">
        <v>81</v>
      </c>
      <c r="AV340" s="14" t="s">
        <v>81</v>
      </c>
      <c r="AW340" s="14" t="s">
        <v>32</v>
      </c>
      <c r="AX340" s="14" t="s">
        <v>79</v>
      </c>
      <c r="AY340" s="255" t="s">
        <v>209</v>
      </c>
    </row>
    <row r="341" s="2" customFormat="1" ht="16.5" customHeight="1">
      <c r="A341" s="41"/>
      <c r="B341" s="42"/>
      <c r="C341" s="278" t="s">
        <v>572</v>
      </c>
      <c r="D341" s="278" t="s">
        <v>681</v>
      </c>
      <c r="E341" s="279" t="s">
        <v>983</v>
      </c>
      <c r="F341" s="280" t="s">
        <v>984</v>
      </c>
      <c r="G341" s="281" t="s">
        <v>214</v>
      </c>
      <c r="H341" s="282">
        <v>8</v>
      </c>
      <c r="I341" s="283"/>
      <c r="J341" s="284">
        <f>ROUND(I341*H341,2)</f>
        <v>0</v>
      </c>
      <c r="K341" s="280" t="s">
        <v>19</v>
      </c>
      <c r="L341" s="285"/>
      <c r="M341" s="286" t="s">
        <v>19</v>
      </c>
      <c r="N341" s="287" t="s">
        <v>42</v>
      </c>
      <c r="O341" s="87"/>
      <c r="P341" s="225">
        <f>O341*H341</f>
        <v>0</v>
      </c>
      <c r="Q341" s="225">
        <v>0</v>
      </c>
      <c r="R341" s="225">
        <f>Q341*H341</f>
        <v>0</v>
      </c>
      <c r="S341" s="225">
        <v>0</v>
      </c>
      <c r="T341" s="226">
        <f>S341*H341</f>
        <v>0</v>
      </c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R341" s="227" t="s">
        <v>250</v>
      </c>
      <c r="AT341" s="227" t="s">
        <v>681</v>
      </c>
      <c r="AU341" s="227" t="s">
        <v>81</v>
      </c>
      <c r="AY341" s="20" t="s">
        <v>209</v>
      </c>
      <c r="BE341" s="228">
        <f>IF(N341="základní",J341,0)</f>
        <v>0</v>
      </c>
      <c r="BF341" s="228">
        <f>IF(N341="snížená",J341,0)</f>
        <v>0</v>
      </c>
      <c r="BG341" s="228">
        <f>IF(N341="zákl. přenesená",J341,0)</f>
        <v>0</v>
      </c>
      <c r="BH341" s="228">
        <f>IF(N341="sníž. přenesená",J341,0)</f>
        <v>0</v>
      </c>
      <c r="BI341" s="228">
        <f>IF(N341="nulová",J341,0)</f>
        <v>0</v>
      </c>
      <c r="BJ341" s="20" t="s">
        <v>79</v>
      </c>
      <c r="BK341" s="228">
        <f>ROUND(I341*H341,2)</f>
        <v>0</v>
      </c>
      <c r="BL341" s="20" t="s">
        <v>216</v>
      </c>
      <c r="BM341" s="227" t="s">
        <v>2339</v>
      </c>
    </row>
    <row r="342" s="14" customFormat="1">
      <c r="A342" s="14"/>
      <c r="B342" s="245"/>
      <c r="C342" s="246"/>
      <c r="D342" s="236" t="s">
        <v>220</v>
      </c>
      <c r="E342" s="247" t="s">
        <v>19</v>
      </c>
      <c r="F342" s="248" t="s">
        <v>250</v>
      </c>
      <c r="G342" s="246"/>
      <c r="H342" s="249">
        <v>8</v>
      </c>
      <c r="I342" s="250"/>
      <c r="J342" s="246"/>
      <c r="K342" s="246"/>
      <c r="L342" s="251"/>
      <c r="M342" s="252"/>
      <c r="N342" s="253"/>
      <c r="O342" s="253"/>
      <c r="P342" s="253"/>
      <c r="Q342" s="253"/>
      <c r="R342" s="253"/>
      <c r="S342" s="253"/>
      <c r="T342" s="25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5" t="s">
        <v>220</v>
      </c>
      <c r="AU342" s="255" t="s">
        <v>81</v>
      </c>
      <c r="AV342" s="14" t="s">
        <v>81</v>
      </c>
      <c r="AW342" s="14" t="s">
        <v>32</v>
      </c>
      <c r="AX342" s="14" t="s">
        <v>79</v>
      </c>
      <c r="AY342" s="255" t="s">
        <v>209</v>
      </c>
    </row>
    <row r="343" s="2" customFormat="1" ht="16.5" customHeight="1">
      <c r="A343" s="41"/>
      <c r="B343" s="42"/>
      <c r="C343" s="216" t="s">
        <v>577</v>
      </c>
      <c r="D343" s="216" t="s">
        <v>211</v>
      </c>
      <c r="E343" s="217" t="s">
        <v>1391</v>
      </c>
      <c r="F343" s="218" t="s">
        <v>1392</v>
      </c>
      <c r="G343" s="219" t="s">
        <v>214</v>
      </c>
      <c r="H343" s="220">
        <v>3</v>
      </c>
      <c r="I343" s="221"/>
      <c r="J343" s="222">
        <f>ROUND(I343*H343,2)</f>
        <v>0</v>
      </c>
      <c r="K343" s="218" t="s">
        <v>215</v>
      </c>
      <c r="L343" s="47"/>
      <c r="M343" s="223" t="s">
        <v>19</v>
      </c>
      <c r="N343" s="224" t="s">
        <v>42</v>
      </c>
      <c r="O343" s="87"/>
      <c r="P343" s="225">
        <f>O343*H343</f>
        <v>0</v>
      </c>
      <c r="Q343" s="225">
        <v>0.00031</v>
      </c>
      <c r="R343" s="225">
        <f>Q343*H343</f>
        <v>0.00093000000000000005</v>
      </c>
      <c r="S343" s="225">
        <v>0</v>
      </c>
      <c r="T343" s="226">
        <f>S343*H343</f>
        <v>0</v>
      </c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R343" s="227" t="s">
        <v>216</v>
      </c>
      <c r="AT343" s="227" t="s">
        <v>211</v>
      </c>
      <c r="AU343" s="227" t="s">
        <v>81</v>
      </c>
      <c r="AY343" s="20" t="s">
        <v>209</v>
      </c>
      <c r="BE343" s="228">
        <f>IF(N343="základní",J343,0)</f>
        <v>0</v>
      </c>
      <c r="BF343" s="228">
        <f>IF(N343="snížená",J343,0)</f>
        <v>0</v>
      </c>
      <c r="BG343" s="228">
        <f>IF(N343="zákl. přenesená",J343,0)</f>
        <v>0</v>
      </c>
      <c r="BH343" s="228">
        <f>IF(N343="sníž. přenesená",J343,0)</f>
        <v>0</v>
      </c>
      <c r="BI343" s="228">
        <f>IF(N343="nulová",J343,0)</f>
        <v>0</v>
      </c>
      <c r="BJ343" s="20" t="s">
        <v>79</v>
      </c>
      <c r="BK343" s="228">
        <f>ROUND(I343*H343,2)</f>
        <v>0</v>
      </c>
      <c r="BL343" s="20" t="s">
        <v>216</v>
      </c>
      <c r="BM343" s="227" t="s">
        <v>2340</v>
      </c>
    </row>
    <row r="344" s="2" customFormat="1">
      <c r="A344" s="41"/>
      <c r="B344" s="42"/>
      <c r="C344" s="43"/>
      <c r="D344" s="229" t="s">
        <v>218</v>
      </c>
      <c r="E344" s="43"/>
      <c r="F344" s="230" t="s">
        <v>1394</v>
      </c>
      <c r="G344" s="43"/>
      <c r="H344" s="43"/>
      <c r="I344" s="231"/>
      <c r="J344" s="43"/>
      <c r="K344" s="43"/>
      <c r="L344" s="47"/>
      <c r="M344" s="232"/>
      <c r="N344" s="233"/>
      <c r="O344" s="87"/>
      <c r="P344" s="87"/>
      <c r="Q344" s="87"/>
      <c r="R344" s="87"/>
      <c r="S344" s="87"/>
      <c r="T344" s="88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T344" s="20" t="s">
        <v>218</v>
      </c>
      <c r="AU344" s="20" t="s">
        <v>81</v>
      </c>
    </row>
    <row r="345" s="13" customFormat="1">
      <c r="A345" s="13"/>
      <c r="B345" s="234"/>
      <c r="C345" s="235"/>
      <c r="D345" s="236" t="s">
        <v>220</v>
      </c>
      <c r="E345" s="237" t="s">
        <v>19</v>
      </c>
      <c r="F345" s="238" t="s">
        <v>1395</v>
      </c>
      <c r="G345" s="235"/>
      <c r="H345" s="237" t="s">
        <v>19</v>
      </c>
      <c r="I345" s="239"/>
      <c r="J345" s="235"/>
      <c r="K345" s="235"/>
      <c r="L345" s="240"/>
      <c r="M345" s="241"/>
      <c r="N345" s="242"/>
      <c r="O345" s="242"/>
      <c r="P345" s="242"/>
      <c r="Q345" s="242"/>
      <c r="R345" s="242"/>
      <c r="S345" s="242"/>
      <c r="T345" s="24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4" t="s">
        <v>220</v>
      </c>
      <c r="AU345" s="244" t="s">
        <v>81</v>
      </c>
      <c r="AV345" s="13" t="s">
        <v>79</v>
      </c>
      <c r="AW345" s="13" t="s">
        <v>32</v>
      </c>
      <c r="AX345" s="13" t="s">
        <v>71</v>
      </c>
      <c r="AY345" s="244" t="s">
        <v>209</v>
      </c>
    </row>
    <row r="346" s="14" customFormat="1">
      <c r="A346" s="14"/>
      <c r="B346" s="245"/>
      <c r="C346" s="246"/>
      <c r="D346" s="236" t="s">
        <v>220</v>
      </c>
      <c r="E346" s="247" t="s">
        <v>19</v>
      </c>
      <c r="F346" s="248" t="s">
        <v>146</v>
      </c>
      <c r="G346" s="246"/>
      <c r="H346" s="249">
        <v>3</v>
      </c>
      <c r="I346" s="250"/>
      <c r="J346" s="246"/>
      <c r="K346" s="246"/>
      <c r="L346" s="251"/>
      <c r="M346" s="252"/>
      <c r="N346" s="253"/>
      <c r="O346" s="253"/>
      <c r="P346" s="253"/>
      <c r="Q346" s="253"/>
      <c r="R346" s="253"/>
      <c r="S346" s="253"/>
      <c r="T346" s="25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5" t="s">
        <v>220</v>
      </c>
      <c r="AU346" s="255" t="s">
        <v>81</v>
      </c>
      <c r="AV346" s="14" t="s">
        <v>81</v>
      </c>
      <c r="AW346" s="14" t="s">
        <v>32</v>
      </c>
      <c r="AX346" s="14" t="s">
        <v>79</v>
      </c>
      <c r="AY346" s="255" t="s">
        <v>209</v>
      </c>
    </row>
    <row r="347" s="2" customFormat="1" ht="16.5" customHeight="1">
      <c r="A347" s="41"/>
      <c r="B347" s="42"/>
      <c r="C347" s="216" t="s">
        <v>582</v>
      </c>
      <c r="D347" s="216" t="s">
        <v>211</v>
      </c>
      <c r="E347" s="217" t="s">
        <v>1000</v>
      </c>
      <c r="F347" s="218" t="s">
        <v>1001</v>
      </c>
      <c r="G347" s="219" t="s">
        <v>214</v>
      </c>
      <c r="H347" s="220">
        <v>5</v>
      </c>
      <c r="I347" s="221"/>
      <c r="J347" s="222">
        <f>ROUND(I347*H347,2)</f>
        <v>0</v>
      </c>
      <c r="K347" s="218" t="s">
        <v>19</v>
      </c>
      <c r="L347" s="47"/>
      <c r="M347" s="223" t="s">
        <v>19</v>
      </c>
      <c r="N347" s="224" t="s">
        <v>42</v>
      </c>
      <c r="O347" s="87"/>
      <c r="P347" s="225">
        <f>O347*H347</f>
        <v>0</v>
      </c>
      <c r="Q347" s="225">
        <v>0</v>
      </c>
      <c r="R347" s="225">
        <f>Q347*H347</f>
        <v>0</v>
      </c>
      <c r="S347" s="225">
        <v>0</v>
      </c>
      <c r="T347" s="226">
        <f>S347*H347</f>
        <v>0</v>
      </c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R347" s="227" t="s">
        <v>216</v>
      </c>
      <c r="AT347" s="227" t="s">
        <v>211</v>
      </c>
      <c r="AU347" s="227" t="s">
        <v>81</v>
      </c>
      <c r="AY347" s="20" t="s">
        <v>209</v>
      </c>
      <c r="BE347" s="228">
        <f>IF(N347="základní",J347,0)</f>
        <v>0</v>
      </c>
      <c r="BF347" s="228">
        <f>IF(N347="snížená",J347,0)</f>
        <v>0</v>
      </c>
      <c r="BG347" s="228">
        <f>IF(N347="zákl. přenesená",J347,0)</f>
        <v>0</v>
      </c>
      <c r="BH347" s="228">
        <f>IF(N347="sníž. přenesená",J347,0)</f>
        <v>0</v>
      </c>
      <c r="BI347" s="228">
        <f>IF(N347="nulová",J347,0)</f>
        <v>0</v>
      </c>
      <c r="BJ347" s="20" t="s">
        <v>79</v>
      </c>
      <c r="BK347" s="228">
        <f>ROUND(I347*H347,2)</f>
        <v>0</v>
      </c>
      <c r="BL347" s="20" t="s">
        <v>216</v>
      </c>
      <c r="BM347" s="227" t="s">
        <v>2341</v>
      </c>
    </row>
    <row r="348" s="2" customFormat="1" ht="16.5" customHeight="1">
      <c r="A348" s="41"/>
      <c r="B348" s="42"/>
      <c r="C348" s="278" t="s">
        <v>587</v>
      </c>
      <c r="D348" s="278" t="s">
        <v>681</v>
      </c>
      <c r="E348" s="279" t="s">
        <v>1004</v>
      </c>
      <c r="F348" s="280" t="s">
        <v>1005</v>
      </c>
      <c r="G348" s="281" t="s">
        <v>214</v>
      </c>
      <c r="H348" s="282">
        <v>5</v>
      </c>
      <c r="I348" s="283"/>
      <c r="J348" s="284">
        <f>ROUND(I348*H348,2)</f>
        <v>0</v>
      </c>
      <c r="K348" s="280" t="s">
        <v>19</v>
      </c>
      <c r="L348" s="285"/>
      <c r="M348" s="286" t="s">
        <v>19</v>
      </c>
      <c r="N348" s="287" t="s">
        <v>42</v>
      </c>
      <c r="O348" s="87"/>
      <c r="P348" s="225">
        <f>O348*H348</f>
        <v>0</v>
      </c>
      <c r="Q348" s="225">
        <v>0</v>
      </c>
      <c r="R348" s="225">
        <f>Q348*H348</f>
        <v>0</v>
      </c>
      <c r="S348" s="225">
        <v>0</v>
      </c>
      <c r="T348" s="226">
        <f>S348*H348</f>
        <v>0</v>
      </c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R348" s="227" t="s">
        <v>250</v>
      </c>
      <c r="AT348" s="227" t="s">
        <v>681</v>
      </c>
      <c r="AU348" s="227" t="s">
        <v>81</v>
      </c>
      <c r="AY348" s="20" t="s">
        <v>209</v>
      </c>
      <c r="BE348" s="228">
        <f>IF(N348="základní",J348,0)</f>
        <v>0</v>
      </c>
      <c r="BF348" s="228">
        <f>IF(N348="snížená",J348,0)</f>
        <v>0</v>
      </c>
      <c r="BG348" s="228">
        <f>IF(N348="zákl. přenesená",J348,0)</f>
        <v>0</v>
      </c>
      <c r="BH348" s="228">
        <f>IF(N348="sníž. přenesená",J348,0)</f>
        <v>0</v>
      </c>
      <c r="BI348" s="228">
        <f>IF(N348="nulová",J348,0)</f>
        <v>0</v>
      </c>
      <c r="BJ348" s="20" t="s">
        <v>79</v>
      </c>
      <c r="BK348" s="228">
        <f>ROUND(I348*H348,2)</f>
        <v>0</v>
      </c>
      <c r="BL348" s="20" t="s">
        <v>216</v>
      </c>
      <c r="BM348" s="227" t="s">
        <v>2342</v>
      </c>
    </row>
    <row r="349" s="13" customFormat="1">
      <c r="A349" s="13"/>
      <c r="B349" s="234"/>
      <c r="C349" s="235"/>
      <c r="D349" s="236" t="s">
        <v>220</v>
      </c>
      <c r="E349" s="237" t="s">
        <v>19</v>
      </c>
      <c r="F349" s="238" t="s">
        <v>1395</v>
      </c>
      <c r="G349" s="235"/>
      <c r="H349" s="237" t="s">
        <v>19</v>
      </c>
      <c r="I349" s="239"/>
      <c r="J349" s="235"/>
      <c r="K349" s="235"/>
      <c r="L349" s="240"/>
      <c r="M349" s="241"/>
      <c r="N349" s="242"/>
      <c r="O349" s="242"/>
      <c r="P349" s="242"/>
      <c r="Q349" s="242"/>
      <c r="R349" s="242"/>
      <c r="S349" s="242"/>
      <c r="T349" s="24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4" t="s">
        <v>220</v>
      </c>
      <c r="AU349" s="244" t="s">
        <v>81</v>
      </c>
      <c r="AV349" s="13" t="s">
        <v>79</v>
      </c>
      <c r="AW349" s="13" t="s">
        <v>32</v>
      </c>
      <c r="AX349" s="13" t="s">
        <v>71</v>
      </c>
      <c r="AY349" s="244" t="s">
        <v>209</v>
      </c>
    </row>
    <row r="350" s="14" customFormat="1">
      <c r="A350" s="14"/>
      <c r="B350" s="245"/>
      <c r="C350" s="246"/>
      <c r="D350" s="236" t="s">
        <v>220</v>
      </c>
      <c r="E350" s="247" t="s">
        <v>19</v>
      </c>
      <c r="F350" s="248" t="s">
        <v>236</v>
      </c>
      <c r="G350" s="246"/>
      <c r="H350" s="249">
        <v>5</v>
      </c>
      <c r="I350" s="250"/>
      <c r="J350" s="246"/>
      <c r="K350" s="246"/>
      <c r="L350" s="251"/>
      <c r="M350" s="252"/>
      <c r="N350" s="253"/>
      <c r="O350" s="253"/>
      <c r="P350" s="253"/>
      <c r="Q350" s="253"/>
      <c r="R350" s="253"/>
      <c r="S350" s="253"/>
      <c r="T350" s="25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5" t="s">
        <v>220</v>
      </c>
      <c r="AU350" s="255" t="s">
        <v>81</v>
      </c>
      <c r="AV350" s="14" t="s">
        <v>81</v>
      </c>
      <c r="AW350" s="14" t="s">
        <v>32</v>
      </c>
      <c r="AX350" s="14" t="s">
        <v>79</v>
      </c>
      <c r="AY350" s="255" t="s">
        <v>209</v>
      </c>
    </row>
    <row r="351" s="2" customFormat="1" ht="16.5" customHeight="1">
      <c r="A351" s="41"/>
      <c r="B351" s="42"/>
      <c r="C351" s="216" t="s">
        <v>592</v>
      </c>
      <c r="D351" s="216" t="s">
        <v>211</v>
      </c>
      <c r="E351" s="217" t="s">
        <v>1008</v>
      </c>
      <c r="F351" s="218" t="s">
        <v>1009</v>
      </c>
      <c r="G351" s="219" t="s">
        <v>299</v>
      </c>
      <c r="H351" s="220">
        <v>232.92500000000001</v>
      </c>
      <c r="I351" s="221"/>
      <c r="J351" s="222">
        <f>ROUND(I351*H351,2)</f>
        <v>0</v>
      </c>
      <c r="K351" s="218" t="s">
        <v>215</v>
      </c>
      <c r="L351" s="47"/>
      <c r="M351" s="223" t="s">
        <v>19</v>
      </c>
      <c r="N351" s="224" t="s">
        <v>42</v>
      </c>
      <c r="O351" s="87"/>
      <c r="P351" s="225">
        <f>O351*H351</f>
        <v>0</v>
      </c>
      <c r="Q351" s="225">
        <v>0.00019000000000000001</v>
      </c>
      <c r="R351" s="225">
        <f>Q351*H351</f>
        <v>0.044255750000000003</v>
      </c>
      <c r="S351" s="225">
        <v>0</v>
      </c>
      <c r="T351" s="226">
        <f>S351*H351</f>
        <v>0</v>
      </c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R351" s="227" t="s">
        <v>216</v>
      </c>
      <c r="AT351" s="227" t="s">
        <v>211</v>
      </c>
      <c r="AU351" s="227" t="s">
        <v>81</v>
      </c>
      <c r="AY351" s="20" t="s">
        <v>209</v>
      </c>
      <c r="BE351" s="228">
        <f>IF(N351="základní",J351,0)</f>
        <v>0</v>
      </c>
      <c r="BF351" s="228">
        <f>IF(N351="snížená",J351,0)</f>
        <v>0</v>
      </c>
      <c r="BG351" s="228">
        <f>IF(N351="zákl. přenesená",J351,0)</f>
        <v>0</v>
      </c>
      <c r="BH351" s="228">
        <f>IF(N351="sníž. přenesená",J351,0)</f>
        <v>0</v>
      </c>
      <c r="BI351" s="228">
        <f>IF(N351="nulová",J351,0)</f>
        <v>0</v>
      </c>
      <c r="BJ351" s="20" t="s">
        <v>79</v>
      </c>
      <c r="BK351" s="228">
        <f>ROUND(I351*H351,2)</f>
        <v>0</v>
      </c>
      <c r="BL351" s="20" t="s">
        <v>216</v>
      </c>
      <c r="BM351" s="227" t="s">
        <v>2343</v>
      </c>
    </row>
    <row r="352" s="2" customFormat="1">
      <c r="A352" s="41"/>
      <c r="B352" s="42"/>
      <c r="C352" s="43"/>
      <c r="D352" s="229" t="s">
        <v>218</v>
      </c>
      <c r="E352" s="43"/>
      <c r="F352" s="230" t="s">
        <v>1011</v>
      </c>
      <c r="G352" s="43"/>
      <c r="H352" s="43"/>
      <c r="I352" s="231"/>
      <c r="J352" s="43"/>
      <c r="K352" s="43"/>
      <c r="L352" s="47"/>
      <c r="M352" s="232"/>
      <c r="N352" s="233"/>
      <c r="O352" s="87"/>
      <c r="P352" s="87"/>
      <c r="Q352" s="87"/>
      <c r="R352" s="87"/>
      <c r="S352" s="87"/>
      <c r="T352" s="88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T352" s="20" t="s">
        <v>218</v>
      </c>
      <c r="AU352" s="20" t="s">
        <v>81</v>
      </c>
    </row>
    <row r="353" s="14" customFormat="1">
      <c r="A353" s="14"/>
      <c r="B353" s="245"/>
      <c r="C353" s="246"/>
      <c r="D353" s="236" t="s">
        <v>220</v>
      </c>
      <c r="E353" s="247" t="s">
        <v>19</v>
      </c>
      <c r="F353" s="248" t="s">
        <v>2344</v>
      </c>
      <c r="G353" s="246"/>
      <c r="H353" s="249">
        <v>232.92500000000001</v>
      </c>
      <c r="I353" s="250"/>
      <c r="J353" s="246"/>
      <c r="K353" s="246"/>
      <c r="L353" s="251"/>
      <c r="M353" s="252"/>
      <c r="N353" s="253"/>
      <c r="O353" s="253"/>
      <c r="P353" s="253"/>
      <c r="Q353" s="253"/>
      <c r="R353" s="253"/>
      <c r="S353" s="253"/>
      <c r="T353" s="25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55" t="s">
        <v>220</v>
      </c>
      <c r="AU353" s="255" t="s">
        <v>81</v>
      </c>
      <c r="AV353" s="14" t="s">
        <v>81</v>
      </c>
      <c r="AW353" s="14" t="s">
        <v>32</v>
      </c>
      <c r="AX353" s="14" t="s">
        <v>79</v>
      </c>
      <c r="AY353" s="255" t="s">
        <v>209</v>
      </c>
    </row>
    <row r="354" s="2" customFormat="1" ht="16.5" customHeight="1">
      <c r="A354" s="41"/>
      <c r="B354" s="42"/>
      <c r="C354" s="216" t="s">
        <v>597</v>
      </c>
      <c r="D354" s="216" t="s">
        <v>211</v>
      </c>
      <c r="E354" s="217" t="s">
        <v>1014</v>
      </c>
      <c r="F354" s="218" t="s">
        <v>1015</v>
      </c>
      <c r="G354" s="219" t="s">
        <v>299</v>
      </c>
      <c r="H354" s="220">
        <v>211.75</v>
      </c>
      <c r="I354" s="221"/>
      <c r="J354" s="222">
        <f>ROUND(I354*H354,2)</f>
        <v>0</v>
      </c>
      <c r="K354" s="218" t="s">
        <v>215</v>
      </c>
      <c r="L354" s="47"/>
      <c r="M354" s="223" t="s">
        <v>19</v>
      </c>
      <c r="N354" s="224" t="s">
        <v>42</v>
      </c>
      <c r="O354" s="87"/>
      <c r="P354" s="225">
        <f>O354*H354</f>
        <v>0</v>
      </c>
      <c r="Q354" s="225">
        <v>9.0000000000000006E-05</v>
      </c>
      <c r="R354" s="225">
        <f>Q354*H354</f>
        <v>0.019057500000000002</v>
      </c>
      <c r="S354" s="225">
        <v>0</v>
      </c>
      <c r="T354" s="226">
        <f>S354*H354</f>
        <v>0</v>
      </c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R354" s="227" t="s">
        <v>216</v>
      </c>
      <c r="AT354" s="227" t="s">
        <v>211</v>
      </c>
      <c r="AU354" s="227" t="s">
        <v>81</v>
      </c>
      <c r="AY354" s="20" t="s">
        <v>209</v>
      </c>
      <c r="BE354" s="228">
        <f>IF(N354="základní",J354,0)</f>
        <v>0</v>
      </c>
      <c r="BF354" s="228">
        <f>IF(N354="snížená",J354,0)</f>
        <v>0</v>
      </c>
      <c r="BG354" s="228">
        <f>IF(N354="zákl. přenesená",J354,0)</f>
        <v>0</v>
      </c>
      <c r="BH354" s="228">
        <f>IF(N354="sníž. přenesená",J354,0)</f>
        <v>0</v>
      </c>
      <c r="BI354" s="228">
        <f>IF(N354="nulová",J354,0)</f>
        <v>0</v>
      </c>
      <c r="BJ354" s="20" t="s">
        <v>79</v>
      </c>
      <c r="BK354" s="228">
        <f>ROUND(I354*H354,2)</f>
        <v>0</v>
      </c>
      <c r="BL354" s="20" t="s">
        <v>216</v>
      </c>
      <c r="BM354" s="227" t="s">
        <v>2345</v>
      </c>
    </row>
    <row r="355" s="2" customFormat="1">
      <c r="A355" s="41"/>
      <c r="B355" s="42"/>
      <c r="C355" s="43"/>
      <c r="D355" s="229" t="s">
        <v>218</v>
      </c>
      <c r="E355" s="43"/>
      <c r="F355" s="230" t="s">
        <v>1017</v>
      </c>
      <c r="G355" s="43"/>
      <c r="H355" s="43"/>
      <c r="I355" s="231"/>
      <c r="J355" s="43"/>
      <c r="K355" s="43"/>
      <c r="L355" s="47"/>
      <c r="M355" s="232"/>
      <c r="N355" s="233"/>
      <c r="O355" s="87"/>
      <c r="P355" s="87"/>
      <c r="Q355" s="87"/>
      <c r="R355" s="87"/>
      <c r="S355" s="87"/>
      <c r="T355" s="88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T355" s="20" t="s">
        <v>218</v>
      </c>
      <c r="AU355" s="20" t="s">
        <v>81</v>
      </c>
    </row>
    <row r="356" s="14" customFormat="1">
      <c r="A356" s="14"/>
      <c r="B356" s="245"/>
      <c r="C356" s="246"/>
      <c r="D356" s="236" t="s">
        <v>220</v>
      </c>
      <c r="E356" s="247" t="s">
        <v>19</v>
      </c>
      <c r="F356" s="248" t="s">
        <v>2298</v>
      </c>
      <c r="G356" s="246"/>
      <c r="H356" s="249">
        <v>211.75</v>
      </c>
      <c r="I356" s="250"/>
      <c r="J356" s="246"/>
      <c r="K356" s="246"/>
      <c r="L356" s="251"/>
      <c r="M356" s="252"/>
      <c r="N356" s="253"/>
      <c r="O356" s="253"/>
      <c r="P356" s="253"/>
      <c r="Q356" s="253"/>
      <c r="R356" s="253"/>
      <c r="S356" s="253"/>
      <c r="T356" s="25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5" t="s">
        <v>220</v>
      </c>
      <c r="AU356" s="255" t="s">
        <v>81</v>
      </c>
      <c r="AV356" s="14" t="s">
        <v>81</v>
      </c>
      <c r="AW356" s="14" t="s">
        <v>32</v>
      </c>
      <c r="AX356" s="14" t="s">
        <v>79</v>
      </c>
      <c r="AY356" s="255" t="s">
        <v>209</v>
      </c>
    </row>
    <row r="357" s="12" customFormat="1" ht="22.8" customHeight="1">
      <c r="A357" s="12"/>
      <c r="B357" s="200"/>
      <c r="C357" s="201"/>
      <c r="D357" s="202" t="s">
        <v>70</v>
      </c>
      <c r="E357" s="214" t="s">
        <v>255</v>
      </c>
      <c r="F357" s="214" t="s">
        <v>1028</v>
      </c>
      <c r="G357" s="201"/>
      <c r="H357" s="201"/>
      <c r="I357" s="204"/>
      <c r="J357" s="215">
        <f>BK357</f>
        <v>0</v>
      </c>
      <c r="K357" s="201"/>
      <c r="L357" s="206"/>
      <c r="M357" s="207"/>
      <c r="N357" s="208"/>
      <c r="O357" s="208"/>
      <c r="P357" s="209">
        <f>SUM(P358:P365)</f>
        <v>0</v>
      </c>
      <c r="Q357" s="208"/>
      <c r="R357" s="209">
        <f>SUM(R358:R365)</f>
        <v>0.0276</v>
      </c>
      <c r="S357" s="208"/>
      <c r="T357" s="210">
        <f>SUM(T358:T365)</f>
        <v>0</v>
      </c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R357" s="211" t="s">
        <v>79</v>
      </c>
      <c r="AT357" s="212" t="s">
        <v>70</v>
      </c>
      <c r="AU357" s="212" t="s">
        <v>79</v>
      </c>
      <c r="AY357" s="211" t="s">
        <v>209</v>
      </c>
      <c r="BK357" s="213">
        <f>SUM(BK358:BK365)</f>
        <v>0</v>
      </c>
    </row>
    <row r="358" s="2" customFormat="1" ht="16.5" customHeight="1">
      <c r="A358" s="41"/>
      <c r="B358" s="42"/>
      <c r="C358" s="216" t="s">
        <v>623</v>
      </c>
      <c r="D358" s="216" t="s">
        <v>211</v>
      </c>
      <c r="E358" s="217" t="s">
        <v>1030</v>
      </c>
      <c r="F358" s="218" t="s">
        <v>1031</v>
      </c>
      <c r="G358" s="219" t="s">
        <v>258</v>
      </c>
      <c r="H358" s="220">
        <v>40</v>
      </c>
      <c r="I358" s="221"/>
      <c r="J358" s="222">
        <f>ROUND(I358*H358,2)</f>
        <v>0</v>
      </c>
      <c r="K358" s="218" t="s">
        <v>215</v>
      </c>
      <c r="L358" s="47"/>
      <c r="M358" s="223" t="s">
        <v>19</v>
      </c>
      <c r="N358" s="224" t="s">
        <v>42</v>
      </c>
      <c r="O358" s="87"/>
      <c r="P358" s="225">
        <f>O358*H358</f>
        <v>0</v>
      </c>
      <c r="Q358" s="225">
        <v>0.00068999999999999997</v>
      </c>
      <c r="R358" s="225">
        <f>Q358*H358</f>
        <v>0.0276</v>
      </c>
      <c r="S358" s="225">
        <v>0</v>
      </c>
      <c r="T358" s="226">
        <f>S358*H358</f>
        <v>0</v>
      </c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R358" s="227" t="s">
        <v>216</v>
      </c>
      <c r="AT358" s="227" t="s">
        <v>211</v>
      </c>
      <c r="AU358" s="227" t="s">
        <v>81</v>
      </c>
      <c r="AY358" s="20" t="s">
        <v>209</v>
      </c>
      <c r="BE358" s="228">
        <f>IF(N358="základní",J358,0)</f>
        <v>0</v>
      </c>
      <c r="BF358" s="228">
        <f>IF(N358="snížená",J358,0)</f>
        <v>0</v>
      </c>
      <c r="BG358" s="228">
        <f>IF(N358="zákl. přenesená",J358,0)</f>
        <v>0</v>
      </c>
      <c r="BH358" s="228">
        <f>IF(N358="sníž. přenesená",J358,0)</f>
        <v>0</v>
      </c>
      <c r="BI358" s="228">
        <f>IF(N358="nulová",J358,0)</f>
        <v>0</v>
      </c>
      <c r="BJ358" s="20" t="s">
        <v>79</v>
      </c>
      <c r="BK358" s="228">
        <f>ROUND(I358*H358,2)</f>
        <v>0</v>
      </c>
      <c r="BL358" s="20" t="s">
        <v>216</v>
      </c>
      <c r="BM358" s="227" t="s">
        <v>2346</v>
      </c>
    </row>
    <row r="359" s="2" customFormat="1">
      <c r="A359" s="41"/>
      <c r="B359" s="42"/>
      <c r="C359" s="43"/>
      <c r="D359" s="229" t="s">
        <v>218</v>
      </c>
      <c r="E359" s="43"/>
      <c r="F359" s="230" t="s">
        <v>1033</v>
      </c>
      <c r="G359" s="43"/>
      <c r="H359" s="43"/>
      <c r="I359" s="231"/>
      <c r="J359" s="43"/>
      <c r="K359" s="43"/>
      <c r="L359" s="47"/>
      <c r="M359" s="232"/>
      <c r="N359" s="233"/>
      <c r="O359" s="87"/>
      <c r="P359" s="87"/>
      <c r="Q359" s="87"/>
      <c r="R359" s="87"/>
      <c r="S359" s="87"/>
      <c r="T359" s="88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T359" s="20" t="s">
        <v>218</v>
      </c>
      <c r="AU359" s="20" t="s">
        <v>81</v>
      </c>
    </row>
    <row r="360" s="13" customFormat="1">
      <c r="A360" s="13"/>
      <c r="B360" s="234"/>
      <c r="C360" s="235"/>
      <c r="D360" s="236" t="s">
        <v>220</v>
      </c>
      <c r="E360" s="237" t="s">
        <v>19</v>
      </c>
      <c r="F360" s="238" t="s">
        <v>1185</v>
      </c>
      <c r="G360" s="235"/>
      <c r="H360" s="237" t="s">
        <v>19</v>
      </c>
      <c r="I360" s="239"/>
      <c r="J360" s="235"/>
      <c r="K360" s="235"/>
      <c r="L360" s="240"/>
      <c r="M360" s="241"/>
      <c r="N360" s="242"/>
      <c r="O360" s="242"/>
      <c r="P360" s="242"/>
      <c r="Q360" s="242"/>
      <c r="R360" s="242"/>
      <c r="S360" s="242"/>
      <c r="T360" s="24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4" t="s">
        <v>220</v>
      </c>
      <c r="AU360" s="244" t="s">
        <v>81</v>
      </c>
      <c r="AV360" s="13" t="s">
        <v>79</v>
      </c>
      <c r="AW360" s="13" t="s">
        <v>32</v>
      </c>
      <c r="AX360" s="13" t="s">
        <v>71</v>
      </c>
      <c r="AY360" s="244" t="s">
        <v>209</v>
      </c>
    </row>
    <row r="361" s="13" customFormat="1">
      <c r="A361" s="13"/>
      <c r="B361" s="234"/>
      <c r="C361" s="235"/>
      <c r="D361" s="236" t="s">
        <v>220</v>
      </c>
      <c r="E361" s="237" t="s">
        <v>19</v>
      </c>
      <c r="F361" s="238" t="s">
        <v>278</v>
      </c>
      <c r="G361" s="235"/>
      <c r="H361" s="237" t="s">
        <v>19</v>
      </c>
      <c r="I361" s="239"/>
      <c r="J361" s="235"/>
      <c r="K361" s="235"/>
      <c r="L361" s="240"/>
      <c r="M361" s="241"/>
      <c r="N361" s="242"/>
      <c r="O361" s="242"/>
      <c r="P361" s="242"/>
      <c r="Q361" s="242"/>
      <c r="R361" s="242"/>
      <c r="S361" s="242"/>
      <c r="T361" s="24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4" t="s">
        <v>220</v>
      </c>
      <c r="AU361" s="244" t="s">
        <v>81</v>
      </c>
      <c r="AV361" s="13" t="s">
        <v>79</v>
      </c>
      <c r="AW361" s="13" t="s">
        <v>32</v>
      </c>
      <c r="AX361" s="13" t="s">
        <v>71</v>
      </c>
      <c r="AY361" s="244" t="s">
        <v>209</v>
      </c>
    </row>
    <row r="362" s="13" customFormat="1">
      <c r="A362" s="13"/>
      <c r="B362" s="234"/>
      <c r="C362" s="235"/>
      <c r="D362" s="236" t="s">
        <v>220</v>
      </c>
      <c r="E362" s="237" t="s">
        <v>19</v>
      </c>
      <c r="F362" s="238" t="s">
        <v>1034</v>
      </c>
      <c r="G362" s="235"/>
      <c r="H362" s="237" t="s">
        <v>19</v>
      </c>
      <c r="I362" s="239"/>
      <c r="J362" s="235"/>
      <c r="K362" s="235"/>
      <c r="L362" s="240"/>
      <c r="M362" s="241"/>
      <c r="N362" s="242"/>
      <c r="O362" s="242"/>
      <c r="P362" s="242"/>
      <c r="Q362" s="242"/>
      <c r="R362" s="242"/>
      <c r="S362" s="242"/>
      <c r="T362" s="24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4" t="s">
        <v>220</v>
      </c>
      <c r="AU362" s="244" t="s">
        <v>81</v>
      </c>
      <c r="AV362" s="13" t="s">
        <v>79</v>
      </c>
      <c r="AW362" s="13" t="s">
        <v>32</v>
      </c>
      <c r="AX362" s="13" t="s">
        <v>71</v>
      </c>
      <c r="AY362" s="244" t="s">
        <v>209</v>
      </c>
    </row>
    <row r="363" s="14" customFormat="1">
      <c r="A363" s="14"/>
      <c r="B363" s="245"/>
      <c r="C363" s="246"/>
      <c r="D363" s="236" t="s">
        <v>220</v>
      </c>
      <c r="E363" s="247" t="s">
        <v>19</v>
      </c>
      <c r="F363" s="248" t="s">
        <v>2347</v>
      </c>
      <c r="G363" s="246"/>
      <c r="H363" s="249">
        <v>40</v>
      </c>
      <c r="I363" s="250"/>
      <c r="J363" s="246"/>
      <c r="K363" s="246"/>
      <c r="L363" s="251"/>
      <c r="M363" s="252"/>
      <c r="N363" s="253"/>
      <c r="O363" s="253"/>
      <c r="P363" s="253"/>
      <c r="Q363" s="253"/>
      <c r="R363" s="253"/>
      <c r="S363" s="253"/>
      <c r="T363" s="25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55" t="s">
        <v>220</v>
      </c>
      <c r="AU363" s="255" t="s">
        <v>81</v>
      </c>
      <c r="AV363" s="14" t="s">
        <v>81</v>
      </c>
      <c r="AW363" s="14" t="s">
        <v>32</v>
      </c>
      <c r="AX363" s="14" t="s">
        <v>79</v>
      </c>
      <c r="AY363" s="255" t="s">
        <v>209</v>
      </c>
    </row>
    <row r="364" s="2" customFormat="1" ht="37.8" customHeight="1">
      <c r="A364" s="41"/>
      <c r="B364" s="42"/>
      <c r="C364" s="216" t="s">
        <v>632</v>
      </c>
      <c r="D364" s="216" t="s">
        <v>211</v>
      </c>
      <c r="E364" s="217" t="s">
        <v>1049</v>
      </c>
      <c r="F364" s="218" t="s">
        <v>1050</v>
      </c>
      <c r="G364" s="219" t="s">
        <v>258</v>
      </c>
      <c r="H364" s="220">
        <v>24</v>
      </c>
      <c r="I364" s="221"/>
      <c r="J364" s="222">
        <f>ROUND(I364*H364,2)</f>
        <v>0</v>
      </c>
      <c r="K364" s="218" t="s">
        <v>215</v>
      </c>
      <c r="L364" s="47"/>
      <c r="M364" s="223" t="s">
        <v>19</v>
      </c>
      <c r="N364" s="224" t="s">
        <v>42</v>
      </c>
      <c r="O364" s="87"/>
      <c r="P364" s="225">
        <f>O364*H364</f>
        <v>0</v>
      </c>
      <c r="Q364" s="225">
        <v>0</v>
      </c>
      <c r="R364" s="225">
        <f>Q364*H364</f>
        <v>0</v>
      </c>
      <c r="S364" s="225">
        <v>0</v>
      </c>
      <c r="T364" s="226">
        <f>S364*H364</f>
        <v>0</v>
      </c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R364" s="227" t="s">
        <v>216</v>
      </c>
      <c r="AT364" s="227" t="s">
        <v>211</v>
      </c>
      <c r="AU364" s="227" t="s">
        <v>81</v>
      </c>
      <c r="AY364" s="20" t="s">
        <v>209</v>
      </c>
      <c r="BE364" s="228">
        <f>IF(N364="základní",J364,0)</f>
        <v>0</v>
      </c>
      <c r="BF364" s="228">
        <f>IF(N364="snížená",J364,0)</f>
        <v>0</v>
      </c>
      <c r="BG364" s="228">
        <f>IF(N364="zákl. přenesená",J364,0)</f>
        <v>0</v>
      </c>
      <c r="BH364" s="228">
        <f>IF(N364="sníž. přenesená",J364,0)</f>
        <v>0</v>
      </c>
      <c r="BI364" s="228">
        <f>IF(N364="nulová",J364,0)</f>
        <v>0</v>
      </c>
      <c r="BJ364" s="20" t="s">
        <v>79</v>
      </c>
      <c r="BK364" s="228">
        <f>ROUND(I364*H364,2)</f>
        <v>0</v>
      </c>
      <c r="BL364" s="20" t="s">
        <v>216</v>
      </c>
      <c r="BM364" s="227" t="s">
        <v>2348</v>
      </c>
    </row>
    <row r="365" s="2" customFormat="1">
      <c r="A365" s="41"/>
      <c r="B365" s="42"/>
      <c r="C365" s="43"/>
      <c r="D365" s="229" t="s">
        <v>218</v>
      </c>
      <c r="E365" s="43"/>
      <c r="F365" s="230" t="s">
        <v>1052</v>
      </c>
      <c r="G365" s="43"/>
      <c r="H365" s="43"/>
      <c r="I365" s="231"/>
      <c r="J365" s="43"/>
      <c r="K365" s="43"/>
      <c r="L365" s="47"/>
      <c r="M365" s="232"/>
      <c r="N365" s="233"/>
      <c r="O365" s="87"/>
      <c r="P365" s="87"/>
      <c r="Q365" s="87"/>
      <c r="R365" s="87"/>
      <c r="S365" s="87"/>
      <c r="T365" s="88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T365" s="20" t="s">
        <v>218</v>
      </c>
      <c r="AU365" s="20" t="s">
        <v>81</v>
      </c>
    </row>
    <row r="366" s="12" customFormat="1" ht="22.8" customHeight="1">
      <c r="A366" s="12"/>
      <c r="B366" s="200"/>
      <c r="C366" s="201"/>
      <c r="D366" s="202" t="s">
        <v>70</v>
      </c>
      <c r="E366" s="214" t="s">
        <v>1053</v>
      </c>
      <c r="F366" s="214" t="s">
        <v>1054</v>
      </c>
      <c r="G366" s="201"/>
      <c r="H366" s="201"/>
      <c r="I366" s="204"/>
      <c r="J366" s="215">
        <f>BK366</f>
        <v>0</v>
      </c>
      <c r="K366" s="201"/>
      <c r="L366" s="206"/>
      <c r="M366" s="207"/>
      <c r="N366" s="208"/>
      <c r="O366" s="208"/>
      <c r="P366" s="209">
        <f>SUM(P367:P391)</f>
        <v>0</v>
      </c>
      <c r="Q366" s="208"/>
      <c r="R366" s="209">
        <f>SUM(R367:R391)</f>
        <v>0</v>
      </c>
      <c r="S366" s="208"/>
      <c r="T366" s="210">
        <f>SUM(T367:T391)</f>
        <v>0</v>
      </c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R366" s="211" t="s">
        <v>79</v>
      </c>
      <c r="AT366" s="212" t="s">
        <v>70</v>
      </c>
      <c r="AU366" s="212" t="s">
        <v>79</v>
      </c>
      <c r="AY366" s="211" t="s">
        <v>209</v>
      </c>
      <c r="BK366" s="213">
        <f>SUM(BK367:BK391)</f>
        <v>0</v>
      </c>
    </row>
    <row r="367" s="2" customFormat="1" ht="24.15" customHeight="1">
      <c r="A367" s="41"/>
      <c r="B367" s="42"/>
      <c r="C367" s="216" t="s">
        <v>638</v>
      </c>
      <c r="D367" s="216" t="s">
        <v>211</v>
      </c>
      <c r="E367" s="217" t="s">
        <v>1056</v>
      </c>
      <c r="F367" s="218" t="s">
        <v>1057</v>
      </c>
      <c r="G367" s="219" t="s">
        <v>659</v>
      </c>
      <c r="H367" s="220">
        <v>7.04</v>
      </c>
      <c r="I367" s="221"/>
      <c r="J367" s="222">
        <f>ROUND(I367*H367,2)</f>
        <v>0</v>
      </c>
      <c r="K367" s="218" t="s">
        <v>215</v>
      </c>
      <c r="L367" s="47"/>
      <c r="M367" s="223" t="s">
        <v>19</v>
      </c>
      <c r="N367" s="224" t="s">
        <v>42</v>
      </c>
      <c r="O367" s="87"/>
      <c r="P367" s="225">
        <f>O367*H367</f>
        <v>0</v>
      </c>
      <c r="Q367" s="225">
        <v>0</v>
      </c>
      <c r="R367" s="225">
        <f>Q367*H367</f>
        <v>0</v>
      </c>
      <c r="S367" s="225">
        <v>0</v>
      </c>
      <c r="T367" s="226">
        <f>S367*H367</f>
        <v>0</v>
      </c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R367" s="227" t="s">
        <v>216</v>
      </c>
      <c r="AT367" s="227" t="s">
        <v>211</v>
      </c>
      <c r="AU367" s="227" t="s">
        <v>81</v>
      </c>
      <c r="AY367" s="20" t="s">
        <v>209</v>
      </c>
      <c r="BE367" s="228">
        <f>IF(N367="základní",J367,0)</f>
        <v>0</v>
      </c>
      <c r="BF367" s="228">
        <f>IF(N367="snížená",J367,0)</f>
        <v>0</v>
      </c>
      <c r="BG367" s="228">
        <f>IF(N367="zákl. přenesená",J367,0)</f>
        <v>0</v>
      </c>
      <c r="BH367" s="228">
        <f>IF(N367="sníž. přenesená",J367,0)</f>
        <v>0</v>
      </c>
      <c r="BI367" s="228">
        <f>IF(N367="nulová",J367,0)</f>
        <v>0</v>
      </c>
      <c r="BJ367" s="20" t="s">
        <v>79</v>
      </c>
      <c r="BK367" s="228">
        <f>ROUND(I367*H367,2)</f>
        <v>0</v>
      </c>
      <c r="BL367" s="20" t="s">
        <v>216</v>
      </c>
      <c r="BM367" s="227" t="s">
        <v>2349</v>
      </c>
    </row>
    <row r="368" s="2" customFormat="1">
      <c r="A368" s="41"/>
      <c r="B368" s="42"/>
      <c r="C368" s="43"/>
      <c r="D368" s="229" t="s">
        <v>218</v>
      </c>
      <c r="E368" s="43"/>
      <c r="F368" s="230" t="s">
        <v>1059</v>
      </c>
      <c r="G368" s="43"/>
      <c r="H368" s="43"/>
      <c r="I368" s="231"/>
      <c r="J368" s="43"/>
      <c r="K368" s="43"/>
      <c r="L368" s="47"/>
      <c r="M368" s="232"/>
      <c r="N368" s="233"/>
      <c r="O368" s="87"/>
      <c r="P368" s="87"/>
      <c r="Q368" s="87"/>
      <c r="R368" s="87"/>
      <c r="S368" s="87"/>
      <c r="T368" s="88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T368" s="20" t="s">
        <v>218</v>
      </c>
      <c r="AU368" s="20" t="s">
        <v>81</v>
      </c>
    </row>
    <row r="369" s="2" customFormat="1" ht="24.15" customHeight="1">
      <c r="A369" s="41"/>
      <c r="B369" s="42"/>
      <c r="C369" s="216" t="s">
        <v>643</v>
      </c>
      <c r="D369" s="216" t="s">
        <v>211</v>
      </c>
      <c r="E369" s="217" t="s">
        <v>1061</v>
      </c>
      <c r="F369" s="218" t="s">
        <v>1062</v>
      </c>
      <c r="G369" s="219" t="s">
        <v>659</v>
      </c>
      <c r="H369" s="220">
        <v>98.560000000000002</v>
      </c>
      <c r="I369" s="221"/>
      <c r="J369" s="222">
        <f>ROUND(I369*H369,2)</f>
        <v>0</v>
      </c>
      <c r="K369" s="218" t="s">
        <v>215</v>
      </c>
      <c r="L369" s="47"/>
      <c r="M369" s="223" t="s">
        <v>19</v>
      </c>
      <c r="N369" s="224" t="s">
        <v>42</v>
      </c>
      <c r="O369" s="87"/>
      <c r="P369" s="225">
        <f>O369*H369</f>
        <v>0</v>
      </c>
      <c r="Q369" s="225">
        <v>0</v>
      </c>
      <c r="R369" s="225">
        <f>Q369*H369</f>
        <v>0</v>
      </c>
      <c r="S369" s="225">
        <v>0</v>
      </c>
      <c r="T369" s="226">
        <f>S369*H369</f>
        <v>0</v>
      </c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R369" s="227" t="s">
        <v>216</v>
      </c>
      <c r="AT369" s="227" t="s">
        <v>211</v>
      </c>
      <c r="AU369" s="227" t="s">
        <v>81</v>
      </c>
      <c r="AY369" s="20" t="s">
        <v>209</v>
      </c>
      <c r="BE369" s="228">
        <f>IF(N369="základní",J369,0)</f>
        <v>0</v>
      </c>
      <c r="BF369" s="228">
        <f>IF(N369="snížená",J369,0)</f>
        <v>0</v>
      </c>
      <c r="BG369" s="228">
        <f>IF(N369="zákl. přenesená",J369,0)</f>
        <v>0</v>
      </c>
      <c r="BH369" s="228">
        <f>IF(N369="sníž. přenesená",J369,0)</f>
        <v>0</v>
      </c>
      <c r="BI369" s="228">
        <f>IF(N369="nulová",J369,0)</f>
        <v>0</v>
      </c>
      <c r="BJ369" s="20" t="s">
        <v>79</v>
      </c>
      <c r="BK369" s="228">
        <f>ROUND(I369*H369,2)</f>
        <v>0</v>
      </c>
      <c r="BL369" s="20" t="s">
        <v>216</v>
      </c>
      <c r="BM369" s="227" t="s">
        <v>2350</v>
      </c>
    </row>
    <row r="370" s="2" customFormat="1">
      <c r="A370" s="41"/>
      <c r="B370" s="42"/>
      <c r="C370" s="43"/>
      <c r="D370" s="229" t="s">
        <v>218</v>
      </c>
      <c r="E370" s="43"/>
      <c r="F370" s="230" t="s">
        <v>1064</v>
      </c>
      <c r="G370" s="43"/>
      <c r="H370" s="43"/>
      <c r="I370" s="231"/>
      <c r="J370" s="43"/>
      <c r="K370" s="43"/>
      <c r="L370" s="47"/>
      <c r="M370" s="232"/>
      <c r="N370" s="233"/>
      <c r="O370" s="87"/>
      <c r="P370" s="87"/>
      <c r="Q370" s="87"/>
      <c r="R370" s="87"/>
      <c r="S370" s="87"/>
      <c r="T370" s="88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T370" s="20" t="s">
        <v>218</v>
      </c>
      <c r="AU370" s="20" t="s">
        <v>81</v>
      </c>
    </row>
    <row r="371" s="14" customFormat="1">
      <c r="A371" s="14"/>
      <c r="B371" s="245"/>
      <c r="C371" s="246"/>
      <c r="D371" s="236" t="s">
        <v>220</v>
      </c>
      <c r="E371" s="246"/>
      <c r="F371" s="248" t="s">
        <v>2351</v>
      </c>
      <c r="G371" s="246"/>
      <c r="H371" s="249">
        <v>98.560000000000002</v>
      </c>
      <c r="I371" s="250"/>
      <c r="J371" s="246"/>
      <c r="K371" s="246"/>
      <c r="L371" s="251"/>
      <c r="M371" s="252"/>
      <c r="N371" s="253"/>
      <c r="O371" s="253"/>
      <c r="P371" s="253"/>
      <c r="Q371" s="253"/>
      <c r="R371" s="253"/>
      <c r="S371" s="253"/>
      <c r="T371" s="25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5" t="s">
        <v>220</v>
      </c>
      <c r="AU371" s="255" t="s">
        <v>81</v>
      </c>
      <c r="AV371" s="14" t="s">
        <v>81</v>
      </c>
      <c r="AW371" s="14" t="s">
        <v>4</v>
      </c>
      <c r="AX371" s="14" t="s">
        <v>79</v>
      </c>
      <c r="AY371" s="255" t="s">
        <v>209</v>
      </c>
    </row>
    <row r="372" s="2" customFormat="1" ht="24.15" customHeight="1">
      <c r="A372" s="41"/>
      <c r="B372" s="42"/>
      <c r="C372" s="216" t="s">
        <v>649</v>
      </c>
      <c r="D372" s="216" t="s">
        <v>211</v>
      </c>
      <c r="E372" s="217" t="s">
        <v>1067</v>
      </c>
      <c r="F372" s="218" t="s">
        <v>1068</v>
      </c>
      <c r="G372" s="219" t="s">
        <v>659</v>
      </c>
      <c r="H372" s="220">
        <v>19.199999999999999</v>
      </c>
      <c r="I372" s="221"/>
      <c r="J372" s="222">
        <f>ROUND(I372*H372,2)</f>
        <v>0</v>
      </c>
      <c r="K372" s="218" t="s">
        <v>215</v>
      </c>
      <c r="L372" s="47"/>
      <c r="M372" s="223" t="s">
        <v>19</v>
      </c>
      <c r="N372" s="224" t="s">
        <v>42</v>
      </c>
      <c r="O372" s="87"/>
      <c r="P372" s="225">
        <f>O372*H372</f>
        <v>0</v>
      </c>
      <c r="Q372" s="225">
        <v>0</v>
      </c>
      <c r="R372" s="225">
        <f>Q372*H372</f>
        <v>0</v>
      </c>
      <c r="S372" s="225">
        <v>0</v>
      </c>
      <c r="T372" s="226">
        <f>S372*H372</f>
        <v>0</v>
      </c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R372" s="227" t="s">
        <v>216</v>
      </c>
      <c r="AT372" s="227" t="s">
        <v>211</v>
      </c>
      <c r="AU372" s="227" t="s">
        <v>81</v>
      </c>
      <c r="AY372" s="20" t="s">
        <v>209</v>
      </c>
      <c r="BE372" s="228">
        <f>IF(N372="základní",J372,0)</f>
        <v>0</v>
      </c>
      <c r="BF372" s="228">
        <f>IF(N372="snížená",J372,0)</f>
        <v>0</v>
      </c>
      <c r="BG372" s="228">
        <f>IF(N372="zákl. přenesená",J372,0)</f>
        <v>0</v>
      </c>
      <c r="BH372" s="228">
        <f>IF(N372="sníž. přenesená",J372,0)</f>
        <v>0</v>
      </c>
      <c r="BI372" s="228">
        <f>IF(N372="nulová",J372,0)</f>
        <v>0</v>
      </c>
      <c r="BJ372" s="20" t="s">
        <v>79</v>
      </c>
      <c r="BK372" s="228">
        <f>ROUND(I372*H372,2)</f>
        <v>0</v>
      </c>
      <c r="BL372" s="20" t="s">
        <v>216</v>
      </c>
      <c r="BM372" s="227" t="s">
        <v>2352</v>
      </c>
    </row>
    <row r="373" s="2" customFormat="1">
      <c r="A373" s="41"/>
      <c r="B373" s="42"/>
      <c r="C373" s="43"/>
      <c r="D373" s="229" t="s">
        <v>218</v>
      </c>
      <c r="E373" s="43"/>
      <c r="F373" s="230" t="s">
        <v>1070</v>
      </c>
      <c r="G373" s="43"/>
      <c r="H373" s="43"/>
      <c r="I373" s="231"/>
      <c r="J373" s="43"/>
      <c r="K373" s="43"/>
      <c r="L373" s="47"/>
      <c r="M373" s="232"/>
      <c r="N373" s="233"/>
      <c r="O373" s="87"/>
      <c r="P373" s="87"/>
      <c r="Q373" s="87"/>
      <c r="R373" s="87"/>
      <c r="S373" s="87"/>
      <c r="T373" s="88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T373" s="20" t="s">
        <v>218</v>
      </c>
      <c r="AU373" s="20" t="s">
        <v>81</v>
      </c>
    </row>
    <row r="374" s="13" customFormat="1">
      <c r="A374" s="13"/>
      <c r="B374" s="234"/>
      <c r="C374" s="235"/>
      <c r="D374" s="236" t="s">
        <v>220</v>
      </c>
      <c r="E374" s="237" t="s">
        <v>19</v>
      </c>
      <c r="F374" s="238" t="s">
        <v>261</v>
      </c>
      <c r="G374" s="235"/>
      <c r="H374" s="237" t="s">
        <v>19</v>
      </c>
      <c r="I374" s="239"/>
      <c r="J374" s="235"/>
      <c r="K374" s="235"/>
      <c r="L374" s="240"/>
      <c r="M374" s="241"/>
      <c r="N374" s="242"/>
      <c r="O374" s="242"/>
      <c r="P374" s="242"/>
      <c r="Q374" s="242"/>
      <c r="R374" s="242"/>
      <c r="S374" s="242"/>
      <c r="T374" s="24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4" t="s">
        <v>220</v>
      </c>
      <c r="AU374" s="244" t="s">
        <v>81</v>
      </c>
      <c r="AV374" s="13" t="s">
        <v>79</v>
      </c>
      <c r="AW374" s="13" t="s">
        <v>32</v>
      </c>
      <c r="AX374" s="13" t="s">
        <v>71</v>
      </c>
      <c r="AY374" s="244" t="s">
        <v>209</v>
      </c>
    </row>
    <row r="375" s="13" customFormat="1">
      <c r="A375" s="13"/>
      <c r="B375" s="234"/>
      <c r="C375" s="235"/>
      <c r="D375" s="236" t="s">
        <v>220</v>
      </c>
      <c r="E375" s="237" t="s">
        <v>19</v>
      </c>
      <c r="F375" s="238" t="s">
        <v>1071</v>
      </c>
      <c r="G375" s="235"/>
      <c r="H375" s="237" t="s">
        <v>19</v>
      </c>
      <c r="I375" s="239"/>
      <c r="J375" s="235"/>
      <c r="K375" s="235"/>
      <c r="L375" s="240"/>
      <c r="M375" s="241"/>
      <c r="N375" s="242"/>
      <c r="O375" s="242"/>
      <c r="P375" s="242"/>
      <c r="Q375" s="242"/>
      <c r="R375" s="242"/>
      <c r="S375" s="242"/>
      <c r="T375" s="24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4" t="s">
        <v>220</v>
      </c>
      <c r="AU375" s="244" t="s">
        <v>81</v>
      </c>
      <c r="AV375" s="13" t="s">
        <v>79</v>
      </c>
      <c r="AW375" s="13" t="s">
        <v>32</v>
      </c>
      <c r="AX375" s="13" t="s">
        <v>71</v>
      </c>
      <c r="AY375" s="244" t="s">
        <v>209</v>
      </c>
    </row>
    <row r="376" s="14" customFormat="1">
      <c r="A376" s="14"/>
      <c r="B376" s="245"/>
      <c r="C376" s="246"/>
      <c r="D376" s="236" t="s">
        <v>220</v>
      </c>
      <c r="E376" s="247" t="s">
        <v>19</v>
      </c>
      <c r="F376" s="248" t="s">
        <v>2353</v>
      </c>
      <c r="G376" s="246"/>
      <c r="H376" s="249">
        <v>9.5999999999999996</v>
      </c>
      <c r="I376" s="250"/>
      <c r="J376" s="246"/>
      <c r="K376" s="246"/>
      <c r="L376" s="251"/>
      <c r="M376" s="252"/>
      <c r="N376" s="253"/>
      <c r="O376" s="253"/>
      <c r="P376" s="253"/>
      <c r="Q376" s="253"/>
      <c r="R376" s="253"/>
      <c r="S376" s="253"/>
      <c r="T376" s="25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5" t="s">
        <v>220</v>
      </c>
      <c r="AU376" s="255" t="s">
        <v>81</v>
      </c>
      <c r="AV376" s="14" t="s">
        <v>81</v>
      </c>
      <c r="AW376" s="14" t="s">
        <v>32</v>
      </c>
      <c r="AX376" s="14" t="s">
        <v>71</v>
      </c>
      <c r="AY376" s="255" t="s">
        <v>209</v>
      </c>
    </row>
    <row r="377" s="13" customFormat="1">
      <c r="A377" s="13"/>
      <c r="B377" s="234"/>
      <c r="C377" s="235"/>
      <c r="D377" s="236" t="s">
        <v>220</v>
      </c>
      <c r="E377" s="237" t="s">
        <v>19</v>
      </c>
      <c r="F377" s="238" t="s">
        <v>1073</v>
      </c>
      <c r="G377" s="235"/>
      <c r="H377" s="237" t="s">
        <v>19</v>
      </c>
      <c r="I377" s="239"/>
      <c r="J377" s="235"/>
      <c r="K377" s="235"/>
      <c r="L377" s="240"/>
      <c r="M377" s="241"/>
      <c r="N377" s="242"/>
      <c r="O377" s="242"/>
      <c r="P377" s="242"/>
      <c r="Q377" s="242"/>
      <c r="R377" s="242"/>
      <c r="S377" s="242"/>
      <c r="T377" s="24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4" t="s">
        <v>220</v>
      </c>
      <c r="AU377" s="244" t="s">
        <v>81</v>
      </c>
      <c r="AV377" s="13" t="s">
        <v>79</v>
      </c>
      <c r="AW377" s="13" t="s">
        <v>32</v>
      </c>
      <c r="AX377" s="13" t="s">
        <v>71</v>
      </c>
      <c r="AY377" s="244" t="s">
        <v>209</v>
      </c>
    </row>
    <row r="378" s="14" customFormat="1">
      <c r="A378" s="14"/>
      <c r="B378" s="245"/>
      <c r="C378" s="246"/>
      <c r="D378" s="236" t="s">
        <v>220</v>
      </c>
      <c r="E378" s="247" t="s">
        <v>19</v>
      </c>
      <c r="F378" s="248" t="s">
        <v>2353</v>
      </c>
      <c r="G378" s="246"/>
      <c r="H378" s="249">
        <v>9.5999999999999996</v>
      </c>
      <c r="I378" s="250"/>
      <c r="J378" s="246"/>
      <c r="K378" s="246"/>
      <c r="L378" s="251"/>
      <c r="M378" s="252"/>
      <c r="N378" s="253"/>
      <c r="O378" s="253"/>
      <c r="P378" s="253"/>
      <c r="Q378" s="253"/>
      <c r="R378" s="253"/>
      <c r="S378" s="253"/>
      <c r="T378" s="25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55" t="s">
        <v>220</v>
      </c>
      <c r="AU378" s="255" t="s">
        <v>81</v>
      </c>
      <c r="AV378" s="14" t="s">
        <v>81</v>
      </c>
      <c r="AW378" s="14" t="s">
        <v>32</v>
      </c>
      <c r="AX378" s="14" t="s">
        <v>71</v>
      </c>
      <c r="AY378" s="255" t="s">
        <v>209</v>
      </c>
    </row>
    <row r="379" s="15" customFormat="1">
      <c r="A379" s="15"/>
      <c r="B379" s="256"/>
      <c r="C379" s="257"/>
      <c r="D379" s="236" t="s">
        <v>220</v>
      </c>
      <c r="E379" s="258" t="s">
        <v>19</v>
      </c>
      <c r="F379" s="259" t="s">
        <v>271</v>
      </c>
      <c r="G379" s="257"/>
      <c r="H379" s="260">
        <v>19.199999999999999</v>
      </c>
      <c r="I379" s="261"/>
      <c r="J379" s="257"/>
      <c r="K379" s="257"/>
      <c r="L379" s="262"/>
      <c r="M379" s="263"/>
      <c r="N379" s="264"/>
      <c r="O379" s="264"/>
      <c r="P379" s="264"/>
      <c r="Q379" s="264"/>
      <c r="R379" s="264"/>
      <c r="S379" s="264"/>
      <c r="T379" s="26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T379" s="266" t="s">
        <v>220</v>
      </c>
      <c r="AU379" s="266" t="s">
        <v>81</v>
      </c>
      <c r="AV379" s="15" t="s">
        <v>216</v>
      </c>
      <c r="AW379" s="15" t="s">
        <v>32</v>
      </c>
      <c r="AX379" s="15" t="s">
        <v>79</v>
      </c>
      <c r="AY379" s="266" t="s">
        <v>209</v>
      </c>
    </row>
    <row r="380" s="2" customFormat="1" ht="24.15" customHeight="1">
      <c r="A380" s="41"/>
      <c r="B380" s="42"/>
      <c r="C380" s="216" t="s">
        <v>656</v>
      </c>
      <c r="D380" s="216" t="s">
        <v>211</v>
      </c>
      <c r="E380" s="217" t="s">
        <v>1075</v>
      </c>
      <c r="F380" s="218" t="s">
        <v>1076</v>
      </c>
      <c r="G380" s="219" t="s">
        <v>659</v>
      </c>
      <c r="H380" s="220">
        <v>76.799999999999997</v>
      </c>
      <c r="I380" s="221"/>
      <c r="J380" s="222">
        <f>ROUND(I380*H380,2)</f>
        <v>0</v>
      </c>
      <c r="K380" s="218" t="s">
        <v>215</v>
      </c>
      <c r="L380" s="47"/>
      <c r="M380" s="223" t="s">
        <v>19</v>
      </c>
      <c r="N380" s="224" t="s">
        <v>42</v>
      </c>
      <c r="O380" s="87"/>
      <c r="P380" s="225">
        <f>O380*H380</f>
        <v>0</v>
      </c>
      <c r="Q380" s="225">
        <v>0</v>
      </c>
      <c r="R380" s="225">
        <f>Q380*H380</f>
        <v>0</v>
      </c>
      <c r="S380" s="225">
        <v>0</v>
      </c>
      <c r="T380" s="226">
        <f>S380*H380</f>
        <v>0</v>
      </c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R380" s="227" t="s">
        <v>216</v>
      </c>
      <c r="AT380" s="227" t="s">
        <v>211</v>
      </c>
      <c r="AU380" s="227" t="s">
        <v>81</v>
      </c>
      <c r="AY380" s="20" t="s">
        <v>209</v>
      </c>
      <c r="BE380" s="228">
        <f>IF(N380="základní",J380,0)</f>
        <v>0</v>
      </c>
      <c r="BF380" s="228">
        <f>IF(N380="snížená",J380,0)</f>
        <v>0</v>
      </c>
      <c r="BG380" s="228">
        <f>IF(N380="zákl. přenesená",J380,0)</f>
        <v>0</v>
      </c>
      <c r="BH380" s="228">
        <f>IF(N380="sníž. přenesená",J380,0)</f>
        <v>0</v>
      </c>
      <c r="BI380" s="228">
        <f>IF(N380="nulová",J380,0)</f>
        <v>0</v>
      </c>
      <c r="BJ380" s="20" t="s">
        <v>79</v>
      </c>
      <c r="BK380" s="228">
        <f>ROUND(I380*H380,2)</f>
        <v>0</v>
      </c>
      <c r="BL380" s="20" t="s">
        <v>216</v>
      </c>
      <c r="BM380" s="227" t="s">
        <v>2354</v>
      </c>
    </row>
    <row r="381" s="2" customFormat="1">
      <c r="A381" s="41"/>
      <c r="B381" s="42"/>
      <c r="C381" s="43"/>
      <c r="D381" s="229" t="s">
        <v>218</v>
      </c>
      <c r="E381" s="43"/>
      <c r="F381" s="230" t="s">
        <v>1078</v>
      </c>
      <c r="G381" s="43"/>
      <c r="H381" s="43"/>
      <c r="I381" s="231"/>
      <c r="J381" s="43"/>
      <c r="K381" s="43"/>
      <c r="L381" s="47"/>
      <c r="M381" s="232"/>
      <c r="N381" s="233"/>
      <c r="O381" s="87"/>
      <c r="P381" s="87"/>
      <c r="Q381" s="87"/>
      <c r="R381" s="87"/>
      <c r="S381" s="87"/>
      <c r="T381" s="88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T381" s="20" t="s">
        <v>218</v>
      </c>
      <c r="AU381" s="20" t="s">
        <v>81</v>
      </c>
    </row>
    <row r="382" s="13" customFormat="1">
      <c r="A382" s="13"/>
      <c r="B382" s="234"/>
      <c r="C382" s="235"/>
      <c r="D382" s="236" t="s">
        <v>220</v>
      </c>
      <c r="E382" s="237" t="s">
        <v>19</v>
      </c>
      <c r="F382" s="238" t="s">
        <v>261</v>
      </c>
      <c r="G382" s="235"/>
      <c r="H382" s="237" t="s">
        <v>19</v>
      </c>
      <c r="I382" s="239"/>
      <c r="J382" s="235"/>
      <c r="K382" s="235"/>
      <c r="L382" s="240"/>
      <c r="M382" s="241"/>
      <c r="N382" s="242"/>
      <c r="O382" s="242"/>
      <c r="P382" s="242"/>
      <c r="Q382" s="242"/>
      <c r="R382" s="242"/>
      <c r="S382" s="242"/>
      <c r="T382" s="24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4" t="s">
        <v>220</v>
      </c>
      <c r="AU382" s="244" t="s">
        <v>81</v>
      </c>
      <c r="AV382" s="13" t="s">
        <v>79</v>
      </c>
      <c r="AW382" s="13" t="s">
        <v>32</v>
      </c>
      <c r="AX382" s="13" t="s">
        <v>71</v>
      </c>
      <c r="AY382" s="244" t="s">
        <v>209</v>
      </c>
    </row>
    <row r="383" s="13" customFormat="1">
      <c r="A383" s="13"/>
      <c r="B383" s="234"/>
      <c r="C383" s="235"/>
      <c r="D383" s="236" t="s">
        <v>220</v>
      </c>
      <c r="E383" s="237" t="s">
        <v>19</v>
      </c>
      <c r="F383" s="238" t="s">
        <v>1071</v>
      </c>
      <c r="G383" s="235"/>
      <c r="H383" s="237" t="s">
        <v>19</v>
      </c>
      <c r="I383" s="239"/>
      <c r="J383" s="235"/>
      <c r="K383" s="235"/>
      <c r="L383" s="240"/>
      <c r="M383" s="241"/>
      <c r="N383" s="242"/>
      <c r="O383" s="242"/>
      <c r="P383" s="242"/>
      <c r="Q383" s="242"/>
      <c r="R383" s="242"/>
      <c r="S383" s="242"/>
      <c r="T383" s="24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4" t="s">
        <v>220</v>
      </c>
      <c r="AU383" s="244" t="s">
        <v>81</v>
      </c>
      <c r="AV383" s="13" t="s">
        <v>79</v>
      </c>
      <c r="AW383" s="13" t="s">
        <v>32</v>
      </c>
      <c r="AX383" s="13" t="s">
        <v>71</v>
      </c>
      <c r="AY383" s="244" t="s">
        <v>209</v>
      </c>
    </row>
    <row r="384" s="14" customFormat="1">
      <c r="A384" s="14"/>
      <c r="B384" s="245"/>
      <c r="C384" s="246"/>
      <c r="D384" s="236" t="s">
        <v>220</v>
      </c>
      <c r="E384" s="247" t="s">
        <v>19</v>
      </c>
      <c r="F384" s="248" t="s">
        <v>2355</v>
      </c>
      <c r="G384" s="246"/>
      <c r="H384" s="249">
        <v>38.399999999999999</v>
      </c>
      <c r="I384" s="250"/>
      <c r="J384" s="246"/>
      <c r="K384" s="246"/>
      <c r="L384" s="251"/>
      <c r="M384" s="252"/>
      <c r="N384" s="253"/>
      <c r="O384" s="253"/>
      <c r="P384" s="253"/>
      <c r="Q384" s="253"/>
      <c r="R384" s="253"/>
      <c r="S384" s="253"/>
      <c r="T384" s="25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55" t="s">
        <v>220</v>
      </c>
      <c r="AU384" s="255" t="s">
        <v>81</v>
      </c>
      <c r="AV384" s="14" t="s">
        <v>81</v>
      </c>
      <c r="AW384" s="14" t="s">
        <v>32</v>
      </c>
      <c r="AX384" s="14" t="s">
        <v>71</v>
      </c>
      <c r="AY384" s="255" t="s">
        <v>209</v>
      </c>
    </row>
    <row r="385" s="13" customFormat="1">
      <c r="A385" s="13"/>
      <c r="B385" s="234"/>
      <c r="C385" s="235"/>
      <c r="D385" s="236" t="s">
        <v>220</v>
      </c>
      <c r="E385" s="237" t="s">
        <v>19</v>
      </c>
      <c r="F385" s="238" t="s">
        <v>1073</v>
      </c>
      <c r="G385" s="235"/>
      <c r="H385" s="237" t="s">
        <v>19</v>
      </c>
      <c r="I385" s="239"/>
      <c r="J385" s="235"/>
      <c r="K385" s="235"/>
      <c r="L385" s="240"/>
      <c r="M385" s="241"/>
      <c r="N385" s="242"/>
      <c r="O385" s="242"/>
      <c r="P385" s="242"/>
      <c r="Q385" s="242"/>
      <c r="R385" s="242"/>
      <c r="S385" s="242"/>
      <c r="T385" s="24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4" t="s">
        <v>220</v>
      </c>
      <c r="AU385" s="244" t="s">
        <v>81</v>
      </c>
      <c r="AV385" s="13" t="s">
        <v>79</v>
      </c>
      <c r="AW385" s="13" t="s">
        <v>32</v>
      </c>
      <c r="AX385" s="13" t="s">
        <v>71</v>
      </c>
      <c r="AY385" s="244" t="s">
        <v>209</v>
      </c>
    </row>
    <row r="386" s="14" customFormat="1">
      <c r="A386" s="14"/>
      <c r="B386" s="245"/>
      <c r="C386" s="246"/>
      <c r="D386" s="236" t="s">
        <v>220</v>
      </c>
      <c r="E386" s="247" t="s">
        <v>19</v>
      </c>
      <c r="F386" s="248" t="s">
        <v>2355</v>
      </c>
      <c r="G386" s="246"/>
      <c r="H386" s="249">
        <v>38.399999999999999</v>
      </c>
      <c r="I386" s="250"/>
      <c r="J386" s="246"/>
      <c r="K386" s="246"/>
      <c r="L386" s="251"/>
      <c r="M386" s="252"/>
      <c r="N386" s="253"/>
      <c r="O386" s="253"/>
      <c r="P386" s="253"/>
      <c r="Q386" s="253"/>
      <c r="R386" s="253"/>
      <c r="S386" s="253"/>
      <c r="T386" s="25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55" t="s">
        <v>220</v>
      </c>
      <c r="AU386" s="255" t="s">
        <v>81</v>
      </c>
      <c r="AV386" s="14" t="s">
        <v>81</v>
      </c>
      <c r="AW386" s="14" t="s">
        <v>32</v>
      </c>
      <c r="AX386" s="14" t="s">
        <v>71</v>
      </c>
      <c r="AY386" s="255" t="s">
        <v>209</v>
      </c>
    </row>
    <row r="387" s="15" customFormat="1">
      <c r="A387" s="15"/>
      <c r="B387" s="256"/>
      <c r="C387" s="257"/>
      <c r="D387" s="236" t="s">
        <v>220</v>
      </c>
      <c r="E387" s="258" t="s">
        <v>19</v>
      </c>
      <c r="F387" s="259" t="s">
        <v>271</v>
      </c>
      <c r="G387" s="257"/>
      <c r="H387" s="260">
        <v>76.799999999999997</v>
      </c>
      <c r="I387" s="261"/>
      <c r="J387" s="257"/>
      <c r="K387" s="257"/>
      <c r="L387" s="262"/>
      <c r="M387" s="263"/>
      <c r="N387" s="264"/>
      <c r="O387" s="264"/>
      <c r="P387" s="264"/>
      <c r="Q387" s="264"/>
      <c r="R387" s="264"/>
      <c r="S387" s="264"/>
      <c r="T387" s="26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T387" s="266" t="s">
        <v>220</v>
      </c>
      <c r="AU387" s="266" t="s">
        <v>81</v>
      </c>
      <c r="AV387" s="15" t="s">
        <v>216</v>
      </c>
      <c r="AW387" s="15" t="s">
        <v>32</v>
      </c>
      <c r="AX387" s="15" t="s">
        <v>79</v>
      </c>
      <c r="AY387" s="266" t="s">
        <v>209</v>
      </c>
    </row>
    <row r="388" s="2" customFormat="1" ht="16.5" customHeight="1">
      <c r="A388" s="41"/>
      <c r="B388" s="42"/>
      <c r="C388" s="216" t="s">
        <v>663</v>
      </c>
      <c r="D388" s="216" t="s">
        <v>211</v>
      </c>
      <c r="E388" s="217" t="s">
        <v>1081</v>
      </c>
      <c r="F388" s="218" t="s">
        <v>1082</v>
      </c>
      <c r="G388" s="219" t="s">
        <v>659</v>
      </c>
      <c r="H388" s="220">
        <v>9.5999999999999996</v>
      </c>
      <c r="I388" s="221"/>
      <c r="J388" s="222">
        <f>ROUND(I388*H388,2)</f>
        <v>0</v>
      </c>
      <c r="K388" s="218" t="s">
        <v>215</v>
      </c>
      <c r="L388" s="47"/>
      <c r="M388" s="223" t="s">
        <v>19</v>
      </c>
      <c r="N388" s="224" t="s">
        <v>42</v>
      </c>
      <c r="O388" s="87"/>
      <c r="P388" s="225">
        <f>O388*H388</f>
        <v>0</v>
      </c>
      <c r="Q388" s="225">
        <v>0</v>
      </c>
      <c r="R388" s="225">
        <f>Q388*H388</f>
        <v>0</v>
      </c>
      <c r="S388" s="225">
        <v>0</v>
      </c>
      <c r="T388" s="226">
        <f>S388*H388</f>
        <v>0</v>
      </c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R388" s="227" t="s">
        <v>216</v>
      </c>
      <c r="AT388" s="227" t="s">
        <v>211</v>
      </c>
      <c r="AU388" s="227" t="s">
        <v>81</v>
      </c>
      <c r="AY388" s="20" t="s">
        <v>209</v>
      </c>
      <c r="BE388" s="228">
        <f>IF(N388="základní",J388,0)</f>
        <v>0</v>
      </c>
      <c r="BF388" s="228">
        <f>IF(N388="snížená",J388,0)</f>
        <v>0</v>
      </c>
      <c r="BG388" s="228">
        <f>IF(N388="zákl. přenesená",J388,0)</f>
        <v>0</v>
      </c>
      <c r="BH388" s="228">
        <f>IF(N388="sníž. přenesená",J388,0)</f>
        <v>0</v>
      </c>
      <c r="BI388" s="228">
        <f>IF(N388="nulová",J388,0)</f>
        <v>0</v>
      </c>
      <c r="BJ388" s="20" t="s">
        <v>79</v>
      </c>
      <c r="BK388" s="228">
        <f>ROUND(I388*H388,2)</f>
        <v>0</v>
      </c>
      <c r="BL388" s="20" t="s">
        <v>216</v>
      </c>
      <c r="BM388" s="227" t="s">
        <v>2356</v>
      </c>
    </row>
    <row r="389" s="2" customFormat="1">
      <c r="A389" s="41"/>
      <c r="B389" s="42"/>
      <c r="C389" s="43"/>
      <c r="D389" s="229" t="s">
        <v>218</v>
      </c>
      <c r="E389" s="43"/>
      <c r="F389" s="230" t="s">
        <v>1084</v>
      </c>
      <c r="G389" s="43"/>
      <c r="H389" s="43"/>
      <c r="I389" s="231"/>
      <c r="J389" s="43"/>
      <c r="K389" s="43"/>
      <c r="L389" s="47"/>
      <c r="M389" s="232"/>
      <c r="N389" s="233"/>
      <c r="O389" s="87"/>
      <c r="P389" s="87"/>
      <c r="Q389" s="87"/>
      <c r="R389" s="87"/>
      <c r="S389" s="87"/>
      <c r="T389" s="88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T389" s="20" t="s">
        <v>218</v>
      </c>
      <c r="AU389" s="20" t="s">
        <v>81</v>
      </c>
    </row>
    <row r="390" s="2" customFormat="1" ht="24.15" customHeight="1">
      <c r="A390" s="41"/>
      <c r="B390" s="42"/>
      <c r="C390" s="216" t="s">
        <v>669</v>
      </c>
      <c r="D390" s="216" t="s">
        <v>211</v>
      </c>
      <c r="E390" s="217" t="s">
        <v>1086</v>
      </c>
      <c r="F390" s="218" t="s">
        <v>658</v>
      </c>
      <c r="G390" s="219" t="s">
        <v>659</v>
      </c>
      <c r="H390" s="220">
        <v>7.04</v>
      </c>
      <c r="I390" s="221"/>
      <c r="J390" s="222">
        <f>ROUND(I390*H390,2)</f>
        <v>0</v>
      </c>
      <c r="K390" s="218" t="s">
        <v>215</v>
      </c>
      <c r="L390" s="47"/>
      <c r="M390" s="223" t="s">
        <v>19</v>
      </c>
      <c r="N390" s="224" t="s">
        <v>42</v>
      </c>
      <c r="O390" s="87"/>
      <c r="P390" s="225">
        <f>O390*H390</f>
        <v>0</v>
      </c>
      <c r="Q390" s="225">
        <v>0</v>
      </c>
      <c r="R390" s="225">
        <f>Q390*H390</f>
        <v>0</v>
      </c>
      <c r="S390" s="225">
        <v>0</v>
      </c>
      <c r="T390" s="226">
        <f>S390*H390</f>
        <v>0</v>
      </c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R390" s="227" t="s">
        <v>216</v>
      </c>
      <c r="AT390" s="227" t="s">
        <v>211</v>
      </c>
      <c r="AU390" s="227" t="s">
        <v>81</v>
      </c>
      <c r="AY390" s="20" t="s">
        <v>209</v>
      </c>
      <c r="BE390" s="228">
        <f>IF(N390="základní",J390,0)</f>
        <v>0</v>
      </c>
      <c r="BF390" s="228">
        <f>IF(N390="snížená",J390,0)</f>
        <v>0</v>
      </c>
      <c r="BG390" s="228">
        <f>IF(N390="zákl. přenesená",J390,0)</f>
        <v>0</v>
      </c>
      <c r="BH390" s="228">
        <f>IF(N390="sníž. přenesená",J390,0)</f>
        <v>0</v>
      </c>
      <c r="BI390" s="228">
        <f>IF(N390="nulová",J390,0)</f>
        <v>0</v>
      </c>
      <c r="BJ390" s="20" t="s">
        <v>79</v>
      </c>
      <c r="BK390" s="228">
        <f>ROUND(I390*H390,2)</f>
        <v>0</v>
      </c>
      <c r="BL390" s="20" t="s">
        <v>216</v>
      </c>
      <c r="BM390" s="227" t="s">
        <v>2357</v>
      </c>
    </row>
    <row r="391" s="2" customFormat="1">
      <c r="A391" s="41"/>
      <c r="B391" s="42"/>
      <c r="C391" s="43"/>
      <c r="D391" s="229" t="s">
        <v>218</v>
      </c>
      <c r="E391" s="43"/>
      <c r="F391" s="230" t="s">
        <v>1088</v>
      </c>
      <c r="G391" s="43"/>
      <c r="H391" s="43"/>
      <c r="I391" s="231"/>
      <c r="J391" s="43"/>
      <c r="K391" s="43"/>
      <c r="L391" s="47"/>
      <c r="M391" s="232"/>
      <c r="N391" s="233"/>
      <c r="O391" s="87"/>
      <c r="P391" s="87"/>
      <c r="Q391" s="87"/>
      <c r="R391" s="87"/>
      <c r="S391" s="87"/>
      <c r="T391" s="88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T391" s="20" t="s">
        <v>218</v>
      </c>
      <c r="AU391" s="20" t="s">
        <v>81</v>
      </c>
    </row>
    <row r="392" s="12" customFormat="1" ht="22.8" customHeight="1">
      <c r="A392" s="12"/>
      <c r="B392" s="200"/>
      <c r="C392" s="201"/>
      <c r="D392" s="202" t="s">
        <v>70</v>
      </c>
      <c r="E392" s="214" t="s">
        <v>1094</v>
      </c>
      <c r="F392" s="214" t="s">
        <v>1095</v>
      </c>
      <c r="G392" s="201"/>
      <c r="H392" s="201"/>
      <c r="I392" s="204"/>
      <c r="J392" s="215">
        <f>BK392</f>
        <v>0</v>
      </c>
      <c r="K392" s="201"/>
      <c r="L392" s="206"/>
      <c r="M392" s="207"/>
      <c r="N392" s="208"/>
      <c r="O392" s="208"/>
      <c r="P392" s="209">
        <f>SUM(P393:P396)</f>
        <v>0</v>
      </c>
      <c r="Q392" s="208"/>
      <c r="R392" s="209">
        <f>SUM(R393:R396)</f>
        <v>0</v>
      </c>
      <c r="S392" s="208"/>
      <c r="T392" s="210">
        <f>SUM(T393:T396)</f>
        <v>0</v>
      </c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R392" s="211" t="s">
        <v>79</v>
      </c>
      <c r="AT392" s="212" t="s">
        <v>70</v>
      </c>
      <c r="AU392" s="212" t="s">
        <v>79</v>
      </c>
      <c r="AY392" s="211" t="s">
        <v>209</v>
      </c>
      <c r="BK392" s="213">
        <f>SUM(BK393:BK396)</f>
        <v>0</v>
      </c>
    </row>
    <row r="393" s="2" customFormat="1" ht="24.15" customHeight="1">
      <c r="A393" s="41"/>
      <c r="B393" s="42"/>
      <c r="C393" s="216" t="s">
        <v>680</v>
      </c>
      <c r="D393" s="216" t="s">
        <v>211</v>
      </c>
      <c r="E393" s="217" t="s">
        <v>1097</v>
      </c>
      <c r="F393" s="218" t="s">
        <v>1098</v>
      </c>
      <c r="G393" s="219" t="s">
        <v>659</v>
      </c>
      <c r="H393" s="220">
        <v>5.0529999999999999</v>
      </c>
      <c r="I393" s="221"/>
      <c r="J393" s="222">
        <f>ROUND(I393*H393,2)</f>
        <v>0</v>
      </c>
      <c r="K393" s="218" t="s">
        <v>215</v>
      </c>
      <c r="L393" s="47"/>
      <c r="M393" s="223" t="s">
        <v>19</v>
      </c>
      <c r="N393" s="224" t="s">
        <v>42</v>
      </c>
      <c r="O393" s="87"/>
      <c r="P393" s="225">
        <f>O393*H393</f>
        <v>0</v>
      </c>
      <c r="Q393" s="225">
        <v>0</v>
      </c>
      <c r="R393" s="225">
        <f>Q393*H393</f>
        <v>0</v>
      </c>
      <c r="S393" s="225">
        <v>0</v>
      </c>
      <c r="T393" s="226">
        <f>S393*H393</f>
        <v>0</v>
      </c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R393" s="227" t="s">
        <v>216</v>
      </c>
      <c r="AT393" s="227" t="s">
        <v>211</v>
      </c>
      <c r="AU393" s="227" t="s">
        <v>81</v>
      </c>
      <c r="AY393" s="20" t="s">
        <v>209</v>
      </c>
      <c r="BE393" s="228">
        <f>IF(N393="základní",J393,0)</f>
        <v>0</v>
      </c>
      <c r="BF393" s="228">
        <f>IF(N393="snížená",J393,0)</f>
        <v>0</v>
      </c>
      <c r="BG393" s="228">
        <f>IF(N393="zákl. přenesená",J393,0)</f>
        <v>0</v>
      </c>
      <c r="BH393" s="228">
        <f>IF(N393="sníž. přenesená",J393,0)</f>
        <v>0</v>
      </c>
      <c r="BI393" s="228">
        <f>IF(N393="nulová",J393,0)</f>
        <v>0</v>
      </c>
      <c r="BJ393" s="20" t="s">
        <v>79</v>
      </c>
      <c r="BK393" s="228">
        <f>ROUND(I393*H393,2)</f>
        <v>0</v>
      </c>
      <c r="BL393" s="20" t="s">
        <v>216</v>
      </c>
      <c r="BM393" s="227" t="s">
        <v>2358</v>
      </c>
    </row>
    <row r="394" s="2" customFormat="1">
      <c r="A394" s="41"/>
      <c r="B394" s="42"/>
      <c r="C394" s="43"/>
      <c r="D394" s="229" t="s">
        <v>218</v>
      </c>
      <c r="E394" s="43"/>
      <c r="F394" s="230" t="s">
        <v>1100</v>
      </c>
      <c r="G394" s="43"/>
      <c r="H394" s="43"/>
      <c r="I394" s="231"/>
      <c r="J394" s="43"/>
      <c r="K394" s="43"/>
      <c r="L394" s="47"/>
      <c r="M394" s="232"/>
      <c r="N394" s="233"/>
      <c r="O394" s="87"/>
      <c r="P394" s="87"/>
      <c r="Q394" s="87"/>
      <c r="R394" s="87"/>
      <c r="S394" s="87"/>
      <c r="T394" s="88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T394" s="20" t="s">
        <v>218</v>
      </c>
      <c r="AU394" s="20" t="s">
        <v>81</v>
      </c>
    </row>
    <row r="395" s="2" customFormat="1" ht="33" customHeight="1">
      <c r="A395" s="41"/>
      <c r="B395" s="42"/>
      <c r="C395" s="216" t="s">
        <v>686</v>
      </c>
      <c r="D395" s="216" t="s">
        <v>211</v>
      </c>
      <c r="E395" s="217" t="s">
        <v>1102</v>
      </c>
      <c r="F395" s="218" t="s">
        <v>1103</v>
      </c>
      <c r="G395" s="219" t="s">
        <v>659</v>
      </c>
      <c r="H395" s="220">
        <v>5.0529999999999999</v>
      </c>
      <c r="I395" s="221"/>
      <c r="J395" s="222">
        <f>ROUND(I395*H395,2)</f>
        <v>0</v>
      </c>
      <c r="K395" s="218" t="s">
        <v>215</v>
      </c>
      <c r="L395" s="47"/>
      <c r="M395" s="223" t="s">
        <v>19</v>
      </c>
      <c r="N395" s="224" t="s">
        <v>42</v>
      </c>
      <c r="O395" s="87"/>
      <c r="P395" s="225">
        <f>O395*H395</f>
        <v>0</v>
      </c>
      <c r="Q395" s="225">
        <v>0</v>
      </c>
      <c r="R395" s="225">
        <f>Q395*H395</f>
        <v>0</v>
      </c>
      <c r="S395" s="225">
        <v>0</v>
      </c>
      <c r="T395" s="226">
        <f>S395*H395</f>
        <v>0</v>
      </c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R395" s="227" t="s">
        <v>216</v>
      </c>
      <c r="AT395" s="227" t="s">
        <v>211</v>
      </c>
      <c r="AU395" s="227" t="s">
        <v>81</v>
      </c>
      <c r="AY395" s="20" t="s">
        <v>209</v>
      </c>
      <c r="BE395" s="228">
        <f>IF(N395="základní",J395,0)</f>
        <v>0</v>
      </c>
      <c r="BF395" s="228">
        <f>IF(N395="snížená",J395,0)</f>
        <v>0</v>
      </c>
      <c r="BG395" s="228">
        <f>IF(N395="zákl. přenesená",J395,0)</f>
        <v>0</v>
      </c>
      <c r="BH395" s="228">
        <f>IF(N395="sníž. přenesená",J395,0)</f>
        <v>0</v>
      </c>
      <c r="BI395" s="228">
        <f>IF(N395="nulová",J395,0)</f>
        <v>0</v>
      </c>
      <c r="BJ395" s="20" t="s">
        <v>79</v>
      </c>
      <c r="BK395" s="228">
        <f>ROUND(I395*H395,2)</f>
        <v>0</v>
      </c>
      <c r="BL395" s="20" t="s">
        <v>216</v>
      </c>
      <c r="BM395" s="227" t="s">
        <v>2359</v>
      </c>
    </row>
    <row r="396" s="2" customFormat="1">
      <c r="A396" s="41"/>
      <c r="B396" s="42"/>
      <c r="C396" s="43"/>
      <c r="D396" s="229" t="s">
        <v>218</v>
      </c>
      <c r="E396" s="43"/>
      <c r="F396" s="230" t="s">
        <v>1105</v>
      </c>
      <c r="G396" s="43"/>
      <c r="H396" s="43"/>
      <c r="I396" s="231"/>
      <c r="J396" s="43"/>
      <c r="K396" s="43"/>
      <c r="L396" s="47"/>
      <c r="M396" s="232"/>
      <c r="N396" s="233"/>
      <c r="O396" s="87"/>
      <c r="P396" s="87"/>
      <c r="Q396" s="87"/>
      <c r="R396" s="87"/>
      <c r="S396" s="87"/>
      <c r="T396" s="88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T396" s="20" t="s">
        <v>218</v>
      </c>
      <c r="AU396" s="20" t="s">
        <v>81</v>
      </c>
    </row>
    <row r="397" s="12" customFormat="1" ht="25.92" customHeight="1">
      <c r="A397" s="12"/>
      <c r="B397" s="200"/>
      <c r="C397" s="201"/>
      <c r="D397" s="202" t="s">
        <v>70</v>
      </c>
      <c r="E397" s="203" t="s">
        <v>681</v>
      </c>
      <c r="F397" s="203" t="s">
        <v>1106</v>
      </c>
      <c r="G397" s="201"/>
      <c r="H397" s="201"/>
      <c r="I397" s="204"/>
      <c r="J397" s="205">
        <f>BK397</f>
        <v>0</v>
      </c>
      <c r="K397" s="201"/>
      <c r="L397" s="206"/>
      <c r="M397" s="207"/>
      <c r="N397" s="208"/>
      <c r="O397" s="208"/>
      <c r="P397" s="209">
        <f>P398+P404</f>
        <v>0</v>
      </c>
      <c r="Q397" s="208"/>
      <c r="R397" s="209">
        <f>R398+R404</f>
        <v>0</v>
      </c>
      <c r="S397" s="208"/>
      <c r="T397" s="210">
        <f>T398+T404</f>
        <v>0</v>
      </c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R397" s="211" t="s">
        <v>146</v>
      </c>
      <c r="AT397" s="212" t="s">
        <v>70</v>
      </c>
      <c r="AU397" s="212" t="s">
        <v>71</v>
      </c>
      <c r="AY397" s="211" t="s">
        <v>209</v>
      </c>
      <c r="BK397" s="213">
        <f>BK398+BK404</f>
        <v>0</v>
      </c>
    </row>
    <row r="398" s="12" customFormat="1" ht="22.8" customHeight="1">
      <c r="A398" s="12"/>
      <c r="B398" s="200"/>
      <c r="C398" s="201"/>
      <c r="D398" s="202" t="s">
        <v>70</v>
      </c>
      <c r="E398" s="214" t="s">
        <v>1123</v>
      </c>
      <c r="F398" s="214" t="s">
        <v>1124</v>
      </c>
      <c r="G398" s="201"/>
      <c r="H398" s="201"/>
      <c r="I398" s="204"/>
      <c r="J398" s="215">
        <f>BK398</f>
        <v>0</v>
      </c>
      <c r="K398" s="201"/>
      <c r="L398" s="206"/>
      <c r="M398" s="207"/>
      <c r="N398" s="208"/>
      <c r="O398" s="208"/>
      <c r="P398" s="209">
        <f>SUM(P399:P403)</f>
        <v>0</v>
      </c>
      <c r="Q398" s="208"/>
      <c r="R398" s="209">
        <f>SUM(R399:R403)</f>
        <v>0</v>
      </c>
      <c r="S398" s="208"/>
      <c r="T398" s="210">
        <f>SUM(T399:T403)</f>
        <v>0</v>
      </c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R398" s="211" t="s">
        <v>146</v>
      </c>
      <c r="AT398" s="212" t="s">
        <v>70</v>
      </c>
      <c r="AU398" s="212" t="s">
        <v>79</v>
      </c>
      <c r="AY398" s="211" t="s">
        <v>209</v>
      </c>
      <c r="BK398" s="213">
        <f>SUM(BK399:BK403)</f>
        <v>0</v>
      </c>
    </row>
    <row r="399" s="2" customFormat="1" ht="16.5" customHeight="1">
      <c r="A399" s="41"/>
      <c r="B399" s="42"/>
      <c r="C399" s="216" t="s">
        <v>694</v>
      </c>
      <c r="D399" s="216" t="s">
        <v>211</v>
      </c>
      <c r="E399" s="217" t="s">
        <v>1126</v>
      </c>
      <c r="F399" s="218" t="s">
        <v>1127</v>
      </c>
      <c r="G399" s="219" t="s">
        <v>214</v>
      </c>
      <c r="H399" s="220">
        <v>20</v>
      </c>
      <c r="I399" s="221"/>
      <c r="J399" s="222">
        <f>ROUND(I399*H399,2)</f>
        <v>0</v>
      </c>
      <c r="K399" s="218" t="s">
        <v>215</v>
      </c>
      <c r="L399" s="47"/>
      <c r="M399" s="223" t="s">
        <v>19</v>
      </c>
      <c r="N399" s="224" t="s">
        <v>42</v>
      </c>
      <c r="O399" s="87"/>
      <c r="P399" s="225">
        <f>O399*H399</f>
        <v>0</v>
      </c>
      <c r="Q399" s="225">
        <v>0</v>
      </c>
      <c r="R399" s="225">
        <f>Q399*H399</f>
        <v>0</v>
      </c>
      <c r="S399" s="225">
        <v>0</v>
      </c>
      <c r="T399" s="226">
        <f>S399*H399</f>
        <v>0</v>
      </c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R399" s="227" t="s">
        <v>592</v>
      </c>
      <c r="AT399" s="227" t="s">
        <v>211</v>
      </c>
      <c r="AU399" s="227" t="s">
        <v>81</v>
      </c>
      <c r="AY399" s="20" t="s">
        <v>209</v>
      </c>
      <c r="BE399" s="228">
        <f>IF(N399="základní",J399,0)</f>
        <v>0</v>
      </c>
      <c r="BF399" s="228">
        <f>IF(N399="snížená",J399,0)</f>
        <v>0</v>
      </c>
      <c r="BG399" s="228">
        <f>IF(N399="zákl. přenesená",J399,0)</f>
        <v>0</v>
      </c>
      <c r="BH399" s="228">
        <f>IF(N399="sníž. přenesená",J399,0)</f>
        <v>0</v>
      </c>
      <c r="BI399" s="228">
        <f>IF(N399="nulová",J399,0)</f>
        <v>0</v>
      </c>
      <c r="BJ399" s="20" t="s">
        <v>79</v>
      </c>
      <c r="BK399" s="228">
        <f>ROUND(I399*H399,2)</f>
        <v>0</v>
      </c>
      <c r="BL399" s="20" t="s">
        <v>592</v>
      </c>
      <c r="BM399" s="227" t="s">
        <v>2360</v>
      </c>
    </row>
    <row r="400" s="2" customFormat="1">
      <c r="A400" s="41"/>
      <c r="B400" s="42"/>
      <c r="C400" s="43"/>
      <c r="D400" s="229" t="s">
        <v>218</v>
      </c>
      <c r="E400" s="43"/>
      <c r="F400" s="230" t="s">
        <v>1129</v>
      </c>
      <c r="G400" s="43"/>
      <c r="H400" s="43"/>
      <c r="I400" s="231"/>
      <c r="J400" s="43"/>
      <c r="K400" s="43"/>
      <c r="L400" s="47"/>
      <c r="M400" s="232"/>
      <c r="N400" s="233"/>
      <c r="O400" s="87"/>
      <c r="P400" s="87"/>
      <c r="Q400" s="87"/>
      <c r="R400" s="87"/>
      <c r="S400" s="87"/>
      <c r="T400" s="88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T400" s="20" t="s">
        <v>218</v>
      </c>
      <c r="AU400" s="20" t="s">
        <v>81</v>
      </c>
    </row>
    <row r="401" s="14" customFormat="1">
      <c r="A401" s="14"/>
      <c r="B401" s="245"/>
      <c r="C401" s="246"/>
      <c r="D401" s="236" t="s">
        <v>220</v>
      </c>
      <c r="E401" s="247" t="s">
        <v>19</v>
      </c>
      <c r="F401" s="248" t="s">
        <v>331</v>
      </c>
      <c r="G401" s="246"/>
      <c r="H401" s="249">
        <v>20</v>
      </c>
      <c r="I401" s="250"/>
      <c r="J401" s="246"/>
      <c r="K401" s="246"/>
      <c r="L401" s="251"/>
      <c r="M401" s="252"/>
      <c r="N401" s="253"/>
      <c r="O401" s="253"/>
      <c r="P401" s="253"/>
      <c r="Q401" s="253"/>
      <c r="R401" s="253"/>
      <c r="S401" s="253"/>
      <c r="T401" s="25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55" t="s">
        <v>220</v>
      </c>
      <c r="AU401" s="255" t="s">
        <v>81</v>
      </c>
      <c r="AV401" s="14" t="s">
        <v>81</v>
      </c>
      <c r="AW401" s="14" t="s">
        <v>32</v>
      </c>
      <c r="AX401" s="14" t="s">
        <v>79</v>
      </c>
      <c r="AY401" s="255" t="s">
        <v>209</v>
      </c>
    </row>
    <row r="402" s="2" customFormat="1" ht="16.5" customHeight="1">
      <c r="A402" s="41"/>
      <c r="B402" s="42"/>
      <c r="C402" s="216" t="s">
        <v>699</v>
      </c>
      <c r="D402" s="216" t="s">
        <v>211</v>
      </c>
      <c r="E402" s="217" t="s">
        <v>1131</v>
      </c>
      <c r="F402" s="218" t="s">
        <v>1132</v>
      </c>
      <c r="G402" s="219" t="s">
        <v>214</v>
      </c>
      <c r="H402" s="220">
        <v>20</v>
      </c>
      <c r="I402" s="221"/>
      <c r="J402" s="222">
        <f>ROUND(I402*H402,2)</f>
        <v>0</v>
      </c>
      <c r="K402" s="218" t="s">
        <v>19</v>
      </c>
      <c r="L402" s="47"/>
      <c r="M402" s="223" t="s">
        <v>19</v>
      </c>
      <c r="N402" s="224" t="s">
        <v>42</v>
      </c>
      <c r="O402" s="87"/>
      <c r="P402" s="225">
        <f>O402*H402</f>
        <v>0</v>
      </c>
      <c r="Q402" s="225">
        <v>0</v>
      </c>
      <c r="R402" s="225">
        <f>Q402*H402</f>
        <v>0</v>
      </c>
      <c r="S402" s="225">
        <v>0</v>
      </c>
      <c r="T402" s="226">
        <f>S402*H402</f>
        <v>0</v>
      </c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R402" s="227" t="s">
        <v>216</v>
      </c>
      <c r="AT402" s="227" t="s">
        <v>211</v>
      </c>
      <c r="AU402" s="227" t="s">
        <v>81</v>
      </c>
      <c r="AY402" s="20" t="s">
        <v>209</v>
      </c>
      <c r="BE402" s="228">
        <f>IF(N402="základní",J402,0)</f>
        <v>0</v>
      </c>
      <c r="BF402" s="228">
        <f>IF(N402="snížená",J402,0)</f>
        <v>0</v>
      </c>
      <c r="BG402" s="228">
        <f>IF(N402="zákl. přenesená",J402,0)</f>
        <v>0</v>
      </c>
      <c r="BH402" s="228">
        <f>IF(N402="sníž. přenesená",J402,0)</f>
        <v>0</v>
      </c>
      <c r="BI402" s="228">
        <f>IF(N402="nulová",J402,0)</f>
        <v>0</v>
      </c>
      <c r="BJ402" s="20" t="s">
        <v>79</v>
      </c>
      <c r="BK402" s="228">
        <f>ROUND(I402*H402,2)</f>
        <v>0</v>
      </c>
      <c r="BL402" s="20" t="s">
        <v>216</v>
      </c>
      <c r="BM402" s="227" t="s">
        <v>2361</v>
      </c>
    </row>
    <row r="403" s="14" customFormat="1">
      <c r="A403" s="14"/>
      <c r="B403" s="245"/>
      <c r="C403" s="246"/>
      <c r="D403" s="236" t="s">
        <v>220</v>
      </c>
      <c r="E403" s="247" t="s">
        <v>19</v>
      </c>
      <c r="F403" s="248" t="s">
        <v>331</v>
      </c>
      <c r="G403" s="246"/>
      <c r="H403" s="249">
        <v>20</v>
      </c>
      <c r="I403" s="250"/>
      <c r="J403" s="246"/>
      <c r="K403" s="246"/>
      <c r="L403" s="251"/>
      <c r="M403" s="252"/>
      <c r="N403" s="253"/>
      <c r="O403" s="253"/>
      <c r="P403" s="253"/>
      <c r="Q403" s="253"/>
      <c r="R403" s="253"/>
      <c r="S403" s="253"/>
      <c r="T403" s="25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55" t="s">
        <v>220</v>
      </c>
      <c r="AU403" s="255" t="s">
        <v>81</v>
      </c>
      <c r="AV403" s="14" t="s">
        <v>81</v>
      </c>
      <c r="AW403" s="14" t="s">
        <v>32</v>
      </c>
      <c r="AX403" s="14" t="s">
        <v>79</v>
      </c>
      <c r="AY403" s="255" t="s">
        <v>209</v>
      </c>
    </row>
    <row r="404" s="12" customFormat="1" ht="22.8" customHeight="1">
      <c r="A404" s="12"/>
      <c r="B404" s="200"/>
      <c r="C404" s="201"/>
      <c r="D404" s="202" t="s">
        <v>70</v>
      </c>
      <c r="E404" s="214" t="s">
        <v>1171</v>
      </c>
      <c r="F404" s="214" t="s">
        <v>1172</v>
      </c>
      <c r="G404" s="201"/>
      <c r="H404" s="201"/>
      <c r="I404" s="204"/>
      <c r="J404" s="215">
        <f>BK404</f>
        <v>0</v>
      </c>
      <c r="K404" s="201"/>
      <c r="L404" s="206"/>
      <c r="M404" s="207"/>
      <c r="N404" s="208"/>
      <c r="O404" s="208"/>
      <c r="P404" s="209">
        <f>SUM(P405:P406)</f>
        <v>0</v>
      </c>
      <c r="Q404" s="208"/>
      <c r="R404" s="209">
        <f>SUM(R405:R406)</f>
        <v>0</v>
      </c>
      <c r="S404" s="208"/>
      <c r="T404" s="210">
        <f>SUM(T405:T406)</f>
        <v>0</v>
      </c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R404" s="211" t="s">
        <v>146</v>
      </c>
      <c r="AT404" s="212" t="s">
        <v>70</v>
      </c>
      <c r="AU404" s="212" t="s">
        <v>79</v>
      </c>
      <c r="AY404" s="211" t="s">
        <v>209</v>
      </c>
      <c r="BK404" s="213">
        <f>SUM(BK405:BK406)</f>
        <v>0</v>
      </c>
    </row>
    <row r="405" s="2" customFormat="1" ht="24.15" customHeight="1">
      <c r="A405" s="41"/>
      <c r="B405" s="42"/>
      <c r="C405" s="216" t="s">
        <v>704</v>
      </c>
      <c r="D405" s="216" t="s">
        <v>211</v>
      </c>
      <c r="E405" s="217" t="s">
        <v>1174</v>
      </c>
      <c r="F405" s="218" t="s">
        <v>1175</v>
      </c>
      <c r="G405" s="219" t="s">
        <v>299</v>
      </c>
      <c r="H405" s="220">
        <v>4</v>
      </c>
      <c r="I405" s="221"/>
      <c r="J405" s="222">
        <f>ROUND(I405*H405,2)</f>
        <v>0</v>
      </c>
      <c r="K405" s="218" t="s">
        <v>215</v>
      </c>
      <c r="L405" s="47"/>
      <c r="M405" s="223" t="s">
        <v>19</v>
      </c>
      <c r="N405" s="224" t="s">
        <v>42</v>
      </c>
      <c r="O405" s="87"/>
      <c r="P405" s="225">
        <f>O405*H405</f>
        <v>0</v>
      </c>
      <c r="Q405" s="225">
        <v>0</v>
      </c>
      <c r="R405" s="225">
        <f>Q405*H405</f>
        <v>0</v>
      </c>
      <c r="S405" s="225">
        <v>0</v>
      </c>
      <c r="T405" s="226">
        <f>S405*H405</f>
        <v>0</v>
      </c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R405" s="227" t="s">
        <v>592</v>
      </c>
      <c r="AT405" s="227" t="s">
        <v>211</v>
      </c>
      <c r="AU405" s="227" t="s">
        <v>81</v>
      </c>
      <c r="AY405" s="20" t="s">
        <v>209</v>
      </c>
      <c r="BE405" s="228">
        <f>IF(N405="základní",J405,0)</f>
        <v>0</v>
      </c>
      <c r="BF405" s="228">
        <f>IF(N405="snížená",J405,0)</f>
        <v>0</v>
      </c>
      <c r="BG405" s="228">
        <f>IF(N405="zákl. přenesená",J405,0)</f>
        <v>0</v>
      </c>
      <c r="BH405" s="228">
        <f>IF(N405="sníž. přenesená",J405,0)</f>
        <v>0</v>
      </c>
      <c r="BI405" s="228">
        <f>IF(N405="nulová",J405,0)</f>
        <v>0</v>
      </c>
      <c r="BJ405" s="20" t="s">
        <v>79</v>
      </c>
      <c r="BK405" s="228">
        <f>ROUND(I405*H405,2)</f>
        <v>0</v>
      </c>
      <c r="BL405" s="20" t="s">
        <v>592</v>
      </c>
      <c r="BM405" s="227" t="s">
        <v>2362</v>
      </c>
    </row>
    <row r="406" s="2" customFormat="1">
      <c r="A406" s="41"/>
      <c r="B406" s="42"/>
      <c r="C406" s="43"/>
      <c r="D406" s="229" t="s">
        <v>218</v>
      </c>
      <c r="E406" s="43"/>
      <c r="F406" s="230" t="s">
        <v>1177</v>
      </c>
      <c r="G406" s="43"/>
      <c r="H406" s="43"/>
      <c r="I406" s="231"/>
      <c r="J406" s="43"/>
      <c r="K406" s="43"/>
      <c r="L406" s="47"/>
      <c r="M406" s="289"/>
      <c r="N406" s="290"/>
      <c r="O406" s="291"/>
      <c r="P406" s="291"/>
      <c r="Q406" s="291"/>
      <c r="R406" s="291"/>
      <c r="S406" s="291"/>
      <c r="T406" s="292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T406" s="20" t="s">
        <v>218</v>
      </c>
      <c r="AU406" s="20" t="s">
        <v>81</v>
      </c>
    </row>
    <row r="407" s="2" customFormat="1" ht="6.96" customHeight="1">
      <c r="A407" s="41"/>
      <c r="B407" s="62"/>
      <c r="C407" s="63"/>
      <c r="D407" s="63"/>
      <c r="E407" s="63"/>
      <c r="F407" s="63"/>
      <c r="G407" s="63"/>
      <c r="H407" s="63"/>
      <c r="I407" s="63"/>
      <c r="J407" s="63"/>
      <c r="K407" s="63"/>
      <c r="L407" s="47"/>
      <c r="M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</row>
  </sheetData>
  <sheetProtection sheet="1" autoFilter="0" formatColumns="0" formatRows="0" objects="1" scenarios="1" spinCount="100000" saltValue="hIyKzcSD9LbrxJiTeNgU7CbNb4vS+F+z4NPdcuPxODq+KUgMtvbt823AWFAkewv8vM2EIlm0cDSJiNYjK2XCyw==" hashValue="Jxmjei9Ie4FeYTZOwWrHsSA6IdYDbtsqZMlDkujKg3z4G0DMQAMm9+1s0ZvXucb1E6NTumGZbbrX0z03QJHRdA==" algorithmName="SHA-512" password="CC35"/>
  <autoFilter ref="C96:K40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5:H85"/>
    <mergeCell ref="E87:H87"/>
    <mergeCell ref="E89:H89"/>
    <mergeCell ref="L2:V2"/>
  </mergeCells>
  <hyperlinks>
    <hyperlink ref="F101" r:id="rId1" display="https://podminky.urs.cz/item/CS_URS_2023_02/113106190"/>
    <hyperlink ref="F106" r:id="rId2" display="https://podminky.urs.cz/item/CS_URS_2023_02/113107323"/>
    <hyperlink ref="F111" r:id="rId3" display="https://podminky.urs.cz/item/CS_URS_2023_02/115101201"/>
    <hyperlink ref="F114" r:id="rId4" display="https://podminky.urs.cz/item/CS_URS_2023_02/115101301"/>
    <hyperlink ref="F117" r:id="rId5" display="https://podminky.urs.cz/item/CS_URS_2023_02/119001422"/>
    <hyperlink ref="F121" r:id="rId6" display="https://podminky.urs.cz/item/CS_URS_2023_02/121151103"/>
    <hyperlink ref="F126" r:id="rId7" display="https://podminky.urs.cz/item/CS_URS_2023_02/132154206"/>
    <hyperlink ref="F131" r:id="rId8" display="https://podminky.urs.cz/item/CS_URS_2023_02/132254206"/>
    <hyperlink ref="F134" r:id="rId9" display="https://podminky.urs.cz/item/CS_URS_2023_02/132354206"/>
    <hyperlink ref="F137" r:id="rId10" display="https://podminky.urs.cz/item/CS_URS_2023_02/132454206"/>
    <hyperlink ref="F140" r:id="rId11" display="https://podminky.urs.cz/item/CS_URS_2023_02/139001101"/>
    <hyperlink ref="F147" r:id="rId12" display="https://podminky.urs.cz/item/CS_URS_2023_02/151811131"/>
    <hyperlink ref="F150" r:id="rId13" display="https://podminky.urs.cz/item/CS_URS_2023_02/151811231"/>
    <hyperlink ref="F152" r:id="rId14" display="https://podminky.urs.cz/item/CS_URS_2023_02/162651112"/>
    <hyperlink ref="F169" r:id="rId15" display="https://podminky.urs.cz/item/CS_URS_2023_02/162751117"/>
    <hyperlink ref="F178" r:id="rId16" display="https://podminky.urs.cz/item/CS_URS_2023_02/162751119"/>
    <hyperlink ref="F181" r:id="rId17" display="https://podminky.urs.cz/item/CS_URS_2023_02/162751137"/>
    <hyperlink ref="F186" r:id="rId18" display="https://podminky.urs.cz/item/CS_URS_2023_02/162751139"/>
    <hyperlink ref="F189" r:id="rId19" display="https://podminky.urs.cz/item/CS_URS_2023_02/167151111"/>
    <hyperlink ref="F203" r:id="rId20" display="https://podminky.urs.cz/item/CS_URS_2023_02/171201231"/>
    <hyperlink ref="F206" r:id="rId21" display="https://podminky.urs.cz/item/CS_URS_2023_02/171251201"/>
    <hyperlink ref="F211" r:id="rId22" display="https://podminky.urs.cz/item/CS_URS_2023_02/174151101"/>
    <hyperlink ref="F218" r:id="rId23" display="https://podminky.urs.cz/item/CS_URS_2023_02/175151101"/>
    <hyperlink ref="F224" r:id="rId24" display="https://podminky.urs.cz/item/CS_URS_2023_02/181351003"/>
    <hyperlink ref="F228" r:id="rId25" display="https://podminky.urs.cz/item/CS_URS_2023_02/181411131"/>
    <hyperlink ref="F233" r:id="rId26" display="https://podminky.urs.cz/item/CS_URS_2023_02/212755214"/>
    <hyperlink ref="F237" r:id="rId27" display="https://podminky.urs.cz/item/CS_URS_2023_02/451572111"/>
    <hyperlink ref="F242" r:id="rId28" display="https://podminky.urs.cz/item/CS_URS_2023_02/452313141"/>
    <hyperlink ref="F252" r:id="rId29" display="https://podminky.urs.cz/item/CS_URS_2023_02/564710003"/>
    <hyperlink ref="F257" r:id="rId30" display="https://podminky.urs.cz/item/CS_URS_2023_02/564750111"/>
    <hyperlink ref="F262" r:id="rId31" display="https://podminky.urs.cz/item/CS_URS_2023_02/564760001"/>
    <hyperlink ref="F267" r:id="rId32" display="https://podminky.urs.cz/item/CS_URS_2023_02/584921111"/>
    <hyperlink ref="F273" r:id="rId33" display="https://podminky.urs.cz/item/CS_URS_2023_02/852242122"/>
    <hyperlink ref="F278" r:id="rId34" display="https://podminky.urs.cz/item/CS_URS_2023_02/857242122"/>
    <hyperlink ref="F283" r:id="rId35" display="https://podminky.urs.cz/item/CS_URS_2023_02/857244122"/>
    <hyperlink ref="F288" r:id="rId36" display="https://podminky.urs.cz/item/CS_URS_2023_02/871241211"/>
    <hyperlink ref="F296" r:id="rId37" display="https://podminky.urs.cz/item/CS_URS_2023_02/877241101"/>
    <hyperlink ref="F301" r:id="rId38" display="https://podminky.urs.cz/item/CS_URS_2023_02/877241201"/>
    <hyperlink ref="F315" r:id="rId39" display="https://podminky.urs.cz/item/CS_URS_2023_02/877241210"/>
    <hyperlink ref="F320" r:id="rId40" display="https://podminky.urs.cz/item/CS_URS_2023_02/891241112"/>
    <hyperlink ref="F328" r:id="rId41" display="https://podminky.urs.cz/item/CS_URS_2023_02/892241111"/>
    <hyperlink ref="F332" r:id="rId42" display="https://podminky.urs.cz/item/CS_URS_2023_02/892273122"/>
    <hyperlink ref="F336" r:id="rId43" display="https://podminky.urs.cz/item/CS_URS_2023_02/892372111"/>
    <hyperlink ref="F344" r:id="rId44" display="https://podminky.urs.cz/item/CS_URS_2023_02/899712111"/>
    <hyperlink ref="F352" r:id="rId45" display="https://podminky.urs.cz/item/CS_URS_2023_02/899721111"/>
    <hyperlink ref="F355" r:id="rId46" display="https://podminky.urs.cz/item/CS_URS_2023_02/899722113"/>
    <hyperlink ref="F359" r:id="rId47" display="https://podminky.urs.cz/item/CS_URS_2023_02/919726123"/>
    <hyperlink ref="F365" r:id="rId48" display="https://podminky.urs.cz/item/CS_URS_2023_02/979094441"/>
    <hyperlink ref="F368" r:id="rId49" display="https://podminky.urs.cz/item/CS_URS_2023_02/997221551"/>
    <hyperlink ref="F370" r:id="rId50" display="https://podminky.urs.cz/item/CS_URS_2023_02/997221559"/>
    <hyperlink ref="F373" r:id="rId51" display="https://podminky.urs.cz/item/CS_URS_2023_02/997221571"/>
    <hyperlink ref="F381" r:id="rId52" display="https://podminky.urs.cz/item/CS_URS_2023_02/997221579"/>
    <hyperlink ref="F389" r:id="rId53" display="https://podminky.urs.cz/item/CS_URS_2023_02/997221612"/>
    <hyperlink ref="F391" r:id="rId54" display="https://podminky.urs.cz/item/CS_URS_2023_02/997221873"/>
    <hyperlink ref="F394" r:id="rId55" display="https://podminky.urs.cz/item/CS_URS_2023_02/998276101"/>
    <hyperlink ref="F396" r:id="rId56" display="https://podminky.urs.cz/item/CS_URS_2023_02/998276125"/>
    <hyperlink ref="F400" r:id="rId57" display="https://podminky.urs.cz/item/CS_URS_2023_02/230032029"/>
    <hyperlink ref="F406" r:id="rId58" display="https://podminky.urs.cz/item/CS_URS_2023_02/4606615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9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118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1178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1179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2363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ROUND(J95,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ROUND((SUM(BE95:BE326)),  2)</f>
        <v>0</v>
      </c>
      <c r="G35" s="41"/>
      <c r="H35" s="41"/>
      <c r="I35" s="161">
        <v>0.20999999999999999</v>
      </c>
      <c r="J35" s="160">
        <f>ROUND(((SUM(BE95:BE326))*I35),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ROUND((SUM(BF95:BF326)),  2)</f>
        <v>0</v>
      </c>
      <c r="G36" s="41"/>
      <c r="H36" s="41"/>
      <c r="I36" s="161">
        <v>0.12</v>
      </c>
      <c r="J36" s="160">
        <f>ROUND(((SUM(BF95:BF326))*I36),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ROUND((SUM(BG95:BG326)),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ROUND((SUM(BH95:BH326)),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ROUND((SUM(BI95:BI326)),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1178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1179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IO.02.09.1 - Řad B - nezpůsobilé výdaje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J95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J96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J97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J214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J217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J232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J238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188</v>
      </c>
      <c r="E70" s="186"/>
      <c r="F70" s="186"/>
      <c r="G70" s="186"/>
      <c r="H70" s="186"/>
      <c r="I70" s="186"/>
      <c r="J70" s="187">
        <f>J307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189</v>
      </c>
      <c r="E71" s="186"/>
      <c r="F71" s="186"/>
      <c r="G71" s="186"/>
      <c r="H71" s="186"/>
      <c r="I71" s="186"/>
      <c r="J71" s="187">
        <f>J315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9" customFormat="1" ht="24.96" customHeight="1">
      <c r="A72" s="9"/>
      <c r="B72" s="178"/>
      <c r="C72" s="179"/>
      <c r="D72" s="180" t="s">
        <v>190</v>
      </c>
      <c r="E72" s="181"/>
      <c r="F72" s="181"/>
      <c r="G72" s="181"/>
      <c r="H72" s="181"/>
      <c r="I72" s="181"/>
      <c r="J72" s="182">
        <f>J320</f>
        <v>0</v>
      </c>
      <c r="K72" s="179"/>
      <c r="L72" s="183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10" customFormat="1" ht="19.92" customHeight="1">
      <c r="A73" s="10"/>
      <c r="B73" s="184"/>
      <c r="C73" s="128"/>
      <c r="D73" s="185" t="s">
        <v>192</v>
      </c>
      <c r="E73" s="186"/>
      <c r="F73" s="186"/>
      <c r="G73" s="186"/>
      <c r="H73" s="186"/>
      <c r="I73" s="186"/>
      <c r="J73" s="187">
        <f>J321</f>
        <v>0</v>
      </c>
      <c r="K73" s="128"/>
      <c r="L73" s="18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2" customFormat="1" ht="21.84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9" s="2" customFormat="1" ht="6.96" customHeight="1">
      <c r="A79" s="41"/>
      <c r="B79" s="64"/>
      <c r="C79" s="65"/>
      <c r="D79" s="65"/>
      <c r="E79" s="65"/>
      <c r="F79" s="65"/>
      <c r="G79" s="65"/>
      <c r="H79" s="65"/>
      <c r="I79" s="65"/>
      <c r="J79" s="65"/>
      <c r="K79" s="65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24.96" customHeight="1">
      <c r="A80" s="41"/>
      <c r="B80" s="42"/>
      <c r="C80" s="26" t="s">
        <v>194</v>
      </c>
      <c r="D80" s="43"/>
      <c r="E80" s="43"/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16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6.5" customHeight="1">
      <c r="A83" s="41"/>
      <c r="B83" s="42"/>
      <c r="C83" s="43"/>
      <c r="D83" s="43"/>
      <c r="E83" s="173" t="str">
        <f>E7</f>
        <v>VODOVOD BORKA</v>
      </c>
      <c r="F83" s="35"/>
      <c r="G83" s="35"/>
      <c r="H83" s="35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1" customFormat="1" ht="12" customHeight="1">
      <c r="B84" s="24"/>
      <c r="C84" s="35" t="s">
        <v>175</v>
      </c>
      <c r="D84" s="25"/>
      <c r="E84" s="25"/>
      <c r="F84" s="25"/>
      <c r="G84" s="25"/>
      <c r="H84" s="25"/>
      <c r="I84" s="25"/>
      <c r="J84" s="25"/>
      <c r="K84" s="25"/>
      <c r="L84" s="23"/>
    </row>
    <row r="85" s="2" customFormat="1" ht="16.5" customHeight="1">
      <c r="A85" s="41"/>
      <c r="B85" s="42"/>
      <c r="C85" s="43"/>
      <c r="D85" s="43"/>
      <c r="E85" s="173" t="s">
        <v>1178</v>
      </c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2" customHeight="1">
      <c r="A86" s="41"/>
      <c r="B86" s="42"/>
      <c r="C86" s="35" t="s">
        <v>1179</v>
      </c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6.5" customHeight="1">
      <c r="A87" s="41"/>
      <c r="B87" s="42"/>
      <c r="C87" s="43"/>
      <c r="D87" s="43"/>
      <c r="E87" s="72" t="str">
        <f>E11</f>
        <v>IO.02.09.1 - Řad B - nezpůsobilé výdaje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2" customHeight="1">
      <c r="A89" s="41"/>
      <c r="B89" s="42"/>
      <c r="C89" s="35" t="s">
        <v>21</v>
      </c>
      <c r="D89" s="43"/>
      <c r="E89" s="43"/>
      <c r="F89" s="30" t="str">
        <f>F14</f>
        <v>Obec Přestavlky u Čerčan</v>
      </c>
      <c r="G89" s="43"/>
      <c r="H89" s="43"/>
      <c r="I89" s="35" t="s">
        <v>23</v>
      </c>
      <c r="J89" s="75" t="str">
        <f>IF(J14="","",J14)</f>
        <v>4. 9. 2023</v>
      </c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25.65" customHeight="1">
      <c r="A91" s="41"/>
      <c r="B91" s="42"/>
      <c r="C91" s="35" t="s">
        <v>25</v>
      </c>
      <c r="D91" s="43"/>
      <c r="E91" s="43"/>
      <c r="F91" s="30" t="str">
        <f>E17</f>
        <v>Obec Přestavlky u Čerčan</v>
      </c>
      <c r="G91" s="43"/>
      <c r="H91" s="43"/>
      <c r="I91" s="35" t="s">
        <v>30</v>
      </c>
      <c r="J91" s="39" t="str">
        <f>E23</f>
        <v>Vodohospodářský rozvoj a výstavba, a.s.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5.15" customHeight="1">
      <c r="A92" s="41"/>
      <c r="B92" s="42"/>
      <c r="C92" s="35" t="s">
        <v>28</v>
      </c>
      <c r="D92" s="43"/>
      <c r="E92" s="43"/>
      <c r="F92" s="30" t="str">
        <f>IF(E20="","",E20)</f>
        <v>Vyplň údaj</v>
      </c>
      <c r="G92" s="43"/>
      <c r="H92" s="43"/>
      <c r="I92" s="35" t="s">
        <v>33</v>
      </c>
      <c r="J92" s="39" t="str">
        <f>E26</f>
        <v>M. Morská</v>
      </c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0.32" customHeight="1">
      <c r="A93" s="41"/>
      <c r="B93" s="42"/>
      <c r="C93" s="43"/>
      <c r="D93" s="43"/>
      <c r="E93" s="43"/>
      <c r="F93" s="43"/>
      <c r="G93" s="43"/>
      <c r="H93" s="43"/>
      <c r="I93" s="43"/>
      <c r="J93" s="43"/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11" customFormat="1" ht="29.28" customHeight="1">
      <c r="A94" s="189"/>
      <c r="B94" s="190"/>
      <c r="C94" s="191" t="s">
        <v>195</v>
      </c>
      <c r="D94" s="192" t="s">
        <v>56</v>
      </c>
      <c r="E94" s="192" t="s">
        <v>52</v>
      </c>
      <c r="F94" s="192" t="s">
        <v>53</v>
      </c>
      <c r="G94" s="192" t="s">
        <v>196</v>
      </c>
      <c r="H94" s="192" t="s">
        <v>197</v>
      </c>
      <c r="I94" s="192" t="s">
        <v>198</v>
      </c>
      <c r="J94" s="192" t="s">
        <v>179</v>
      </c>
      <c r="K94" s="193" t="s">
        <v>199</v>
      </c>
      <c r="L94" s="194"/>
      <c r="M94" s="95" t="s">
        <v>19</v>
      </c>
      <c r="N94" s="96" t="s">
        <v>41</v>
      </c>
      <c r="O94" s="96" t="s">
        <v>200</v>
      </c>
      <c r="P94" s="96" t="s">
        <v>201</v>
      </c>
      <c r="Q94" s="96" t="s">
        <v>202</v>
      </c>
      <c r="R94" s="96" t="s">
        <v>203</v>
      </c>
      <c r="S94" s="96" t="s">
        <v>204</v>
      </c>
      <c r="T94" s="97" t="s">
        <v>205</v>
      </c>
      <c r="U94" s="189"/>
      <c r="V94" s="189"/>
      <c r="W94" s="189"/>
      <c r="X94" s="189"/>
      <c r="Y94" s="189"/>
      <c r="Z94" s="189"/>
      <c r="AA94" s="189"/>
      <c r="AB94" s="189"/>
      <c r="AC94" s="189"/>
      <c r="AD94" s="189"/>
      <c r="AE94" s="189"/>
    </row>
    <row r="95" s="2" customFormat="1" ht="22.8" customHeight="1">
      <c r="A95" s="41"/>
      <c r="B95" s="42"/>
      <c r="C95" s="102" t="s">
        <v>206</v>
      </c>
      <c r="D95" s="43"/>
      <c r="E95" s="43"/>
      <c r="F95" s="43"/>
      <c r="G95" s="43"/>
      <c r="H95" s="43"/>
      <c r="I95" s="43"/>
      <c r="J95" s="195">
        <f>BK95</f>
        <v>0</v>
      </c>
      <c r="K95" s="43"/>
      <c r="L95" s="47"/>
      <c r="M95" s="98"/>
      <c r="N95" s="196"/>
      <c r="O95" s="99"/>
      <c r="P95" s="197">
        <f>P96+P320</f>
        <v>0</v>
      </c>
      <c r="Q95" s="99"/>
      <c r="R95" s="197">
        <f>R96+R320</f>
        <v>1.0097600499999999</v>
      </c>
      <c r="S95" s="99"/>
      <c r="T95" s="198">
        <f>T96+T320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70</v>
      </c>
      <c r="AU95" s="20" t="s">
        <v>180</v>
      </c>
      <c r="BK95" s="199">
        <f>BK96+BK320</f>
        <v>0</v>
      </c>
    </row>
    <row r="96" s="12" customFormat="1" ht="25.92" customHeight="1">
      <c r="A96" s="12"/>
      <c r="B96" s="200"/>
      <c r="C96" s="201"/>
      <c r="D96" s="202" t="s">
        <v>70</v>
      </c>
      <c r="E96" s="203" t="s">
        <v>207</v>
      </c>
      <c r="F96" s="203" t="s">
        <v>208</v>
      </c>
      <c r="G96" s="201"/>
      <c r="H96" s="201"/>
      <c r="I96" s="204"/>
      <c r="J96" s="205">
        <f>BK96</f>
        <v>0</v>
      </c>
      <c r="K96" s="201"/>
      <c r="L96" s="206"/>
      <c r="M96" s="207"/>
      <c r="N96" s="208"/>
      <c r="O96" s="208"/>
      <c r="P96" s="209">
        <f>P97+P214+P217+P232+P238+P307+P315</f>
        <v>0</v>
      </c>
      <c r="Q96" s="208"/>
      <c r="R96" s="209">
        <f>R97+R214+R217+R232+R238+R307+R315</f>
        <v>1.0097600499999999</v>
      </c>
      <c r="S96" s="208"/>
      <c r="T96" s="210">
        <f>T97+T214+T217+T232+T238+T307+T315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11" t="s">
        <v>79</v>
      </c>
      <c r="AT96" s="212" t="s">
        <v>70</v>
      </c>
      <c r="AU96" s="212" t="s">
        <v>71</v>
      </c>
      <c r="AY96" s="211" t="s">
        <v>209</v>
      </c>
      <c r="BK96" s="213">
        <f>BK97+BK214+BK217+BK232+BK238+BK307+BK315</f>
        <v>0</v>
      </c>
    </row>
    <row r="97" s="12" customFormat="1" ht="22.8" customHeight="1">
      <c r="A97" s="12"/>
      <c r="B97" s="200"/>
      <c r="C97" s="201"/>
      <c r="D97" s="202" t="s">
        <v>70</v>
      </c>
      <c r="E97" s="214" t="s">
        <v>79</v>
      </c>
      <c r="F97" s="214" t="s">
        <v>210</v>
      </c>
      <c r="G97" s="201"/>
      <c r="H97" s="201"/>
      <c r="I97" s="204"/>
      <c r="J97" s="215">
        <f>BK97</f>
        <v>0</v>
      </c>
      <c r="K97" s="201"/>
      <c r="L97" s="206"/>
      <c r="M97" s="207"/>
      <c r="N97" s="208"/>
      <c r="O97" s="208"/>
      <c r="P97" s="209">
        <f>SUM(P98:P213)</f>
        <v>0</v>
      </c>
      <c r="Q97" s="208"/>
      <c r="R97" s="209">
        <f>SUM(R98:R213)</f>
        <v>0.127081</v>
      </c>
      <c r="S97" s="208"/>
      <c r="T97" s="210">
        <f>SUM(T98:T213)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1" t="s">
        <v>79</v>
      </c>
      <c r="AT97" s="212" t="s">
        <v>70</v>
      </c>
      <c r="AU97" s="212" t="s">
        <v>79</v>
      </c>
      <c r="AY97" s="211" t="s">
        <v>209</v>
      </c>
      <c r="BK97" s="213">
        <f>SUM(BK98:BK213)</f>
        <v>0</v>
      </c>
    </row>
    <row r="98" s="2" customFormat="1" ht="16.5" customHeight="1">
      <c r="A98" s="41"/>
      <c r="B98" s="42"/>
      <c r="C98" s="216" t="s">
        <v>79</v>
      </c>
      <c r="D98" s="216" t="s">
        <v>211</v>
      </c>
      <c r="E98" s="217" t="s">
        <v>285</v>
      </c>
      <c r="F98" s="218" t="s">
        <v>286</v>
      </c>
      <c r="G98" s="219" t="s">
        <v>287</v>
      </c>
      <c r="H98" s="220">
        <v>69</v>
      </c>
      <c r="I98" s="221"/>
      <c r="J98" s="222">
        <f>ROUND(I98*H98,2)</f>
        <v>0</v>
      </c>
      <c r="K98" s="218" t="s">
        <v>215</v>
      </c>
      <c r="L98" s="47"/>
      <c r="M98" s="223" t="s">
        <v>19</v>
      </c>
      <c r="N98" s="224" t="s">
        <v>42</v>
      </c>
      <c r="O98" s="87"/>
      <c r="P98" s="225">
        <f>O98*H98</f>
        <v>0</v>
      </c>
      <c r="Q98" s="225">
        <v>3.0000000000000001E-05</v>
      </c>
      <c r="R98" s="225">
        <f>Q98*H98</f>
        <v>0.0020700000000000002</v>
      </c>
      <c r="S98" s="225">
        <v>0</v>
      </c>
      <c r="T98" s="226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7" t="s">
        <v>216</v>
      </c>
      <c r="AT98" s="227" t="s">
        <v>211</v>
      </c>
      <c r="AU98" s="227" t="s">
        <v>81</v>
      </c>
      <c r="AY98" s="20" t="s">
        <v>209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20" t="s">
        <v>79</v>
      </c>
      <c r="BK98" s="228">
        <f>ROUND(I98*H98,2)</f>
        <v>0</v>
      </c>
      <c r="BL98" s="20" t="s">
        <v>216</v>
      </c>
      <c r="BM98" s="227" t="s">
        <v>2242</v>
      </c>
    </row>
    <row r="99" s="2" customFormat="1">
      <c r="A99" s="41"/>
      <c r="B99" s="42"/>
      <c r="C99" s="43"/>
      <c r="D99" s="229" t="s">
        <v>218</v>
      </c>
      <c r="E99" s="43"/>
      <c r="F99" s="230" t="s">
        <v>289</v>
      </c>
      <c r="G99" s="43"/>
      <c r="H99" s="43"/>
      <c r="I99" s="231"/>
      <c r="J99" s="43"/>
      <c r="K99" s="43"/>
      <c r="L99" s="47"/>
      <c r="M99" s="232"/>
      <c r="N99" s="233"/>
      <c r="O99" s="87"/>
      <c r="P99" s="87"/>
      <c r="Q99" s="87"/>
      <c r="R99" s="87"/>
      <c r="S99" s="87"/>
      <c r="T99" s="88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0" t="s">
        <v>218</v>
      </c>
      <c r="AU99" s="20" t="s">
        <v>81</v>
      </c>
    </row>
    <row r="100" s="14" customFormat="1">
      <c r="A100" s="14"/>
      <c r="B100" s="245"/>
      <c r="C100" s="246"/>
      <c r="D100" s="236" t="s">
        <v>220</v>
      </c>
      <c r="E100" s="247" t="s">
        <v>19</v>
      </c>
      <c r="F100" s="248" t="s">
        <v>2364</v>
      </c>
      <c r="G100" s="246"/>
      <c r="H100" s="249">
        <v>69</v>
      </c>
      <c r="I100" s="250"/>
      <c r="J100" s="246"/>
      <c r="K100" s="246"/>
      <c r="L100" s="251"/>
      <c r="M100" s="252"/>
      <c r="N100" s="253"/>
      <c r="O100" s="253"/>
      <c r="P100" s="253"/>
      <c r="Q100" s="253"/>
      <c r="R100" s="253"/>
      <c r="S100" s="253"/>
      <c r="T100" s="25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5" t="s">
        <v>220</v>
      </c>
      <c r="AU100" s="255" t="s">
        <v>81</v>
      </c>
      <c r="AV100" s="14" t="s">
        <v>81</v>
      </c>
      <c r="AW100" s="14" t="s">
        <v>32</v>
      </c>
      <c r="AX100" s="14" t="s">
        <v>79</v>
      </c>
      <c r="AY100" s="255" t="s">
        <v>209</v>
      </c>
    </row>
    <row r="101" s="2" customFormat="1" ht="16.5" customHeight="1">
      <c r="A101" s="41"/>
      <c r="B101" s="42"/>
      <c r="C101" s="216" t="s">
        <v>81</v>
      </c>
      <c r="D101" s="216" t="s">
        <v>211</v>
      </c>
      <c r="E101" s="217" t="s">
        <v>1202</v>
      </c>
      <c r="F101" s="218" t="s">
        <v>1203</v>
      </c>
      <c r="G101" s="219" t="s">
        <v>258</v>
      </c>
      <c r="H101" s="220">
        <v>9.3840000000000003</v>
      </c>
      <c r="I101" s="221"/>
      <c r="J101" s="222">
        <f>ROUND(I101*H101,2)</f>
        <v>0</v>
      </c>
      <c r="K101" s="218" t="s">
        <v>215</v>
      </c>
      <c r="L101" s="47"/>
      <c r="M101" s="223" t="s">
        <v>19</v>
      </c>
      <c r="N101" s="224" t="s">
        <v>42</v>
      </c>
      <c r="O101" s="87"/>
      <c r="P101" s="225">
        <f>O101*H101</f>
        <v>0</v>
      </c>
      <c r="Q101" s="225">
        <v>0</v>
      </c>
      <c r="R101" s="225">
        <f>Q101*H101</f>
        <v>0</v>
      </c>
      <c r="S101" s="225">
        <v>0</v>
      </c>
      <c r="T101" s="226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7" t="s">
        <v>216</v>
      </c>
      <c r="AT101" s="227" t="s">
        <v>211</v>
      </c>
      <c r="AU101" s="227" t="s">
        <v>81</v>
      </c>
      <c r="AY101" s="20" t="s">
        <v>209</v>
      </c>
      <c r="BE101" s="228">
        <f>IF(N101="základní",J101,0)</f>
        <v>0</v>
      </c>
      <c r="BF101" s="228">
        <f>IF(N101="snížená",J101,0)</f>
        <v>0</v>
      </c>
      <c r="BG101" s="228">
        <f>IF(N101="zákl. přenesená",J101,0)</f>
        <v>0</v>
      </c>
      <c r="BH101" s="228">
        <f>IF(N101="sníž. přenesená",J101,0)</f>
        <v>0</v>
      </c>
      <c r="BI101" s="228">
        <f>IF(N101="nulová",J101,0)</f>
        <v>0</v>
      </c>
      <c r="BJ101" s="20" t="s">
        <v>79</v>
      </c>
      <c r="BK101" s="228">
        <f>ROUND(I101*H101,2)</f>
        <v>0</v>
      </c>
      <c r="BL101" s="20" t="s">
        <v>216</v>
      </c>
      <c r="BM101" s="227" t="s">
        <v>2247</v>
      </c>
    </row>
    <row r="102" s="2" customFormat="1">
      <c r="A102" s="41"/>
      <c r="B102" s="42"/>
      <c r="C102" s="43"/>
      <c r="D102" s="229" t="s">
        <v>218</v>
      </c>
      <c r="E102" s="43"/>
      <c r="F102" s="230" t="s">
        <v>1205</v>
      </c>
      <c r="G102" s="43"/>
      <c r="H102" s="43"/>
      <c r="I102" s="231"/>
      <c r="J102" s="43"/>
      <c r="K102" s="43"/>
      <c r="L102" s="47"/>
      <c r="M102" s="232"/>
      <c r="N102" s="233"/>
      <c r="O102" s="87"/>
      <c r="P102" s="87"/>
      <c r="Q102" s="87"/>
      <c r="R102" s="87"/>
      <c r="S102" s="87"/>
      <c r="T102" s="88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0" t="s">
        <v>218</v>
      </c>
      <c r="AU102" s="20" t="s">
        <v>81</v>
      </c>
    </row>
    <row r="103" s="13" customFormat="1">
      <c r="A103" s="13"/>
      <c r="B103" s="234"/>
      <c r="C103" s="235"/>
      <c r="D103" s="236" t="s">
        <v>220</v>
      </c>
      <c r="E103" s="237" t="s">
        <v>19</v>
      </c>
      <c r="F103" s="238" t="s">
        <v>1206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220</v>
      </c>
      <c r="AU103" s="244" t="s">
        <v>81</v>
      </c>
      <c r="AV103" s="13" t="s">
        <v>79</v>
      </c>
      <c r="AW103" s="13" t="s">
        <v>32</v>
      </c>
      <c r="AX103" s="13" t="s">
        <v>71</v>
      </c>
      <c r="AY103" s="244" t="s">
        <v>209</v>
      </c>
    </row>
    <row r="104" s="13" customFormat="1">
      <c r="A104" s="13"/>
      <c r="B104" s="234"/>
      <c r="C104" s="235"/>
      <c r="D104" s="236" t="s">
        <v>220</v>
      </c>
      <c r="E104" s="237" t="s">
        <v>19</v>
      </c>
      <c r="F104" s="238" t="s">
        <v>337</v>
      </c>
      <c r="G104" s="235"/>
      <c r="H104" s="237" t="s">
        <v>19</v>
      </c>
      <c r="I104" s="239"/>
      <c r="J104" s="235"/>
      <c r="K104" s="235"/>
      <c r="L104" s="240"/>
      <c r="M104" s="241"/>
      <c r="N104" s="242"/>
      <c r="O104" s="242"/>
      <c r="P104" s="242"/>
      <c r="Q104" s="242"/>
      <c r="R104" s="242"/>
      <c r="S104" s="242"/>
      <c r="T104" s="24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4" t="s">
        <v>220</v>
      </c>
      <c r="AU104" s="244" t="s">
        <v>81</v>
      </c>
      <c r="AV104" s="13" t="s">
        <v>79</v>
      </c>
      <c r="AW104" s="13" t="s">
        <v>32</v>
      </c>
      <c r="AX104" s="13" t="s">
        <v>71</v>
      </c>
      <c r="AY104" s="244" t="s">
        <v>209</v>
      </c>
    </row>
    <row r="105" s="14" customFormat="1">
      <c r="A105" s="14"/>
      <c r="B105" s="245"/>
      <c r="C105" s="246"/>
      <c r="D105" s="236" t="s">
        <v>220</v>
      </c>
      <c r="E105" s="247" t="s">
        <v>19</v>
      </c>
      <c r="F105" s="248" t="s">
        <v>2365</v>
      </c>
      <c r="G105" s="246"/>
      <c r="H105" s="249">
        <v>9.3840000000000003</v>
      </c>
      <c r="I105" s="250"/>
      <c r="J105" s="246"/>
      <c r="K105" s="246"/>
      <c r="L105" s="251"/>
      <c r="M105" s="252"/>
      <c r="N105" s="253"/>
      <c r="O105" s="253"/>
      <c r="P105" s="253"/>
      <c r="Q105" s="253"/>
      <c r="R105" s="253"/>
      <c r="S105" s="253"/>
      <c r="T105" s="25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5" t="s">
        <v>220</v>
      </c>
      <c r="AU105" s="255" t="s">
        <v>81</v>
      </c>
      <c r="AV105" s="14" t="s">
        <v>81</v>
      </c>
      <c r="AW105" s="14" t="s">
        <v>32</v>
      </c>
      <c r="AX105" s="14" t="s">
        <v>79</v>
      </c>
      <c r="AY105" s="255" t="s">
        <v>209</v>
      </c>
    </row>
    <row r="106" s="2" customFormat="1" ht="33" customHeight="1">
      <c r="A106" s="41"/>
      <c r="B106" s="42"/>
      <c r="C106" s="216" t="s">
        <v>146</v>
      </c>
      <c r="D106" s="216" t="s">
        <v>211</v>
      </c>
      <c r="E106" s="217" t="s">
        <v>391</v>
      </c>
      <c r="F106" s="218" t="s">
        <v>392</v>
      </c>
      <c r="G106" s="219" t="s">
        <v>362</v>
      </c>
      <c r="H106" s="220">
        <v>32.706000000000003</v>
      </c>
      <c r="I106" s="221"/>
      <c r="J106" s="222">
        <f>ROUND(I106*H106,2)</f>
        <v>0</v>
      </c>
      <c r="K106" s="218" t="s">
        <v>215</v>
      </c>
      <c r="L106" s="47"/>
      <c r="M106" s="223" t="s">
        <v>19</v>
      </c>
      <c r="N106" s="224" t="s">
        <v>42</v>
      </c>
      <c r="O106" s="87"/>
      <c r="P106" s="225">
        <f>O106*H106</f>
        <v>0</v>
      </c>
      <c r="Q106" s="225">
        <v>0</v>
      </c>
      <c r="R106" s="225">
        <f>Q106*H106</f>
        <v>0</v>
      </c>
      <c r="S106" s="225">
        <v>0</v>
      </c>
      <c r="T106" s="226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7" t="s">
        <v>216</v>
      </c>
      <c r="AT106" s="227" t="s">
        <v>211</v>
      </c>
      <c r="AU106" s="227" t="s">
        <v>81</v>
      </c>
      <c r="AY106" s="20" t="s">
        <v>209</v>
      </c>
      <c r="BE106" s="228">
        <f>IF(N106="základní",J106,0)</f>
        <v>0</v>
      </c>
      <c r="BF106" s="228">
        <f>IF(N106="snížená",J106,0)</f>
        <v>0</v>
      </c>
      <c r="BG106" s="228">
        <f>IF(N106="zákl. přenesená",J106,0)</f>
        <v>0</v>
      </c>
      <c r="BH106" s="228">
        <f>IF(N106="sníž. přenesená",J106,0)</f>
        <v>0</v>
      </c>
      <c r="BI106" s="228">
        <f>IF(N106="nulová",J106,0)</f>
        <v>0</v>
      </c>
      <c r="BJ106" s="20" t="s">
        <v>79</v>
      </c>
      <c r="BK106" s="228">
        <f>ROUND(I106*H106,2)</f>
        <v>0</v>
      </c>
      <c r="BL106" s="20" t="s">
        <v>216</v>
      </c>
      <c r="BM106" s="227" t="s">
        <v>2249</v>
      </c>
    </row>
    <row r="107" s="2" customFormat="1">
      <c r="A107" s="41"/>
      <c r="B107" s="42"/>
      <c r="C107" s="43"/>
      <c r="D107" s="229" t="s">
        <v>218</v>
      </c>
      <c r="E107" s="43"/>
      <c r="F107" s="230" t="s">
        <v>394</v>
      </c>
      <c r="G107" s="43"/>
      <c r="H107" s="43"/>
      <c r="I107" s="231"/>
      <c r="J107" s="43"/>
      <c r="K107" s="43"/>
      <c r="L107" s="47"/>
      <c r="M107" s="232"/>
      <c r="N107" s="233"/>
      <c r="O107" s="87"/>
      <c r="P107" s="87"/>
      <c r="Q107" s="87"/>
      <c r="R107" s="87"/>
      <c r="S107" s="87"/>
      <c r="T107" s="88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0" t="s">
        <v>218</v>
      </c>
      <c r="AU107" s="20" t="s">
        <v>81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395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81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4" customFormat="1">
      <c r="A109" s="14"/>
      <c r="B109" s="245"/>
      <c r="C109" s="246"/>
      <c r="D109" s="236" t="s">
        <v>220</v>
      </c>
      <c r="E109" s="247" t="s">
        <v>19</v>
      </c>
      <c r="F109" s="248" t="s">
        <v>2250</v>
      </c>
      <c r="G109" s="246"/>
      <c r="H109" s="249">
        <v>474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220</v>
      </c>
      <c r="AU109" s="255" t="s">
        <v>81</v>
      </c>
      <c r="AV109" s="14" t="s">
        <v>81</v>
      </c>
      <c r="AW109" s="14" t="s">
        <v>32</v>
      </c>
      <c r="AX109" s="14" t="s">
        <v>71</v>
      </c>
      <c r="AY109" s="255" t="s">
        <v>209</v>
      </c>
    </row>
    <row r="110" s="14" customFormat="1">
      <c r="A110" s="14"/>
      <c r="B110" s="245"/>
      <c r="C110" s="246"/>
      <c r="D110" s="236" t="s">
        <v>220</v>
      </c>
      <c r="E110" s="247" t="s">
        <v>19</v>
      </c>
      <c r="F110" s="248" t="s">
        <v>2366</v>
      </c>
      <c r="G110" s="246"/>
      <c r="H110" s="249">
        <v>32.706000000000003</v>
      </c>
      <c r="I110" s="250"/>
      <c r="J110" s="246"/>
      <c r="K110" s="246"/>
      <c r="L110" s="251"/>
      <c r="M110" s="252"/>
      <c r="N110" s="253"/>
      <c r="O110" s="253"/>
      <c r="P110" s="253"/>
      <c r="Q110" s="253"/>
      <c r="R110" s="253"/>
      <c r="S110" s="253"/>
      <c r="T110" s="25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5" t="s">
        <v>220</v>
      </c>
      <c r="AU110" s="255" t="s">
        <v>81</v>
      </c>
      <c r="AV110" s="14" t="s">
        <v>81</v>
      </c>
      <c r="AW110" s="14" t="s">
        <v>32</v>
      </c>
      <c r="AX110" s="14" t="s">
        <v>79</v>
      </c>
      <c r="AY110" s="255" t="s">
        <v>209</v>
      </c>
    </row>
    <row r="111" s="2" customFormat="1" ht="24.15" customHeight="1">
      <c r="A111" s="41"/>
      <c r="B111" s="42"/>
      <c r="C111" s="216" t="s">
        <v>216</v>
      </c>
      <c r="D111" s="216" t="s">
        <v>211</v>
      </c>
      <c r="E111" s="217" t="s">
        <v>400</v>
      </c>
      <c r="F111" s="218" t="s">
        <v>401</v>
      </c>
      <c r="G111" s="219" t="s">
        <v>362</v>
      </c>
      <c r="H111" s="220">
        <v>38.156999999999996</v>
      </c>
      <c r="I111" s="221"/>
      <c r="J111" s="222">
        <f>ROUND(I111*H111,2)</f>
        <v>0</v>
      </c>
      <c r="K111" s="218" t="s">
        <v>215</v>
      </c>
      <c r="L111" s="47"/>
      <c r="M111" s="223" t="s">
        <v>19</v>
      </c>
      <c r="N111" s="224" t="s">
        <v>42</v>
      </c>
      <c r="O111" s="87"/>
      <c r="P111" s="225">
        <f>O111*H111</f>
        <v>0</v>
      </c>
      <c r="Q111" s="225">
        <v>0</v>
      </c>
      <c r="R111" s="225">
        <f>Q111*H111</f>
        <v>0</v>
      </c>
      <c r="S111" s="225">
        <v>0</v>
      </c>
      <c r="T111" s="226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7" t="s">
        <v>216</v>
      </c>
      <c r="AT111" s="227" t="s">
        <v>211</v>
      </c>
      <c r="AU111" s="227" t="s">
        <v>81</v>
      </c>
      <c r="AY111" s="20" t="s">
        <v>209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20" t="s">
        <v>79</v>
      </c>
      <c r="BK111" s="228">
        <f>ROUND(I111*H111,2)</f>
        <v>0</v>
      </c>
      <c r="BL111" s="20" t="s">
        <v>216</v>
      </c>
      <c r="BM111" s="227" t="s">
        <v>2252</v>
      </c>
    </row>
    <row r="112" s="2" customFormat="1">
      <c r="A112" s="41"/>
      <c r="B112" s="42"/>
      <c r="C112" s="43"/>
      <c r="D112" s="229" t="s">
        <v>218</v>
      </c>
      <c r="E112" s="43"/>
      <c r="F112" s="230" t="s">
        <v>403</v>
      </c>
      <c r="G112" s="43"/>
      <c r="H112" s="43"/>
      <c r="I112" s="231"/>
      <c r="J112" s="43"/>
      <c r="K112" s="43"/>
      <c r="L112" s="47"/>
      <c r="M112" s="232"/>
      <c r="N112" s="233"/>
      <c r="O112" s="87"/>
      <c r="P112" s="87"/>
      <c r="Q112" s="87"/>
      <c r="R112" s="87"/>
      <c r="S112" s="87"/>
      <c r="T112" s="88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0" t="s">
        <v>218</v>
      </c>
      <c r="AU112" s="20" t="s">
        <v>81</v>
      </c>
    </row>
    <row r="113" s="14" customFormat="1">
      <c r="A113" s="14"/>
      <c r="B113" s="245"/>
      <c r="C113" s="246"/>
      <c r="D113" s="236" t="s">
        <v>220</v>
      </c>
      <c r="E113" s="247" t="s">
        <v>19</v>
      </c>
      <c r="F113" s="248" t="s">
        <v>2367</v>
      </c>
      <c r="G113" s="246"/>
      <c r="H113" s="249">
        <v>38.156999999999996</v>
      </c>
      <c r="I113" s="250"/>
      <c r="J113" s="246"/>
      <c r="K113" s="246"/>
      <c r="L113" s="251"/>
      <c r="M113" s="252"/>
      <c r="N113" s="253"/>
      <c r="O113" s="253"/>
      <c r="P113" s="253"/>
      <c r="Q113" s="253"/>
      <c r="R113" s="253"/>
      <c r="S113" s="253"/>
      <c r="T113" s="25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5" t="s">
        <v>220</v>
      </c>
      <c r="AU113" s="255" t="s">
        <v>81</v>
      </c>
      <c r="AV113" s="14" t="s">
        <v>81</v>
      </c>
      <c r="AW113" s="14" t="s">
        <v>32</v>
      </c>
      <c r="AX113" s="14" t="s">
        <v>79</v>
      </c>
      <c r="AY113" s="255" t="s">
        <v>209</v>
      </c>
    </row>
    <row r="114" s="2" customFormat="1" ht="33" customHeight="1">
      <c r="A114" s="41"/>
      <c r="B114" s="42"/>
      <c r="C114" s="216" t="s">
        <v>236</v>
      </c>
      <c r="D114" s="216" t="s">
        <v>211</v>
      </c>
      <c r="E114" s="217" t="s">
        <v>406</v>
      </c>
      <c r="F114" s="218" t="s">
        <v>407</v>
      </c>
      <c r="G114" s="219" t="s">
        <v>362</v>
      </c>
      <c r="H114" s="220">
        <v>27.254999999999999</v>
      </c>
      <c r="I114" s="221"/>
      <c r="J114" s="222">
        <f>ROUND(I114*H114,2)</f>
        <v>0</v>
      </c>
      <c r="K114" s="218" t="s">
        <v>215</v>
      </c>
      <c r="L114" s="47"/>
      <c r="M114" s="223" t="s">
        <v>19</v>
      </c>
      <c r="N114" s="224" t="s">
        <v>42</v>
      </c>
      <c r="O114" s="87"/>
      <c r="P114" s="225">
        <f>O114*H114</f>
        <v>0</v>
      </c>
      <c r="Q114" s="225">
        <v>0</v>
      </c>
      <c r="R114" s="225">
        <f>Q114*H114</f>
        <v>0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216</v>
      </c>
      <c r="AT114" s="227" t="s">
        <v>211</v>
      </c>
      <c r="AU114" s="227" t="s">
        <v>81</v>
      </c>
      <c r="AY114" s="20" t="s">
        <v>209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216</v>
      </c>
      <c r="BM114" s="227" t="s">
        <v>2254</v>
      </c>
    </row>
    <row r="115" s="2" customFormat="1">
      <c r="A115" s="41"/>
      <c r="B115" s="42"/>
      <c r="C115" s="43"/>
      <c r="D115" s="229" t="s">
        <v>218</v>
      </c>
      <c r="E115" s="43"/>
      <c r="F115" s="230" t="s">
        <v>409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218</v>
      </c>
      <c r="AU115" s="20" t="s">
        <v>81</v>
      </c>
    </row>
    <row r="116" s="14" customFormat="1">
      <c r="A116" s="14"/>
      <c r="B116" s="245"/>
      <c r="C116" s="246"/>
      <c r="D116" s="236" t="s">
        <v>220</v>
      </c>
      <c r="E116" s="247" t="s">
        <v>19</v>
      </c>
      <c r="F116" s="248" t="s">
        <v>2368</v>
      </c>
      <c r="G116" s="246"/>
      <c r="H116" s="249">
        <v>27.254999999999999</v>
      </c>
      <c r="I116" s="250"/>
      <c r="J116" s="246"/>
      <c r="K116" s="246"/>
      <c r="L116" s="251"/>
      <c r="M116" s="252"/>
      <c r="N116" s="253"/>
      <c r="O116" s="253"/>
      <c r="P116" s="253"/>
      <c r="Q116" s="253"/>
      <c r="R116" s="253"/>
      <c r="S116" s="253"/>
      <c r="T116" s="25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5" t="s">
        <v>220</v>
      </c>
      <c r="AU116" s="255" t="s">
        <v>81</v>
      </c>
      <c r="AV116" s="14" t="s">
        <v>81</v>
      </c>
      <c r="AW116" s="14" t="s">
        <v>32</v>
      </c>
      <c r="AX116" s="14" t="s">
        <v>79</v>
      </c>
      <c r="AY116" s="255" t="s">
        <v>209</v>
      </c>
    </row>
    <row r="117" s="2" customFormat="1" ht="33" customHeight="1">
      <c r="A117" s="41"/>
      <c r="B117" s="42"/>
      <c r="C117" s="216" t="s">
        <v>227</v>
      </c>
      <c r="D117" s="216" t="s">
        <v>211</v>
      </c>
      <c r="E117" s="217" t="s">
        <v>412</v>
      </c>
      <c r="F117" s="218" t="s">
        <v>413</v>
      </c>
      <c r="G117" s="219" t="s">
        <v>362</v>
      </c>
      <c r="H117" s="220">
        <v>10.901999999999999</v>
      </c>
      <c r="I117" s="221"/>
      <c r="J117" s="222">
        <f>ROUND(I117*H117,2)</f>
        <v>0</v>
      </c>
      <c r="K117" s="218" t="s">
        <v>215</v>
      </c>
      <c r="L117" s="47"/>
      <c r="M117" s="223" t="s">
        <v>19</v>
      </c>
      <c r="N117" s="224" t="s">
        <v>42</v>
      </c>
      <c r="O117" s="87"/>
      <c r="P117" s="225">
        <f>O117*H117</f>
        <v>0</v>
      </c>
      <c r="Q117" s="225">
        <v>0</v>
      </c>
      <c r="R117" s="225">
        <f>Q117*H117</f>
        <v>0</v>
      </c>
      <c r="S117" s="225">
        <v>0</v>
      </c>
      <c r="T117" s="226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7" t="s">
        <v>216</v>
      </c>
      <c r="AT117" s="227" t="s">
        <v>211</v>
      </c>
      <c r="AU117" s="227" t="s">
        <v>81</v>
      </c>
      <c r="AY117" s="20" t="s">
        <v>209</v>
      </c>
      <c r="BE117" s="228">
        <f>IF(N117="základní",J117,0)</f>
        <v>0</v>
      </c>
      <c r="BF117" s="228">
        <f>IF(N117="snížená",J117,0)</f>
        <v>0</v>
      </c>
      <c r="BG117" s="228">
        <f>IF(N117="zákl. přenesená",J117,0)</f>
        <v>0</v>
      </c>
      <c r="BH117" s="228">
        <f>IF(N117="sníž. přenesená",J117,0)</f>
        <v>0</v>
      </c>
      <c r="BI117" s="228">
        <f>IF(N117="nulová",J117,0)</f>
        <v>0</v>
      </c>
      <c r="BJ117" s="20" t="s">
        <v>79</v>
      </c>
      <c r="BK117" s="228">
        <f>ROUND(I117*H117,2)</f>
        <v>0</v>
      </c>
      <c r="BL117" s="20" t="s">
        <v>216</v>
      </c>
      <c r="BM117" s="227" t="s">
        <v>2256</v>
      </c>
    </row>
    <row r="118" s="2" customFormat="1">
      <c r="A118" s="41"/>
      <c r="B118" s="42"/>
      <c r="C118" s="43"/>
      <c r="D118" s="229" t="s">
        <v>218</v>
      </c>
      <c r="E118" s="43"/>
      <c r="F118" s="230" t="s">
        <v>415</v>
      </c>
      <c r="G118" s="43"/>
      <c r="H118" s="43"/>
      <c r="I118" s="231"/>
      <c r="J118" s="43"/>
      <c r="K118" s="43"/>
      <c r="L118" s="47"/>
      <c r="M118" s="232"/>
      <c r="N118" s="233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218</v>
      </c>
      <c r="AU118" s="20" t="s">
        <v>81</v>
      </c>
    </row>
    <row r="119" s="14" customFormat="1">
      <c r="A119" s="14"/>
      <c r="B119" s="245"/>
      <c r="C119" s="246"/>
      <c r="D119" s="236" t="s">
        <v>220</v>
      </c>
      <c r="E119" s="247" t="s">
        <v>19</v>
      </c>
      <c r="F119" s="248" t="s">
        <v>2369</v>
      </c>
      <c r="G119" s="246"/>
      <c r="H119" s="249">
        <v>10.901999999999999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220</v>
      </c>
      <c r="AU119" s="255" t="s">
        <v>81</v>
      </c>
      <c r="AV119" s="14" t="s">
        <v>81</v>
      </c>
      <c r="AW119" s="14" t="s">
        <v>32</v>
      </c>
      <c r="AX119" s="14" t="s">
        <v>79</v>
      </c>
      <c r="AY119" s="255" t="s">
        <v>209</v>
      </c>
    </row>
    <row r="120" s="2" customFormat="1" ht="24.15" customHeight="1">
      <c r="A120" s="41"/>
      <c r="B120" s="42"/>
      <c r="C120" s="216" t="s">
        <v>245</v>
      </c>
      <c r="D120" s="216" t="s">
        <v>211</v>
      </c>
      <c r="E120" s="217" t="s">
        <v>418</v>
      </c>
      <c r="F120" s="218" t="s">
        <v>419</v>
      </c>
      <c r="G120" s="219" t="s">
        <v>362</v>
      </c>
      <c r="H120" s="220">
        <v>10.901999999999999</v>
      </c>
      <c r="I120" s="221"/>
      <c r="J120" s="222">
        <f>ROUND(I120*H120,2)</f>
        <v>0</v>
      </c>
      <c r="K120" s="218" t="s">
        <v>215</v>
      </c>
      <c r="L120" s="47"/>
      <c r="M120" s="223" t="s">
        <v>19</v>
      </c>
      <c r="N120" s="224" t="s">
        <v>42</v>
      </c>
      <c r="O120" s="87"/>
      <c r="P120" s="225">
        <f>O120*H120</f>
        <v>0</v>
      </c>
      <c r="Q120" s="225">
        <v>0</v>
      </c>
      <c r="R120" s="225">
        <f>Q120*H120</f>
        <v>0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216</v>
      </c>
      <c r="AT120" s="227" t="s">
        <v>211</v>
      </c>
      <c r="AU120" s="227" t="s">
        <v>81</v>
      </c>
      <c r="AY120" s="20" t="s">
        <v>209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20" t="s">
        <v>79</v>
      </c>
      <c r="BK120" s="228">
        <f>ROUND(I120*H120,2)</f>
        <v>0</v>
      </c>
      <c r="BL120" s="20" t="s">
        <v>216</v>
      </c>
      <c r="BM120" s="227" t="s">
        <v>2258</v>
      </c>
    </row>
    <row r="121" s="2" customFormat="1">
      <c r="A121" s="41"/>
      <c r="B121" s="42"/>
      <c r="C121" s="43"/>
      <c r="D121" s="229" t="s">
        <v>218</v>
      </c>
      <c r="E121" s="43"/>
      <c r="F121" s="230" t="s">
        <v>421</v>
      </c>
      <c r="G121" s="43"/>
      <c r="H121" s="43"/>
      <c r="I121" s="231"/>
      <c r="J121" s="43"/>
      <c r="K121" s="43"/>
      <c r="L121" s="47"/>
      <c r="M121" s="232"/>
      <c r="N121" s="233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218</v>
      </c>
      <c r="AU121" s="20" t="s">
        <v>81</v>
      </c>
    </row>
    <row r="122" s="13" customFormat="1">
      <c r="A122" s="13"/>
      <c r="B122" s="234"/>
      <c r="C122" s="235"/>
      <c r="D122" s="236" t="s">
        <v>220</v>
      </c>
      <c r="E122" s="237" t="s">
        <v>19</v>
      </c>
      <c r="F122" s="238" t="s">
        <v>422</v>
      </c>
      <c r="G122" s="235"/>
      <c r="H122" s="237" t="s">
        <v>19</v>
      </c>
      <c r="I122" s="239"/>
      <c r="J122" s="235"/>
      <c r="K122" s="235"/>
      <c r="L122" s="240"/>
      <c r="M122" s="241"/>
      <c r="N122" s="242"/>
      <c r="O122" s="242"/>
      <c r="P122" s="242"/>
      <c r="Q122" s="242"/>
      <c r="R122" s="242"/>
      <c r="S122" s="242"/>
      <c r="T122" s="24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4" t="s">
        <v>220</v>
      </c>
      <c r="AU122" s="244" t="s">
        <v>81</v>
      </c>
      <c r="AV122" s="13" t="s">
        <v>79</v>
      </c>
      <c r="AW122" s="13" t="s">
        <v>32</v>
      </c>
      <c r="AX122" s="13" t="s">
        <v>71</v>
      </c>
      <c r="AY122" s="244" t="s">
        <v>209</v>
      </c>
    </row>
    <row r="123" s="14" customFormat="1">
      <c r="A123" s="14"/>
      <c r="B123" s="245"/>
      <c r="C123" s="246"/>
      <c r="D123" s="236" t="s">
        <v>220</v>
      </c>
      <c r="E123" s="247" t="s">
        <v>19</v>
      </c>
      <c r="F123" s="248" t="s">
        <v>2259</v>
      </c>
      <c r="G123" s="246"/>
      <c r="H123" s="249">
        <v>474</v>
      </c>
      <c r="I123" s="250"/>
      <c r="J123" s="246"/>
      <c r="K123" s="246"/>
      <c r="L123" s="251"/>
      <c r="M123" s="252"/>
      <c r="N123" s="253"/>
      <c r="O123" s="253"/>
      <c r="P123" s="253"/>
      <c r="Q123" s="253"/>
      <c r="R123" s="253"/>
      <c r="S123" s="253"/>
      <c r="T123" s="25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5" t="s">
        <v>220</v>
      </c>
      <c r="AU123" s="255" t="s">
        <v>81</v>
      </c>
      <c r="AV123" s="14" t="s">
        <v>81</v>
      </c>
      <c r="AW123" s="14" t="s">
        <v>32</v>
      </c>
      <c r="AX123" s="14" t="s">
        <v>71</v>
      </c>
      <c r="AY123" s="255" t="s">
        <v>209</v>
      </c>
    </row>
    <row r="124" s="16" customFormat="1">
      <c r="A124" s="16"/>
      <c r="B124" s="267"/>
      <c r="C124" s="268"/>
      <c r="D124" s="236" t="s">
        <v>220</v>
      </c>
      <c r="E124" s="269" t="s">
        <v>19</v>
      </c>
      <c r="F124" s="270" t="s">
        <v>370</v>
      </c>
      <c r="G124" s="268"/>
      <c r="H124" s="271">
        <v>474</v>
      </c>
      <c r="I124" s="272"/>
      <c r="J124" s="268"/>
      <c r="K124" s="268"/>
      <c r="L124" s="273"/>
      <c r="M124" s="274"/>
      <c r="N124" s="275"/>
      <c r="O124" s="275"/>
      <c r="P124" s="275"/>
      <c r="Q124" s="275"/>
      <c r="R124" s="275"/>
      <c r="S124" s="275"/>
      <c r="T124" s="27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T124" s="277" t="s">
        <v>220</v>
      </c>
      <c r="AU124" s="277" t="s">
        <v>81</v>
      </c>
      <c r="AV124" s="16" t="s">
        <v>146</v>
      </c>
      <c r="AW124" s="16" t="s">
        <v>32</v>
      </c>
      <c r="AX124" s="16" t="s">
        <v>71</v>
      </c>
      <c r="AY124" s="277" t="s">
        <v>209</v>
      </c>
    </row>
    <row r="125" s="13" customFormat="1">
      <c r="A125" s="13"/>
      <c r="B125" s="234"/>
      <c r="C125" s="235"/>
      <c r="D125" s="236" t="s">
        <v>220</v>
      </c>
      <c r="E125" s="237" t="s">
        <v>19</v>
      </c>
      <c r="F125" s="238" t="s">
        <v>425</v>
      </c>
      <c r="G125" s="235"/>
      <c r="H125" s="237" t="s">
        <v>19</v>
      </c>
      <c r="I125" s="239"/>
      <c r="J125" s="235"/>
      <c r="K125" s="235"/>
      <c r="L125" s="240"/>
      <c r="M125" s="241"/>
      <c r="N125" s="242"/>
      <c r="O125" s="242"/>
      <c r="P125" s="242"/>
      <c r="Q125" s="242"/>
      <c r="R125" s="242"/>
      <c r="S125" s="242"/>
      <c r="T125" s="24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4" t="s">
        <v>220</v>
      </c>
      <c r="AU125" s="244" t="s">
        <v>81</v>
      </c>
      <c r="AV125" s="13" t="s">
        <v>79</v>
      </c>
      <c r="AW125" s="13" t="s">
        <v>32</v>
      </c>
      <c r="AX125" s="13" t="s">
        <v>71</v>
      </c>
      <c r="AY125" s="244" t="s">
        <v>209</v>
      </c>
    </row>
    <row r="126" s="14" customFormat="1">
      <c r="A126" s="14"/>
      <c r="B126" s="245"/>
      <c r="C126" s="246"/>
      <c r="D126" s="236" t="s">
        <v>220</v>
      </c>
      <c r="E126" s="247" t="s">
        <v>19</v>
      </c>
      <c r="F126" s="248" t="s">
        <v>2370</v>
      </c>
      <c r="G126" s="246"/>
      <c r="H126" s="249">
        <v>10.901999999999999</v>
      </c>
      <c r="I126" s="250"/>
      <c r="J126" s="246"/>
      <c r="K126" s="246"/>
      <c r="L126" s="251"/>
      <c r="M126" s="252"/>
      <c r="N126" s="253"/>
      <c r="O126" s="253"/>
      <c r="P126" s="253"/>
      <c r="Q126" s="253"/>
      <c r="R126" s="253"/>
      <c r="S126" s="253"/>
      <c r="T126" s="25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5" t="s">
        <v>220</v>
      </c>
      <c r="AU126" s="255" t="s">
        <v>81</v>
      </c>
      <c r="AV126" s="14" t="s">
        <v>81</v>
      </c>
      <c r="AW126" s="14" t="s">
        <v>32</v>
      </c>
      <c r="AX126" s="14" t="s">
        <v>79</v>
      </c>
      <c r="AY126" s="255" t="s">
        <v>209</v>
      </c>
    </row>
    <row r="127" s="2" customFormat="1" ht="24.15" customHeight="1">
      <c r="A127" s="41"/>
      <c r="B127" s="42"/>
      <c r="C127" s="216" t="s">
        <v>250</v>
      </c>
      <c r="D127" s="216" t="s">
        <v>211</v>
      </c>
      <c r="E127" s="217" t="s">
        <v>464</v>
      </c>
      <c r="F127" s="218" t="s">
        <v>465</v>
      </c>
      <c r="G127" s="219" t="s">
        <v>258</v>
      </c>
      <c r="H127" s="220">
        <v>215.05000000000001</v>
      </c>
      <c r="I127" s="221"/>
      <c r="J127" s="222">
        <f>ROUND(I127*H127,2)</f>
        <v>0</v>
      </c>
      <c r="K127" s="218" t="s">
        <v>215</v>
      </c>
      <c r="L127" s="47"/>
      <c r="M127" s="223" t="s">
        <v>19</v>
      </c>
      <c r="N127" s="224" t="s">
        <v>42</v>
      </c>
      <c r="O127" s="87"/>
      <c r="P127" s="225">
        <f>O127*H127</f>
        <v>0</v>
      </c>
      <c r="Q127" s="225">
        <v>0.00058</v>
      </c>
      <c r="R127" s="225">
        <f>Q127*H127</f>
        <v>0.12472900000000001</v>
      </c>
      <c r="S127" s="225">
        <v>0</v>
      </c>
      <c r="T127" s="226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7" t="s">
        <v>216</v>
      </c>
      <c r="AT127" s="227" t="s">
        <v>211</v>
      </c>
      <c r="AU127" s="227" t="s">
        <v>81</v>
      </c>
      <c r="AY127" s="20" t="s">
        <v>209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20" t="s">
        <v>79</v>
      </c>
      <c r="BK127" s="228">
        <f>ROUND(I127*H127,2)</f>
        <v>0</v>
      </c>
      <c r="BL127" s="20" t="s">
        <v>216</v>
      </c>
      <c r="BM127" s="227" t="s">
        <v>2261</v>
      </c>
    </row>
    <row r="128" s="2" customFormat="1">
      <c r="A128" s="41"/>
      <c r="B128" s="42"/>
      <c r="C128" s="43"/>
      <c r="D128" s="229" t="s">
        <v>218</v>
      </c>
      <c r="E128" s="43"/>
      <c r="F128" s="230" t="s">
        <v>467</v>
      </c>
      <c r="G128" s="43"/>
      <c r="H128" s="43"/>
      <c r="I128" s="231"/>
      <c r="J128" s="43"/>
      <c r="K128" s="43"/>
      <c r="L128" s="47"/>
      <c r="M128" s="232"/>
      <c r="N128" s="233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218</v>
      </c>
      <c r="AU128" s="20" t="s">
        <v>81</v>
      </c>
    </row>
    <row r="129" s="14" customFormat="1">
      <c r="A129" s="14"/>
      <c r="B129" s="245"/>
      <c r="C129" s="246"/>
      <c r="D129" s="236" t="s">
        <v>220</v>
      </c>
      <c r="E129" s="247" t="s">
        <v>19</v>
      </c>
      <c r="F129" s="248" t="s">
        <v>2371</v>
      </c>
      <c r="G129" s="246"/>
      <c r="H129" s="249">
        <v>215.05000000000001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5" t="s">
        <v>220</v>
      </c>
      <c r="AU129" s="255" t="s">
        <v>81</v>
      </c>
      <c r="AV129" s="14" t="s">
        <v>81</v>
      </c>
      <c r="AW129" s="14" t="s">
        <v>32</v>
      </c>
      <c r="AX129" s="14" t="s">
        <v>79</v>
      </c>
      <c r="AY129" s="255" t="s">
        <v>209</v>
      </c>
    </row>
    <row r="130" s="2" customFormat="1" ht="24.15" customHeight="1">
      <c r="A130" s="41"/>
      <c r="B130" s="42"/>
      <c r="C130" s="216" t="s">
        <v>255</v>
      </c>
      <c r="D130" s="216" t="s">
        <v>211</v>
      </c>
      <c r="E130" s="217" t="s">
        <v>471</v>
      </c>
      <c r="F130" s="218" t="s">
        <v>472</v>
      </c>
      <c r="G130" s="219" t="s">
        <v>258</v>
      </c>
      <c r="H130" s="220">
        <v>215.05000000000001</v>
      </c>
      <c r="I130" s="221"/>
      <c r="J130" s="222">
        <f>ROUND(I130*H130,2)</f>
        <v>0</v>
      </c>
      <c r="K130" s="218" t="s">
        <v>215</v>
      </c>
      <c r="L130" s="47"/>
      <c r="M130" s="223" t="s">
        <v>19</v>
      </c>
      <c r="N130" s="224" t="s">
        <v>42</v>
      </c>
      <c r="O130" s="87"/>
      <c r="P130" s="225">
        <f>O130*H130</f>
        <v>0</v>
      </c>
      <c r="Q130" s="225">
        <v>0</v>
      </c>
      <c r="R130" s="225">
        <f>Q130*H130</f>
        <v>0</v>
      </c>
      <c r="S130" s="225">
        <v>0</v>
      </c>
      <c r="T130" s="226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7" t="s">
        <v>216</v>
      </c>
      <c r="AT130" s="227" t="s">
        <v>211</v>
      </c>
      <c r="AU130" s="227" t="s">
        <v>81</v>
      </c>
      <c r="AY130" s="20" t="s">
        <v>209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20" t="s">
        <v>79</v>
      </c>
      <c r="BK130" s="228">
        <f>ROUND(I130*H130,2)</f>
        <v>0</v>
      </c>
      <c r="BL130" s="20" t="s">
        <v>216</v>
      </c>
      <c r="BM130" s="227" t="s">
        <v>2263</v>
      </c>
    </row>
    <row r="131" s="2" customFormat="1">
      <c r="A131" s="41"/>
      <c r="B131" s="42"/>
      <c r="C131" s="43"/>
      <c r="D131" s="229" t="s">
        <v>218</v>
      </c>
      <c r="E131" s="43"/>
      <c r="F131" s="230" t="s">
        <v>474</v>
      </c>
      <c r="G131" s="43"/>
      <c r="H131" s="43"/>
      <c r="I131" s="231"/>
      <c r="J131" s="43"/>
      <c r="K131" s="43"/>
      <c r="L131" s="47"/>
      <c r="M131" s="232"/>
      <c r="N131" s="233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218</v>
      </c>
      <c r="AU131" s="20" t="s">
        <v>81</v>
      </c>
    </row>
    <row r="132" s="14" customFormat="1">
      <c r="A132" s="14"/>
      <c r="B132" s="245"/>
      <c r="C132" s="246"/>
      <c r="D132" s="236" t="s">
        <v>220</v>
      </c>
      <c r="E132" s="247" t="s">
        <v>19</v>
      </c>
      <c r="F132" s="248" t="s">
        <v>2371</v>
      </c>
      <c r="G132" s="246"/>
      <c r="H132" s="249">
        <v>215.05000000000001</v>
      </c>
      <c r="I132" s="250"/>
      <c r="J132" s="246"/>
      <c r="K132" s="246"/>
      <c r="L132" s="251"/>
      <c r="M132" s="252"/>
      <c r="N132" s="253"/>
      <c r="O132" s="253"/>
      <c r="P132" s="253"/>
      <c r="Q132" s="253"/>
      <c r="R132" s="253"/>
      <c r="S132" s="253"/>
      <c r="T132" s="25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5" t="s">
        <v>220</v>
      </c>
      <c r="AU132" s="255" t="s">
        <v>81</v>
      </c>
      <c r="AV132" s="14" t="s">
        <v>81</v>
      </c>
      <c r="AW132" s="14" t="s">
        <v>32</v>
      </c>
      <c r="AX132" s="14" t="s">
        <v>79</v>
      </c>
      <c r="AY132" s="255" t="s">
        <v>209</v>
      </c>
    </row>
    <row r="133" s="2" customFormat="1" ht="37.8" customHeight="1">
      <c r="A133" s="41"/>
      <c r="B133" s="42"/>
      <c r="C133" s="216" t="s">
        <v>263</v>
      </c>
      <c r="D133" s="216" t="s">
        <v>211</v>
      </c>
      <c r="E133" s="217" t="s">
        <v>598</v>
      </c>
      <c r="F133" s="218" t="s">
        <v>599</v>
      </c>
      <c r="G133" s="219" t="s">
        <v>362</v>
      </c>
      <c r="H133" s="220">
        <v>167.238</v>
      </c>
      <c r="I133" s="221"/>
      <c r="J133" s="222">
        <f>ROUND(I133*H133,2)</f>
        <v>0</v>
      </c>
      <c r="K133" s="218" t="s">
        <v>215</v>
      </c>
      <c r="L133" s="47"/>
      <c r="M133" s="223" t="s">
        <v>19</v>
      </c>
      <c r="N133" s="224" t="s">
        <v>42</v>
      </c>
      <c r="O133" s="87"/>
      <c r="P133" s="225">
        <f>O133*H133</f>
        <v>0</v>
      </c>
      <c r="Q133" s="225">
        <v>0</v>
      </c>
      <c r="R133" s="225">
        <f>Q133*H133</f>
        <v>0</v>
      </c>
      <c r="S133" s="225">
        <v>0</v>
      </c>
      <c r="T133" s="22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216</v>
      </c>
      <c r="AT133" s="227" t="s">
        <v>211</v>
      </c>
      <c r="AU133" s="227" t="s">
        <v>81</v>
      </c>
      <c r="AY133" s="20" t="s">
        <v>209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20" t="s">
        <v>79</v>
      </c>
      <c r="BK133" s="228">
        <f>ROUND(I133*H133,2)</f>
        <v>0</v>
      </c>
      <c r="BL133" s="20" t="s">
        <v>216</v>
      </c>
      <c r="BM133" s="227" t="s">
        <v>2264</v>
      </c>
    </row>
    <row r="134" s="2" customFormat="1">
      <c r="A134" s="41"/>
      <c r="B134" s="42"/>
      <c r="C134" s="43"/>
      <c r="D134" s="229" t="s">
        <v>218</v>
      </c>
      <c r="E134" s="43"/>
      <c r="F134" s="230" t="s">
        <v>601</v>
      </c>
      <c r="G134" s="43"/>
      <c r="H134" s="43"/>
      <c r="I134" s="231"/>
      <c r="J134" s="43"/>
      <c r="K134" s="43"/>
      <c r="L134" s="47"/>
      <c r="M134" s="232"/>
      <c r="N134" s="233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218</v>
      </c>
      <c r="AU134" s="20" t="s">
        <v>81</v>
      </c>
    </row>
    <row r="135" s="13" customFormat="1">
      <c r="A135" s="13"/>
      <c r="B135" s="234"/>
      <c r="C135" s="235"/>
      <c r="D135" s="236" t="s">
        <v>220</v>
      </c>
      <c r="E135" s="237" t="s">
        <v>19</v>
      </c>
      <c r="F135" s="238" t="s">
        <v>604</v>
      </c>
      <c r="G135" s="235"/>
      <c r="H135" s="237" t="s">
        <v>19</v>
      </c>
      <c r="I135" s="239"/>
      <c r="J135" s="235"/>
      <c r="K135" s="235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220</v>
      </c>
      <c r="AU135" s="244" t="s">
        <v>81</v>
      </c>
      <c r="AV135" s="13" t="s">
        <v>79</v>
      </c>
      <c r="AW135" s="13" t="s">
        <v>32</v>
      </c>
      <c r="AX135" s="13" t="s">
        <v>71</v>
      </c>
      <c r="AY135" s="244" t="s">
        <v>209</v>
      </c>
    </row>
    <row r="136" s="14" customFormat="1">
      <c r="A136" s="14"/>
      <c r="B136" s="245"/>
      <c r="C136" s="246"/>
      <c r="D136" s="236" t="s">
        <v>220</v>
      </c>
      <c r="E136" s="247" t="s">
        <v>19</v>
      </c>
      <c r="F136" s="248" t="s">
        <v>2372</v>
      </c>
      <c r="G136" s="246"/>
      <c r="H136" s="249">
        <v>1.877</v>
      </c>
      <c r="I136" s="250"/>
      <c r="J136" s="246"/>
      <c r="K136" s="246"/>
      <c r="L136" s="251"/>
      <c r="M136" s="252"/>
      <c r="N136" s="253"/>
      <c r="O136" s="253"/>
      <c r="P136" s="253"/>
      <c r="Q136" s="253"/>
      <c r="R136" s="253"/>
      <c r="S136" s="253"/>
      <c r="T136" s="25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5" t="s">
        <v>220</v>
      </c>
      <c r="AU136" s="255" t="s">
        <v>81</v>
      </c>
      <c r="AV136" s="14" t="s">
        <v>81</v>
      </c>
      <c r="AW136" s="14" t="s">
        <v>32</v>
      </c>
      <c r="AX136" s="14" t="s">
        <v>71</v>
      </c>
      <c r="AY136" s="255" t="s">
        <v>209</v>
      </c>
    </row>
    <row r="137" s="13" customFormat="1">
      <c r="A137" s="13"/>
      <c r="B137" s="234"/>
      <c r="C137" s="235"/>
      <c r="D137" s="236" t="s">
        <v>220</v>
      </c>
      <c r="E137" s="237" t="s">
        <v>19</v>
      </c>
      <c r="F137" s="238" t="s">
        <v>610</v>
      </c>
      <c r="G137" s="235"/>
      <c r="H137" s="237" t="s">
        <v>19</v>
      </c>
      <c r="I137" s="239"/>
      <c r="J137" s="235"/>
      <c r="K137" s="235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220</v>
      </c>
      <c r="AU137" s="244" t="s">
        <v>81</v>
      </c>
      <c r="AV137" s="13" t="s">
        <v>79</v>
      </c>
      <c r="AW137" s="13" t="s">
        <v>32</v>
      </c>
      <c r="AX137" s="13" t="s">
        <v>71</v>
      </c>
      <c r="AY137" s="244" t="s">
        <v>209</v>
      </c>
    </row>
    <row r="138" s="14" customFormat="1">
      <c r="A138" s="14"/>
      <c r="B138" s="245"/>
      <c r="C138" s="246"/>
      <c r="D138" s="236" t="s">
        <v>220</v>
      </c>
      <c r="E138" s="247" t="s">
        <v>19</v>
      </c>
      <c r="F138" s="248" t="s">
        <v>2373</v>
      </c>
      <c r="G138" s="246"/>
      <c r="H138" s="249">
        <v>70.863</v>
      </c>
      <c r="I138" s="250"/>
      <c r="J138" s="246"/>
      <c r="K138" s="246"/>
      <c r="L138" s="251"/>
      <c r="M138" s="252"/>
      <c r="N138" s="253"/>
      <c r="O138" s="253"/>
      <c r="P138" s="253"/>
      <c r="Q138" s="253"/>
      <c r="R138" s="253"/>
      <c r="S138" s="253"/>
      <c r="T138" s="25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5" t="s">
        <v>220</v>
      </c>
      <c r="AU138" s="255" t="s">
        <v>81</v>
      </c>
      <c r="AV138" s="14" t="s">
        <v>81</v>
      </c>
      <c r="AW138" s="14" t="s">
        <v>32</v>
      </c>
      <c r="AX138" s="14" t="s">
        <v>71</v>
      </c>
      <c r="AY138" s="255" t="s">
        <v>209</v>
      </c>
    </row>
    <row r="139" s="16" customFormat="1">
      <c r="A139" s="16"/>
      <c r="B139" s="267"/>
      <c r="C139" s="268"/>
      <c r="D139" s="236" t="s">
        <v>220</v>
      </c>
      <c r="E139" s="269" t="s">
        <v>19</v>
      </c>
      <c r="F139" s="270" t="s">
        <v>370</v>
      </c>
      <c r="G139" s="268"/>
      <c r="H139" s="271">
        <v>72.739999999999995</v>
      </c>
      <c r="I139" s="272"/>
      <c r="J139" s="268"/>
      <c r="K139" s="268"/>
      <c r="L139" s="273"/>
      <c r="M139" s="274"/>
      <c r="N139" s="275"/>
      <c r="O139" s="275"/>
      <c r="P139" s="275"/>
      <c r="Q139" s="275"/>
      <c r="R139" s="275"/>
      <c r="S139" s="275"/>
      <c r="T139" s="27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T139" s="277" t="s">
        <v>220</v>
      </c>
      <c r="AU139" s="277" t="s">
        <v>81</v>
      </c>
      <c r="AV139" s="16" t="s">
        <v>146</v>
      </c>
      <c r="AW139" s="16" t="s">
        <v>32</v>
      </c>
      <c r="AX139" s="16" t="s">
        <v>71</v>
      </c>
      <c r="AY139" s="277" t="s">
        <v>209</v>
      </c>
    </row>
    <row r="140" s="13" customFormat="1">
      <c r="A140" s="13"/>
      <c r="B140" s="234"/>
      <c r="C140" s="235"/>
      <c r="D140" s="236" t="s">
        <v>220</v>
      </c>
      <c r="E140" s="237" t="s">
        <v>19</v>
      </c>
      <c r="F140" s="238" t="s">
        <v>615</v>
      </c>
      <c r="G140" s="235"/>
      <c r="H140" s="237" t="s">
        <v>19</v>
      </c>
      <c r="I140" s="239"/>
      <c r="J140" s="235"/>
      <c r="K140" s="235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220</v>
      </c>
      <c r="AU140" s="244" t="s">
        <v>81</v>
      </c>
      <c r="AV140" s="13" t="s">
        <v>79</v>
      </c>
      <c r="AW140" s="13" t="s">
        <v>32</v>
      </c>
      <c r="AX140" s="13" t="s">
        <v>71</v>
      </c>
      <c r="AY140" s="244" t="s">
        <v>209</v>
      </c>
    </row>
    <row r="141" s="14" customFormat="1">
      <c r="A141" s="14"/>
      <c r="B141" s="245"/>
      <c r="C141" s="246"/>
      <c r="D141" s="236" t="s">
        <v>220</v>
      </c>
      <c r="E141" s="247" t="s">
        <v>19</v>
      </c>
      <c r="F141" s="248" t="s">
        <v>2374</v>
      </c>
      <c r="G141" s="246"/>
      <c r="H141" s="249">
        <v>1.877</v>
      </c>
      <c r="I141" s="250"/>
      <c r="J141" s="246"/>
      <c r="K141" s="246"/>
      <c r="L141" s="251"/>
      <c r="M141" s="252"/>
      <c r="N141" s="253"/>
      <c r="O141" s="253"/>
      <c r="P141" s="253"/>
      <c r="Q141" s="253"/>
      <c r="R141" s="253"/>
      <c r="S141" s="253"/>
      <c r="T141" s="25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5" t="s">
        <v>220</v>
      </c>
      <c r="AU141" s="255" t="s">
        <v>81</v>
      </c>
      <c r="AV141" s="14" t="s">
        <v>81</v>
      </c>
      <c r="AW141" s="14" t="s">
        <v>32</v>
      </c>
      <c r="AX141" s="14" t="s">
        <v>71</v>
      </c>
      <c r="AY141" s="255" t="s">
        <v>209</v>
      </c>
    </row>
    <row r="142" s="13" customFormat="1">
      <c r="A142" s="13"/>
      <c r="B142" s="234"/>
      <c r="C142" s="235"/>
      <c r="D142" s="236" t="s">
        <v>220</v>
      </c>
      <c r="E142" s="237" t="s">
        <v>19</v>
      </c>
      <c r="F142" s="238" t="s">
        <v>617</v>
      </c>
      <c r="G142" s="235"/>
      <c r="H142" s="237" t="s">
        <v>19</v>
      </c>
      <c r="I142" s="239"/>
      <c r="J142" s="235"/>
      <c r="K142" s="235"/>
      <c r="L142" s="240"/>
      <c r="M142" s="241"/>
      <c r="N142" s="242"/>
      <c r="O142" s="242"/>
      <c r="P142" s="242"/>
      <c r="Q142" s="242"/>
      <c r="R142" s="242"/>
      <c r="S142" s="242"/>
      <c r="T142" s="24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4" t="s">
        <v>220</v>
      </c>
      <c r="AU142" s="244" t="s">
        <v>81</v>
      </c>
      <c r="AV142" s="13" t="s">
        <v>79</v>
      </c>
      <c r="AW142" s="13" t="s">
        <v>32</v>
      </c>
      <c r="AX142" s="13" t="s">
        <v>71</v>
      </c>
      <c r="AY142" s="244" t="s">
        <v>209</v>
      </c>
    </row>
    <row r="143" s="14" customFormat="1">
      <c r="A143" s="14"/>
      <c r="B143" s="245"/>
      <c r="C143" s="246"/>
      <c r="D143" s="236" t="s">
        <v>220</v>
      </c>
      <c r="E143" s="247" t="s">
        <v>19</v>
      </c>
      <c r="F143" s="248" t="s">
        <v>2375</v>
      </c>
      <c r="G143" s="246"/>
      <c r="H143" s="249">
        <v>61.686</v>
      </c>
      <c r="I143" s="250"/>
      <c r="J143" s="246"/>
      <c r="K143" s="246"/>
      <c r="L143" s="251"/>
      <c r="M143" s="252"/>
      <c r="N143" s="253"/>
      <c r="O143" s="253"/>
      <c r="P143" s="253"/>
      <c r="Q143" s="253"/>
      <c r="R143" s="253"/>
      <c r="S143" s="253"/>
      <c r="T143" s="25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5" t="s">
        <v>220</v>
      </c>
      <c r="AU143" s="255" t="s">
        <v>81</v>
      </c>
      <c r="AV143" s="14" t="s">
        <v>81</v>
      </c>
      <c r="AW143" s="14" t="s">
        <v>32</v>
      </c>
      <c r="AX143" s="14" t="s">
        <v>71</v>
      </c>
      <c r="AY143" s="255" t="s">
        <v>209</v>
      </c>
    </row>
    <row r="144" s="16" customFormat="1">
      <c r="A144" s="16"/>
      <c r="B144" s="267"/>
      <c r="C144" s="268"/>
      <c r="D144" s="236" t="s">
        <v>220</v>
      </c>
      <c r="E144" s="269" t="s">
        <v>19</v>
      </c>
      <c r="F144" s="270" t="s">
        <v>370</v>
      </c>
      <c r="G144" s="268"/>
      <c r="H144" s="271">
        <v>63.563000000000002</v>
      </c>
      <c r="I144" s="272"/>
      <c r="J144" s="268"/>
      <c r="K144" s="268"/>
      <c r="L144" s="273"/>
      <c r="M144" s="274"/>
      <c r="N144" s="275"/>
      <c r="O144" s="275"/>
      <c r="P144" s="275"/>
      <c r="Q144" s="275"/>
      <c r="R144" s="275"/>
      <c r="S144" s="275"/>
      <c r="T144" s="27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T144" s="277" t="s">
        <v>220</v>
      </c>
      <c r="AU144" s="277" t="s">
        <v>81</v>
      </c>
      <c r="AV144" s="16" t="s">
        <v>146</v>
      </c>
      <c r="AW144" s="16" t="s">
        <v>32</v>
      </c>
      <c r="AX144" s="16" t="s">
        <v>71</v>
      </c>
      <c r="AY144" s="277" t="s">
        <v>209</v>
      </c>
    </row>
    <row r="145" s="13" customFormat="1">
      <c r="A145" s="13"/>
      <c r="B145" s="234"/>
      <c r="C145" s="235"/>
      <c r="D145" s="236" t="s">
        <v>220</v>
      </c>
      <c r="E145" s="237" t="s">
        <v>19</v>
      </c>
      <c r="F145" s="238" t="s">
        <v>619</v>
      </c>
      <c r="G145" s="235"/>
      <c r="H145" s="237" t="s">
        <v>19</v>
      </c>
      <c r="I145" s="239"/>
      <c r="J145" s="235"/>
      <c r="K145" s="235"/>
      <c r="L145" s="240"/>
      <c r="M145" s="241"/>
      <c r="N145" s="242"/>
      <c r="O145" s="242"/>
      <c r="P145" s="242"/>
      <c r="Q145" s="242"/>
      <c r="R145" s="242"/>
      <c r="S145" s="242"/>
      <c r="T145" s="24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4" t="s">
        <v>220</v>
      </c>
      <c r="AU145" s="244" t="s">
        <v>81</v>
      </c>
      <c r="AV145" s="13" t="s">
        <v>79</v>
      </c>
      <c r="AW145" s="13" t="s">
        <v>32</v>
      </c>
      <c r="AX145" s="13" t="s">
        <v>71</v>
      </c>
      <c r="AY145" s="244" t="s">
        <v>209</v>
      </c>
    </row>
    <row r="146" s="14" customFormat="1">
      <c r="A146" s="14"/>
      <c r="B146" s="245"/>
      <c r="C146" s="246"/>
      <c r="D146" s="236" t="s">
        <v>220</v>
      </c>
      <c r="E146" s="247" t="s">
        <v>19</v>
      </c>
      <c r="F146" s="248" t="s">
        <v>2376</v>
      </c>
      <c r="G146" s="246"/>
      <c r="H146" s="249">
        <v>6.3250000000000002</v>
      </c>
      <c r="I146" s="250"/>
      <c r="J146" s="246"/>
      <c r="K146" s="246"/>
      <c r="L146" s="251"/>
      <c r="M146" s="252"/>
      <c r="N146" s="253"/>
      <c r="O146" s="253"/>
      <c r="P146" s="253"/>
      <c r="Q146" s="253"/>
      <c r="R146" s="253"/>
      <c r="S146" s="253"/>
      <c r="T146" s="25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5" t="s">
        <v>220</v>
      </c>
      <c r="AU146" s="255" t="s">
        <v>81</v>
      </c>
      <c r="AV146" s="14" t="s">
        <v>81</v>
      </c>
      <c r="AW146" s="14" t="s">
        <v>32</v>
      </c>
      <c r="AX146" s="14" t="s">
        <v>71</v>
      </c>
      <c r="AY146" s="255" t="s">
        <v>209</v>
      </c>
    </row>
    <row r="147" s="14" customFormat="1">
      <c r="A147" s="14"/>
      <c r="B147" s="245"/>
      <c r="C147" s="246"/>
      <c r="D147" s="236" t="s">
        <v>220</v>
      </c>
      <c r="E147" s="247" t="s">
        <v>19</v>
      </c>
      <c r="F147" s="248" t="s">
        <v>2377</v>
      </c>
      <c r="G147" s="246"/>
      <c r="H147" s="249">
        <v>24.609999999999999</v>
      </c>
      <c r="I147" s="250"/>
      <c r="J147" s="246"/>
      <c r="K147" s="246"/>
      <c r="L147" s="251"/>
      <c r="M147" s="252"/>
      <c r="N147" s="253"/>
      <c r="O147" s="253"/>
      <c r="P147" s="253"/>
      <c r="Q147" s="253"/>
      <c r="R147" s="253"/>
      <c r="S147" s="253"/>
      <c r="T147" s="25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5" t="s">
        <v>220</v>
      </c>
      <c r="AU147" s="255" t="s">
        <v>81</v>
      </c>
      <c r="AV147" s="14" t="s">
        <v>81</v>
      </c>
      <c r="AW147" s="14" t="s">
        <v>32</v>
      </c>
      <c r="AX147" s="14" t="s">
        <v>71</v>
      </c>
      <c r="AY147" s="255" t="s">
        <v>209</v>
      </c>
    </row>
    <row r="148" s="16" customFormat="1">
      <c r="A148" s="16"/>
      <c r="B148" s="267"/>
      <c r="C148" s="268"/>
      <c r="D148" s="236" t="s">
        <v>220</v>
      </c>
      <c r="E148" s="269" t="s">
        <v>19</v>
      </c>
      <c r="F148" s="270" t="s">
        <v>370</v>
      </c>
      <c r="G148" s="268"/>
      <c r="H148" s="271">
        <v>30.934999999999999</v>
      </c>
      <c r="I148" s="272"/>
      <c r="J148" s="268"/>
      <c r="K148" s="268"/>
      <c r="L148" s="273"/>
      <c r="M148" s="274"/>
      <c r="N148" s="275"/>
      <c r="O148" s="275"/>
      <c r="P148" s="275"/>
      <c r="Q148" s="275"/>
      <c r="R148" s="275"/>
      <c r="S148" s="275"/>
      <c r="T148" s="27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T148" s="277" t="s">
        <v>220</v>
      </c>
      <c r="AU148" s="277" t="s">
        <v>81</v>
      </c>
      <c r="AV148" s="16" t="s">
        <v>146</v>
      </c>
      <c r="AW148" s="16" t="s">
        <v>32</v>
      </c>
      <c r="AX148" s="16" t="s">
        <v>71</v>
      </c>
      <c r="AY148" s="277" t="s">
        <v>209</v>
      </c>
    </row>
    <row r="149" s="15" customFormat="1">
      <c r="A149" s="15"/>
      <c r="B149" s="256"/>
      <c r="C149" s="257"/>
      <c r="D149" s="236" t="s">
        <v>220</v>
      </c>
      <c r="E149" s="258" t="s">
        <v>19</v>
      </c>
      <c r="F149" s="259" t="s">
        <v>271</v>
      </c>
      <c r="G149" s="257"/>
      <c r="H149" s="260">
        <v>167.238</v>
      </c>
      <c r="I149" s="261"/>
      <c r="J149" s="257"/>
      <c r="K149" s="257"/>
      <c r="L149" s="262"/>
      <c r="M149" s="263"/>
      <c r="N149" s="264"/>
      <c r="O149" s="264"/>
      <c r="P149" s="264"/>
      <c r="Q149" s="264"/>
      <c r="R149" s="264"/>
      <c r="S149" s="264"/>
      <c r="T149" s="26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66" t="s">
        <v>220</v>
      </c>
      <c r="AU149" s="266" t="s">
        <v>81</v>
      </c>
      <c r="AV149" s="15" t="s">
        <v>216</v>
      </c>
      <c r="AW149" s="15" t="s">
        <v>32</v>
      </c>
      <c r="AX149" s="15" t="s">
        <v>79</v>
      </c>
      <c r="AY149" s="266" t="s">
        <v>209</v>
      </c>
    </row>
    <row r="150" s="2" customFormat="1" ht="37.8" customHeight="1">
      <c r="A150" s="41"/>
      <c r="B150" s="42"/>
      <c r="C150" s="216" t="s">
        <v>272</v>
      </c>
      <c r="D150" s="216" t="s">
        <v>211</v>
      </c>
      <c r="E150" s="217" t="s">
        <v>624</v>
      </c>
      <c r="F150" s="218" t="s">
        <v>625</v>
      </c>
      <c r="G150" s="219" t="s">
        <v>362</v>
      </c>
      <c r="H150" s="220">
        <v>9.1769999999999996</v>
      </c>
      <c r="I150" s="221"/>
      <c r="J150" s="222">
        <f>ROUND(I150*H150,2)</f>
        <v>0</v>
      </c>
      <c r="K150" s="218" t="s">
        <v>215</v>
      </c>
      <c r="L150" s="47"/>
      <c r="M150" s="223" t="s">
        <v>19</v>
      </c>
      <c r="N150" s="224" t="s">
        <v>42</v>
      </c>
      <c r="O150" s="87"/>
      <c r="P150" s="225">
        <f>O150*H150</f>
        <v>0</v>
      </c>
      <c r="Q150" s="225">
        <v>0</v>
      </c>
      <c r="R150" s="225">
        <f>Q150*H150</f>
        <v>0</v>
      </c>
      <c r="S150" s="225">
        <v>0</v>
      </c>
      <c r="T150" s="226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7" t="s">
        <v>216</v>
      </c>
      <c r="AT150" s="227" t="s">
        <v>211</v>
      </c>
      <c r="AU150" s="227" t="s">
        <v>81</v>
      </c>
      <c r="AY150" s="20" t="s">
        <v>209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20" t="s">
        <v>79</v>
      </c>
      <c r="BK150" s="228">
        <f>ROUND(I150*H150,2)</f>
        <v>0</v>
      </c>
      <c r="BL150" s="20" t="s">
        <v>216</v>
      </c>
      <c r="BM150" s="227" t="s">
        <v>2271</v>
      </c>
    </row>
    <row r="151" s="2" customFormat="1">
      <c r="A151" s="41"/>
      <c r="B151" s="42"/>
      <c r="C151" s="43"/>
      <c r="D151" s="229" t="s">
        <v>218</v>
      </c>
      <c r="E151" s="43"/>
      <c r="F151" s="230" t="s">
        <v>627</v>
      </c>
      <c r="G151" s="43"/>
      <c r="H151" s="43"/>
      <c r="I151" s="231"/>
      <c r="J151" s="43"/>
      <c r="K151" s="43"/>
      <c r="L151" s="47"/>
      <c r="M151" s="232"/>
      <c r="N151" s="233"/>
      <c r="O151" s="87"/>
      <c r="P151" s="87"/>
      <c r="Q151" s="87"/>
      <c r="R151" s="87"/>
      <c r="S151" s="87"/>
      <c r="T151" s="88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0" t="s">
        <v>218</v>
      </c>
      <c r="AU151" s="20" t="s">
        <v>81</v>
      </c>
    </row>
    <row r="152" s="13" customFormat="1">
      <c r="A152" s="13"/>
      <c r="B152" s="234"/>
      <c r="C152" s="235"/>
      <c r="D152" s="236" t="s">
        <v>220</v>
      </c>
      <c r="E152" s="237" t="s">
        <v>19</v>
      </c>
      <c r="F152" s="238" t="s">
        <v>628</v>
      </c>
      <c r="G152" s="235"/>
      <c r="H152" s="237" t="s">
        <v>19</v>
      </c>
      <c r="I152" s="239"/>
      <c r="J152" s="235"/>
      <c r="K152" s="235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220</v>
      </c>
      <c r="AU152" s="244" t="s">
        <v>81</v>
      </c>
      <c r="AV152" s="13" t="s">
        <v>79</v>
      </c>
      <c r="AW152" s="13" t="s">
        <v>32</v>
      </c>
      <c r="AX152" s="13" t="s">
        <v>71</v>
      </c>
      <c r="AY152" s="244" t="s">
        <v>209</v>
      </c>
    </row>
    <row r="153" s="13" customFormat="1">
      <c r="A153" s="13"/>
      <c r="B153" s="234"/>
      <c r="C153" s="235"/>
      <c r="D153" s="236" t="s">
        <v>220</v>
      </c>
      <c r="E153" s="237" t="s">
        <v>19</v>
      </c>
      <c r="F153" s="238" t="s">
        <v>629</v>
      </c>
      <c r="G153" s="235"/>
      <c r="H153" s="237" t="s">
        <v>19</v>
      </c>
      <c r="I153" s="239"/>
      <c r="J153" s="235"/>
      <c r="K153" s="235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220</v>
      </c>
      <c r="AU153" s="244" t="s">
        <v>81</v>
      </c>
      <c r="AV153" s="13" t="s">
        <v>79</v>
      </c>
      <c r="AW153" s="13" t="s">
        <v>32</v>
      </c>
      <c r="AX153" s="13" t="s">
        <v>71</v>
      </c>
      <c r="AY153" s="244" t="s">
        <v>209</v>
      </c>
    </row>
    <row r="154" s="14" customFormat="1">
      <c r="A154" s="14"/>
      <c r="B154" s="245"/>
      <c r="C154" s="246"/>
      <c r="D154" s="236" t="s">
        <v>220</v>
      </c>
      <c r="E154" s="247" t="s">
        <v>19</v>
      </c>
      <c r="F154" s="248" t="s">
        <v>2373</v>
      </c>
      <c r="G154" s="246"/>
      <c r="H154" s="249">
        <v>70.863</v>
      </c>
      <c r="I154" s="250"/>
      <c r="J154" s="246"/>
      <c r="K154" s="246"/>
      <c r="L154" s="251"/>
      <c r="M154" s="252"/>
      <c r="N154" s="253"/>
      <c r="O154" s="253"/>
      <c r="P154" s="253"/>
      <c r="Q154" s="253"/>
      <c r="R154" s="253"/>
      <c r="S154" s="253"/>
      <c r="T154" s="25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5" t="s">
        <v>220</v>
      </c>
      <c r="AU154" s="255" t="s">
        <v>81</v>
      </c>
      <c r="AV154" s="14" t="s">
        <v>81</v>
      </c>
      <c r="AW154" s="14" t="s">
        <v>32</v>
      </c>
      <c r="AX154" s="14" t="s">
        <v>71</v>
      </c>
      <c r="AY154" s="255" t="s">
        <v>209</v>
      </c>
    </row>
    <row r="155" s="16" customFormat="1">
      <c r="A155" s="16"/>
      <c r="B155" s="267"/>
      <c r="C155" s="268"/>
      <c r="D155" s="236" t="s">
        <v>220</v>
      </c>
      <c r="E155" s="269" t="s">
        <v>19</v>
      </c>
      <c r="F155" s="270" t="s">
        <v>370</v>
      </c>
      <c r="G155" s="268"/>
      <c r="H155" s="271">
        <v>70.863</v>
      </c>
      <c r="I155" s="272"/>
      <c r="J155" s="268"/>
      <c r="K155" s="268"/>
      <c r="L155" s="273"/>
      <c r="M155" s="274"/>
      <c r="N155" s="275"/>
      <c r="O155" s="275"/>
      <c r="P155" s="275"/>
      <c r="Q155" s="275"/>
      <c r="R155" s="275"/>
      <c r="S155" s="275"/>
      <c r="T155" s="27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T155" s="277" t="s">
        <v>220</v>
      </c>
      <c r="AU155" s="277" t="s">
        <v>81</v>
      </c>
      <c r="AV155" s="16" t="s">
        <v>146</v>
      </c>
      <c r="AW155" s="16" t="s">
        <v>32</v>
      </c>
      <c r="AX155" s="16" t="s">
        <v>71</v>
      </c>
      <c r="AY155" s="277" t="s">
        <v>209</v>
      </c>
    </row>
    <row r="156" s="13" customFormat="1">
      <c r="A156" s="13"/>
      <c r="B156" s="234"/>
      <c r="C156" s="235"/>
      <c r="D156" s="236" t="s">
        <v>220</v>
      </c>
      <c r="E156" s="237" t="s">
        <v>19</v>
      </c>
      <c r="F156" s="238" t="s">
        <v>630</v>
      </c>
      <c r="G156" s="235"/>
      <c r="H156" s="237" t="s">
        <v>19</v>
      </c>
      <c r="I156" s="239"/>
      <c r="J156" s="235"/>
      <c r="K156" s="235"/>
      <c r="L156" s="240"/>
      <c r="M156" s="241"/>
      <c r="N156" s="242"/>
      <c r="O156" s="242"/>
      <c r="P156" s="242"/>
      <c r="Q156" s="242"/>
      <c r="R156" s="242"/>
      <c r="S156" s="242"/>
      <c r="T156" s="24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4" t="s">
        <v>220</v>
      </c>
      <c r="AU156" s="244" t="s">
        <v>81</v>
      </c>
      <c r="AV156" s="13" t="s">
        <v>79</v>
      </c>
      <c r="AW156" s="13" t="s">
        <v>32</v>
      </c>
      <c r="AX156" s="13" t="s">
        <v>71</v>
      </c>
      <c r="AY156" s="244" t="s">
        <v>209</v>
      </c>
    </row>
    <row r="157" s="14" customFormat="1">
      <c r="A157" s="14"/>
      <c r="B157" s="245"/>
      <c r="C157" s="246"/>
      <c r="D157" s="236" t="s">
        <v>220</v>
      </c>
      <c r="E157" s="247" t="s">
        <v>19</v>
      </c>
      <c r="F157" s="248" t="s">
        <v>2378</v>
      </c>
      <c r="G157" s="246"/>
      <c r="H157" s="249">
        <v>-61.686</v>
      </c>
      <c r="I157" s="250"/>
      <c r="J157" s="246"/>
      <c r="K157" s="246"/>
      <c r="L157" s="251"/>
      <c r="M157" s="252"/>
      <c r="N157" s="253"/>
      <c r="O157" s="253"/>
      <c r="P157" s="253"/>
      <c r="Q157" s="253"/>
      <c r="R157" s="253"/>
      <c r="S157" s="253"/>
      <c r="T157" s="25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5" t="s">
        <v>220</v>
      </c>
      <c r="AU157" s="255" t="s">
        <v>81</v>
      </c>
      <c r="AV157" s="14" t="s">
        <v>81</v>
      </c>
      <c r="AW157" s="14" t="s">
        <v>32</v>
      </c>
      <c r="AX157" s="14" t="s">
        <v>71</v>
      </c>
      <c r="AY157" s="255" t="s">
        <v>209</v>
      </c>
    </row>
    <row r="158" s="15" customFormat="1">
      <c r="A158" s="15"/>
      <c r="B158" s="256"/>
      <c r="C158" s="257"/>
      <c r="D158" s="236" t="s">
        <v>220</v>
      </c>
      <c r="E158" s="258" t="s">
        <v>19</v>
      </c>
      <c r="F158" s="259" t="s">
        <v>271</v>
      </c>
      <c r="G158" s="257"/>
      <c r="H158" s="260">
        <v>9.1769999999999996</v>
      </c>
      <c r="I158" s="261"/>
      <c r="J158" s="257"/>
      <c r="K158" s="257"/>
      <c r="L158" s="262"/>
      <c r="M158" s="263"/>
      <c r="N158" s="264"/>
      <c r="O158" s="264"/>
      <c r="P158" s="264"/>
      <c r="Q158" s="264"/>
      <c r="R158" s="264"/>
      <c r="S158" s="264"/>
      <c r="T158" s="26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66" t="s">
        <v>220</v>
      </c>
      <c r="AU158" s="266" t="s">
        <v>81</v>
      </c>
      <c r="AV158" s="15" t="s">
        <v>216</v>
      </c>
      <c r="AW158" s="15" t="s">
        <v>32</v>
      </c>
      <c r="AX158" s="15" t="s">
        <v>79</v>
      </c>
      <c r="AY158" s="266" t="s">
        <v>209</v>
      </c>
    </row>
    <row r="159" s="2" customFormat="1" ht="37.8" customHeight="1">
      <c r="A159" s="41"/>
      <c r="B159" s="42"/>
      <c r="C159" s="216" t="s">
        <v>8</v>
      </c>
      <c r="D159" s="216" t="s">
        <v>211</v>
      </c>
      <c r="E159" s="217" t="s">
        <v>633</v>
      </c>
      <c r="F159" s="218" t="s">
        <v>634</v>
      </c>
      <c r="G159" s="219" t="s">
        <v>362</v>
      </c>
      <c r="H159" s="220">
        <v>229.42500000000001</v>
      </c>
      <c r="I159" s="221"/>
      <c r="J159" s="222">
        <f>ROUND(I159*H159,2)</f>
        <v>0</v>
      </c>
      <c r="K159" s="218" t="s">
        <v>215</v>
      </c>
      <c r="L159" s="47"/>
      <c r="M159" s="223" t="s">
        <v>19</v>
      </c>
      <c r="N159" s="224" t="s">
        <v>42</v>
      </c>
      <c r="O159" s="87"/>
      <c r="P159" s="225">
        <f>O159*H159</f>
        <v>0</v>
      </c>
      <c r="Q159" s="225">
        <v>0</v>
      </c>
      <c r="R159" s="225">
        <f>Q159*H159</f>
        <v>0</v>
      </c>
      <c r="S159" s="225">
        <v>0</v>
      </c>
      <c r="T159" s="226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7" t="s">
        <v>216</v>
      </c>
      <c r="AT159" s="227" t="s">
        <v>211</v>
      </c>
      <c r="AU159" s="227" t="s">
        <v>81</v>
      </c>
      <c r="AY159" s="20" t="s">
        <v>209</v>
      </c>
      <c r="BE159" s="228">
        <f>IF(N159="základní",J159,0)</f>
        <v>0</v>
      </c>
      <c r="BF159" s="228">
        <f>IF(N159="snížená",J159,0)</f>
        <v>0</v>
      </c>
      <c r="BG159" s="228">
        <f>IF(N159="zákl. přenesená",J159,0)</f>
        <v>0</v>
      </c>
      <c r="BH159" s="228">
        <f>IF(N159="sníž. přenesená",J159,0)</f>
        <v>0</v>
      </c>
      <c r="BI159" s="228">
        <f>IF(N159="nulová",J159,0)</f>
        <v>0</v>
      </c>
      <c r="BJ159" s="20" t="s">
        <v>79</v>
      </c>
      <c r="BK159" s="228">
        <f>ROUND(I159*H159,2)</f>
        <v>0</v>
      </c>
      <c r="BL159" s="20" t="s">
        <v>216</v>
      </c>
      <c r="BM159" s="227" t="s">
        <v>2273</v>
      </c>
    </row>
    <row r="160" s="2" customFormat="1">
      <c r="A160" s="41"/>
      <c r="B160" s="42"/>
      <c r="C160" s="43"/>
      <c r="D160" s="229" t="s">
        <v>218</v>
      </c>
      <c r="E160" s="43"/>
      <c r="F160" s="230" t="s">
        <v>636</v>
      </c>
      <c r="G160" s="43"/>
      <c r="H160" s="43"/>
      <c r="I160" s="231"/>
      <c r="J160" s="43"/>
      <c r="K160" s="43"/>
      <c r="L160" s="47"/>
      <c r="M160" s="232"/>
      <c r="N160" s="233"/>
      <c r="O160" s="87"/>
      <c r="P160" s="87"/>
      <c r="Q160" s="87"/>
      <c r="R160" s="87"/>
      <c r="S160" s="87"/>
      <c r="T160" s="88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0" t="s">
        <v>218</v>
      </c>
      <c r="AU160" s="20" t="s">
        <v>81</v>
      </c>
    </row>
    <row r="161" s="14" customFormat="1">
      <c r="A161" s="14"/>
      <c r="B161" s="245"/>
      <c r="C161" s="246"/>
      <c r="D161" s="236" t="s">
        <v>220</v>
      </c>
      <c r="E161" s="247" t="s">
        <v>19</v>
      </c>
      <c r="F161" s="248" t="s">
        <v>2379</v>
      </c>
      <c r="G161" s="246"/>
      <c r="H161" s="249">
        <v>45.884999999999998</v>
      </c>
      <c r="I161" s="250"/>
      <c r="J161" s="246"/>
      <c r="K161" s="246"/>
      <c r="L161" s="251"/>
      <c r="M161" s="252"/>
      <c r="N161" s="253"/>
      <c r="O161" s="253"/>
      <c r="P161" s="253"/>
      <c r="Q161" s="253"/>
      <c r="R161" s="253"/>
      <c r="S161" s="253"/>
      <c r="T161" s="25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5" t="s">
        <v>220</v>
      </c>
      <c r="AU161" s="255" t="s">
        <v>81</v>
      </c>
      <c r="AV161" s="14" t="s">
        <v>81</v>
      </c>
      <c r="AW161" s="14" t="s">
        <v>32</v>
      </c>
      <c r="AX161" s="14" t="s">
        <v>79</v>
      </c>
      <c r="AY161" s="255" t="s">
        <v>209</v>
      </c>
    </row>
    <row r="162" s="14" customFormat="1">
      <c r="A162" s="14"/>
      <c r="B162" s="245"/>
      <c r="C162" s="246"/>
      <c r="D162" s="236" t="s">
        <v>220</v>
      </c>
      <c r="E162" s="246"/>
      <c r="F162" s="248" t="s">
        <v>2380</v>
      </c>
      <c r="G162" s="246"/>
      <c r="H162" s="249">
        <v>229.42500000000001</v>
      </c>
      <c r="I162" s="250"/>
      <c r="J162" s="246"/>
      <c r="K162" s="246"/>
      <c r="L162" s="251"/>
      <c r="M162" s="252"/>
      <c r="N162" s="253"/>
      <c r="O162" s="253"/>
      <c r="P162" s="253"/>
      <c r="Q162" s="253"/>
      <c r="R162" s="253"/>
      <c r="S162" s="253"/>
      <c r="T162" s="25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5" t="s">
        <v>220</v>
      </c>
      <c r="AU162" s="255" t="s">
        <v>81</v>
      </c>
      <c r="AV162" s="14" t="s">
        <v>81</v>
      </c>
      <c r="AW162" s="14" t="s">
        <v>4</v>
      </c>
      <c r="AX162" s="14" t="s">
        <v>79</v>
      </c>
      <c r="AY162" s="255" t="s">
        <v>209</v>
      </c>
    </row>
    <row r="163" s="2" customFormat="1" ht="37.8" customHeight="1">
      <c r="A163" s="41"/>
      <c r="B163" s="42"/>
      <c r="C163" s="216" t="s">
        <v>284</v>
      </c>
      <c r="D163" s="216" t="s">
        <v>211</v>
      </c>
      <c r="E163" s="217" t="s">
        <v>639</v>
      </c>
      <c r="F163" s="218" t="s">
        <v>640</v>
      </c>
      <c r="G163" s="219" t="s">
        <v>362</v>
      </c>
      <c r="H163" s="220">
        <v>38.156999999999996</v>
      </c>
      <c r="I163" s="221"/>
      <c r="J163" s="222">
        <f>ROUND(I163*H163,2)</f>
        <v>0</v>
      </c>
      <c r="K163" s="218" t="s">
        <v>215</v>
      </c>
      <c r="L163" s="47"/>
      <c r="M163" s="223" t="s">
        <v>19</v>
      </c>
      <c r="N163" s="224" t="s">
        <v>42</v>
      </c>
      <c r="O163" s="87"/>
      <c r="P163" s="225">
        <f>O163*H163</f>
        <v>0</v>
      </c>
      <c r="Q163" s="225">
        <v>0</v>
      </c>
      <c r="R163" s="225">
        <f>Q163*H163</f>
        <v>0</v>
      </c>
      <c r="S163" s="225">
        <v>0</v>
      </c>
      <c r="T163" s="226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7" t="s">
        <v>216</v>
      </c>
      <c r="AT163" s="227" t="s">
        <v>211</v>
      </c>
      <c r="AU163" s="227" t="s">
        <v>81</v>
      </c>
      <c r="AY163" s="20" t="s">
        <v>209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20" t="s">
        <v>79</v>
      </c>
      <c r="BK163" s="228">
        <f>ROUND(I163*H163,2)</f>
        <v>0</v>
      </c>
      <c r="BL163" s="20" t="s">
        <v>216</v>
      </c>
      <c r="BM163" s="227" t="s">
        <v>2275</v>
      </c>
    </row>
    <row r="164" s="2" customFormat="1">
      <c r="A164" s="41"/>
      <c r="B164" s="42"/>
      <c r="C164" s="43"/>
      <c r="D164" s="229" t="s">
        <v>218</v>
      </c>
      <c r="E164" s="43"/>
      <c r="F164" s="230" t="s">
        <v>642</v>
      </c>
      <c r="G164" s="43"/>
      <c r="H164" s="43"/>
      <c r="I164" s="231"/>
      <c r="J164" s="43"/>
      <c r="K164" s="43"/>
      <c r="L164" s="47"/>
      <c r="M164" s="232"/>
      <c r="N164" s="233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218</v>
      </c>
      <c r="AU164" s="20" t="s">
        <v>81</v>
      </c>
    </row>
    <row r="165" s="13" customFormat="1">
      <c r="A165" s="13"/>
      <c r="B165" s="234"/>
      <c r="C165" s="235"/>
      <c r="D165" s="236" t="s">
        <v>220</v>
      </c>
      <c r="E165" s="237" t="s">
        <v>19</v>
      </c>
      <c r="F165" s="238" t="s">
        <v>628</v>
      </c>
      <c r="G165" s="235"/>
      <c r="H165" s="237" t="s">
        <v>19</v>
      </c>
      <c r="I165" s="239"/>
      <c r="J165" s="235"/>
      <c r="K165" s="235"/>
      <c r="L165" s="240"/>
      <c r="M165" s="241"/>
      <c r="N165" s="242"/>
      <c r="O165" s="242"/>
      <c r="P165" s="242"/>
      <c r="Q165" s="242"/>
      <c r="R165" s="242"/>
      <c r="S165" s="242"/>
      <c r="T165" s="24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4" t="s">
        <v>220</v>
      </c>
      <c r="AU165" s="244" t="s">
        <v>81</v>
      </c>
      <c r="AV165" s="13" t="s">
        <v>79</v>
      </c>
      <c r="AW165" s="13" t="s">
        <v>32</v>
      </c>
      <c r="AX165" s="13" t="s">
        <v>71</v>
      </c>
      <c r="AY165" s="244" t="s">
        <v>209</v>
      </c>
    </row>
    <row r="166" s="13" customFormat="1">
      <c r="A166" s="13"/>
      <c r="B166" s="234"/>
      <c r="C166" s="235"/>
      <c r="D166" s="236" t="s">
        <v>220</v>
      </c>
      <c r="E166" s="237" t="s">
        <v>19</v>
      </c>
      <c r="F166" s="238" t="s">
        <v>629</v>
      </c>
      <c r="G166" s="235"/>
      <c r="H166" s="237" t="s">
        <v>19</v>
      </c>
      <c r="I166" s="239"/>
      <c r="J166" s="235"/>
      <c r="K166" s="235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220</v>
      </c>
      <c r="AU166" s="244" t="s">
        <v>81</v>
      </c>
      <c r="AV166" s="13" t="s">
        <v>79</v>
      </c>
      <c r="AW166" s="13" t="s">
        <v>32</v>
      </c>
      <c r="AX166" s="13" t="s">
        <v>71</v>
      </c>
      <c r="AY166" s="244" t="s">
        <v>209</v>
      </c>
    </row>
    <row r="167" s="14" customFormat="1">
      <c r="A167" s="14"/>
      <c r="B167" s="245"/>
      <c r="C167" s="246"/>
      <c r="D167" s="236" t="s">
        <v>220</v>
      </c>
      <c r="E167" s="247" t="s">
        <v>19</v>
      </c>
      <c r="F167" s="248" t="s">
        <v>2381</v>
      </c>
      <c r="G167" s="246"/>
      <c r="H167" s="249">
        <v>38.156999999999996</v>
      </c>
      <c r="I167" s="250"/>
      <c r="J167" s="246"/>
      <c r="K167" s="246"/>
      <c r="L167" s="251"/>
      <c r="M167" s="252"/>
      <c r="N167" s="253"/>
      <c r="O167" s="253"/>
      <c r="P167" s="253"/>
      <c r="Q167" s="253"/>
      <c r="R167" s="253"/>
      <c r="S167" s="253"/>
      <c r="T167" s="25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5" t="s">
        <v>220</v>
      </c>
      <c r="AU167" s="255" t="s">
        <v>81</v>
      </c>
      <c r="AV167" s="14" t="s">
        <v>81</v>
      </c>
      <c r="AW167" s="14" t="s">
        <v>32</v>
      </c>
      <c r="AX167" s="14" t="s">
        <v>79</v>
      </c>
      <c r="AY167" s="255" t="s">
        <v>209</v>
      </c>
    </row>
    <row r="168" s="2" customFormat="1" ht="37.8" customHeight="1">
      <c r="A168" s="41"/>
      <c r="B168" s="42"/>
      <c r="C168" s="216" t="s">
        <v>290</v>
      </c>
      <c r="D168" s="216" t="s">
        <v>211</v>
      </c>
      <c r="E168" s="217" t="s">
        <v>644</v>
      </c>
      <c r="F168" s="218" t="s">
        <v>645</v>
      </c>
      <c r="G168" s="219" t="s">
        <v>362</v>
      </c>
      <c r="H168" s="220">
        <v>190.785</v>
      </c>
      <c r="I168" s="221"/>
      <c r="J168" s="222">
        <f>ROUND(I168*H168,2)</f>
        <v>0</v>
      </c>
      <c r="K168" s="218" t="s">
        <v>215</v>
      </c>
      <c r="L168" s="47"/>
      <c r="M168" s="223" t="s">
        <v>19</v>
      </c>
      <c r="N168" s="224" t="s">
        <v>42</v>
      </c>
      <c r="O168" s="87"/>
      <c r="P168" s="225">
        <f>O168*H168</f>
        <v>0</v>
      </c>
      <c r="Q168" s="225">
        <v>0</v>
      </c>
      <c r="R168" s="225">
        <f>Q168*H168</f>
        <v>0</v>
      </c>
      <c r="S168" s="225">
        <v>0</v>
      </c>
      <c r="T168" s="226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7" t="s">
        <v>216</v>
      </c>
      <c r="AT168" s="227" t="s">
        <v>211</v>
      </c>
      <c r="AU168" s="227" t="s">
        <v>81</v>
      </c>
      <c r="AY168" s="20" t="s">
        <v>209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20" t="s">
        <v>79</v>
      </c>
      <c r="BK168" s="228">
        <f>ROUND(I168*H168,2)</f>
        <v>0</v>
      </c>
      <c r="BL168" s="20" t="s">
        <v>216</v>
      </c>
      <c r="BM168" s="227" t="s">
        <v>2277</v>
      </c>
    </row>
    <row r="169" s="2" customFormat="1">
      <c r="A169" s="41"/>
      <c r="B169" s="42"/>
      <c r="C169" s="43"/>
      <c r="D169" s="229" t="s">
        <v>218</v>
      </c>
      <c r="E169" s="43"/>
      <c r="F169" s="230" t="s">
        <v>647</v>
      </c>
      <c r="G169" s="43"/>
      <c r="H169" s="43"/>
      <c r="I169" s="231"/>
      <c r="J169" s="43"/>
      <c r="K169" s="43"/>
      <c r="L169" s="47"/>
      <c r="M169" s="232"/>
      <c r="N169" s="233"/>
      <c r="O169" s="87"/>
      <c r="P169" s="87"/>
      <c r="Q169" s="87"/>
      <c r="R169" s="87"/>
      <c r="S169" s="87"/>
      <c r="T169" s="88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0" t="s">
        <v>218</v>
      </c>
      <c r="AU169" s="20" t="s">
        <v>81</v>
      </c>
    </row>
    <row r="170" s="14" customFormat="1">
      <c r="A170" s="14"/>
      <c r="B170" s="245"/>
      <c r="C170" s="246"/>
      <c r="D170" s="236" t="s">
        <v>220</v>
      </c>
      <c r="E170" s="246"/>
      <c r="F170" s="248" t="s">
        <v>2382</v>
      </c>
      <c r="G170" s="246"/>
      <c r="H170" s="249">
        <v>190.785</v>
      </c>
      <c r="I170" s="250"/>
      <c r="J170" s="246"/>
      <c r="K170" s="246"/>
      <c r="L170" s="251"/>
      <c r="M170" s="252"/>
      <c r="N170" s="253"/>
      <c r="O170" s="253"/>
      <c r="P170" s="253"/>
      <c r="Q170" s="253"/>
      <c r="R170" s="253"/>
      <c r="S170" s="253"/>
      <c r="T170" s="25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5" t="s">
        <v>220</v>
      </c>
      <c r="AU170" s="255" t="s">
        <v>81</v>
      </c>
      <c r="AV170" s="14" t="s">
        <v>81</v>
      </c>
      <c r="AW170" s="14" t="s">
        <v>4</v>
      </c>
      <c r="AX170" s="14" t="s">
        <v>79</v>
      </c>
      <c r="AY170" s="255" t="s">
        <v>209</v>
      </c>
    </row>
    <row r="171" s="2" customFormat="1" ht="24.15" customHeight="1">
      <c r="A171" s="41"/>
      <c r="B171" s="42"/>
      <c r="C171" s="216" t="s">
        <v>296</v>
      </c>
      <c r="D171" s="216" t="s">
        <v>211</v>
      </c>
      <c r="E171" s="217" t="s">
        <v>650</v>
      </c>
      <c r="F171" s="218" t="s">
        <v>651</v>
      </c>
      <c r="G171" s="219" t="s">
        <v>362</v>
      </c>
      <c r="H171" s="220">
        <v>103.675</v>
      </c>
      <c r="I171" s="221"/>
      <c r="J171" s="222">
        <f>ROUND(I171*H171,2)</f>
        <v>0</v>
      </c>
      <c r="K171" s="218" t="s">
        <v>215</v>
      </c>
      <c r="L171" s="47"/>
      <c r="M171" s="223" t="s">
        <v>19</v>
      </c>
      <c r="N171" s="224" t="s">
        <v>42</v>
      </c>
      <c r="O171" s="87"/>
      <c r="P171" s="225">
        <f>O171*H171</f>
        <v>0</v>
      </c>
      <c r="Q171" s="225">
        <v>0</v>
      </c>
      <c r="R171" s="225">
        <f>Q171*H171</f>
        <v>0</v>
      </c>
      <c r="S171" s="225">
        <v>0</v>
      </c>
      <c r="T171" s="226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7" t="s">
        <v>216</v>
      </c>
      <c r="AT171" s="227" t="s">
        <v>211</v>
      </c>
      <c r="AU171" s="227" t="s">
        <v>81</v>
      </c>
      <c r="AY171" s="20" t="s">
        <v>209</v>
      </c>
      <c r="BE171" s="228">
        <f>IF(N171="základní",J171,0)</f>
        <v>0</v>
      </c>
      <c r="BF171" s="228">
        <f>IF(N171="snížená",J171,0)</f>
        <v>0</v>
      </c>
      <c r="BG171" s="228">
        <f>IF(N171="zákl. přenesená",J171,0)</f>
        <v>0</v>
      </c>
      <c r="BH171" s="228">
        <f>IF(N171="sníž. přenesená",J171,0)</f>
        <v>0</v>
      </c>
      <c r="BI171" s="228">
        <f>IF(N171="nulová",J171,0)</f>
        <v>0</v>
      </c>
      <c r="BJ171" s="20" t="s">
        <v>79</v>
      </c>
      <c r="BK171" s="228">
        <f>ROUND(I171*H171,2)</f>
        <v>0</v>
      </c>
      <c r="BL171" s="20" t="s">
        <v>216</v>
      </c>
      <c r="BM171" s="227" t="s">
        <v>2279</v>
      </c>
    </row>
    <row r="172" s="2" customFormat="1">
      <c r="A172" s="41"/>
      <c r="B172" s="42"/>
      <c r="C172" s="43"/>
      <c r="D172" s="229" t="s">
        <v>218</v>
      </c>
      <c r="E172" s="43"/>
      <c r="F172" s="230" t="s">
        <v>653</v>
      </c>
      <c r="G172" s="43"/>
      <c r="H172" s="43"/>
      <c r="I172" s="231"/>
      <c r="J172" s="43"/>
      <c r="K172" s="43"/>
      <c r="L172" s="47"/>
      <c r="M172" s="232"/>
      <c r="N172" s="233"/>
      <c r="O172" s="87"/>
      <c r="P172" s="87"/>
      <c r="Q172" s="87"/>
      <c r="R172" s="87"/>
      <c r="S172" s="87"/>
      <c r="T172" s="88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0" t="s">
        <v>218</v>
      </c>
      <c r="AU172" s="20" t="s">
        <v>81</v>
      </c>
    </row>
    <row r="173" s="13" customFormat="1">
      <c r="A173" s="13"/>
      <c r="B173" s="234"/>
      <c r="C173" s="235"/>
      <c r="D173" s="236" t="s">
        <v>220</v>
      </c>
      <c r="E173" s="237" t="s">
        <v>19</v>
      </c>
      <c r="F173" s="238" t="s">
        <v>615</v>
      </c>
      <c r="G173" s="235"/>
      <c r="H173" s="237" t="s">
        <v>19</v>
      </c>
      <c r="I173" s="239"/>
      <c r="J173" s="235"/>
      <c r="K173" s="235"/>
      <c r="L173" s="240"/>
      <c r="M173" s="241"/>
      <c r="N173" s="242"/>
      <c r="O173" s="242"/>
      <c r="P173" s="242"/>
      <c r="Q173" s="242"/>
      <c r="R173" s="242"/>
      <c r="S173" s="242"/>
      <c r="T173" s="24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4" t="s">
        <v>220</v>
      </c>
      <c r="AU173" s="244" t="s">
        <v>81</v>
      </c>
      <c r="AV173" s="13" t="s">
        <v>79</v>
      </c>
      <c r="AW173" s="13" t="s">
        <v>32</v>
      </c>
      <c r="AX173" s="13" t="s">
        <v>71</v>
      </c>
      <c r="AY173" s="244" t="s">
        <v>209</v>
      </c>
    </row>
    <row r="174" s="14" customFormat="1">
      <c r="A174" s="14"/>
      <c r="B174" s="245"/>
      <c r="C174" s="246"/>
      <c r="D174" s="236" t="s">
        <v>220</v>
      </c>
      <c r="E174" s="247" t="s">
        <v>19</v>
      </c>
      <c r="F174" s="248" t="s">
        <v>2374</v>
      </c>
      <c r="G174" s="246"/>
      <c r="H174" s="249">
        <v>1.877</v>
      </c>
      <c r="I174" s="250"/>
      <c r="J174" s="246"/>
      <c r="K174" s="246"/>
      <c r="L174" s="251"/>
      <c r="M174" s="252"/>
      <c r="N174" s="253"/>
      <c r="O174" s="253"/>
      <c r="P174" s="253"/>
      <c r="Q174" s="253"/>
      <c r="R174" s="253"/>
      <c r="S174" s="253"/>
      <c r="T174" s="25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5" t="s">
        <v>220</v>
      </c>
      <c r="AU174" s="255" t="s">
        <v>81</v>
      </c>
      <c r="AV174" s="14" t="s">
        <v>81</v>
      </c>
      <c r="AW174" s="14" t="s">
        <v>32</v>
      </c>
      <c r="AX174" s="14" t="s">
        <v>71</v>
      </c>
      <c r="AY174" s="255" t="s">
        <v>209</v>
      </c>
    </row>
    <row r="175" s="13" customFormat="1">
      <c r="A175" s="13"/>
      <c r="B175" s="234"/>
      <c r="C175" s="235"/>
      <c r="D175" s="236" t="s">
        <v>220</v>
      </c>
      <c r="E175" s="237" t="s">
        <v>19</v>
      </c>
      <c r="F175" s="238" t="s">
        <v>617</v>
      </c>
      <c r="G175" s="235"/>
      <c r="H175" s="237" t="s">
        <v>19</v>
      </c>
      <c r="I175" s="239"/>
      <c r="J175" s="235"/>
      <c r="K175" s="235"/>
      <c r="L175" s="240"/>
      <c r="M175" s="241"/>
      <c r="N175" s="242"/>
      <c r="O175" s="242"/>
      <c r="P175" s="242"/>
      <c r="Q175" s="242"/>
      <c r="R175" s="242"/>
      <c r="S175" s="242"/>
      <c r="T175" s="24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4" t="s">
        <v>220</v>
      </c>
      <c r="AU175" s="244" t="s">
        <v>81</v>
      </c>
      <c r="AV175" s="13" t="s">
        <v>79</v>
      </c>
      <c r="AW175" s="13" t="s">
        <v>32</v>
      </c>
      <c r="AX175" s="13" t="s">
        <v>71</v>
      </c>
      <c r="AY175" s="244" t="s">
        <v>209</v>
      </c>
    </row>
    <row r="176" s="14" customFormat="1">
      <c r="A176" s="14"/>
      <c r="B176" s="245"/>
      <c r="C176" s="246"/>
      <c r="D176" s="236" t="s">
        <v>220</v>
      </c>
      <c r="E176" s="247" t="s">
        <v>19</v>
      </c>
      <c r="F176" s="248" t="s">
        <v>2383</v>
      </c>
      <c r="G176" s="246"/>
      <c r="H176" s="249">
        <v>61.686</v>
      </c>
      <c r="I176" s="250"/>
      <c r="J176" s="246"/>
      <c r="K176" s="246"/>
      <c r="L176" s="251"/>
      <c r="M176" s="252"/>
      <c r="N176" s="253"/>
      <c r="O176" s="253"/>
      <c r="P176" s="253"/>
      <c r="Q176" s="253"/>
      <c r="R176" s="253"/>
      <c r="S176" s="253"/>
      <c r="T176" s="25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5" t="s">
        <v>220</v>
      </c>
      <c r="AU176" s="255" t="s">
        <v>81</v>
      </c>
      <c r="AV176" s="14" t="s">
        <v>81</v>
      </c>
      <c r="AW176" s="14" t="s">
        <v>32</v>
      </c>
      <c r="AX176" s="14" t="s">
        <v>71</v>
      </c>
      <c r="AY176" s="255" t="s">
        <v>209</v>
      </c>
    </row>
    <row r="177" s="16" customFormat="1">
      <c r="A177" s="16"/>
      <c r="B177" s="267"/>
      <c r="C177" s="268"/>
      <c r="D177" s="236" t="s">
        <v>220</v>
      </c>
      <c r="E177" s="269" t="s">
        <v>19</v>
      </c>
      <c r="F177" s="270" t="s">
        <v>370</v>
      </c>
      <c r="G177" s="268"/>
      <c r="H177" s="271">
        <v>63.563000000000002</v>
      </c>
      <c r="I177" s="272"/>
      <c r="J177" s="268"/>
      <c r="K177" s="268"/>
      <c r="L177" s="273"/>
      <c r="M177" s="274"/>
      <c r="N177" s="275"/>
      <c r="O177" s="275"/>
      <c r="P177" s="275"/>
      <c r="Q177" s="275"/>
      <c r="R177" s="275"/>
      <c r="S177" s="275"/>
      <c r="T177" s="27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T177" s="277" t="s">
        <v>220</v>
      </c>
      <c r="AU177" s="277" t="s">
        <v>81</v>
      </c>
      <c r="AV177" s="16" t="s">
        <v>146</v>
      </c>
      <c r="AW177" s="16" t="s">
        <v>32</v>
      </c>
      <c r="AX177" s="16" t="s">
        <v>71</v>
      </c>
      <c r="AY177" s="277" t="s">
        <v>209</v>
      </c>
    </row>
    <row r="178" s="13" customFormat="1">
      <c r="A178" s="13"/>
      <c r="B178" s="234"/>
      <c r="C178" s="235"/>
      <c r="D178" s="236" t="s">
        <v>220</v>
      </c>
      <c r="E178" s="237" t="s">
        <v>19</v>
      </c>
      <c r="F178" s="238" t="s">
        <v>1753</v>
      </c>
      <c r="G178" s="235"/>
      <c r="H178" s="237" t="s">
        <v>19</v>
      </c>
      <c r="I178" s="239"/>
      <c r="J178" s="235"/>
      <c r="K178" s="235"/>
      <c r="L178" s="240"/>
      <c r="M178" s="241"/>
      <c r="N178" s="242"/>
      <c r="O178" s="242"/>
      <c r="P178" s="242"/>
      <c r="Q178" s="242"/>
      <c r="R178" s="242"/>
      <c r="S178" s="242"/>
      <c r="T178" s="24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4" t="s">
        <v>220</v>
      </c>
      <c r="AU178" s="244" t="s">
        <v>81</v>
      </c>
      <c r="AV178" s="13" t="s">
        <v>79</v>
      </c>
      <c r="AW178" s="13" t="s">
        <v>32</v>
      </c>
      <c r="AX178" s="13" t="s">
        <v>71</v>
      </c>
      <c r="AY178" s="244" t="s">
        <v>209</v>
      </c>
    </row>
    <row r="179" s="14" customFormat="1">
      <c r="A179" s="14"/>
      <c r="B179" s="245"/>
      <c r="C179" s="246"/>
      <c r="D179" s="236" t="s">
        <v>220</v>
      </c>
      <c r="E179" s="247" t="s">
        <v>19</v>
      </c>
      <c r="F179" s="248" t="s">
        <v>2376</v>
      </c>
      <c r="G179" s="246"/>
      <c r="H179" s="249">
        <v>6.3250000000000002</v>
      </c>
      <c r="I179" s="250"/>
      <c r="J179" s="246"/>
      <c r="K179" s="246"/>
      <c r="L179" s="251"/>
      <c r="M179" s="252"/>
      <c r="N179" s="253"/>
      <c r="O179" s="253"/>
      <c r="P179" s="253"/>
      <c r="Q179" s="253"/>
      <c r="R179" s="253"/>
      <c r="S179" s="253"/>
      <c r="T179" s="25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5" t="s">
        <v>220</v>
      </c>
      <c r="AU179" s="255" t="s">
        <v>81</v>
      </c>
      <c r="AV179" s="14" t="s">
        <v>81</v>
      </c>
      <c r="AW179" s="14" t="s">
        <v>32</v>
      </c>
      <c r="AX179" s="14" t="s">
        <v>71</v>
      </c>
      <c r="AY179" s="255" t="s">
        <v>209</v>
      </c>
    </row>
    <row r="180" s="14" customFormat="1">
      <c r="A180" s="14"/>
      <c r="B180" s="245"/>
      <c r="C180" s="246"/>
      <c r="D180" s="236" t="s">
        <v>220</v>
      </c>
      <c r="E180" s="247" t="s">
        <v>19</v>
      </c>
      <c r="F180" s="248" t="s">
        <v>2377</v>
      </c>
      <c r="G180" s="246"/>
      <c r="H180" s="249">
        <v>24.609999999999999</v>
      </c>
      <c r="I180" s="250"/>
      <c r="J180" s="246"/>
      <c r="K180" s="246"/>
      <c r="L180" s="251"/>
      <c r="M180" s="252"/>
      <c r="N180" s="253"/>
      <c r="O180" s="253"/>
      <c r="P180" s="253"/>
      <c r="Q180" s="253"/>
      <c r="R180" s="253"/>
      <c r="S180" s="253"/>
      <c r="T180" s="25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5" t="s">
        <v>220</v>
      </c>
      <c r="AU180" s="255" t="s">
        <v>81</v>
      </c>
      <c r="AV180" s="14" t="s">
        <v>81</v>
      </c>
      <c r="AW180" s="14" t="s">
        <v>32</v>
      </c>
      <c r="AX180" s="14" t="s">
        <v>71</v>
      </c>
      <c r="AY180" s="255" t="s">
        <v>209</v>
      </c>
    </row>
    <row r="181" s="16" customFormat="1">
      <c r="A181" s="16"/>
      <c r="B181" s="267"/>
      <c r="C181" s="268"/>
      <c r="D181" s="236" t="s">
        <v>220</v>
      </c>
      <c r="E181" s="269" t="s">
        <v>19</v>
      </c>
      <c r="F181" s="270" t="s">
        <v>370</v>
      </c>
      <c r="G181" s="268"/>
      <c r="H181" s="271">
        <v>30.934999999999999</v>
      </c>
      <c r="I181" s="272"/>
      <c r="J181" s="268"/>
      <c r="K181" s="268"/>
      <c r="L181" s="273"/>
      <c r="M181" s="274"/>
      <c r="N181" s="275"/>
      <c r="O181" s="275"/>
      <c r="P181" s="275"/>
      <c r="Q181" s="275"/>
      <c r="R181" s="275"/>
      <c r="S181" s="275"/>
      <c r="T181" s="27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T181" s="277" t="s">
        <v>220</v>
      </c>
      <c r="AU181" s="277" t="s">
        <v>81</v>
      </c>
      <c r="AV181" s="16" t="s">
        <v>146</v>
      </c>
      <c r="AW181" s="16" t="s">
        <v>32</v>
      </c>
      <c r="AX181" s="16" t="s">
        <v>71</v>
      </c>
      <c r="AY181" s="277" t="s">
        <v>209</v>
      </c>
    </row>
    <row r="182" s="13" customFormat="1">
      <c r="A182" s="13"/>
      <c r="B182" s="234"/>
      <c r="C182" s="235"/>
      <c r="D182" s="236" t="s">
        <v>220</v>
      </c>
      <c r="E182" s="237" t="s">
        <v>19</v>
      </c>
      <c r="F182" s="238" t="s">
        <v>628</v>
      </c>
      <c r="G182" s="235"/>
      <c r="H182" s="237" t="s">
        <v>19</v>
      </c>
      <c r="I182" s="239"/>
      <c r="J182" s="235"/>
      <c r="K182" s="235"/>
      <c r="L182" s="240"/>
      <c r="M182" s="241"/>
      <c r="N182" s="242"/>
      <c r="O182" s="242"/>
      <c r="P182" s="242"/>
      <c r="Q182" s="242"/>
      <c r="R182" s="242"/>
      <c r="S182" s="242"/>
      <c r="T182" s="24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4" t="s">
        <v>220</v>
      </c>
      <c r="AU182" s="244" t="s">
        <v>81</v>
      </c>
      <c r="AV182" s="13" t="s">
        <v>79</v>
      </c>
      <c r="AW182" s="13" t="s">
        <v>32</v>
      </c>
      <c r="AX182" s="13" t="s">
        <v>71</v>
      </c>
      <c r="AY182" s="244" t="s">
        <v>209</v>
      </c>
    </row>
    <row r="183" s="14" customFormat="1">
      <c r="A183" s="14"/>
      <c r="B183" s="245"/>
      <c r="C183" s="246"/>
      <c r="D183" s="236" t="s">
        <v>220</v>
      </c>
      <c r="E183" s="247" t="s">
        <v>19</v>
      </c>
      <c r="F183" s="248" t="s">
        <v>2384</v>
      </c>
      <c r="G183" s="246"/>
      <c r="H183" s="249">
        <v>9.1769999999999996</v>
      </c>
      <c r="I183" s="250"/>
      <c r="J183" s="246"/>
      <c r="K183" s="246"/>
      <c r="L183" s="251"/>
      <c r="M183" s="252"/>
      <c r="N183" s="253"/>
      <c r="O183" s="253"/>
      <c r="P183" s="253"/>
      <c r="Q183" s="253"/>
      <c r="R183" s="253"/>
      <c r="S183" s="253"/>
      <c r="T183" s="25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5" t="s">
        <v>220</v>
      </c>
      <c r="AU183" s="255" t="s">
        <v>81</v>
      </c>
      <c r="AV183" s="14" t="s">
        <v>81</v>
      </c>
      <c r="AW183" s="14" t="s">
        <v>32</v>
      </c>
      <c r="AX183" s="14" t="s">
        <v>71</v>
      </c>
      <c r="AY183" s="255" t="s">
        <v>209</v>
      </c>
    </row>
    <row r="184" s="15" customFormat="1">
      <c r="A184" s="15"/>
      <c r="B184" s="256"/>
      <c r="C184" s="257"/>
      <c r="D184" s="236" t="s">
        <v>220</v>
      </c>
      <c r="E184" s="258" t="s">
        <v>19</v>
      </c>
      <c r="F184" s="259" t="s">
        <v>271</v>
      </c>
      <c r="G184" s="257"/>
      <c r="H184" s="260">
        <v>103.67500000000001</v>
      </c>
      <c r="I184" s="261"/>
      <c r="J184" s="257"/>
      <c r="K184" s="257"/>
      <c r="L184" s="262"/>
      <c r="M184" s="263"/>
      <c r="N184" s="264"/>
      <c r="O184" s="264"/>
      <c r="P184" s="264"/>
      <c r="Q184" s="264"/>
      <c r="R184" s="264"/>
      <c r="S184" s="264"/>
      <c r="T184" s="26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66" t="s">
        <v>220</v>
      </c>
      <c r="AU184" s="266" t="s">
        <v>81</v>
      </c>
      <c r="AV184" s="15" t="s">
        <v>216</v>
      </c>
      <c r="AW184" s="15" t="s">
        <v>32</v>
      </c>
      <c r="AX184" s="15" t="s">
        <v>79</v>
      </c>
      <c r="AY184" s="266" t="s">
        <v>209</v>
      </c>
    </row>
    <row r="185" s="2" customFormat="1" ht="24.15" customHeight="1">
      <c r="A185" s="41"/>
      <c r="B185" s="42"/>
      <c r="C185" s="216" t="s">
        <v>304</v>
      </c>
      <c r="D185" s="216" t="s">
        <v>211</v>
      </c>
      <c r="E185" s="217" t="s">
        <v>657</v>
      </c>
      <c r="F185" s="218" t="s">
        <v>658</v>
      </c>
      <c r="G185" s="219" t="s">
        <v>659</v>
      </c>
      <c r="H185" s="220">
        <v>85.218999999999994</v>
      </c>
      <c r="I185" s="221"/>
      <c r="J185" s="222">
        <f>ROUND(I185*H185,2)</f>
        <v>0</v>
      </c>
      <c r="K185" s="218" t="s">
        <v>215</v>
      </c>
      <c r="L185" s="47"/>
      <c r="M185" s="223" t="s">
        <v>19</v>
      </c>
      <c r="N185" s="224" t="s">
        <v>42</v>
      </c>
      <c r="O185" s="87"/>
      <c r="P185" s="225">
        <f>O185*H185</f>
        <v>0</v>
      </c>
      <c r="Q185" s="225">
        <v>0</v>
      </c>
      <c r="R185" s="225">
        <f>Q185*H185</f>
        <v>0</v>
      </c>
      <c r="S185" s="225">
        <v>0</v>
      </c>
      <c r="T185" s="226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27" t="s">
        <v>216</v>
      </c>
      <c r="AT185" s="227" t="s">
        <v>211</v>
      </c>
      <c r="AU185" s="227" t="s">
        <v>81</v>
      </c>
      <c r="AY185" s="20" t="s">
        <v>209</v>
      </c>
      <c r="BE185" s="228">
        <f>IF(N185="základní",J185,0)</f>
        <v>0</v>
      </c>
      <c r="BF185" s="228">
        <f>IF(N185="snížená",J185,0)</f>
        <v>0</v>
      </c>
      <c r="BG185" s="228">
        <f>IF(N185="zákl. přenesená",J185,0)</f>
        <v>0</v>
      </c>
      <c r="BH185" s="228">
        <f>IF(N185="sníž. přenesená",J185,0)</f>
        <v>0</v>
      </c>
      <c r="BI185" s="228">
        <f>IF(N185="nulová",J185,0)</f>
        <v>0</v>
      </c>
      <c r="BJ185" s="20" t="s">
        <v>79</v>
      </c>
      <c r="BK185" s="228">
        <f>ROUND(I185*H185,2)</f>
        <v>0</v>
      </c>
      <c r="BL185" s="20" t="s">
        <v>216</v>
      </c>
      <c r="BM185" s="227" t="s">
        <v>2282</v>
      </c>
    </row>
    <row r="186" s="2" customFormat="1">
      <c r="A186" s="41"/>
      <c r="B186" s="42"/>
      <c r="C186" s="43"/>
      <c r="D186" s="229" t="s">
        <v>218</v>
      </c>
      <c r="E186" s="43"/>
      <c r="F186" s="230" t="s">
        <v>661</v>
      </c>
      <c r="G186" s="43"/>
      <c r="H186" s="43"/>
      <c r="I186" s="231"/>
      <c r="J186" s="43"/>
      <c r="K186" s="43"/>
      <c r="L186" s="47"/>
      <c r="M186" s="232"/>
      <c r="N186" s="233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0" t="s">
        <v>218</v>
      </c>
      <c r="AU186" s="20" t="s">
        <v>81</v>
      </c>
    </row>
    <row r="187" s="14" customFormat="1">
      <c r="A187" s="14"/>
      <c r="B187" s="245"/>
      <c r="C187" s="246"/>
      <c r="D187" s="236" t="s">
        <v>220</v>
      </c>
      <c r="E187" s="246"/>
      <c r="F187" s="248" t="s">
        <v>2385</v>
      </c>
      <c r="G187" s="246"/>
      <c r="H187" s="249">
        <v>85.218999999999994</v>
      </c>
      <c r="I187" s="250"/>
      <c r="J187" s="246"/>
      <c r="K187" s="246"/>
      <c r="L187" s="251"/>
      <c r="M187" s="252"/>
      <c r="N187" s="253"/>
      <c r="O187" s="253"/>
      <c r="P187" s="253"/>
      <c r="Q187" s="253"/>
      <c r="R187" s="253"/>
      <c r="S187" s="253"/>
      <c r="T187" s="25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5" t="s">
        <v>220</v>
      </c>
      <c r="AU187" s="255" t="s">
        <v>81</v>
      </c>
      <c r="AV187" s="14" t="s">
        <v>81</v>
      </c>
      <c r="AW187" s="14" t="s">
        <v>4</v>
      </c>
      <c r="AX187" s="14" t="s">
        <v>79</v>
      </c>
      <c r="AY187" s="255" t="s">
        <v>209</v>
      </c>
    </row>
    <row r="188" s="2" customFormat="1" ht="24.15" customHeight="1">
      <c r="A188" s="41"/>
      <c r="B188" s="42"/>
      <c r="C188" s="216" t="s">
        <v>311</v>
      </c>
      <c r="D188" s="216" t="s">
        <v>211</v>
      </c>
      <c r="E188" s="217" t="s">
        <v>664</v>
      </c>
      <c r="F188" s="218" t="s">
        <v>665</v>
      </c>
      <c r="G188" s="219" t="s">
        <v>362</v>
      </c>
      <c r="H188" s="220">
        <v>47.334000000000003</v>
      </c>
      <c r="I188" s="221"/>
      <c r="J188" s="222">
        <f>ROUND(I188*H188,2)</f>
        <v>0</v>
      </c>
      <c r="K188" s="218" t="s">
        <v>215</v>
      </c>
      <c r="L188" s="47"/>
      <c r="M188" s="223" t="s">
        <v>19</v>
      </c>
      <c r="N188" s="224" t="s">
        <v>42</v>
      </c>
      <c r="O188" s="87"/>
      <c r="P188" s="225">
        <f>O188*H188</f>
        <v>0</v>
      </c>
      <c r="Q188" s="225">
        <v>0</v>
      </c>
      <c r="R188" s="225">
        <f>Q188*H188</f>
        <v>0</v>
      </c>
      <c r="S188" s="225">
        <v>0</v>
      </c>
      <c r="T188" s="226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7" t="s">
        <v>216</v>
      </c>
      <c r="AT188" s="227" t="s">
        <v>211</v>
      </c>
      <c r="AU188" s="227" t="s">
        <v>81</v>
      </c>
      <c r="AY188" s="20" t="s">
        <v>209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20" t="s">
        <v>79</v>
      </c>
      <c r="BK188" s="228">
        <f>ROUND(I188*H188,2)</f>
        <v>0</v>
      </c>
      <c r="BL188" s="20" t="s">
        <v>216</v>
      </c>
      <c r="BM188" s="227" t="s">
        <v>2284</v>
      </c>
    </row>
    <row r="189" s="2" customFormat="1">
      <c r="A189" s="41"/>
      <c r="B189" s="42"/>
      <c r="C189" s="43"/>
      <c r="D189" s="229" t="s">
        <v>218</v>
      </c>
      <c r="E189" s="43"/>
      <c r="F189" s="230" t="s">
        <v>667</v>
      </c>
      <c r="G189" s="43"/>
      <c r="H189" s="43"/>
      <c r="I189" s="231"/>
      <c r="J189" s="43"/>
      <c r="K189" s="43"/>
      <c r="L189" s="47"/>
      <c r="M189" s="232"/>
      <c r="N189" s="233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218</v>
      </c>
      <c r="AU189" s="20" t="s">
        <v>81</v>
      </c>
    </row>
    <row r="190" s="14" customFormat="1">
      <c r="A190" s="14"/>
      <c r="B190" s="245"/>
      <c r="C190" s="246"/>
      <c r="D190" s="236" t="s">
        <v>220</v>
      </c>
      <c r="E190" s="247" t="s">
        <v>19</v>
      </c>
      <c r="F190" s="248" t="s">
        <v>2384</v>
      </c>
      <c r="G190" s="246"/>
      <c r="H190" s="249">
        <v>9.1769999999999996</v>
      </c>
      <c r="I190" s="250"/>
      <c r="J190" s="246"/>
      <c r="K190" s="246"/>
      <c r="L190" s="251"/>
      <c r="M190" s="252"/>
      <c r="N190" s="253"/>
      <c r="O190" s="253"/>
      <c r="P190" s="253"/>
      <c r="Q190" s="253"/>
      <c r="R190" s="253"/>
      <c r="S190" s="253"/>
      <c r="T190" s="25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5" t="s">
        <v>220</v>
      </c>
      <c r="AU190" s="255" t="s">
        <v>81</v>
      </c>
      <c r="AV190" s="14" t="s">
        <v>81</v>
      </c>
      <c r="AW190" s="14" t="s">
        <v>32</v>
      </c>
      <c r="AX190" s="14" t="s">
        <v>71</v>
      </c>
      <c r="AY190" s="255" t="s">
        <v>209</v>
      </c>
    </row>
    <row r="191" s="14" customFormat="1">
      <c r="A191" s="14"/>
      <c r="B191" s="245"/>
      <c r="C191" s="246"/>
      <c r="D191" s="236" t="s">
        <v>220</v>
      </c>
      <c r="E191" s="247" t="s">
        <v>19</v>
      </c>
      <c r="F191" s="248" t="s">
        <v>2386</v>
      </c>
      <c r="G191" s="246"/>
      <c r="H191" s="249">
        <v>38.156999999999996</v>
      </c>
      <c r="I191" s="250"/>
      <c r="J191" s="246"/>
      <c r="K191" s="246"/>
      <c r="L191" s="251"/>
      <c r="M191" s="252"/>
      <c r="N191" s="253"/>
      <c r="O191" s="253"/>
      <c r="P191" s="253"/>
      <c r="Q191" s="253"/>
      <c r="R191" s="253"/>
      <c r="S191" s="253"/>
      <c r="T191" s="25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5" t="s">
        <v>220</v>
      </c>
      <c r="AU191" s="255" t="s">
        <v>81</v>
      </c>
      <c r="AV191" s="14" t="s">
        <v>81</v>
      </c>
      <c r="AW191" s="14" t="s">
        <v>32</v>
      </c>
      <c r="AX191" s="14" t="s">
        <v>71</v>
      </c>
      <c r="AY191" s="255" t="s">
        <v>209</v>
      </c>
    </row>
    <row r="192" s="15" customFormat="1">
      <c r="A192" s="15"/>
      <c r="B192" s="256"/>
      <c r="C192" s="257"/>
      <c r="D192" s="236" t="s">
        <v>220</v>
      </c>
      <c r="E192" s="258" t="s">
        <v>19</v>
      </c>
      <c r="F192" s="259" t="s">
        <v>271</v>
      </c>
      <c r="G192" s="257"/>
      <c r="H192" s="260">
        <v>47.333999999999996</v>
      </c>
      <c r="I192" s="261"/>
      <c r="J192" s="257"/>
      <c r="K192" s="257"/>
      <c r="L192" s="262"/>
      <c r="M192" s="263"/>
      <c r="N192" s="264"/>
      <c r="O192" s="264"/>
      <c r="P192" s="264"/>
      <c r="Q192" s="264"/>
      <c r="R192" s="264"/>
      <c r="S192" s="264"/>
      <c r="T192" s="26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66" t="s">
        <v>220</v>
      </c>
      <c r="AU192" s="266" t="s">
        <v>81</v>
      </c>
      <c r="AV192" s="15" t="s">
        <v>216</v>
      </c>
      <c r="AW192" s="15" t="s">
        <v>32</v>
      </c>
      <c r="AX192" s="15" t="s">
        <v>79</v>
      </c>
      <c r="AY192" s="266" t="s">
        <v>209</v>
      </c>
    </row>
    <row r="193" s="2" customFormat="1" ht="24.15" customHeight="1">
      <c r="A193" s="41"/>
      <c r="B193" s="42"/>
      <c r="C193" s="216" t="s">
        <v>317</v>
      </c>
      <c r="D193" s="216" t="s">
        <v>211</v>
      </c>
      <c r="E193" s="217" t="s">
        <v>670</v>
      </c>
      <c r="F193" s="218" t="s">
        <v>671</v>
      </c>
      <c r="G193" s="219" t="s">
        <v>362</v>
      </c>
      <c r="H193" s="220">
        <v>61.686</v>
      </c>
      <c r="I193" s="221"/>
      <c r="J193" s="222">
        <f>ROUND(I193*H193,2)</f>
        <v>0</v>
      </c>
      <c r="K193" s="218" t="s">
        <v>215</v>
      </c>
      <c r="L193" s="47"/>
      <c r="M193" s="223" t="s">
        <v>19</v>
      </c>
      <c r="N193" s="224" t="s">
        <v>42</v>
      </c>
      <c r="O193" s="87"/>
      <c r="P193" s="225">
        <f>O193*H193</f>
        <v>0</v>
      </c>
      <c r="Q193" s="225">
        <v>0</v>
      </c>
      <c r="R193" s="225">
        <f>Q193*H193</f>
        <v>0</v>
      </c>
      <c r="S193" s="225">
        <v>0</v>
      </c>
      <c r="T193" s="226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27" t="s">
        <v>216</v>
      </c>
      <c r="AT193" s="227" t="s">
        <v>211</v>
      </c>
      <c r="AU193" s="227" t="s">
        <v>81</v>
      </c>
      <c r="AY193" s="20" t="s">
        <v>209</v>
      </c>
      <c r="BE193" s="228">
        <f>IF(N193="základní",J193,0)</f>
        <v>0</v>
      </c>
      <c r="BF193" s="228">
        <f>IF(N193="snížená",J193,0)</f>
        <v>0</v>
      </c>
      <c r="BG193" s="228">
        <f>IF(N193="zákl. přenesená",J193,0)</f>
        <v>0</v>
      </c>
      <c r="BH193" s="228">
        <f>IF(N193="sníž. přenesená",J193,0)</f>
        <v>0</v>
      </c>
      <c r="BI193" s="228">
        <f>IF(N193="nulová",J193,0)</f>
        <v>0</v>
      </c>
      <c r="BJ193" s="20" t="s">
        <v>79</v>
      </c>
      <c r="BK193" s="228">
        <f>ROUND(I193*H193,2)</f>
        <v>0</v>
      </c>
      <c r="BL193" s="20" t="s">
        <v>216</v>
      </c>
      <c r="BM193" s="227" t="s">
        <v>2286</v>
      </c>
    </row>
    <row r="194" s="2" customFormat="1">
      <c r="A194" s="41"/>
      <c r="B194" s="42"/>
      <c r="C194" s="43"/>
      <c r="D194" s="229" t="s">
        <v>218</v>
      </c>
      <c r="E194" s="43"/>
      <c r="F194" s="230" t="s">
        <v>673</v>
      </c>
      <c r="G194" s="43"/>
      <c r="H194" s="43"/>
      <c r="I194" s="231"/>
      <c r="J194" s="43"/>
      <c r="K194" s="43"/>
      <c r="L194" s="47"/>
      <c r="M194" s="232"/>
      <c r="N194" s="233"/>
      <c r="O194" s="87"/>
      <c r="P194" s="87"/>
      <c r="Q194" s="87"/>
      <c r="R194" s="87"/>
      <c r="S194" s="87"/>
      <c r="T194" s="88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0" t="s">
        <v>218</v>
      </c>
      <c r="AU194" s="20" t="s">
        <v>81</v>
      </c>
    </row>
    <row r="195" s="13" customFormat="1">
      <c r="A195" s="13"/>
      <c r="B195" s="234"/>
      <c r="C195" s="235"/>
      <c r="D195" s="236" t="s">
        <v>220</v>
      </c>
      <c r="E195" s="237" t="s">
        <v>19</v>
      </c>
      <c r="F195" s="238" t="s">
        <v>674</v>
      </c>
      <c r="G195" s="235"/>
      <c r="H195" s="237" t="s">
        <v>19</v>
      </c>
      <c r="I195" s="239"/>
      <c r="J195" s="235"/>
      <c r="K195" s="235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220</v>
      </c>
      <c r="AU195" s="244" t="s">
        <v>81</v>
      </c>
      <c r="AV195" s="13" t="s">
        <v>79</v>
      </c>
      <c r="AW195" s="13" t="s">
        <v>32</v>
      </c>
      <c r="AX195" s="13" t="s">
        <v>71</v>
      </c>
      <c r="AY195" s="244" t="s">
        <v>209</v>
      </c>
    </row>
    <row r="196" s="14" customFormat="1">
      <c r="A196" s="14"/>
      <c r="B196" s="245"/>
      <c r="C196" s="246"/>
      <c r="D196" s="236" t="s">
        <v>220</v>
      </c>
      <c r="E196" s="247" t="s">
        <v>19</v>
      </c>
      <c r="F196" s="248" t="s">
        <v>2387</v>
      </c>
      <c r="G196" s="246"/>
      <c r="H196" s="249">
        <v>5.75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220</v>
      </c>
      <c r="AU196" s="255" t="s">
        <v>81</v>
      </c>
      <c r="AV196" s="14" t="s">
        <v>81</v>
      </c>
      <c r="AW196" s="14" t="s">
        <v>32</v>
      </c>
      <c r="AX196" s="14" t="s">
        <v>71</v>
      </c>
      <c r="AY196" s="255" t="s">
        <v>209</v>
      </c>
    </row>
    <row r="197" s="13" customFormat="1">
      <c r="A197" s="13"/>
      <c r="B197" s="234"/>
      <c r="C197" s="235"/>
      <c r="D197" s="236" t="s">
        <v>220</v>
      </c>
      <c r="E197" s="237" t="s">
        <v>19</v>
      </c>
      <c r="F197" s="238" t="s">
        <v>1252</v>
      </c>
      <c r="G197" s="235"/>
      <c r="H197" s="237" t="s">
        <v>19</v>
      </c>
      <c r="I197" s="239"/>
      <c r="J197" s="235"/>
      <c r="K197" s="235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220</v>
      </c>
      <c r="AU197" s="244" t="s">
        <v>81</v>
      </c>
      <c r="AV197" s="13" t="s">
        <v>79</v>
      </c>
      <c r="AW197" s="13" t="s">
        <v>32</v>
      </c>
      <c r="AX197" s="13" t="s">
        <v>71</v>
      </c>
      <c r="AY197" s="244" t="s">
        <v>209</v>
      </c>
    </row>
    <row r="198" s="14" customFormat="1">
      <c r="A198" s="14"/>
      <c r="B198" s="245"/>
      <c r="C198" s="246"/>
      <c r="D198" s="236" t="s">
        <v>220</v>
      </c>
      <c r="E198" s="247" t="s">
        <v>19</v>
      </c>
      <c r="F198" s="248" t="s">
        <v>2388</v>
      </c>
      <c r="G198" s="246"/>
      <c r="H198" s="249">
        <v>55.936</v>
      </c>
      <c r="I198" s="250"/>
      <c r="J198" s="246"/>
      <c r="K198" s="246"/>
      <c r="L198" s="251"/>
      <c r="M198" s="252"/>
      <c r="N198" s="253"/>
      <c r="O198" s="253"/>
      <c r="P198" s="253"/>
      <c r="Q198" s="253"/>
      <c r="R198" s="253"/>
      <c r="S198" s="253"/>
      <c r="T198" s="25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5" t="s">
        <v>220</v>
      </c>
      <c r="AU198" s="255" t="s">
        <v>81</v>
      </c>
      <c r="AV198" s="14" t="s">
        <v>81</v>
      </c>
      <c r="AW198" s="14" t="s">
        <v>32</v>
      </c>
      <c r="AX198" s="14" t="s">
        <v>71</v>
      </c>
      <c r="AY198" s="255" t="s">
        <v>209</v>
      </c>
    </row>
    <row r="199" s="15" customFormat="1">
      <c r="A199" s="15"/>
      <c r="B199" s="256"/>
      <c r="C199" s="257"/>
      <c r="D199" s="236" t="s">
        <v>220</v>
      </c>
      <c r="E199" s="258" t="s">
        <v>19</v>
      </c>
      <c r="F199" s="259" t="s">
        <v>271</v>
      </c>
      <c r="G199" s="257"/>
      <c r="H199" s="260">
        <v>61.686</v>
      </c>
      <c r="I199" s="261"/>
      <c r="J199" s="257"/>
      <c r="K199" s="257"/>
      <c r="L199" s="262"/>
      <c r="M199" s="263"/>
      <c r="N199" s="264"/>
      <c r="O199" s="264"/>
      <c r="P199" s="264"/>
      <c r="Q199" s="264"/>
      <c r="R199" s="264"/>
      <c r="S199" s="264"/>
      <c r="T199" s="26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66" t="s">
        <v>220</v>
      </c>
      <c r="AU199" s="266" t="s">
        <v>81</v>
      </c>
      <c r="AV199" s="15" t="s">
        <v>216</v>
      </c>
      <c r="AW199" s="15" t="s">
        <v>32</v>
      </c>
      <c r="AX199" s="15" t="s">
        <v>79</v>
      </c>
      <c r="AY199" s="266" t="s">
        <v>209</v>
      </c>
    </row>
    <row r="200" s="2" customFormat="1" ht="37.8" customHeight="1">
      <c r="A200" s="41"/>
      <c r="B200" s="42"/>
      <c r="C200" s="216" t="s">
        <v>324</v>
      </c>
      <c r="D200" s="216" t="s">
        <v>211</v>
      </c>
      <c r="E200" s="217" t="s">
        <v>687</v>
      </c>
      <c r="F200" s="218" t="s">
        <v>688</v>
      </c>
      <c r="G200" s="219" t="s">
        <v>362</v>
      </c>
      <c r="H200" s="220">
        <v>24.609999999999999</v>
      </c>
      <c r="I200" s="221"/>
      <c r="J200" s="222">
        <f>ROUND(I200*H200,2)</f>
        <v>0</v>
      </c>
      <c r="K200" s="218" t="s">
        <v>215</v>
      </c>
      <c r="L200" s="47"/>
      <c r="M200" s="223" t="s">
        <v>19</v>
      </c>
      <c r="N200" s="224" t="s">
        <v>42</v>
      </c>
      <c r="O200" s="87"/>
      <c r="P200" s="225">
        <f>O200*H200</f>
        <v>0</v>
      </c>
      <c r="Q200" s="225">
        <v>0</v>
      </c>
      <c r="R200" s="225">
        <f>Q200*H200</f>
        <v>0</v>
      </c>
      <c r="S200" s="225">
        <v>0</v>
      </c>
      <c r="T200" s="226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7" t="s">
        <v>216</v>
      </c>
      <c r="AT200" s="227" t="s">
        <v>211</v>
      </c>
      <c r="AU200" s="227" t="s">
        <v>81</v>
      </c>
      <c r="AY200" s="20" t="s">
        <v>209</v>
      </c>
      <c r="BE200" s="228">
        <f>IF(N200="základní",J200,0)</f>
        <v>0</v>
      </c>
      <c r="BF200" s="228">
        <f>IF(N200="snížená",J200,0)</f>
        <v>0</v>
      </c>
      <c r="BG200" s="228">
        <f>IF(N200="zákl. přenesená",J200,0)</f>
        <v>0</v>
      </c>
      <c r="BH200" s="228">
        <f>IF(N200="sníž. přenesená",J200,0)</f>
        <v>0</v>
      </c>
      <c r="BI200" s="228">
        <f>IF(N200="nulová",J200,0)</f>
        <v>0</v>
      </c>
      <c r="BJ200" s="20" t="s">
        <v>79</v>
      </c>
      <c r="BK200" s="228">
        <f>ROUND(I200*H200,2)</f>
        <v>0</v>
      </c>
      <c r="BL200" s="20" t="s">
        <v>216</v>
      </c>
      <c r="BM200" s="227" t="s">
        <v>2289</v>
      </c>
    </row>
    <row r="201" s="2" customFormat="1">
      <c r="A201" s="41"/>
      <c r="B201" s="42"/>
      <c r="C201" s="43"/>
      <c r="D201" s="229" t="s">
        <v>218</v>
      </c>
      <c r="E201" s="43"/>
      <c r="F201" s="230" t="s">
        <v>690</v>
      </c>
      <c r="G201" s="43"/>
      <c r="H201" s="43"/>
      <c r="I201" s="231"/>
      <c r="J201" s="43"/>
      <c r="K201" s="43"/>
      <c r="L201" s="47"/>
      <c r="M201" s="232"/>
      <c r="N201" s="233"/>
      <c r="O201" s="87"/>
      <c r="P201" s="87"/>
      <c r="Q201" s="87"/>
      <c r="R201" s="87"/>
      <c r="S201" s="87"/>
      <c r="T201" s="88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T201" s="20" t="s">
        <v>218</v>
      </c>
      <c r="AU201" s="20" t="s">
        <v>81</v>
      </c>
    </row>
    <row r="202" s="13" customFormat="1">
      <c r="A202" s="13"/>
      <c r="B202" s="234"/>
      <c r="C202" s="235"/>
      <c r="D202" s="236" t="s">
        <v>220</v>
      </c>
      <c r="E202" s="237" t="s">
        <v>19</v>
      </c>
      <c r="F202" s="238" t="s">
        <v>395</v>
      </c>
      <c r="G202" s="235"/>
      <c r="H202" s="237" t="s">
        <v>19</v>
      </c>
      <c r="I202" s="239"/>
      <c r="J202" s="235"/>
      <c r="K202" s="235"/>
      <c r="L202" s="240"/>
      <c r="M202" s="241"/>
      <c r="N202" s="242"/>
      <c r="O202" s="242"/>
      <c r="P202" s="242"/>
      <c r="Q202" s="242"/>
      <c r="R202" s="242"/>
      <c r="S202" s="242"/>
      <c r="T202" s="24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4" t="s">
        <v>220</v>
      </c>
      <c r="AU202" s="244" t="s">
        <v>81</v>
      </c>
      <c r="AV202" s="13" t="s">
        <v>79</v>
      </c>
      <c r="AW202" s="13" t="s">
        <v>32</v>
      </c>
      <c r="AX202" s="13" t="s">
        <v>71</v>
      </c>
      <c r="AY202" s="244" t="s">
        <v>209</v>
      </c>
    </row>
    <row r="203" s="14" customFormat="1">
      <c r="A203" s="14"/>
      <c r="B203" s="245"/>
      <c r="C203" s="246"/>
      <c r="D203" s="236" t="s">
        <v>220</v>
      </c>
      <c r="E203" s="247" t="s">
        <v>19</v>
      </c>
      <c r="F203" s="248" t="s">
        <v>2389</v>
      </c>
      <c r="G203" s="246"/>
      <c r="H203" s="249">
        <v>24.609999999999999</v>
      </c>
      <c r="I203" s="250"/>
      <c r="J203" s="246"/>
      <c r="K203" s="246"/>
      <c r="L203" s="251"/>
      <c r="M203" s="252"/>
      <c r="N203" s="253"/>
      <c r="O203" s="253"/>
      <c r="P203" s="253"/>
      <c r="Q203" s="253"/>
      <c r="R203" s="253"/>
      <c r="S203" s="253"/>
      <c r="T203" s="25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5" t="s">
        <v>220</v>
      </c>
      <c r="AU203" s="255" t="s">
        <v>81</v>
      </c>
      <c r="AV203" s="14" t="s">
        <v>81</v>
      </c>
      <c r="AW203" s="14" t="s">
        <v>32</v>
      </c>
      <c r="AX203" s="14" t="s">
        <v>79</v>
      </c>
      <c r="AY203" s="255" t="s">
        <v>209</v>
      </c>
    </row>
    <row r="204" s="2" customFormat="1" ht="16.5" customHeight="1">
      <c r="A204" s="41"/>
      <c r="B204" s="42"/>
      <c r="C204" s="278" t="s">
        <v>331</v>
      </c>
      <c r="D204" s="278" t="s">
        <v>681</v>
      </c>
      <c r="E204" s="279" t="s">
        <v>695</v>
      </c>
      <c r="F204" s="280" t="s">
        <v>696</v>
      </c>
      <c r="G204" s="281" t="s">
        <v>659</v>
      </c>
      <c r="H204" s="282">
        <v>49.219999999999999</v>
      </c>
      <c r="I204" s="283"/>
      <c r="J204" s="284">
        <f>ROUND(I204*H204,2)</f>
        <v>0</v>
      </c>
      <c r="K204" s="280" t="s">
        <v>215</v>
      </c>
      <c r="L204" s="285"/>
      <c r="M204" s="286" t="s">
        <v>19</v>
      </c>
      <c r="N204" s="287" t="s">
        <v>42</v>
      </c>
      <c r="O204" s="87"/>
      <c r="P204" s="225">
        <f>O204*H204</f>
        <v>0</v>
      </c>
      <c r="Q204" s="225">
        <v>0</v>
      </c>
      <c r="R204" s="225">
        <f>Q204*H204</f>
        <v>0</v>
      </c>
      <c r="S204" s="225">
        <v>0</v>
      </c>
      <c r="T204" s="226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7" t="s">
        <v>250</v>
      </c>
      <c r="AT204" s="227" t="s">
        <v>681</v>
      </c>
      <c r="AU204" s="227" t="s">
        <v>81</v>
      </c>
      <c r="AY204" s="20" t="s">
        <v>209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20" t="s">
        <v>79</v>
      </c>
      <c r="BK204" s="228">
        <f>ROUND(I204*H204,2)</f>
        <v>0</v>
      </c>
      <c r="BL204" s="20" t="s">
        <v>216</v>
      </c>
      <c r="BM204" s="227" t="s">
        <v>2291</v>
      </c>
    </row>
    <row r="205" s="14" customFormat="1">
      <c r="A205" s="14"/>
      <c r="B205" s="245"/>
      <c r="C205" s="246"/>
      <c r="D205" s="236" t="s">
        <v>220</v>
      </c>
      <c r="E205" s="246"/>
      <c r="F205" s="248" t="s">
        <v>2390</v>
      </c>
      <c r="G205" s="246"/>
      <c r="H205" s="249">
        <v>49.219999999999999</v>
      </c>
      <c r="I205" s="250"/>
      <c r="J205" s="246"/>
      <c r="K205" s="246"/>
      <c r="L205" s="251"/>
      <c r="M205" s="252"/>
      <c r="N205" s="253"/>
      <c r="O205" s="253"/>
      <c r="P205" s="253"/>
      <c r="Q205" s="253"/>
      <c r="R205" s="253"/>
      <c r="S205" s="253"/>
      <c r="T205" s="25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5" t="s">
        <v>220</v>
      </c>
      <c r="AU205" s="255" t="s">
        <v>81</v>
      </c>
      <c r="AV205" s="14" t="s">
        <v>81</v>
      </c>
      <c r="AW205" s="14" t="s">
        <v>4</v>
      </c>
      <c r="AX205" s="14" t="s">
        <v>79</v>
      </c>
      <c r="AY205" s="255" t="s">
        <v>209</v>
      </c>
    </row>
    <row r="206" s="2" customFormat="1" ht="24.15" customHeight="1">
      <c r="A206" s="41"/>
      <c r="B206" s="42"/>
      <c r="C206" s="216" t="s">
        <v>7</v>
      </c>
      <c r="D206" s="216" t="s">
        <v>211</v>
      </c>
      <c r="E206" s="217" t="s">
        <v>1258</v>
      </c>
      <c r="F206" s="218" t="s">
        <v>1259</v>
      </c>
      <c r="G206" s="219" t="s">
        <v>258</v>
      </c>
      <c r="H206" s="220">
        <v>9.3840000000000003</v>
      </c>
      <c r="I206" s="221"/>
      <c r="J206" s="222">
        <f>ROUND(I206*H206,2)</f>
        <v>0</v>
      </c>
      <c r="K206" s="218" t="s">
        <v>215</v>
      </c>
      <c r="L206" s="47"/>
      <c r="M206" s="223" t="s">
        <v>19</v>
      </c>
      <c r="N206" s="224" t="s">
        <v>42</v>
      </c>
      <c r="O206" s="87"/>
      <c r="P206" s="225">
        <f>O206*H206</f>
        <v>0</v>
      </c>
      <c r="Q206" s="225">
        <v>0</v>
      </c>
      <c r="R206" s="225">
        <f>Q206*H206</f>
        <v>0</v>
      </c>
      <c r="S206" s="225">
        <v>0</v>
      </c>
      <c r="T206" s="226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227" t="s">
        <v>216</v>
      </c>
      <c r="AT206" s="227" t="s">
        <v>211</v>
      </c>
      <c r="AU206" s="227" t="s">
        <v>81</v>
      </c>
      <c r="AY206" s="20" t="s">
        <v>209</v>
      </c>
      <c r="BE206" s="228">
        <f>IF(N206="základní",J206,0)</f>
        <v>0</v>
      </c>
      <c r="BF206" s="228">
        <f>IF(N206="snížená",J206,0)</f>
        <v>0</v>
      </c>
      <c r="BG206" s="228">
        <f>IF(N206="zákl. přenesená",J206,0)</f>
        <v>0</v>
      </c>
      <c r="BH206" s="228">
        <f>IF(N206="sníž. přenesená",J206,0)</f>
        <v>0</v>
      </c>
      <c r="BI206" s="228">
        <f>IF(N206="nulová",J206,0)</f>
        <v>0</v>
      </c>
      <c r="BJ206" s="20" t="s">
        <v>79</v>
      </c>
      <c r="BK206" s="228">
        <f>ROUND(I206*H206,2)</f>
        <v>0</v>
      </c>
      <c r="BL206" s="20" t="s">
        <v>216</v>
      </c>
      <c r="BM206" s="227" t="s">
        <v>2293</v>
      </c>
    </row>
    <row r="207" s="2" customFormat="1">
      <c r="A207" s="41"/>
      <c r="B207" s="42"/>
      <c r="C207" s="43"/>
      <c r="D207" s="229" t="s">
        <v>218</v>
      </c>
      <c r="E207" s="43"/>
      <c r="F207" s="230" t="s">
        <v>1261</v>
      </c>
      <c r="G207" s="43"/>
      <c r="H207" s="43"/>
      <c r="I207" s="231"/>
      <c r="J207" s="43"/>
      <c r="K207" s="43"/>
      <c r="L207" s="47"/>
      <c r="M207" s="232"/>
      <c r="N207" s="233"/>
      <c r="O207" s="87"/>
      <c r="P207" s="87"/>
      <c r="Q207" s="87"/>
      <c r="R207" s="87"/>
      <c r="S207" s="87"/>
      <c r="T207" s="88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T207" s="20" t="s">
        <v>218</v>
      </c>
      <c r="AU207" s="20" t="s">
        <v>81</v>
      </c>
    </row>
    <row r="208" s="13" customFormat="1">
      <c r="A208" s="13"/>
      <c r="B208" s="234"/>
      <c r="C208" s="235"/>
      <c r="D208" s="236" t="s">
        <v>220</v>
      </c>
      <c r="E208" s="237" t="s">
        <v>19</v>
      </c>
      <c r="F208" s="238" t="s">
        <v>337</v>
      </c>
      <c r="G208" s="235"/>
      <c r="H208" s="237" t="s">
        <v>19</v>
      </c>
      <c r="I208" s="239"/>
      <c r="J208" s="235"/>
      <c r="K208" s="235"/>
      <c r="L208" s="240"/>
      <c r="M208" s="241"/>
      <c r="N208" s="242"/>
      <c r="O208" s="242"/>
      <c r="P208" s="242"/>
      <c r="Q208" s="242"/>
      <c r="R208" s="242"/>
      <c r="S208" s="242"/>
      <c r="T208" s="24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4" t="s">
        <v>220</v>
      </c>
      <c r="AU208" s="244" t="s">
        <v>81</v>
      </c>
      <c r="AV208" s="13" t="s">
        <v>79</v>
      </c>
      <c r="AW208" s="13" t="s">
        <v>32</v>
      </c>
      <c r="AX208" s="13" t="s">
        <v>71</v>
      </c>
      <c r="AY208" s="244" t="s">
        <v>209</v>
      </c>
    </row>
    <row r="209" s="14" customFormat="1">
      <c r="A209" s="14"/>
      <c r="B209" s="245"/>
      <c r="C209" s="246"/>
      <c r="D209" s="236" t="s">
        <v>220</v>
      </c>
      <c r="E209" s="247" t="s">
        <v>19</v>
      </c>
      <c r="F209" s="248" t="s">
        <v>2365</v>
      </c>
      <c r="G209" s="246"/>
      <c r="H209" s="249">
        <v>9.3840000000000003</v>
      </c>
      <c r="I209" s="250"/>
      <c r="J209" s="246"/>
      <c r="K209" s="246"/>
      <c r="L209" s="251"/>
      <c r="M209" s="252"/>
      <c r="N209" s="253"/>
      <c r="O209" s="253"/>
      <c r="P209" s="253"/>
      <c r="Q209" s="253"/>
      <c r="R209" s="253"/>
      <c r="S209" s="253"/>
      <c r="T209" s="25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5" t="s">
        <v>220</v>
      </c>
      <c r="AU209" s="255" t="s">
        <v>81</v>
      </c>
      <c r="AV209" s="14" t="s">
        <v>81</v>
      </c>
      <c r="AW209" s="14" t="s">
        <v>32</v>
      </c>
      <c r="AX209" s="14" t="s">
        <v>79</v>
      </c>
      <c r="AY209" s="255" t="s">
        <v>209</v>
      </c>
    </row>
    <row r="210" s="2" customFormat="1" ht="24.15" customHeight="1">
      <c r="A210" s="41"/>
      <c r="B210" s="42"/>
      <c r="C210" s="216" t="s">
        <v>344</v>
      </c>
      <c r="D210" s="216" t="s">
        <v>211</v>
      </c>
      <c r="E210" s="217" t="s">
        <v>1262</v>
      </c>
      <c r="F210" s="218" t="s">
        <v>1263</v>
      </c>
      <c r="G210" s="219" t="s">
        <v>258</v>
      </c>
      <c r="H210" s="220">
        <v>9.3840000000000003</v>
      </c>
      <c r="I210" s="221"/>
      <c r="J210" s="222">
        <f>ROUND(I210*H210,2)</f>
        <v>0</v>
      </c>
      <c r="K210" s="218" t="s">
        <v>215</v>
      </c>
      <c r="L210" s="47"/>
      <c r="M210" s="223" t="s">
        <v>19</v>
      </c>
      <c r="N210" s="224" t="s">
        <v>42</v>
      </c>
      <c r="O210" s="87"/>
      <c r="P210" s="225">
        <f>O210*H210</f>
        <v>0</v>
      </c>
      <c r="Q210" s="225">
        <v>0</v>
      </c>
      <c r="R210" s="225">
        <f>Q210*H210</f>
        <v>0</v>
      </c>
      <c r="S210" s="225">
        <v>0</v>
      </c>
      <c r="T210" s="226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7" t="s">
        <v>216</v>
      </c>
      <c r="AT210" s="227" t="s">
        <v>211</v>
      </c>
      <c r="AU210" s="227" t="s">
        <v>81</v>
      </c>
      <c r="AY210" s="20" t="s">
        <v>209</v>
      </c>
      <c r="BE210" s="228">
        <f>IF(N210="základní",J210,0)</f>
        <v>0</v>
      </c>
      <c r="BF210" s="228">
        <f>IF(N210="snížená",J210,0)</f>
        <v>0</v>
      </c>
      <c r="BG210" s="228">
        <f>IF(N210="zákl. přenesená",J210,0)</f>
        <v>0</v>
      </c>
      <c r="BH210" s="228">
        <f>IF(N210="sníž. přenesená",J210,0)</f>
        <v>0</v>
      </c>
      <c r="BI210" s="228">
        <f>IF(N210="nulová",J210,0)</f>
        <v>0</v>
      </c>
      <c r="BJ210" s="20" t="s">
        <v>79</v>
      </c>
      <c r="BK210" s="228">
        <f>ROUND(I210*H210,2)</f>
        <v>0</v>
      </c>
      <c r="BL210" s="20" t="s">
        <v>216</v>
      </c>
      <c r="BM210" s="227" t="s">
        <v>2294</v>
      </c>
    </row>
    <row r="211" s="2" customFormat="1">
      <c r="A211" s="41"/>
      <c r="B211" s="42"/>
      <c r="C211" s="43"/>
      <c r="D211" s="229" t="s">
        <v>218</v>
      </c>
      <c r="E211" s="43"/>
      <c r="F211" s="230" t="s">
        <v>1265</v>
      </c>
      <c r="G211" s="43"/>
      <c r="H211" s="43"/>
      <c r="I211" s="231"/>
      <c r="J211" s="43"/>
      <c r="K211" s="43"/>
      <c r="L211" s="47"/>
      <c r="M211" s="232"/>
      <c r="N211" s="233"/>
      <c r="O211" s="87"/>
      <c r="P211" s="87"/>
      <c r="Q211" s="87"/>
      <c r="R211" s="87"/>
      <c r="S211" s="87"/>
      <c r="T211" s="88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0" t="s">
        <v>218</v>
      </c>
      <c r="AU211" s="20" t="s">
        <v>81</v>
      </c>
    </row>
    <row r="212" s="2" customFormat="1" ht="16.5" customHeight="1">
      <c r="A212" s="41"/>
      <c r="B212" s="42"/>
      <c r="C212" s="278" t="s">
        <v>354</v>
      </c>
      <c r="D212" s="278" t="s">
        <v>681</v>
      </c>
      <c r="E212" s="279" t="s">
        <v>1266</v>
      </c>
      <c r="F212" s="280" t="s">
        <v>1267</v>
      </c>
      <c r="G212" s="281" t="s">
        <v>725</v>
      </c>
      <c r="H212" s="282">
        <v>0.28199999999999997</v>
      </c>
      <c r="I212" s="283"/>
      <c r="J212" s="284">
        <f>ROUND(I212*H212,2)</f>
        <v>0</v>
      </c>
      <c r="K212" s="280" t="s">
        <v>215</v>
      </c>
      <c r="L212" s="285"/>
      <c r="M212" s="286" t="s">
        <v>19</v>
      </c>
      <c r="N212" s="287" t="s">
        <v>42</v>
      </c>
      <c r="O212" s="87"/>
      <c r="P212" s="225">
        <f>O212*H212</f>
        <v>0</v>
      </c>
      <c r="Q212" s="225">
        <v>0.001</v>
      </c>
      <c r="R212" s="225">
        <f>Q212*H212</f>
        <v>0.00028199999999999997</v>
      </c>
      <c r="S212" s="225">
        <v>0</v>
      </c>
      <c r="T212" s="226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27" t="s">
        <v>250</v>
      </c>
      <c r="AT212" s="227" t="s">
        <v>681</v>
      </c>
      <c r="AU212" s="227" t="s">
        <v>81</v>
      </c>
      <c r="AY212" s="20" t="s">
        <v>209</v>
      </c>
      <c r="BE212" s="228">
        <f>IF(N212="základní",J212,0)</f>
        <v>0</v>
      </c>
      <c r="BF212" s="228">
        <f>IF(N212="snížená",J212,0)</f>
        <v>0</v>
      </c>
      <c r="BG212" s="228">
        <f>IF(N212="zákl. přenesená",J212,0)</f>
        <v>0</v>
      </c>
      <c r="BH212" s="228">
        <f>IF(N212="sníž. přenesená",J212,0)</f>
        <v>0</v>
      </c>
      <c r="BI212" s="228">
        <f>IF(N212="nulová",J212,0)</f>
        <v>0</v>
      </c>
      <c r="BJ212" s="20" t="s">
        <v>79</v>
      </c>
      <c r="BK212" s="228">
        <f>ROUND(I212*H212,2)</f>
        <v>0</v>
      </c>
      <c r="BL212" s="20" t="s">
        <v>216</v>
      </c>
      <c r="BM212" s="227" t="s">
        <v>2295</v>
      </c>
    </row>
    <row r="213" s="14" customFormat="1">
      <c r="A213" s="14"/>
      <c r="B213" s="245"/>
      <c r="C213" s="246"/>
      <c r="D213" s="236" t="s">
        <v>220</v>
      </c>
      <c r="E213" s="246"/>
      <c r="F213" s="248" t="s">
        <v>2391</v>
      </c>
      <c r="G213" s="246"/>
      <c r="H213" s="249">
        <v>0.28199999999999997</v>
      </c>
      <c r="I213" s="250"/>
      <c r="J213" s="246"/>
      <c r="K213" s="246"/>
      <c r="L213" s="251"/>
      <c r="M213" s="252"/>
      <c r="N213" s="253"/>
      <c r="O213" s="253"/>
      <c r="P213" s="253"/>
      <c r="Q213" s="253"/>
      <c r="R213" s="253"/>
      <c r="S213" s="253"/>
      <c r="T213" s="25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5" t="s">
        <v>220</v>
      </c>
      <c r="AU213" s="255" t="s">
        <v>81</v>
      </c>
      <c r="AV213" s="14" t="s">
        <v>81</v>
      </c>
      <c r="AW213" s="14" t="s">
        <v>4</v>
      </c>
      <c r="AX213" s="14" t="s">
        <v>79</v>
      </c>
      <c r="AY213" s="255" t="s">
        <v>209</v>
      </c>
    </row>
    <row r="214" s="12" customFormat="1" ht="22.8" customHeight="1">
      <c r="A214" s="12"/>
      <c r="B214" s="200"/>
      <c r="C214" s="201"/>
      <c r="D214" s="202" t="s">
        <v>70</v>
      </c>
      <c r="E214" s="214" t="s">
        <v>81</v>
      </c>
      <c r="F214" s="214" t="s">
        <v>733</v>
      </c>
      <c r="G214" s="201"/>
      <c r="H214" s="201"/>
      <c r="I214" s="204"/>
      <c r="J214" s="215">
        <f>BK214</f>
        <v>0</v>
      </c>
      <c r="K214" s="201"/>
      <c r="L214" s="206"/>
      <c r="M214" s="207"/>
      <c r="N214" s="208"/>
      <c r="O214" s="208"/>
      <c r="P214" s="209">
        <f>SUM(P215:P216)</f>
        <v>0</v>
      </c>
      <c r="Q214" s="208"/>
      <c r="R214" s="209">
        <f>SUM(R215:R216)</f>
        <v>0.030992499999999999</v>
      </c>
      <c r="S214" s="208"/>
      <c r="T214" s="210">
        <f>SUM(T215:T216)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211" t="s">
        <v>79</v>
      </c>
      <c r="AT214" s="212" t="s">
        <v>70</v>
      </c>
      <c r="AU214" s="212" t="s">
        <v>79</v>
      </c>
      <c r="AY214" s="211" t="s">
        <v>209</v>
      </c>
      <c r="BK214" s="213">
        <f>SUM(BK215:BK216)</f>
        <v>0</v>
      </c>
    </row>
    <row r="215" s="2" customFormat="1" ht="16.5" customHeight="1">
      <c r="A215" s="41"/>
      <c r="B215" s="42"/>
      <c r="C215" s="216" t="s">
        <v>359</v>
      </c>
      <c r="D215" s="216" t="s">
        <v>211</v>
      </c>
      <c r="E215" s="217" t="s">
        <v>735</v>
      </c>
      <c r="F215" s="218" t="s">
        <v>736</v>
      </c>
      <c r="G215" s="219" t="s">
        <v>299</v>
      </c>
      <c r="H215" s="220">
        <v>63.25</v>
      </c>
      <c r="I215" s="221"/>
      <c r="J215" s="222">
        <f>ROUND(I215*H215,2)</f>
        <v>0</v>
      </c>
      <c r="K215" s="218" t="s">
        <v>215</v>
      </c>
      <c r="L215" s="47"/>
      <c r="M215" s="223" t="s">
        <v>19</v>
      </c>
      <c r="N215" s="224" t="s">
        <v>42</v>
      </c>
      <c r="O215" s="87"/>
      <c r="P215" s="225">
        <f>O215*H215</f>
        <v>0</v>
      </c>
      <c r="Q215" s="225">
        <v>0.00048999999999999998</v>
      </c>
      <c r="R215" s="225">
        <f>Q215*H215</f>
        <v>0.030992499999999999</v>
      </c>
      <c r="S215" s="225">
        <v>0</v>
      </c>
      <c r="T215" s="226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227" t="s">
        <v>216</v>
      </c>
      <c r="AT215" s="227" t="s">
        <v>211</v>
      </c>
      <c r="AU215" s="227" t="s">
        <v>81</v>
      </c>
      <c r="AY215" s="20" t="s">
        <v>209</v>
      </c>
      <c r="BE215" s="228">
        <f>IF(N215="základní",J215,0)</f>
        <v>0</v>
      </c>
      <c r="BF215" s="228">
        <f>IF(N215="snížená",J215,0)</f>
        <v>0</v>
      </c>
      <c r="BG215" s="228">
        <f>IF(N215="zákl. přenesená",J215,0)</f>
        <v>0</v>
      </c>
      <c r="BH215" s="228">
        <f>IF(N215="sníž. přenesená",J215,0)</f>
        <v>0</v>
      </c>
      <c r="BI215" s="228">
        <f>IF(N215="nulová",J215,0)</f>
        <v>0</v>
      </c>
      <c r="BJ215" s="20" t="s">
        <v>79</v>
      </c>
      <c r="BK215" s="228">
        <f>ROUND(I215*H215,2)</f>
        <v>0</v>
      </c>
      <c r="BL215" s="20" t="s">
        <v>216</v>
      </c>
      <c r="BM215" s="227" t="s">
        <v>2297</v>
      </c>
    </row>
    <row r="216" s="2" customFormat="1">
      <c r="A216" s="41"/>
      <c r="B216" s="42"/>
      <c r="C216" s="43"/>
      <c r="D216" s="229" t="s">
        <v>218</v>
      </c>
      <c r="E216" s="43"/>
      <c r="F216" s="230" t="s">
        <v>738</v>
      </c>
      <c r="G216" s="43"/>
      <c r="H216" s="43"/>
      <c r="I216" s="231"/>
      <c r="J216" s="43"/>
      <c r="K216" s="43"/>
      <c r="L216" s="47"/>
      <c r="M216" s="232"/>
      <c r="N216" s="233"/>
      <c r="O216" s="87"/>
      <c r="P216" s="87"/>
      <c r="Q216" s="87"/>
      <c r="R216" s="87"/>
      <c r="S216" s="87"/>
      <c r="T216" s="88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0" t="s">
        <v>218</v>
      </c>
      <c r="AU216" s="20" t="s">
        <v>81</v>
      </c>
    </row>
    <row r="217" s="12" customFormat="1" ht="22.8" customHeight="1">
      <c r="A217" s="12"/>
      <c r="B217" s="200"/>
      <c r="C217" s="201"/>
      <c r="D217" s="202" t="s">
        <v>70</v>
      </c>
      <c r="E217" s="214" t="s">
        <v>216</v>
      </c>
      <c r="F217" s="214" t="s">
        <v>739</v>
      </c>
      <c r="G217" s="201"/>
      <c r="H217" s="201"/>
      <c r="I217" s="204"/>
      <c r="J217" s="215">
        <f>BK217</f>
        <v>0</v>
      </c>
      <c r="K217" s="201"/>
      <c r="L217" s="206"/>
      <c r="M217" s="207"/>
      <c r="N217" s="208"/>
      <c r="O217" s="208"/>
      <c r="P217" s="209">
        <f>SUM(P218:P231)</f>
        <v>0</v>
      </c>
      <c r="Q217" s="208"/>
      <c r="R217" s="209">
        <f>SUM(R218:R231)</f>
        <v>0</v>
      </c>
      <c r="S217" s="208"/>
      <c r="T217" s="210">
        <f>SUM(T218:T231)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211" t="s">
        <v>79</v>
      </c>
      <c r="AT217" s="212" t="s">
        <v>70</v>
      </c>
      <c r="AU217" s="212" t="s">
        <v>79</v>
      </c>
      <c r="AY217" s="211" t="s">
        <v>209</v>
      </c>
      <c r="BK217" s="213">
        <f>SUM(BK218:BK231)</f>
        <v>0</v>
      </c>
    </row>
    <row r="218" s="2" customFormat="1" ht="21.75" customHeight="1">
      <c r="A218" s="41"/>
      <c r="B218" s="42"/>
      <c r="C218" s="216" t="s">
        <v>372</v>
      </c>
      <c r="D218" s="216" t="s">
        <v>211</v>
      </c>
      <c r="E218" s="217" t="s">
        <v>741</v>
      </c>
      <c r="F218" s="218" t="s">
        <v>742</v>
      </c>
      <c r="G218" s="219" t="s">
        <v>362</v>
      </c>
      <c r="H218" s="220">
        <v>6.3250000000000002</v>
      </c>
      <c r="I218" s="221"/>
      <c r="J218" s="222">
        <f>ROUND(I218*H218,2)</f>
        <v>0</v>
      </c>
      <c r="K218" s="218" t="s">
        <v>215</v>
      </c>
      <c r="L218" s="47"/>
      <c r="M218" s="223" t="s">
        <v>19</v>
      </c>
      <c r="N218" s="224" t="s">
        <v>42</v>
      </c>
      <c r="O218" s="87"/>
      <c r="P218" s="225">
        <f>O218*H218</f>
        <v>0</v>
      </c>
      <c r="Q218" s="225">
        <v>0</v>
      </c>
      <c r="R218" s="225">
        <f>Q218*H218</f>
        <v>0</v>
      </c>
      <c r="S218" s="225">
        <v>0</v>
      </c>
      <c r="T218" s="226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227" t="s">
        <v>216</v>
      </c>
      <c r="AT218" s="227" t="s">
        <v>211</v>
      </c>
      <c r="AU218" s="227" t="s">
        <v>81</v>
      </c>
      <c r="AY218" s="20" t="s">
        <v>209</v>
      </c>
      <c r="BE218" s="228">
        <f>IF(N218="základní",J218,0)</f>
        <v>0</v>
      </c>
      <c r="BF218" s="228">
        <f>IF(N218="snížená",J218,0)</f>
        <v>0</v>
      </c>
      <c r="BG218" s="228">
        <f>IF(N218="zákl. přenesená",J218,0)</f>
        <v>0</v>
      </c>
      <c r="BH218" s="228">
        <f>IF(N218="sníž. přenesená",J218,0)</f>
        <v>0</v>
      </c>
      <c r="BI218" s="228">
        <f>IF(N218="nulová",J218,0)</f>
        <v>0</v>
      </c>
      <c r="BJ218" s="20" t="s">
        <v>79</v>
      </c>
      <c r="BK218" s="228">
        <f>ROUND(I218*H218,2)</f>
        <v>0</v>
      </c>
      <c r="BL218" s="20" t="s">
        <v>216</v>
      </c>
      <c r="BM218" s="227" t="s">
        <v>2299</v>
      </c>
    </row>
    <row r="219" s="2" customFormat="1">
      <c r="A219" s="41"/>
      <c r="B219" s="42"/>
      <c r="C219" s="43"/>
      <c r="D219" s="229" t="s">
        <v>218</v>
      </c>
      <c r="E219" s="43"/>
      <c r="F219" s="230" t="s">
        <v>744</v>
      </c>
      <c r="G219" s="43"/>
      <c r="H219" s="43"/>
      <c r="I219" s="231"/>
      <c r="J219" s="43"/>
      <c r="K219" s="43"/>
      <c r="L219" s="47"/>
      <c r="M219" s="232"/>
      <c r="N219" s="233"/>
      <c r="O219" s="87"/>
      <c r="P219" s="87"/>
      <c r="Q219" s="87"/>
      <c r="R219" s="87"/>
      <c r="S219" s="87"/>
      <c r="T219" s="88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T219" s="20" t="s">
        <v>218</v>
      </c>
      <c r="AU219" s="20" t="s">
        <v>81</v>
      </c>
    </row>
    <row r="220" s="13" customFormat="1">
      <c r="A220" s="13"/>
      <c r="B220" s="234"/>
      <c r="C220" s="235"/>
      <c r="D220" s="236" t="s">
        <v>220</v>
      </c>
      <c r="E220" s="237" t="s">
        <v>19</v>
      </c>
      <c r="F220" s="238" t="s">
        <v>395</v>
      </c>
      <c r="G220" s="235"/>
      <c r="H220" s="237" t="s">
        <v>19</v>
      </c>
      <c r="I220" s="239"/>
      <c r="J220" s="235"/>
      <c r="K220" s="235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220</v>
      </c>
      <c r="AU220" s="244" t="s">
        <v>81</v>
      </c>
      <c r="AV220" s="13" t="s">
        <v>79</v>
      </c>
      <c r="AW220" s="13" t="s">
        <v>32</v>
      </c>
      <c r="AX220" s="13" t="s">
        <v>71</v>
      </c>
      <c r="AY220" s="244" t="s">
        <v>209</v>
      </c>
    </row>
    <row r="221" s="13" customFormat="1">
      <c r="A221" s="13"/>
      <c r="B221" s="234"/>
      <c r="C221" s="235"/>
      <c r="D221" s="236" t="s">
        <v>220</v>
      </c>
      <c r="E221" s="237" t="s">
        <v>19</v>
      </c>
      <c r="F221" s="238" t="s">
        <v>745</v>
      </c>
      <c r="G221" s="235"/>
      <c r="H221" s="237" t="s">
        <v>19</v>
      </c>
      <c r="I221" s="239"/>
      <c r="J221" s="235"/>
      <c r="K221" s="235"/>
      <c r="L221" s="240"/>
      <c r="M221" s="241"/>
      <c r="N221" s="242"/>
      <c r="O221" s="242"/>
      <c r="P221" s="242"/>
      <c r="Q221" s="242"/>
      <c r="R221" s="242"/>
      <c r="S221" s="242"/>
      <c r="T221" s="24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4" t="s">
        <v>220</v>
      </c>
      <c r="AU221" s="244" t="s">
        <v>81</v>
      </c>
      <c r="AV221" s="13" t="s">
        <v>79</v>
      </c>
      <c r="AW221" s="13" t="s">
        <v>32</v>
      </c>
      <c r="AX221" s="13" t="s">
        <v>71</v>
      </c>
      <c r="AY221" s="244" t="s">
        <v>209</v>
      </c>
    </row>
    <row r="222" s="14" customFormat="1">
      <c r="A222" s="14"/>
      <c r="B222" s="245"/>
      <c r="C222" s="246"/>
      <c r="D222" s="236" t="s">
        <v>220</v>
      </c>
      <c r="E222" s="247" t="s">
        <v>19</v>
      </c>
      <c r="F222" s="248" t="s">
        <v>2392</v>
      </c>
      <c r="G222" s="246"/>
      <c r="H222" s="249">
        <v>6.3250000000000002</v>
      </c>
      <c r="I222" s="250"/>
      <c r="J222" s="246"/>
      <c r="K222" s="246"/>
      <c r="L222" s="251"/>
      <c r="M222" s="252"/>
      <c r="N222" s="253"/>
      <c r="O222" s="253"/>
      <c r="P222" s="253"/>
      <c r="Q222" s="253"/>
      <c r="R222" s="253"/>
      <c r="S222" s="253"/>
      <c r="T222" s="25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5" t="s">
        <v>220</v>
      </c>
      <c r="AU222" s="255" t="s">
        <v>81</v>
      </c>
      <c r="AV222" s="14" t="s">
        <v>81</v>
      </c>
      <c r="AW222" s="14" t="s">
        <v>32</v>
      </c>
      <c r="AX222" s="14" t="s">
        <v>79</v>
      </c>
      <c r="AY222" s="255" t="s">
        <v>209</v>
      </c>
    </row>
    <row r="223" s="2" customFormat="1" ht="24.15" customHeight="1">
      <c r="A223" s="41"/>
      <c r="B223" s="42"/>
      <c r="C223" s="216" t="s">
        <v>378</v>
      </c>
      <c r="D223" s="216" t="s">
        <v>211</v>
      </c>
      <c r="E223" s="217" t="s">
        <v>749</v>
      </c>
      <c r="F223" s="218" t="s">
        <v>750</v>
      </c>
      <c r="G223" s="219" t="s">
        <v>362</v>
      </c>
      <c r="H223" s="220">
        <v>0.13</v>
      </c>
      <c r="I223" s="221"/>
      <c r="J223" s="222">
        <f>ROUND(I223*H223,2)</f>
        <v>0</v>
      </c>
      <c r="K223" s="218" t="s">
        <v>215</v>
      </c>
      <c r="L223" s="47"/>
      <c r="M223" s="223" t="s">
        <v>19</v>
      </c>
      <c r="N223" s="224" t="s">
        <v>42</v>
      </c>
      <c r="O223" s="87"/>
      <c r="P223" s="225">
        <f>O223*H223</f>
        <v>0</v>
      </c>
      <c r="Q223" s="225">
        <v>0</v>
      </c>
      <c r="R223" s="225">
        <f>Q223*H223</f>
        <v>0</v>
      </c>
      <c r="S223" s="225">
        <v>0</v>
      </c>
      <c r="T223" s="226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227" t="s">
        <v>216</v>
      </c>
      <c r="AT223" s="227" t="s">
        <v>211</v>
      </c>
      <c r="AU223" s="227" t="s">
        <v>81</v>
      </c>
      <c r="AY223" s="20" t="s">
        <v>209</v>
      </c>
      <c r="BE223" s="228">
        <f>IF(N223="základní",J223,0)</f>
        <v>0</v>
      </c>
      <c r="BF223" s="228">
        <f>IF(N223="snížená",J223,0)</f>
        <v>0</v>
      </c>
      <c r="BG223" s="228">
        <f>IF(N223="zákl. přenesená",J223,0)</f>
        <v>0</v>
      </c>
      <c r="BH223" s="228">
        <f>IF(N223="sníž. přenesená",J223,0)</f>
        <v>0</v>
      </c>
      <c r="BI223" s="228">
        <f>IF(N223="nulová",J223,0)</f>
        <v>0</v>
      </c>
      <c r="BJ223" s="20" t="s">
        <v>79</v>
      </c>
      <c r="BK223" s="228">
        <f>ROUND(I223*H223,2)</f>
        <v>0</v>
      </c>
      <c r="BL223" s="20" t="s">
        <v>216</v>
      </c>
      <c r="BM223" s="227" t="s">
        <v>2301</v>
      </c>
    </row>
    <row r="224" s="2" customFormat="1">
      <c r="A224" s="41"/>
      <c r="B224" s="42"/>
      <c r="C224" s="43"/>
      <c r="D224" s="229" t="s">
        <v>218</v>
      </c>
      <c r="E224" s="43"/>
      <c r="F224" s="230" t="s">
        <v>752</v>
      </c>
      <c r="G224" s="43"/>
      <c r="H224" s="43"/>
      <c r="I224" s="231"/>
      <c r="J224" s="43"/>
      <c r="K224" s="43"/>
      <c r="L224" s="47"/>
      <c r="M224" s="232"/>
      <c r="N224" s="233"/>
      <c r="O224" s="87"/>
      <c r="P224" s="87"/>
      <c r="Q224" s="87"/>
      <c r="R224" s="87"/>
      <c r="S224" s="87"/>
      <c r="T224" s="88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T224" s="20" t="s">
        <v>218</v>
      </c>
      <c r="AU224" s="20" t="s">
        <v>81</v>
      </c>
    </row>
    <row r="225" s="13" customFormat="1">
      <c r="A225" s="13"/>
      <c r="B225" s="234"/>
      <c r="C225" s="235"/>
      <c r="D225" s="236" t="s">
        <v>220</v>
      </c>
      <c r="E225" s="237" t="s">
        <v>19</v>
      </c>
      <c r="F225" s="238" t="s">
        <v>753</v>
      </c>
      <c r="G225" s="235"/>
      <c r="H225" s="237" t="s">
        <v>19</v>
      </c>
      <c r="I225" s="239"/>
      <c r="J225" s="235"/>
      <c r="K225" s="235"/>
      <c r="L225" s="240"/>
      <c r="M225" s="241"/>
      <c r="N225" s="242"/>
      <c r="O225" s="242"/>
      <c r="P225" s="242"/>
      <c r="Q225" s="242"/>
      <c r="R225" s="242"/>
      <c r="S225" s="242"/>
      <c r="T225" s="24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4" t="s">
        <v>220</v>
      </c>
      <c r="AU225" s="244" t="s">
        <v>81</v>
      </c>
      <c r="AV225" s="13" t="s">
        <v>79</v>
      </c>
      <c r="AW225" s="13" t="s">
        <v>32</v>
      </c>
      <c r="AX225" s="13" t="s">
        <v>71</v>
      </c>
      <c r="AY225" s="244" t="s">
        <v>209</v>
      </c>
    </row>
    <row r="226" s="14" customFormat="1">
      <c r="A226" s="14"/>
      <c r="B226" s="245"/>
      <c r="C226" s="246"/>
      <c r="D226" s="236" t="s">
        <v>220</v>
      </c>
      <c r="E226" s="247" t="s">
        <v>19</v>
      </c>
      <c r="F226" s="248" t="s">
        <v>1453</v>
      </c>
      <c r="G226" s="246"/>
      <c r="H226" s="249">
        <v>0</v>
      </c>
      <c r="I226" s="250"/>
      <c r="J226" s="246"/>
      <c r="K226" s="246"/>
      <c r="L226" s="251"/>
      <c r="M226" s="252"/>
      <c r="N226" s="253"/>
      <c r="O226" s="253"/>
      <c r="P226" s="253"/>
      <c r="Q226" s="253"/>
      <c r="R226" s="253"/>
      <c r="S226" s="253"/>
      <c r="T226" s="25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5" t="s">
        <v>220</v>
      </c>
      <c r="AU226" s="255" t="s">
        <v>81</v>
      </c>
      <c r="AV226" s="14" t="s">
        <v>81</v>
      </c>
      <c r="AW226" s="14" t="s">
        <v>32</v>
      </c>
      <c r="AX226" s="14" t="s">
        <v>71</v>
      </c>
      <c r="AY226" s="255" t="s">
        <v>209</v>
      </c>
    </row>
    <row r="227" s="14" customFormat="1">
      <c r="A227" s="14"/>
      <c r="B227" s="245"/>
      <c r="C227" s="246"/>
      <c r="D227" s="236" t="s">
        <v>220</v>
      </c>
      <c r="E227" s="247" t="s">
        <v>19</v>
      </c>
      <c r="F227" s="248" t="s">
        <v>1455</v>
      </c>
      <c r="G227" s="246"/>
      <c r="H227" s="249">
        <v>0</v>
      </c>
      <c r="I227" s="250"/>
      <c r="J227" s="246"/>
      <c r="K227" s="246"/>
      <c r="L227" s="251"/>
      <c r="M227" s="252"/>
      <c r="N227" s="253"/>
      <c r="O227" s="253"/>
      <c r="P227" s="253"/>
      <c r="Q227" s="253"/>
      <c r="R227" s="253"/>
      <c r="S227" s="253"/>
      <c r="T227" s="25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5" t="s">
        <v>220</v>
      </c>
      <c r="AU227" s="255" t="s">
        <v>81</v>
      </c>
      <c r="AV227" s="14" t="s">
        <v>81</v>
      </c>
      <c r="AW227" s="14" t="s">
        <v>32</v>
      </c>
      <c r="AX227" s="14" t="s">
        <v>71</v>
      </c>
      <c r="AY227" s="255" t="s">
        <v>209</v>
      </c>
    </row>
    <row r="228" s="14" customFormat="1">
      <c r="A228" s="14"/>
      <c r="B228" s="245"/>
      <c r="C228" s="246"/>
      <c r="D228" s="236" t="s">
        <v>220</v>
      </c>
      <c r="E228" s="247" t="s">
        <v>19</v>
      </c>
      <c r="F228" s="248" t="s">
        <v>1456</v>
      </c>
      <c r="G228" s="246"/>
      <c r="H228" s="249">
        <v>0</v>
      </c>
      <c r="I228" s="250"/>
      <c r="J228" s="246"/>
      <c r="K228" s="246"/>
      <c r="L228" s="251"/>
      <c r="M228" s="252"/>
      <c r="N228" s="253"/>
      <c r="O228" s="253"/>
      <c r="P228" s="253"/>
      <c r="Q228" s="253"/>
      <c r="R228" s="253"/>
      <c r="S228" s="253"/>
      <c r="T228" s="25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5" t="s">
        <v>220</v>
      </c>
      <c r="AU228" s="255" t="s">
        <v>81</v>
      </c>
      <c r="AV228" s="14" t="s">
        <v>81</v>
      </c>
      <c r="AW228" s="14" t="s">
        <v>32</v>
      </c>
      <c r="AX228" s="14" t="s">
        <v>71</v>
      </c>
      <c r="AY228" s="255" t="s">
        <v>209</v>
      </c>
    </row>
    <row r="229" s="14" customFormat="1">
      <c r="A229" s="14"/>
      <c r="B229" s="245"/>
      <c r="C229" s="246"/>
      <c r="D229" s="236" t="s">
        <v>220</v>
      </c>
      <c r="E229" s="247" t="s">
        <v>19</v>
      </c>
      <c r="F229" s="248" t="s">
        <v>1457</v>
      </c>
      <c r="G229" s="246"/>
      <c r="H229" s="249">
        <v>0.050000000000000003</v>
      </c>
      <c r="I229" s="250"/>
      <c r="J229" s="246"/>
      <c r="K229" s="246"/>
      <c r="L229" s="251"/>
      <c r="M229" s="252"/>
      <c r="N229" s="253"/>
      <c r="O229" s="253"/>
      <c r="P229" s="253"/>
      <c r="Q229" s="253"/>
      <c r="R229" s="253"/>
      <c r="S229" s="253"/>
      <c r="T229" s="25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5" t="s">
        <v>220</v>
      </c>
      <c r="AU229" s="255" t="s">
        <v>81</v>
      </c>
      <c r="AV229" s="14" t="s">
        <v>81</v>
      </c>
      <c r="AW229" s="14" t="s">
        <v>32</v>
      </c>
      <c r="AX229" s="14" t="s">
        <v>71</v>
      </c>
      <c r="AY229" s="255" t="s">
        <v>209</v>
      </c>
    </row>
    <row r="230" s="14" customFormat="1">
      <c r="A230" s="14"/>
      <c r="B230" s="245"/>
      <c r="C230" s="246"/>
      <c r="D230" s="236" t="s">
        <v>220</v>
      </c>
      <c r="E230" s="247" t="s">
        <v>19</v>
      </c>
      <c r="F230" s="248" t="s">
        <v>1458</v>
      </c>
      <c r="G230" s="246"/>
      <c r="H230" s="249">
        <v>0.080000000000000002</v>
      </c>
      <c r="I230" s="250"/>
      <c r="J230" s="246"/>
      <c r="K230" s="246"/>
      <c r="L230" s="251"/>
      <c r="M230" s="252"/>
      <c r="N230" s="253"/>
      <c r="O230" s="253"/>
      <c r="P230" s="253"/>
      <c r="Q230" s="253"/>
      <c r="R230" s="253"/>
      <c r="S230" s="253"/>
      <c r="T230" s="25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5" t="s">
        <v>220</v>
      </c>
      <c r="AU230" s="255" t="s">
        <v>81</v>
      </c>
      <c r="AV230" s="14" t="s">
        <v>81</v>
      </c>
      <c r="AW230" s="14" t="s">
        <v>32</v>
      </c>
      <c r="AX230" s="14" t="s">
        <v>71</v>
      </c>
      <c r="AY230" s="255" t="s">
        <v>209</v>
      </c>
    </row>
    <row r="231" s="15" customFormat="1">
      <c r="A231" s="15"/>
      <c r="B231" s="256"/>
      <c r="C231" s="257"/>
      <c r="D231" s="236" t="s">
        <v>220</v>
      </c>
      <c r="E231" s="258" t="s">
        <v>19</v>
      </c>
      <c r="F231" s="259" t="s">
        <v>271</v>
      </c>
      <c r="G231" s="257"/>
      <c r="H231" s="260">
        <v>0.13</v>
      </c>
      <c r="I231" s="261"/>
      <c r="J231" s="257"/>
      <c r="K231" s="257"/>
      <c r="L231" s="262"/>
      <c r="M231" s="263"/>
      <c r="N231" s="264"/>
      <c r="O231" s="264"/>
      <c r="P231" s="264"/>
      <c r="Q231" s="264"/>
      <c r="R231" s="264"/>
      <c r="S231" s="264"/>
      <c r="T231" s="26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T231" s="266" t="s">
        <v>220</v>
      </c>
      <c r="AU231" s="266" t="s">
        <v>81</v>
      </c>
      <c r="AV231" s="15" t="s">
        <v>216</v>
      </c>
      <c r="AW231" s="15" t="s">
        <v>32</v>
      </c>
      <c r="AX231" s="15" t="s">
        <v>79</v>
      </c>
      <c r="AY231" s="266" t="s">
        <v>209</v>
      </c>
    </row>
    <row r="232" s="12" customFormat="1" ht="22.8" customHeight="1">
      <c r="A232" s="12"/>
      <c r="B232" s="200"/>
      <c r="C232" s="201"/>
      <c r="D232" s="202" t="s">
        <v>70</v>
      </c>
      <c r="E232" s="214" t="s">
        <v>236</v>
      </c>
      <c r="F232" s="214" t="s">
        <v>759</v>
      </c>
      <c r="G232" s="201"/>
      <c r="H232" s="201"/>
      <c r="I232" s="204"/>
      <c r="J232" s="215">
        <f>BK232</f>
        <v>0</v>
      </c>
      <c r="K232" s="201"/>
      <c r="L232" s="206"/>
      <c r="M232" s="207"/>
      <c r="N232" s="208"/>
      <c r="O232" s="208"/>
      <c r="P232" s="209">
        <f>SUM(P233:P237)</f>
        <v>0</v>
      </c>
      <c r="Q232" s="208"/>
      <c r="R232" s="209">
        <f>SUM(R233:R237)</f>
        <v>0</v>
      </c>
      <c r="S232" s="208"/>
      <c r="T232" s="210">
        <f>SUM(T233:T237)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11" t="s">
        <v>79</v>
      </c>
      <c r="AT232" s="212" t="s">
        <v>70</v>
      </c>
      <c r="AU232" s="212" t="s">
        <v>79</v>
      </c>
      <c r="AY232" s="211" t="s">
        <v>209</v>
      </c>
      <c r="BK232" s="213">
        <f>SUM(BK233:BK237)</f>
        <v>0</v>
      </c>
    </row>
    <row r="233" s="2" customFormat="1" ht="24.15" customHeight="1">
      <c r="A233" s="41"/>
      <c r="B233" s="42"/>
      <c r="C233" s="216" t="s">
        <v>384</v>
      </c>
      <c r="D233" s="216" t="s">
        <v>211</v>
      </c>
      <c r="E233" s="217" t="s">
        <v>1543</v>
      </c>
      <c r="F233" s="218" t="s">
        <v>1544</v>
      </c>
      <c r="G233" s="219" t="s">
        <v>258</v>
      </c>
      <c r="H233" s="220">
        <v>109.94</v>
      </c>
      <c r="I233" s="221"/>
      <c r="J233" s="222">
        <f>ROUND(I233*H233,2)</f>
        <v>0</v>
      </c>
      <c r="K233" s="218" t="s">
        <v>215</v>
      </c>
      <c r="L233" s="47"/>
      <c r="M233" s="223" t="s">
        <v>19</v>
      </c>
      <c r="N233" s="224" t="s">
        <v>42</v>
      </c>
      <c r="O233" s="87"/>
      <c r="P233" s="225">
        <f>O233*H233</f>
        <v>0</v>
      </c>
      <c r="Q233" s="225">
        <v>0</v>
      </c>
      <c r="R233" s="225">
        <f>Q233*H233</f>
        <v>0</v>
      </c>
      <c r="S233" s="225">
        <v>0</v>
      </c>
      <c r="T233" s="226">
        <f>S233*H233</f>
        <v>0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227" t="s">
        <v>216</v>
      </c>
      <c r="AT233" s="227" t="s">
        <v>211</v>
      </c>
      <c r="AU233" s="227" t="s">
        <v>81</v>
      </c>
      <c r="AY233" s="20" t="s">
        <v>209</v>
      </c>
      <c r="BE233" s="228">
        <f>IF(N233="základní",J233,0)</f>
        <v>0</v>
      </c>
      <c r="BF233" s="228">
        <f>IF(N233="snížená",J233,0)</f>
        <v>0</v>
      </c>
      <c r="BG233" s="228">
        <f>IF(N233="zákl. přenesená",J233,0)</f>
        <v>0</v>
      </c>
      <c r="BH233" s="228">
        <f>IF(N233="sníž. přenesená",J233,0)</f>
        <v>0</v>
      </c>
      <c r="BI233" s="228">
        <f>IF(N233="nulová",J233,0)</f>
        <v>0</v>
      </c>
      <c r="BJ233" s="20" t="s">
        <v>79</v>
      </c>
      <c r="BK233" s="228">
        <f>ROUND(I233*H233,2)</f>
        <v>0</v>
      </c>
      <c r="BL233" s="20" t="s">
        <v>216</v>
      </c>
      <c r="BM233" s="227" t="s">
        <v>2306</v>
      </c>
    </row>
    <row r="234" s="2" customFormat="1">
      <c r="A234" s="41"/>
      <c r="B234" s="42"/>
      <c r="C234" s="43"/>
      <c r="D234" s="229" t="s">
        <v>218</v>
      </c>
      <c r="E234" s="43"/>
      <c r="F234" s="230" t="s">
        <v>1546</v>
      </c>
      <c r="G234" s="43"/>
      <c r="H234" s="43"/>
      <c r="I234" s="231"/>
      <c r="J234" s="43"/>
      <c r="K234" s="43"/>
      <c r="L234" s="47"/>
      <c r="M234" s="232"/>
      <c r="N234" s="233"/>
      <c r="O234" s="87"/>
      <c r="P234" s="87"/>
      <c r="Q234" s="87"/>
      <c r="R234" s="87"/>
      <c r="S234" s="87"/>
      <c r="T234" s="88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T234" s="20" t="s">
        <v>218</v>
      </c>
      <c r="AU234" s="20" t="s">
        <v>81</v>
      </c>
    </row>
    <row r="235" s="13" customFormat="1">
      <c r="A235" s="13"/>
      <c r="B235" s="234"/>
      <c r="C235" s="235"/>
      <c r="D235" s="236" t="s">
        <v>220</v>
      </c>
      <c r="E235" s="237" t="s">
        <v>19</v>
      </c>
      <c r="F235" s="238" t="s">
        <v>1185</v>
      </c>
      <c r="G235" s="235"/>
      <c r="H235" s="237" t="s">
        <v>19</v>
      </c>
      <c r="I235" s="239"/>
      <c r="J235" s="235"/>
      <c r="K235" s="235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220</v>
      </c>
      <c r="AU235" s="244" t="s">
        <v>81</v>
      </c>
      <c r="AV235" s="13" t="s">
        <v>79</v>
      </c>
      <c r="AW235" s="13" t="s">
        <v>32</v>
      </c>
      <c r="AX235" s="13" t="s">
        <v>71</v>
      </c>
      <c r="AY235" s="244" t="s">
        <v>209</v>
      </c>
    </row>
    <row r="236" s="13" customFormat="1">
      <c r="A236" s="13"/>
      <c r="B236" s="234"/>
      <c r="C236" s="235"/>
      <c r="D236" s="236" t="s">
        <v>220</v>
      </c>
      <c r="E236" s="237" t="s">
        <v>19</v>
      </c>
      <c r="F236" s="238" t="s">
        <v>1286</v>
      </c>
      <c r="G236" s="235"/>
      <c r="H236" s="237" t="s">
        <v>19</v>
      </c>
      <c r="I236" s="239"/>
      <c r="J236" s="235"/>
      <c r="K236" s="235"/>
      <c r="L236" s="240"/>
      <c r="M236" s="241"/>
      <c r="N236" s="242"/>
      <c r="O236" s="242"/>
      <c r="P236" s="242"/>
      <c r="Q236" s="242"/>
      <c r="R236" s="242"/>
      <c r="S236" s="242"/>
      <c r="T236" s="24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4" t="s">
        <v>220</v>
      </c>
      <c r="AU236" s="244" t="s">
        <v>81</v>
      </c>
      <c r="AV236" s="13" t="s">
        <v>79</v>
      </c>
      <c r="AW236" s="13" t="s">
        <v>32</v>
      </c>
      <c r="AX236" s="13" t="s">
        <v>71</v>
      </c>
      <c r="AY236" s="244" t="s">
        <v>209</v>
      </c>
    </row>
    <row r="237" s="14" customFormat="1">
      <c r="A237" s="14"/>
      <c r="B237" s="245"/>
      <c r="C237" s="246"/>
      <c r="D237" s="236" t="s">
        <v>220</v>
      </c>
      <c r="E237" s="247" t="s">
        <v>19</v>
      </c>
      <c r="F237" s="248" t="s">
        <v>2393</v>
      </c>
      <c r="G237" s="246"/>
      <c r="H237" s="249">
        <v>109.94</v>
      </c>
      <c r="I237" s="250"/>
      <c r="J237" s="246"/>
      <c r="K237" s="246"/>
      <c r="L237" s="251"/>
      <c r="M237" s="252"/>
      <c r="N237" s="253"/>
      <c r="O237" s="253"/>
      <c r="P237" s="253"/>
      <c r="Q237" s="253"/>
      <c r="R237" s="253"/>
      <c r="S237" s="253"/>
      <c r="T237" s="25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5" t="s">
        <v>220</v>
      </c>
      <c r="AU237" s="255" t="s">
        <v>81</v>
      </c>
      <c r="AV237" s="14" t="s">
        <v>81</v>
      </c>
      <c r="AW237" s="14" t="s">
        <v>32</v>
      </c>
      <c r="AX237" s="14" t="s">
        <v>79</v>
      </c>
      <c r="AY237" s="255" t="s">
        <v>209</v>
      </c>
    </row>
    <row r="238" s="12" customFormat="1" ht="22.8" customHeight="1">
      <c r="A238" s="12"/>
      <c r="B238" s="200"/>
      <c r="C238" s="201"/>
      <c r="D238" s="202" t="s">
        <v>70</v>
      </c>
      <c r="E238" s="214" t="s">
        <v>250</v>
      </c>
      <c r="F238" s="214" t="s">
        <v>802</v>
      </c>
      <c r="G238" s="201"/>
      <c r="H238" s="201"/>
      <c r="I238" s="204"/>
      <c r="J238" s="215">
        <f>BK238</f>
        <v>0</v>
      </c>
      <c r="K238" s="201"/>
      <c r="L238" s="206"/>
      <c r="M238" s="207"/>
      <c r="N238" s="208"/>
      <c r="O238" s="208"/>
      <c r="P238" s="209">
        <f>SUM(P239:P306)</f>
        <v>0</v>
      </c>
      <c r="Q238" s="208"/>
      <c r="R238" s="209">
        <f>SUM(R239:R306)</f>
        <v>0.85168654999999982</v>
      </c>
      <c r="S238" s="208"/>
      <c r="T238" s="210">
        <f>SUM(T239:T306)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211" t="s">
        <v>79</v>
      </c>
      <c r="AT238" s="212" t="s">
        <v>70</v>
      </c>
      <c r="AU238" s="212" t="s">
        <v>79</v>
      </c>
      <c r="AY238" s="211" t="s">
        <v>209</v>
      </c>
      <c r="BK238" s="213">
        <f>SUM(BK239:BK306)</f>
        <v>0</v>
      </c>
    </row>
    <row r="239" s="2" customFormat="1" ht="24.15" customHeight="1">
      <c r="A239" s="41"/>
      <c r="B239" s="42"/>
      <c r="C239" s="216" t="s">
        <v>390</v>
      </c>
      <c r="D239" s="216" t="s">
        <v>211</v>
      </c>
      <c r="E239" s="217" t="s">
        <v>804</v>
      </c>
      <c r="F239" s="218" t="s">
        <v>805</v>
      </c>
      <c r="G239" s="219" t="s">
        <v>214</v>
      </c>
      <c r="H239" s="220">
        <v>1</v>
      </c>
      <c r="I239" s="221"/>
      <c r="J239" s="222">
        <f>ROUND(I239*H239,2)</f>
        <v>0</v>
      </c>
      <c r="K239" s="218" t="s">
        <v>215</v>
      </c>
      <c r="L239" s="47"/>
      <c r="M239" s="223" t="s">
        <v>19</v>
      </c>
      <c r="N239" s="224" t="s">
        <v>42</v>
      </c>
      <c r="O239" s="87"/>
      <c r="P239" s="225">
        <f>O239*H239</f>
        <v>0</v>
      </c>
      <c r="Q239" s="225">
        <v>0.00167</v>
      </c>
      <c r="R239" s="225">
        <f>Q239*H239</f>
        <v>0.00167</v>
      </c>
      <c r="S239" s="225">
        <v>0</v>
      </c>
      <c r="T239" s="226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27" t="s">
        <v>216</v>
      </c>
      <c r="AT239" s="227" t="s">
        <v>211</v>
      </c>
      <c r="AU239" s="227" t="s">
        <v>81</v>
      </c>
      <c r="AY239" s="20" t="s">
        <v>209</v>
      </c>
      <c r="BE239" s="228">
        <f>IF(N239="základní",J239,0)</f>
        <v>0</v>
      </c>
      <c r="BF239" s="228">
        <f>IF(N239="snížená",J239,0)</f>
        <v>0</v>
      </c>
      <c r="BG239" s="228">
        <f>IF(N239="zákl. přenesená",J239,0)</f>
        <v>0</v>
      </c>
      <c r="BH239" s="228">
        <f>IF(N239="sníž. přenesená",J239,0)</f>
        <v>0</v>
      </c>
      <c r="BI239" s="228">
        <f>IF(N239="nulová",J239,0)</f>
        <v>0</v>
      </c>
      <c r="BJ239" s="20" t="s">
        <v>79</v>
      </c>
      <c r="BK239" s="228">
        <f>ROUND(I239*H239,2)</f>
        <v>0</v>
      </c>
      <c r="BL239" s="20" t="s">
        <v>216</v>
      </c>
      <c r="BM239" s="227" t="s">
        <v>2310</v>
      </c>
    </row>
    <row r="240" s="2" customFormat="1">
      <c r="A240" s="41"/>
      <c r="B240" s="42"/>
      <c r="C240" s="43"/>
      <c r="D240" s="229" t="s">
        <v>218</v>
      </c>
      <c r="E240" s="43"/>
      <c r="F240" s="230" t="s">
        <v>807</v>
      </c>
      <c r="G240" s="43"/>
      <c r="H240" s="43"/>
      <c r="I240" s="231"/>
      <c r="J240" s="43"/>
      <c r="K240" s="43"/>
      <c r="L240" s="47"/>
      <c r="M240" s="232"/>
      <c r="N240" s="233"/>
      <c r="O240" s="87"/>
      <c r="P240" s="87"/>
      <c r="Q240" s="87"/>
      <c r="R240" s="87"/>
      <c r="S240" s="87"/>
      <c r="T240" s="88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T240" s="20" t="s">
        <v>218</v>
      </c>
      <c r="AU240" s="20" t="s">
        <v>81</v>
      </c>
    </row>
    <row r="241" s="2" customFormat="1" ht="16.5" customHeight="1">
      <c r="A241" s="41"/>
      <c r="B241" s="42"/>
      <c r="C241" s="278" t="s">
        <v>399</v>
      </c>
      <c r="D241" s="278" t="s">
        <v>681</v>
      </c>
      <c r="E241" s="279" t="s">
        <v>1308</v>
      </c>
      <c r="F241" s="280" t="s">
        <v>1309</v>
      </c>
      <c r="G241" s="281" t="s">
        <v>214</v>
      </c>
      <c r="H241" s="282">
        <v>1</v>
      </c>
      <c r="I241" s="283"/>
      <c r="J241" s="284">
        <f>ROUND(I241*H241,2)</f>
        <v>0</v>
      </c>
      <c r="K241" s="280" t="s">
        <v>215</v>
      </c>
      <c r="L241" s="285"/>
      <c r="M241" s="286" t="s">
        <v>19</v>
      </c>
      <c r="N241" s="287" t="s">
        <v>42</v>
      </c>
      <c r="O241" s="87"/>
      <c r="P241" s="225">
        <f>O241*H241</f>
        <v>0</v>
      </c>
      <c r="Q241" s="225">
        <v>0.012</v>
      </c>
      <c r="R241" s="225">
        <f>Q241*H241</f>
        <v>0.012</v>
      </c>
      <c r="S241" s="225">
        <v>0</v>
      </c>
      <c r="T241" s="226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7" t="s">
        <v>250</v>
      </c>
      <c r="AT241" s="227" t="s">
        <v>681</v>
      </c>
      <c r="AU241" s="227" t="s">
        <v>81</v>
      </c>
      <c r="AY241" s="20" t="s">
        <v>209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20" t="s">
        <v>79</v>
      </c>
      <c r="BK241" s="228">
        <f>ROUND(I241*H241,2)</f>
        <v>0</v>
      </c>
      <c r="BL241" s="20" t="s">
        <v>216</v>
      </c>
      <c r="BM241" s="227" t="s">
        <v>2311</v>
      </c>
    </row>
    <row r="242" s="13" customFormat="1">
      <c r="A242" s="13"/>
      <c r="B242" s="234"/>
      <c r="C242" s="235"/>
      <c r="D242" s="236" t="s">
        <v>220</v>
      </c>
      <c r="E242" s="237" t="s">
        <v>19</v>
      </c>
      <c r="F242" s="238" t="s">
        <v>2312</v>
      </c>
      <c r="G242" s="235"/>
      <c r="H242" s="237" t="s">
        <v>19</v>
      </c>
      <c r="I242" s="239"/>
      <c r="J242" s="235"/>
      <c r="K242" s="235"/>
      <c r="L242" s="240"/>
      <c r="M242" s="241"/>
      <c r="N242" s="242"/>
      <c r="O242" s="242"/>
      <c r="P242" s="242"/>
      <c r="Q242" s="242"/>
      <c r="R242" s="242"/>
      <c r="S242" s="242"/>
      <c r="T242" s="24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4" t="s">
        <v>220</v>
      </c>
      <c r="AU242" s="244" t="s">
        <v>81</v>
      </c>
      <c r="AV242" s="13" t="s">
        <v>79</v>
      </c>
      <c r="AW242" s="13" t="s">
        <v>32</v>
      </c>
      <c r="AX242" s="13" t="s">
        <v>71</v>
      </c>
      <c r="AY242" s="244" t="s">
        <v>209</v>
      </c>
    </row>
    <row r="243" s="14" customFormat="1">
      <c r="A243" s="14"/>
      <c r="B243" s="245"/>
      <c r="C243" s="246"/>
      <c r="D243" s="236" t="s">
        <v>220</v>
      </c>
      <c r="E243" s="247" t="s">
        <v>19</v>
      </c>
      <c r="F243" s="248" t="s">
        <v>79</v>
      </c>
      <c r="G243" s="246"/>
      <c r="H243" s="249">
        <v>1</v>
      </c>
      <c r="I243" s="250"/>
      <c r="J243" s="246"/>
      <c r="K243" s="246"/>
      <c r="L243" s="251"/>
      <c r="M243" s="252"/>
      <c r="N243" s="253"/>
      <c r="O243" s="253"/>
      <c r="P243" s="253"/>
      <c r="Q243" s="253"/>
      <c r="R243" s="253"/>
      <c r="S243" s="253"/>
      <c r="T243" s="25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5" t="s">
        <v>220</v>
      </c>
      <c r="AU243" s="255" t="s">
        <v>81</v>
      </c>
      <c r="AV243" s="14" t="s">
        <v>81</v>
      </c>
      <c r="AW243" s="14" t="s">
        <v>32</v>
      </c>
      <c r="AX243" s="14" t="s">
        <v>79</v>
      </c>
      <c r="AY243" s="255" t="s">
        <v>209</v>
      </c>
    </row>
    <row r="244" s="2" customFormat="1" ht="24.15" customHeight="1">
      <c r="A244" s="41"/>
      <c r="B244" s="42"/>
      <c r="C244" s="216" t="s">
        <v>405</v>
      </c>
      <c r="D244" s="216" t="s">
        <v>211</v>
      </c>
      <c r="E244" s="217" t="s">
        <v>814</v>
      </c>
      <c r="F244" s="218" t="s">
        <v>815</v>
      </c>
      <c r="G244" s="219" t="s">
        <v>214</v>
      </c>
      <c r="H244" s="220">
        <v>1</v>
      </c>
      <c r="I244" s="221"/>
      <c r="J244" s="222">
        <f>ROUND(I244*H244,2)</f>
        <v>0</v>
      </c>
      <c r="K244" s="218" t="s">
        <v>215</v>
      </c>
      <c r="L244" s="47"/>
      <c r="M244" s="223" t="s">
        <v>19</v>
      </c>
      <c r="N244" s="224" t="s">
        <v>42</v>
      </c>
      <c r="O244" s="87"/>
      <c r="P244" s="225">
        <f>O244*H244</f>
        <v>0</v>
      </c>
      <c r="Q244" s="225">
        <v>0.00167</v>
      </c>
      <c r="R244" s="225">
        <f>Q244*H244</f>
        <v>0.00167</v>
      </c>
      <c r="S244" s="225">
        <v>0</v>
      </c>
      <c r="T244" s="226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27" t="s">
        <v>216</v>
      </c>
      <c r="AT244" s="227" t="s">
        <v>211</v>
      </c>
      <c r="AU244" s="227" t="s">
        <v>81</v>
      </c>
      <c r="AY244" s="20" t="s">
        <v>209</v>
      </c>
      <c r="BE244" s="228">
        <f>IF(N244="základní",J244,0)</f>
        <v>0</v>
      </c>
      <c r="BF244" s="228">
        <f>IF(N244="snížená",J244,0)</f>
        <v>0</v>
      </c>
      <c r="BG244" s="228">
        <f>IF(N244="zákl. přenesená",J244,0)</f>
        <v>0</v>
      </c>
      <c r="BH244" s="228">
        <f>IF(N244="sníž. přenesená",J244,0)</f>
        <v>0</v>
      </c>
      <c r="BI244" s="228">
        <f>IF(N244="nulová",J244,0)</f>
        <v>0</v>
      </c>
      <c r="BJ244" s="20" t="s">
        <v>79</v>
      </c>
      <c r="BK244" s="228">
        <f>ROUND(I244*H244,2)</f>
        <v>0</v>
      </c>
      <c r="BL244" s="20" t="s">
        <v>216</v>
      </c>
      <c r="BM244" s="227" t="s">
        <v>2313</v>
      </c>
    </row>
    <row r="245" s="2" customFormat="1">
      <c r="A245" s="41"/>
      <c r="B245" s="42"/>
      <c r="C245" s="43"/>
      <c r="D245" s="229" t="s">
        <v>218</v>
      </c>
      <c r="E245" s="43"/>
      <c r="F245" s="230" t="s">
        <v>817</v>
      </c>
      <c r="G245" s="43"/>
      <c r="H245" s="43"/>
      <c r="I245" s="231"/>
      <c r="J245" s="43"/>
      <c r="K245" s="43"/>
      <c r="L245" s="47"/>
      <c r="M245" s="232"/>
      <c r="N245" s="233"/>
      <c r="O245" s="87"/>
      <c r="P245" s="87"/>
      <c r="Q245" s="87"/>
      <c r="R245" s="87"/>
      <c r="S245" s="87"/>
      <c r="T245" s="88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T245" s="20" t="s">
        <v>218</v>
      </c>
      <c r="AU245" s="20" t="s">
        <v>81</v>
      </c>
    </row>
    <row r="246" s="2" customFormat="1" ht="16.5" customHeight="1">
      <c r="A246" s="41"/>
      <c r="B246" s="42"/>
      <c r="C246" s="278" t="s">
        <v>411</v>
      </c>
      <c r="D246" s="278" t="s">
        <v>681</v>
      </c>
      <c r="E246" s="279" t="s">
        <v>823</v>
      </c>
      <c r="F246" s="280" t="s">
        <v>824</v>
      </c>
      <c r="G246" s="281" t="s">
        <v>214</v>
      </c>
      <c r="H246" s="282">
        <v>1</v>
      </c>
      <c r="I246" s="283"/>
      <c r="J246" s="284">
        <f>ROUND(I246*H246,2)</f>
        <v>0</v>
      </c>
      <c r="K246" s="280" t="s">
        <v>215</v>
      </c>
      <c r="L246" s="285"/>
      <c r="M246" s="286" t="s">
        <v>19</v>
      </c>
      <c r="N246" s="287" t="s">
        <v>42</v>
      </c>
      <c r="O246" s="87"/>
      <c r="P246" s="225">
        <f>O246*H246</f>
        <v>0</v>
      </c>
      <c r="Q246" s="225">
        <v>0.0141</v>
      </c>
      <c r="R246" s="225">
        <f>Q246*H246</f>
        <v>0.0141</v>
      </c>
      <c r="S246" s="225">
        <v>0</v>
      </c>
      <c r="T246" s="226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227" t="s">
        <v>250</v>
      </c>
      <c r="AT246" s="227" t="s">
        <v>681</v>
      </c>
      <c r="AU246" s="227" t="s">
        <v>81</v>
      </c>
      <c r="AY246" s="20" t="s">
        <v>209</v>
      </c>
      <c r="BE246" s="228">
        <f>IF(N246="základní",J246,0)</f>
        <v>0</v>
      </c>
      <c r="BF246" s="228">
        <f>IF(N246="snížená",J246,0)</f>
        <v>0</v>
      </c>
      <c r="BG246" s="228">
        <f>IF(N246="zákl. přenesená",J246,0)</f>
        <v>0</v>
      </c>
      <c r="BH246" s="228">
        <f>IF(N246="sníž. přenesená",J246,0)</f>
        <v>0</v>
      </c>
      <c r="BI246" s="228">
        <f>IF(N246="nulová",J246,0)</f>
        <v>0</v>
      </c>
      <c r="BJ246" s="20" t="s">
        <v>79</v>
      </c>
      <c r="BK246" s="228">
        <f>ROUND(I246*H246,2)</f>
        <v>0</v>
      </c>
      <c r="BL246" s="20" t="s">
        <v>216</v>
      </c>
      <c r="BM246" s="227" t="s">
        <v>2394</v>
      </c>
    </row>
    <row r="247" s="13" customFormat="1">
      <c r="A247" s="13"/>
      <c r="B247" s="234"/>
      <c r="C247" s="235"/>
      <c r="D247" s="236" t="s">
        <v>220</v>
      </c>
      <c r="E247" s="237" t="s">
        <v>19</v>
      </c>
      <c r="F247" s="238" t="s">
        <v>2312</v>
      </c>
      <c r="G247" s="235"/>
      <c r="H247" s="237" t="s">
        <v>19</v>
      </c>
      <c r="I247" s="239"/>
      <c r="J247" s="235"/>
      <c r="K247" s="235"/>
      <c r="L247" s="240"/>
      <c r="M247" s="241"/>
      <c r="N247" s="242"/>
      <c r="O247" s="242"/>
      <c r="P247" s="242"/>
      <c r="Q247" s="242"/>
      <c r="R247" s="242"/>
      <c r="S247" s="242"/>
      <c r="T247" s="24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4" t="s">
        <v>220</v>
      </c>
      <c r="AU247" s="244" t="s">
        <v>81</v>
      </c>
      <c r="AV247" s="13" t="s">
        <v>79</v>
      </c>
      <c r="AW247" s="13" t="s">
        <v>32</v>
      </c>
      <c r="AX247" s="13" t="s">
        <v>71</v>
      </c>
      <c r="AY247" s="244" t="s">
        <v>209</v>
      </c>
    </row>
    <row r="248" s="14" customFormat="1">
      <c r="A248" s="14"/>
      <c r="B248" s="245"/>
      <c r="C248" s="246"/>
      <c r="D248" s="236" t="s">
        <v>220</v>
      </c>
      <c r="E248" s="247" t="s">
        <v>19</v>
      </c>
      <c r="F248" s="248" t="s">
        <v>79</v>
      </c>
      <c r="G248" s="246"/>
      <c r="H248" s="249">
        <v>1</v>
      </c>
      <c r="I248" s="250"/>
      <c r="J248" s="246"/>
      <c r="K248" s="246"/>
      <c r="L248" s="251"/>
      <c r="M248" s="252"/>
      <c r="N248" s="253"/>
      <c r="O248" s="253"/>
      <c r="P248" s="253"/>
      <c r="Q248" s="253"/>
      <c r="R248" s="253"/>
      <c r="S248" s="253"/>
      <c r="T248" s="25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5" t="s">
        <v>220</v>
      </c>
      <c r="AU248" s="255" t="s">
        <v>81</v>
      </c>
      <c r="AV248" s="14" t="s">
        <v>81</v>
      </c>
      <c r="AW248" s="14" t="s">
        <v>32</v>
      </c>
      <c r="AX248" s="14" t="s">
        <v>79</v>
      </c>
      <c r="AY248" s="255" t="s">
        <v>209</v>
      </c>
    </row>
    <row r="249" s="2" customFormat="1" ht="24.15" customHeight="1">
      <c r="A249" s="41"/>
      <c r="B249" s="42"/>
      <c r="C249" s="216" t="s">
        <v>417</v>
      </c>
      <c r="D249" s="216" t="s">
        <v>211</v>
      </c>
      <c r="E249" s="217" t="s">
        <v>1326</v>
      </c>
      <c r="F249" s="218" t="s">
        <v>1327</v>
      </c>
      <c r="G249" s="219" t="s">
        <v>299</v>
      </c>
      <c r="H249" s="220">
        <v>63.25</v>
      </c>
      <c r="I249" s="221"/>
      <c r="J249" s="222">
        <f>ROUND(I249*H249,2)</f>
        <v>0</v>
      </c>
      <c r="K249" s="218" t="s">
        <v>215</v>
      </c>
      <c r="L249" s="47"/>
      <c r="M249" s="223" t="s">
        <v>19</v>
      </c>
      <c r="N249" s="224" t="s">
        <v>42</v>
      </c>
      <c r="O249" s="87"/>
      <c r="P249" s="225">
        <f>O249*H249</f>
        <v>0</v>
      </c>
      <c r="Q249" s="225">
        <v>0</v>
      </c>
      <c r="R249" s="225">
        <f>Q249*H249</f>
        <v>0</v>
      </c>
      <c r="S249" s="225">
        <v>0</v>
      </c>
      <c r="T249" s="226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7" t="s">
        <v>216</v>
      </c>
      <c r="AT249" s="227" t="s">
        <v>211</v>
      </c>
      <c r="AU249" s="227" t="s">
        <v>81</v>
      </c>
      <c r="AY249" s="20" t="s">
        <v>209</v>
      </c>
      <c r="BE249" s="228">
        <f>IF(N249="základní",J249,0)</f>
        <v>0</v>
      </c>
      <c r="BF249" s="228">
        <f>IF(N249="snížená",J249,0)</f>
        <v>0</v>
      </c>
      <c r="BG249" s="228">
        <f>IF(N249="zákl. přenesená",J249,0)</f>
        <v>0</v>
      </c>
      <c r="BH249" s="228">
        <f>IF(N249="sníž. přenesená",J249,0)</f>
        <v>0</v>
      </c>
      <c r="BI249" s="228">
        <f>IF(N249="nulová",J249,0)</f>
        <v>0</v>
      </c>
      <c r="BJ249" s="20" t="s">
        <v>79</v>
      </c>
      <c r="BK249" s="228">
        <f>ROUND(I249*H249,2)</f>
        <v>0</v>
      </c>
      <c r="BL249" s="20" t="s">
        <v>216</v>
      </c>
      <c r="BM249" s="227" t="s">
        <v>2317</v>
      </c>
    </row>
    <row r="250" s="2" customFormat="1">
      <c r="A250" s="41"/>
      <c r="B250" s="42"/>
      <c r="C250" s="43"/>
      <c r="D250" s="229" t="s">
        <v>218</v>
      </c>
      <c r="E250" s="43"/>
      <c r="F250" s="230" t="s">
        <v>1329</v>
      </c>
      <c r="G250" s="43"/>
      <c r="H250" s="43"/>
      <c r="I250" s="231"/>
      <c r="J250" s="43"/>
      <c r="K250" s="43"/>
      <c r="L250" s="47"/>
      <c r="M250" s="232"/>
      <c r="N250" s="233"/>
      <c r="O250" s="87"/>
      <c r="P250" s="87"/>
      <c r="Q250" s="87"/>
      <c r="R250" s="87"/>
      <c r="S250" s="87"/>
      <c r="T250" s="88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T250" s="20" t="s">
        <v>218</v>
      </c>
      <c r="AU250" s="20" t="s">
        <v>81</v>
      </c>
    </row>
    <row r="251" s="13" customFormat="1">
      <c r="A251" s="13"/>
      <c r="B251" s="234"/>
      <c r="C251" s="235"/>
      <c r="D251" s="236" t="s">
        <v>220</v>
      </c>
      <c r="E251" s="237" t="s">
        <v>19</v>
      </c>
      <c r="F251" s="238" t="s">
        <v>221</v>
      </c>
      <c r="G251" s="235"/>
      <c r="H251" s="237" t="s">
        <v>19</v>
      </c>
      <c r="I251" s="239"/>
      <c r="J251" s="235"/>
      <c r="K251" s="235"/>
      <c r="L251" s="240"/>
      <c r="M251" s="241"/>
      <c r="N251" s="242"/>
      <c r="O251" s="242"/>
      <c r="P251" s="242"/>
      <c r="Q251" s="242"/>
      <c r="R251" s="242"/>
      <c r="S251" s="242"/>
      <c r="T251" s="24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4" t="s">
        <v>220</v>
      </c>
      <c r="AU251" s="244" t="s">
        <v>81</v>
      </c>
      <c r="AV251" s="13" t="s">
        <v>79</v>
      </c>
      <c r="AW251" s="13" t="s">
        <v>32</v>
      </c>
      <c r="AX251" s="13" t="s">
        <v>71</v>
      </c>
      <c r="AY251" s="244" t="s">
        <v>209</v>
      </c>
    </row>
    <row r="252" s="13" customFormat="1">
      <c r="A252" s="13"/>
      <c r="B252" s="234"/>
      <c r="C252" s="235"/>
      <c r="D252" s="236" t="s">
        <v>220</v>
      </c>
      <c r="E252" s="237" t="s">
        <v>19</v>
      </c>
      <c r="F252" s="238" t="s">
        <v>2312</v>
      </c>
      <c r="G252" s="235"/>
      <c r="H252" s="237" t="s">
        <v>19</v>
      </c>
      <c r="I252" s="239"/>
      <c r="J252" s="235"/>
      <c r="K252" s="235"/>
      <c r="L252" s="240"/>
      <c r="M252" s="241"/>
      <c r="N252" s="242"/>
      <c r="O252" s="242"/>
      <c r="P252" s="242"/>
      <c r="Q252" s="242"/>
      <c r="R252" s="242"/>
      <c r="S252" s="242"/>
      <c r="T252" s="24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4" t="s">
        <v>220</v>
      </c>
      <c r="AU252" s="244" t="s">
        <v>81</v>
      </c>
      <c r="AV252" s="13" t="s">
        <v>79</v>
      </c>
      <c r="AW252" s="13" t="s">
        <v>32</v>
      </c>
      <c r="AX252" s="13" t="s">
        <v>71</v>
      </c>
      <c r="AY252" s="244" t="s">
        <v>209</v>
      </c>
    </row>
    <row r="253" s="14" customFormat="1">
      <c r="A253" s="14"/>
      <c r="B253" s="245"/>
      <c r="C253" s="246"/>
      <c r="D253" s="236" t="s">
        <v>220</v>
      </c>
      <c r="E253" s="247" t="s">
        <v>19</v>
      </c>
      <c r="F253" s="248" t="s">
        <v>2395</v>
      </c>
      <c r="G253" s="246"/>
      <c r="H253" s="249">
        <v>63.25</v>
      </c>
      <c r="I253" s="250"/>
      <c r="J253" s="246"/>
      <c r="K253" s="246"/>
      <c r="L253" s="251"/>
      <c r="M253" s="252"/>
      <c r="N253" s="253"/>
      <c r="O253" s="253"/>
      <c r="P253" s="253"/>
      <c r="Q253" s="253"/>
      <c r="R253" s="253"/>
      <c r="S253" s="253"/>
      <c r="T253" s="25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5" t="s">
        <v>220</v>
      </c>
      <c r="AU253" s="255" t="s">
        <v>81</v>
      </c>
      <c r="AV253" s="14" t="s">
        <v>81</v>
      </c>
      <c r="AW253" s="14" t="s">
        <v>32</v>
      </c>
      <c r="AX253" s="14" t="s">
        <v>79</v>
      </c>
      <c r="AY253" s="255" t="s">
        <v>209</v>
      </c>
    </row>
    <row r="254" s="2" customFormat="1" ht="24.15" customHeight="1">
      <c r="A254" s="41"/>
      <c r="B254" s="42"/>
      <c r="C254" s="278" t="s">
        <v>427</v>
      </c>
      <c r="D254" s="278" t="s">
        <v>681</v>
      </c>
      <c r="E254" s="279" t="s">
        <v>1331</v>
      </c>
      <c r="F254" s="280" t="s">
        <v>1332</v>
      </c>
      <c r="G254" s="281" t="s">
        <v>299</v>
      </c>
      <c r="H254" s="282">
        <v>64.198999999999998</v>
      </c>
      <c r="I254" s="283"/>
      <c r="J254" s="284">
        <f>ROUND(I254*H254,2)</f>
        <v>0</v>
      </c>
      <c r="K254" s="280" t="s">
        <v>215</v>
      </c>
      <c r="L254" s="285"/>
      <c r="M254" s="286" t="s">
        <v>19</v>
      </c>
      <c r="N254" s="287" t="s">
        <v>42</v>
      </c>
      <c r="O254" s="87"/>
      <c r="P254" s="225">
        <f>O254*H254</f>
        <v>0</v>
      </c>
      <c r="Q254" s="225">
        <v>0.0027000000000000001</v>
      </c>
      <c r="R254" s="225">
        <f>Q254*H254</f>
        <v>0.1733373</v>
      </c>
      <c r="S254" s="225">
        <v>0</v>
      </c>
      <c r="T254" s="226">
        <f>S254*H254</f>
        <v>0</v>
      </c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R254" s="227" t="s">
        <v>250</v>
      </c>
      <c r="AT254" s="227" t="s">
        <v>681</v>
      </c>
      <c r="AU254" s="227" t="s">
        <v>81</v>
      </c>
      <c r="AY254" s="20" t="s">
        <v>209</v>
      </c>
      <c r="BE254" s="228">
        <f>IF(N254="základní",J254,0)</f>
        <v>0</v>
      </c>
      <c r="BF254" s="228">
        <f>IF(N254="snížená",J254,0)</f>
        <v>0</v>
      </c>
      <c r="BG254" s="228">
        <f>IF(N254="zákl. přenesená",J254,0)</f>
        <v>0</v>
      </c>
      <c r="BH254" s="228">
        <f>IF(N254="sníž. přenesená",J254,0)</f>
        <v>0</v>
      </c>
      <c r="BI254" s="228">
        <f>IF(N254="nulová",J254,0)</f>
        <v>0</v>
      </c>
      <c r="BJ254" s="20" t="s">
        <v>79</v>
      </c>
      <c r="BK254" s="228">
        <f>ROUND(I254*H254,2)</f>
        <v>0</v>
      </c>
      <c r="BL254" s="20" t="s">
        <v>216</v>
      </c>
      <c r="BM254" s="227" t="s">
        <v>2319</v>
      </c>
    </row>
    <row r="255" s="2" customFormat="1">
      <c r="A255" s="41"/>
      <c r="B255" s="42"/>
      <c r="C255" s="43"/>
      <c r="D255" s="236" t="s">
        <v>859</v>
      </c>
      <c r="E255" s="43"/>
      <c r="F255" s="288" t="s">
        <v>1334</v>
      </c>
      <c r="G255" s="43"/>
      <c r="H255" s="43"/>
      <c r="I255" s="231"/>
      <c r="J255" s="43"/>
      <c r="K255" s="43"/>
      <c r="L255" s="47"/>
      <c r="M255" s="232"/>
      <c r="N255" s="233"/>
      <c r="O255" s="87"/>
      <c r="P255" s="87"/>
      <c r="Q255" s="87"/>
      <c r="R255" s="87"/>
      <c r="S255" s="87"/>
      <c r="T255" s="88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T255" s="20" t="s">
        <v>859</v>
      </c>
      <c r="AU255" s="20" t="s">
        <v>81</v>
      </c>
    </row>
    <row r="256" s="14" customFormat="1">
      <c r="A256" s="14"/>
      <c r="B256" s="245"/>
      <c r="C256" s="246"/>
      <c r="D256" s="236" t="s">
        <v>220</v>
      </c>
      <c r="E256" s="246"/>
      <c r="F256" s="248" t="s">
        <v>2396</v>
      </c>
      <c r="G256" s="246"/>
      <c r="H256" s="249">
        <v>64.198999999999998</v>
      </c>
      <c r="I256" s="250"/>
      <c r="J256" s="246"/>
      <c r="K256" s="246"/>
      <c r="L256" s="251"/>
      <c r="M256" s="252"/>
      <c r="N256" s="253"/>
      <c r="O256" s="253"/>
      <c r="P256" s="253"/>
      <c r="Q256" s="253"/>
      <c r="R256" s="253"/>
      <c r="S256" s="253"/>
      <c r="T256" s="25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5" t="s">
        <v>220</v>
      </c>
      <c r="AU256" s="255" t="s">
        <v>81</v>
      </c>
      <c r="AV256" s="14" t="s">
        <v>81</v>
      </c>
      <c r="AW256" s="14" t="s">
        <v>4</v>
      </c>
      <c r="AX256" s="14" t="s">
        <v>79</v>
      </c>
      <c r="AY256" s="255" t="s">
        <v>209</v>
      </c>
    </row>
    <row r="257" s="2" customFormat="1" ht="24.15" customHeight="1">
      <c r="A257" s="41"/>
      <c r="B257" s="42"/>
      <c r="C257" s="216" t="s">
        <v>435</v>
      </c>
      <c r="D257" s="216" t="s">
        <v>211</v>
      </c>
      <c r="E257" s="217" t="s">
        <v>1336</v>
      </c>
      <c r="F257" s="218" t="s">
        <v>1337</v>
      </c>
      <c r="G257" s="219" t="s">
        <v>214</v>
      </c>
      <c r="H257" s="220">
        <v>8</v>
      </c>
      <c r="I257" s="221"/>
      <c r="J257" s="222">
        <f>ROUND(I257*H257,2)</f>
        <v>0</v>
      </c>
      <c r="K257" s="218" t="s">
        <v>215</v>
      </c>
      <c r="L257" s="47"/>
      <c r="M257" s="223" t="s">
        <v>19</v>
      </c>
      <c r="N257" s="224" t="s">
        <v>42</v>
      </c>
      <c r="O257" s="87"/>
      <c r="P257" s="225">
        <f>O257*H257</f>
        <v>0</v>
      </c>
      <c r="Q257" s="225">
        <v>0</v>
      </c>
      <c r="R257" s="225">
        <f>Q257*H257</f>
        <v>0</v>
      </c>
      <c r="S257" s="225">
        <v>0</v>
      </c>
      <c r="T257" s="226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27" t="s">
        <v>216</v>
      </c>
      <c r="AT257" s="227" t="s">
        <v>211</v>
      </c>
      <c r="AU257" s="227" t="s">
        <v>81</v>
      </c>
      <c r="AY257" s="20" t="s">
        <v>209</v>
      </c>
      <c r="BE257" s="228">
        <f>IF(N257="základní",J257,0)</f>
        <v>0</v>
      </c>
      <c r="BF257" s="228">
        <f>IF(N257="snížená",J257,0)</f>
        <v>0</v>
      </c>
      <c r="BG257" s="228">
        <f>IF(N257="zákl. přenesená",J257,0)</f>
        <v>0</v>
      </c>
      <c r="BH257" s="228">
        <f>IF(N257="sníž. přenesená",J257,0)</f>
        <v>0</v>
      </c>
      <c r="BI257" s="228">
        <f>IF(N257="nulová",J257,0)</f>
        <v>0</v>
      </c>
      <c r="BJ257" s="20" t="s">
        <v>79</v>
      </c>
      <c r="BK257" s="228">
        <f>ROUND(I257*H257,2)</f>
        <v>0</v>
      </c>
      <c r="BL257" s="20" t="s">
        <v>216</v>
      </c>
      <c r="BM257" s="227" t="s">
        <v>2321</v>
      </c>
    </row>
    <row r="258" s="2" customFormat="1">
      <c r="A258" s="41"/>
      <c r="B258" s="42"/>
      <c r="C258" s="43"/>
      <c r="D258" s="229" t="s">
        <v>218</v>
      </c>
      <c r="E258" s="43"/>
      <c r="F258" s="230" t="s">
        <v>1339</v>
      </c>
      <c r="G258" s="43"/>
      <c r="H258" s="43"/>
      <c r="I258" s="231"/>
      <c r="J258" s="43"/>
      <c r="K258" s="43"/>
      <c r="L258" s="47"/>
      <c r="M258" s="232"/>
      <c r="N258" s="233"/>
      <c r="O258" s="87"/>
      <c r="P258" s="87"/>
      <c r="Q258" s="87"/>
      <c r="R258" s="87"/>
      <c r="S258" s="87"/>
      <c r="T258" s="88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0" t="s">
        <v>218</v>
      </c>
      <c r="AU258" s="20" t="s">
        <v>81</v>
      </c>
    </row>
    <row r="259" s="2" customFormat="1" ht="16.5" customHeight="1">
      <c r="A259" s="41"/>
      <c r="B259" s="42"/>
      <c r="C259" s="278" t="s">
        <v>441</v>
      </c>
      <c r="D259" s="278" t="s">
        <v>681</v>
      </c>
      <c r="E259" s="279" t="s">
        <v>1340</v>
      </c>
      <c r="F259" s="280" t="s">
        <v>1341</v>
      </c>
      <c r="G259" s="281" t="s">
        <v>214</v>
      </c>
      <c r="H259" s="282">
        <v>8</v>
      </c>
      <c r="I259" s="283"/>
      <c r="J259" s="284">
        <f>ROUND(I259*H259,2)</f>
        <v>0</v>
      </c>
      <c r="K259" s="280" t="s">
        <v>215</v>
      </c>
      <c r="L259" s="285"/>
      <c r="M259" s="286" t="s">
        <v>19</v>
      </c>
      <c r="N259" s="287" t="s">
        <v>42</v>
      </c>
      <c r="O259" s="87"/>
      <c r="P259" s="225">
        <f>O259*H259</f>
        <v>0</v>
      </c>
      <c r="Q259" s="225">
        <v>0.00038999999999999999</v>
      </c>
      <c r="R259" s="225">
        <f>Q259*H259</f>
        <v>0.0031199999999999999</v>
      </c>
      <c r="S259" s="225">
        <v>0</v>
      </c>
      <c r="T259" s="226">
        <f>S259*H259</f>
        <v>0</v>
      </c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R259" s="227" t="s">
        <v>250</v>
      </c>
      <c r="AT259" s="227" t="s">
        <v>681</v>
      </c>
      <c r="AU259" s="227" t="s">
        <v>81</v>
      </c>
      <c r="AY259" s="20" t="s">
        <v>209</v>
      </c>
      <c r="BE259" s="228">
        <f>IF(N259="základní",J259,0)</f>
        <v>0</v>
      </c>
      <c r="BF259" s="228">
        <f>IF(N259="snížená",J259,0)</f>
        <v>0</v>
      </c>
      <c r="BG259" s="228">
        <f>IF(N259="zákl. přenesená",J259,0)</f>
        <v>0</v>
      </c>
      <c r="BH259" s="228">
        <f>IF(N259="sníž. přenesená",J259,0)</f>
        <v>0</v>
      </c>
      <c r="BI259" s="228">
        <f>IF(N259="nulová",J259,0)</f>
        <v>0</v>
      </c>
      <c r="BJ259" s="20" t="s">
        <v>79</v>
      </c>
      <c r="BK259" s="228">
        <f>ROUND(I259*H259,2)</f>
        <v>0</v>
      </c>
      <c r="BL259" s="20" t="s">
        <v>216</v>
      </c>
      <c r="BM259" s="227" t="s">
        <v>2322</v>
      </c>
    </row>
    <row r="260" s="13" customFormat="1">
      <c r="A260" s="13"/>
      <c r="B260" s="234"/>
      <c r="C260" s="235"/>
      <c r="D260" s="236" t="s">
        <v>220</v>
      </c>
      <c r="E260" s="237" t="s">
        <v>19</v>
      </c>
      <c r="F260" s="238" t="s">
        <v>2312</v>
      </c>
      <c r="G260" s="235"/>
      <c r="H260" s="237" t="s">
        <v>19</v>
      </c>
      <c r="I260" s="239"/>
      <c r="J260" s="235"/>
      <c r="K260" s="235"/>
      <c r="L260" s="240"/>
      <c r="M260" s="241"/>
      <c r="N260" s="242"/>
      <c r="O260" s="242"/>
      <c r="P260" s="242"/>
      <c r="Q260" s="242"/>
      <c r="R260" s="242"/>
      <c r="S260" s="242"/>
      <c r="T260" s="24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4" t="s">
        <v>220</v>
      </c>
      <c r="AU260" s="244" t="s">
        <v>81</v>
      </c>
      <c r="AV260" s="13" t="s">
        <v>79</v>
      </c>
      <c r="AW260" s="13" t="s">
        <v>32</v>
      </c>
      <c r="AX260" s="13" t="s">
        <v>71</v>
      </c>
      <c r="AY260" s="244" t="s">
        <v>209</v>
      </c>
    </row>
    <row r="261" s="14" customFormat="1">
      <c r="A261" s="14"/>
      <c r="B261" s="245"/>
      <c r="C261" s="246"/>
      <c r="D261" s="236" t="s">
        <v>220</v>
      </c>
      <c r="E261" s="247" t="s">
        <v>19</v>
      </c>
      <c r="F261" s="248" t="s">
        <v>2397</v>
      </c>
      <c r="G261" s="246"/>
      <c r="H261" s="249">
        <v>8</v>
      </c>
      <c r="I261" s="250"/>
      <c r="J261" s="246"/>
      <c r="K261" s="246"/>
      <c r="L261" s="251"/>
      <c r="M261" s="252"/>
      <c r="N261" s="253"/>
      <c r="O261" s="253"/>
      <c r="P261" s="253"/>
      <c r="Q261" s="253"/>
      <c r="R261" s="253"/>
      <c r="S261" s="253"/>
      <c r="T261" s="25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5" t="s">
        <v>220</v>
      </c>
      <c r="AU261" s="255" t="s">
        <v>81</v>
      </c>
      <c r="AV261" s="14" t="s">
        <v>81</v>
      </c>
      <c r="AW261" s="14" t="s">
        <v>32</v>
      </c>
      <c r="AX261" s="14" t="s">
        <v>79</v>
      </c>
      <c r="AY261" s="255" t="s">
        <v>209</v>
      </c>
    </row>
    <row r="262" s="2" customFormat="1" ht="24.15" customHeight="1">
      <c r="A262" s="41"/>
      <c r="B262" s="42"/>
      <c r="C262" s="216" t="s">
        <v>448</v>
      </c>
      <c r="D262" s="216" t="s">
        <v>211</v>
      </c>
      <c r="E262" s="217" t="s">
        <v>914</v>
      </c>
      <c r="F262" s="218" t="s">
        <v>915</v>
      </c>
      <c r="G262" s="219" t="s">
        <v>214</v>
      </c>
      <c r="H262" s="220">
        <v>2</v>
      </c>
      <c r="I262" s="221"/>
      <c r="J262" s="222">
        <f>ROUND(I262*H262,2)</f>
        <v>0</v>
      </c>
      <c r="K262" s="218" t="s">
        <v>215</v>
      </c>
      <c r="L262" s="47"/>
      <c r="M262" s="223" t="s">
        <v>19</v>
      </c>
      <c r="N262" s="224" t="s">
        <v>42</v>
      </c>
      <c r="O262" s="87"/>
      <c r="P262" s="225">
        <f>O262*H262</f>
        <v>0</v>
      </c>
      <c r="Q262" s="225">
        <v>0.0016199999999999999</v>
      </c>
      <c r="R262" s="225">
        <f>Q262*H262</f>
        <v>0.0032399999999999998</v>
      </c>
      <c r="S262" s="225">
        <v>0</v>
      </c>
      <c r="T262" s="226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227" t="s">
        <v>216</v>
      </c>
      <c r="AT262" s="227" t="s">
        <v>211</v>
      </c>
      <c r="AU262" s="227" t="s">
        <v>81</v>
      </c>
      <c r="AY262" s="20" t="s">
        <v>209</v>
      </c>
      <c r="BE262" s="228">
        <f>IF(N262="základní",J262,0)</f>
        <v>0</v>
      </c>
      <c r="BF262" s="228">
        <f>IF(N262="snížená",J262,0)</f>
        <v>0</v>
      </c>
      <c r="BG262" s="228">
        <f>IF(N262="zákl. přenesená",J262,0)</f>
        <v>0</v>
      </c>
      <c r="BH262" s="228">
        <f>IF(N262="sníž. přenesená",J262,0)</f>
        <v>0</v>
      </c>
      <c r="BI262" s="228">
        <f>IF(N262="nulová",J262,0)</f>
        <v>0</v>
      </c>
      <c r="BJ262" s="20" t="s">
        <v>79</v>
      </c>
      <c r="BK262" s="228">
        <f>ROUND(I262*H262,2)</f>
        <v>0</v>
      </c>
      <c r="BL262" s="20" t="s">
        <v>216</v>
      </c>
      <c r="BM262" s="227" t="s">
        <v>2331</v>
      </c>
    </row>
    <row r="263" s="2" customFormat="1">
      <c r="A263" s="41"/>
      <c r="B263" s="42"/>
      <c r="C263" s="43"/>
      <c r="D263" s="229" t="s">
        <v>218</v>
      </c>
      <c r="E263" s="43"/>
      <c r="F263" s="230" t="s">
        <v>917</v>
      </c>
      <c r="G263" s="43"/>
      <c r="H263" s="43"/>
      <c r="I263" s="231"/>
      <c r="J263" s="43"/>
      <c r="K263" s="43"/>
      <c r="L263" s="47"/>
      <c r="M263" s="232"/>
      <c r="N263" s="233"/>
      <c r="O263" s="87"/>
      <c r="P263" s="87"/>
      <c r="Q263" s="87"/>
      <c r="R263" s="87"/>
      <c r="S263" s="87"/>
      <c r="T263" s="88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T263" s="20" t="s">
        <v>218</v>
      </c>
      <c r="AU263" s="20" t="s">
        <v>81</v>
      </c>
    </row>
    <row r="264" s="2" customFormat="1" ht="16.5" customHeight="1">
      <c r="A264" s="41"/>
      <c r="B264" s="42"/>
      <c r="C264" s="278" t="s">
        <v>453</v>
      </c>
      <c r="D264" s="278" t="s">
        <v>681</v>
      </c>
      <c r="E264" s="279" t="s">
        <v>919</v>
      </c>
      <c r="F264" s="280" t="s">
        <v>920</v>
      </c>
      <c r="G264" s="281" t="s">
        <v>214</v>
      </c>
      <c r="H264" s="282">
        <v>2</v>
      </c>
      <c r="I264" s="283"/>
      <c r="J264" s="284">
        <f>ROUND(I264*H264,2)</f>
        <v>0</v>
      </c>
      <c r="K264" s="280" t="s">
        <v>215</v>
      </c>
      <c r="L264" s="285"/>
      <c r="M264" s="286" t="s">
        <v>19</v>
      </c>
      <c r="N264" s="287" t="s">
        <v>42</v>
      </c>
      <c r="O264" s="87"/>
      <c r="P264" s="225">
        <f>O264*H264</f>
        <v>0</v>
      </c>
      <c r="Q264" s="225">
        <v>0.017999999999999999</v>
      </c>
      <c r="R264" s="225">
        <f>Q264*H264</f>
        <v>0.035999999999999997</v>
      </c>
      <c r="S264" s="225">
        <v>0</v>
      </c>
      <c r="T264" s="226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227" t="s">
        <v>250</v>
      </c>
      <c r="AT264" s="227" t="s">
        <v>681</v>
      </c>
      <c r="AU264" s="227" t="s">
        <v>81</v>
      </c>
      <c r="AY264" s="20" t="s">
        <v>209</v>
      </c>
      <c r="BE264" s="228">
        <f>IF(N264="základní",J264,0)</f>
        <v>0</v>
      </c>
      <c r="BF264" s="228">
        <f>IF(N264="snížená",J264,0)</f>
        <v>0</v>
      </c>
      <c r="BG264" s="228">
        <f>IF(N264="zákl. přenesená",J264,0)</f>
        <v>0</v>
      </c>
      <c r="BH264" s="228">
        <f>IF(N264="sníž. přenesená",J264,0)</f>
        <v>0</v>
      </c>
      <c r="BI264" s="228">
        <f>IF(N264="nulová",J264,0)</f>
        <v>0</v>
      </c>
      <c r="BJ264" s="20" t="s">
        <v>79</v>
      </c>
      <c r="BK264" s="228">
        <f>ROUND(I264*H264,2)</f>
        <v>0</v>
      </c>
      <c r="BL264" s="20" t="s">
        <v>216</v>
      </c>
      <c r="BM264" s="227" t="s">
        <v>2332</v>
      </c>
    </row>
    <row r="265" s="13" customFormat="1">
      <c r="A265" s="13"/>
      <c r="B265" s="234"/>
      <c r="C265" s="235"/>
      <c r="D265" s="236" t="s">
        <v>220</v>
      </c>
      <c r="E265" s="237" t="s">
        <v>19</v>
      </c>
      <c r="F265" s="238" t="s">
        <v>2312</v>
      </c>
      <c r="G265" s="235"/>
      <c r="H265" s="237" t="s">
        <v>19</v>
      </c>
      <c r="I265" s="239"/>
      <c r="J265" s="235"/>
      <c r="K265" s="235"/>
      <c r="L265" s="240"/>
      <c r="M265" s="241"/>
      <c r="N265" s="242"/>
      <c r="O265" s="242"/>
      <c r="P265" s="242"/>
      <c r="Q265" s="242"/>
      <c r="R265" s="242"/>
      <c r="S265" s="242"/>
      <c r="T265" s="24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4" t="s">
        <v>220</v>
      </c>
      <c r="AU265" s="244" t="s">
        <v>81</v>
      </c>
      <c r="AV265" s="13" t="s">
        <v>79</v>
      </c>
      <c r="AW265" s="13" t="s">
        <v>32</v>
      </c>
      <c r="AX265" s="13" t="s">
        <v>71</v>
      </c>
      <c r="AY265" s="244" t="s">
        <v>209</v>
      </c>
    </row>
    <row r="266" s="14" customFormat="1">
      <c r="A266" s="14"/>
      <c r="B266" s="245"/>
      <c r="C266" s="246"/>
      <c r="D266" s="236" t="s">
        <v>220</v>
      </c>
      <c r="E266" s="247" t="s">
        <v>19</v>
      </c>
      <c r="F266" s="248" t="s">
        <v>81</v>
      </c>
      <c r="G266" s="246"/>
      <c r="H266" s="249">
        <v>2</v>
      </c>
      <c r="I266" s="250"/>
      <c r="J266" s="246"/>
      <c r="K266" s="246"/>
      <c r="L266" s="251"/>
      <c r="M266" s="252"/>
      <c r="N266" s="253"/>
      <c r="O266" s="253"/>
      <c r="P266" s="253"/>
      <c r="Q266" s="253"/>
      <c r="R266" s="253"/>
      <c r="S266" s="253"/>
      <c r="T266" s="25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5" t="s">
        <v>220</v>
      </c>
      <c r="AU266" s="255" t="s">
        <v>81</v>
      </c>
      <c r="AV266" s="14" t="s">
        <v>81</v>
      </c>
      <c r="AW266" s="14" t="s">
        <v>32</v>
      </c>
      <c r="AX266" s="14" t="s">
        <v>79</v>
      </c>
      <c r="AY266" s="255" t="s">
        <v>209</v>
      </c>
    </row>
    <row r="267" s="2" customFormat="1" ht="16.5" customHeight="1">
      <c r="A267" s="41"/>
      <c r="B267" s="42"/>
      <c r="C267" s="278" t="s">
        <v>458</v>
      </c>
      <c r="D267" s="278" t="s">
        <v>681</v>
      </c>
      <c r="E267" s="279" t="s">
        <v>923</v>
      </c>
      <c r="F267" s="280" t="s">
        <v>924</v>
      </c>
      <c r="G267" s="281" t="s">
        <v>214</v>
      </c>
      <c r="H267" s="282">
        <v>2</v>
      </c>
      <c r="I267" s="283"/>
      <c r="J267" s="284">
        <f>ROUND(I267*H267,2)</f>
        <v>0</v>
      </c>
      <c r="K267" s="280" t="s">
        <v>19</v>
      </c>
      <c r="L267" s="285"/>
      <c r="M267" s="286" t="s">
        <v>19</v>
      </c>
      <c r="N267" s="287" t="s">
        <v>42</v>
      </c>
      <c r="O267" s="87"/>
      <c r="P267" s="225">
        <f>O267*H267</f>
        <v>0</v>
      </c>
      <c r="Q267" s="225">
        <v>0.0060000000000000001</v>
      </c>
      <c r="R267" s="225">
        <f>Q267*H267</f>
        <v>0.012</v>
      </c>
      <c r="S267" s="225">
        <v>0</v>
      </c>
      <c r="T267" s="226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227" t="s">
        <v>250</v>
      </c>
      <c r="AT267" s="227" t="s">
        <v>681</v>
      </c>
      <c r="AU267" s="227" t="s">
        <v>81</v>
      </c>
      <c r="AY267" s="20" t="s">
        <v>209</v>
      </c>
      <c r="BE267" s="228">
        <f>IF(N267="základní",J267,0)</f>
        <v>0</v>
      </c>
      <c r="BF267" s="228">
        <f>IF(N267="snížená",J267,0)</f>
        <v>0</v>
      </c>
      <c r="BG267" s="228">
        <f>IF(N267="zákl. přenesená",J267,0)</f>
        <v>0</v>
      </c>
      <c r="BH267" s="228">
        <f>IF(N267="sníž. přenesená",J267,0)</f>
        <v>0</v>
      </c>
      <c r="BI267" s="228">
        <f>IF(N267="nulová",J267,0)</f>
        <v>0</v>
      </c>
      <c r="BJ267" s="20" t="s">
        <v>79</v>
      </c>
      <c r="BK267" s="228">
        <f>ROUND(I267*H267,2)</f>
        <v>0</v>
      </c>
      <c r="BL267" s="20" t="s">
        <v>216</v>
      </c>
      <c r="BM267" s="227" t="s">
        <v>2333</v>
      </c>
    </row>
    <row r="268" s="13" customFormat="1">
      <c r="A268" s="13"/>
      <c r="B268" s="234"/>
      <c r="C268" s="235"/>
      <c r="D268" s="236" t="s">
        <v>220</v>
      </c>
      <c r="E268" s="237" t="s">
        <v>19</v>
      </c>
      <c r="F268" s="238" t="s">
        <v>2312</v>
      </c>
      <c r="G268" s="235"/>
      <c r="H268" s="237" t="s">
        <v>19</v>
      </c>
      <c r="I268" s="239"/>
      <c r="J268" s="235"/>
      <c r="K268" s="235"/>
      <c r="L268" s="240"/>
      <c r="M268" s="241"/>
      <c r="N268" s="242"/>
      <c r="O268" s="242"/>
      <c r="P268" s="242"/>
      <c r="Q268" s="242"/>
      <c r="R268" s="242"/>
      <c r="S268" s="242"/>
      <c r="T268" s="24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4" t="s">
        <v>220</v>
      </c>
      <c r="AU268" s="244" t="s">
        <v>81</v>
      </c>
      <c r="AV268" s="13" t="s">
        <v>79</v>
      </c>
      <c r="AW268" s="13" t="s">
        <v>32</v>
      </c>
      <c r="AX268" s="13" t="s">
        <v>71</v>
      </c>
      <c r="AY268" s="244" t="s">
        <v>209</v>
      </c>
    </row>
    <row r="269" s="14" customFormat="1">
      <c r="A269" s="14"/>
      <c r="B269" s="245"/>
      <c r="C269" s="246"/>
      <c r="D269" s="236" t="s">
        <v>220</v>
      </c>
      <c r="E269" s="247" t="s">
        <v>19</v>
      </c>
      <c r="F269" s="248" t="s">
        <v>81</v>
      </c>
      <c r="G269" s="246"/>
      <c r="H269" s="249">
        <v>2</v>
      </c>
      <c r="I269" s="250"/>
      <c r="J269" s="246"/>
      <c r="K269" s="246"/>
      <c r="L269" s="251"/>
      <c r="M269" s="252"/>
      <c r="N269" s="253"/>
      <c r="O269" s="253"/>
      <c r="P269" s="253"/>
      <c r="Q269" s="253"/>
      <c r="R269" s="253"/>
      <c r="S269" s="253"/>
      <c r="T269" s="25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5" t="s">
        <v>220</v>
      </c>
      <c r="AU269" s="255" t="s">
        <v>81</v>
      </c>
      <c r="AV269" s="14" t="s">
        <v>81</v>
      </c>
      <c r="AW269" s="14" t="s">
        <v>32</v>
      </c>
      <c r="AX269" s="14" t="s">
        <v>79</v>
      </c>
      <c r="AY269" s="255" t="s">
        <v>209</v>
      </c>
    </row>
    <row r="270" s="2" customFormat="1" ht="16.5" customHeight="1">
      <c r="A270" s="41"/>
      <c r="B270" s="42"/>
      <c r="C270" s="216" t="s">
        <v>463</v>
      </c>
      <c r="D270" s="216" t="s">
        <v>211</v>
      </c>
      <c r="E270" s="217" t="s">
        <v>927</v>
      </c>
      <c r="F270" s="218" t="s">
        <v>928</v>
      </c>
      <c r="G270" s="219" t="s">
        <v>214</v>
      </c>
      <c r="H270" s="220">
        <v>1</v>
      </c>
      <c r="I270" s="221"/>
      <c r="J270" s="222">
        <f>ROUND(I270*H270,2)</f>
        <v>0</v>
      </c>
      <c r="K270" s="218" t="s">
        <v>215</v>
      </c>
      <c r="L270" s="47"/>
      <c r="M270" s="223" t="s">
        <v>19</v>
      </c>
      <c r="N270" s="224" t="s">
        <v>42</v>
      </c>
      <c r="O270" s="87"/>
      <c r="P270" s="225">
        <f>O270*H270</f>
        <v>0</v>
      </c>
      <c r="Q270" s="225">
        <v>0.0013600000000000001</v>
      </c>
      <c r="R270" s="225">
        <f>Q270*H270</f>
        <v>0.0013600000000000001</v>
      </c>
      <c r="S270" s="225">
        <v>0</v>
      </c>
      <c r="T270" s="226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27" t="s">
        <v>216</v>
      </c>
      <c r="AT270" s="227" t="s">
        <v>211</v>
      </c>
      <c r="AU270" s="227" t="s">
        <v>81</v>
      </c>
      <c r="AY270" s="20" t="s">
        <v>209</v>
      </c>
      <c r="BE270" s="228">
        <f>IF(N270="základní",J270,0)</f>
        <v>0</v>
      </c>
      <c r="BF270" s="228">
        <f>IF(N270="snížená",J270,0)</f>
        <v>0</v>
      </c>
      <c r="BG270" s="228">
        <f>IF(N270="zákl. přenesená",J270,0)</f>
        <v>0</v>
      </c>
      <c r="BH270" s="228">
        <f>IF(N270="sníž. přenesená",J270,0)</f>
        <v>0</v>
      </c>
      <c r="BI270" s="228">
        <f>IF(N270="nulová",J270,0)</f>
        <v>0</v>
      </c>
      <c r="BJ270" s="20" t="s">
        <v>79</v>
      </c>
      <c r="BK270" s="228">
        <f>ROUND(I270*H270,2)</f>
        <v>0</v>
      </c>
      <c r="BL270" s="20" t="s">
        <v>216</v>
      </c>
      <c r="BM270" s="227" t="s">
        <v>2398</v>
      </c>
    </row>
    <row r="271" s="2" customFormat="1">
      <c r="A271" s="41"/>
      <c r="B271" s="42"/>
      <c r="C271" s="43"/>
      <c r="D271" s="229" t="s">
        <v>218</v>
      </c>
      <c r="E271" s="43"/>
      <c r="F271" s="230" t="s">
        <v>930</v>
      </c>
      <c r="G271" s="43"/>
      <c r="H271" s="43"/>
      <c r="I271" s="231"/>
      <c r="J271" s="43"/>
      <c r="K271" s="43"/>
      <c r="L271" s="47"/>
      <c r="M271" s="232"/>
      <c r="N271" s="233"/>
      <c r="O271" s="87"/>
      <c r="P271" s="87"/>
      <c r="Q271" s="87"/>
      <c r="R271" s="87"/>
      <c r="S271" s="87"/>
      <c r="T271" s="88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T271" s="20" t="s">
        <v>218</v>
      </c>
      <c r="AU271" s="20" t="s">
        <v>81</v>
      </c>
    </row>
    <row r="272" s="2" customFormat="1" ht="16.5" customHeight="1">
      <c r="A272" s="41"/>
      <c r="B272" s="42"/>
      <c r="C272" s="278" t="s">
        <v>470</v>
      </c>
      <c r="D272" s="278" t="s">
        <v>681</v>
      </c>
      <c r="E272" s="279" t="s">
        <v>932</v>
      </c>
      <c r="F272" s="280" t="s">
        <v>933</v>
      </c>
      <c r="G272" s="281" t="s">
        <v>214</v>
      </c>
      <c r="H272" s="282">
        <v>1</v>
      </c>
      <c r="I272" s="283"/>
      <c r="J272" s="284">
        <f>ROUND(I272*H272,2)</f>
        <v>0</v>
      </c>
      <c r="K272" s="280" t="s">
        <v>19</v>
      </c>
      <c r="L272" s="285"/>
      <c r="M272" s="286" t="s">
        <v>19</v>
      </c>
      <c r="N272" s="287" t="s">
        <v>42</v>
      </c>
      <c r="O272" s="87"/>
      <c r="P272" s="225">
        <f>O272*H272</f>
        <v>0</v>
      </c>
      <c r="Q272" s="225">
        <v>0.032000000000000001</v>
      </c>
      <c r="R272" s="225">
        <f>Q272*H272</f>
        <v>0.032000000000000001</v>
      </c>
      <c r="S272" s="225">
        <v>0</v>
      </c>
      <c r="T272" s="226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27" t="s">
        <v>250</v>
      </c>
      <c r="AT272" s="227" t="s">
        <v>681</v>
      </c>
      <c r="AU272" s="227" t="s">
        <v>81</v>
      </c>
      <c r="AY272" s="20" t="s">
        <v>209</v>
      </c>
      <c r="BE272" s="228">
        <f>IF(N272="základní",J272,0)</f>
        <v>0</v>
      </c>
      <c r="BF272" s="228">
        <f>IF(N272="snížená",J272,0)</f>
        <v>0</v>
      </c>
      <c r="BG272" s="228">
        <f>IF(N272="zákl. přenesená",J272,0)</f>
        <v>0</v>
      </c>
      <c r="BH272" s="228">
        <f>IF(N272="sníž. přenesená",J272,0)</f>
        <v>0</v>
      </c>
      <c r="BI272" s="228">
        <f>IF(N272="nulová",J272,0)</f>
        <v>0</v>
      </c>
      <c r="BJ272" s="20" t="s">
        <v>79</v>
      </c>
      <c r="BK272" s="228">
        <f>ROUND(I272*H272,2)</f>
        <v>0</v>
      </c>
      <c r="BL272" s="20" t="s">
        <v>216</v>
      </c>
      <c r="BM272" s="227" t="s">
        <v>2399</v>
      </c>
    </row>
    <row r="273" s="13" customFormat="1">
      <c r="A273" s="13"/>
      <c r="B273" s="234"/>
      <c r="C273" s="235"/>
      <c r="D273" s="236" t="s">
        <v>220</v>
      </c>
      <c r="E273" s="237" t="s">
        <v>19</v>
      </c>
      <c r="F273" s="238" t="s">
        <v>2312</v>
      </c>
      <c r="G273" s="235"/>
      <c r="H273" s="237" t="s">
        <v>19</v>
      </c>
      <c r="I273" s="239"/>
      <c r="J273" s="235"/>
      <c r="K273" s="235"/>
      <c r="L273" s="240"/>
      <c r="M273" s="241"/>
      <c r="N273" s="242"/>
      <c r="O273" s="242"/>
      <c r="P273" s="242"/>
      <c r="Q273" s="242"/>
      <c r="R273" s="242"/>
      <c r="S273" s="242"/>
      <c r="T273" s="24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4" t="s">
        <v>220</v>
      </c>
      <c r="AU273" s="244" t="s">
        <v>81</v>
      </c>
      <c r="AV273" s="13" t="s">
        <v>79</v>
      </c>
      <c r="AW273" s="13" t="s">
        <v>32</v>
      </c>
      <c r="AX273" s="13" t="s">
        <v>71</v>
      </c>
      <c r="AY273" s="244" t="s">
        <v>209</v>
      </c>
    </row>
    <row r="274" s="14" customFormat="1">
      <c r="A274" s="14"/>
      <c r="B274" s="245"/>
      <c r="C274" s="246"/>
      <c r="D274" s="236" t="s">
        <v>220</v>
      </c>
      <c r="E274" s="247" t="s">
        <v>19</v>
      </c>
      <c r="F274" s="248" t="s">
        <v>79</v>
      </c>
      <c r="G274" s="246"/>
      <c r="H274" s="249">
        <v>1</v>
      </c>
      <c r="I274" s="250"/>
      <c r="J274" s="246"/>
      <c r="K274" s="246"/>
      <c r="L274" s="251"/>
      <c r="M274" s="252"/>
      <c r="N274" s="253"/>
      <c r="O274" s="253"/>
      <c r="P274" s="253"/>
      <c r="Q274" s="253"/>
      <c r="R274" s="253"/>
      <c r="S274" s="253"/>
      <c r="T274" s="25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5" t="s">
        <v>220</v>
      </c>
      <c r="AU274" s="255" t="s">
        <v>81</v>
      </c>
      <c r="AV274" s="14" t="s">
        <v>81</v>
      </c>
      <c r="AW274" s="14" t="s">
        <v>32</v>
      </c>
      <c r="AX274" s="14" t="s">
        <v>79</v>
      </c>
      <c r="AY274" s="255" t="s">
        <v>209</v>
      </c>
    </row>
    <row r="275" s="2" customFormat="1" ht="16.5" customHeight="1">
      <c r="A275" s="41"/>
      <c r="B275" s="42"/>
      <c r="C275" s="216" t="s">
        <v>475</v>
      </c>
      <c r="D275" s="216" t="s">
        <v>211</v>
      </c>
      <c r="E275" s="217" t="s">
        <v>1379</v>
      </c>
      <c r="F275" s="218" t="s">
        <v>1380</v>
      </c>
      <c r="G275" s="219" t="s">
        <v>299</v>
      </c>
      <c r="H275" s="220">
        <v>63</v>
      </c>
      <c r="I275" s="221"/>
      <c r="J275" s="222">
        <f>ROUND(I275*H275,2)</f>
        <v>0</v>
      </c>
      <c r="K275" s="218" t="s">
        <v>215</v>
      </c>
      <c r="L275" s="47"/>
      <c r="M275" s="223" t="s">
        <v>19</v>
      </c>
      <c r="N275" s="224" t="s">
        <v>42</v>
      </c>
      <c r="O275" s="87"/>
      <c r="P275" s="225">
        <f>O275*H275</f>
        <v>0</v>
      </c>
      <c r="Q275" s="225">
        <v>0</v>
      </c>
      <c r="R275" s="225">
        <f>Q275*H275</f>
        <v>0</v>
      </c>
      <c r="S275" s="225">
        <v>0</v>
      </c>
      <c r="T275" s="226">
        <f>S275*H275</f>
        <v>0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227" t="s">
        <v>216</v>
      </c>
      <c r="AT275" s="227" t="s">
        <v>211</v>
      </c>
      <c r="AU275" s="227" t="s">
        <v>81</v>
      </c>
      <c r="AY275" s="20" t="s">
        <v>209</v>
      </c>
      <c r="BE275" s="228">
        <f>IF(N275="základní",J275,0)</f>
        <v>0</v>
      </c>
      <c r="BF275" s="228">
        <f>IF(N275="snížená",J275,0)</f>
        <v>0</v>
      </c>
      <c r="BG275" s="228">
        <f>IF(N275="zákl. přenesená",J275,0)</f>
        <v>0</v>
      </c>
      <c r="BH275" s="228">
        <f>IF(N275="sníž. přenesená",J275,0)</f>
        <v>0</v>
      </c>
      <c r="BI275" s="228">
        <f>IF(N275="nulová",J275,0)</f>
        <v>0</v>
      </c>
      <c r="BJ275" s="20" t="s">
        <v>79</v>
      </c>
      <c r="BK275" s="228">
        <f>ROUND(I275*H275,2)</f>
        <v>0</v>
      </c>
      <c r="BL275" s="20" t="s">
        <v>216</v>
      </c>
      <c r="BM275" s="227" t="s">
        <v>2334</v>
      </c>
    </row>
    <row r="276" s="2" customFormat="1">
      <c r="A276" s="41"/>
      <c r="B276" s="42"/>
      <c r="C276" s="43"/>
      <c r="D276" s="229" t="s">
        <v>218</v>
      </c>
      <c r="E276" s="43"/>
      <c r="F276" s="230" t="s">
        <v>1382</v>
      </c>
      <c r="G276" s="43"/>
      <c r="H276" s="43"/>
      <c r="I276" s="231"/>
      <c r="J276" s="43"/>
      <c r="K276" s="43"/>
      <c r="L276" s="47"/>
      <c r="M276" s="232"/>
      <c r="N276" s="233"/>
      <c r="O276" s="87"/>
      <c r="P276" s="87"/>
      <c r="Q276" s="87"/>
      <c r="R276" s="87"/>
      <c r="S276" s="87"/>
      <c r="T276" s="88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T276" s="20" t="s">
        <v>218</v>
      </c>
      <c r="AU276" s="20" t="s">
        <v>81</v>
      </c>
    </row>
    <row r="277" s="13" customFormat="1">
      <c r="A277" s="13"/>
      <c r="B277" s="234"/>
      <c r="C277" s="235"/>
      <c r="D277" s="236" t="s">
        <v>220</v>
      </c>
      <c r="E277" s="237" t="s">
        <v>19</v>
      </c>
      <c r="F277" s="238" t="s">
        <v>221</v>
      </c>
      <c r="G277" s="235"/>
      <c r="H277" s="237" t="s">
        <v>19</v>
      </c>
      <c r="I277" s="239"/>
      <c r="J277" s="235"/>
      <c r="K277" s="235"/>
      <c r="L277" s="240"/>
      <c r="M277" s="241"/>
      <c r="N277" s="242"/>
      <c r="O277" s="242"/>
      <c r="P277" s="242"/>
      <c r="Q277" s="242"/>
      <c r="R277" s="242"/>
      <c r="S277" s="242"/>
      <c r="T277" s="24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4" t="s">
        <v>220</v>
      </c>
      <c r="AU277" s="244" t="s">
        <v>81</v>
      </c>
      <c r="AV277" s="13" t="s">
        <v>79</v>
      </c>
      <c r="AW277" s="13" t="s">
        <v>32</v>
      </c>
      <c r="AX277" s="13" t="s">
        <v>71</v>
      </c>
      <c r="AY277" s="244" t="s">
        <v>209</v>
      </c>
    </row>
    <row r="278" s="14" customFormat="1">
      <c r="A278" s="14"/>
      <c r="B278" s="245"/>
      <c r="C278" s="246"/>
      <c r="D278" s="236" t="s">
        <v>220</v>
      </c>
      <c r="E278" s="247" t="s">
        <v>19</v>
      </c>
      <c r="F278" s="248" t="s">
        <v>587</v>
      </c>
      <c r="G278" s="246"/>
      <c r="H278" s="249">
        <v>63</v>
      </c>
      <c r="I278" s="250"/>
      <c r="J278" s="246"/>
      <c r="K278" s="246"/>
      <c r="L278" s="251"/>
      <c r="M278" s="252"/>
      <c r="N278" s="253"/>
      <c r="O278" s="253"/>
      <c r="P278" s="253"/>
      <c r="Q278" s="253"/>
      <c r="R278" s="253"/>
      <c r="S278" s="253"/>
      <c r="T278" s="25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5" t="s">
        <v>220</v>
      </c>
      <c r="AU278" s="255" t="s">
        <v>81</v>
      </c>
      <c r="AV278" s="14" t="s">
        <v>81</v>
      </c>
      <c r="AW278" s="14" t="s">
        <v>32</v>
      </c>
      <c r="AX278" s="14" t="s">
        <v>79</v>
      </c>
      <c r="AY278" s="255" t="s">
        <v>209</v>
      </c>
    </row>
    <row r="279" s="2" customFormat="1" ht="16.5" customHeight="1">
      <c r="A279" s="41"/>
      <c r="B279" s="42"/>
      <c r="C279" s="216" t="s">
        <v>480</v>
      </c>
      <c r="D279" s="216" t="s">
        <v>211</v>
      </c>
      <c r="E279" s="217" t="s">
        <v>1383</v>
      </c>
      <c r="F279" s="218" t="s">
        <v>1384</v>
      </c>
      <c r="G279" s="219" t="s">
        <v>299</v>
      </c>
      <c r="H279" s="220">
        <v>63</v>
      </c>
      <c r="I279" s="221"/>
      <c r="J279" s="222">
        <f>ROUND(I279*H279,2)</f>
        <v>0</v>
      </c>
      <c r="K279" s="218" t="s">
        <v>215</v>
      </c>
      <c r="L279" s="47"/>
      <c r="M279" s="223" t="s">
        <v>19</v>
      </c>
      <c r="N279" s="224" t="s">
        <v>42</v>
      </c>
      <c r="O279" s="87"/>
      <c r="P279" s="225">
        <f>O279*H279</f>
        <v>0</v>
      </c>
      <c r="Q279" s="225">
        <v>0</v>
      </c>
      <c r="R279" s="225">
        <f>Q279*H279</f>
        <v>0</v>
      </c>
      <c r="S279" s="225">
        <v>0</v>
      </c>
      <c r="T279" s="226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227" t="s">
        <v>216</v>
      </c>
      <c r="AT279" s="227" t="s">
        <v>211</v>
      </c>
      <c r="AU279" s="227" t="s">
        <v>81</v>
      </c>
      <c r="AY279" s="20" t="s">
        <v>209</v>
      </c>
      <c r="BE279" s="228">
        <f>IF(N279="základní",J279,0)</f>
        <v>0</v>
      </c>
      <c r="BF279" s="228">
        <f>IF(N279="snížená",J279,0)</f>
        <v>0</v>
      </c>
      <c r="BG279" s="228">
        <f>IF(N279="zákl. přenesená",J279,0)</f>
        <v>0</v>
      </c>
      <c r="BH279" s="228">
        <f>IF(N279="sníž. přenesená",J279,0)</f>
        <v>0</v>
      </c>
      <c r="BI279" s="228">
        <f>IF(N279="nulová",J279,0)</f>
        <v>0</v>
      </c>
      <c r="BJ279" s="20" t="s">
        <v>79</v>
      </c>
      <c r="BK279" s="228">
        <f>ROUND(I279*H279,2)</f>
        <v>0</v>
      </c>
      <c r="BL279" s="20" t="s">
        <v>216</v>
      </c>
      <c r="BM279" s="227" t="s">
        <v>2335</v>
      </c>
    </row>
    <row r="280" s="2" customFormat="1">
      <c r="A280" s="41"/>
      <c r="B280" s="42"/>
      <c r="C280" s="43"/>
      <c r="D280" s="229" t="s">
        <v>218</v>
      </c>
      <c r="E280" s="43"/>
      <c r="F280" s="230" t="s">
        <v>1386</v>
      </c>
      <c r="G280" s="43"/>
      <c r="H280" s="43"/>
      <c r="I280" s="231"/>
      <c r="J280" s="43"/>
      <c r="K280" s="43"/>
      <c r="L280" s="47"/>
      <c r="M280" s="232"/>
      <c r="N280" s="233"/>
      <c r="O280" s="87"/>
      <c r="P280" s="87"/>
      <c r="Q280" s="87"/>
      <c r="R280" s="87"/>
      <c r="S280" s="87"/>
      <c r="T280" s="88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T280" s="20" t="s">
        <v>218</v>
      </c>
      <c r="AU280" s="20" t="s">
        <v>81</v>
      </c>
    </row>
    <row r="281" s="13" customFormat="1">
      <c r="A281" s="13"/>
      <c r="B281" s="234"/>
      <c r="C281" s="235"/>
      <c r="D281" s="236" t="s">
        <v>220</v>
      </c>
      <c r="E281" s="237" t="s">
        <v>19</v>
      </c>
      <c r="F281" s="238" t="s">
        <v>221</v>
      </c>
      <c r="G281" s="235"/>
      <c r="H281" s="237" t="s">
        <v>19</v>
      </c>
      <c r="I281" s="239"/>
      <c r="J281" s="235"/>
      <c r="K281" s="235"/>
      <c r="L281" s="240"/>
      <c r="M281" s="241"/>
      <c r="N281" s="242"/>
      <c r="O281" s="242"/>
      <c r="P281" s="242"/>
      <c r="Q281" s="242"/>
      <c r="R281" s="242"/>
      <c r="S281" s="242"/>
      <c r="T281" s="24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4" t="s">
        <v>220</v>
      </c>
      <c r="AU281" s="244" t="s">
        <v>81</v>
      </c>
      <c r="AV281" s="13" t="s">
        <v>79</v>
      </c>
      <c r="AW281" s="13" t="s">
        <v>32</v>
      </c>
      <c r="AX281" s="13" t="s">
        <v>71</v>
      </c>
      <c r="AY281" s="244" t="s">
        <v>209</v>
      </c>
    </row>
    <row r="282" s="14" customFormat="1">
      <c r="A282" s="14"/>
      <c r="B282" s="245"/>
      <c r="C282" s="246"/>
      <c r="D282" s="236" t="s">
        <v>220</v>
      </c>
      <c r="E282" s="247" t="s">
        <v>19</v>
      </c>
      <c r="F282" s="248" t="s">
        <v>587</v>
      </c>
      <c r="G282" s="246"/>
      <c r="H282" s="249">
        <v>63</v>
      </c>
      <c r="I282" s="250"/>
      <c r="J282" s="246"/>
      <c r="K282" s="246"/>
      <c r="L282" s="251"/>
      <c r="M282" s="252"/>
      <c r="N282" s="253"/>
      <c r="O282" s="253"/>
      <c r="P282" s="253"/>
      <c r="Q282" s="253"/>
      <c r="R282" s="253"/>
      <c r="S282" s="253"/>
      <c r="T282" s="25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5" t="s">
        <v>220</v>
      </c>
      <c r="AU282" s="255" t="s">
        <v>81</v>
      </c>
      <c r="AV282" s="14" t="s">
        <v>81</v>
      </c>
      <c r="AW282" s="14" t="s">
        <v>32</v>
      </c>
      <c r="AX282" s="14" t="s">
        <v>79</v>
      </c>
      <c r="AY282" s="255" t="s">
        <v>209</v>
      </c>
    </row>
    <row r="283" s="2" customFormat="1" ht="16.5" customHeight="1">
      <c r="A283" s="41"/>
      <c r="B283" s="42"/>
      <c r="C283" s="216" t="s">
        <v>485</v>
      </c>
      <c r="D283" s="216" t="s">
        <v>211</v>
      </c>
      <c r="E283" s="217" t="s">
        <v>969</v>
      </c>
      <c r="F283" s="218" t="s">
        <v>970</v>
      </c>
      <c r="G283" s="219" t="s">
        <v>214</v>
      </c>
      <c r="H283" s="220">
        <v>1</v>
      </c>
      <c r="I283" s="221"/>
      <c r="J283" s="222">
        <f>ROUND(I283*H283,2)</f>
        <v>0</v>
      </c>
      <c r="K283" s="218" t="s">
        <v>215</v>
      </c>
      <c r="L283" s="47"/>
      <c r="M283" s="223" t="s">
        <v>19</v>
      </c>
      <c r="N283" s="224" t="s">
        <v>42</v>
      </c>
      <c r="O283" s="87"/>
      <c r="P283" s="225">
        <f>O283*H283</f>
        <v>0</v>
      </c>
      <c r="Q283" s="225">
        <v>0.45937</v>
      </c>
      <c r="R283" s="225">
        <f>Q283*H283</f>
        <v>0.45937</v>
      </c>
      <c r="S283" s="225">
        <v>0</v>
      </c>
      <c r="T283" s="226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227" t="s">
        <v>216</v>
      </c>
      <c r="AT283" s="227" t="s">
        <v>211</v>
      </c>
      <c r="AU283" s="227" t="s">
        <v>81</v>
      </c>
      <c r="AY283" s="20" t="s">
        <v>209</v>
      </c>
      <c r="BE283" s="228">
        <f>IF(N283="základní",J283,0)</f>
        <v>0</v>
      </c>
      <c r="BF283" s="228">
        <f>IF(N283="snížená",J283,0)</f>
        <v>0</v>
      </c>
      <c r="BG283" s="228">
        <f>IF(N283="zákl. přenesená",J283,0)</f>
        <v>0</v>
      </c>
      <c r="BH283" s="228">
        <f>IF(N283="sníž. přenesená",J283,0)</f>
        <v>0</v>
      </c>
      <c r="BI283" s="228">
        <f>IF(N283="nulová",J283,0)</f>
        <v>0</v>
      </c>
      <c r="BJ283" s="20" t="s">
        <v>79</v>
      </c>
      <c r="BK283" s="228">
        <f>ROUND(I283*H283,2)</f>
        <v>0</v>
      </c>
      <c r="BL283" s="20" t="s">
        <v>216</v>
      </c>
      <c r="BM283" s="227" t="s">
        <v>2336</v>
      </c>
    </row>
    <row r="284" s="2" customFormat="1">
      <c r="A284" s="41"/>
      <c r="B284" s="42"/>
      <c r="C284" s="43"/>
      <c r="D284" s="229" t="s">
        <v>218</v>
      </c>
      <c r="E284" s="43"/>
      <c r="F284" s="230" t="s">
        <v>972</v>
      </c>
      <c r="G284" s="43"/>
      <c r="H284" s="43"/>
      <c r="I284" s="231"/>
      <c r="J284" s="43"/>
      <c r="K284" s="43"/>
      <c r="L284" s="47"/>
      <c r="M284" s="232"/>
      <c r="N284" s="233"/>
      <c r="O284" s="87"/>
      <c r="P284" s="87"/>
      <c r="Q284" s="87"/>
      <c r="R284" s="87"/>
      <c r="S284" s="87"/>
      <c r="T284" s="88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T284" s="20" t="s">
        <v>218</v>
      </c>
      <c r="AU284" s="20" t="s">
        <v>81</v>
      </c>
    </row>
    <row r="285" s="2" customFormat="1" ht="16.5" customHeight="1">
      <c r="A285" s="41"/>
      <c r="B285" s="42"/>
      <c r="C285" s="216" t="s">
        <v>490</v>
      </c>
      <c r="D285" s="216" t="s">
        <v>211</v>
      </c>
      <c r="E285" s="217" t="s">
        <v>974</v>
      </c>
      <c r="F285" s="218" t="s">
        <v>975</v>
      </c>
      <c r="G285" s="219" t="s">
        <v>214</v>
      </c>
      <c r="H285" s="220">
        <v>2</v>
      </c>
      <c r="I285" s="221"/>
      <c r="J285" s="222">
        <f>ROUND(I285*H285,2)</f>
        <v>0</v>
      </c>
      <c r="K285" s="218" t="s">
        <v>19</v>
      </c>
      <c r="L285" s="47"/>
      <c r="M285" s="223" t="s">
        <v>19</v>
      </c>
      <c r="N285" s="224" t="s">
        <v>42</v>
      </c>
      <c r="O285" s="87"/>
      <c r="P285" s="225">
        <f>O285*H285</f>
        <v>0</v>
      </c>
      <c r="Q285" s="225">
        <v>0</v>
      </c>
      <c r="R285" s="225">
        <f>Q285*H285</f>
        <v>0</v>
      </c>
      <c r="S285" s="225">
        <v>0</v>
      </c>
      <c r="T285" s="226">
        <f>S285*H285</f>
        <v>0</v>
      </c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R285" s="227" t="s">
        <v>216</v>
      </c>
      <c r="AT285" s="227" t="s">
        <v>211</v>
      </c>
      <c r="AU285" s="227" t="s">
        <v>81</v>
      </c>
      <c r="AY285" s="20" t="s">
        <v>209</v>
      </c>
      <c r="BE285" s="228">
        <f>IF(N285="základní",J285,0)</f>
        <v>0</v>
      </c>
      <c r="BF285" s="228">
        <f>IF(N285="snížená",J285,0)</f>
        <v>0</v>
      </c>
      <c r="BG285" s="228">
        <f>IF(N285="zákl. přenesená",J285,0)</f>
        <v>0</v>
      </c>
      <c r="BH285" s="228">
        <f>IF(N285="sníž. přenesená",J285,0)</f>
        <v>0</v>
      </c>
      <c r="BI285" s="228">
        <f>IF(N285="nulová",J285,0)</f>
        <v>0</v>
      </c>
      <c r="BJ285" s="20" t="s">
        <v>79</v>
      </c>
      <c r="BK285" s="228">
        <f>ROUND(I285*H285,2)</f>
        <v>0</v>
      </c>
      <c r="BL285" s="20" t="s">
        <v>216</v>
      </c>
      <c r="BM285" s="227" t="s">
        <v>2337</v>
      </c>
    </row>
    <row r="286" s="2" customFormat="1" ht="16.5" customHeight="1">
      <c r="A286" s="41"/>
      <c r="B286" s="42"/>
      <c r="C286" s="278" t="s">
        <v>495</v>
      </c>
      <c r="D286" s="278" t="s">
        <v>681</v>
      </c>
      <c r="E286" s="279" t="s">
        <v>979</v>
      </c>
      <c r="F286" s="280" t="s">
        <v>980</v>
      </c>
      <c r="G286" s="281" t="s">
        <v>214</v>
      </c>
      <c r="H286" s="282">
        <v>2</v>
      </c>
      <c r="I286" s="283"/>
      <c r="J286" s="284">
        <f>ROUND(I286*H286,2)</f>
        <v>0</v>
      </c>
      <c r="K286" s="280" t="s">
        <v>19</v>
      </c>
      <c r="L286" s="285"/>
      <c r="M286" s="286" t="s">
        <v>19</v>
      </c>
      <c r="N286" s="287" t="s">
        <v>42</v>
      </c>
      <c r="O286" s="87"/>
      <c r="P286" s="225">
        <f>O286*H286</f>
        <v>0</v>
      </c>
      <c r="Q286" s="225">
        <v>0</v>
      </c>
      <c r="R286" s="225">
        <f>Q286*H286</f>
        <v>0</v>
      </c>
      <c r="S286" s="225">
        <v>0</v>
      </c>
      <c r="T286" s="226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227" t="s">
        <v>250</v>
      </c>
      <c r="AT286" s="227" t="s">
        <v>681</v>
      </c>
      <c r="AU286" s="227" t="s">
        <v>81</v>
      </c>
      <c r="AY286" s="20" t="s">
        <v>209</v>
      </c>
      <c r="BE286" s="228">
        <f>IF(N286="základní",J286,0)</f>
        <v>0</v>
      </c>
      <c r="BF286" s="228">
        <f>IF(N286="snížená",J286,0)</f>
        <v>0</v>
      </c>
      <c r="BG286" s="228">
        <f>IF(N286="zákl. přenesená",J286,0)</f>
        <v>0</v>
      </c>
      <c r="BH286" s="228">
        <f>IF(N286="sníž. přenesená",J286,0)</f>
        <v>0</v>
      </c>
      <c r="BI286" s="228">
        <f>IF(N286="nulová",J286,0)</f>
        <v>0</v>
      </c>
      <c r="BJ286" s="20" t="s">
        <v>79</v>
      </c>
      <c r="BK286" s="228">
        <f>ROUND(I286*H286,2)</f>
        <v>0</v>
      </c>
      <c r="BL286" s="20" t="s">
        <v>216</v>
      </c>
      <c r="BM286" s="227" t="s">
        <v>2338</v>
      </c>
    </row>
    <row r="287" s="13" customFormat="1">
      <c r="A287" s="13"/>
      <c r="B287" s="234"/>
      <c r="C287" s="235"/>
      <c r="D287" s="236" t="s">
        <v>220</v>
      </c>
      <c r="E287" s="237" t="s">
        <v>19</v>
      </c>
      <c r="F287" s="238" t="s">
        <v>2312</v>
      </c>
      <c r="G287" s="235"/>
      <c r="H287" s="237" t="s">
        <v>19</v>
      </c>
      <c r="I287" s="239"/>
      <c r="J287" s="235"/>
      <c r="K287" s="235"/>
      <c r="L287" s="240"/>
      <c r="M287" s="241"/>
      <c r="N287" s="242"/>
      <c r="O287" s="242"/>
      <c r="P287" s="242"/>
      <c r="Q287" s="242"/>
      <c r="R287" s="242"/>
      <c r="S287" s="242"/>
      <c r="T287" s="24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4" t="s">
        <v>220</v>
      </c>
      <c r="AU287" s="244" t="s">
        <v>81</v>
      </c>
      <c r="AV287" s="13" t="s">
        <v>79</v>
      </c>
      <c r="AW287" s="13" t="s">
        <v>32</v>
      </c>
      <c r="AX287" s="13" t="s">
        <v>71</v>
      </c>
      <c r="AY287" s="244" t="s">
        <v>209</v>
      </c>
    </row>
    <row r="288" s="14" customFormat="1">
      <c r="A288" s="14"/>
      <c r="B288" s="245"/>
      <c r="C288" s="246"/>
      <c r="D288" s="236" t="s">
        <v>220</v>
      </c>
      <c r="E288" s="247" t="s">
        <v>19</v>
      </c>
      <c r="F288" s="248" t="s">
        <v>81</v>
      </c>
      <c r="G288" s="246"/>
      <c r="H288" s="249">
        <v>2</v>
      </c>
      <c r="I288" s="250"/>
      <c r="J288" s="246"/>
      <c r="K288" s="246"/>
      <c r="L288" s="251"/>
      <c r="M288" s="252"/>
      <c r="N288" s="253"/>
      <c r="O288" s="253"/>
      <c r="P288" s="253"/>
      <c r="Q288" s="253"/>
      <c r="R288" s="253"/>
      <c r="S288" s="253"/>
      <c r="T288" s="25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5" t="s">
        <v>220</v>
      </c>
      <c r="AU288" s="255" t="s">
        <v>81</v>
      </c>
      <c r="AV288" s="14" t="s">
        <v>81</v>
      </c>
      <c r="AW288" s="14" t="s">
        <v>32</v>
      </c>
      <c r="AX288" s="14" t="s">
        <v>79</v>
      </c>
      <c r="AY288" s="255" t="s">
        <v>209</v>
      </c>
    </row>
    <row r="289" s="2" customFormat="1" ht="16.5" customHeight="1">
      <c r="A289" s="41"/>
      <c r="B289" s="42"/>
      <c r="C289" s="278" t="s">
        <v>500</v>
      </c>
      <c r="D289" s="278" t="s">
        <v>681</v>
      </c>
      <c r="E289" s="279" t="s">
        <v>983</v>
      </c>
      <c r="F289" s="280" t="s">
        <v>984</v>
      </c>
      <c r="G289" s="281" t="s">
        <v>214</v>
      </c>
      <c r="H289" s="282">
        <v>3</v>
      </c>
      <c r="I289" s="283"/>
      <c r="J289" s="284">
        <f>ROUND(I289*H289,2)</f>
        <v>0</v>
      </c>
      <c r="K289" s="280" t="s">
        <v>19</v>
      </c>
      <c r="L289" s="285"/>
      <c r="M289" s="286" t="s">
        <v>19</v>
      </c>
      <c r="N289" s="287" t="s">
        <v>42</v>
      </c>
      <c r="O289" s="87"/>
      <c r="P289" s="225">
        <f>O289*H289</f>
        <v>0</v>
      </c>
      <c r="Q289" s="225">
        <v>0</v>
      </c>
      <c r="R289" s="225">
        <f>Q289*H289</f>
        <v>0</v>
      </c>
      <c r="S289" s="225">
        <v>0</v>
      </c>
      <c r="T289" s="226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227" t="s">
        <v>250</v>
      </c>
      <c r="AT289" s="227" t="s">
        <v>681</v>
      </c>
      <c r="AU289" s="227" t="s">
        <v>81</v>
      </c>
      <c r="AY289" s="20" t="s">
        <v>209</v>
      </c>
      <c r="BE289" s="228">
        <f>IF(N289="základní",J289,0)</f>
        <v>0</v>
      </c>
      <c r="BF289" s="228">
        <f>IF(N289="snížená",J289,0)</f>
        <v>0</v>
      </c>
      <c r="BG289" s="228">
        <f>IF(N289="zákl. přenesená",J289,0)</f>
        <v>0</v>
      </c>
      <c r="BH289" s="228">
        <f>IF(N289="sníž. přenesená",J289,0)</f>
        <v>0</v>
      </c>
      <c r="BI289" s="228">
        <f>IF(N289="nulová",J289,0)</f>
        <v>0</v>
      </c>
      <c r="BJ289" s="20" t="s">
        <v>79</v>
      </c>
      <c r="BK289" s="228">
        <f>ROUND(I289*H289,2)</f>
        <v>0</v>
      </c>
      <c r="BL289" s="20" t="s">
        <v>216</v>
      </c>
      <c r="BM289" s="227" t="s">
        <v>2339</v>
      </c>
    </row>
    <row r="290" s="14" customFormat="1">
      <c r="A290" s="14"/>
      <c r="B290" s="245"/>
      <c r="C290" s="246"/>
      <c r="D290" s="236" t="s">
        <v>220</v>
      </c>
      <c r="E290" s="247" t="s">
        <v>19</v>
      </c>
      <c r="F290" s="248" t="s">
        <v>146</v>
      </c>
      <c r="G290" s="246"/>
      <c r="H290" s="249">
        <v>3</v>
      </c>
      <c r="I290" s="250"/>
      <c r="J290" s="246"/>
      <c r="K290" s="246"/>
      <c r="L290" s="251"/>
      <c r="M290" s="252"/>
      <c r="N290" s="253"/>
      <c r="O290" s="253"/>
      <c r="P290" s="253"/>
      <c r="Q290" s="253"/>
      <c r="R290" s="253"/>
      <c r="S290" s="253"/>
      <c r="T290" s="25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55" t="s">
        <v>220</v>
      </c>
      <c r="AU290" s="255" t="s">
        <v>81</v>
      </c>
      <c r="AV290" s="14" t="s">
        <v>81</v>
      </c>
      <c r="AW290" s="14" t="s">
        <v>32</v>
      </c>
      <c r="AX290" s="14" t="s">
        <v>79</v>
      </c>
      <c r="AY290" s="255" t="s">
        <v>209</v>
      </c>
    </row>
    <row r="291" s="2" customFormat="1" ht="16.5" customHeight="1">
      <c r="A291" s="41"/>
      <c r="B291" s="42"/>
      <c r="C291" s="216" t="s">
        <v>505</v>
      </c>
      <c r="D291" s="216" t="s">
        <v>211</v>
      </c>
      <c r="E291" s="217" t="s">
        <v>987</v>
      </c>
      <c r="F291" s="218" t="s">
        <v>988</v>
      </c>
      <c r="G291" s="219" t="s">
        <v>214</v>
      </c>
      <c r="H291" s="220">
        <v>1</v>
      </c>
      <c r="I291" s="221"/>
      <c r="J291" s="222">
        <f>ROUND(I291*H291,2)</f>
        <v>0</v>
      </c>
      <c r="K291" s="218" t="s">
        <v>215</v>
      </c>
      <c r="L291" s="47"/>
      <c r="M291" s="223" t="s">
        <v>19</v>
      </c>
      <c r="N291" s="224" t="s">
        <v>42</v>
      </c>
      <c r="O291" s="87"/>
      <c r="P291" s="225">
        <f>O291*H291</f>
        <v>0</v>
      </c>
      <c r="Q291" s="225">
        <v>0.050000000000000003</v>
      </c>
      <c r="R291" s="225">
        <f>Q291*H291</f>
        <v>0.050000000000000003</v>
      </c>
      <c r="S291" s="225">
        <v>0</v>
      </c>
      <c r="T291" s="226">
        <f>S291*H291</f>
        <v>0</v>
      </c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R291" s="227" t="s">
        <v>216</v>
      </c>
      <c r="AT291" s="227" t="s">
        <v>211</v>
      </c>
      <c r="AU291" s="227" t="s">
        <v>81</v>
      </c>
      <c r="AY291" s="20" t="s">
        <v>209</v>
      </c>
      <c r="BE291" s="228">
        <f>IF(N291="základní",J291,0)</f>
        <v>0</v>
      </c>
      <c r="BF291" s="228">
        <f>IF(N291="snížená",J291,0)</f>
        <v>0</v>
      </c>
      <c r="BG291" s="228">
        <f>IF(N291="zákl. přenesená",J291,0)</f>
        <v>0</v>
      </c>
      <c r="BH291" s="228">
        <f>IF(N291="sníž. přenesená",J291,0)</f>
        <v>0</v>
      </c>
      <c r="BI291" s="228">
        <f>IF(N291="nulová",J291,0)</f>
        <v>0</v>
      </c>
      <c r="BJ291" s="20" t="s">
        <v>79</v>
      </c>
      <c r="BK291" s="228">
        <f>ROUND(I291*H291,2)</f>
        <v>0</v>
      </c>
      <c r="BL291" s="20" t="s">
        <v>216</v>
      </c>
      <c r="BM291" s="227" t="s">
        <v>2400</v>
      </c>
    </row>
    <row r="292" s="2" customFormat="1">
      <c r="A292" s="41"/>
      <c r="B292" s="42"/>
      <c r="C292" s="43"/>
      <c r="D292" s="229" t="s">
        <v>218</v>
      </c>
      <c r="E292" s="43"/>
      <c r="F292" s="230" t="s">
        <v>990</v>
      </c>
      <c r="G292" s="43"/>
      <c r="H292" s="43"/>
      <c r="I292" s="231"/>
      <c r="J292" s="43"/>
      <c r="K292" s="43"/>
      <c r="L292" s="47"/>
      <c r="M292" s="232"/>
      <c r="N292" s="233"/>
      <c r="O292" s="87"/>
      <c r="P292" s="87"/>
      <c r="Q292" s="87"/>
      <c r="R292" s="87"/>
      <c r="S292" s="87"/>
      <c r="T292" s="88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T292" s="20" t="s">
        <v>218</v>
      </c>
      <c r="AU292" s="20" t="s">
        <v>81</v>
      </c>
    </row>
    <row r="293" s="2" customFormat="1" ht="16.5" customHeight="1">
      <c r="A293" s="41"/>
      <c r="B293" s="42"/>
      <c r="C293" s="278" t="s">
        <v>510</v>
      </c>
      <c r="D293" s="278" t="s">
        <v>681</v>
      </c>
      <c r="E293" s="279" t="s">
        <v>992</v>
      </c>
      <c r="F293" s="280" t="s">
        <v>993</v>
      </c>
      <c r="G293" s="281" t="s">
        <v>214</v>
      </c>
      <c r="H293" s="282">
        <v>1</v>
      </c>
      <c r="I293" s="283"/>
      <c r="J293" s="284">
        <f>ROUND(I293*H293,2)</f>
        <v>0</v>
      </c>
      <c r="K293" s="280" t="s">
        <v>215</v>
      </c>
      <c r="L293" s="285"/>
      <c r="M293" s="286" t="s">
        <v>19</v>
      </c>
      <c r="N293" s="287" t="s">
        <v>42</v>
      </c>
      <c r="O293" s="87"/>
      <c r="P293" s="225">
        <f>O293*H293</f>
        <v>0</v>
      </c>
      <c r="Q293" s="225">
        <v>0.029499999999999998</v>
      </c>
      <c r="R293" s="225">
        <f>Q293*H293</f>
        <v>0.029499999999999998</v>
      </c>
      <c r="S293" s="225">
        <v>0</v>
      </c>
      <c r="T293" s="226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227" t="s">
        <v>250</v>
      </c>
      <c r="AT293" s="227" t="s">
        <v>681</v>
      </c>
      <c r="AU293" s="227" t="s">
        <v>81</v>
      </c>
      <c r="AY293" s="20" t="s">
        <v>209</v>
      </c>
      <c r="BE293" s="228">
        <f>IF(N293="základní",J293,0)</f>
        <v>0</v>
      </c>
      <c r="BF293" s="228">
        <f>IF(N293="snížená",J293,0)</f>
        <v>0</v>
      </c>
      <c r="BG293" s="228">
        <f>IF(N293="zákl. přenesená",J293,0)</f>
        <v>0</v>
      </c>
      <c r="BH293" s="228">
        <f>IF(N293="sníž. přenesená",J293,0)</f>
        <v>0</v>
      </c>
      <c r="BI293" s="228">
        <f>IF(N293="nulová",J293,0)</f>
        <v>0</v>
      </c>
      <c r="BJ293" s="20" t="s">
        <v>79</v>
      </c>
      <c r="BK293" s="228">
        <f>ROUND(I293*H293,2)</f>
        <v>0</v>
      </c>
      <c r="BL293" s="20" t="s">
        <v>216</v>
      </c>
      <c r="BM293" s="227" t="s">
        <v>2401</v>
      </c>
    </row>
    <row r="294" s="13" customFormat="1">
      <c r="A294" s="13"/>
      <c r="B294" s="234"/>
      <c r="C294" s="235"/>
      <c r="D294" s="236" t="s">
        <v>220</v>
      </c>
      <c r="E294" s="237" t="s">
        <v>19</v>
      </c>
      <c r="F294" s="238" t="s">
        <v>2312</v>
      </c>
      <c r="G294" s="235"/>
      <c r="H294" s="237" t="s">
        <v>19</v>
      </c>
      <c r="I294" s="239"/>
      <c r="J294" s="235"/>
      <c r="K294" s="235"/>
      <c r="L294" s="240"/>
      <c r="M294" s="241"/>
      <c r="N294" s="242"/>
      <c r="O294" s="242"/>
      <c r="P294" s="242"/>
      <c r="Q294" s="242"/>
      <c r="R294" s="242"/>
      <c r="S294" s="242"/>
      <c r="T294" s="24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4" t="s">
        <v>220</v>
      </c>
      <c r="AU294" s="244" t="s">
        <v>81</v>
      </c>
      <c r="AV294" s="13" t="s">
        <v>79</v>
      </c>
      <c r="AW294" s="13" t="s">
        <v>32</v>
      </c>
      <c r="AX294" s="13" t="s">
        <v>71</v>
      </c>
      <c r="AY294" s="244" t="s">
        <v>209</v>
      </c>
    </row>
    <row r="295" s="14" customFormat="1">
      <c r="A295" s="14"/>
      <c r="B295" s="245"/>
      <c r="C295" s="246"/>
      <c r="D295" s="236" t="s">
        <v>220</v>
      </c>
      <c r="E295" s="247" t="s">
        <v>19</v>
      </c>
      <c r="F295" s="248" t="s">
        <v>79</v>
      </c>
      <c r="G295" s="246"/>
      <c r="H295" s="249">
        <v>1</v>
      </c>
      <c r="I295" s="250"/>
      <c r="J295" s="246"/>
      <c r="K295" s="246"/>
      <c r="L295" s="251"/>
      <c r="M295" s="252"/>
      <c r="N295" s="253"/>
      <c r="O295" s="253"/>
      <c r="P295" s="253"/>
      <c r="Q295" s="253"/>
      <c r="R295" s="253"/>
      <c r="S295" s="253"/>
      <c r="T295" s="25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5" t="s">
        <v>220</v>
      </c>
      <c r="AU295" s="255" t="s">
        <v>81</v>
      </c>
      <c r="AV295" s="14" t="s">
        <v>81</v>
      </c>
      <c r="AW295" s="14" t="s">
        <v>32</v>
      </c>
      <c r="AX295" s="14" t="s">
        <v>79</v>
      </c>
      <c r="AY295" s="255" t="s">
        <v>209</v>
      </c>
    </row>
    <row r="296" s="2" customFormat="1" ht="16.5" customHeight="1">
      <c r="A296" s="41"/>
      <c r="B296" s="42"/>
      <c r="C296" s="278" t="s">
        <v>515</v>
      </c>
      <c r="D296" s="278" t="s">
        <v>681</v>
      </c>
      <c r="E296" s="279" t="s">
        <v>996</v>
      </c>
      <c r="F296" s="280" t="s">
        <v>997</v>
      </c>
      <c r="G296" s="281" t="s">
        <v>214</v>
      </c>
      <c r="H296" s="282">
        <v>1</v>
      </c>
      <c r="I296" s="283"/>
      <c r="J296" s="284">
        <f>ROUND(I296*H296,2)</f>
        <v>0</v>
      </c>
      <c r="K296" s="280" t="s">
        <v>215</v>
      </c>
      <c r="L296" s="285"/>
      <c r="M296" s="286" t="s">
        <v>19</v>
      </c>
      <c r="N296" s="287" t="s">
        <v>42</v>
      </c>
      <c r="O296" s="87"/>
      <c r="P296" s="225">
        <f>O296*H296</f>
        <v>0</v>
      </c>
      <c r="Q296" s="225">
        <v>0.0025000000000000001</v>
      </c>
      <c r="R296" s="225">
        <f>Q296*H296</f>
        <v>0.0025000000000000001</v>
      </c>
      <c r="S296" s="225">
        <v>0</v>
      </c>
      <c r="T296" s="226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227" t="s">
        <v>250</v>
      </c>
      <c r="AT296" s="227" t="s">
        <v>681</v>
      </c>
      <c r="AU296" s="227" t="s">
        <v>81</v>
      </c>
      <c r="AY296" s="20" t="s">
        <v>209</v>
      </c>
      <c r="BE296" s="228">
        <f>IF(N296="základní",J296,0)</f>
        <v>0</v>
      </c>
      <c r="BF296" s="228">
        <f>IF(N296="snížená",J296,0)</f>
        <v>0</v>
      </c>
      <c r="BG296" s="228">
        <f>IF(N296="zákl. přenesená",J296,0)</f>
        <v>0</v>
      </c>
      <c r="BH296" s="228">
        <f>IF(N296="sníž. přenesená",J296,0)</f>
        <v>0</v>
      </c>
      <c r="BI296" s="228">
        <f>IF(N296="nulová",J296,0)</f>
        <v>0</v>
      </c>
      <c r="BJ296" s="20" t="s">
        <v>79</v>
      </c>
      <c r="BK296" s="228">
        <f>ROUND(I296*H296,2)</f>
        <v>0</v>
      </c>
      <c r="BL296" s="20" t="s">
        <v>216</v>
      </c>
      <c r="BM296" s="227" t="s">
        <v>2402</v>
      </c>
    </row>
    <row r="297" s="2" customFormat="1" ht="16.5" customHeight="1">
      <c r="A297" s="41"/>
      <c r="B297" s="42"/>
      <c r="C297" s="216" t="s">
        <v>520</v>
      </c>
      <c r="D297" s="216" t="s">
        <v>211</v>
      </c>
      <c r="E297" s="217" t="s">
        <v>1391</v>
      </c>
      <c r="F297" s="218" t="s">
        <v>1392</v>
      </c>
      <c r="G297" s="219" t="s">
        <v>214</v>
      </c>
      <c r="H297" s="220">
        <v>3</v>
      </c>
      <c r="I297" s="221"/>
      <c r="J297" s="222">
        <f>ROUND(I297*H297,2)</f>
        <v>0</v>
      </c>
      <c r="K297" s="218" t="s">
        <v>215</v>
      </c>
      <c r="L297" s="47"/>
      <c r="M297" s="223" t="s">
        <v>19</v>
      </c>
      <c r="N297" s="224" t="s">
        <v>42</v>
      </c>
      <c r="O297" s="87"/>
      <c r="P297" s="225">
        <f>O297*H297</f>
        <v>0</v>
      </c>
      <c r="Q297" s="225">
        <v>0.00031</v>
      </c>
      <c r="R297" s="225">
        <f>Q297*H297</f>
        <v>0.00093000000000000005</v>
      </c>
      <c r="S297" s="225">
        <v>0</v>
      </c>
      <c r="T297" s="226">
        <f>S297*H297</f>
        <v>0</v>
      </c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R297" s="227" t="s">
        <v>216</v>
      </c>
      <c r="AT297" s="227" t="s">
        <v>211</v>
      </c>
      <c r="AU297" s="227" t="s">
        <v>81</v>
      </c>
      <c r="AY297" s="20" t="s">
        <v>209</v>
      </c>
      <c r="BE297" s="228">
        <f>IF(N297="základní",J297,0)</f>
        <v>0</v>
      </c>
      <c r="BF297" s="228">
        <f>IF(N297="snížená",J297,0)</f>
        <v>0</v>
      </c>
      <c r="BG297" s="228">
        <f>IF(N297="zákl. přenesená",J297,0)</f>
        <v>0</v>
      </c>
      <c r="BH297" s="228">
        <f>IF(N297="sníž. přenesená",J297,0)</f>
        <v>0</v>
      </c>
      <c r="BI297" s="228">
        <f>IF(N297="nulová",J297,0)</f>
        <v>0</v>
      </c>
      <c r="BJ297" s="20" t="s">
        <v>79</v>
      </c>
      <c r="BK297" s="228">
        <f>ROUND(I297*H297,2)</f>
        <v>0</v>
      </c>
      <c r="BL297" s="20" t="s">
        <v>216</v>
      </c>
      <c r="BM297" s="227" t="s">
        <v>2340</v>
      </c>
    </row>
    <row r="298" s="2" customFormat="1">
      <c r="A298" s="41"/>
      <c r="B298" s="42"/>
      <c r="C298" s="43"/>
      <c r="D298" s="229" t="s">
        <v>218</v>
      </c>
      <c r="E298" s="43"/>
      <c r="F298" s="230" t="s">
        <v>1394</v>
      </c>
      <c r="G298" s="43"/>
      <c r="H298" s="43"/>
      <c r="I298" s="231"/>
      <c r="J298" s="43"/>
      <c r="K298" s="43"/>
      <c r="L298" s="47"/>
      <c r="M298" s="232"/>
      <c r="N298" s="233"/>
      <c r="O298" s="87"/>
      <c r="P298" s="87"/>
      <c r="Q298" s="87"/>
      <c r="R298" s="87"/>
      <c r="S298" s="87"/>
      <c r="T298" s="88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T298" s="20" t="s">
        <v>218</v>
      </c>
      <c r="AU298" s="20" t="s">
        <v>81</v>
      </c>
    </row>
    <row r="299" s="13" customFormat="1">
      <c r="A299" s="13"/>
      <c r="B299" s="234"/>
      <c r="C299" s="235"/>
      <c r="D299" s="236" t="s">
        <v>220</v>
      </c>
      <c r="E299" s="237" t="s">
        <v>19</v>
      </c>
      <c r="F299" s="238" t="s">
        <v>1395</v>
      </c>
      <c r="G299" s="235"/>
      <c r="H299" s="237" t="s">
        <v>19</v>
      </c>
      <c r="I299" s="239"/>
      <c r="J299" s="235"/>
      <c r="K299" s="235"/>
      <c r="L299" s="240"/>
      <c r="M299" s="241"/>
      <c r="N299" s="242"/>
      <c r="O299" s="242"/>
      <c r="P299" s="242"/>
      <c r="Q299" s="242"/>
      <c r="R299" s="242"/>
      <c r="S299" s="242"/>
      <c r="T299" s="24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4" t="s">
        <v>220</v>
      </c>
      <c r="AU299" s="244" t="s">
        <v>81</v>
      </c>
      <c r="AV299" s="13" t="s">
        <v>79</v>
      </c>
      <c r="AW299" s="13" t="s">
        <v>32</v>
      </c>
      <c r="AX299" s="13" t="s">
        <v>71</v>
      </c>
      <c r="AY299" s="244" t="s">
        <v>209</v>
      </c>
    </row>
    <row r="300" s="14" customFormat="1">
      <c r="A300" s="14"/>
      <c r="B300" s="245"/>
      <c r="C300" s="246"/>
      <c r="D300" s="236" t="s">
        <v>220</v>
      </c>
      <c r="E300" s="247" t="s">
        <v>19</v>
      </c>
      <c r="F300" s="248" t="s">
        <v>146</v>
      </c>
      <c r="G300" s="246"/>
      <c r="H300" s="249">
        <v>3</v>
      </c>
      <c r="I300" s="250"/>
      <c r="J300" s="246"/>
      <c r="K300" s="246"/>
      <c r="L300" s="251"/>
      <c r="M300" s="252"/>
      <c r="N300" s="253"/>
      <c r="O300" s="253"/>
      <c r="P300" s="253"/>
      <c r="Q300" s="253"/>
      <c r="R300" s="253"/>
      <c r="S300" s="253"/>
      <c r="T300" s="25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5" t="s">
        <v>220</v>
      </c>
      <c r="AU300" s="255" t="s">
        <v>81</v>
      </c>
      <c r="AV300" s="14" t="s">
        <v>81</v>
      </c>
      <c r="AW300" s="14" t="s">
        <v>32</v>
      </c>
      <c r="AX300" s="14" t="s">
        <v>79</v>
      </c>
      <c r="AY300" s="255" t="s">
        <v>209</v>
      </c>
    </row>
    <row r="301" s="2" customFormat="1" ht="16.5" customHeight="1">
      <c r="A301" s="41"/>
      <c r="B301" s="42"/>
      <c r="C301" s="216" t="s">
        <v>525</v>
      </c>
      <c r="D301" s="216" t="s">
        <v>211</v>
      </c>
      <c r="E301" s="217" t="s">
        <v>1008</v>
      </c>
      <c r="F301" s="218" t="s">
        <v>1009</v>
      </c>
      <c r="G301" s="219" t="s">
        <v>299</v>
      </c>
      <c r="H301" s="220">
        <v>69.575000000000003</v>
      </c>
      <c r="I301" s="221"/>
      <c r="J301" s="222">
        <f>ROUND(I301*H301,2)</f>
        <v>0</v>
      </c>
      <c r="K301" s="218" t="s">
        <v>215</v>
      </c>
      <c r="L301" s="47"/>
      <c r="M301" s="223" t="s">
        <v>19</v>
      </c>
      <c r="N301" s="224" t="s">
        <v>42</v>
      </c>
      <c r="O301" s="87"/>
      <c r="P301" s="225">
        <f>O301*H301</f>
        <v>0</v>
      </c>
      <c r="Q301" s="225">
        <v>0.00019000000000000001</v>
      </c>
      <c r="R301" s="225">
        <f>Q301*H301</f>
        <v>0.013219250000000002</v>
      </c>
      <c r="S301" s="225">
        <v>0</v>
      </c>
      <c r="T301" s="226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227" t="s">
        <v>216</v>
      </c>
      <c r="AT301" s="227" t="s">
        <v>211</v>
      </c>
      <c r="AU301" s="227" t="s">
        <v>81</v>
      </c>
      <c r="AY301" s="20" t="s">
        <v>209</v>
      </c>
      <c r="BE301" s="228">
        <f>IF(N301="základní",J301,0)</f>
        <v>0</v>
      </c>
      <c r="BF301" s="228">
        <f>IF(N301="snížená",J301,0)</f>
        <v>0</v>
      </c>
      <c r="BG301" s="228">
        <f>IF(N301="zákl. přenesená",J301,0)</f>
        <v>0</v>
      </c>
      <c r="BH301" s="228">
        <f>IF(N301="sníž. přenesená",J301,0)</f>
        <v>0</v>
      </c>
      <c r="BI301" s="228">
        <f>IF(N301="nulová",J301,0)</f>
        <v>0</v>
      </c>
      <c r="BJ301" s="20" t="s">
        <v>79</v>
      </c>
      <c r="BK301" s="228">
        <f>ROUND(I301*H301,2)</f>
        <v>0</v>
      </c>
      <c r="BL301" s="20" t="s">
        <v>216</v>
      </c>
      <c r="BM301" s="227" t="s">
        <v>2343</v>
      </c>
    </row>
    <row r="302" s="2" customFormat="1">
      <c r="A302" s="41"/>
      <c r="B302" s="42"/>
      <c r="C302" s="43"/>
      <c r="D302" s="229" t="s">
        <v>218</v>
      </c>
      <c r="E302" s="43"/>
      <c r="F302" s="230" t="s">
        <v>1011</v>
      </c>
      <c r="G302" s="43"/>
      <c r="H302" s="43"/>
      <c r="I302" s="231"/>
      <c r="J302" s="43"/>
      <c r="K302" s="43"/>
      <c r="L302" s="47"/>
      <c r="M302" s="232"/>
      <c r="N302" s="233"/>
      <c r="O302" s="87"/>
      <c r="P302" s="87"/>
      <c r="Q302" s="87"/>
      <c r="R302" s="87"/>
      <c r="S302" s="87"/>
      <c r="T302" s="88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T302" s="20" t="s">
        <v>218</v>
      </c>
      <c r="AU302" s="20" t="s">
        <v>81</v>
      </c>
    </row>
    <row r="303" s="14" customFormat="1">
      <c r="A303" s="14"/>
      <c r="B303" s="245"/>
      <c r="C303" s="246"/>
      <c r="D303" s="236" t="s">
        <v>220</v>
      </c>
      <c r="E303" s="247" t="s">
        <v>19</v>
      </c>
      <c r="F303" s="248" t="s">
        <v>2403</v>
      </c>
      <c r="G303" s="246"/>
      <c r="H303" s="249">
        <v>69.575000000000003</v>
      </c>
      <c r="I303" s="250"/>
      <c r="J303" s="246"/>
      <c r="K303" s="246"/>
      <c r="L303" s="251"/>
      <c r="M303" s="252"/>
      <c r="N303" s="253"/>
      <c r="O303" s="253"/>
      <c r="P303" s="253"/>
      <c r="Q303" s="253"/>
      <c r="R303" s="253"/>
      <c r="S303" s="253"/>
      <c r="T303" s="25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5" t="s">
        <v>220</v>
      </c>
      <c r="AU303" s="255" t="s">
        <v>81</v>
      </c>
      <c r="AV303" s="14" t="s">
        <v>81</v>
      </c>
      <c r="AW303" s="14" t="s">
        <v>32</v>
      </c>
      <c r="AX303" s="14" t="s">
        <v>79</v>
      </c>
      <c r="AY303" s="255" t="s">
        <v>209</v>
      </c>
    </row>
    <row r="304" s="2" customFormat="1" ht="16.5" customHeight="1">
      <c r="A304" s="41"/>
      <c r="B304" s="42"/>
      <c r="C304" s="216" t="s">
        <v>530</v>
      </c>
      <c r="D304" s="216" t="s">
        <v>211</v>
      </c>
      <c r="E304" s="217" t="s">
        <v>1014</v>
      </c>
      <c r="F304" s="218" t="s">
        <v>1015</v>
      </c>
      <c r="G304" s="219" t="s">
        <v>299</v>
      </c>
      <c r="H304" s="220">
        <v>63</v>
      </c>
      <c r="I304" s="221"/>
      <c r="J304" s="222">
        <f>ROUND(I304*H304,2)</f>
        <v>0</v>
      </c>
      <c r="K304" s="218" t="s">
        <v>215</v>
      </c>
      <c r="L304" s="47"/>
      <c r="M304" s="223" t="s">
        <v>19</v>
      </c>
      <c r="N304" s="224" t="s">
        <v>42</v>
      </c>
      <c r="O304" s="87"/>
      <c r="P304" s="225">
        <f>O304*H304</f>
        <v>0</v>
      </c>
      <c r="Q304" s="225">
        <v>9.0000000000000006E-05</v>
      </c>
      <c r="R304" s="225">
        <f>Q304*H304</f>
        <v>0.0056700000000000006</v>
      </c>
      <c r="S304" s="225">
        <v>0</v>
      </c>
      <c r="T304" s="226">
        <f>S304*H304</f>
        <v>0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227" t="s">
        <v>216</v>
      </c>
      <c r="AT304" s="227" t="s">
        <v>211</v>
      </c>
      <c r="AU304" s="227" t="s">
        <v>81</v>
      </c>
      <c r="AY304" s="20" t="s">
        <v>209</v>
      </c>
      <c r="BE304" s="228">
        <f>IF(N304="základní",J304,0)</f>
        <v>0</v>
      </c>
      <c r="BF304" s="228">
        <f>IF(N304="snížená",J304,0)</f>
        <v>0</v>
      </c>
      <c r="BG304" s="228">
        <f>IF(N304="zákl. přenesená",J304,0)</f>
        <v>0</v>
      </c>
      <c r="BH304" s="228">
        <f>IF(N304="sníž. přenesená",J304,0)</f>
        <v>0</v>
      </c>
      <c r="BI304" s="228">
        <f>IF(N304="nulová",J304,0)</f>
        <v>0</v>
      </c>
      <c r="BJ304" s="20" t="s">
        <v>79</v>
      </c>
      <c r="BK304" s="228">
        <f>ROUND(I304*H304,2)</f>
        <v>0</v>
      </c>
      <c r="BL304" s="20" t="s">
        <v>216</v>
      </c>
      <c r="BM304" s="227" t="s">
        <v>2345</v>
      </c>
    </row>
    <row r="305" s="2" customFormat="1">
      <c r="A305" s="41"/>
      <c r="B305" s="42"/>
      <c r="C305" s="43"/>
      <c r="D305" s="229" t="s">
        <v>218</v>
      </c>
      <c r="E305" s="43"/>
      <c r="F305" s="230" t="s">
        <v>1017</v>
      </c>
      <c r="G305" s="43"/>
      <c r="H305" s="43"/>
      <c r="I305" s="231"/>
      <c r="J305" s="43"/>
      <c r="K305" s="43"/>
      <c r="L305" s="47"/>
      <c r="M305" s="232"/>
      <c r="N305" s="233"/>
      <c r="O305" s="87"/>
      <c r="P305" s="87"/>
      <c r="Q305" s="87"/>
      <c r="R305" s="87"/>
      <c r="S305" s="87"/>
      <c r="T305" s="88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T305" s="20" t="s">
        <v>218</v>
      </c>
      <c r="AU305" s="20" t="s">
        <v>81</v>
      </c>
    </row>
    <row r="306" s="14" customFormat="1">
      <c r="A306" s="14"/>
      <c r="B306" s="245"/>
      <c r="C306" s="246"/>
      <c r="D306" s="236" t="s">
        <v>220</v>
      </c>
      <c r="E306" s="247" t="s">
        <v>19</v>
      </c>
      <c r="F306" s="248" t="s">
        <v>587</v>
      </c>
      <c r="G306" s="246"/>
      <c r="H306" s="249">
        <v>63</v>
      </c>
      <c r="I306" s="250"/>
      <c r="J306" s="246"/>
      <c r="K306" s="246"/>
      <c r="L306" s="251"/>
      <c r="M306" s="252"/>
      <c r="N306" s="253"/>
      <c r="O306" s="253"/>
      <c r="P306" s="253"/>
      <c r="Q306" s="253"/>
      <c r="R306" s="253"/>
      <c r="S306" s="253"/>
      <c r="T306" s="25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5" t="s">
        <v>220</v>
      </c>
      <c r="AU306" s="255" t="s">
        <v>81</v>
      </c>
      <c r="AV306" s="14" t="s">
        <v>81</v>
      </c>
      <c r="AW306" s="14" t="s">
        <v>32</v>
      </c>
      <c r="AX306" s="14" t="s">
        <v>79</v>
      </c>
      <c r="AY306" s="255" t="s">
        <v>209</v>
      </c>
    </row>
    <row r="307" s="12" customFormat="1" ht="22.8" customHeight="1">
      <c r="A307" s="12"/>
      <c r="B307" s="200"/>
      <c r="C307" s="201"/>
      <c r="D307" s="202" t="s">
        <v>70</v>
      </c>
      <c r="E307" s="214" t="s">
        <v>1053</v>
      </c>
      <c r="F307" s="214" t="s">
        <v>1054</v>
      </c>
      <c r="G307" s="201"/>
      <c r="H307" s="201"/>
      <c r="I307" s="204"/>
      <c r="J307" s="215">
        <f>BK307</f>
        <v>0</v>
      </c>
      <c r="K307" s="201"/>
      <c r="L307" s="206"/>
      <c r="M307" s="207"/>
      <c r="N307" s="208"/>
      <c r="O307" s="208"/>
      <c r="P307" s="209">
        <f>SUM(P308:P314)</f>
        <v>0</v>
      </c>
      <c r="Q307" s="208"/>
      <c r="R307" s="209">
        <f>SUM(R308:R314)</f>
        <v>0</v>
      </c>
      <c r="S307" s="208"/>
      <c r="T307" s="210">
        <f>SUM(T308:T314)</f>
        <v>0</v>
      </c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R307" s="211" t="s">
        <v>79</v>
      </c>
      <c r="AT307" s="212" t="s">
        <v>70</v>
      </c>
      <c r="AU307" s="212" t="s">
        <v>79</v>
      </c>
      <c r="AY307" s="211" t="s">
        <v>209</v>
      </c>
      <c r="BK307" s="213">
        <f>SUM(BK308:BK314)</f>
        <v>0</v>
      </c>
    </row>
    <row r="308" s="2" customFormat="1" ht="24.15" customHeight="1">
      <c r="A308" s="41"/>
      <c r="B308" s="42"/>
      <c r="C308" s="216" t="s">
        <v>535</v>
      </c>
      <c r="D308" s="216" t="s">
        <v>211</v>
      </c>
      <c r="E308" s="217" t="s">
        <v>1056</v>
      </c>
      <c r="F308" s="218" t="s">
        <v>1057</v>
      </c>
      <c r="G308" s="219" t="s">
        <v>659</v>
      </c>
      <c r="H308" s="220">
        <v>7.04</v>
      </c>
      <c r="I308" s="221"/>
      <c r="J308" s="222">
        <f>ROUND(I308*H308,2)</f>
        <v>0</v>
      </c>
      <c r="K308" s="218" t="s">
        <v>215</v>
      </c>
      <c r="L308" s="47"/>
      <c r="M308" s="223" t="s">
        <v>19</v>
      </c>
      <c r="N308" s="224" t="s">
        <v>42</v>
      </c>
      <c r="O308" s="87"/>
      <c r="P308" s="225">
        <f>O308*H308</f>
        <v>0</v>
      </c>
      <c r="Q308" s="225">
        <v>0</v>
      </c>
      <c r="R308" s="225">
        <f>Q308*H308</f>
        <v>0</v>
      </c>
      <c r="S308" s="225">
        <v>0</v>
      </c>
      <c r="T308" s="226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227" t="s">
        <v>216</v>
      </c>
      <c r="AT308" s="227" t="s">
        <v>211</v>
      </c>
      <c r="AU308" s="227" t="s">
        <v>81</v>
      </c>
      <c r="AY308" s="20" t="s">
        <v>209</v>
      </c>
      <c r="BE308" s="228">
        <f>IF(N308="základní",J308,0)</f>
        <v>0</v>
      </c>
      <c r="BF308" s="228">
        <f>IF(N308="snížená",J308,0)</f>
        <v>0</v>
      </c>
      <c r="BG308" s="228">
        <f>IF(N308="zákl. přenesená",J308,0)</f>
        <v>0</v>
      </c>
      <c r="BH308" s="228">
        <f>IF(N308="sníž. přenesená",J308,0)</f>
        <v>0</v>
      </c>
      <c r="BI308" s="228">
        <f>IF(N308="nulová",J308,0)</f>
        <v>0</v>
      </c>
      <c r="BJ308" s="20" t="s">
        <v>79</v>
      </c>
      <c r="BK308" s="228">
        <f>ROUND(I308*H308,2)</f>
        <v>0</v>
      </c>
      <c r="BL308" s="20" t="s">
        <v>216</v>
      </c>
      <c r="BM308" s="227" t="s">
        <v>2349</v>
      </c>
    </row>
    <row r="309" s="2" customFormat="1">
      <c r="A309" s="41"/>
      <c r="B309" s="42"/>
      <c r="C309" s="43"/>
      <c r="D309" s="229" t="s">
        <v>218</v>
      </c>
      <c r="E309" s="43"/>
      <c r="F309" s="230" t="s">
        <v>1059</v>
      </c>
      <c r="G309" s="43"/>
      <c r="H309" s="43"/>
      <c r="I309" s="231"/>
      <c r="J309" s="43"/>
      <c r="K309" s="43"/>
      <c r="L309" s="47"/>
      <c r="M309" s="232"/>
      <c r="N309" s="233"/>
      <c r="O309" s="87"/>
      <c r="P309" s="87"/>
      <c r="Q309" s="87"/>
      <c r="R309" s="87"/>
      <c r="S309" s="87"/>
      <c r="T309" s="88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T309" s="20" t="s">
        <v>218</v>
      </c>
      <c r="AU309" s="20" t="s">
        <v>81</v>
      </c>
    </row>
    <row r="310" s="2" customFormat="1" ht="24.15" customHeight="1">
      <c r="A310" s="41"/>
      <c r="B310" s="42"/>
      <c r="C310" s="216" t="s">
        <v>541</v>
      </c>
      <c r="D310" s="216" t="s">
        <v>211</v>
      </c>
      <c r="E310" s="217" t="s">
        <v>1061</v>
      </c>
      <c r="F310" s="218" t="s">
        <v>1062</v>
      </c>
      <c r="G310" s="219" t="s">
        <v>659</v>
      </c>
      <c r="H310" s="220">
        <v>98.560000000000002</v>
      </c>
      <c r="I310" s="221"/>
      <c r="J310" s="222">
        <f>ROUND(I310*H310,2)</f>
        <v>0</v>
      </c>
      <c r="K310" s="218" t="s">
        <v>215</v>
      </c>
      <c r="L310" s="47"/>
      <c r="M310" s="223" t="s">
        <v>19</v>
      </c>
      <c r="N310" s="224" t="s">
        <v>42</v>
      </c>
      <c r="O310" s="87"/>
      <c r="P310" s="225">
        <f>O310*H310</f>
        <v>0</v>
      </c>
      <c r="Q310" s="225">
        <v>0</v>
      </c>
      <c r="R310" s="225">
        <f>Q310*H310</f>
        <v>0</v>
      </c>
      <c r="S310" s="225">
        <v>0</v>
      </c>
      <c r="T310" s="226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227" t="s">
        <v>216</v>
      </c>
      <c r="AT310" s="227" t="s">
        <v>211</v>
      </c>
      <c r="AU310" s="227" t="s">
        <v>81</v>
      </c>
      <c r="AY310" s="20" t="s">
        <v>209</v>
      </c>
      <c r="BE310" s="228">
        <f>IF(N310="základní",J310,0)</f>
        <v>0</v>
      </c>
      <c r="BF310" s="228">
        <f>IF(N310="snížená",J310,0)</f>
        <v>0</v>
      </c>
      <c r="BG310" s="228">
        <f>IF(N310="zákl. přenesená",J310,0)</f>
        <v>0</v>
      </c>
      <c r="BH310" s="228">
        <f>IF(N310="sníž. přenesená",J310,0)</f>
        <v>0</v>
      </c>
      <c r="BI310" s="228">
        <f>IF(N310="nulová",J310,0)</f>
        <v>0</v>
      </c>
      <c r="BJ310" s="20" t="s">
        <v>79</v>
      </c>
      <c r="BK310" s="228">
        <f>ROUND(I310*H310,2)</f>
        <v>0</v>
      </c>
      <c r="BL310" s="20" t="s">
        <v>216</v>
      </c>
      <c r="BM310" s="227" t="s">
        <v>2350</v>
      </c>
    </row>
    <row r="311" s="2" customFormat="1">
      <c r="A311" s="41"/>
      <c r="B311" s="42"/>
      <c r="C311" s="43"/>
      <c r="D311" s="229" t="s">
        <v>218</v>
      </c>
      <c r="E311" s="43"/>
      <c r="F311" s="230" t="s">
        <v>1064</v>
      </c>
      <c r="G311" s="43"/>
      <c r="H311" s="43"/>
      <c r="I311" s="231"/>
      <c r="J311" s="43"/>
      <c r="K311" s="43"/>
      <c r="L311" s="47"/>
      <c r="M311" s="232"/>
      <c r="N311" s="233"/>
      <c r="O311" s="87"/>
      <c r="P311" s="87"/>
      <c r="Q311" s="87"/>
      <c r="R311" s="87"/>
      <c r="S311" s="87"/>
      <c r="T311" s="88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T311" s="20" t="s">
        <v>218</v>
      </c>
      <c r="AU311" s="20" t="s">
        <v>81</v>
      </c>
    </row>
    <row r="312" s="14" customFormat="1">
      <c r="A312" s="14"/>
      <c r="B312" s="245"/>
      <c r="C312" s="246"/>
      <c r="D312" s="236" t="s">
        <v>220</v>
      </c>
      <c r="E312" s="246"/>
      <c r="F312" s="248" t="s">
        <v>2351</v>
      </c>
      <c r="G312" s="246"/>
      <c r="H312" s="249">
        <v>98.560000000000002</v>
      </c>
      <c r="I312" s="250"/>
      <c r="J312" s="246"/>
      <c r="K312" s="246"/>
      <c r="L312" s="251"/>
      <c r="M312" s="252"/>
      <c r="N312" s="253"/>
      <c r="O312" s="253"/>
      <c r="P312" s="253"/>
      <c r="Q312" s="253"/>
      <c r="R312" s="253"/>
      <c r="S312" s="253"/>
      <c r="T312" s="25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5" t="s">
        <v>220</v>
      </c>
      <c r="AU312" s="255" t="s">
        <v>81</v>
      </c>
      <c r="AV312" s="14" t="s">
        <v>81</v>
      </c>
      <c r="AW312" s="14" t="s">
        <v>4</v>
      </c>
      <c r="AX312" s="14" t="s">
        <v>79</v>
      </c>
      <c r="AY312" s="255" t="s">
        <v>209</v>
      </c>
    </row>
    <row r="313" s="2" customFormat="1" ht="24.15" customHeight="1">
      <c r="A313" s="41"/>
      <c r="B313" s="42"/>
      <c r="C313" s="216" t="s">
        <v>547</v>
      </c>
      <c r="D313" s="216" t="s">
        <v>211</v>
      </c>
      <c r="E313" s="217" t="s">
        <v>1086</v>
      </c>
      <c r="F313" s="218" t="s">
        <v>658</v>
      </c>
      <c r="G313" s="219" t="s">
        <v>659</v>
      </c>
      <c r="H313" s="220">
        <v>7.04</v>
      </c>
      <c r="I313" s="221"/>
      <c r="J313" s="222">
        <f>ROUND(I313*H313,2)</f>
        <v>0</v>
      </c>
      <c r="K313" s="218" t="s">
        <v>215</v>
      </c>
      <c r="L313" s="47"/>
      <c r="M313" s="223" t="s">
        <v>19</v>
      </c>
      <c r="N313" s="224" t="s">
        <v>42</v>
      </c>
      <c r="O313" s="87"/>
      <c r="P313" s="225">
        <f>O313*H313</f>
        <v>0</v>
      </c>
      <c r="Q313" s="225">
        <v>0</v>
      </c>
      <c r="R313" s="225">
        <f>Q313*H313</f>
        <v>0</v>
      </c>
      <c r="S313" s="225">
        <v>0</v>
      </c>
      <c r="T313" s="226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227" t="s">
        <v>216</v>
      </c>
      <c r="AT313" s="227" t="s">
        <v>211</v>
      </c>
      <c r="AU313" s="227" t="s">
        <v>81</v>
      </c>
      <c r="AY313" s="20" t="s">
        <v>209</v>
      </c>
      <c r="BE313" s="228">
        <f>IF(N313="základní",J313,0)</f>
        <v>0</v>
      </c>
      <c r="BF313" s="228">
        <f>IF(N313="snížená",J313,0)</f>
        <v>0</v>
      </c>
      <c r="BG313" s="228">
        <f>IF(N313="zákl. přenesená",J313,0)</f>
        <v>0</v>
      </c>
      <c r="BH313" s="228">
        <f>IF(N313="sníž. přenesená",J313,0)</f>
        <v>0</v>
      </c>
      <c r="BI313" s="228">
        <f>IF(N313="nulová",J313,0)</f>
        <v>0</v>
      </c>
      <c r="BJ313" s="20" t="s">
        <v>79</v>
      </c>
      <c r="BK313" s="228">
        <f>ROUND(I313*H313,2)</f>
        <v>0</v>
      </c>
      <c r="BL313" s="20" t="s">
        <v>216</v>
      </c>
      <c r="BM313" s="227" t="s">
        <v>2357</v>
      </c>
    </row>
    <row r="314" s="2" customFormat="1">
      <c r="A314" s="41"/>
      <c r="B314" s="42"/>
      <c r="C314" s="43"/>
      <c r="D314" s="229" t="s">
        <v>218</v>
      </c>
      <c r="E314" s="43"/>
      <c r="F314" s="230" t="s">
        <v>1088</v>
      </c>
      <c r="G314" s="43"/>
      <c r="H314" s="43"/>
      <c r="I314" s="231"/>
      <c r="J314" s="43"/>
      <c r="K314" s="43"/>
      <c r="L314" s="47"/>
      <c r="M314" s="232"/>
      <c r="N314" s="233"/>
      <c r="O314" s="87"/>
      <c r="P314" s="87"/>
      <c r="Q314" s="87"/>
      <c r="R314" s="87"/>
      <c r="S314" s="87"/>
      <c r="T314" s="88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T314" s="20" t="s">
        <v>218</v>
      </c>
      <c r="AU314" s="20" t="s">
        <v>81</v>
      </c>
    </row>
    <row r="315" s="12" customFormat="1" ht="22.8" customHeight="1">
      <c r="A315" s="12"/>
      <c r="B315" s="200"/>
      <c r="C315" s="201"/>
      <c r="D315" s="202" t="s">
        <v>70</v>
      </c>
      <c r="E315" s="214" t="s">
        <v>1094</v>
      </c>
      <c r="F315" s="214" t="s">
        <v>1095</v>
      </c>
      <c r="G315" s="201"/>
      <c r="H315" s="201"/>
      <c r="I315" s="204"/>
      <c r="J315" s="215">
        <f>BK315</f>
        <v>0</v>
      </c>
      <c r="K315" s="201"/>
      <c r="L315" s="206"/>
      <c r="M315" s="207"/>
      <c r="N315" s="208"/>
      <c r="O315" s="208"/>
      <c r="P315" s="209">
        <f>SUM(P316:P319)</f>
        <v>0</v>
      </c>
      <c r="Q315" s="208"/>
      <c r="R315" s="209">
        <f>SUM(R316:R319)</f>
        <v>0</v>
      </c>
      <c r="S315" s="208"/>
      <c r="T315" s="210">
        <f>SUM(T316:T319)</f>
        <v>0</v>
      </c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R315" s="211" t="s">
        <v>79</v>
      </c>
      <c r="AT315" s="212" t="s">
        <v>70</v>
      </c>
      <c r="AU315" s="212" t="s">
        <v>79</v>
      </c>
      <c r="AY315" s="211" t="s">
        <v>209</v>
      </c>
      <c r="BK315" s="213">
        <f>SUM(BK316:BK319)</f>
        <v>0</v>
      </c>
    </row>
    <row r="316" s="2" customFormat="1" ht="24.15" customHeight="1">
      <c r="A316" s="41"/>
      <c r="B316" s="42"/>
      <c r="C316" s="216" t="s">
        <v>552</v>
      </c>
      <c r="D316" s="216" t="s">
        <v>211</v>
      </c>
      <c r="E316" s="217" t="s">
        <v>1097</v>
      </c>
      <c r="F316" s="218" t="s">
        <v>1098</v>
      </c>
      <c r="G316" s="219" t="s">
        <v>659</v>
      </c>
      <c r="H316" s="220">
        <v>1.01</v>
      </c>
      <c r="I316" s="221"/>
      <c r="J316" s="222">
        <f>ROUND(I316*H316,2)</f>
        <v>0</v>
      </c>
      <c r="K316" s="218" t="s">
        <v>215</v>
      </c>
      <c r="L316" s="47"/>
      <c r="M316" s="223" t="s">
        <v>19</v>
      </c>
      <c r="N316" s="224" t="s">
        <v>42</v>
      </c>
      <c r="O316" s="87"/>
      <c r="P316" s="225">
        <f>O316*H316</f>
        <v>0</v>
      </c>
      <c r="Q316" s="225">
        <v>0</v>
      </c>
      <c r="R316" s="225">
        <f>Q316*H316</f>
        <v>0</v>
      </c>
      <c r="S316" s="225">
        <v>0</v>
      </c>
      <c r="T316" s="226">
        <f>S316*H316</f>
        <v>0</v>
      </c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R316" s="227" t="s">
        <v>216</v>
      </c>
      <c r="AT316" s="227" t="s">
        <v>211</v>
      </c>
      <c r="AU316" s="227" t="s">
        <v>81</v>
      </c>
      <c r="AY316" s="20" t="s">
        <v>209</v>
      </c>
      <c r="BE316" s="228">
        <f>IF(N316="základní",J316,0)</f>
        <v>0</v>
      </c>
      <c r="BF316" s="228">
        <f>IF(N316="snížená",J316,0)</f>
        <v>0</v>
      </c>
      <c r="BG316" s="228">
        <f>IF(N316="zákl. přenesená",J316,0)</f>
        <v>0</v>
      </c>
      <c r="BH316" s="228">
        <f>IF(N316="sníž. přenesená",J316,0)</f>
        <v>0</v>
      </c>
      <c r="BI316" s="228">
        <f>IF(N316="nulová",J316,0)</f>
        <v>0</v>
      </c>
      <c r="BJ316" s="20" t="s">
        <v>79</v>
      </c>
      <c r="BK316" s="228">
        <f>ROUND(I316*H316,2)</f>
        <v>0</v>
      </c>
      <c r="BL316" s="20" t="s">
        <v>216</v>
      </c>
      <c r="BM316" s="227" t="s">
        <v>2358</v>
      </c>
    </row>
    <row r="317" s="2" customFormat="1">
      <c r="A317" s="41"/>
      <c r="B317" s="42"/>
      <c r="C317" s="43"/>
      <c r="D317" s="229" t="s">
        <v>218</v>
      </c>
      <c r="E317" s="43"/>
      <c r="F317" s="230" t="s">
        <v>1100</v>
      </c>
      <c r="G317" s="43"/>
      <c r="H317" s="43"/>
      <c r="I317" s="231"/>
      <c r="J317" s="43"/>
      <c r="K317" s="43"/>
      <c r="L317" s="47"/>
      <c r="M317" s="232"/>
      <c r="N317" s="233"/>
      <c r="O317" s="87"/>
      <c r="P317" s="87"/>
      <c r="Q317" s="87"/>
      <c r="R317" s="87"/>
      <c r="S317" s="87"/>
      <c r="T317" s="88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T317" s="20" t="s">
        <v>218</v>
      </c>
      <c r="AU317" s="20" t="s">
        <v>81</v>
      </c>
    </row>
    <row r="318" s="2" customFormat="1" ht="33" customHeight="1">
      <c r="A318" s="41"/>
      <c r="B318" s="42"/>
      <c r="C318" s="216" t="s">
        <v>557</v>
      </c>
      <c r="D318" s="216" t="s">
        <v>211</v>
      </c>
      <c r="E318" s="217" t="s">
        <v>1102</v>
      </c>
      <c r="F318" s="218" t="s">
        <v>1103</v>
      </c>
      <c r="G318" s="219" t="s">
        <v>659</v>
      </c>
      <c r="H318" s="220">
        <v>1.01</v>
      </c>
      <c r="I318" s="221"/>
      <c r="J318" s="222">
        <f>ROUND(I318*H318,2)</f>
        <v>0</v>
      </c>
      <c r="K318" s="218" t="s">
        <v>215</v>
      </c>
      <c r="L318" s="47"/>
      <c r="M318" s="223" t="s">
        <v>19</v>
      </c>
      <c r="N318" s="224" t="s">
        <v>42</v>
      </c>
      <c r="O318" s="87"/>
      <c r="P318" s="225">
        <f>O318*H318</f>
        <v>0</v>
      </c>
      <c r="Q318" s="225">
        <v>0</v>
      </c>
      <c r="R318" s="225">
        <f>Q318*H318</f>
        <v>0</v>
      </c>
      <c r="S318" s="225">
        <v>0</v>
      </c>
      <c r="T318" s="226">
        <f>S318*H318</f>
        <v>0</v>
      </c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R318" s="227" t="s">
        <v>216</v>
      </c>
      <c r="AT318" s="227" t="s">
        <v>211</v>
      </c>
      <c r="AU318" s="227" t="s">
        <v>81</v>
      </c>
      <c r="AY318" s="20" t="s">
        <v>209</v>
      </c>
      <c r="BE318" s="228">
        <f>IF(N318="základní",J318,0)</f>
        <v>0</v>
      </c>
      <c r="BF318" s="228">
        <f>IF(N318="snížená",J318,0)</f>
        <v>0</v>
      </c>
      <c r="BG318" s="228">
        <f>IF(N318="zákl. přenesená",J318,0)</f>
        <v>0</v>
      </c>
      <c r="BH318" s="228">
        <f>IF(N318="sníž. přenesená",J318,0)</f>
        <v>0</v>
      </c>
      <c r="BI318" s="228">
        <f>IF(N318="nulová",J318,0)</f>
        <v>0</v>
      </c>
      <c r="BJ318" s="20" t="s">
        <v>79</v>
      </c>
      <c r="BK318" s="228">
        <f>ROUND(I318*H318,2)</f>
        <v>0</v>
      </c>
      <c r="BL318" s="20" t="s">
        <v>216</v>
      </c>
      <c r="BM318" s="227" t="s">
        <v>2359</v>
      </c>
    </row>
    <row r="319" s="2" customFormat="1">
      <c r="A319" s="41"/>
      <c r="B319" s="42"/>
      <c r="C319" s="43"/>
      <c r="D319" s="229" t="s">
        <v>218</v>
      </c>
      <c r="E319" s="43"/>
      <c r="F319" s="230" t="s">
        <v>1105</v>
      </c>
      <c r="G319" s="43"/>
      <c r="H319" s="43"/>
      <c r="I319" s="231"/>
      <c r="J319" s="43"/>
      <c r="K319" s="43"/>
      <c r="L319" s="47"/>
      <c r="M319" s="232"/>
      <c r="N319" s="233"/>
      <c r="O319" s="87"/>
      <c r="P319" s="87"/>
      <c r="Q319" s="87"/>
      <c r="R319" s="87"/>
      <c r="S319" s="87"/>
      <c r="T319" s="88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T319" s="20" t="s">
        <v>218</v>
      </c>
      <c r="AU319" s="20" t="s">
        <v>81</v>
      </c>
    </row>
    <row r="320" s="12" customFormat="1" ht="25.92" customHeight="1">
      <c r="A320" s="12"/>
      <c r="B320" s="200"/>
      <c r="C320" s="201"/>
      <c r="D320" s="202" t="s">
        <v>70</v>
      </c>
      <c r="E320" s="203" t="s">
        <v>681</v>
      </c>
      <c r="F320" s="203" t="s">
        <v>1106</v>
      </c>
      <c r="G320" s="201"/>
      <c r="H320" s="201"/>
      <c r="I320" s="204"/>
      <c r="J320" s="205">
        <f>BK320</f>
        <v>0</v>
      </c>
      <c r="K320" s="201"/>
      <c r="L320" s="206"/>
      <c r="M320" s="207"/>
      <c r="N320" s="208"/>
      <c r="O320" s="208"/>
      <c r="P320" s="209">
        <f>P321</f>
        <v>0</v>
      </c>
      <c r="Q320" s="208"/>
      <c r="R320" s="209">
        <f>R321</f>
        <v>0</v>
      </c>
      <c r="S320" s="208"/>
      <c r="T320" s="210">
        <f>T321</f>
        <v>0</v>
      </c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R320" s="211" t="s">
        <v>146</v>
      </c>
      <c r="AT320" s="212" t="s">
        <v>70</v>
      </c>
      <c r="AU320" s="212" t="s">
        <v>71</v>
      </c>
      <c r="AY320" s="211" t="s">
        <v>209</v>
      </c>
      <c r="BK320" s="213">
        <f>BK321</f>
        <v>0</v>
      </c>
    </row>
    <row r="321" s="12" customFormat="1" ht="22.8" customHeight="1">
      <c r="A321" s="12"/>
      <c r="B321" s="200"/>
      <c r="C321" s="201"/>
      <c r="D321" s="202" t="s">
        <v>70</v>
      </c>
      <c r="E321" s="214" t="s">
        <v>1123</v>
      </c>
      <c r="F321" s="214" t="s">
        <v>1124</v>
      </c>
      <c r="G321" s="201"/>
      <c r="H321" s="201"/>
      <c r="I321" s="204"/>
      <c r="J321" s="215">
        <f>BK321</f>
        <v>0</v>
      </c>
      <c r="K321" s="201"/>
      <c r="L321" s="206"/>
      <c r="M321" s="207"/>
      <c r="N321" s="208"/>
      <c r="O321" s="208"/>
      <c r="P321" s="209">
        <f>SUM(P322:P326)</f>
        <v>0</v>
      </c>
      <c r="Q321" s="208"/>
      <c r="R321" s="209">
        <f>SUM(R322:R326)</f>
        <v>0</v>
      </c>
      <c r="S321" s="208"/>
      <c r="T321" s="210">
        <f>SUM(T322:T326)</f>
        <v>0</v>
      </c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R321" s="211" t="s">
        <v>146</v>
      </c>
      <c r="AT321" s="212" t="s">
        <v>70</v>
      </c>
      <c r="AU321" s="212" t="s">
        <v>79</v>
      </c>
      <c r="AY321" s="211" t="s">
        <v>209</v>
      </c>
      <c r="BK321" s="213">
        <f>SUM(BK322:BK326)</f>
        <v>0</v>
      </c>
    </row>
    <row r="322" s="2" customFormat="1" ht="16.5" customHeight="1">
      <c r="A322" s="41"/>
      <c r="B322" s="42"/>
      <c r="C322" s="216" t="s">
        <v>562</v>
      </c>
      <c r="D322" s="216" t="s">
        <v>211</v>
      </c>
      <c r="E322" s="217" t="s">
        <v>1126</v>
      </c>
      <c r="F322" s="218" t="s">
        <v>1127</v>
      </c>
      <c r="G322" s="219" t="s">
        <v>214</v>
      </c>
      <c r="H322" s="220">
        <v>4</v>
      </c>
      <c r="I322" s="221"/>
      <c r="J322" s="222">
        <f>ROUND(I322*H322,2)</f>
        <v>0</v>
      </c>
      <c r="K322" s="218" t="s">
        <v>215</v>
      </c>
      <c r="L322" s="47"/>
      <c r="M322" s="223" t="s">
        <v>19</v>
      </c>
      <c r="N322" s="224" t="s">
        <v>42</v>
      </c>
      <c r="O322" s="87"/>
      <c r="P322" s="225">
        <f>O322*H322</f>
        <v>0</v>
      </c>
      <c r="Q322" s="225">
        <v>0</v>
      </c>
      <c r="R322" s="225">
        <f>Q322*H322</f>
        <v>0</v>
      </c>
      <c r="S322" s="225">
        <v>0</v>
      </c>
      <c r="T322" s="226">
        <f>S322*H322</f>
        <v>0</v>
      </c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R322" s="227" t="s">
        <v>592</v>
      </c>
      <c r="AT322" s="227" t="s">
        <v>211</v>
      </c>
      <c r="AU322" s="227" t="s">
        <v>81</v>
      </c>
      <c r="AY322" s="20" t="s">
        <v>209</v>
      </c>
      <c r="BE322" s="228">
        <f>IF(N322="základní",J322,0)</f>
        <v>0</v>
      </c>
      <c r="BF322" s="228">
        <f>IF(N322="snížená",J322,0)</f>
        <v>0</v>
      </c>
      <c r="BG322" s="228">
        <f>IF(N322="zákl. přenesená",J322,0)</f>
        <v>0</v>
      </c>
      <c r="BH322" s="228">
        <f>IF(N322="sníž. přenesená",J322,0)</f>
        <v>0</v>
      </c>
      <c r="BI322" s="228">
        <f>IF(N322="nulová",J322,0)</f>
        <v>0</v>
      </c>
      <c r="BJ322" s="20" t="s">
        <v>79</v>
      </c>
      <c r="BK322" s="228">
        <f>ROUND(I322*H322,2)</f>
        <v>0</v>
      </c>
      <c r="BL322" s="20" t="s">
        <v>592</v>
      </c>
      <c r="BM322" s="227" t="s">
        <v>2360</v>
      </c>
    </row>
    <row r="323" s="2" customFormat="1">
      <c r="A323" s="41"/>
      <c r="B323" s="42"/>
      <c r="C323" s="43"/>
      <c r="D323" s="229" t="s">
        <v>218</v>
      </c>
      <c r="E323" s="43"/>
      <c r="F323" s="230" t="s">
        <v>1129</v>
      </c>
      <c r="G323" s="43"/>
      <c r="H323" s="43"/>
      <c r="I323" s="231"/>
      <c r="J323" s="43"/>
      <c r="K323" s="43"/>
      <c r="L323" s="47"/>
      <c r="M323" s="232"/>
      <c r="N323" s="233"/>
      <c r="O323" s="87"/>
      <c r="P323" s="87"/>
      <c r="Q323" s="87"/>
      <c r="R323" s="87"/>
      <c r="S323" s="87"/>
      <c r="T323" s="88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T323" s="20" t="s">
        <v>218</v>
      </c>
      <c r="AU323" s="20" t="s">
        <v>81</v>
      </c>
    </row>
    <row r="324" s="14" customFormat="1">
      <c r="A324" s="14"/>
      <c r="B324" s="245"/>
      <c r="C324" s="246"/>
      <c r="D324" s="236" t="s">
        <v>220</v>
      </c>
      <c r="E324" s="247" t="s">
        <v>19</v>
      </c>
      <c r="F324" s="248" t="s">
        <v>216</v>
      </c>
      <c r="G324" s="246"/>
      <c r="H324" s="249">
        <v>4</v>
      </c>
      <c r="I324" s="250"/>
      <c r="J324" s="246"/>
      <c r="K324" s="246"/>
      <c r="L324" s="251"/>
      <c r="M324" s="252"/>
      <c r="N324" s="253"/>
      <c r="O324" s="253"/>
      <c r="P324" s="253"/>
      <c r="Q324" s="253"/>
      <c r="R324" s="253"/>
      <c r="S324" s="253"/>
      <c r="T324" s="25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5" t="s">
        <v>220</v>
      </c>
      <c r="AU324" s="255" t="s">
        <v>81</v>
      </c>
      <c r="AV324" s="14" t="s">
        <v>81</v>
      </c>
      <c r="AW324" s="14" t="s">
        <v>32</v>
      </c>
      <c r="AX324" s="14" t="s">
        <v>79</v>
      </c>
      <c r="AY324" s="255" t="s">
        <v>209</v>
      </c>
    </row>
    <row r="325" s="2" customFormat="1" ht="16.5" customHeight="1">
      <c r="A325" s="41"/>
      <c r="B325" s="42"/>
      <c r="C325" s="216" t="s">
        <v>567</v>
      </c>
      <c r="D325" s="216" t="s">
        <v>211</v>
      </c>
      <c r="E325" s="217" t="s">
        <v>1131</v>
      </c>
      <c r="F325" s="218" t="s">
        <v>1132</v>
      </c>
      <c r="G325" s="219" t="s">
        <v>214</v>
      </c>
      <c r="H325" s="220">
        <v>4</v>
      </c>
      <c r="I325" s="221"/>
      <c r="J325" s="222">
        <f>ROUND(I325*H325,2)</f>
        <v>0</v>
      </c>
      <c r="K325" s="218" t="s">
        <v>19</v>
      </c>
      <c r="L325" s="47"/>
      <c r="M325" s="223" t="s">
        <v>19</v>
      </c>
      <c r="N325" s="224" t="s">
        <v>42</v>
      </c>
      <c r="O325" s="87"/>
      <c r="P325" s="225">
        <f>O325*H325</f>
        <v>0</v>
      </c>
      <c r="Q325" s="225">
        <v>0</v>
      </c>
      <c r="R325" s="225">
        <f>Q325*H325</f>
        <v>0</v>
      </c>
      <c r="S325" s="225">
        <v>0</v>
      </c>
      <c r="T325" s="226">
        <f>S325*H325</f>
        <v>0</v>
      </c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R325" s="227" t="s">
        <v>216</v>
      </c>
      <c r="AT325" s="227" t="s">
        <v>211</v>
      </c>
      <c r="AU325" s="227" t="s">
        <v>81</v>
      </c>
      <c r="AY325" s="20" t="s">
        <v>209</v>
      </c>
      <c r="BE325" s="228">
        <f>IF(N325="základní",J325,0)</f>
        <v>0</v>
      </c>
      <c r="BF325" s="228">
        <f>IF(N325="snížená",J325,0)</f>
        <v>0</v>
      </c>
      <c r="BG325" s="228">
        <f>IF(N325="zákl. přenesená",J325,0)</f>
        <v>0</v>
      </c>
      <c r="BH325" s="228">
        <f>IF(N325="sníž. přenesená",J325,0)</f>
        <v>0</v>
      </c>
      <c r="BI325" s="228">
        <f>IF(N325="nulová",J325,0)</f>
        <v>0</v>
      </c>
      <c r="BJ325" s="20" t="s">
        <v>79</v>
      </c>
      <c r="BK325" s="228">
        <f>ROUND(I325*H325,2)</f>
        <v>0</v>
      </c>
      <c r="BL325" s="20" t="s">
        <v>216</v>
      </c>
      <c r="BM325" s="227" t="s">
        <v>2361</v>
      </c>
    </row>
    <row r="326" s="14" customFormat="1">
      <c r="A326" s="14"/>
      <c r="B326" s="245"/>
      <c r="C326" s="246"/>
      <c r="D326" s="236" t="s">
        <v>220</v>
      </c>
      <c r="E326" s="247" t="s">
        <v>19</v>
      </c>
      <c r="F326" s="248" t="s">
        <v>216</v>
      </c>
      <c r="G326" s="246"/>
      <c r="H326" s="249">
        <v>4</v>
      </c>
      <c r="I326" s="250"/>
      <c r="J326" s="246"/>
      <c r="K326" s="246"/>
      <c r="L326" s="251"/>
      <c r="M326" s="297"/>
      <c r="N326" s="298"/>
      <c r="O326" s="298"/>
      <c r="P326" s="298"/>
      <c r="Q326" s="298"/>
      <c r="R326" s="298"/>
      <c r="S326" s="298"/>
      <c r="T326" s="299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5" t="s">
        <v>220</v>
      </c>
      <c r="AU326" s="255" t="s">
        <v>81</v>
      </c>
      <c r="AV326" s="14" t="s">
        <v>81</v>
      </c>
      <c r="AW326" s="14" t="s">
        <v>32</v>
      </c>
      <c r="AX326" s="14" t="s">
        <v>79</v>
      </c>
      <c r="AY326" s="255" t="s">
        <v>209</v>
      </c>
    </row>
    <row r="327" s="2" customFormat="1" ht="6.96" customHeight="1">
      <c r="A327" s="41"/>
      <c r="B327" s="62"/>
      <c r="C327" s="63"/>
      <c r="D327" s="63"/>
      <c r="E327" s="63"/>
      <c r="F327" s="63"/>
      <c r="G327" s="63"/>
      <c r="H327" s="63"/>
      <c r="I327" s="63"/>
      <c r="J327" s="63"/>
      <c r="K327" s="63"/>
      <c r="L327" s="47"/>
      <c r="M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</row>
  </sheetData>
  <sheetProtection sheet="1" autoFilter="0" formatColumns="0" formatRows="0" objects="1" scenarios="1" spinCount="100000" saltValue="77JjXGKihIN5yts8EQEwYTleX0IU32APKRGGSfmWAZWZCkRg3X3dakqQyLngpVUNLaXxgcmaDp2WgAW6kX5gwQ==" hashValue="3EWOQG1Us6n9d0cYKvvu80CiImvu1Tv7XCambzkV81kUpg+9xtXwyZqcCdBPMhgJjCroCwcWy2ZgPo7J23kAcA==" algorithmName="SHA-512" password="CC35"/>
  <autoFilter ref="C94:K32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3:H83"/>
    <mergeCell ref="E85:H85"/>
    <mergeCell ref="E87:H87"/>
    <mergeCell ref="L2:V2"/>
  </mergeCells>
  <hyperlinks>
    <hyperlink ref="F99" r:id="rId1" display="https://podminky.urs.cz/item/CS_URS_2023_02/115101201"/>
    <hyperlink ref="F102" r:id="rId2" display="https://podminky.urs.cz/item/CS_URS_2023_02/121151103"/>
    <hyperlink ref="F107" r:id="rId3" display="https://podminky.urs.cz/item/CS_URS_2023_02/132154206"/>
    <hyperlink ref="F112" r:id="rId4" display="https://podminky.urs.cz/item/CS_URS_2023_02/132254206"/>
    <hyperlink ref="F115" r:id="rId5" display="https://podminky.urs.cz/item/CS_URS_2023_02/132354206"/>
    <hyperlink ref="F118" r:id="rId6" display="https://podminky.urs.cz/item/CS_URS_2023_02/132454206"/>
    <hyperlink ref="F121" r:id="rId7" display="https://podminky.urs.cz/item/CS_URS_2023_02/139001101"/>
    <hyperlink ref="F128" r:id="rId8" display="https://podminky.urs.cz/item/CS_URS_2023_02/151811131"/>
    <hyperlink ref="F131" r:id="rId9" display="https://podminky.urs.cz/item/CS_URS_2023_02/151811231"/>
    <hyperlink ref="F134" r:id="rId10" display="https://podminky.urs.cz/item/CS_URS_2023_02/162651112"/>
    <hyperlink ref="F151" r:id="rId11" display="https://podminky.urs.cz/item/CS_URS_2023_02/162751117"/>
    <hyperlink ref="F160" r:id="rId12" display="https://podminky.urs.cz/item/CS_URS_2023_02/162751119"/>
    <hyperlink ref="F164" r:id="rId13" display="https://podminky.urs.cz/item/CS_URS_2023_02/162751137"/>
    <hyperlink ref="F169" r:id="rId14" display="https://podminky.urs.cz/item/CS_URS_2023_02/162751139"/>
    <hyperlink ref="F172" r:id="rId15" display="https://podminky.urs.cz/item/CS_URS_2023_02/167151111"/>
    <hyperlink ref="F186" r:id="rId16" display="https://podminky.urs.cz/item/CS_URS_2023_02/171201231"/>
    <hyperlink ref="F189" r:id="rId17" display="https://podminky.urs.cz/item/CS_URS_2023_02/171251201"/>
    <hyperlink ref="F194" r:id="rId18" display="https://podminky.urs.cz/item/CS_URS_2023_02/174151101"/>
    <hyperlink ref="F201" r:id="rId19" display="https://podminky.urs.cz/item/CS_URS_2023_02/175151101"/>
    <hyperlink ref="F207" r:id="rId20" display="https://podminky.urs.cz/item/CS_URS_2023_02/181351003"/>
    <hyperlink ref="F211" r:id="rId21" display="https://podminky.urs.cz/item/CS_URS_2023_02/181411131"/>
    <hyperlink ref="F216" r:id="rId22" display="https://podminky.urs.cz/item/CS_URS_2023_02/212755214"/>
    <hyperlink ref="F219" r:id="rId23" display="https://podminky.urs.cz/item/CS_URS_2023_02/451572111"/>
    <hyperlink ref="F224" r:id="rId24" display="https://podminky.urs.cz/item/CS_URS_2023_02/452313141"/>
    <hyperlink ref="F234" r:id="rId25" display="https://podminky.urs.cz/item/CS_URS_2023_02/564750111"/>
    <hyperlink ref="F240" r:id="rId26" display="https://podminky.urs.cz/item/CS_URS_2023_02/852242122"/>
    <hyperlink ref="F245" r:id="rId27" display="https://podminky.urs.cz/item/CS_URS_2023_02/857242122"/>
    <hyperlink ref="F250" r:id="rId28" display="https://podminky.urs.cz/item/CS_URS_2023_02/871241211"/>
    <hyperlink ref="F258" r:id="rId29" display="https://podminky.urs.cz/item/CS_URS_2023_02/877241101"/>
    <hyperlink ref="F263" r:id="rId30" display="https://podminky.urs.cz/item/CS_URS_2023_02/891241112"/>
    <hyperlink ref="F271" r:id="rId31" display="https://podminky.urs.cz/item/CS_URS_2023_02/891247112"/>
    <hyperlink ref="F276" r:id="rId32" display="https://podminky.urs.cz/item/CS_URS_2023_02/892241111"/>
    <hyperlink ref="F280" r:id="rId33" display="https://podminky.urs.cz/item/CS_URS_2023_02/892273122"/>
    <hyperlink ref="F284" r:id="rId34" display="https://podminky.urs.cz/item/CS_URS_2023_02/892372111"/>
    <hyperlink ref="F292" r:id="rId35" display="https://podminky.urs.cz/item/CS_URS_2023_02/899401113"/>
    <hyperlink ref="F298" r:id="rId36" display="https://podminky.urs.cz/item/CS_URS_2023_02/899712111"/>
    <hyperlink ref="F302" r:id="rId37" display="https://podminky.urs.cz/item/CS_URS_2023_02/899721111"/>
    <hyperlink ref="F305" r:id="rId38" display="https://podminky.urs.cz/item/CS_URS_2023_02/899722113"/>
    <hyperlink ref="F309" r:id="rId39" display="https://podminky.urs.cz/item/CS_URS_2023_02/997221551"/>
    <hyperlink ref="F311" r:id="rId40" display="https://podminky.urs.cz/item/CS_URS_2023_02/997221559"/>
    <hyperlink ref="F314" r:id="rId41" display="https://podminky.urs.cz/item/CS_URS_2023_02/997221873"/>
    <hyperlink ref="F317" r:id="rId42" display="https://podminky.urs.cz/item/CS_URS_2023_02/998276101"/>
    <hyperlink ref="F319" r:id="rId43" display="https://podminky.urs.cz/item/CS_URS_2023_02/998276125"/>
    <hyperlink ref="F323" r:id="rId44" display="https://podminky.urs.cz/item/CS_URS_2023_02/230032029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5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121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1178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1179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2404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ROUND(J96,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ROUND((SUM(BE96:BE381)),  2)</f>
        <v>0</v>
      </c>
      <c r="G35" s="41"/>
      <c r="H35" s="41"/>
      <c r="I35" s="161">
        <v>0.20999999999999999</v>
      </c>
      <c r="J35" s="160">
        <f>ROUND(((SUM(BE96:BE381))*I35),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ROUND((SUM(BF96:BF381)),  2)</f>
        <v>0</v>
      </c>
      <c r="G36" s="41"/>
      <c r="H36" s="41"/>
      <c r="I36" s="161">
        <v>0.12</v>
      </c>
      <c r="J36" s="160">
        <f>ROUND(((SUM(BF96:BF381))*I36),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ROUND((SUM(BG96:BG381)),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ROUND((SUM(BH96:BH381)),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ROUND((SUM(BI96:BI381)),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1178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1179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IO.02.10 - Řad B1- nezpůsobilé výdaje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J96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J97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J98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J234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J237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J250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J275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188</v>
      </c>
      <c r="E70" s="186"/>
      <c r="F70" s="186"/>
      <c r="G70" s="186"/>
      <c r="H70" s="186"/>
      <c r="I70" s="186"/>
      <c r="J70" s="187">
        <f>J359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189</v>
      </c>
      <c r="E71" s="186"/>
      <c r="F71" s="186"/>
      <c r="G71" s="186"/>
      <c r="H71" s="186"/>
      <c r="I71" s="186"/>
      <c r="J71" s="187">
        <f>J369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9" customFormat="1" ht="24.96" customHeight="1">
      <c r="A72" s="9"/>
      <c r="B72" s="178"/>
      <c r="C72" s="179"/>
      <c r="D72" s="180" t="s">
        <v>190</v>
      </c>
      <c r="E72" s="181"/>
      <c r="F72" s="181"/>
      <c r="G72" s="181"/>
      <c r="H72" s="181"/>
      <c r="I72" s="181"/>
      <c r="J72" s="182">
        <f>J374</f>
        <v>0</v>
      </c>
      <c r="K72" s="179"/>
      <c r="L72" s="183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10" customFormat="1" ht="19.92" customHeight="1">
      <c r="A73" s="10"/>
      <c r="B73" s="184"/>
      <c r="C73" s="128"/>
      <c r="D73" s="185" t="s">
        <v>192</v>
      </c>
      <c r="E73" s="186"/>
      <c r="F73" s="186"/>
      <c r="G73" s="186"/>
      <c r="H73" s="186"/>
      <c r="I73" s="186"/>
      <c r="J73" s="187">
        <f>J375</f>
        <v>0</v>
      </c>
      <c r="K73" s="128"/>
      <c r="L73" s="18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4"/>
      <c r="C74" s="128"/>
      <c r="D74" s="185" t="s">
        <v>193</v>
      </c>
      <c r="E74" s="186"/>
      <c r="F74" s="186"/>
      <c r="G74" s="186"/>
      <c r="H74" s="186"/>
      <c r="I74" s="186"/>
      <c r="J74" s="187">
        <f>J379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2" customFormat="1" ht="21.84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80" s="2" customFormat="1" ht="6.96" customHeight="1">
      <c r="A80" s="41"/>
      <c r="B80" s="64"/>
      <c r="C80" s="65"/>
      <c r="D80" s="65"/>
      <c r="E80" s="65"/>
      <c r="F80" s="65"/>
      <c r="G80" s="65"/>
      <c r="H80" s="65"/>
      <c r="I80" s="65"/>
      <c r="J80" s="65"/>
      <c r="K80" s="65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24.96" customHeight="1">
      <c r="A81" s="41"/>
      <c r="B81" s="42"/>
      <c r="C81" s="26" t="s">
        <v>194</v>
      </c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16</v>
      </c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6.5" customHeight="1">
      <c r="A84" s="41"/>
      <c r="B84" s="42"/>
      <c r="C84" s="43"/>
      <c r="D84" s="43"/>
      <c r="E84" s="173" t="str">
        <f>E7</f>
        <v>VODOVOD BORKA</v>
      </c>
      <c r="F84" s="35"/>
      <c r="G84" s="35"/>
      <c r="H84" s="35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1" customFormat="1" ht="12" customHeight="1">
      <c r="B85" s="24"/>
      <c r="C85" s="35" t="s">
        <v>175</v>
      </c>
      <c r="D85" s="25"/>
      <c r="E85" s="25"/>
      <c r="F85" s="25"/>
      <c r="G85" s="25"/>
      <c r="H85" s="25"/>
      <c r="I85" s="25"/>
      <c r="J85" s="25"/>
      <c r="K85" s="25"/>
      <c r="L85" s="23"/>
    </row>
    <row r="86" s="2" customFormat="1" ht="16.5" customHeight="1">
      <c r="A86" s="41"/>
      <c r="B86" s="42"/>
      <c r="C86" s="43"/>
      <c r="D86" s="43"/>
      <c r="E86" s="173" t="s">
        <v>1178</v>
      </c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1179</v>
      </c>
      <c r="D87" s="43"/>
      <c r="E87" s="43"/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6.5" customHeight="1">
      <c r="A88" s="41"/>
      <c r="B88" s="42"/>
      <c r="C88" s="43"/>
      <c r="D88" s="43"/>
      <c r="E88" s="72" t="str">
        <f>E11</f>
        <v>IO.02.10 - Řad B1- nezpůsobilé výdaje</v>
      </c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6.96" customHeight="1">
      <c r="A89" s="41"/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2" customHeight="1">
      <c r="A90" s="41"/>
      <c r="B90" s="42"/>
      <c r="C90" s="35" t="s">
        <v>21</v>
      </c>
      <c r="D90" s="43"/>
      <c r="E90" s="43"/>
      <c r="F90" s="30" t="str">
        <f>F14</f>
        <v>Obec Přestavlky u Čerčan</v>
      </c>
      <c r="G90" s="43"/>
      <c r="H90" s="43"/>
      <c r="I90" s="35" t="s">
        <v>23</v>
      </c>
      <c r="J90" s="75" t="str">
        <f>IF(J14="","",J14)</f>
        <v>4. 9. 2023</v>
      </c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6.96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25.65" customHeight="1">
      <c r="A92" s="41"/>
      <c r="B92" s="42"/>
      <c r="C92" s="35" t="s">
        <v>25</v>
      </c>
      <c r="D92" s="43"/>
      <c r="E92" s="43"/>
      <c r="F92" s="30" t="str">
        <f>E17</f>
        <v>Obec Přestavlky u Čerčan</v>
      </c>
      <c r="G92" s="43"/>
      <c r="H92" s="43"/>
      <c r="I92" s="35" t="s">
        <v>30</v>
      </c>
      <c r="J92" s="39" t="str">
        <f>E23</f>
        <v>Vodohospodářský rozvoj a výstavba, a.s.</v>
      </c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5.15" customHeight="1">
      <c r="A93" s="41"/>
      <c r="B93" s="42"/>
      <c r="C93" s="35" t="s">
        <v>28</v>
      </c>
      <c r="D93" s="43"/>
      <c r="E93" s="43"/>
      <c r="F93" s="30" t="str">
        <f>IF(E20="","",E20)</f>
        <v>Vyplň údaj</v>
      </c>
      <c r="G93" s="43"/>
      <c r="H93" s="43"/>
      <c r="I93" s="35" t="s">
        <v>33</v>
      </c>
      <c r="J93" s="39" t="str">
        <f>E26</f>
        <v>M. Morská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0.32" customHeight="1">
      <c r="A94" s="41"/>
      <c r="B94" s="42"/>
      <c r="C94" s="43"/>
      <c r="D94" s="43"/>
      <c r="E94" s="43"/>
      <c r="F94" s="43"/>
      <c r="G94" s="43"/>
      <c r="H94" s="43"/>
      <c r="I94" s="43"/>
      <c r="J94" s="43"/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11" customFormat="1" ht="29.28" customHeight="1">
      <c r="A95" s="189"/>
      <c r="B95" s="190"/>
      <c r="C95" s="191" t="s">
        <v>195</v>
      </c>
      <c r="D95" s="192" t="s">
        <v>56</v>
      </c>
      <c r="E95" s="192" t="s">
        <v>52</v>
      </c>
      <c r="F95" s="192" t="s">
        <v>53</v>
      </c>
      <c r="G95" s="192" t="s">
        <v>196</v>
      </c>
      <c r="H95" s="192" t="s">
        <v>197</v>
      </c>
      <c r="I95" s="192" t="s">
        <v>198</v>
      </c>
      <c r="J95" s="192" t="s">
        <v>179</v>
      </c>
      <c r="K95" s="193" t="s">
        <v>199</v>
      </c>
      <c r="L95" s="194"/>
      <c r="M95" s="95" t="s">
        <v>19</v>
      </c>
      <c r="N95" s="96" t="s">
        <v>41</v>
      </c>
      <c r="O95" s="96" t="s">
        <v>200</v>
      </c>
      <c r="P95" s="96" t="s">
        <v>201</v>
      </c>
      <c r="Q95" s="96" t="s">
        <v>202</v>
      </c>
      <c r="R95" s="96" t="s">
        <v>203</v>
      </c>
      <c r="S95" s="96" t="s">
        <v>204</v>
      </c>
      <c r="T95" s="97" t="s">
        <v>205</v>
      </c>
      <c r="U95" s="189"/>
      <c r="V95" s="189"/>
      <c r="W95" s="189"/>
      <c r="X95" s="189"/>
      <c r="Y95" s="189"/>
      <c r="Z95" s="189"/>
      <c r="AA95" s="189"/>
      <c r="AB95" s="189"/>
      <c r="AC95" s="189"/>
      <c r="AD95" s="189"/>
      <c r="AE95" s="189"/>
    </row>
    <row r="96" s="2" customFormat="1" ht="22.8" customHeight="1">
      <c r="A96" s="41"/>
      <c r="B96" s="42"/>
      <c r="C96" s="102" t="s">
        <v>206</v>
      </c>
      <c r="D96" s="43"/>
      <c r="E96" s="43"/>
      <c r="F96" s="43"/>
      <c r="G96" s="43"/>
      <c r="H96" s="43"/>
      <c r="I96" s="43"/>
      <c r="J96" s="195">
        <f>BK96</f>
        <v>0</v>
      </c>
      <c r="K96" s="43"/>
      <c r="L96" s="47"/>
      <c r="M96" s="98"/>
      <c r="N96" s="196"/>
      <c r="O96" s="99"/>
      <c r="P96" s="197">
        <f>P97+P374</f>
        <v>0</v>
      </c>
      <c r="Q96" s="99"/>
      <c r="R96" s="197">
        <f>R97+R374</f>
        <v>1.0264325000000001</v>
      </c>
      <c r="S96" s="99"/>
      <c r="T96" s="198">
        <f>T97+T374</f>
        <v>25.599999999999998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70</v>
      </c>
      <c r="AU96" s="20" t="s">
        <v>180</v>
      </c>
      <c r="BK96" s="199">
        <f>BK97+BK374</f>
        <v>0</v>
      </c>
    </row>
    <row r="97" s="12" customFormat="1" ht="25.92" customHeight="1">
      <c r="A97" s="12"/>
      <c r="B97" s="200"/>
      <c r="C97" s="201"/>
      <c r="D97" s="202" t="s">
        <v>70</v>
      </c>
      <c r="E97" s="203" t="s">
        <v>207</v>
      </c>
      <c r="F97" s="203" t="s">
        <v>208</v>
      </c>
      <c r="G97" s="201"/>
      <c r="H97" s="201"/>
      <c r="I97" s="204"/>
      <c r="J97" s="205">
        <f>BK97</f>
        <v>0</v>
      </c>
      <c r="K97" s="201"/>
      <c r="L97" s="206"/>
      <c r="M97" s="207"/>
      <c r="N97" s="208"/>
      <c r="O97" s="208"/>
      <c r="P97" s="209">
        <f>P98+P234+P237+P250+P275+P359+P369</f>
        <v>0</v>
      </c>
      <c r="Q97" s="208"/>
      <c r="R97" s="209">
        <f>R98+R234+R237+R250+R275+R359+R369</f>
        <v>1.0264325000000001</v>
      </c>
      <c r="S97" s="208"/>
      <c r="T97" s="210">
        <f>T98+T234+T237+T250+T275+T359+T369</f>
        <v>25.599999999999998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1" t="s">
        <v>79</v>
      </c>
      <c r="AT97" s="212" t="s">
        <v>70</v>
      </c>
      <c r="AU97" s="212" t="s">
        <v>71</v>
      </c>
      <c r="AY97" s="211" t="s">
        <v>209</v>
      </c>
      <c r="BK97" s="213">
        <f>BK98+BK234+BK237+BK250+BK275+BK359+BK369</f>
        <v>0</v>
      </c>
    </row>
    <row r="98" s="12" customFormat="1" ht="22.8" customHeight="1">
      <c r="A98" s="12"/>
      <c r="B98" s="200"/>
      <c r="C98" s="201"/>
      <c r="D98" s="202" t="s">
        <v>70</v>
      </c>
      <c r="E98" s="214" t="s">
        <v>79</v>
      </c>
      <c r="F98" s="214" t="s">
        <v>210</v>
      </c>
      <c r="G98" s="201"/>
      <c r="H98" s="201"/>
      <c r="I98" s="204"/>
      <c r="J98" s="215">
        <f>BK98</f>
        <v>0</v>
      </c>
      <c r="K98" s="201"/>
      <c r="L98" s="206"/>
      <c r="M98" s="207"/>
      <c r="N98" s="208"/>
      <c r="O98" s="208"/>
      <c r="P98" s="209">
        <f>SUM(P99:P233)</f>
        <v>0</v>
      </c>
      <c r="Q98" s="208"/>
      <c r="R98" s="209">
        <f>SUM(R99:R233)</f>
        <v>0.17860999999999999</v>
      </c>
      <c r="S98" s="208"/>
      <c r="T98" s="210">
        <f>SUM(T99:T233)</f>
        <v>25.599999999999998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70</v>
      </c>
      <c r="AU98" s="212" t="s">
        <v>79</v>
      </c>
      <c r="AY98" s="211" t="s">
        <v>209</v>
      </c>
      <c r="BK98" s="213">
        <f>SUM(BK99:BK233)</f>
        <v>0</v>
      </c>
    </row>
    <row r="99" s="2" customFormat="1" ht="37.8" customHeight="1">
      <c r="A99" s="41"/>
      <c r="B99" s="42"/>
      <c r="C99" s="216" t="s">
        <v>79</v>
      </c>
      <c r="D99" s="216" t="s">
        <v>211</v>
      </c>
      <c r="E99" s="217" t="s">
        <v>1611</v>
      </c>
      <c r="F99" s="218" t="s">
        <v>1612</v>
      </c>
      <c r="G99" s="219" t="s">
        <v>258</v>
      </c>
      <c r="H99" s="220">
        <v>32</v>
      </c>
      <c r="I99" s="221"/>
      <c r="J99" s="222">
        <f>ROUND(I99*H99,2)</f>
        <v>0</v>
      </c>
      <c r="K99" s="218" t="s">
        <v>215</v>
      </c>
      <c r="L99" s="47"/>
      <c r="M99" s="223" t="s">
        <v>19</v>
      </c>
      <c r="N99" s="224" t="s">
        <v>42</v>
      </c>
      <c r="O99" s="87"/>
      <c r="P99" s="225">
        <f>O99*H99</f>
        <v>0</v>
      </c>
      <c r="Q99" s="225">
        <v>0</v>
      </c>
      <c r="R99" s="225">
        <f>Q99*H99</f>
        <v>0</v>
      </c>
      <c r="S99" s="225">
        <v>0.57999999999999996</v>
      </c>
      <c r="T99" s="226">
        <f>S99*H99</f>
        <v>18.559999999999999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7" t="s">
        <v>216</v>
      </c>
      <c r="AT99" s="227" t="s">
        <v>211</v>
      </c>
      <c r="AU99" s="227" t="s">
        <v>81</v>
      </c>
      <c r="AY99" s="20" t="s">
        <v>209</v>
      </c>
      <c r="BE99" s="228">
        <f>IF(N99="základní",J99,0)</f>
        <v>0</v>
      </c>
      <c r="BF99" s="228">
        <f>IF(N99="snížená",J99,0)</f>
        <v>0</v>
      </c>
      <c r="BG99" s="228">
        <f>IF(N99="zákl. přenesená",J99,0)</f>
        <v>0</v>
      </c>
      <c r="BH99" s="228">
        <f>IF(N99="sníž. přenesená",J99,0)</f>
        <v>0</v>
      </c>
      <c r="BI99" s="228">
        <f>IF(N99="nulová",J99,0)</f>
        <v>0</v>
      </c>
      <c r="BJ99" s="20" t="s">
        <v>79</v>
      </c>
      <c r="BK99" s="228">
        <f>ROUND(I99*H99,2)</f>
        <v>0</v>
      </c>
      <c r="BL99" s="20" t="s">
        <v>216</v>
      </c>
      <c r="BM99" s="227" t="s">
        <v>2405</v>
      </c>
    </row>
    <row r="100" s="2" customFormat="1">
      <c r="A100" s="41"/>
      <c r="B100" s="42"/>
      <c r="C100" s="43"/>
      <c r="D100" s="229" t="s">
        <v>218</v>
      </c>
      <c r="E100" s="43"/>
      <c r="F100" s="230" t="s">
        <v>1614</v>
      </c>
      <c r="G100" s="43"/>
      <c r="H100" s="43"/>
      <c r="I100" s="231"/>
      <c r="J100" s="43"/>
      <c r="K100" s="43"/>
      <c r="L100" s="47"/>
      <c r="M100" s="232"/>
      <c r="N100" s="233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218</v>
      </c>
      <c r="AU100" s="20" t="s">
        <v>81</v>
      </c>
    </row>
    <row r="101" s="13" customFormat="1">
      <c r="A101" s="13"/>
      <c r="B101" s="234"/>
      <c r="C101" s="235"/>
      <c r="D101" s="236" t="s">
        <v>220</v>
      </c>
      <c r="E101" s="237" t="s">
        <v>19</v>
      </c>
      <c r="F101" s="238" t="s">
        <v>1185</v>
      </c>
      <c r="G101" s="235"/>
      <c r="H101" s="237" t="s">
        <v>19</v>
      </c>
      <c r="I101" s="239"/>
      <c r="J101" s="235"/>
      <c r="K101" s="235"/>
      <c r="L101" s="240"/>
      <c r="M101" s="241"/>
      <c r="N101" s="242"/>
      <c r="O101" s="242"/>
      <c r="P101" s="242"/>
      <c r="Q101" s="242"/>
      <c r="R101" s="242"/>
      <c r="S101" s="242"/>
      <c r="T101" s="24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4" t="s">
        <v>220</v>
      </c>
      <c r="AU101" s="244" t="s">
        <v>81</v>
      </c>
      <c r="AV101" s="13" t="s">
        <v>79</v>
      </c>
      <c r="AW101" s="13" t="s">
        <v>32</v>
      </c>
      <c r="AX101" s="13" t="s">
        <v>71</v>
      </c>
      <c r="AY101" s="244" t="s">
        <v>209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269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4" customFormat="1">
      <c r="A103" s="14"/>
      <c r="B103" s="245"/>
      <c r="C103" s="246"/>
      <c r="D103" s="236" t="s">
        <v>220</v>
      </c>
      <c r="E103" s="247" t="s">
        <v>19</v>
      </c>
      <c r="F103" s="248" t="s">
        <v>2406</v>
      </c>
      <c r="G103" s="246"/>
      <c r="H103" s="249">
        <v>32</v>
      </c>
      <c r="I103" s="250"/>
      <c r="J103" s="246"/>
      <c r="K103" s="246"/>
      <c r="L103" s="251"/>
      <c r="M103" s="252"/>
      <c r="N103" s="253"/>
      <c r="O103" s="253"/>
      <c r="P103" s="253"/>
      <c r="Q103" s="253"/>
      <c r="R103" s="253"/>
      <c r="S103" s="253"/>
      <c r="T103" s="25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5" t="s">
        <v>220</v>
      </c>
      <c r="AU103" s="255" t="s">
        <v>81</v>
      </c>
      <c r="AV103" s="14" t="s">
        <v>81</v>
      </c>
      <c r="AW103" s="14" t="s">
        <v>32</v>
      </c>
      <c r="AX103" s="14" t="s">
        <v>79</v>
      </c>
      <c r="AY103" s="255" t="s">
        <v>209</v>
      </c>
    </row>
    <row r="104" s="2" customFormat="1" ht="33" customHeight="1">
      <c r="A104" s="41"/>
      <c r="B104" s="42"/>
      <c r="C104" s="216" t="s">
        <v>81</v>
      </c>
      <c r="D104" s="216" t="s">
        <v>211</v>
      </c>
      <c r="E104" s="217" t="s">
        <v>1616</v>
      </c>
      <c r="F104" s="218" t="s">
        <v>1617</v>
      </c>
      <c r="G104" s="219" t="s">
        <v>258</v>
      </c>
      <c r="H104" s="220">
        <v>32</v>
      </c>
      <c r="I104" s="221"/>
      <c r="J104" s="222">
        <f>ROUND(I104*H104,2)</f>
        <v>0</v>
      </c>
      <c r="K104" s="218" t="s">
        <v>215</v>
      </c>
      <c r="L104" s="47"/>
      <c r="M104" s="223" t="s">
        <v>19</v>
      </c>
      <c r="N104" s="224" t="s">
        <v>42</v>
      </c>
      <c r="O104" s="87"/>
      <c r="P104" s="225">
        <f>O104*H104</f>
        <v>0</v>
      </c>
      <c r="Q104" s="225">
        <v>0</v>
      </c>
      <c r="R104" s="225">
        <f>Q104*H104</f>
        <v>0</v>
      </c>
      <c r="S104" s="225">
        <v>0.22</v>
      </c>
      <c r="T104" s="226">
        <f>S104*H104</f>
        <v>7.04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7" t="s">
        <v>216</v>
      </c>
      <c r="AT104" s="227" t="s">
        <v>211</v>
      </c>
      <c r="AU104" s="227" t="s">
        <v>81</v>
      </c>
      <c r="AY104" s="20" t="s">
        <v>209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20" t="s">
        <v>79</v>
      </c>
      <c r="BK104" s="228">
        <f>ROUND(I104*H104,2)</f>
        <v>0</v>
      </c>
      <c r="BL104" s="20" t="s">
        <v>216</v>
      </c>
      <c r="BM104" s="227" t="s">
        <v>2407</v>
      </c>
    </row>
    <row r="105" s="2" customFormat="1">
      <c r="A105" s="41"/>
      <c r="B105" s="42"/>
      <c r="C105" s="43"/>
      <c r="D105" s="229" t="s">
        <v>218</v>
      </c>
      <c r="E105" s="43"/>
      <c r="F105" s="230" t="s">
        <v>1619</v>
      </c>
      <c r="G105" s="43"/>
      <c r="H105" s="43"/>
      <c r="I105" s="231"/>
      <c r="J105" s="43"/>
      <c r="K105" s="43"/>
      <c r="L105" s="47"/>
      <c r="M105" s="232"/>
      <c r="N105" s="233"/>
      <c r="O105" s="87"/>
      <c r="P105" s="87"/>
      <c r="Q105" s="87"/>
      <c r="R105" s="87"/>
      <c r="S105" s="87"/>
      <c r="T105" s="88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0" t="s">
        <v>218</v>
      </c>
      <c r="AU105" s="20" t="s">
        <v>81</v>
      </c>
    </row>
    <row r="106" s="13" customFormat="1">
      <c r="A106" s="13"/>
      <c r="B106" s="234"/>
      <c r="C106" s="235"/>
      <c r="D106" s="236" t="s">
        <v>220</v>
      </c>
      <c r="E106" s="237" t="s">
        <v>19</v>
      </c>
      <c r="F106" s="238" t="s">
        <v>1185</v>
      </c>
      <c r="G106" s="235"/>
      <c r="H106" s="237" t="s">
        <v>19</v>
      </c>
      <c r="I106" s="239"/>
      <c r="J106" s="235"/>
      <c r="K106" s="235"/>
      <c r="L106" s="240"/>
      <c r="M106" s="241"/>
      <c r="N106" s="242"/>
      <c r="O106" s="242"/>
      <c r="P106" s="242"/>
      <c r="Q106" s="242"/>
      <c r="R106" s="242"/>
      <c r="S106" s="242"/>
      <c r="T106" s="24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4" t="s">
        <v>220</v>
      </c>
      <c r="AU106" s="244" t="s">
        <v>81</v>
      </c>
      <c r="AV106" s="13" t="s">
        <v>79</v>
      </c>
      <c r="AW106" s="13" t="s">
        <v>32</v>
      </c>
      <c r="AX106" s="13" t="s">
        <v>71</v>
      </c>
      <c r="AY106" s="244" t="s">
        <v>209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269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4" customFormat="1">
      <c r="A108" s="14"/>
      <c r="B108" s="245"/>
      <c r="C108" s="246"/>
      <c r="D108" s="236" t="s">
        <v>220</v>
      </c>
      <c r="E108" s="247" t="s">
        <v>19</v>
      </c>
      <c r="F108" s="248" t="s">
        <v>2406</v>
      </c>
      <c r="G108" s="246"/>
      <c r="H108" s="249">
        <v>32</v>
      </c>
      <c r="I108" s="250"/>
      <c r="J108" s="246"/>
      <c r="K108" s="246"/>
      <c r="L108" s="251"/>
      <c r="M108" s="252"/>
      <c r="N108" s="253"/>
      <c r="O108" s="253"/>
      <c r="P108" s="253"/>
      <c r="Q108" s="253"/>
      <c r="R108" s="253"/>
      <c r="S108" s="253"/>
      <c r="T108" s="25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5" t="s">
        <v>220</v>
      </c>
      <c r="AU108" s="255" t="s">
        <v>81</v>
      </c>
      <c r="AV108" s="14" t="s">
        <v>81</v>
      </c>
      <c r="AW108" s="14" t="s">
        <v>32</v>
      </c>
      <c r="AX108" s="14" t="s">
        <v>79</v>
      </c>
      <c r="AY108" s="255" t="s">
        <v>209</v>
      </c>
    </row>
    <row r="109" s="2" customFormat="1" ht="16.5" customHeight="1">
      <c r="A109" s="41"/>
      <c r="B109" s="42"/>
      <c r="C109" s="216" t="s">
        <v>146</v>
      </c>
      <c r="D109" s="216" t="s">
        <v>211</v>
      </c>
      <c r="E109" s="217" t="s">
        <v>285</v>
      </c>
      <c r="F109" s="218" t="s">
        <v>286</v>
      </c>
      <c r="G109" s="219" t="s">
        <v>287</v>
      </c>
      <c r="H109" s="220">
        <v>100</v>
      </c>
      <c r="I109" s="221"/>
      <c r="J109" s="222">
        <f>ROUND(I109*H109,2)</f>
        <v>0</v>
      </c>
      <c r="K109" s="218" t="s">
        <v>215</v>
      </c>
      <c r="L109" s="47"/>
      <c r="M109" s="223" t="s">
        <v>19</v>
      </c>
      <c r="N109" s="224" t="s">
        <v>42</v>
      </c>
      <c r="O109" s="87"/>
      <c r="P109" s="225">
        <f>O109*H109</f>
        <v>0</v>
      </c>
      <c r="Q109" s="225">
        <v>3.0000000000000001E-05</v>
      </c>
      <c r="R109" s="225">
        <f>Q109*H109</f>
        <v>0.0030000000000000001</v>
      </c>
      <c r="S109" s="225">
        <v>0</v>
      </c>
      <c r="T109" s="226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7" t="s">
        <v>216</v>
      </c>
      <c r="AT109" s="227" t="s">
        <v>211</v>
      </c>
      <c r="AU109" s="227" t="s">
        <v>81</v>
      </c>
      <c r="AY109" s="20" t="s">
        <v>209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20" t="s">
        <v>79</v>
      </c>
      <c r="BK109" s="228">
        <f>ROUND(I109*H109,2)</f>
        <v>0</v>
      </c>
      <c r="BL109" s="20" t="s">
        <v>216</v>
      </c>
      <c r="BM109" s="227" t="s">
        <v>2408</v>
      </c>
    </row>
    <row r="110" s="2" customFormat="1">
      <c r="A110" s="41"/>
      <c r="B110" s="42"/>
      <c r="C110" s="43"/>
      <c r="D110" s="229" t="s">
        <v>218</v>
      </c>
      <c r="E110" s="43"/>
      <c r="F110" s="230" t="s">
        <v>289</v>
      </c>
      <c r="G110" s="43"/>
      <c r="H110" s="43"/>
      <c r="I110" s="231"/>
      <c r="J110" s="43"/>
      <c r="K110" s="43"/>
      <c r="L110" s="47"/>
      <c r="M110" s="232"/>
      <c r="N110" s="233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218</v>
      </c>
      <c r="AU110" s="20" t="s">
        <v>81</v>
      </c>
    </row>
    <row r="111" s="2" customFormat="1" ht="24.15" customHeight="1">
      <c r="A111" s="41"/>
      <c r="B111" s="42"/>
      <c r="C111" s="216" t="s">
        <v>216</v>
      </c>
      <c r="D111" s="216" t="s">
        <v>211</v>
      </c>
      <c r="E111" s="217" t="s">
        <v>291</v>
      </c>
      <c r="F111" s="218" t="s">
        <v>292</v>
      </c>
      <c r="G111" s="219" t="s">
        <v>293</v>
      </c>
      <c r="H111" s="220">
        <v>10</v>
      </c>
      <c r="I111" s="221"/>
      <c r="J111" s="222">
        <f>ROUND(I111*H111,2)</f>
        <v>0</v>
      </c>
      <c r="K111" s="218" t="s">
        <v>215</v>
      </c>
      <c r="L111" s="47"/>
      <c r="M111" s="223" t="s">
        <v>19</v>
      </c>
      <c r="N111" s="224" t="s">
        <v>42</v>
      </c>
      <c r="O111" s="87"/>
      <c r="P111" s="225">
        <f>O111*H111</f>
        <v>0</v>
      </c>
      <c r="Q111" s="225">
        <v>0</v>
      </c>
      <c r="R111" s="225">
        <f>Q111*H111</f>
        <v>0</v>
      </c>
      <c r="S111" s="225">
        <v>0</v>
      </c>
      <c r="T111" s="226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7" t="s">
        <v>216</v>
      </c>
      <c r="AT111" s="227" t="s">
        <v>211</v>
      </c>
      <c r="AU111" s="227" t="s">
        <v>81</v>
      </c>
      <c r="AY111" s="20" t="s">
        <v>209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20" t="s">
        <v>79</v>
      </c>
      <c r="BK111" s="228">
        <f>ROUND(I111*H111,2)</f>
        <v>0</v>
      </c>
      <c r="BL111" s="20" t="s">
        <v>216</v>
      </c>
      <c r="BM111" s="227" t="s">
        <v>2409</v>
      </c>
    </row>
    <row r="112" s="2" customFormat="1">
      <c r="A112" s="41"/>
      <c r="B112" s="42"/>
      <c r="C112" s="43"/>
      <c r="D112" s="229" t="s">
        <v>218</v>
      </c>
      <c r="E112" s="43"/>
      <c r="F112" s="230" t="s">
        <v>295</v>
      </c>
      <c r="G112" s="43"/>
      <c r="H112" s="43"/>
      <c r="I112" s="231"/>
      <c r="J112" s="43"/>
      <c r="K112" s="43"/>
      <c r="L112" s="47"/>
      <c r="M112" s="232"/>
      <c r="N112" s="233"/>
      <c r="O112" s="87"/>
      <c r="P112" s="87"/>
      <c r="Q112" s="87"/>
      <c r="R112" s="87"/>
      <c r="S112" s="87"/>
      <c r="T112" s="88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0" t="s">
        <v>218</v>
      </c>
      <c r="AU112" s="20" t="s">
        <v>81</v>
      </c>
    </row>
    <row r="113" s="2" customFormat="1" ht="49.05" customHeight="1">
      <c r="A113" s="41"/>
      <c r="B113" s="42"/>
      <c r="C113" s="216" t="s">
        <v>236</v>
      </c>
      <c r="D113" s="216" t="s">
        <v>211</v>
      </c>
      <c r="E113" s="217" t="s">
        <v>318</v>
      </c>
      <c r="F113" s="218" t="s">
        <v>319</v>
      </c>
      <c r="G113" s="219" t="s">
        <v>299</v>
      </c>
      <c r="H113" s="220">
        <v>1</v>
      </c>
      <c r="I113" s="221"/>
      <c r="J113" s="222">
        <f>ROUND(I113*H113,2)</f>
        <v>0</v>
      </c>
      <c r="K113" s="218" t="s">
        <v>215</v>
      </c>
      <c r="L113" s="47"/>
      <c r="M113" s="223" t="s">
        <v>19</v>
      </c>
      <c r="N113" s="224" t="s">
        <v>42</v>
      </c>
      <c r="O113" s="87"/>
      <c r="P113" s="225">
        <f>O113*H113</f>
        <v>0</v>
      </c>
      <c r="Q113" s="225">
        <v>0.06053</v>
      </c>
      <c r="R113" s="225">
        <f>Q113*H113</f>
        <v>0.06053</v>
      </c>
      <c r="S113" s="225">
        <v>0</v>
      </c>
      <c r="T113" s="226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216</v>
      </c>
      <c r="AT113" s="227" t="s">
        <v>211</v>
      </c>
      <c r="AU113" s="227" t="s">
        <v>81</v>
      </c>
      <c r="AY113" s="20" t="s">
        <v>209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20" t="s">
        <v>79</v>
      </c>
      <c r="BK113" s="228">
        <f>ROUND(I113*H113,2)</f>
        <v>0</v>
      </c>
      <c r="BL113" s="20" t="s">
        <v>216</v>
      </c>
      <c r="BM113" s="227" t="s">
        <v>2410</v>
      </c>
    </row>
    <row r="114" s="2" customFormat="1">
      <c r="A114" s="41"/>
      <c r="B114" s="42"/>
      <c r="C114" s="43"/>
      <c r="D114" s="229" t="s">
        <v>218</v>
      </c>
      <c r="E114" s="43"/>
      <c r="F114" s="230" t="s">
        <v>321</v>
      </c>
      <c r="G114" s="43"/>
      <c r="H114" s="43"/>
      <c r="I114" s="231"/>
      <c r="J114" s="43"/>
      <c r="K114" s="43"/>
      <c r="L114" s="47"/>
      <c r="M114" s="232"/>
      <c r="N114" s="233"/>
      <c r="O114" s="87"/>
      <c r="P114" s="87"/>
      <c r="Q114" s="87"/>
      <c r="R114" s="87"/>
      <c r="S114" s="87"/>
      <c r="T114" s="88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218</v>
      </c>
      <c r="AU114" s="20" t="s">
        <v>81</v>
      </c>
    </row>
    <row r="115" s="13" customFormat="1">
      <c r="A115" s="13"/>
      <c r="B115" s="234"/>
      <c r="C115" s="235"/>
      <c r="D115" s="236" t="s">
        <v>220</v>
      </c>
      <c r="E115" s="237" t="s">
        <v>19</v>
      </c>
      <c r="F115" s="238" t="s">
        <v>1201</v>
      </c>
      <c r="G115" s="235"/>
      <c r="H115" s="237" t="s">
        <v>19</v>
      </c>
      <c r="I115" s="239"/>
      <c r="J115" s="235"/>
      <c r="K115" s="235"/>
      <c r="L115" s="240"/>
      <c r="M115" s="241"/>
      <c r="N115" s="242"/>
      <c r="O115" s="242"/>
      <c r="P115" s="242"/>
      <c r="Q115" s="242"/>
      <c r="R115" s="242"/>
      <c r="S115" s="242"/>
      <c r="T115" s="24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4" t="s">
        <v>220</v>
      </c>
      <c r="AU115" s="244" t="s">
        <v>81</v>
      </c>
      <c r="AV115" s="13" t="s">
        <v>79</v>
      </c>
      <c r="AW115" s="13" t="s">
        <v>32</v>
      </c>
      <c r="AX115" s="13" t="s">
        <v>71</v>
      </c>
      <c r="AY115" s="244" t="s">
        <v>209</v>
      </c>
    </row>
    <row r="116" s="14" customFormat="1">
      <c r="A116" s="14"/>
      <c r="B116" s="245"/>
      <c r="C116" s="246"/>
      <c r="D116" s="236" t="s">
        <v>220</v>
      </c>
      <c r="E116" s="247" t="s">
        <v>19</v>
      </c>
      <c r="F116" s="248" t="s">
        <v>1836</v>
      </c>
      <c r="G116" s="246"/>
      <c r="H116" s="249">
        <v>1</v>
      </c>
      <c r="I116" s="250"/>
      <c r="J116" s="246"/>
      <c r="K116" s="246"/>
      <c r="L116" s="251"/>
      <c r="M116" s="252"/>
      <c r="N116" s="253"/>
      <c r="O116" s="253"/>
      <c r="P116" s="253"/>
      <c r="Q116" s="253"/>
      <c r="R116" s="253"/>
      <c r="S116" s="253"/>
      <c r="T116" s="25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5" t="s">
        <v>220</v>
      </c>
      <c r="AU116" s="255" t="s">
        <v>81</v>
      </c>
      <c r="AV116" s="14" t="s">
        <v>81</v>
      </c>
      <c r="AW116" s="14" t="s">
        <v>32</v>
      </c>
      <c r="AX116" s="14" t="s">
        <v>79</v>
      </c>
      <c r="AY116" s="255" t="s">
        <v>209</v>
      </c>
    </row>
    <row r="117" s="2" customFormat="1" ht="16.5" customHeight="1">
      <c r="A117" s="41"/>
      <c r="B117" s="42"/>
      <c r="C117" s="216" t="s">
        <v>227</v>
      </c>
      <c r="D117" s="216" t="s">
        <v>211</v>
      </c>
      <c r="E117" s="217" t="s">
        <v>1202</v>
      </c>
      <c r="F117" s="218" t="s">
        <v>1203</v>
      </c>
      <c r="G117" s="219" t="s">
        <v>258</v>
      </c>
      <c r="H117" s="220">
        <v>8</v>
      </c>
      <c r="I117" s="221"/>
      <c r="J117" s="222">
        <f>ROUND(I117*H117,2)</f>
        <v>0</v>
      </c>
      <c r="K117" s="218" t="s">
        <v>215</v>
      </c>
      <c r="L117" s="47"/>
      <c r="M117" s="223" t="s">
        <v>19</v>
      </c>
      <c r="N117" s="224" t="s">
        <v>42</v>
      </c>
      <c r="O117" s="87"/>
      <c r="P117" s="225">
        <f>O117*H117</f>
        <v>0</v>
      </c>
      <c r="Q117" s="225">
        <v>0</v>
      </c>
      <c r="R117" s="225">
        <f>Q117*H117</f>
        <v>0</v>
      </c>
      <c r="S117" s="225">
        <v>0</v>
      </c>
      <c r="T117" s="226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7" t="s">
        <v>216</v>
      </c>
      <c r="AT117" s="227" t="s">
        <v>211</v>
      </c>
      <c r="AU117" s="227" t="s">
        <v>81</v>
      </c>
      <c r="AY117" s="20" t="s">
        <v>209</v>
      </c>
      <c r="BE117" s="228">
        <f>IF(N117="základní",J117,0)</f>
        <v>0</v>
      </c>
      <c r="BF117" s="228">
        <f>IF(N117="snížená",J117,0)</f>
        <v>0</v>
      </c>
      <c r="BG117" s="228">
        <f>IF(N117="zákl. přenesená",J117,0)</f>
        <v>0</v>
      </c>
      <c r="BH117" s="228">
        <f>IF(N117="sníž. přenesená",J117,0)</f>
        <v>0</v>
      </c>
      <c r="BI117" s="228">
        <f>IF(N117="nulová",J117,0)</f>
        <v>0</v>
      </c>
      <c r="BJ117" s="20" t="s">
        <v>79</v>
      </c>
      <c r="BK117" s="228">
        <f>ROUND(I117*H117,2)</f>
        <v>0</v>
      </c>
      <c r="BL117" s="20" t="s">
        <v>216</v>
      </c>
      <c r="BM117" s="227" t="s">
        <v>2411</v>
      </c>
    </row>
    <row r="118" s="2" customFormat="1">
      <c r="A118" s="41"/>
      <c r="B118" s="42"/>
      <c r="C118" s="43"/>
      <c r="D118" s="229" t="s">
        <v>218</v>
      </c>
      <c r="E118" s="43"/>
      <c r="F118" s="230" t="s">
        <v>1205</v>
      </c>
      <c r="G118" s="43"/>
      <c r="H118" s="43"/>
      <c r="I118" s="231"/>
      <c r="J118" s="43"/>
      <c r="K118" s="43"/>
      <c r="L118" s="47"/>
      <c r="M118" s="232"/>
      <c r="N118" s="233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218</v>
      </c>
      <c r="AU118" s="20" t="s">
        <v>81</v>
      </c>
    </row>
    <row r="119" s="13" customFormat="1">
      <c r="A119" s="13"/>
      <c r="B119" s="234"/>
      <c r="C119" s="235"/>
      <c r="D119" s="236" t="s">
        <v>220</v>
      </c>
      <c r="E119" s="237" t="s">
        <v>19</v>
      </c>
      <c r="F119" s="238" t="s">
        <v>1206</v>
      </c>
      <c r="G119" s="235"/>
      <c r="H119" s="237" t="s">
        <v>19</v>
      </c>
      <c r="I119" s="239"/>
      <c r="J119" s="235"/>
      <c r="K119" s="235"/>
      <c r="L119" s="240"/>
      <c r="M119" s="241"/>
      <c r="N119" s="242"/>
      <c r="O119" s="242"/>
      <c r="P119" s="242"/>
      <c r="Q119" s="242"/>
      <c r="R119" s="242"/>
      <c r="S119" s="242"/>
      <c r="T119" s="24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4" t="s">
        <v>220</v>
      </c>
      <c r="AU119" s="244" t="s">
        <v>81</v>
      </c>
      <c r="AV119" s="13" t="s">
        <v>79</v>
      </c>
      <c r="AW119" s="13" t="s">
        <v>32</v>
      </c>
      <c r="AX119" s="13" t="s">
        <v>71</v>
      </c>
      <c r="AY119" s="244" t="s">
        <v>209</v>
      </c>
    </row>
    <row r="120" s="13" customFormat="1">
      <c r="A120" s="13"/>
      <c r="B120" s="234"/>
      <c r="C120" s="235"/>
      <c r="D120" s="236" t="s">
        <v>220</v>
      </c>
      <c r="E120" s="237" t="s">
        <v>19</v>
      </c>
      <c r="F120" s="238" t="s">
        <v>337</v>
      </c>
      <c r="G120" s="235"/>
      <c r="H120" s="237" t="s">
        <v>19</v>
      </c>
      <c r="I120" s="239"/>
      <c r="J120" s="235"/>
      <c r="K120" s="235"/>
      <c r="L120" s="240"/>
      <c r="M120" s="241"/>
      <c r="N120" s="242"/>
      <c r="O120" s="242"/>
      <c r="P120" s="242"/>
      <c r="Q120" s="242"/>
      <c r="R120" s="242"/>
      <c r="S120" s="242"/>
      <c r="T120" s="24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4" t="s">
        <v>220</v>
      </c>
      <c r="AU120" s="244" t="s">
        <v>81</v>
      </c>
      <c r="AV120" s="13" t="s">
        <v>79</v>
      </c>
      <c r="AW120" s="13" t="s">
        <v>32</v>
      </c>
      <c r="AX120" s="13" t="s">
        <v>71</v>
      </c>
      <c r="AY120" s="244" t="s">
        <v>209</v>
      </c>
    </row>
    <row r="121" s="14" customFormat="1">
      <c r="A121" s="14"/>
      <c r="B121" s="245"/>
      <c r="C121" s="246"/>
      <c r="D121" s="236" t="s">
        <v>220</v>
      </c>
      <c r="E121" s="247" t="s">
        <v>19</v>
      </c>
      <c r="F121" s="248" t="s">
        <v>2412</v>
      </c>
      <c r="G121" s="246"/>
      <c r="H121" s="249">
        <v>8</v>
      </c>
      <c r="I121" s="250"/>
      <c r="J121" s="246"/>
      <c r="K121" s="246"/>
      <c r="L121" s="251"/>
      <c r="M121" s="252"/>
      <c r="N121" s="253"/>
      <c r="O121" s="253"/>
      <c r="P121" s="253"/>
      <c r="Q121" s="253"/>
      <c r="R121" s="253"/>
      <c r="S121" s="253"/>
      <c r="T121" s="25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5" t="s">
        <v>220</v>
      </c>
      <c r="AU121" s="255" t="s">
        <v>81</v>
      </c>
      <c r="AV121" s="14" t="s">
        <v>81</v>
      </c>
      <c r="AW121" s="14" t="s">
        <v>32</v>
      </c>
      <c r="AX121" s="14" t="s">
        <v>79</v>
      </c>
      <c r="AY121" s="255" t="s">
        <v>209</v>
      </c>
    </row>
    <row r="122" s="2" customFormat="1" ht="33" customHeight="1">
      <c r="A122" s="41"/>
      <c r="B122" s="42"/>
      <c r="C122" s="216" t="s">
        <v>245</v>
      </c>
      <c r="D122" s="216" t="s">
        <v>211</v>
      </c>
      <c r="E122" s="217" t="s">
        <v>391</v>
      </c>
      <c r="F122" s="218" t="s">
        <v>392</v>
      </c>
      <c r="G122" s="219" t="s">
        <v>362</v>
      </c>
      <c r="H122" s="220">
        <v>30</v>
      </c>
      <c r="I122" s="221"/>
      <c r="J122" s="222">
        <f>ROUND(I122*H122,2)</f>
        <v>0</v>
      </c>
      <c r="K122" s="218" t="s">
        <v>215</v>
      </c>
      <c r="L122" s="47"/>
      <c r="M122" s="223" t="s">
        <v>19</v>
      </c>
      <c r="N122" s="224" t="s">
        <v>42</v>
      </c>
      <c r="O122" s="87"/>
      <c r="P122" s="225">
        <f>O122*H122</f>
        <v>0</v>
      </c>
      <c r="Q122" s="225">
        <v>0</v>
      </c>
      <c r="R122" s="225">
        <f>Q122*H122</f>
        <v>0</v>
      </c>
      <c r="S122" s="225">
        <v>0</v>
      </c>
      <c r="T122" s="226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7" t="s">
        <v>216</v>
      </c>
      <c r="AT122" s="227" t="s">
        <v>211</v>
      </c>
      <c r="AU122" s="227" t="s">
        <v>81</v>
      </c>
      <c r="AY122" s="20" t="s">
        <v>209</v>
      </c>
      <c r="BE122" s="228">
        <f>IF(N122="základní",J122,0)</f>
        <v>0</v>
      </c>
      <c r="BF122" s="228">
        <f>IF(N122="snížená",J122,0)</f>
        <v>0</v>
      </c>
      <c r="BG122" s="228">
        <f>IF(N122="zákl. přenesená",J122,0)</f>
        <v>0</v>
      </c>
      <c r="BH122" s="228">
        <f>IF(N122="sníž. přenesená",J122,0)</f>
        <v>0</v>
      </c>
      <c r="BI122" s="228">
        <f>IF(N122="nulová",J122,0)</f>
        <v>0</v>
      </c>
      <c r="BJ122" s="20" t="s">
        <v>79</v>
      </c>
      <c r="BK122" s="228">
        <f>ROUND(I122*H122,2)</f>
        <v>0</v>
      </c>
      <c r="BL122" s="20" t="s">
        <v>216</v>
      </c>
      <c r="BM122" s="227" t="s">
        <v>2413</v>
      </c>
    </row>
    <row r="123" s="2" customFormat="1">
      <c r="A123" s="41"/>
      <c r="B123" s="42"/>
      <c r="C123" s="43"/>
      <c r="D123" s="229" t="s">
        <v>218</v>
      </c>
      <c r="E123" s="43"/>
      <c r="F123" s="230" t="s">
        <v>394</v>
      </c>
      <c r="G123" s="43"/>
      <c r="H123" s="43"/>
      <c r="I123" s="231"/>
      <c r="J123" s="43"/>
      <c r="K123" s="43"/>
      <c r="L123" s="47"/>
      <c r="M123" s="232"/>
      <c r="N123" s="233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218</v>
      </c>
      <c r="AU123" s="20" t="s">
        <v>81</v>
      </c>
    </row>
    <row r="124" s="13" customFormat="1">
      <c r="A124" s="13"/>
      <c r="B124" s="234"/>
      <c r="C124" s="235"/>
      <c r="D124" s="236" t="s">
        <v>220</v>
      </c>
      <c r="E124" s="237" t="s">
        <v>19</v>
      </c>
      <c r="F124" s="238" t="s">
        <v>395</v>
      </c>
      <c r="G124" s="235"/>
      <c r="H124" s="237" t="s">
        <v>19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4" t="s">
        <v>220</v>
      </c>
      <c r="AU124" s="244" t="s">
        <v>81</v>
      </c>
      <c r="AV124" s="13" t="s">
        <v>79</v>
      </c>
      <c r="AW124" s="13" t="s">
        <v>32</v>
      </c>
      <c r="AX124" s="13" t="s">
        <v>71</v>
      </c>
      <c r="AY124" s="244" t="s">
        <v>209</v>
      </c>
    </row>
    <row r="125" s="14" customFormat="1">
      <c r="A125" s="14"/>
      <c r="B125" s="245"/>
      <c r="C125" s="246"/>
      <c r="D125" s="236" t="s">
        <v>220</v>
      </c>
      <c r="E125" s="247" t="s">
        <v>19</v>
      </c>
      <c r="F125" s="248" t="s">
        <v>2414</v>
      </c>
      <c r="G125" s="246"/>
      <c r="H125" s="249">
        <v>100</v>
      </c>
      <c r="I125" s="250"/>
      <c r="J125" s="246"/>
      <c r="K125" s="246"/>
      <c r="L125" s="251"/>
      <c r="M125" s="252"/>
      <c r="N125" s="253"/>
      <c r="O125" s="253"/>
      <c r="P125" s="253"/>
      <c r="Q125" s="253"/>
      <c r="R125" s="253"/>
      <c r="S125" s="253"/>
      <c r="T125" s="25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5" t="s">
        <v>220</v>
      </c>
      <c r="AU125" s="255" t="s">
        <v>81</v>
      </c>
      <c r="AV125" s="14" t="s">
        <v>81</v>
      </c>
      <c r="AW125" s="14" t="s">
        <v>32</v>
      </c>
      <c r="AX125" s="14" t="s">
        <v>71</v>
      </c>
      <c r="AY125" s="255" t="s">
        <v>209</v>
      </c>
    </row>
    <row r="126" s="14" customFormat="1">
      <c r="A126" s="14"/>
      <c r="B126" s="245"/>
      <c r="C126" s="246"/>
      <c r="D126" s="236" t="s">
        <v>220</v>
      </c>
      <c r="E126" s="247" t="s">
        <v>19</v>
      </c>
      <c r="F126" s="248" t="s">
        <v>2415</v>
      </c>
      <c r="G126" s="246"/>
      <c r="H126" s="249">
        <v>30</v>
      </c>
      <c r="I126" s="250"/>
      <c r="J126" s="246"/>
      <c r="K126" s="246"/>
      <c r="L126" s="251"/>
      <c r="M126" s="252"/>
      <c r="N126" s="253"/>
      <c r="O126" s="253"/>
      <c r="P126" s="253"/>
      <c r="Q126" s="253"/>
      <c r="R126" s="253"/>
      <c r="S126" s="253"/>
      <c r="T126" s="25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5" t="s">
        <v>220</v>
      </c>
      <c r="AU126" s="255" t="s">
        <v>81</v>
      </c>
      <c r="AV126" s="14" t="s">
        <v>81</v>
      </c>
      <c r="AW126" s="14" t="s">
        <v>32</v>
      </c>
      <c r="AX126" s="14" t="s">
        <v>79</v>
      </c>
      <c r="AY126" s="255" t="s">
        <v>209</v>
      </c>
    </row>
    <row r="127" s="2" customFormat="1" ht="24.15" customHeight="1">
      <c r="A127" s="41"/>
      <c r="B127" s="42"/>
      <c r="C127" s="216" t="s">
        <v>250</v>
      </c>
      <c r="D127" s="216" t="s">
        <v>211</v>
      </c>
      <c r="E127" s="217" t="s">
        <v>400</v>
      </c>
      <c r="F127" s="218" t="s">
        <v>401</v>
      </c>
      <c r="G127" s="219" t="s">
        <v>362</v>
      </c>
      <c r="H127" s="220">
        <v>35</v>
      </c>
      <c r="I127" s="221"/>
      <c r="J127" s="222">
        <f>ROUND(I127*H127,2)</f>
        <v>0</v>
      </c>
      <c r="K127" s="218" t="s">
        <v>215</v>
      </c>
      <c r="L127" s="47"/>
      <c r="M127" s="223" t="s">
        <v>19</v>
      </c>
      <c r="N127" s="224" t="s">
        <v>42</v>
      </c>
      <c r="O127" s="87"/>
      <c r="P127" s="225">
        <f>O127*H127</f>
        <v>0</v>
      </c>
      <c r="Q127" s="225">
        <v>0</v>
      </c>
      <c r="R127" s="225">
        <f>Q127*H127</f>
        <v>0</v>
      </c>
      <c r="S127" s="225">
        <v>0</v>
      </c>
      <c r="T127" s="226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7" t="s">
        <v>216</v>
      </c>
      <c r="AT127" s="227" t="s">
        <v>211</v>
      </c>
      <c r="AU127" s="227" t="s">
        <v>81</v>
      </c>
      <c r="AY127" s="20" t="s">
        <v>209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20" t="s">
        <v>79</v>
      </c>
      <c r="BK127" s="228">
        <f>ROUND(I127*H127,2)</f>
        <v>0</v>
      </c>
      <c r="BL127" s="20" t="s">
        <v>216</v>
      </c>
      <c r="BM127" s="227" t="s">
        <v>2416</v>
      </c>
    </row>
    <row r="128" s="2" customFormat="1">
      <c r="A128" s="41"/>
      <c r="B128" s="42"/>
      <c r="C128" s="43"/>
      <c r="D128" s="229" t="s">
        <v>218</v>
      </c>
      <c r="E128" s="43"/>
      <c r="F128" s="230" t="s">
        <v>403</v>
      </c>
      <c r="G128" s="43"/>
      <c r="H128" s="43"/>
      <c r="I128" s="231"/>
      <c r="J128" s="43"/>
      <c r="K128" s="43"/>
      <c r="L128" s="47"/>
      <c r="M128" s="232"/>
      <c r="N128" s="233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218</v>
      </c>
      <c r="AU128" s="20" t="s">
        <v>81</v>
      </c>
    </row>
    <row r="129" s="14" customFormat="1">
      <c r="A129" s="14"/>
      <c r="B129" s="245"/>
      <c r="C129" s="246"/>
      <c r="D129" s="236" t="s">
        <v>220</v>
      </c>
      <c r="E129" s="247" t="s">
        <v>19</v>
      </c>
      <c r="F129" s="248" t="s">
        <v>2417</v>
      </c>
      <c r="G129" s="246"/>
      <c r="H129" s="249">
        <v>35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5" t="s">
        <v>220</v>
      </c>
      <c r="AU129" s="255" t="s">
        <v>81</v>
      </c>
      <c r="AV129" s="14" t="s">
        <v>81</v>
      </c>
      <c r="AW129" s="14" t="s">
        <v>32</v>
      </c>
      <c r="AX129" s="14" t="s">
        <v>79</v>
      </c>
      <c r="AY129" s="255" t="s">
        <v>209</v>
      </c>
    </row>
    <row r="130" s="2" customFormat="1" ht="33" customHeight="1">
      <c r="A130" s="41"/>
      <c r="B130" s="42"/>
      <c r="C130" s="216" t="s">
        <v>255</v>
      </c>
      <c r="D130" s="216" t="s">
        <v>211</v>
      </c>
      <c r="E130" s="217" t="s">
        <v>406</v>
      </c>
      <c r="F130" s="218" t="s">
        <v>407</v>
      </c>
      <c r="G130" s="219" t="s">
        <v>362</v>
      </c>
      <c r="H130" s="220">
        <v>25</v>
      </c>
      <c r="I130" s="221"/>
      <c r="J130" s="222">
        <f>ROUND(I130*H130,2)</f>
        <v>0</v>
      </c>
      <c r="K130" s="218" t="s">
        <v>215</v>
      </c>
      <c r="L130" s="47"/>
      <c r="M130" s="223" t="s">
        <v>19</v>
      </c>
      <c r="N130" s="224" t="s">
        <v>42</v>
      </c>
      <c r="O130" s="87"/>
      <c r="P130" s="225">
        <f>O130*H130</f>
        <v>0</v>
      </c>
      <c r="Q130" s="225">
        <v>0</v>
      </c>
      <c r="R130" s="225">
        <f>Q130*H130</f>
        <v>0</v>
      </c>
      <c r="S130" s="225">
        <v>0</v>
      </c>
      <c r="T130" s="226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7" t="s">
        <v>216</v>
      </c>
      <c r="AT130" s="227" t="s">
        <v>211</v>
      </c>
      <c r="AU130" s="227" t="s">
        <v>81</v>
      </c>
      <c r="AY130" s="20" t="s">
        <v>209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20" t="s">
        <v>79</v>
      </c>
      <c r="BK130" s="228">
        <f>ROUND(I130*H130,2)</f>
        <v>0</v>
      </c>
      <c r="BL130" s="20" t="s">
        <v>216</v>
      </c>
      <c r="BM130" s="227" t="s">
        <v>2418</v>
      </c>
    </row>
    <row r="131" s="2" customFormat="1">
      <c r="A131" s="41"/>
      <c r="B131" s="42"/>
      <c r="C131" s="43"/>
      <c r="D131" s="229" t="s">
        <v>218</v>
      </c>
      <c r="E131" s="43"/>
      <c r="F131" s="230" t="s">
        <v>409</v>
      </c>
      <c r="G131" s="43"/>
      <c r="H131" s="43"/>
      <c r="I131" s="231"/>
      <c r="J131" s="43"/>
      <c r="K131" s="43"/>
      <c r="L131" s="47"/>
      <c r="M131" s="232"/>
      <c r="N131" s="233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218</v>
      </c>
      <c r="AU131" s="20" t="s">
        <v>81</v>
      </c>
    </row>
    <row r="132" s="14" customFormat="1">
      <c r="A132" s="14"/>
      <c r="B132" s="245"/>
      <c r="C132" s="246"/>
      <c r="D132" s="236" t="s">
        <v>220</v>
      </c>
      <c r="E132" s="247" t="s">
        <v>19</v>
      </c>
      <c r="F132" s="248" t="s">
        <v>2419</v>
      </c>
      <c r="G132" s="246"/>
      <c r="H132" s="249">
        <v>25</v>
      </c>
      <c r="I132" s="250"/>
      <c r="J132" s="246"/>
      <c r="K132" s="246"/>
      <c r="L132" s="251"/>
      <c r="M132" s="252"/>
      <c r="N132" s="253"/>
      <c r="O132" s="253"/>
      <c r="P132" s="253"/>
      <c r="Q132" s="253"/>
      <c r="R132" s="253"/>
      <c r="S132" s="253"/>
      <c r="T132" s="25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5" t="s">
        <v>220</v>
      </c>
      <c r="AU132" s="255" t="s">
        <v>81</v>
      </c>
      <c r="AV132" s="14" t="s">
        <v>81</v>
      </c>
      <c r="AW132" s="14" t="s">
        <v>32</v>
      </c>
      <c r="AX132" s="14" t="s">
        <v>79</v>
      </c>
      <c r="AY132" s="255" t="s">
        <v>209</v>
      </c>
    </row>
    <row r="133" s="2" customFormat="1" ht="33" customHeight="1">
      <c r="A133" s="41"/>
      <c r="B133" s="42"/>
      <c r="C133" s="216" t="s">
        <v>263</v>
      </c>
      <c r="D133" s="216" t="s">
        <v>211</v>
      </c>
      <c r="E133" s="217" t="s">
        <v>412</v>
      </c>
      <c r="F133" s="218" t="s">
        <v>413</v>
      </c>
      <c r="G133" s="219" t="s">
        <v>362</v>
      </c>
      <c r="H133" s="220">
        <v>10</v>
      </c>
      <c r="I133" s="221"/>
      <c r="J133" s="222">
        <f>ROUND(I133*H133,2)</f>
        <v>0</v>
      </c>
      <c r="K133" s="218" t="s">
        <v>215</v>
      </c>
      <c r="L133" s="47"/>
      <c r="M133" s="223" t="s">
        <v>19</v>
      </c>
      <c r="N133" s="224" t="s">
        <v>42</v>
      </c>
      <c r="O133" s="87"/>
      <c r="P133" s="225">
        <f>O133*H133</f>
        <v>0</v>
      </c>
      <c r="Q133" s="225">
        <v>0</v>
      </c>
      <c r="R133" s="225">
        <f>Q133*H133</f>
        <v>0</v>
      </c>
      <c r="S133" s="225">
        <v>0</v>
      </c>
      <c r="T133" s="22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216</v>
      </c>
      <c r="AT133" s="227" t="s">
        <v>211</v>
      </c>
      <c r="AU133" s="227" t="s">
        <v>81</v>
      </c>
      <c r="AY133" s="20" t="s">
        <v>209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20" t="s">
        <v>79</v>
      </c>
      <c r="BK133" s="228">
        <f>ROUND(I133*H133,2)</f>
        <v>0</v>
      </c>
      <c r="BL133" s="20" t="s">
        <v>216</v>
      </c>
      <c r="BM133" s="227" t="s">
        <v>2420</v>
      </c>
    </row>
    <row r="134" s="2" customFormat="1">
      <c r="A134" s="41"/>
      <c r="B134" s="42"/>
      <c r="C134" s="43"/>
      <c r="D134" s="229" t="s">
        <v>218</v>
      </c>
      <c r="E134" s="43"/>
      <c r="F134" s="230" t="s">
        <v>415</v>
      </c>
      <c r="G134" s="43"/>
      <c r="H134" s="43"/>
      <c r="I134" s="231"/>
      <c r="J134" s="43"/>
      <c r="K134" s="43"/>
      <c r="L134" s="47"/>
      <c r="M134" s="232"/>
      <c r="N134" s="233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218</v>
      </c>
      <c r="AU134" s="20" t="s">
        <v>81</v>
      </c>
    </row>
    <row r="135" s="14" customFormat="1">
      <c r="A135" s="14"/>
      <c r="B135" s="245"/>
      <c r="C135" s="246"/>
      <c r="D135" s="236" t="s">
        <v>220</v>
      </c>
      <c r="E135" s="247" t="s">
        <v>19</v>
      </c>
      <c r="F135" s="248" t="s">
        <v>2421</v>
      </c>
      <c r="G135" s="246"/>
      <c r="H135" s="249">
        <v>10</v>
      </c>
      <c r="I135" s="250"/>
      <c r="J135" s="246"/>
      <c r="K135" s="246"/>
      <c r="L135" s="251"/>
      <c r="M135" s="252"/>
      <c r="N135" s="253"/>
      <c r="O135" s="253"/>
      <c r="P135" s="253"/>
      <c r="Q135" s="253"/>
      <c r="R135" s="253"/>
      <c r="S135" s="253"/>
      <c r="T135" s="25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5" t="s">
        <v>220</v>
      </c>
      <c r="AU135" s="255" t="s">
        <v>81</v>
      </c>
      <c r="AV135" s="14" t="s">
        <v>81</v>
      </c>
      <c r="AW135" s="14" t="s">
        <v>32</v>
      </c>
      <c r="AX135" s="14" t="s">
        <v>79</v>
      </c>
      <c r="AY135" s="255" t="s">
        <v>209</v>
      </c>
    </row>
    <row r="136" s="2" customFormat="1" ht="24.15" customHeight="1">
      <c r="A136" s="41"/>
      <c r="B136" s="42"/>
      <c r="C136" s="216" t="s">
        <v>272</v>
      </c>
      <c r="D136" s="216" t="s">
        <v>211</v>
      </c>
      <c r="E136" s="217" t="s">
        <v>418</v>
      </c>
      <c r="F136" s="218" t="s">
        <v>419</v>
      </c>
      <c r="G136" s="219" t="s">
        <v>362</v>
      </c>
      <c r="H136" s="220">
        <v>10</v>
      </c>
      <c r="I136" s="221"/>
      <c r="J136" s="222">
        <f>ROUND(I136*H136,2)</f>
        <v>0</v>
      </c>
      <c r="K136" s="218" t="s">
        <v>215</v>
      </c>
      <c r="L136" s="47"/>
      <c r="M136" s="223" t="s">
        <v>19</v>
      </c>
      <c r="N136" s="224" t="s">
        <v>42</v>
      </c>
      <c r="O136" s="87"/>
      <c r="P136" s="225">
        <f>O136*H136</f>
        <v>0</v>
      </c>
      <c r="Q136" s="225">
        <v>0</v>
      </c>
      <c r="R136" s="225">
        <f>Q136*H136</f>
        <v>0</v>
      </c>
      <c r="S136" s="225">
        <v>0</v>
      </c>
      <c r="T136" s="226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27" t="s">
        <v>216</v>
      </c>
      <c r="AT136" s="227" t="s">
        <v>211</v>
      </c>
      <c r="AU136" s="227" t="s">
        <v>81</v>
      </c>
      <c r="AY136" s="20" t="s">
        <v>209</v>
      </c>
      <c r="BE136" s="228">
        <f>IF(N136="základní",J136,0)</f>
        <v>0</v>
      </c>
      <c r="BF136" s="228">
        <f>IF(N136="snížená",J136,0)</f>
        <v>0</v>
      </c>
      <c r="BG136" s="228">
        <f>IF(N136="zákl. přenesená",J136,0)</f>
        <v>0</v>
      </c>
      <c r="BH136" s="228">
        <f>IF(N136="sníž. přenesená",J136,0)</f>
        <v>0</v>
      </c>
      <c r="BI136" s="228">
        <f>IF(N136="nulová",J136,0)</f>
        <v>0</v>
      </c>
      <c r="BJ136" s="20" t="s">
        <v>79</v>
      </c>
      <c r="BK136" s="228">
        <f>ROUND(I136*H136,2)</f>
        <v>0</v>
      </c>
      <c r="BL136" s="20" t="s">
        <v>216</v>
      </c>
      <c r="BM136" s="227" t="s">
        <v>2422</v>
      </c>
    </row>
    <row r="137" s="2" customFormat="1">
      <c r="A137" s="41"/>
      <c r="B137" s="42"/>
      <c r="C137" s="43"/>
      <c r="D137" s="229" t="s">
        <v>218</v>
      </c>
      <c r="E137" s="43"/>
      <c r="F137" s="230" t="s">
        <v>421</v>
      </c>
      <c r="G137" s="43"/>
      <c r="H137" s="43"/>
      <c r="I137" s="231"/>
      <c r="J137" s="43"/>
      <c r="K137" s="43"/>
      <c r="L137" s="47"/>
      <c r="M137" s="232"/>
      <c r="N137" s="233"/>
      <c r="O137" s="87"/>
      <c r="P137" s="87"/>
      <c r="Q137" s="87"/>
      <c r="R137" s="87"/>
      <c r="S137" s="87"/>
      <c r="T137" s="88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0" t="s">
        <v>218</v>
      </c>
      <c r="AU137" s="20" t="s">
        <v>81</v>
      </c>
    </row>
    <row r="138" s="13" customFormat="1">
      <c r="A138" s="13"/>
      <c r="B138" s="234"/>
      <c r="C138" s="235"/>
      <c r="D138" s="236" t="s">
        <v>220</v>
      </c>
      <c r="E138" s="237" t="s">
        <v>19</v>
      </c>
      <c r="F138" s="238" t="s">
        <v>422</v>
      </c>
      <c r="G138" s="235"/>
      <c r="H138" s="237" t="s">
        <v>19</v>
      </c>
      <c r="I138" s="239"/>
      <c r="J138" s="235"/>
      <c r="K138" s="235"/>
      <c r="L138" s="240"/>
      <c r="M138" s="241"/>
      <c r="N138" s="242"/>
      <c r="O138" s="242"/>
      <c r="P138" s="242"/>
      <c r="Q138" s="242"/>
      <c r="R138" s="242"/>
      <c r="S138" s="242"/>
      <c r="T138" s="24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4" t="s">
        <v>220</v>
      </c>
      <c r="AU138" s="244" t="s">
        <v>81</v>
      </c>
      <c r="AV138" s="13" t="s">
        <v>79</v>
      </c>
      <c r="AW138" s="13" t="s">
        <v>32</v>
      </c>
      <c r="AX138" s="13" t="s">
        <v>71</v>
      </c>
      <c r="AY138" s="244" t="s">
        <v>209</v>
      </c>
    </row>
    <row r="139" s="14" customFormat="1">
      <c r="A139" s="14"/>
      <c r="B139" s="245"/>
      <c r="C139" s="246"/>
      <c r="D139" s="236" t="s">
        <v>220</v>
      </c>
      <c r="E139" s="247" t="s">
        <v>19</v>
      </c>
      <c r="F139" s="248" t="s">
        <v>2423</v>
      </c>
      <c r="G139" s="246"/>
      <c r="H139" s="249">
        <v>100</v>
      </c>
      <c r="I139" s="250"/>
      <c r="J139" s="246"/>
      <c r="K139" s="246"/>
      <c r="L139" s="251"/>
      <c r="M139" s="252"/>
      <c r="N139" s="253"/>
      <c r="O139" s="253"/>
      <c r="P139" s="253"/>
      <c r="Q139" s="253"/>
      <c r="R139" s="253"/>
      <c r="S139" s="253"/>
      <c r="T139" s="25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5" t="s">
        <v>220</v>
      </c>
      <c r="AU139" s="255" t="s">
        <v>81</v>
      </c>
      <c r="AV139" s="14" t="s">
        <v>81</v>
      </c>
      <c r="AW139" s="14" t="s">
        <v>32</v>
      </c>
      <c r="AX139" s="14" t="s">
        <v>71</v>
      </c>
      <c r="AY139" s="255" t="s">
        <v>209</v>
      </c>
    </row>
    <row r="140" s="16" customFormat="1">
      <c r="A140" s="16"/>
      <c r="B140" s="267"/>
      <c r="C140" s="268"/>
      <c r="D140" s="236" t="s">
        <v>220</v>
      </c>
      <c r="E140" s="269" t="s">
        <v>19</v>
      </c>
      <c r="F140" s="270" t="s">
        <v>370</v>
      </c>
      <c r="G140" s="268"/>
      <c r="H140" s="271">
        <v>100</v>
      </c>
      <c r="I140" s="272"/>
      <c r="J140" s="268"/>
      <c r="K140" s="268"/>
      <c r="L140" s="273"/>
      <c r="M140" s="274"/>
      <c r="N140" s="275"/>
      <c r="O140" s="275"/>
      <c r="P140" s="275"/>
      <c r="Q140" s="275"/>
      <c r="R140" s="275"/>
      <c r="S140" s="275"/>
      <c r="T140" s="27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T140" s="277" t="s">
        <v>220</v>
      </c>
      <c r="AU140" s="277" t="s">
        <v>81</v>
      </c>
      <c r="AV140" s="16" t="s">
        <v>146</v>
      </c>
      <c r="AW140" s="16" t="s">
        <v>32</v>
      </c>
      <c r="AX140" s="16" t="s">
        <v>71</v>
      </c>
      <c r="AY140" s="277" t="s">
        <v>209</v>
      </c>
    </row>
    <row r="141" s="13" customFormat="1">
      <c r="A141" s="13"/>
      <c r="B141" s="234"/>
      <c r="C141" s="235"/>
      <c r="D141" s="236" t="s">
        <v>220</v>
      </c>
      <c r="E141" s="237" t="s">
        <v>19</v>
      </c>
      <c r="F141" s="238" t="s">
        <v>425</v>
      </c>
      <c r="G141" s="235"/>
      <c r="H141" s="237" t="s">
        <v>19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220</v>
      </c>
      <c r="AU141" s="244" t="s">
        <v>81</v>
      </c>
      <c r="AV141" s="13" t="s">
        <v>79</v>
      </c>
      <c r="AW141" s="13" t="s">
        <v>32</v>
      </c>
      <c r="AX141" s="13" t="s">
        <v>71</v>
      </c>
      <c r="AY141" s="244" t="s">
        <v>209</v>
      </c>
    </row>
    <row r="142" s="14" customFormat="1">
      <c r="A142" s="14"/>
      <c r="B142" s="245"/>
      <c r="C142" s="246"/>
      <c r="D142" s="236" t="s">
        <v>220</v>
      </c>
      <c r="E142" s="247" t="s">
        <v>19</v>
      </c>
      <c r="F142" s="248" t="s">
        <v>2424</v>
      </c>
      <c r="G142" s="246"/>
      <c r="H142" s="249">
        <v>10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220</v>
      </c>
      <c r="AU142" s="255" t="s">
        <v>81</v>
      </c>
      <c r="AV142" s="14" t="s">
        <v>81</v>
      </c>
      <c r="AW142" s="14" t="s">
        <v>32</v>
      </c>
      <c r="AX142" s="14" t="s">
        <v>79</v>
      </c>
      <c r="AY142" s="255" t="s">
        <v>209</v>
      </c>
    </row>
    <row r="143" s="2" customFormat="1" ht="24.15" customHeight="1">
      <c r="A143" s="41"/>
      <c r="B143" s="42"/>
      <c r="C143" s="216" t="s">
        <v>8</v>
      </c>
      <c r="D143" s="216" t="s">
        <v>211</v>
      </c>
      <c r="E143" s="217" t="s">
        <v>464</v>
      </c>
      <c r="F143" s="218" t="s">
        <v>465</v>
      </c>
      <c r="G143" s="219" t="s">
        <v>258</v>
      </c>
      <c r="H143" s="220">
        <v>198</v>
      </c>
      <c r="I143" s="221"/>
      <c r="J143" s="222">
        <f>ROUND(I143*H143,2)</f>
        <v>0</v>
      </c>
      <c r="K143" s="218" t="s">
        <v>215</v>
      </c>
      <c r="L143" s="47"/>
      <c r="M143" s="223" t="s">
        <v>19</v>
      </c>
      <c r="N143" s="224" t="s">
        <v>42</v>
      </c>
      <c r="O143" s="87"/>
      <c r="P143" s="225">
        <f>O143*H143</f>
        <v>0</v>
      </c>
      <c r="Q143" s="225">
        <v>0.00058</v>
      </c>
      <c r="R143" s="225">
        <f>Q143*H143</f>
        <v>0.11484</v>
      </c>
      <c r="S143" s="225">
        <v>0</v>
      </c>
      <c r="T143" s="226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7" t="s">
        <v>216</v>
      </c>
      <c r="AT143" s="227" t="s">
        <v>211</v>
      </c>
      <c r="AU143" s="227" t="s">
        <v>81</v>
      </c>
      <c r="AY143" s="20" t="s">
        <v>209</v>
      </c>
      <c r="BE143" s="228">
        <f>IF(N143="základní",J143,0)</f>
        <v>0</v>
      </c>
      <c r="BF143" s="228">
        <f>IF(N143="snížená",J143,0)</f>
        <v>0</v>
      </c>
      <c r="BG143" s="228">
        <f>IF(N143="zákl. přenesená",J143,0)</f>
        <v>0</v>
      </c>
      <c r="BH143" s="228">
        <f>IF(N143="sníž. přenesená",J143,0)</f>
        <v>0</v>
      </c>
      <c r="BI143" s="228">
        <f>IF(N143="nulová",J143,0)</f>
        <v>0</v>
      </c>
      <c r="BJ143" s="20" t="s">
        <v>79</v>
      </c>
      <c r="BK143" s="228">
        <f>ROUND(I143*H143,2)</f>
        <v>0</v>
      </c>
      <c r="BL143" s="20" t="s">
        <v>216</v>
      </c>
      <c r="BM143" s="227" t="s">
        <v>2425</v>
      </c>
    </row>
    <row r="144" s="2" customFormat="1">
      <c r="A144" s="41"/>
      <c r="B144" s="42"/>
      <c r="C144" s="43"/>
      <c r="D144" s="229" t="s">
        <v>218</v>
      </c>
      <c r="E144" s="43"/>
      <c r="F144" s="230" t="s">
        <v>467</v>
      </c>
      <c r="G144" s="43"/>
      <c r="H144" s="43"/>
      <c r="I144" s="231"/>
      <c r="J144" s="43"/>
      <c r="K144" s="43"/>
      <c r="L144" s="47"/>
      <c r="M144" s="232"/>
      <c r="N144" s="233"/>
      <c r="O144" s="87"/>
      <c r="P144" s="87"/>
      <c r="Q144" s="87"/>
      <c r="R144" s="87"/>
      <c r="S144" s="87"/>
      <c r="T144" s="88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0" t="s">
        <v>218</v>
      </c>
      <c r="AU144" s="20" t="s">
        <v>81</v>
      </c>
    </row>
    <row r="145" s="14" customFormat="1">
      <c r="A145" s="14"/>
      <c r="B145" s="245"/>
      <c r="C145" s="246"/>
      <c r="D145" s="236" t="s">
        <v>220</v>
      </c>
      <c r="E145" s="247" t="s">
        <v>19</v>
      </c>
      <c r="F145" s="248" t="s">
        <v>2426</v>
      </c>
      <c r="G145" s="246"/>
      <c r="H145" s="249">
        <v>198</v>
      </c>
      <c r="I145" s="250"/>
      <c r="J145" s="246"/>
      <c r="K145" s="246"/>
      <c r="L145" s="251"/>
      <c r="M145" s="252"/>
      <c r="N145" s="253"/>
      <c r="O145" s="253"/>
      <c r="P145" s="253"/>
      <c r="Q145" s="253"/>
      <c r="R145" s="253"/>
      <c r="S145" s="253"/>
      <c r="T145" s="25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5" t="s">
        <v>220</v>
      </c>
      <c r="AU145" s="255" t="s">
        <v>81</v>
      </c>
      <c r="AV145" s="14" t="s">
        <v>81</v>
      </c>
      <c r="AW145" s="14" t="s">
        <v>32</v>
      </c>
      <c r="AX145" s="14" t="s">
        <v>79</v>
      </c>
      <c r="AY145" s="255" t="s">
        <v>209</v>
      </c>
    </row>
    <row r="146" s="2" customFormat="1" ht="24.15" customHeight="1">
      <c r="A146" s="41"/>
      <c r="B146" s="42"/>
      <c r="C146" s="216" t="s">
        <v>284</v>
      </c>
      <c r="D146" s="216" t="s">
        <v>211</v>
      </c>
      <c r="E146" s="217" t="s">
        <v>471</v>
      </c>
      <c r="F146" s="218" t="s">
        <v>472</v>
      </c>
      <c r="G146" s="219" t="s">
        <v>258</v>
      </c>
      <c r="H146" s="220">
        <v>198</v>
      </c>
      <c r="I146" s="221"/>
      <c r="J146" s="222">
        <f>ROUND(I146*H146,2)</f>
        <v>0</v>
      </c>
      <c r="K146" s="218" t="s">
        <v>215</v>
      </c>
      <c r="L146" s="47"/>
      <c r="M146" s="223" t="s">
        <v>19</v>
      </c>
      <c r="N146" s="224" t="s">
        <v>42</v>
      </c>
      <c r="O146" s="87"/>
      <c r="P146" s="225">
        <f>O146*H146</f>
        <v>0</v>
      </c>
      <c r="Q146" s="225">
        <v>0</v>
      </c>
      <c r="R146" s="225">
        <f>Q146*H146</f>
        <v>0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216</v>
      </c>
      <c r="AT146" s="227" t="s">
        <v>211</v>
      </c>
      <c r="AU146" s="227" t="s">
        <v>81</v>
      </c>
      <c r="AY146" s="20" t="s">
        <v>209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20" t="s">
        <v>79</v>
      </c>
      <c r="BK146" s="228">
        <f>ROUND(I146*H146,2)</f>
        <v>0</v>
      </c>
      <c r="BL146" s="20" t="s">
        <v>216</v>
      </c>
      <c r="BM146" s="227" t="s">
        <v>2427</v>
      </c>
    </row>
    <row r="147" s="2" customFormat="1">
      <c r="A147" s="41"/>
      <c r="B147" s="42"/>
      <c r="C147" s="43"/>
      <c r="D147" s="229" t="s">
        <v>218</v>
      </c>
      <c r="E147" s="43"/>
      <c r="F147" s="230" t="s">
        <v>474</v>
      </c>
      <c r="G147" s="43"/>
      <c r="H147" s="43"/>
      <c r="I147" s="231"/>
      <c r="J147" s="43"/>
      <c r="K147" s="43"/>
      <c r="L147" s="47"/>
      <c r="M147" s="232"/>
      <c r="N147" s="233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218</v>
      </c>
      <c r="AU147" s="20" t="s">
        <v>81</v>
      </c>
    </row>
    <row r="148" s="2" customFormat="1" ht="37.8" customHeight="1">
      <c r="A148" s="41"/>
      <c r="B148" s="42"/>
      <c r="C148" s="216" t="s">
        <v>290</v>
      </c>
      <c r="D148" s="216" t="s">
        <v>211</v>
      </c>
      <c r="E148" s="217" t="s">
        <v>598</v>
      </c>
      <c r="F148" s="218" t="s">
        <v>599</v>
      </c>
      <c r="G148" s="219" t="s">
        <v>362</v>
      </c>
      <c r="H148" s="220">
        <v>164.69999999999999</v>
      </c>
      <c r="I148" s="221"/>
      <c r="J148" s="222">
        <f>ROUND(I148*H148,2)</f>
        <v>0</v>
      </c>
      <c r="K148" s="218" t="s">
        <v>215</v>
      </c>
      <c r="L148" s="47"/>
      <c r="M148" s="223" t="s">
        <v>19</v>
      </c>
      <c r="N148" s="224" t="s">
        <v>42</v>
      </c>
      <c r="O148" s="87"/>
      <c r="P148" s="225">
        <f>O148*H148</f>
        <v>0</v>
      </c>
      <c r="Q148" s="225">
        <v>0</v>
      </c>
      <c r="R148" s="225">
        <f>Q148*H148</f>
        <v>0</v>
      </c>
      <c r="S148" s="225">
        <v>0</v>
      </c>
      <c r="T148" s="226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7" t="s">
        <v>216</v>
      </c>
      <c r="AT148" s="227" t="s">
        <v>211</v>
      </c>
      <c r="AU148" s="227" t="s">
        <v>81</v>
      </c>
      <c r="AY148" s="20" t="s">
        <v>209</v>
      </c>
      <c r="BE148" s="228">
        <f>IF(N148="základní",J148,0)</f>
        <v>0</v>
      </c>
      <c r="BF148" s="228">
        <f>IF(N148="snížená",J148,0)</f>
        <v>0</v>
      </c>
      <c r="BG148" s="228">
        <f>IF(N148="zákl. přenesená",J148,0)</f>
        <v>0</v>
      </c>
      <c r="BH148" s="228">
        <f>IF(N148="sníž. přenesená",J148,0)</f>
        <v>0</v>
      </c>
      <c r="BI148" s="228">
        <f>IF(N148="nulová",J148,0)</f>
        <v>0</v>
      </c>
      <c r="BJ148" s="20" t="s">
        <v>79</v>
      </c>
      <c r="BK148" s="228">
        <f>ROUND(I148*H148,2)</f>
        <v>0</v>
      </c>
      <c r="BL148" s="20" t="s">
        <v>216</v>
      </c>
      <c r="BM148" s="227" t="s">
        <v>2428</v>
      </c>
    </row>
    <row r="149" s="2" customFormat="1">
      <c r="A149" s="41"/>
      <c r="B149" s="42"/>
      <c r="C149" s="43"/>
      <c r="D149" s="229" t="s">
        <v>218</v>
      </c>
      <c r="E149" s="43"/>
      <c r="F149" s="230" t="s">
        <v>601</v>
      </c>
      <c r="G149" s="43"/>
      <c r="H149" s="43"/>
      <c r="I149" s="231"/>
      <c r="J149" s="43"/>
      <c r="K149" s="43"/>
      <c r="L149" s="47"/>
      <c r="M149" s="232"/>
      <c r="N149" s="233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218</v>
      </c>
      <c r="AU149" s="20" t="s">
        <v>81</v>
      </c>
    </row>
    <row r="150" s="13" customFormat="1">
      <c r="A150" s="13"/>
      <c r="B150" s="234"/>
      <c r="C150" s="235"/>
      <c r="D150" s="236" t="s">
        <v>220</v>
      </c>
      <c r="E150" s="237" t="s">
        <v>19</v>
      </c>
      <c r="F150" s="238" t="s">
        <v>604</v>
      </c>
      <c r="G150" s="235"/>
      <c r="H150" s="237" t="s">
        <v>19</v>
      </c>
      <c r="I150" s="239"/>
      <c r="J150" s="235"/>
      <c r="K150" s="235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220</v>
      </c>
      <c r="AU150" s="244" t="s">
        <v>81</v>
      </c>
      <c r="AV150" s="13" t="s">
        <v>79</v>
      </c>
      <c r="AW150" s="13" t="s">
        <v>32</v>
      </c>
      <c r="AX150" s="13" t="s">
        <v>71</v>
      </c>
      <c r="AY150" s="244" t="s">
        <v>209</v>
      </c>
    </row>
    <row r="151" s="14" customFormat="1">
      <c r="A151" s="14"/>
      <c r="B151" s="245"/>
      <c r="C151" s="246"/>
      <c r="D151" s="236" t="s">
        <v>220</v>
      </c>
      <c r="E151" s="247" t="s">
        <v>19</v>
      </c>
      <c r="F151" s="248" t="s">
        <v>2429</v>
      </c>
      <c r="G151" s="246"/>
      <c r="H151" s="249">
        <v>1.6000000000000001</v>
      </c>
      <c r="I151" s="250"/>
      <c r="J151" s="246"/>
      <c r="K151" s="246"/>
      <c r="L151" s="251"/>
      <c r="M151" s="252"/>
      <c r="N151" s="253"/>
      <c r="O151" s="253"/>
      <c r="P151" s="253"/>
      <c r="Q151" s="253"/>
      <c r="R151" s="253"/>
      <c r="S151" s="253"/>
      <c r="T151" s="25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5" t="s">
        <v>220</v>
      </c>
      <c r="AU151" s="255" t="s">
        <v>81</v>
      </c>
      <c r="AV151" s="14" t="s">
        <v>81</v>
      </c>
      <c r="AW151" s="14" t="s">
        <v>32</v>
      </c>
      <c r="AX151" s="14" t="s">
        <v>71</v>
      </c>
      <c r="AY151" s="255" t="s">
        <v>209</v>
      </c>
    </row>
    <row r="152" s="13" customFormat="1">
      <c r="A152" s="13"/>
      <c r="B152" s="234"/>
      <c r="C152" s="235"/>
      <c r="D152" s="236" t="s">
        <v>220</v>
      </c>
      <c r="E152" s="237" t="s">
        <v>19</v>
      </c>
      <c r="F152" s="238" t="s">
        <v>610</v>
      </c>
      <c r="G152" s="235"/>
      <c r="H152" s="237" t="s">
        <v>19</v>
      </c>
      <c r="I152" s="239"/>
      <c r="J152" s="235"/>
      <c r="K152" s="235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220</v>
      </c>
      <c r="AU152" s="244" t="s">
        <v>81</v>
      </c>
      <c r="AV152" s="13" t="s">
        <v>79</v>
      </c>
      <c r="AW152" s="13" t="s">
        <v>32</v>
      </c>
      <c r="AX152" s="13" t="s">
        <v>71</v>
      </c>
      <c r="AY152" s="244" t="s">
        <v>209</v>
      </c>
    </row>
    <row r="153" s="14" customFormat="1">
      <c r="A153" s="14"/>
      <c r="B153" s="245"/>
      <c r="C153" s="246"/>
      <c r="D153" s="236" t="s">
        <v>220</v>
      </c>
      <c r="E153" s="247" t="s">
        <v>19</v>
      </c>
      <c r="F153" s="248" t="s">
        <v>2430</v>
      </c>
      <c r="G153" s="246"/>
      <c r="H153" s="249">
        <v>65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220</v>
      </c>
      <c r="AU153" s="255" t="s">
        <v>81</v>
      </c>
      <c r="AV153" s="14" t="s">
        <v>81</v>
      </c>
      <c r="AW153" s="14" t="s">
        <v>32</v>
      </c>
      <c r="AX153" s="14" t="s">
        <v>71</v>
      </c>
      <c r="AY153" s="255" t="s">
        <v>209</v>
      </c>
    </row>
    <row r="154" s="16" customFormat="1">
      <c r="A154" s="16"/>
      <c r="B154" s="267"/>
      <c r="C154" s="268"/>
      <c r="D154" s="236" t="s">
        <v>220</v>
      </c>
      <c r="E154" s="269" t="s">
        <v>19</v>
      </c>
      <c r="F154" s="270" t="s">
        <v>370</v>
      </c>
      <c r="G154" s="268"/>
      <c r="H154" s="271">
        <v>66.599999999999994</v>
      </c>
      <c r="I154" s="272"/>
      <c r="J154" s="268"/>
      <c r="K154" s="268"/>
      <c r="L154" s="273"/>
      <c r="M154" s="274"/>
      <c r="N154" s="275"/>
      <c r="O154" s="275"/>
      <c r="P154" s="275"/>
      <c r="Q154" s="275"/>
      <c r="R154" s="275"/>
      <c r="S154" s="275"/>
      <c r="T154" s="27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T154" s="277" t="s">
        <v>220</v>
      </c>
      <c r="AU154" s="277" t="s">
        <v>81</v>
      </c>
      <c r="AV154" s="16" t="s">
        <v>146</v>
      </c>
      <c r="AW154" s="16" t="s">
        <v>32</v>
      </c>
      <c r="AX154" s="16" t="s">
        <v>71</v>
      </c>
      <c r="AY154" s="277" t="s">
        <v>209</v>
      </c>
    </row>
    <row r="155" s="13" customFormat="1">
      <c r="A155" s="13"/>
      <c r="B155" s="234"/>
      <c r="C155" s="235"/>
      <c r="D155" s="236" t="s">
        <v>220</v>
      </c>
      <c r="E155" s="237" t="s">
        <v>19</v>
      </c>
      <c r="F155" s="238" t="s">
        <v>615</v>
      </c>
      <c r="G155" s="235"/>
      <c r="H155" s="237" t="s">
        <v>19</v>
      </c>
      <c r="I155" s="239"/>
      <c r="J155" s="235"/>
      <c r="K155" s="235"/>
      <c r="L155" s="240"/>
      <c r="M155" s="241"/>
      <c r="N155" s="242"/>
      <c r="O155" s="242"/>
      <c r="P155" s="242"/>
      <c r="Q155" s="242"/>
      <c r="R155" s="242"/>
      <c r="S155" s="242"/>
      <c r="T155" s="24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4" t="s">
        <v>220</v>
      </c>
      <c r="AU155" s="244" t="s">
        <v>81</v>
      </c>
      <c r="AV155" s="13" t="s">
        <v>79</v>
      </c>
      <c r="AW155" s="13" t="s">
        <v>32</v>
      </c>
      <c r="AX155" s="13" t="s">
        <v>71</v>
      </c>
      <c r="AY155" s="244" t="s">
        <v>209</v>
      </c>
    </row>
    <row r="156" s="14" customFormat="1">
      <c r="A156" s="14"/>
      <c r="B156" s="245"/>
      <c r="C156" s="246"/>
      <c r="D156" s="236" t="s">
        <v>220</v>
      </c>
      <c r="E156" s="247" t="s">
        <v>19</v>
      </c>
      <c r="F156" s="248" t="s">
        <v>2431</v>
      </c>
      <c r="G156" s="246"/>
      <c r="H156" s="249">
        <v>1.6000000000000001</v>
      </c>
      <c r="I156" s="250"/>
      <c r="J156" s="246"/>
      <c r="K156" s="246"/>
      <c r="L156" s="251"/>
      <c r="M156" s="252"/>
      <c r="N156" s="253"/>
      <c r="O156" s="253"/>
      <c r="P156" s="253"/>
      <c r="Q156" s="253"/>
      <c r="R156" s="253"/>
      <c r="S156" s="253"/>
      <c r="T156" s="25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5" t="s">
        <v>220</v>
      </c>
      <c r="AU156" s="255" t="s">
        <v>81</v>
      </c>
      <c r="AV156" s="14" t="s">
        <v>81</v>
      </c>
      <c r="AW156" s="14" t="s">
        <v>32</v>
      </c>
      <c r="AX156" s="14" t="s">
        <v>71</v>
      </c>
      <c r="AY156" s="255" t="s">
        <v>209</v>
      </c>
    </row>
    <row r="157" s="13" customFormat="1">
      <c r="A157" s="13"/>
      <c r="B157" s="234"/>
      <c r="C157" s="235"/>
      <c r="D157" s="236" t="s">
        <v>220</v>
      </c>
      <c r="E157" s="237" t="s">
        <v>19</v>
      </c>
      <c r="F157" s="238" t="s">
        <v>617</v>
      </c>
      <c r="G157" s="235"/>
      <c r="H157" s="237" t="s">
        <v>19</v>
      </c>
      <c r="I157" s="239"/>
      <c r="J157" s="235"/>
      <c r="K157" s="235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220</v>
      </c>
      <c r="AU157" s="244" t="s">
        <v>81</v>
      </c>
      <c r="AV157" s="13" t="s">
        <v>79</v>
      </c>
      <c r="AW157" s="13" t="s">
        <v>32</v>
      </c>
      <c r="AX157" s="13" t="s">
        <v>71</v>
      </c>
      <c r="AY157" s="244" t="s">
        <v>209</v>
      </c>
    </row>
    <row r="158" s="14" customFormat="1">
      <c r="A158" s="14"/>
      <c r="B158" s="245"/>
      <c r="C158" s="246"/>
      <c r="D158" s="236" t="s">
        <v>220</v>
      </c>
      <c r="E158" s="247" t="s">
        <v>19</v>
      </c>
      <c r="F158" s="248" t="s">
        <v>2432</v>
      </c>
      <c r="G158" s="246"/>
      <c r="H158" s="249">
        <v>5</v>
      </c>
      <c r="I158" s="250"/>
      <c r="J158" s="246"/>
      <c r="K158" s="246"/>
      <c r="L158" s="251"/>
      <c r="M158" s="252"/>
      <c r="N158" s="253"/>
      <c r="O158" s="253"/>
      <c r="P158" s="253"/>
      <c r="Q158" s="253"/>
      <c r="R158" s="253"/>
      <c r="S158" s="253"/>
      <c r="T158" s="25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5" t="s">
        <v>220</v>
      </c>
      <c r="AU158" s="255" t="s">
        <v>81</v>
      </c>
      <c r="AV158" s="14" t="s">
        <v>81</v>
      </c>
      <c r="AW158" s="14" t="s">
        <v>32</v>
      </c>
      <c r="AX158" s="14" t="s">
        <v>71</v>
      </c>
      <c r="AY158" s="255" t="s">
        <v>209</v>
      </c>
    </row>
    <row r="159" s="16" customFormat="1">
      <c r="A159" s="16"/>
      <c r="B159" s="267"/>
      <c r="C159" s="268"/>
      <c r="D159" s="236" t="s">
        <v>220</v>
      </c>
      <c r="E159" s="269" t="s">
        <v>19</v>
      </c>
      <c r="F159" s="270" t="s">
        <v>370</v>
      </c>
      <c r="G159" s="268"/>
      <c r="H159" s="271">
        <v>6.5999999999999996</v>
      </c>
      <c r="I159" s="272"/>
      <c r="J159" s="268"/>
      <c r="K159" s="268"/>
      <c r="L159" s="273"/>
      <c r="M159" s="274"/>
      <c r="N159" s="275"/>
      <c r="O159" s="275"/>
      <c r="P159" s="275"/>
      <c r="Q159" s="275"/>
      <c r="R159" s="275"/>
      <c r="S159" s="275"/>
      <c r="T159" s="27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T159" s="277" t="s">
        <v>220</v>
      </c>
      <c r="AU159" s="277" t="s">
        <v>81</v>
      </c>
      <c r="AV159" s="16" t="s">
        <v>146</v>
      </c>
      <c r="AW159" s="16" t="s">
        <v>32</v>
      </c>
      <c r="AX159" s="16" t="s">
        <v>71</v>
      </c>
      <c r="AY159" s="277" t="s">
        <v>209</v>
      </c>
    </row>
    <row r="160" s="13" customFormat="1">
      <c r="A160" s="13"/>
      <c r="B160" s="234"/>
      <c r="C160" s="235"/>
      <c r="D160" s="236" t="s">
        <v>220</v>
      </c>
      <c r="E160" s="237" t="s">
        <v>19</v>
      </c>
      <c r="F160" s="238" t="s">
        <v>619</v>
      </c>
      <c r="G160" s="235"/>
      <c r="H160" s="237" t="s">
        <v>19</v>
      </c>
      <c r="I160" s="239"/>
      <c r="J160" s="235"/>
      <c r="K160" s="235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220</v>
      </c>
      <c r="AU160" s="244" t="s">
        <v>81</v>
      </c>
      <c r="AV160" s="13" t="s">
        <v>79</v>
      </c>
      <c r="AW160" s="13" t="s">
        <v>32</v>
      </c>
      <c r="AX160" s="13" t="s">
        <v>71</v>
      </c>
      <c r="AY160" s="244" t="s">
        <v>209</v>
      </c>
    </row>
    <row r="161" s="14" customFormat="1">
      <c r="A161" s="14"/>
      <c r="B161" s="245"/>
      <c r="C161" s="246"/>
      <c r="D161" s="236" t="s">
        <v>220</v>
      </c>
      <c r="E161" s="247" t="s">
        <v>19</v>
      </c>
      <c r="F161" s="248" t="s">
        <v>2433</v>
      </c>
      <c r="G161" s="246"/>
      <c r="H161" s="249">
        <v>5.5</v>
      </c>
      <c r="I161" s="250"/>
      <c r="J161" s="246"/>
      <c r="K161" s="246"/>
      <c r="L161" s="251"/>
      <c r="M161" s="252"/>
      <c r="N161" s="253"/>
      <c r="O161" s="253"/>
      <c r="P161" s="253"/>
      <c r="Q161" s="253"/>
      <c r="R161" s="253"/>
      <c r="S161" s="253"/>
      <c r="T161" s="25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5" t="s">
        <v>220</v>
      </c>
      <c r="AU161" s="255" t="s">
        <v>81</v>
      </c>
      <c r="AV161" s="14" t="s">
        <v>81</v>
      </c>
      <c r="AW161" s="14" t="s">
        <v>32</v>
      </c>
      <c r="AX161" s="14" t="s">
        <v>71</v>
      </c>
      <c r="AY161" s="255" t="s">
        <v>209</v>
      </c>
    </row>
    <row r="162" s="14" customFormat="1">
      <c r="A162" s="14"/>
      <c r="B162" s="245"/>
      <c r="C162" s="246"/>
      <c r="D162" s="236" t="s">
        <v>220</v>
      </c>
      <c r="E162" s="247" t="s">
        <v>19</v>
      </c>
      <c r="F162" s="248" t="s">
        <v>2434</v>
      </c>
      <c r="G162" s="246"/>
      <c r="H162" s="249">
        <v>21</v>
      </c>
      <c r="I162" s="250"/>
      <c r="J162" s="246"/>
      <c r="K162" s="246"/>
      <c r="L162" s="251"/>
      <c r="M162" s="252"/>
      <c r="N162" s="253"/>
      <c r="O162" s="253"/>
      <c r="P162" s="253"/>
      <c r="Q162" s="253"/>
      <c r="R162" s="253"/>
      <c r="S162" s="253"/>
      <c r="T162" s="25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5" t="s">
        <v>220</v>
      </c>
      <c r="AU162" s="255" t="s">
        <v>81</v>
      </c>
      <c r="AV162" s="14" t="s">
        <v>81</v>
      </c>
      <c r="AW162" s="14" t="s">
        <v>32</v>
      </c>
      <c r="AX162" s="14" t="s">
        <v>71</v>
      </c>
      <c r="AY162" s="255" t="s">
        <v>209</v>
      </c>
    </row>
    <row r="163" s="14" customFormat="1">
      <c r="A163" s="14"/>
      <c r="B163" s="245"/>
      <c r="C163" s="246"/>
      <c r="D163" s="236" t="s">
        <v>220</v>
      </c>
      <c r="E163" s="247" t="s">
        <v>19</v>
      </c>
      <c r="F163" s="248" t="s">
        <v>2435</v>
      </c>
      <c r="G163" s="246"/>
      <c r="H163" s="249">
        <v>65</v>
      </c>
      <c r="I163" s="250"/>
      <c r="J163" s="246"/>
      <c r="K163" s="246"/>
      <c r="L163" s="251"/>
      <c r="M163" s="252"/>
      <c r="N163" s="253"/>
      <c r="O163" s="253"/>
      <c r="P163" s="253"/>
      <c r="Q163" s="253"/>
      <c r="R163" s="253"/>
      <c r="S163" s="253"/>
      <c r="T163" s="25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5" t="s">
        <v>220</v>
      </c>
      <c r="AU163" s="255" t="s">
        <v>81</v>
      </c>
      <c r="AV163" s="14" t="s">
        <v>81</v>
      </c>
      <c r="AW163" s="14" t="s">
        <v>32</v>
      </c>
      <c r="AX163" s="14" t="s">
        <v>71</v>
      </c>
      <c r="AY163" s="255" t="s">
        <v>209</v>
      </c>
    </row>
    <row r="164" s="16" customFormat="1">
      <c r="A164" s="16"/>
      <c r="B164" s="267"/>
      <c r="C164" s="268"/>
      <c r="D164" s="236" t="s">
        <v>220</v>
      </c>
      <c r="E164" s="269" t="s">
        <v>19</v>
      </c>
      <c r="F164" s="270" t="s">
        <v>370</v>
      </c>
      <c r="G164" s="268"/>
      <c r="H164" s="271">
        <v>91.5</v>
      </c>
      <c r="I164" s="272"/>
      <c r="J164" s="268"/>
      <c r="K164" s="268"/>
      <c r="L164" s="273"/>
      <c r="M164" s="274"/>
      <c r="N164" s="275"/>
      <c r="O164" s="275"/>
      <c r="P164" s="275"/>
      <c r="Q164" s="275"/>
      <c r="R164" s="275"/>
      <c r="S164" s="275"/>
      <c r="T164" s="27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T164" s="277" t="s">
        <v>220</v>
      </c>
      <c r="AU164" s="277" t="s">
        <v>81</v>
      </c>
      <c r="AV164" s="16" t="s">
        <v>146</v>
      </c>
      <c r="AW164" s="16" t="s">
        <v>32</v>
      </c>
      <c r="AX164" s="16" t="s">
        <v>71</v>
      </c>
      <c r="AY164" s="277" t="s">
        <v>209</v>
      </c>
    </row>
    <row r="165" s="15" customFormat="1">
      <c r="A165" s="15"/>
      <c r="B165" s="256"/>
      <c r="C165" s="257"/>
      <c r="D165" s="236" t="s">
        <v>220</v>
      </c>
      <c r="E165" s="258" t="s">
        <v>19</v>
      </c>
      <c r="F165" s="259" t="s">
        <v>271</v>
      </c>
      <c r="G165" s="257"/>
      <c r="H165" s="260">
        <v>164.69999999999999</v>
      </c>
      <c r="I165" s="261"/>
      <c r="J165" s="257"/>
      <c r="K165" s="257"/>
      <c r="L165" s="262"/>
      <c r="M165" s="263"/>
      <c r="N165" s="264"/>
      <c r="O165" s="264"/>
      <c r="P165" s="264"/>
      <c r="Q165" s="264"/>
      <c r="R165" s="264"/>
      <c r="S165" s="264"/>
      <c r="T165" s="26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66" t="s">
        <v>220</v>
      </c>
      <c r="AU165" s="266" t="s">
        <v>81</v>
      </c>
      <c r="AV165" s="15" t="s">
        <v>216</v>
      </c>
      <c r="AW165" s="15" t="s">
        <v>32</v>
      </c>
      <c r="AX165" s="15" t="s">
        <v>79</v>
      </c>
      <c r="AY165" s="266" t="s">
        <v>209</v>
      </c>
    </row>
    <row r="166" s="2" customFormat="1" ht="37.8" customHeight="1">
      <c r="A166" s="41"/>
      <c r="B166" s="42"/>
      <c r="C166" s="216" t="s">
        <v>296</v>
      </c>
      <c r="D166" s="216" t="s">
        <v>211</v>
      </c>
      <c r="E166" s="217" t="s">
        <v>624</v>
      </c>
      <c r="F166" s="218" t="s">
        <v>625</v>
      </c>
      <c r="G166" s="219" t="s">
        <v>362</v>
      </c>
      <c r="H166" s="220">
        <v>60</v>
      </c>
      <c r="I166" s="221"/>
      <c r="J166" s="222">
        <f>ROUND(I166*H166,2)</f>
        <v>0</v>
      </c>
      <c r="K166" s="218" t="s">
        <v>215</v>
      </c>
      <c r="L166" s="47"/>
      <c r="M166" s="223" t="s">
        <v>19</v>
      </c>
      <c r="N166" s="224" t="s">
        <v>42</v>
      </c>
      <c r="O166" s="87"/>
      <c r="P166" s="225">
        <f>O166*H166</f>
        <v>0</v>
      </c>
      <c r="Q166" s="225">
        <v>0</v>
      </c>
      <c r="R166" s="225">
        <f>Q166*H166</f>
        <v>0</v>
      </c>
      <c r="S166" s="225">
        <v>0</v>
      </c>
      <c r="T166" s="226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7" t="s">
        <v>216</v>
      </c>
      <c r="AT166" s="227" t="s">
        <v>211</v>
      </c>
      <c r="AU166" s="227" t="s">
        <v>81</v>
      </c>
      <c r="AY166" s="20" t="s">
        <v>209</v>
      </c>
      <c r="BE166" s="228">
        <f>IF(N166="základní",J166,0)</f>
        <v>0</v>
      </c>
      <c r="BF166" s="228">
        <f>IF(N166="snížená",J166,0)</f>
        <v>0</v>
      </c>
      <c r="BG166" s="228">
        <f>IF(N166="zákl. přenesená",J166,0)</f>
        <v>0</v>
      </c>
      <c r="BH166" s="228">
        <f>IF(N166="sníž. přenesená",J166,0)</f>
        <v>0</v>
      </c>
      <c r="BI166" s="228">
        <f>IF(N166="nulová",J166,0)</f>
        <v>0</v>
      </c>
      <c r="BJ166" s="20" t="s">
        <v>79</v>
      </c>
      <c r="BK166" s="228">
        <f>ROUND(I166*H166,2)</f>
        <v>0</v>
      </c>
      <c r="BL166" s="20" t="s">
        <v>216</v>
      </c>
      <c r="BM166" s="227" t="s">
        <v>2436</v>
      </c>
    </row>
    <row r="167" s="2" customFormat="1">
      <c r="A167" s="41"/>
      <c r="B167" s="42"/>
      <c r="C167" s="43"/>
      <c r="D167" s="229" t="s">
        <v>218</v>
      </c>
      <c r="E167" s="43"/>
      <c r="F167" s="230" t="s">
        <v>627</v>
      </c>
      <c r="G167" s="43"/>
      <c r="H167" s="43"/>
      <c r="I167" s="231"/>
      <c r="J167" s="43"/>
      <c r="K167" s="43"/>
      <c r="L167" s="47"/>
      <c r="M167" s="232"/>
      <c r="N167" s="233"/>
      <c r="O167" s="87"/>
      <c r="P167" s="87"/>
      <c r="Q167" s="87"/>
      <c r="R167" s="87"/>
      <c r="S167" s="87"/>
      <c r="T167" s="88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0" t="s">
        <v>218</v>
      </c>
      <c r="AU167" s="20" t="s">
        <v>81</v>
      </c>
    </row>
    <row r="168" s="13" customFormat="1">
      <c r="A168" s="13"/>
      <c r="B168" s="234"/>
      <c r="C168" s="235"/>
      <c r="D168" s="236" t="s">
        <v>220</v>
      </c>
      <c r="E168" s="237" t="s">
        <v>19</v>
      </c>
      <c r="F168" s="238" t="s">
        <v>628</v>
      </c>
      <c r="G168" s="235"/>
      <c r="H168" s="237" t="s">
        <v>19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220</v>
      </c>
      <c r="AU168" s="244" t="s">
        <v>81</v>
      </c>
      <c r="AV168" s="13" t="s">
        <v>79</v>
      </c>
      <c r="AW168" s="13" t="s">
        <v>32</v>
      </c>
      <c r="AX168" s="13" t="s">
        <v>71</v>
      </c>
      <c r="AY168" s="244" t="s">
        <v>209</v>
      </c>
    </row>
    <row r="169" s="13" customFormat="1">
      <c r="A169" s="13"/>
      <c r="B169" s="234"/>
      <c r="C169" s="235"/>
      <c r="D169" s="236" t="s">
        <v>220</v>
      </c>
      <c r="E169" s="237" t="s">
        <v>19</v>
      </c>
      <c r="F169" s="238" t="s">
        <v>629</v>
      </c>
      <c r="G169" s="235"/>
      <c r="H169" s="237" t="s">
        <v>19</v>
      </c>
      <c r="I169" s="239"/>
      <c r="J169" s="235"/>
      <c r="K169" s="235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220</v>
      </c>
      <c r="AU169" s="244" t="s">
        <v>81</v>
      </c>
      <c r="AV169" s="13" t="s">
        <v>79</v>
      </c>
      <c r="AW169" s="13" t="s">
        <v>32</v>
      </c>
      <c r="AX169" s="13" t="s">
        <v>71</v>
      </c>
      <c r="AY169" s="244" t="s">
        <v>209</v>
      </c>
    </row>
    <row r="170" s="14" customFormat="1">
      <c r="A170" s="14"/>
      <c r="B170" s="245"/>
      <c r="C170" s="246"/>
      <c r="D170" s="236" t="s">
        <v>220</v>
      </c>
      <c r="E170" s="247" t="s">
        <v>19</v>
      </c>
      <c r="F170" s="248" t="s">
        <v>2430</v>
      </c>
      <c r="G170" s="246"/>
      <c r="H170" s="249">
        <v>65</v>
      </c>
      <c r="I170" s="250"/>
      <c r="J170" s="246"/>
      <c r="K170" s="246"/>
      <c r="L170" s="251"/>
      <c r="M170" s="252"/>
      <c r="N170" s="253"/>
      <c r="O170" s="253"/>
      <c r="P170" s="253"/>
      <c r="Q170" s="253"/>
      <c r="R170" s="253"/>
      <c r="S170" s="253"/>
      <c r="T170" s="25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5" t="s">
        <v>220</v>
      </c>
      <c r="AU170" s="255" t="s">
        <v>81</v>
      </c>
      <c r="AV170" s="14" t="s">
        <v>81</v>
      </c>
      <c r="AW170" s="14" t="s">
        <v>32</v>
      </c>
      <c r="AX170" s="14" t="s">
        <v>71</v>
      </c>
      <c r="AY170" s="255" t="s">
        <v>209</v>
      </c>
    </row>
    <row r="171" s="16" customFormat="1">
      <c r="A171" s="16"/>
      <c r="B171" s="267"/>
      <c r="C171" s="268"/>
      <c r="D171" s="236" t="s">
        <v>220</v>
      </c>
      <c r="E171" s="269" t="s">
        <v>19</v>
      </c>
      <c r="F171" s="270" t="s">
        <v>370</v>
      </c>
      <c r="G171" s="268"/>
      <c r="H171" s="271">
        <v>65</v>
      </c>
      <c r="I171" s="272"/>
      <c r="J171" s="268"/>
      <c r="K171" s="268"/>
      <c r="L171" s="273"/>
      <c r="M171" s="274"/>
      <c r="N171" s="275"/>
      <c r="O171" s="275"/>
      <c r="P171" s="275"/>
      <c r="Q171" s="275"/>
      <c r="R171" s="275"/>
      <c r="S171" s="275"/>
      <c r="T171" s="27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T171" s="277" t="s">
        <v>220</v>
      </c>
      <c r="AU171" s="277" t="s">
        <v>81</v>
      </c>
      <c r="AV171" s="16" t="s">
        <v>146</v>
      </c>
      <c r="AW171" s="16" t="s">
        <v>32</v>
      </c>
      <c r="AX171" s="16" t="s">
        <v>71</v>
      </c>
      <c r="AY171" s="277" t="s">
        <v>209</v>
      </c>
    </row>
    <row r="172" s="13" customFormat="1">
      <c r="A172" s="13"/>
      <c r="B172" s="234"/>
      <c r="C172" s="235"/>
      <c r="D172" s="236" t="s">
        <v>220</v>
      </c>
      <c r="E172" s="237" t="s">
        <v>19</v>
      </c>
      <c r="F172" s="238" t="s">
        <v>630</v>
      </c>
      <c r="G172" s="235"/>
      <c r="H172" s="237" t="s">
        <v>19</v>
      </c>
      <c r="I172" s="239"/>
      <c r="J172" s="235"/>
      <c r="K172" s="235"/>
      <c r="L172" s="240"/>
      <c r="M172" s="241"/>
      <c r="N172" s="242"/>
      <c r="O172" s="242"/>
      <c r="P172" s="242"/>
      <c r="Q172" s="242"/>
      <c r="R172" s="242"/>
      <c r="S172" s="242"/>
      <c r="T172" s="24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4" t="s">
        <v>220</v>
      </c>
      <c r="AU172" s="244" t="s">
        <v>81</v>
      </c>
      <c r="AV172" s="13" t="s">
        <v>79</v>
      </c>
      <c r="AW172" s="13" t="s">
        <v>32</v>
      </c>
      <c r="AX172" s="13" t="s">
        <v>71</v>
      </c>
      <c r="AY172" s="244" t="s">
        <v>209</v>
      </c>
    </row>
    <row r="173" s="14" customFormat="1">
      <c r="A173" s="14"/>
      <c r="B173" s="245"/>
      <c r="C173" s="246"/>
      <c r="D173" s="236" t="s">
        <v>220</v>
      </c>
      <c r="E173" s="247" t="s">
        <v>19</v>
      </c>
      <c r="F173" s="248" t="s">
        <v>2437</v>
      </c>
      <c r="G173" s="246"/>
      <c r="H173" s="249">
        <v>-5</v>
      </c>
      <c r="I173" s="250"/>
      <c r="J173" s="246"/>
      <c r="K173" s="246"/>
      <c r="L173" s="251"/>
      <c r="M173" s="252"/>
      <c r="N173" s="253"/>
      <c r="O173" s="253"/>
      <c r="P173" s="253"/>
      <c r="Q173" s="253"/>
      <c r="R173" s="253"/>
      <c r="S173" s="253"/>
      <c r="T173" s="25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5" t="s">
        <v>220</v>
      </c>
      <c r="AU173" s="255" t="s">
        <v>81</v>
      </c>
      <c r="AV173" s="14" t="s">
        <v>81</v>
      </c>
      <c r="AW173" s="14" t="s">
        <v>32</v>
      </c>
      <c r="AX173" s="14" t="s">
        <v>71</v>
      </c>
      <c r="AY173" s="255" t="s">
        <v>209</v>
      </c>
    </row>
    <row r="174" s="15" customFormat="1">
      <c r="A174" s="15"/>
      <c r="B174" s="256"/>
      <c r="C174" s="257"/>
      <c r="D174" s="236" t="s">
        <v>220</v>
      </c>
      <c r="E174" s="258" t="s">
        <v>19</v>
      </c>
      <c r="F174" s="259" t="s">
        <v>271</v>
      </c>
      <c r="G174" s="257"/>
      <c r="H174" s="260">
        <v>60</v>
      </c>
      <c r="I174" s="261"/>
      <c r="J174" s="257"/>
      <c r="K174" s="257"/>
      <c r="L174" s="262"/>
      <c r="M174" s="263"/>
      <c r="N174" s="264"/>
      <c r="O174" s="264"/>
      <c r="P174" s="264"/>
      <c r="Q174" s="264"/>
      <c r="R174" s="264"/>
      <c r="S174" s="264"/>
      <c r="T174" s="26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66" t="s">
        <v>220</v>
      </c>
      <c r="AU174" s="266" t="s">
        <v>81</v>
      </c>
      <c r="AV174" s="15" t="s">
        <v>216</v>
      </c>
      <c r="AW174" s="15" t="s">
        <v>32</v>
      </c>
      <c r="AX174" s="15" t="s">
        <v>79</v>
      </c>
      <c r="AY174" s="266" t="s">
        <v>209</v>
      </c>
    </row>
    <row r="175" s="2" customFormat="1" ht="37.8" customHeight="1">
      <c r="A175" s="41"/>
      <c r="B175" s="42"/>
      <c r="C175" s="216" t="s">
        <v>304</v>
      </c>
      <c r="D175" s="216" t="s">
        <v>211</v>
      </c>
      <c r="E175" s="217" t="s">
        <v>633</v>
      </c>
      <c r="F175" s="218" t="s">
        <v>634</v>
      </c>
      <c r="G175" s="219" t="s">
        <v>362</v>
      </c>
      <c r="H175" s="220">
        <v>300</v>
      </c>
      <c r="I175" s="221"/>
      <c r="J175" s="222">
        <f>ROUND(I175*H175,2)</f>
        <v>0</v>
      </c>
      <c r="K175" s="218" t="s">
        <v>215</v>
      </c>
      <c r="L175" s="47"/>
      <c r="M175" s="223" t="s">
        <v>19</v>
      </c>
      <c r="N175" s="224" t="s">
        <v>42</v>
      </c>
      <c r="O175" s="87"/>
      <c r="P175" s="225">
        <f>O175*H175</f>
        <v>0</v>
      </c>
      <c r="Q175" s="225">
        <v>0</v>
      </c>
      <c r="R175" s="225">
        <f>Q175*H175</f>
        <v>0</v>
      </c>
      <c r="S175" s="225">
        <v>0</v>
      </c>
      <c r="T175" s="226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7" t="s">
        <v>216</v>
      </c>
      <c r="AT175" s="227" t="s">
        <v>211</v>
      </c>
      <c r="AU175" s="227" t="s">
        <v>81</v>
      </c>
      <c r="AY175" s="20" t="s">
        <v>209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20" t="s">
        <v>79</v>
      </c>
      <c r="BK175" s="228">
        <f>ROUND(I175*H175,2)</f>
        <v>0</v>
      </c>
      <c r="BL175" s="20" t="s">
        <v>216</v>
      </c>
      <c r="BM175" s="227" t="s">
        <v>2438</v>
      </c>
    </row>
    <row r="176" s="2" customFormat="1">
      <c r="A176" s="41"/>
      <c r="B176" s="42"/>
      <c r="C176" s="43"/>
      <c r="D176" s="229" t="s">
        <v>218</v>
      </c>
      <c r="E176" s="43"/>
      <c r="F176" s="230" t="s">
        <v>636</v>
      </c>
      <c r="G176" s="43"/>
      <c r="H176" s="43"/>
      <c r="I176" s="231"/>
      <c r="J176" s="43"/>
      <c r="K176" s="43"/>
      <c r="L176" s="47"/>
      <c r="M176" s="232"/>
      <c r="N176" s="233"/>
      <c r="O176" s="87"/>
      <c r="P176" s="87"/>
      <c r="Q176" s="87"/>
      <c r="R176" s="87"/>
      <c r="S176" s="87"/>
      <c r="T176" s="88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0" t="s">
        <v>218</v>
      </c>
      <c r="AU176" s="20" t="s">
        <v>81</v>
      </c>
    </row>
    <row r="177" s="14" customFormat="1">
      <c r="A177" s="14"/>
      <c r="B177" s="245"/>
      <c r="C177" s="246"/>
      <c r="D177" s="236" t="s">
        <v>220</v>
      </c>
      <c r="E177" s="246"/>
      <c r="F177" s="248" t="s">
        <v>2439</v>
      </c>
      <c r="G177" s="246"/>
      <c r="H177" s="249">
        <v>300</v>
      </c>
      <c r="I177" s="250"/>
      <c r="J177" s="246"/>
      <c r="K177" s="246"/>
      <c r="L177" s="251"/>
      <c r="M177" s="252"/>
      <c r="N177" s="253"/>
      <c r="O177" s="253"/>
      <c r="P177" s="253"/>
      <c r="Q177" s="253"/>
      <c r="R177" s="253"/>
      <c r="S177" s="253"/>
      <c r="T177" s="25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5" t="s">
        <v>220</v>
      </c>
      <c r="AU177" s="255" t="s">
        <v>81</v>
      </c>
      <c r="AV177" s="14" t="s">
        <v>81</v>
      </c>
      <c r="AW177" s="14" t="s">
        <v>4</v>
      </c>
      <c r="AX177" s="14" t="s">
        <v>79</v>
      </c>
      <c r="AY177" s="255" t="s">
        <v>209</v>
      </c>
    </row>
    <row r="178" s="2" customFormat="1" ht="37.8" customHeight="1">
      <c r="A178" s="41"/>
      <c r="B178" s="42"/>
      <c r="C178" s="216" t="s">
        <v>311</v>
      </c>
      <c r="D178" s="216" t="s">
        <v>211</v>
      </c>
      <c r="E178" s="217" t="s">
        <v>639</v>
      </c>
      <c r="F178" s="218" t="s">
        <v>640</v>
      </c>
      <c r="G178" s="219" t="s">
        <v>362</v>
      </c>
      <c r="H178" s="220">
        <v>35</v>
      </c>
      <c r="I178" s="221"/>
      <c r="J178" s="222">
        <f>ROUND(I178*H178,2)</f>
        <v>0</v>
      </c>
      <c r="K178" s="218" t="s">
        <v>215</v>
      </c>
      <c r="L178" s="47"/>
      <c r="M178" s="223" t="s">
        <v>19</v>
      </c>
      <c r="N178" s="224" t="s">
        <v>42</v>
      </c>
      <c r="O178" s="87"/>
      <c r="P178" s="225">
        <f>O178*H178</f>
        <v>0</v>
      </c>
      <c r="Q178" s="225">
        <v>0</v>
      </c>
      <c r="R178" s="225">
        <f>Q178*H178</f>
        <v>0</v>
      </c>
      <c r="S178" s="225">
        <v>0</v>
      </c>
      <c r="T178" s="226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7" t="s">
        <v>216</v>
      </c>
      <c r="AT178" s="227" t="s">
        <v>211</v>
      </c>
      <c r="AU178" s="227" t="s">
        <v>81</v>
      </c>
      <c r="AY178" s="20" t="s">
        <v>209</v>
      </c>
      <c r="BE178" s="228">
        <f>IF(N178="základní",J178,0)</f>
        <v>0</v>
      </c>
      <c r="BF178" s="228">
        <f>IF(N178="snížená",J178,0)</f>
        <v>0</v>
      </c>
      <c r="BG178" s="228">
        <f>IF(N178="zákl. přenesená",J178,0)</f>
        <v>0</v>
      </c>
      <c r="BH178" s="228">
        <f>IF(N178="sníž. přenesená",J178,0)</f>
        <v>0</v>
      </c>
      <c r="BI178" s="228">
        <f>IF(N178="nulová",J178,0)</f>
        <v>0</v>
      </c>
      <c r="BJ178" s="20" t="s">
        <v>79</v>
      </c>
      <c r="BK178" s="228">
        <f>ROUND(I178*H178,2)</f>
        <v>0</v>
      </c>
      <c r="BL178" s="20" t="s">
        <v>216</v>
      </c>
      <c r="BM178" s="227" t="s">
        <v>2440</v>
      </c>
    </row>
    <row r="179" s="2" customFormat="1">
      <c r="A179" s="41"/>
      <c r="B179" s="42"/>
      <c r="C179" s="43"/>
      <c r="D179" s="229" t="s">
        <v>218</v>
      </c>
      <c r="E179" s="43"/>
      <c r="F179" s="230" t="s">
        <v>642</v>
      </c>
      <c r="G179" s="43"/>
      <c r="H179" s="43"/>
      <c r="I179" s="231"/>
      <c r="J179" s="43"/>
      <c r="K179" s="43"/>
      <c r="L179" s="47"/>
      <c r="M179" s="232"/>
      <c r="N179" s="233"/>
      <c r="O179" s="87"/>
      <c r="P179" s="87"/>
      <c r="Q179" s="87"/>
      <c r="R179" s="87"/>
      <c r="S179" s="87"/>
      <c r="T179" s="88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0" t="s">
        <v>218</v>
      </c>
      <c r="AU179" s="20" t="s">
        <v>81</v>
      </c>
    </row>
    <row r="180" s="13" customFormat="1">
      <c r="A180" s="13"/>
      <c r="B180" s="234"/>
      <c r="C180" s="235"/>
      <c r="D180" s="236" t="s">
        <v>220</v>
      </c>
      <c r="E180" s="237" t="s">
        <v>19</v>
      </c>
      <c r="F180" s="238" t="s">
        <v>628</v>
      </c>
      <c r="G180" s="235"/>
      <c r="H180" s="237" t="s">
        <v>19</v>
      </c>
      <c r="I180" s="239"/>
      <c r="J180" s="235"/>
      <c r="K180" s="235"/>
      <c r="L180" s="240"/>
      <c r="M180" s="241"/>
      <c r="N180" s="242"/>
      <c r="O180" s="242"/>
      <c r="P180" s="242"/>
      <c r="Q180" s="242"/>
      <c r="R180" s="242"/>
      <c r="S180" s="242"/>
      <c r="T180" s="24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4" t="s">
        <v>220</v>
      </c>
      <c r="AU180" s="244" t="s">
        <v>81</v>
      </c>
      <c r="AV180" s="13" t="s">
        <v>79</v>
      </c>
      <c r="AW180" s="13" t="s">
        <v>32</v>
      </c>
      <c r="AX180" s="13" t="s">
        <v>71</v>
      </c>
      <c r="AY180" s="244" t="s">
        <v>209</v>
      </c>
    </row>
    <row r="181" s="13" customFormat="1">
      <c r="A181" s="13"/>
      <c r="B181" s="234"/>
      <c r="C181" s="235"/>
      <c r="D181" s="236" t="s">
        <v>220</v>
      </c>
      <c r="E181" s="237" t="s">
        <v>19</v>
      </c>
      <c r="F181" s="238" t="s">
        <v>629</v>
      </c>
      <c r="G181" s="235"/>
      <c r="H181" s="237" t="s">
        <v>19</v>
      </c>
      <c r="I181" s="239"/>
      <c r="J181" s="235"/>
      <c r="K181" s="235"/>
      <c r="L181" s="240"/>
      <c r="M181" s="241"/>
      <c r="N181" s="242"/>
      <c r="O181" s="242"/>
      <c r="P181" s="242"/>
      <c r="Q181" s="242"/>
      <c r="R181" s="242"/>
      <c r="S181" s="242"/>
      <c r="T181" s="24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4" t="s">
        <v>220</v>
      </c>
      <c r="AU181" s="244" t="s">
        <v>81</v>
      </c>
      <c r="AV181" s="13" t="s">
        <v>79</v>
      </c>
      <c r="AW181" s="13" t="s">
        <v>32</v>
      </c>
      <c r="AX181" s="13" t="s">
        <v>71</v>
      </c>
      <c r="AY181" s="244" t="s">
        <v>209</v>
      </c>
    </row>
    <row r="182" s="14" customFormat="1">
      <c r="A182" s="14"/>
      <c r="B182" s="245"/>
      <c r="C182" s="246"/>
      <c r="D182" s="236" t="s">
        <v>220</v>
      </c>
      <c r="E182" s="247" t="s">
        <v>19</v>
      </c>
      <c r="F182" s="248" t="s">
        <v>2441</v>
      </c>
      <c r="G182" s="246"/>
      <c r="H182" s="249">
        <v>35</v>
      </c>
      <c r="I182" s="250"/>
      <c r="J182" s="246"/>
      <c r="K182" s="246"/>
      <c r="L182" s="251"/>
      <c r="M182" s="252"/>
      <c r="N182" s="253"/>
      <c r="O182" s="253"/>
      <c r="P182" s="253"/>
      <c r="Q182" s="253"/>
      <c r="R182" s="253"/>
      <c r="S182" s="253"/>
      <c r="T182" s="25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5" t="s">
        <v>220</v>
      </c>
      <c r="AU182" s="255" t="s">
        <v>81</v>
      </c>
      <c r="AV182" s="14" t="s">
        <v>81</v>
      </c>
      <c r="AW182" s="14" t="s">
        <v>32</v>
      </c>
      <c r="AX182" s="14" t="s">
        <v>79</v>
      </c>
      <c r="AY182" s="255" t="s">
        <v>209</v>
      </c>
    </row>
    <row r="183" s="2" customFormat="1" ht="37.8" customHeight="1">
      <c r="A183" s="41"/>
      <c r="B183" s="42"/>
      <c r="C183" s="216" t="s">
        <v>317</v>
      </c>
      <c r="D183" s="216" t="s">
        <v>211</v>
      </c>
      <c r="E183" s="217" t="s">
        <v>644</v>
      </c>
      <c r="F183" s="218" t="s">
        <v>645</v>
      </c>
      <c r="G183" s="219" t="s">
        <v>362</v>
      </c>
      <c r="H183" s="220">
        <v>175</v>
      </c>
      <c r="I183" s="221"/>
      <c r="J183" s="222">
        <f>ROUND(I183*H183,2)</f>
        <v>0</v>
      </c>
      <c r="K183" s="218" t="s">
        <v>215</v>
      </c>
      <c r="L183" s="47"/>
      <c r="M183" s="223" t="s">
        <v>19</v>
      </c>
      <c r="N183" s="224" t="s">
        <v>42</v>
      </c>
      <c r="O183" s="87"/>
      <c r="P183" s="225">
        <f>O183*H183</f>
        <v>0</v>
      </c>
      <c r="Q183" s="225">
        <v>0</v>
      </c>
      <c r="R183" s="225">
        <f>Q183*H183</f>
        <v>0</v>
      </c>
      <c r="S183" s="225">
        <v>0</v>
      </c>
      <c r="T183" s="226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7" t="s">
        <v>216</v>
      </c>
      <c r="AT183" s="227" t="s">
        <v>211</v>
      </c>
      <c r="AU183" s="227" t="s">
        <v>81</v>
      </c>
      <c r="AY183" s="20" t="s">
        <v>209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20" t="s">
        <v>79</v>
      </c>
      <c r="BK183" s="228">
        <f>ROUND(I183*H183,2)</f>
        <v>0</v>
      </c>
      <c r="BL183" s="20" t="s">
        <v>216</v>
      </c>
      <c r="BM183" s="227" t="s">
        <v>2442</v>
      </c>
    </row>
    <row r="184" s="2" customFormat="1">
      <c r="A184" s="41"/>
      <c r="B184" s="42"/>
      <c r="C184" s="43"/>
      <c r="D184" s="229" t="s">
        <v>218</v>
      </c>
      <c r="E184" s="43"/>
      <c r="F184" s="230" t="s">
        <v>647</v>
      </c>
      <c r="G184" s="43"/>
      <c r="H184" s="43"/>
      <c r="I184" s="231"/>
      <c r="J184" s="43"/>
      <c r="K184" s="43"/>
      <c r="L184" s="47"/>
      <c r="M184" s="232"/>
      <c r="N184" s="233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218</v>
      </c>
      <c r="AU184" s="20" t="s">
        <v>81</v>
      </c>
    </row>
    <row r="185" s="14" customFormat="1">
      <c r="A185" s="14"/>
      <c r="B185" s="245"/>
      <c r="C185" s="246"/>
      <c r="D185" s="236" t="s">
        <v>220</v>
      </c>
      <c r="E185" s="246"/>
      <c r="F185" s="248" t="s">
        <v>2443</v>
      </c>
      <c r="G185" s="246"/>
      <c r="H185" s="249">
        <v>175</v>
      </c>
      <c r="I185" s="250"/>
      <c r="J185" s="246"/>
      <c r="K185" s="246"/>
      <c r="L185" s="251"/>
      <c r="M185" s="252"/>
      <c r="N185" s="253"/>
      <c r="O185" s="253"/>
      <c r="P185" s="253"/>
      <c r="Q185" s="253"/>
      <c r="R185" s="253"/>
      <c r="S185" s="253"/>
      <c r="T185" s="25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5" t="s">
        <v>220</v>
      </c>
      <c r="AU185" s="255" t="s">
        <v>81</v>
      </c>
      <c r="AV185" s="14" t="s">
        <v>81</v>
      </c>
      <c r="AW185" s="14" t="s">
        <v>4</v>
      </c>
      <c r="AX185" s="14" t="s">
        <v>79</v>
      </c>
      <c r="AY185" s="255" t="s">
        <v>209</v>
      </c>
    </row>
    <row r="186" s="2" customFormat="1" ht="24.15" customHeight="1">
      <c r="A186" s="41"/>
      <c r="B186" s="42"/>
      <c r="C186" s="216" t="s">
        <v>324</v>
      </c>
      <c r="D186" s="216" t="s">
        <v>211</v>
      </c>
      <c r="E186" s="217" t="s">
        <v>650</v>
      </c>
      <c r="F186" s="218" t="s">
        <v>651</v>
      </c>
      <c r="G186" s="219" t="s">
        <v>362</v>
      </c>
      <c r="H186" s="220">
        <v>158.09999999999999</v>
      </c>
      <c r="I186" s="221"/>
      <c r="J186" s="222">
        <f>ROUND(I186*H186,2)</f>
        <v>0</v>
      </c>
      <c r="K186" s="218" t="s">
        <v>215</v>
      </c>
      <c r="L186" s="47"/>
      <c r="M186" s="223" t="s">
        <v>19</v>
      </c>
      <c r="N186" s="224" t="s">
        <v>42</v>
      </c>
      <c r="O186" s="87"/>
      <c r="P186" s="225">
        <f>O186*H186</f>
        <v>0</v>
      </c>
      <c r="Q186" s="225">
        <v>0</v>
      </c>
      <c r="R186" s="225">
        <f>Q186*H186</f>
        <v>0</v>
      </c>
      <c r="S186" s="225">
        <v>0</v>
      </c>
      <c r="T186" s="226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227" t="s">
        <v>216</v>
      </c>
      <c r="AT186" s="227" t="s">
        <v>211</v>
      </c>
      <c r="AU186" s="227" t="s">
        <v>81</v>
      </c>
      <c r="AY186" s="20" t="s">
        <v>209</v>
      </c>
      <c r="BE186" s="228">
        <f>IF(N186="základní",J186,0)</f>
        <v>0</v>
      </c>
      <c r="BF186" s="228">
        <f>IF(N186="snížená",J186,0)</f>
        <v>0</v>
      </c>
      <c r="BG186" s="228">
        <f>IF(N186="zákl. přenesená",J186,0)</f>
        <v>0</v>
      </c>
      <c r="BH186" s="228">
        <f>IF(N186="sníž. přenesená",J186,0)</f>
        <v>0</v>
      </c>
      <c r="BI186" s="228">
        <f>IF(N186="nulová",J186,0)</f>
        <v>0</v>
      </c>
      <c r="BJ186" s="20" t="s">
        <v>79</v>
      </c>
      <c r="BK186" s="228">
        <f>ROUND(I186*H186,2)</f>
        <v>0</v>
      </c>
      <c r="BL186" s="20" t="s">
        <v>216</v>
      </c>
      <c r="BM186" s="227" t="s">
        <v>2444</v>
      </c>
    </row>
    <row r="187" s="2" customFormat="1">
      <c r="A187" s="41"/>
      <c r="B187" s="42"/>
      <c r="C187" s="43"/>
      <c r="D187" s="229" t="s">
        <v>218</v>
      </c>
      <c r="E187" s="43"/>
      <c r="F187" s="230" t="s">
        <v>653</v>
      </c>
      <c r="G187" s="43"/>
      <c r="H187" s="43"/>
      <c r="I187" s="231"/>
      <c r="J187" s="43"/>
      <c r="K187" s="43"/>
      <c r="L187" s="47"/>
      <c r="M187" s="232"/>
      <c r="N187" s="233"/>
      <c r="O187" s="87"/>
      <c r="P187" s="87"/>
      <c r="Q187" s="87"/>
      <c r="R187" s="87"/>
      <c r="S187" s="87"/>
      <c r="T187" s="88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T187" s="20" t="s">
        <v>218</v>
      </c>
      <c r="AU187" s="20" t="s">
        <v>81</v>
      </c>
    </row>
    <row r="188" s="13" customFormat="1">
      <c r="A188" s="13"/>
      <c r="B188" s="234"/>
      <c r="C188" s="235"/>
      <c r="D188" s="236" t="s">
        <v>220</v>
      </c>
      <c r="E188" s="237" t="s">
        <v>19</v>
      </c>
      <c r="F188" s="238" t="s">
        <v>615</v>
      </c>
      <c r="G188" s="235"/>
      <c r="H188" s="237" t="s">
        <v>19</v>
      </c>
      <c r="I188" s="239"/>
      <c r="J188" s="235"/>
      <c r="K188" s="235"/>
      <c r="L188" s="240"/>
      <c r="M188" s="241"/>
      <c r="N188" s="242"/>
      <c r="O188" s="242"/>
      <c r="P188" s="242"/>
      <c r="Q188" s="242"/>
      <c r="R188" s="242"/>
      <c r="S188" s="242"/>
      <c r="T188" s="24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4" t="s">
        <v>220</v>
      </c>
      <c r="AU188" s="244" t="s">
        <v>81</v>
      </c>
      <c r="AV188" s="13" t="s">
        <v>79</v>
      </c>
      <c r="AW188" s="13" t="s">
        <v>32</v>
      </c>
      <c r="AX188" s="13" t="s">
        <v>71</v>
      </c>
      <c r="AY188" s="244" t="s">
        <v>209</v>
      </c>
    </row>
    <row r="189" s="14" customFormat="1">
      <c r="A189" s="14"/>
      <c r="B189" s="245"/>
      <c r="C189" s="246"/>
      <c r="D189" s="236" t="s">
        <v>220</v>
      </c>
      <c r="E189" s="247" t="s">
        <v>19</v>
      </c>
      <c r="F189" s="248" t="s">
        <v>2431</v>
      </c>
      <c r="G189" s="246"/>
      <c r="H189" s="249">
        <v>1.6000000000000001</v>
      </c>
      <c r="I189" s="250"/>
      <c r="J189" s="246"/>
      <c r="K189" s="246"/>
      <c r="L189" s="251"/>
      <c r="M189" s="252"/>
      <c r="N189" s="253"/>
      <c r="O189" s="253"/>
      <c r="P189" s="253"/>
      <c r="Q189" s="253"/>
      <c r="R189" s="253"/>
      <c r="S189" s="253"/>
      <c r="T189" s="25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5" t="s">
        <v>220</v>
      </c>
      <c r="AU189" s="255" t="s">
        <v>81</v>
      </c>
      <c r="AV189" s="14" t="s">
        <v>81</v>
      </c>
      <c r="AW189" s="14" t="s">
        <v>32</v>
      </c>
      <c r="AX189" s="14" t="s">
        <v>71</v>
      </c>
      <c r="AY189" s="255" t="s">
        <v>209</v>
      </c>
    </row>
    <row r="190" s="13" customFormat="1">
      <c r="A190" s="13"/>
      <c r="B190" s="234"/>
      <c r="C190" s="235"/>
      <c r="D190" s="236" t="s">
        <v>220</v>
      </c>
      <c r="E190" s="237" t="s">
        <v>19</v>
      </c>
      <c r="F190" s="238" t="s">
        <v>617</v>
      </c>
      <c r="G190" s="235"/>
      <c r="H190" s="237" t="s">
        <v>19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220</v>
      </c>
      <c r="AU190" s="244" t="s">
        <v>81</v>
      </c>
      <c r="AV190" s="13" t="s">
        <v>79</v>
      </c>
      <c r="AW190" s="13" t="s">
        <v>32</v>
      </c>
      <c r="AX190" s="13" t="s">
        <v>71</v>
      </c>
      <c r="AY190" s="244" t="s">
        <v>209</v>
      </c>
    </row>
    <row r="191" s="14" customFormat="1">
      <c r="A191" s="14"/>
      <c r="B191" s="245"/>
      <c r="C191" s="246"/>
      <c r="D191" s="236" t="s">
        <v>220</v>
      </c>
      <c r="E191" s="247" t="s">
        <v>19</v>
      </c>
      <c r="F191" s="248" t="s">
        <v>2432</v>
      </c>
      <c r="G191" s="246"/>
      <c r="H191" s="249">
        <v>5</v>
      </c>
      <c r="I191" s="250"/>
      <c r="J191" s="246"/>
      <c r="K191" s="246"/>
      <c r="L191" s="251"/>
      <c r="M191" s="252"/>
      <c r="N191" s="253"/>
      <c r="O191" s="253"/>
      <c r="P191" s="253"/>
      <c r="Q191" s="253"/>
      <c r="R191" s="253"/>
      <c r="S191" s="253"/>
      <c r="T191" s="25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5" t="s">
        <v>220</v>
      </c>
      <c r="AU191" s="255" t="s">
        <v>81</v>
      </c>
      <c r="AV191" s="14" t="s">
        <v>81</v>
      </c>
      <c r="AW191" s="14" t="s">
        <v>32</v>
      </c>
      <c r="AX191" s="14" t="s">
        <v>71</v>
      </c>
      <c r="AY191" s="255" t="s">
        <v>209</v>
      </c>
    </row>
    <row r="192" s="16" customFormat="1">
      <c r="A192" s="16"/>
      <c r="B192" s="267"/>
      <c r="C192" s="268"/>
      <c r="D192" s="236" t="s">
        <v>220</v>
      </c>
      <c r="E192" s="269" t="s">
        <v>19</v>
      </c>
      <c r="F192" s="270" t="s">
        <v>370</v>
      </c>
      <c r="G192" s="268"/>
      <c r="H192" s="271">
        <v>6.5999999999999996</v>
      </c>
      <c r="I192" s="272"/>
      <c r="J192" s="268"/>
      <c r="K192" s="268"/>
      <c r="L192" s="273"/>
      <c r="M192" s="274"/>
      <c r="N192" s="275"/>
      <c r="O192" s="275"/>
      <c r="P192" s="275"/>
      <c r="Q192" s="275"/>
      <c r="R192" s="275"/>
      <c r="S192" s="275"/>
      <c r="T192" s="27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T192" s="277" t="s">
        <v>220</v>
      </c>
      <c r="AU192" s="277" t="s">
        <v>81</v>
      </c>
      <c r="AV192" s="16" t="s">
        <v>146</v>
      </c>
      <c r="AW192" s="16" t="s">
        <v>32</v>
      </c>
      <c r="AX192" s="16" t="s">
        <v>71</v>
      </c>
      <c r="AY192" s="277" t="s">
        <v>209</v>
      </c>
    </row>
    <row r="193" s="13" customFormat="1">
      <c r="A193" s="13"/>
      <c r="B193" s="234"/>
      <c r="C193" s="235"/>
      <c r="D193" s="236" t="s">
        <v>220</v>
      </c>
      <c r="E193" s="237" t="s">
        <v>19</v>
      </c>
      <c r="F193" s="238" t="s">
        <v>619</v>
      </c>
      <c r="G193" s="235"/>
      <c r="H193" s="237" t="s">
        <v>19</v>
      </c>
      <c r="I193" s="239"/>
      <c r="J193" s="235"/>
      <c r="K193" s="235"/>
      <c r="L193" s="240"/>
      <c r="M193" s="241"/>
      <c r="N193" s="242"/>
      <c r="O193" s="242"/>
      <c r="P193" s="242"/>
      <c r="Q193" s="242"/>
      <c r="R193" s="242"/>
      <c r="S193" s="242"/>
      <c r="T193" s="24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4" t="s">
        <v>220</v>
      </c>
      <c r="AU193" s="244" t="s">
        <v>81</v>
      </c>
      <c r="AV193" s="13" t="s">
        <v>79</v>
      </c>
      <c r="AW193" s="13" t="s">
        <v>32</v>
      </c>
      <c r="AX193" s="13" t="s">
        <v>71</v>
      </c>
      <c r="AY193" s="244" t="s">
        <v>209</v>
      </c>
    </row>
    <row r="194" s="14" customFormat="1">
      <c r="A194" s="14"/>
      <c r="B194" s="245"/>
      <c r="C194" s="246"/>
      <c r="D194" s="236" t="s">
        <v>220</v>
      </c>
      <c r="E194" s="247" t="s">
        <v>19</v>
      </c>
      <c r="F194" s="248" t="s">
        <v>2433</v>
      </c>
      <c r="G194" s="246"/>
      <c r="H194" s="249">
        <v>5.5</v>
      </c>
      <c r="I194" s="250"/>
      <c r="J194" s="246"/>
      <c r="K194" s="246"/>
      <c r="L194" s="251"/>
      <c r="M194" s="252"/>
      <c r="N194" s="253"/>
      <c r="O194" s="253"/>
      <c r="P194" s="253"/>
      <c r="Q194" s="253"/>
      <c r="R194" s="253"/>
      <c r="S194" s="253"/>
      <c r="T194" s="25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5" t="s">
        <v>220</v>
      </c>
      <c r="AU194" s="255" t="s">
        <v>81</v>
      </c>
      <c r="AV194" s="14" t="s">
        <v>81</v>
      </c>
      <c r="AW194" s="14" t="s">
        <v>32</v>
      </c>
      <c r="AX194" s="14" t="s">
        <v>71</v>
      </c>
      <c r="AY194" s="255" t="s">
        <v>209</v>
      </c>
    </row>
    <row r="195" s="14" customFormat="1">
      <c r="A195" s="14"/>
      <c r="B195" s="245"/>
      <c r="C195" s="246"/>
      <c r="D195" s="236" t="s">
        <v>220</v>
      </c>
      <c r="E195" s="247" t="s">
        <v>19</v>
      </c>
      <c r="F195" s="248" t="s">
        <v>2434</v>
      </c>
      <c r="G195" s="246"/>
      <c r="H195" s="249">
        <v>21</v>
      </c>
      <c r="I195" s="250"/>
      <c r="J195" s="246"/>
      <c r="K195" s="246"/>
      <c r="L195" s="251"/>
      <c r="M195" s="252"/>
      <c r="N195" s="253"/>
      <c r="O195" s="253"/>
      <c r="P195" s="253"/>
      <c r="Q195" s="253"/>
      <c r="R195" s="253"/>
      <c r="S195" s="253"/>
      <c r="T195" s="25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5" t="s">
        <v>220</v>
      </c>
      <c r="AU195" s="255" t="s">
        <v>81</v>
      </c>
      <c r="AV195" s="14" t="s">
        <v>81</v>
      </c>
      <c r="AW195" s="14" t="s">
        <v>32</v>
      </c>
      <c r="AX195" s="14" t="s">
        <v>71</v>
      </c>
      <c r="AY195" s="255" t="s">
        <v>209</v>
      </c>
    </row>
    <row r="196" s="14" customFormat="1">
      <c r="A196" s="14"/>
      <c r="B196" s="245"/>
      <c r="C196" s="246"/>
      <c r="D196" s="236" t="s">
        <v>220</v>
      </c>
      <c r="E196" s="247" t="s">
        <v>19</v>
      </c>
      <c r="F196" s="248" t="s">
        <v>2435</v>
      </c>
      <c r="G196" s="246"/>
      <c r="H196" s="249">
        <v>65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220</v>
      </c>
      <c r="AU196" s="255" t="s">
        <v>81</v>
      </c>
      <c r="AV196" s="14" t="s">
        <v>81</v>
      </c>
      <c r="AW196" s="14" t="s">
        <v>32</v>
      </c>
      <c r="AX196" s="14" t="s">
        <v>71</v>
      </c>
      <c r="AY196" s="255" t="s">
        <v>209</v>
      </c>
    </row>
    <row r="197" s="16" customFormat="1">
      <c r="A197" s="16"/>
      <c r="B197" s="267"/>
      <c r="C197" s="268"/>
      <c r="D197" s="236" t="s">
        <v>220</v>
      </c>
      <c r="E197" s="269" t="s">
        <v>19</v>
      </c>
      <c r="F197" s="270" t="s">
        <v>370</v>
      </c>
      <c r="G197" s="268"/>
      <c r="H197" s="271">
        <v>91.5</v>
      </c>
      <c r="I197" s="272"/>
      <c r="J197" s="268"/>
      <c r="K197" s="268"/>
      <c r="L197" s="273"/>
      <c r="M197" s="274"/>
      <c r="N197" s="275"/>
      <c r="O197" s="275"/>
      <c r="P197" s="275"/>
      <c r="Q197" s="275"/>
      <c r="R197" s="275"/>
      <c r="S197" s="275"/>
      <c r="T197" s="27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T197" s="277" t="s">
        <v>220</v>
      </c>
      <c r="AU197" s="277" t="s">
        <v>81</v>
      </c>
      <c r="AV197" s="16" t="s">
        <v>146</v>
      </c>
      <c r="AW197" s="16" t="s">
        <v>32</v>
      </c>
      <c r="AX197" s="16" t="s">
        <v>71</v>
      </c>
      <c r="AY197" s="277" t="s">
        <v>209</v>
      </c>
    </row>
    <row r="198" s="13" customFormat="1">
      <c r="A198" s="13"/>
      <c r="B198" s="234"/>
      <c r="C198" s="235"/>
      <c r="D198" s="236" t="s">
        <v>220</v>
      </c>
      <c r="E198" s="237" t="s">
        <v>19</v>
      </c>
      <c r="F198" s="238" t="s">
        <v>628</v>
      </c>
      <c r="G198" s="235"/>
      <c r="H198" s="237" t="s">
        <v>19</v>
      </c>
      <c r="I198" s="239"/>
      <c r="J198" s="235"/>
      <c r="K198" s="235"/>
      <c r="L198" s="240"/>
      <c r="M198" s="241"/>
      <c r="N198" s="242"/>
      <c r="O198" s="242"/>
      <c r="P198" s="242"/>
      <c r="Q198" s="242"/>
      <c r="R198" s="242"/>
      <c r="S198" s="242"/>
      <c r="T198" s="24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4" t="s">
        <v>220</v>
      </c>
      <c r="AU198" s="244" t="s">
        <v>81</v>
      </c>
      <c r="AV198" s="13" t="s">
        <v>79</v>
      </c>
      <c r="AW198" s="13" t="s">
        <v>32</v>
      </c>
      <c r="AX198" s="13" t="s">
        <v>71</v>
      </c>
      <c r="AY198" s="244" t="s">
        <v>209</v>
      </c>
    </row>
    <row r="199" s="14" customFormat="1">
      <c r="A199" s="14"/>
      <c r="B199" s="245"/>
      <c r="C199" s="246"/>
      <c r="D199" s="236" t="s">
        <v>220</v>
      </c>
      <c r="E199" s="247" t="s">
        <v>19</v>
      </c>
      <c r="F199" s="248" t="s">
        <v>2445</v>
      </c>
      <c r="G199" s="246"/>
      <c r="H199" s="249">
        <v>60</v>
      </c>
      <c r="I199" s="250"/>
      <c r="J199" s="246"/>
      <c r="K199" s="246"/>
      <c r="L199" s="251"/>
      <c r="M199" s="252"/>
      <c r="N199" s="253"/>
      <c r="O199" s="253"/>
      <c r="P199" s="253"/>
      <c r="Q199" s="253"/>
      <c r="R199" s="253"/>
      <c r="S199" s="253"/>
      <c r="T199" s="25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5" t="s">
        <v>220</v>
      </c>
      <c r="AU199" s="255" t="s">
        <v>81</v>
      </c>
      <c r="AV199" s="14" t="s">
        <v>81</v>
      </c>
      <c r="AW199" s="14" t="s">
        <v>32</v>
      </c>
      <c r="AX199" s="14" t="s">
        <v>71</v>
      </c>
      <c r="AY199" s="255" t="s">
        <v>209</v>
      </c>
    </row>
    <row r="200" s="15" customFormat="1">
      <c r="A200" s="15"/>
      <c r="B200" s="256"/>
      <c r="C200" s="257"/>
      <c r="D200" s="236" t="s">
        <v>220</v>
      </c>
      <c r="E200" s="258" t="s">
        <v>19</v>
      </c>
      <c r="F200" s="259" t="s">
        <v>271</v>
      </c>
      <c r="G200" s="257"/>
      <c r="H200" s="260">
        <v>158.09999999999999</v>
      </c>
      <c r="I200" s="261"/>
      <c r="J200" s="257"/>
      <c r="K200" s="257"/>
      <c r="L200" s="262"/>
      <c r="M200" s="263"/>
      <c r="N200" s="264"/>
      <c r="O200" s="264"/>
      <c r="P200" s="264"/>
      <c r="Q200" s="264"/>
      <c r="R200" s="264"/>
      <c r="S200" s="264"/>
      <c r="T200" s="26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T200" s="266" t="s">
        <v>220</v>
      </c>
      <c r="AU200" s="266" t="s">
        <v>81</v>
      </c>
      <c r="AV200" s="15" t="s">
        <v>216</v>
      </c>
      <c r="AW200" s="15" t="s">
        <v>32</v>
      </c>
      <c r="AX200" s="15" t="s">
        <v>79</v>
      </c>
      <c r="AY200" s="266" t="s">
        <v>209</v>
      </c>
    </row>
    <row r="201" s="2" customFormat="1" ht="24.15" customHeight="1">
      <c r="A201" s="41"/>
      <c r="B201" s="42"/>
      <c r="C201" s="216" t="s">
        <v>331</v>
      </c>
      <c r="D201" s="216" t="s">
        <v>211</v>
      </c>
      <c r="E201" s="217" t="s">
        <v>657</v>
      </c>
      <c r="F201" s="218" t="s">
        <v>658</v>
      </c>
      <c r="G201" s="219" t="s">
        <v>659</v>
      </c>
      <c r="H201" s="220">
        <v>171</v>
      </c>
      <c r="I201" s="221"/>
      <c r="J201" s="222">
        <f>ROUND(I201*H201,2)</f>
        <v>0</v>
      </c>
      <c r="K201" s="218" t="s">
        <v>215</v>
      </c>
      <c r="L201" s="47"/>
      <c r="M201" s="223" t="s">
        <v>19</v>
      </c>
      <c r="N201" s="224" t="s">
        <v>42</v>
      </c>
      <c r="O201" s="87"/>
      <c r="P201" s="225">
        <f>O201*H201</f>
        <v>0</v>
      </c>
      <c r="Q201" s="225">
        <v>0</v>
      </c>
      <c r="R201" s="225">
        <f>Q201*H201</f>
        <v>0</v>
      </c>
      <c r="S201" s="225">
        <v>0</v>
      </c>
      <c r="T201" s="226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27" t="s">
        <v>216</v>
      </c>
      <c r="AT201" s="227" t="s">
        <v>211</v>
      </c>
      <c r="AU201" s="227" t="s">
        <v>81</v>
      </c>
      <c r="AY201" s="20" t="s">
        <v>209</v>
      </c>
      <c r="BE201" s="228">
        <f>IF(N201="základní",J201,0)</f>
        <v>0</v>
      </c>
      <c r="BF201" s="228">
        <f>IF(N201="snížená",J201,0)</f>
        <v>0</v>
      </c>
      <c r="BG201" s="228">
        <f>IF(N201="zákl. přenesená",J201,0)</f>
        <v>0</v>
      </c>
      <c r="BH201" s="228">
        <f>IF(N201="sníž. přenesená",J201,0)</f>
        <v>0</v>
      </c>
      <c r="BI201" s="228">
        <f>IF(N201="nulová",J201,0)</f>
        <v>0</v>
      </c>
      <c r="BJ201" s="20" t="s">
        <v>79</v>
      </c>
      <c r="BK201" s="228">
        <f>ROUND(I201*H201,2)</f>
        <v>0</v>
      </c>
      <c r="BL201" s="20" t="s">
        <v>216</v>
      </c>
      <c r="BM201" s="227" t="s">
        <v>2446</v>
      </c>
    </row>
    <row r="202" s="2" customFormat="1">
      <c r="A202" s="41"/>
      <c r="B202" s="42"/>
      <c r="C202" s="43"/>
      <c r="D202" s="229" t="s">
        <v>218</v>
      </c>
      <c r="E202" s="43"/>
      <c r="F202" s="230" t="s">
        <v>661</v>
      </c>
      <c r="G202" s="43"/>
      <c r="H202" s="43"/>
      <c r="I202" s="231"/>
      <c r="J202" s="43"/>
      <c r="K202" s="43"/>
      <c r="L202" s="47"/>
      <c r="M202" s="232"/>
      <c r="N202" s="233"/>
      <c r="O202" s="87"/>
      <c r="P202" s="87"/>
      <c r="Q202" s="87"/>
      <c r="R202" s="87"/>
      <c r="S202" s="87"/>
      <c r="T202" s="88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0" t="s">
        <v>218</v>
      </c>
      <c r="AU202" s="20" t="s">
        <v>81</v>
      </c>
    </row>
    <row r="203" s="14" customFormat="1">
      <c r="A203" s="14"/>
      <c r="B203" s="245"/>
      <c r="C203" s="246"/>
      <c r="D203" s="236" t="s">
        <v>220</v>
      </c>
      <c r="E203" s="246"/>
      <c r="F203" s="248" t="s">
        <v>2447</v>
      </c>
      <c r="G203" s="246"/>
      <c r="H203" s="249">
        <v>171</v>
      </c>
      <c r="I203" s="250"/>
      <c r="J203" s="246"/>
      <c r="K203" s="246"/>
      <c r="L203" s="251"/>
      <c r="M203" s="252"/>
      <c r="N203" s="253"/>
      <c r="O203" s="253"/>
      <c r="P203" s="253"/>
      <c r="Q203" s="253"/>
      <c r="R203" s="253"/>
      <c r="S203" s="253"/>
      <c r="T203" s="25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5" t="s">
        <v>220</v>
      </c>
      <c r="AU203" s="255" t="s">
        <v>81</v>
      </c>
      <c r="AV203" s="14" t="s">
        <v>81</v>
      </c>
      <c r="AW203" s="14" t="s">
        <v>4</v>
      </c>
      <c r="AX203" s="14" t="s">
        <v>79</v>
      </c>
      <c r="AY203" s="255" t="s">
        <v>209</v>
      </c>
    </row>
    <row r="204" s="2" customFormat="1" ht="24.15" customHeight="1">
      <c r="A204" s="41"/>
      <c r="B204" s="42"/>
      <c r="C204" s="216" t="s">
        <v>7</v>
      </c>
      <c r="D204" s="216" t="s">
        <v>211</v>
      </c>
      <c r="E204" s="217" t="s">
        <v>664</v>
      </c>
      <c r="F204" s="218" t="s">
        <v>665</v>
      </c>
      <c r="G204" s="219" t="s">
        <v>362</v>
      </c>
      <c r="H204" s="220">
        <v>95</v>
      </c>
      <c r="I204" s="221"/>
      <c r="J204" s="222">
        <f>ROUND(I204*H204,2)</f>
        <v>0</v>
      </c>
      <c r="K204" s="218" t="s">
        <v>215</v>
      </c>
      <c r="L204" s="47"/>
      <c r="M204" s="223" t="s">
        <v>19</v>
      </c>
      <c r="N204" s="224" t="s">
        <v>42</v>
      </c>
      <c r="O204" s="87"/>
      <c r="P204" s="225">
        <f>O204*H204</f>
        <v>0</v>
      </c>
      <c r="Q204" s="225">
        <v>0</v>
      </c>
      <c r="R204" s="225">
        <f>Q204*H204</f>
        <v>0</v>
      </c>
      <c r="S204" s="225">
        <v>0</v>
      </c>
      <c r="T204" s="226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7" t="s">
        <v>216</v>
      </c>
      <c r="AT204" s="227" t="s">
        <v>211</v>
      </c>
      <c r="AU204" s="227" t="s">
        <v>81</v>
      </c>
      <c r="AY204" s="20" t="s">
        <v>209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20" t="s">
        <v>79</v>
      </c>
      <c r="BK204" s="228">
        <f>ROUND(I204*H204,2)</f>
        <v>0</v>
      </c>
      <c r="BL204" s="20" t="s">
        <v>216</v>
      </c>
      <c r="BM204" s="227" t="s">
        <v>2448</v>
      </c>
    </row>
    <row r="205" s="2" customFormat="1">
      <c r="A205" s="41"/>
      <c r="B205" s="42"/>
      <c r="C205" s="43"/>
      <c r="D205" s="229" t="s">
        <v>218</v>
      </c>
      <c r="E205" s="43"/>
      <c r="F205" s="230" t="s">
        <v>667</v>
      </c>
      <c r="G205" s="43"/>
      <c r="H205" s="43"/>
      <c r="I205" s="231"/>
      <c r="J205" s="43"/>
      <c r="K205" s="43"/>
      <c r="L205" s="47"/>
      <c r="M205" s="232"/>
      <c r="N205" s="233"/>
      <c r="O205" s="87"/>
      <c r="P205" s="87"/>
      <c r="Q205" s="87"/>
      <c r="R205" s="87"/>
      <c r="S205" s="87"/>
      <c r="T205" s="88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20" t="s">
        <v>218</v>
      </c>
      <c r="AU205" s="20" t="s">
        <v>81</v>
      </c>
    </row>
    <row r="206" s="14" customFormat="1">
      <c r="A206" s="14"/>
      <c r="B206" s="245"/>
      <c r="C206" s="246"/>
      <c r="D206" s="236" t="s">
        <v>220</v>
      </c>
      <c r="E206" s="247" t="s">
        <v>19</v>
      </c>
      <c r="F206" s="248" t="s">
        <v>2445</v>
      </c>
      <c r="G206" s="246"/>
      <c r="H206" s="249">
        <v>60</v>
      </c>
      <c r="I206" s="250"/>
      <c r="J206" s="246"/>
      <c r="K206" s="246"/>
      <c r="L206" s="251"/>
      <c r="M206" s="252"/>
      <c r="N206" s="253"/>
      <c r="O206" s="253"/>
      <c r="P206" s="253"/>
      <c r="Q206" s="253"/>
      <c r="R206" s="253"/>
      <c r="S206" s="253"/>
      <c r="T206" s="25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5" t="s">
        <v>220</v>
      </c>
      <c r="AU206" s="255" t="s">
        <v>81</v>
      </c>
      <c r="AV206" s="14" t="s">
        <v>81</v>
      </c>
      <c r="AW206" s="14" t="s">
        <v>32</v>
      </c>
      <c r="AX206" s="14" t="s">
        <v>71</v>
      </c>
      <c r="AY206" s="255" t="s">
        <v>209</v>
      </c>
    </row>
    <row r="207" s="14" customFormat="1">
      <c r="A207" s="14"/>
      <c r="B207" s="245"/>
      <c r="C207" s="246"/>
      <c r="D207" s="236" t="s">
        <v>220</v>
      </c>
      <c r="E207" s="247" t="s">
        <v>19</v>
      </c>
      <c r="F207" s="248" t="s">
        <v>2449</v>
      </c>
      <c r="G207" s="246"/>
      <c r="H207" s="249">
        <v>35</v>
      </c>
      <c r="I207" s="250"/>
      <c r="J207" s="246"/>
      <c r="K207" s="246"/>
      <c r="L207" s="251"/>
      <c r="M207" s="252"/>
      <c r="N207" s="253"/>
      <c r="O207" s="253"/>
      <c r="P207" s="253"/>
      <c r="Q207" s="253"/>
      <c r="R207" s="253"/>
      <c r="S207" s="253"/>
      <c r="T207" s="25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5" t="s">
        <v>220</v>
      </c>
      <c r="AU207" s="255" t="s">
        <v>81</v>
      </c>
      <c r="AV207" s="14" t="s">
        <v>81</v>
      </c>
      <c r="AW207" s="14" t="s">
        <v>32</v>
      </c>
      <c r="AX207" s="14" t="s">
        <v>71</v>
      </c>
      <c r="AY207" s="255" t="s">
        <v>209</v>
      </c>
    </row>
    <row r="208" s="15" customFormat="1">
      <c r="A208" s="15"/>
      <c r="B208" s="256"/>
      <c r="C208" s="257"/>
      <c r="D208" s="236" t="s">
        <v>220</v>
      </c>
      <c r="E208" s="258" t="s">
        <v>19</v>
      </c>
      <c r="F208" s="259" t="s">
        <v>271</v>
      </c>
      <c r="G208" s="257"/>
      <c r="H208" s="260">
        <v>95</v>
      </c>
      <c r="I208" s="261"/>
      <c r="J208" s="257"/>
      <c r="K208" s="257"/>
      <c r="L208" s="262"/>
      <c r="M208" s="263"/>
      <c r="N208" s="264"/>
      <c r="O208" s="264"/>
      <c r="P208" s="264"/>
      <c r="Q208" s="264"/>
      <c r="R208" s="264"/>
      <c r="S208" s="264"/>
      <c r="T208" s="26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T208" s="266" t="s">
        <v>220</v>
      </c>
      <c r="AU208" s="266" t="s">
        <v>81</v>
      </c>
      <c r="AV208" s="15" t="s">
        <v>216</v>
      </c>
      <c r="AW208" s="15" t="s">
        <v>32</v>
      </c>
      <c r="AX208" s="15" t="s">
        <v>79</v>
      </c>
      <c r="AY208" s="266" t="s">
        <v>209</v>
      </c>
    </row>
    <row r="209" s="2" customFormat="1" ht="24.15" customHeight="1">
      <c r="A209" s="41"/>
      <c r="B209" s="42"/>
      <c r="C209" s="216" t="s">
        <v>344</v>
      </c>
      <c r="D209" s="216" t="s">
        <v>211</v>
      </c>
      <c r="E209" s="217" t="s">
        <v>670</v>
      </c>
      <c r="F209" s="218" t="s">
        <v>671</v>
      </c>
      <c r="G209" s="219" t="s">
        <v>362</v>
      </c>
      <c r="H209" s="220">
        <v>70</v>
      </c>
      <c r="I209" s="221"/>
      <c r="J209" s="222">
        <f>ROUND(I209*H209,2)</f>
        <v>0</v>
      </c>
      <c r="K209" s="218" t="s">
        <v>215</v>
      </c>
      <c r="L209" s="47"/>
      <c r="M209" s="223" t="s">
        <v>19</v>
      </c>
      <c r="N209" s="224" t="s">
        <v>42</v>
      </c>
      <c r="O209" s="87"/>
      <c r="P209" s="225">
        <f>O209*H209</f>
        <v>0</v>
      </c>
      <c r="Q209" s="225">
        <v>0</v>
      </c>
      <c r="R209" s="225">
        <f>Q209*H209</f>
        <v>0</v>
      </c>
      <c r="S209" s="225">
        <v>0</v>
      </c>
      <c r="T209" s="226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27" t="s">
        <v>216</v>
      </c>
      <c r="AT209" s="227" t="s">
        <v>211</v>
      </c>
      <c r="AU209" s="227" t="s">
        <v>81</v>
      </c>
      <c r="AY209" s="20" t="s">
        <v>209</v>
      </c>
      <c r="BE209" s="228">
        <f>IF(N209="základní",J209,0)</f>
        <v>0</v>
      </c>
      <c r="BF209" s="228">
        <f>IF(N209="snížená",J209,0)</f>
        <v>0</v>
      </c>
      <c r="BG209" s="228">
        <f>IF(N209="zákl. přenesená",J209,0)</f>
        <v>0</v>
      </c>
      <c r="BH209" s="228">
        <f>IF(N209="sníž. přenesená",J209,0)</f>
        <v>0</v>
      </c>
      <c r="BI209" s="228">
        <f>IF(N209="nulová",J209,0)</f>
        <v>0</v>
      </c>
      <c r="BJ209" s="20" t="s">
        <v>79</v>
      </c>
      <c r="BK209" s="228">
        <f>ROUND(I209*H209,2)</f>
        <v>0</v>
      </c>
      <c r="BL209" s="20" t="s">
        <v>216</v>
      </c>
      <c r="BM209" s="227" t="s">
        <v>2450</v>
      </c>
    </row>
    <row r="210" s="2" customFormat="1">
      <c r="A210" s="41"/>
      <c r="B210" s="42"/>
      <c r="C210" s="43"/>
      <c r="D210" s="229" t="s">
        <v>218</v>
      </c>
      <c r="E210" s="43"/>
      <c r="F210" s="230" t="s">
        <v>673</v>
      </c>
      <c r="G210" s="43"/>
      <c r="H210" s="43"/>
      <c r="I210" s="231"/>
      <c r="J210" s="43"/>
      <c r="K210" s="43"/>
      <c r="L210" s="47"/>
      <c r="M210" s="232"/>
      <c r="N210" s="233"/>
      <c r="O210" s="87"/>
      <c r="P210" s="87"/>
      <c r="Q210" s="87"/>
      <c r="R210" s="87"/>
      <c r="S210" s="87"/>
      <c r="T210" s="88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0" t="s">
        <v>218</v>
      </c>
      <c r="AU210" s="20" t="s">
        <v>81</v>
      </c>
    </row>
    <row r="211" s="13" customFormat="1">
      <c r="A211" s="13"/>
      <c r="B211" s="234"/>
      <c r="C211" s="235"/>
      <c r="D211" s="236" t="s">
        <v>220</v>
      </c>
      <c r="E211" s="237" t="s">
        <v>19</v>
      </c>
      <c r="F211" s="238" t="s">
        <v>674</v>
      </c>
      <c r="G211" s="235"/>
      <c r="H211" s="237" t="s">
        <v>19</v>
      </c>
      <c r="I211" s="239"/>
      <c r="J211" s="235"/>
      <c r="K211" s="235"/>
      <c r="L211" s="240"/>
      <c r="M211" s="241"/>
      <c r="N211" s="242"/>
      <c r="O211" s="242"/>
      <c r="P211" s="242"/>
      <c r="Q211" s="242"/>
      <c r="R211" s="242"/>
      <c r="S211" s="242"/>
      <c r="T211" s="24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4" t="s">
        <v>220</v>
      </c>
      <c r="AU211" s="244" t="s">
        <v>81</v>
      </c>
      <c r="AV211" s="13" t="s">
        <v>79</v>
      </c>
      <c r="AW211" s="13" t="s">
        <v>32</v>
      </c>
      <c r="AX211" s="13" t="s">
        <v>71</v>
      </c>
      <c r="AY211" s="244" t="s">
        <v>209</v>
      </c>
    </row>
    <row r="212" s="14" customFormat="1">
      <c r="A212" s="14"/>
      <c r="B212" s="245"/>
      <c r="C212" s="246"/>
      <c r="D212" s="236" t="s">
        <v>220</v>
      </c>
      <c r="E212" s="247" t="s">
        <v>19</v>
      </c>
      <c r="F212" s="248" t="s">
        <v>1523</v>
      </c>
      <c r="G212" s="246"/>
      <c r="H212" s="249">
        <v>5</v>
      </c>
      <c r="I212" s="250"/>
      <c r="J212" s="246"/>
      <c r="K212" s="246"/>
      <c r="L212" s="251"/>
      <c r="M212" s="252"/>
      <c r="N212" s="253"/>
      <c r="O212" s="253"/>
      <c r="P212" s="253"/>
      <c r="Q212" s="253"/>
      <c r="R212" s="253"/>
      <c r="S212" s="253"/>
      <c r="T212" s="25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5" t="s">
        <v>220</v>
      </c>
      <c r="AU212" s="255" t="s">
        <v>81</v>
      </c>
      <c r="AV212" s="14" t="s">
        <v>81</v>
      </c>
      <c r="AW212" s="14" t="s">
        <v>32</v>
      </c>
      <c r="AX212" s="14" t="s">
        <v>71</v>
      </c>
      <c r="AY212" s="255" t="s">
        <v>209</v>
      </c>
    </row>
    <row r="213" s="16" customFormat="1">
      <c r="A213" s="16"/>
      <c r="B213" s="267"/>
      <c r="C213" s="268"/>
      <c r="D213" s="236" t="s">
        <v>220</v>
      </c>
      <c r="E213" s="269" t="s">
        <v>19</v>
      </c>
      <c r="F213" s="270" t="s">
        <v>370</v>
      </c>
      <c r="G213" s="268"/>
      <c r="H213" s="271">
        <v>5</v>
      </c>
      <c r="I213" s="272"/>
      <c r="J213" s="268"/>
      <c r="K213" s="268"/>
      <c r="L213" s="273"/>
      <c r="M213" s="274"/>
      <c r="N213" s="275"/>
      <c r="O213" s="275"/>
      <c r="P213" s="275"/>
      <c r="Q213" s="275"/>
      <c r="R213" s="275"/>
      <c r="S213" s="275"/>
      <c r="T213" s="27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T213" s="277" t="s">
        <v>220</v>
      </c>
      <c r="AU213" s="277" t="s">
        <v>81</v>
      </c>
      <c r="AV213" s="16" t="s">
        <v>146</v>
      </c>
      <c r="AW213" s="16" t="s">
        <v>32</v>
      </c>
      <c r="AX213" s="16" t="s">
        <v>71</v>
      </c>
      <c r="AY213" s="277" t="s">
        <v>209</v>
      </c>
    </row>
    <row r="214" s="13" customFormat="1">
      <c r="A214" s="13"/>
      <c r="B214" s="234"/>
      <c r="C214" s="235"/>
      <c r="D214" s="236" t="s">
        <v>220</v>
      </c>
      <c r="E214" s="237" t="s">
        <v>19</v>
      </c>
      <c r="F214" s="238" t="s">
        <v>677</v>
      </c>
      <c r="G214" s="235"/>
      <c r="H214" s="237" t="s">
        <v>19</v>
      </c>
      <c r="I214" s="239"/>
      <c r="J214" s="235"/>
      <c r="K214" s="235"/>
      <c r="L214" s="240"/>
      <c r="M214" s="241"/>
      <c r="N214" s="242"/>
      <c r="O214" s="242"/>
      <c r="P214" s="242"/>
      <c r="Q214" s="242"/>
      <c r="R214" s="242"/>
      <c r="S214" s="242"/>
      <c r="T214" s="24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4" t="s">
        <v>220</v>
      </c>
      <c r="AU214" s="244" t="s">
        <v>81</v>
      </c>
      <c r="AV214" s="13" t="s">
        <v>79</v>
      </c>
      <c r="AW214" s="13" t="s">
        <v>32</v>
      </c>
      <c r="AX214" s="13" t="s">
        <v>71</v>
      </c>
      <c r="AY214" s="244" t="s">
        <v>209</v>
      </c>
    </row>
    <row r="215" s="14" customFormat="1">
      <c r="A215" s="14"/>
      <c r="B215" s="245"/>
      <c r="C215" s="246"/>
      <c r="D215" s="236" t="s">
        <v>220</v>
      </c>
      <c r="E215" s="247" t="s">
        <v>19</v>
      </c>
      <c r="F215" s="248" t="s">
        <v>2451</v>
      </c>
      <c r="G215" s="246"/>
      <c r="H215" s="249">
        <v>65</v>
      </c>
      <c r="I215" s="250"/>
      <c r="J215" s="246"/>
      <c r="K215" s="246"/>
      <c r="L215" s="251"/>
      <c r="M215" s="252"/>
      <c r="N215" s="253"/>
      <c r="O215" s="253"/>
      <c r="P215" s="253"/>
      <c r="Q215" s="253"/>
      <c r="R215" s="253"/>
      <c r="S215" s="253"/>
      <c r="T215" s="25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5" t="s">
        <v>220</v>
      </c>
      <c r="AU215" s="255" t="s">
        <v>81</v>
      </c>
      <c r="AV215" s="14" t="s">
        <v>81</v>
      </c>
      <c r="AW215" s="14" t="s">
        <v>32</v>
      </c>
      <c r="AX215" s="14" t="s">
        <v>71</v>
      </c>
      <c r="AY215" s="255" t="s">
        <v>209</v>
      </c>
    </row>
    <row r="216" s="16" customFormat="1">
      <c r="A216" s="16"/>
      <c r="B216" s="267"/>
      <c r="C216" s="268"/>
      <c r="D216" s="236" t="s">
        <v>220</v>
      </c>
      <c r="E216" s="269" t="s">
        <v>19</v>
      </c>
      <c r="F216" s="270" t="s">
        <v>370</v>
      </c>
      <c r="G216" s="268"/>
      <c r="H216" s="271">
        <v>65</v>
      </c>
      <c r="I216" s="272"/>
      <c r="J216" s="268"/>
      <c r="K216" s="268"/>
      <c r="L216" s="273"/>
      <c r="M216" s="274"/>
      <c r="N216" s="275"/>
      <c r="O216" s="275"/>
      <c r="P216" s="275"/>
      <c r="Q216" s="275"/>
      <c r="R216" s="275"/>
      <c r="S216" s="275"/>
      <c r="T216" s="27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T216" s="277" t="s">
        <v>220</v>
      </c>
      <c r="AU216" s="277" t="s">
        <v>81</v>
      </c>
      <c r="AV216" s="16" t="s">
        <v>146</v>
      </c>
      <c r="AW216" s="16" t="s">
        <v>32</v>
      </c>
      <c r="AX216" s="16" t="s">
        <v>71</v>
      </c>
      <c r="AY216" s="277" t="s">
        <v>209</v>
      </c>
    </row>
    <row r="217" s="15" customFormat="1">
      <c r="A217" s="15"/>
      <c r="B217" s="256"/>
      <c r="C217" s="257"/>
      <c r="D217" s="236" t="s">
        <v>220</v>
      </c>
      <c r="E217" s="258" t="s">
        <v>19</v>
      </c>
      <c r="F217" s="259" t="s">
        <v>271</v>
      </c>
      <c r="G217" s="257"/>
      <c r="H217" s="260">
        <v>70</v>
      </c>
      <c r="I217" s="261"/>
      <c r="J217" s="257"/>
      <c r="K217" s="257"/>
      <c r="L217" s="262"/>
      <c r="M217" s="263"/>
      <c r="N217" s="264"/>
      <c r="O217" s="264"/>
      <c r="P217" s="264"/>
      <c r="Q217" s="264"/>
      <c r="R217" s="264"/>
      <c r="S217" s="264"/>
      <c r="T217" s="26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66" t="s">
        <v>220</v>
      </c>
      <c r="AU217" s="266" t="s">
        <v>81</v>
      </c>
      <c r="AV217" s="15" t="s">
        <v>216</v>
      </c>
      <c r="AW217" s="15" t="s">
        <v>32</v>
      </c>
      <c r="AX217" s="15" t="s">
        <v>79</v>
      </c>
      <c r="AY217" s="266" t="s">
        <v>209</v>
      </c>
    </row>
    <row r="218" s="2" customFormat="1" ht="16.5" customHeight="1">
      <c r="A218" s="41"/>
      <c r="B218" s="42"/>
      <c r="C218" s="278" t="s">
        <v>354</v>
      </c>
      <c r="D218" s="278" t="s">
        <v>681</v>
      </c>
      <c r="E218" s="279" t="s">
        <v>682</v>
      </c>
      <c r="F218" s="280" t="s">
        <v>683</v>
      </c>
      <c r="G218" s="281" t="s">
        <v>659</v>
      </c>
      <c r="H218" s="282">
        <v>130</v>
      </c>
      <c r="I218" s="283"/>
      <c r="J218" s="284">
        <f>ROUND(I218*H218,2)</f>
        <v>0</v>
      </c>
      <c r="K218" s="280" t="s">
        <v>215</v>
      </c>
      <c r="L218" s="285"/>
      <c r="M218" s="286" t="s">
        <v>19</v>
      </c>
      <c r="N218" s="287" t="s">
        <v>42</v>
      </c>
      <c r="O218" s="87"/>
      <c r="P218" s="225">
        <f>O218*H218</f>
        <v>0</v>
      </c>
      <c r="Q218" s="225">
        <v>0</v>
      </c>
      <c r="R218" s="225">
        <f>Q218*H218</f>
        <v>0</v>
      </c>
      <c r="S218" s="225">
        <v>0</v>
      </c>
      <c r="T218" s="226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227" t="s">
        <v>250</v>
      </c>
      <c r="AT218" s="227" t="s">
        <v>681</v>
      </c>
      <c r="AU218" s="227" t="s">
        <v>81</v>
      </c>
      <c r="AY218" s="20" t="s">
        <v>209</v>
      </c>
      <c r="BE218" s="228">
        <f>IF(N218="základní",J218,0)</f>
        <v>0</v>
      </c>
      <c r="BF218" s="228">
        <f>IF(N218="snížená",J218,0)</f>
        <v>0</v>
      </c>
      <c r="BG218" s="228">
        <f>IF(N218="zákl. přenesená",J218,0)</f>
        <v>0</v>
      </c>
      <c r="BH218" s="228">
        <f>IF(N218="sníž. přenesená",J218,0)</f>
        <v>0</v>
      </c>
      <c r="BI218" s="228">
        <f>IF(N218="nulová",J218,0)</f>
        <v>0</v>
      </c>
      <c r="BJ218" s="20" t="s">
        <v>79</v>
      </c>
      <c r="BK218" s="228">
        <f>ROUND(I218*H218,2)</f>
        <v>0</v>
      </c>
      <c r="BL218" s="20" t="s">
        <v>216</v>
      </c>
      <c r="BM218" s="227" t="s">
        <v>2452</v>
      </c>
    </row>
    <row r="219" s="14" customFormat="1">
      <c r="A219" s="14"/>
      <c r="B219" s="245"/>
      <c r="C219" s="246"/>
      <c r="D219" s="236" t="s">
        <v>220</v>
      </c>
      <c r="E219" s="246"/>
      <c r="F219" s="248" t="s">
        <v>2453</v>
      </c>
      <c r="G219" s="246"/>
      <c r="H219" s="249">
        <v>130</v>
      </c>
      <c r="I219" s="250"/>
      <c r="J219" s="246"/>
      <c r="K219" s="246"/>
      <c r="L219" s="251"/>
      <c r="M219" s="252"/>
      <c r="N219" s="253"/>
      <c r="O219" s="253"/>
      <c r="P219" s="253"/>
      <c r="Q219" s="253"/>
      <c r="R219" s="253"/>
      <c r="S219" s="253"/>
      <c r="T219" s="25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5" t="s">
        <v>220</v>
      </c>
      <c r="AU219" s="255" t="s">
        <v>81</v>
      </c>
      <c r="AV219" s="14" t="s">
        <v>81</v>
      </c>
      <c r="AW219" s="14" t="s">
        <v>4</v>
      </c>
      <c r="AX219" s="14" t="s">
        <v>79</v>
      </c>
      <c r="AY219" s="255" t="s">
        <v>209</v>
      </c>
    </row>
    <row r="220" s="2" customFormat="1" ht="37.8" customHeight="1">
      <c r="A220" s="41"/>
      <c r="B220" s="42"/>
      <c r="C220" s="216" t="s">
        <v>359</v>
      </c>
      <c r="D220" s="216" t="s">
        <v>211</v>
      </c>
      <c r="E220" s="217" t="s">
        <v>687</v>
      </c>
      <c r="F220" s="218" t="s">
        <v>688</v>
      </c>
      <c r="G220" s="219" t="s">
        <v>362</v>
      </c>
      <c r="H220" s="220">
        <v>21</v>
      </c>
      <c r="I220" s="221"/>
      <c r="J220" s="222">
        <f>ROUND(I220*H220,2)</f>
        <v>0</v>
      </c>
      <c r="K220" s="218" t="s">
        <v>215</v>
      </c>
      <c r="L220" s="47"/>
      <c r="M220" s="223" t="s">
        <v>19</v>
      </c>
      <c r="N220" s="224" t="s">
        <v>42</v>
      </c>
      <c r="O220" s="87"/>
      <c r="P220" s="225">
        <f>O220*H220</f>
        <v>0</v>
      </c>
      <c r="Q220" s="225">
        <v>0</v>
      </c>
      <c r="R220" s="225">
        <f>Q220*H220</f>
        <v>0</v>
      </c>
      <c r="S220" s="225">
        <v>0</v>
      </c>
      <c r="T220" s="226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227" t="s">
        <v>216</v>
      </c>
      <c r="AT220" s="227" t="s">
        <v>211</v>
      </c>
      <c r="AU220" s="227" t="s">
        <v>81</v>
      </c>
      <c r="AY220" s="20" t="s">
        <v>209</v>
      </c>
      <c r="BE220" s="228">
        <f>IF(N220="základní",J220,0)</f>
        <v>0</v>
      </c>
      <c r="BF220" s="228">
        <f>IF(N220="snížená",J220,0)</f>
        <v>0</v>
      </c>
      <c r="BG220" s="228">
        <f>IF(N220="zákl. přenesená",J220,0)</f>
        <v>0</v>
      </c>
      <c r="BH220" s="228">
        <f>IF(N220="sníž. přenesená",J220,0)</f>
        <v>0</v>
      </c>
      <c r="BI220" s="228">
        <f>IF(N220="nulová",J220,0)</f>
        <v>0</v>
      </c>
      <c r="BJ220" s="20" t="s">
        <v>79</v>
      </c>
      <c r="BK220" s="228">
        <f>ROUND(I220*H220,2)</f>
        <v>0</v>
      </c>
      <c r="BL220" s="20" t="s">
        <v>216</v>
      </c>
      <c r="BM220" s="227" t="s">
        <v>2454</v>
      </c>
    </row>
    <row r="221" s="2" customFormat="1">
      <c r="A221" s="41"/>
      <c r="B221" s="42"/>
      <c r="C221" s="43"/>
      <c r="D221" s="229" t="s">
        <v>218</v>
      </c>
      <c r="E221" s="43"/>
      <c r="F221" s="230" t="s">
        <v>690</v>
      </c>
      <c r="G221" s="43"/>
      <c r="H221" s="43"/>
      <c r="I221" s="231"/>
      <c r="J221" s="43"/>
      <c r="K221" s="43"/>
      <c r="L221" s="47"/>
      <c r="M221" s="232"/>
      <c r="N221" s="233"/>
      <c r="O221" s="87"/>
      <c r="P221" s="87"/>
      <c r="Q221" s="87"/>
      <c r="R221" s="87"/>
      <c r="S221" s="87"/>
      <c r="T221" s="88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T221" s="20" t="s">
        <v>218</v>
      </c>
      <c r="AU221" s="20" t="s">
        <v>81</v>
      </c>
    </row>
    <row r="222" s="13" customFormat="1">
      <c r="A222" s="13"/>
      <c r="B222" s="234"/>
      <c r="C222" s="235"/>
      <c r="D222" s="236" t="s">
        <v>220</v>
      </c>
      <c r="E222" s="237" t="s">
        <v>19</v>
      </c>
      <c r="F222" s="238" t="s">
        <v>395</v>
      </c>
      <c r="G222" s="235"/>
      <c r="H222" s="237" t="s">
        <v>19</v>
      </c>
      <c r="I222" s="239"/>
      <c r="J222" s="235"/>
      <c r="K222" s="235"/>
      <c r="L222" s="240"/>
      <c r="M222" s="241"/>
      <c r="N222" s="242"/>
      <c r="O222" s="242"/>
      <c r="P222" s="242"/>
      <c r="Q222" s="242"/>
      <c r="R222" s="242"/>
      <c r="S222" s="242"/>
      <c r="T222" s="24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4" t="s">
        <v>220</v>
      </c>
      <c r="AU222" s="244" t="s">
        <v>81</v>
      </c>
      <c r="AV222" s="13" t="s">
        <v>79</v>
      </c>
      <c r="AW222" s="13" t="s">
        <v>32</v>
      </c>
      <c r="AX222" s="13" t="s">
        <v>71</v>
      </c>
      <c r="AY222" s="244" t="s">
        <v>209</v>
      </c>
    </row>
    <row r="223" s="14" customFormat="1">
      <c r="A223" s="14"/>
      <c r="B223" s="245"/>
      <c r="C223" s="246"/>
      <c r="D223" s="236" t="s">
        <v>220</v>
      </c>
      <c r="E223" s="247" t="s">
        <v>19</v>
      </c>
      <c r="F223" s="248" t="s">
        <v>2455</v>
      </c>
      <c r="G223" s="246"/>
      <c r="H223" s="249">
        <v>21</v>
      </c>
      <c r="I223" s="250"/>
      <c r="J223" s="246"/>
      <c r="K223" s="246"/>
      <c r="L223" s="251"/>
      <c r="M223" s="252"/>
      <c r="N223" s="253"/>
      <c r="O223" s="253"/>
      <c r="P223" s="253"/>
      <c r="Q223" s="253"/>
      <c r="R223" s="253"/>
      <c r="S223" s="253"/>
      <c r="T223" s="25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5" t="s">
        <v>220</v>
      </c>
      <c r="AU223" s="255" t="s">
        <v>81</v>
      </c>
      <c r="AV223" s="14" t="s">
        <v>81</v>
      </c>
      <c r="AW223" s="14" t="s">
        <v>32</v>
      </c>
      <c r="AX223" s="14" t="s">
        <v>79</v>
      </c>
      <c r="AY223" s="255" t="s">
        <v>209</v>
      </c>
    </row>
    <row r="224" s="2" customFormat="1" ht="16.5" customHeight="1">
      <c r="A224" s="41"/>
      <c r="B224" s="42"/>
      <c r="C224" s="278" t="s">
        <v>372</v>
      </c>
      <c r="D224" s="278" t="s">
        <v>681</v>
      </c>
      <c r="E224" s="279" t="s">
        <v>695</v>
      </c>
      <c r="F224" s="280" t="s">
        <v>696</v>
      </c>
      <c r="G224" s="281" t="s">
        <v>659</v>
      </c>
      <c r="H224" s="282">
        <v>42</v>
      </c>
      <c r="I224" s="283"/>
      <c r="J224" s="284">
        <f>ROUND(I224*H224,2)</f>
        <v>0</v>
      </c>
      <c r="K224" s="280" t="s">
        <v>215</v>
      </c>
      <c r="L224" s="285"/>
      <c r="M224" s="286" t="s">
        <v>19</v>
      </c>
      <c r="N224" s="287" t="s">
        <v>42</v>
      </c>
      <c r="O224" s="87"/>
      <c r="P224" s="225">
        <f>O224*H224</f>
        <v>0</v>
      </c>
      <c r="Q224" s="225">
        <v>0</v>
      </c>
      <c r="R224" s="225">
        <f>Q224*H224</f>
        <v>0</v>
      </c>
      <c r="S224" s="225">
        <v>0</v>
      </c>
      <c r="T224" s="226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27" t="s">
        <v>250</v>
      </c>
      <c r="AT224" s="227" t="s">
        <v>681</v>
      </c>
      <c r="AU224" s="227" t="s">
        <v>81</v>
      </c>
      <c r="AY224" s="20" t="s">
        <v>209</v>
      </c>
      <c r="BE224" s="228">
        <f>IF(N224="základní",J224,0)</f>
        <v>0</v>
      </c>
      <c r="BF224" s="228">
        <f>IF(N224="snížená",J224,0)</f>
        <v>0</v>
      </c>
      <c r="BG224" s="228">
        <f>IF(N224="zákl. přenesená",J224,0)</f>
        <v>0</v>
      </c>
      <c r="BH224" s="228">
        <f>IF(N224="sníž. přenesená",J224,0)</f>
        <v>0</v>
      </c>
      <c r="BI224" s="228">
        <f>IF(N224="nulová",J224,0)</f>
        <v>0</v>
      </c>
      <c r="BJ224" s="20" t="s">
        <v>79</v>
      </c>
      <c r="BK224" s="228">
        <f>ROUND(I224*H224,2)</f>
        <v>0</v>
      </c>
      <c r="BL224" s="20" t="s">
        <v>216</v>
      </c>
      <c r="BM224" s="227" t="s">
        <v>2456</v>
      </c>
    </row>
    <row r="225" s="14" customFormat="1">
      <c r="A225" s="14"/>
      <c r="B225" s="245"/>
      <c r="C225" s="246"/>
      <c r="D225" s="236" t="s">
        <v>220</v>
      </c>
      <c r="E225" s="246"/>
      <c r="F225" s="248" t="s">
        <v>2457</v>
      </c>
      <c r="G225" s="246"/>
      <c r="H225" s="249">
        <v>42</v>
      </c>
      <c r="I225" s="250"/>
      <c r="J225" s="246"/>
      <c r="K225" s="246"/>
      <c r="L225" s="251"/>
      <c r="M225" s="252"/>
      <c r="N225" s="253"/>
      <c r="O225" s="253"/>
      <c r="P225" s="253"/>
      <c r="Q225" s="253"/>
      <c r="R225" s="253"/>
      <c r="S225" s="253"/>
      <c r="T225" s="25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5" t="s">
        <v>220</v>
      </c>
      <c r="AU225" s="255" t="s">
        <v>81</v>
      </c>
      <c r="AV225" s="14" t="s">
        <v>81</v>
      </c>
      <c r="AW225" s="14" t="s">
        <v>4</v>
      </c>
      <c r="AX225" s="14" t="s">
        <v>79</v>
      </c>
      <c r="AY225" s="255" t="s">
        <v>209</v>
      </c>
    </row>
    <row r="226" s="2" customFormat="1" ht="24.15" customHeight="1">
      <c r="A226" s="41"/>
      <c r="B226" s="42"/>
      <c r="C226" s="216" t="s">
        <v>378</v>
      </c>
      <c r="D226" s="216" t="s">
        <v>211</v>
      </c>
      <c r="E226" s="217" t="s">
        <v>1258</v>
      </c>
      <c r="F226" s="218" t="s">
        <v>1259</v>
      </c>
      <c r="G226" s="219" t="s">
        <v>258</v>
      </c>
      <c r="H226" s="220">
        <v>8</v>
      </c>
      <c r="I226" s="221"/>
      <c r="J226" s="222">
        <f>ROUND(I226*H226,2)</f>
        <v>0</v>
      </c>
      <c r="K226" s="218" t="s">
        <v>215</v>
      </c>
      <c r="L226" s="47"/>
      <c r="M226" s="223" t="s">
        <v>19</v>
      </c>
      <c r="N226" s="224" t="s">
        <v>42</v>
      </c>
      <c r="O226" s="87"/>
      <c r="P226" s="225">
        <f>O226*H226</f>
        <v>0</v>
      </c>
      <c r="Q226" s="225">
        <v>0</v>
      </c>
      <c r="R226" s="225">
        <f>Q226*H226</f>
        <v>0</v>
      </c>
      <c r="S226" s="225">
        <v>0</v>
      </c>
      <c r="T226" s="226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227" t="s">
        <v>216</v>
      </c>
      <c r="AT226" s="227" t="s">
        <v>211</v>
      </c>
      <c r="AU226" s="227" t="s">
        <v>81</v>
      </c>
      <c r="AY226" s="20" t="s">
        <v>209</v>
      </c>
      <c r="BE226" s="228">
        <f>IF(N226="základní",J226,0)</f>
        <v>0</v>
      </c>
      <c r="BF226" s="228">
        <f>IF(N226="snížená",J226,0)</f>
        <v>0</v>
      </c>
      <c r="BG226" s="228">
        <f>IF(N226="zákl. přenesená",J226,0)</f>
        <v>0</v>
      </c>
      <c r="BH226" s="228">
        <f>IF(N226="sníž. přenesená",J226,0)</f>
        <v>0</v>
      </c>
      <c r="BI226" s="228">
        <f>IF(N226="nulová",J226,0)</f>
        <v>0</v>
      </c>
      <c r="BJ226" s="20" t="s">
        <v>79</v>
      </c>
      <c r="BK226" s="228">
        <f>ROUND(I226*H226,2)</f>
        <v>0</v>
      </c>
      <c r="BL226" s="20" t="s">
        <v>216</v>
      </c>
      <c r="BM226" s="227" t="s">
        <v>2458</v>
      </c>
    </row>
    <row r="227" s="2" customFormat="1">
      <c r="A227" s="41"/>
      <c r="B227" s="42"/>
      <c r="C227" s="43"/>
      <c r="D227" s="229" t="s">
        <v>218</v>
      </c>
      <c r="E227" s="43"/>
      <c r="F227" s="230" t="s">
        <v>1261</v>
      </c>
      <c r="G227" s="43"/>
      <c r="H227" s="43"/>
      <c r="I227" s="231"/>
      <c r="J227" s="43"/>
      <c r="K227" s="43"/>
      <c r="L227" s="47"/>
      <c r="M227" s="232"/>
      <c r="N227" s="233"/>
      <c r="O227" s="87"/>
      <c r="P227" s="87"/>
      <c r="Q227" s="87"/>
      <c r="R227" s="87"/>
      <c r="S227" s="87"/>
      <c r="T227" s="88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T227" s="20" t="s">
        <v>218</v>
      </c>
      <c r="AU227" s="20" t="s">
        <v>81</v>
      </c>
    </row>
    <row r="228" s="13" customFormat="1">
      <c r="A228" s="13"/>
      <c r="B228" s="234"/>
      <c r="C228" s="235"/>
      <c r="D228" s="236" t="s">
        <v>220</v>
      </c>
      <c r="E228" s="237" t="s">
        <v>19</v>
      </c>
      <c r="F228" s="238" t="s">
        <v>337</v>
      </c>
      <c r="G228" s="235"/>
      <c r="H228" s="237" t="s">
        <v>19</v>
      </c>
      <c r="I228" s="239"/>
      <c r="J228" s="235"/>
      <c r="K228" s="235"/>
      <c r="L228" s="240"/>
      <c r="M228" s="241"/>
      <c r="N228" s="242"/>
      <c r="O228" s="242"/>
      <c r="P228" s="242"/>
      <c r="Q228" s="242"/>
      <c r="R228" s="242"/>
      <c r="S228" s="242"/>
      <c r="T228" s="24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4" t="s">
        <v>220</v>
      </c>
      <c r="AU228" s="244" t="s">
        <v>81</v>
      </c>
      <c r="AV228" s="13" t="s">
        <v>79</v>
      </c>
      <c r="AW228" s="13" t="s">
        <v>32</v>
      </c>
      <c r="AX228" s="13" t="s">
        <v>71</v>
      </c>
      <c r="AY228" s="244" t="s">
        <v>209</v>
      </c>
    </row>
    <row r="229" s="14" customFormat="1">
      <c r="A229" s="14"/>
      <c r="B229" s="245"/>
      <c r="C229" s="246"/>
      <c r="D229" s="236" t="s">
        <v>220</v>
      </c>
      <c r="E229" s="247" t="s">
        <v>19</v>
      </c>
      <c r="F229" s="248" t="s">
        <v>2412</v>
      </c>
      <c r="G229" s="246"/>
      <c r="H229" s="249">
        <v>8</v>
      </c>
      <c r="I229" s="250"/>
      <c r="J229" s="246"/>
      <c r="K229" s="246"/>
      <c r="L229" s="251"/>
      <c r="M229" s="252"/>
      <c r="N229" s="253"/>
      <c r="O229" s="253"/>
      <c r="P229" s="253"/>
      <c r="Q229" s="253"/>
      <c r="R229" s="253"/>
      <c r="S229" s="253"/>
      <c r="T229" s="25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5" t="s">
        <v>220</v>
      </c>
      <c r="AU229" s="255" t="s">
        <v>81</v>
      </c>
      <c r="AV229" s="14" t="s">
        <v>81</v>
      </c>
      <c r="AW229" s="14" t="s">
        <v>32</v>
      </c>
      <c r="AX229" s="14" t="s">
        <v>79</v>
      </c>
      <c r="AY229" s="255" t="s">
        <v>209</v>
      </c>
    </row>
    <row r="230" s="2" customFormat="1" ht="24.15" customHeight="1">
      <c r="A230" s="41"/>
      <c r="B230" s="42"/>
      <c r="C230" s="216" t="s">
        <v>384</v>
      </c>
      <c r="D230" s="216" t="s">
        <v>211</v>
      </c>
      <c r="E230" s="217" t="s">
        <v>1262</v>
      </c>
      <c r="F230" s="218" t="s">
        <v>1263</v>
      </c>
      <c r="G230" s="219" t="s">
        <v>258</v>
      </c>
      <c r="H230" s="220">
        <v>8</v>
      </c>
      <c r="I230" s="221"/>
      <c r="J230" s="222">
        <f>ROUND(I230*H230,2)</f>
        <v>0</v>
      </c>
      <c r="K230" s="218" t="s">
        <v>215</v>
      </c>
      <c r="L230" s="47"/>
      <c r="M230" s="223" t="s">
        <v>19</v>
      </c>
      <c r="N230" s="224" t="s">
        <v>42</v>
      </c>
      <c r="O230" s="87"/>
      <c r="P230" s="225">
        <f>O230*H230</f>
        <v>0</v>
      </c>
      <c r="Q230" s="225">
        <v>0</v>
      </c>
      <c r="R230" s="225">
        <f>Q230*H230</f>
        <v>0</v>
      </c>
      <c r="S230" s="225">
        <v>0</v>
      </c>
      <c r="T230" s="226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7" t="s">
        <v>216</v>
      </c>
      <c r="AT230" s="227" t="s">
        <v>211</v>
      </c>
      <c r="AU230" s="227" t="s">
        <v>81</v>
      </c>
      <c r="AY230" s="20" t="s">
        <v>209</v>
      </c>
      <c r="BE230" s="228">
        <f>IF(N230="základní",J230,0)</f>
        <v>0</v>
      </c>
      <c r="BF230" s="228">
        <f>IF(N230="snížená",J230,0)</f>
        <v>0</v>
      </c>
      <c r="BG230" s="228">
        <f>IF(N230="zákl. přenesená",J230,0)</f>
        <v>0</v>
      </c>
      <c r="BH230" s="228">
        <f>IF(N230="sníž. přenesená",J230,0)</f>
        <v>0</v>
      </c>
      <c r="BI230" s="228">
        <f>IF(N230="nulová",J230,0)</f>
        <v>0</v>
      </c>
      <c r="BJ230" s="20" t="s">
        <v>79</v>
      </c>
      <c r="BK230" s="228">
        <f>ROUND(I230*H230,2)</f>
        <v>0</v>
      </c>
      <c r="BL230" s="20" t="s">
        <v>216</v>
      </c>
      <c r="BM230" s="227" t="s">
        <v>2459</v>
      </c>
    </row>
    <row r="231" s="2" customFormat="1">
      <c r="A231" s="41"/>
      <c r="B231" s="42"/>
      <c r="C231" s="43"/>
      <c r="D231" s="229" t="s">
        <v>218</v>
      </c>
      <c r="E231" s="43"/>
      <c r="F231" s="230" t="s">
        <v>1265</v>
      </c>
      <c r="G231" s="43"/>
      <c r="H231" s="43"/>
      <c r="I231" s="231"/>
      <c r="J231" s="43"/>
      <c r="K231" s="43"/>
      <c r="L231" s="47"/>
      <c r="M231" s="232"/>
      <c r="N231" s="233"/>
      <c r="O231" s="87"/>
      <c r="P231" s="87"/>
      <c r="Q231" s="87"/>
      <c r="R231" s="87"/>
      <c r="S231" s="87"/>
      <c r="T231" s="88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T231" s="20" t="s">
        <v>218</v>
      </c>
      <c r="AU231" s="20" t="s">
        <v>81</v>
      </c>
    </row>
    <row r="232" s="2" customFormat="1" ht="16.5" customHeight="1">
      <c r="A232" s="41"/>
      <c r="B232" s="42"/>
      <c r="C232" s="278" t="s">
        <v>390</v>
      </c>
      <c r="D232" s="278" t="s">
        <v>681</v>
      </c>
      <c r="E232" s="279" t="s">
        <v>1266</v>
      </c>
      <c r="F232" s="280" t="s">
        <v>1267</v>
      </c>
      <c r="G232" s="281" t="s">
        <v>725</v>
      </c>
      <c r="H232" s="282">
        <v>0.23999999999999999</v>
      </c>
      <c r="I232" s="283"/>
      <c r="J232" s="284">
        <f>ROUND(I232*H232,2)</f>
        <v>0</v>
      </c>
      <c r="K232" s="280" t="s">
        <v>215</v>
      </c>
      <c r="L232" s="285"/>
      <c r="M232" s="286" t="s">
        <v>19</v>
      </c>
      <c r="N232" s="287" t="s">
        <v>42</v>
      </c>
      <c r="O232" s="87"/>
      <c r="P232" s="225">
        <f>O232*H232</f>
        <v>0</v>
      </c>
      <c r="Q232" s="225">
        <v>0.001</v>
      </c>
      <c r="R232" s="225">
        <f>Q232*H232</f>
        <v>0.00024000000000000001</v>
      </c>
      <c r="S232" s="225">
        <v>0</v>
      </c>
      <c r="T232" s="226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7" t="s">
        <v>250</v>
      </c>
      <c r="AT232" s="227" t="s">
        <v>681</v>
      </c>
      <c r="AU232" s="227" t="s">
        <v>81</v>
      </c>
      <c r="AY232" s="20" t="s">
        <v>209</v>
      </c>
      <c r="BE232" s="228">
        <f>IF(N232="základní",J232,0)</f>
        <v>0</v>
      </c>
      <c r="BF232" s="228">
        <f>IF(N232="snížená",J232,0)</f>
        <v>0</v>
      </c>
      <c r="BG232" s="228">
        <f>IF(N232="zákl. přenesená",J232,0)</f>
        <v>0</v>
      </c>
      <c r="BH232" s="228">
        <f>IF(N232="sníž. přenesená",J232,0)</f>
        <v>0</v>
      </c>
      <c r="BI232" s="228">
        <f>IF(N232="nulová",J232,0)</f>
        <v>0</v>
      </c>
      <c r="BJ232" s="20" t="s">
        <v>79</v>
      </c>
      <c r="BK232" s="228">
        <f>ROUND(I232*H232,2)</f>
        <v>0</v>
      </c>
      <c r="BL232" s="20" t="s">
        <v>216</v>
      </c>
      <c r="BM232" s="227" t="s">
        <v>2460</v>
      </c>
    </row>
    <row r="233" s="14" customFormat="1">
      <c r="A233" s="14"/>
      <c r="B233" s="245"/>
      <c r="C233" s="246"/>
      <c r="D233" s="236" t="s">
        <v>220</v>
      </c>
      <c r="E233" s="246"/>
      <c r="F233" s="248" t="s">
        <v>2461</v>
      </c>
      <c r="G233" s="246"/>
      <c r="H233" s="249">
        <v>0.23999999999999999</v>
      </c>
      <c r="I233" s="250"/>
      <c r="J233" s="246"/>
      <c r="K233" s="246"/>
      <c r="L233" s="251"/>
      <c r="M233" s="252"/>
      <c r="N233" s="253"/>
      <c r="O233" s="253"/>
      <c r="P233" s="253"/>
      <c r="Q233" s="253"/>
      <c r="R233" s="253"/>
      <c r="S233" s="253"/>
      <c r="T233" s="25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5" t="s">
        <v>220</v>
      </c>
      <c r="AU233" s="255" t="s">
        <v>81</v>
      </c>
      <c r="AV233" s="14" t="s">
        <v>81</v>
      </c>
      <c r="AW233" s="14" t="s">
        <v>4</v>
      </c>
      <c r="AX233" s="14" t="s">
        <v>79</v>
      </c>
      <c r="AY233" s="255" t="s">
        <v>209</v>
      </c>
    </row>
    <row r="234" s="12" customFormat="1" ht="22.8" customHeight="1">
      <c r="A234" s="12"/>
      <c r="B234" s="200"/>
      <c r="C234" s="201"/>
      <c r="D234" s="202" t="s">
        <v>70</v>
      </c>
      <c r="E234" s="214" t="s">
        <v>81</v>
      </c>
      <c r="F234" s="214" t="s">
        <v>733</v>
      </c>
      <c r="G234" s="201"/>
      <c r="H234" s="201"/>
      <c r="I234" s="204"/>
      <c r="J234" s="215">
        <f>BK234</f>
        <v>0</v>
      </c>
      <c r="K234" s="201"/>
      <c r="L234" s="206"/>
      <c r="M234" s="207"/>
      <c r="N234" s="208"/>
      <c r="O234" s="208"/>
      <c r="P234" s="209">
        <f>SUM(P235:P236)</f>
        <v>0</v>
      </c>
      <c r="Q234" s="208"/>
      <c r="R234" s="209">
        <f>SUM(R235:R236)</f>
        <v>0.026949999999999998</v>
      </c>
      <c r="S234" s="208"/>
      <c r="T234" s="210">
        <f>SUM(T235:T236)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211" t="s">
        <v>79</v>
      </c>
      <c r="AT234" s="212" t="s">
        <v>70</v>
      </c>
      <c r="AU234" s="212" t="s">
        <v>79</v>
      </c>
      <c r="AY234" s="211" t="s">
        <v>209</v>
      </c>
      <c r="BK234" s="213">
        <f>SUM(BK235:BK236)</f>
        <v>0</v>
      </c>
    </row>
    <row r="235" s="2" customFormat="1" ht="16.5" customHeight="1">
      <c r="A235" s="41"/>
      <c r="B235" s="42"/>
      <c r="C235" s="216" t="s">
        <v>399</v>
      </c>
      <c r="D235" s="216" t="s">
        <v>211</v>
      </c>
      <c r="E235" s="217" t="s">
        <v>735</v>
      </c>
      <c r="F235" s="218" t="s">
        <v>736</v>
      </c>
      <c r="G235" s="219" t="s">
        <v>299</v>
      </c>
      <c r="H235" s="220">
        <v>55</v>
      </c>
      <c r="I235" s="221"/>
      <c r="J235" s="222">
        <f>ROUND(I235*H235,2)</f>
        <v>0</v>
      </c>
      <c r="K235" s="218" t="s">
        <v>215</v>
      </c>
      <c r="L235" s="47"/>
      <c r="M235" s="223" t="s">
        <v>19</v>
      </c>
      <c r="N235" s="224" t="s">
        <v>42</v>
      </c>
      <c r="O235" s="87"/>
      <c r="P235" s="225">
        <f>O235*H235</f>
        <v>0</v>
      </c>
      <c r="Q235" s="225">
        <v>0.00048999999999999998</v>
      </c>
      <c r="R235" s="225">
        <f>Q235*H235</f>
        <v>0.026949999999999998</v>
      </c>
      <c r="S235" s="225">
        <v>0</v>
      </c>
      <c r="T235" s="226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227" t="s">
        <v>216</v>
      </c>
      <c r="AT235" s="227" t="s">
        <v>211</v>
      </c>
      <c r="AU235" s="227" t="s">
        <v>81</v>
      </c>
      <c r="AY235" s="20" t="s">
        <v>209</v>
      </c>
      <c r="BE235" s="228">
        <f>IF(N235="základní",J235,0)</f>
        <v>0</v>
      </c>
      <c r="BF235" s="228">
        <f>IF(N235="snížená",J235,0)</f>
        <v>0</v>
      </c>
      <c r="BG235" s="228">
        <f>IF(N235="zákl. přenesená",J235,0)</f>
        <v>0</v>
      </c>
      <c r="BH235" s="228">
        <f>IF(N235="sníž. přenesená",J235,0)</f>
        <v>0</v>
      </c>
      <c r="BI235" s="228">
        <f>IF(N235="nulová",J235,0)</f>
        <v>0</v>
      </c>
      <c r="BJ235" s="20" t="s">
        <v>79</v>
      </c>
      <c r="BK235" s="228">
        <f>ROUND(I235*H235,2)</f>
        <v>0</v>
      </c>
      <c r="BL235" s="20" t="s">
        <v>216</v>
      </c>
      <c r="BM235" s="227" t="s">
        <v>2462</v>
      </c>
    </row>
    <row r="236" s="2" customFormat="1">
      <c r="A236" s="41"/>
      <c r="B236" s="42"/>
      <c r="C236" s="43"/>
      <c r="D236" s="229" t="s">
        <v>218</v>
      </c>
      <c r="E236" s="43"/>
      <c r="F236" s="230" t="s">
        <v>738</v>
      </c>
      <c r="G236" s="43"/>
      <c r="H236" s="43"/>
      <c r="I236" s="231"/>
      <c r="J236" s="43"/>
      <c r="K236" s="43"/>
      <c r="L236" s="47"/>
      <c r="M236" s="232"/>
      <c r="N236" s="233"/>
      <c r="O236" s="87"/>
      <c r="P236" s="87"/>
      <c r="Q236" s="87"/>
      <c r="R236" s="87"/>
      <c r="S236" s="87"/>
      <c r="T236" s="88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T236" s="20" t="s">
        <v>218</v>
      </c>
      <c r="AU236" s="20" t="s">
        <v>81</v>
      </c>
    </row>
    <row r="237" s="12" customFormat="1" ht="22.8" customHeight="1">
      <c r="A237" s="12"/>
      <c r="B237" s="200"/>
      <c r="C237" s="201"/>
      <c r="D237" s="202" t="s">
        <v>70</v>
      </c>
      <c r="E237" s="214" t="s">
        <v>216</v>
      </c>
      <c r="F237" s="214" t="s">
        <v>739</v>
      </c>
      <c r="G237" s="201"/>
      <c r="H237" s="201"/>
      <c r="I237" s="204"/>
      <c r="J237" s="215">
        <f>BK237</f>
        <v>0</v>
      </c>
      <c r="K237" s="201"/>
      <c r="L237" s="206"/>
      <c r="M237" s="207"/>
      <c r="N237" s="208"/>
      <c r="O237" s="208"/>
      <c r="P237" s="209">
        <f>SUM(P238:P249)</f>
        <v>0</v>
      </c>
      <c r="Q237" s="208"/>
      <c r="R237" s="209">
        <f>SUM(R238:R249)</f>
        <v>0</v>
      </c>
      <c r="S237" s="208"/>
      <c r="T237" s="210">
        <f>SUM(T238:T249)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11" t="s">
        <v>79</v>
      </c>
      <c r="AT237" s="212" t="s">
        <v>70</v>
      </c>
      <c r="AU237" s="212" t="s">
        <v>79</v>
      </c>
      <c r="AY237" s="211" t="s">
        <v>209</v>
      </c>
      <c r="BK237" s="213">
        <f>SUM(BK238:BK249)</f>
        <v>0</v>
      </c>
    </row>
    <row r="238" s="2" customFormat="1" ht="21.75" customHeight="1">
      <c r="A238" s="41"/>
      <c r="B238" s="42"/>
      <c r="C238" s="216" t="s">
        <v>405</v>
      </c>
      <c r="D238" s="216" t="s">
        <v>211</v>
      </c>
      <c r="E238" s="217" t="s">
        <v>741</v>
      </c>
      <c r="F238" s="218" t="s">
        <v>742</v>
      </c>
      <c r="G238" s="219" t="s">
        <v>362</v>
      </c>
      <c r="H238" s="220">
        <v>5.5</v>
      </c>
      <c r="I238" s="221"/>
      <c r="J238" s="222">
        <f>ROUND(I238*H238,2)</f>
        <v>0</v>
      </c>
      <c r="K238" s="218" t="s">
        <v>215</v>
      </c>
      <c r="L238" s="47"/>
      <c r="M238" s="223" t="s">
        <v>19</v>
      </c>
      <c r="N238" s="224" t="s">
        <v>42</v>
      </c>
      <c r="O238" s="87"/>
      <c r="P238" s="225">
        <f>O238*H238</f>
        <v>0</v>
      </c>
      <c r="Q238" s="225">
        <v>0</v>
      </c>
      <c r="R238" s="225">
        <f>Q238*H238</f>
        <v>0</v>
      </c>
      <c r="S238" s="225">
        <v>0</v>
      </c>
      <c r="T238" s="226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27" t="s">
        <v>216</v>
      </c>
      <c r="AT238" s="227" t="s">
        <v>211</v>
      </c>
      <c r="AU238" s="227" t="s">
        <v>81</v>
      </c>
      <c r="AY238" s="20" t="s">
        <v>209</v>
      </c>
      <c r="BE238" s="228">
        <f>IF(N238="základní",J238,0)</f>
        <v>0</v>
      </c>
      <c r="BF238" s="228">
        <f>IF(N238="snížená",J238,0)</f>
        <v>0</v>
      </c>
      <c r="BG238" s="228">
        <f>IF(N238="zákl. přenesená",J238,0)</f>
        <v>0</v>
      </c>
      <c r="BH238" s="228">
        <f>IF(N238="sníž. přenesená",J238,0)</f>
        <v>0</v>
      </c>
      <c r="BI238" s="228">
        <f>IF(N238="nulová",J238,0)</f>
        <v>0</v>
      </c>
      <c r="BJ238" s="20" t="s">
        <v>79</v>
      </c>
      <c r="BK238" s="228">
        <f>ROUND(I238*H238,2)</f>
        <v>0</v>
      </c>
      <c r="BL238" s="20" t="s">
        <v>216</v>
      </c>
      <c r="BM238" s="227" t="s">
        <v>2463</v>
      </c>
    </row>
    <row r="239" s="2" customFormat="1">
      <c r="A239" s="41"/>
      <c r="B239" s="42"/>
      <c r="C239" s="43"/>
      <c r="D239" s="229" t="s">
        <v>218</v>
      </c>
      <c r="E239" s="43"/>
      <c r="F239" s="230" t="s">
        <v>744</v>
      </c>
      <c r="G239" s="43"/>
      <c r="H239" s="43"/>
      <c r="I239" s="231"/>
      <c r="J239" s="43"/>
      <c r="K239" s="43"/>
      <c r="L239" s="47"/>
      <c r="M239" s="232"/>
      <c r="N239" s="233"/>
      <c r="O239" s="87"/>
      <c r="P239" s="87"/>
      <c r="Q239" s="87"/>
      <c r="R239" s="87"/>
      <c r="S239" s="87"/>
      <c r="T239" s="88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T239" s="20" t="s">
        <v>218</v>
      </c>
      <c r="AU239" s="20" t="s">
        <v>81</v>
      </c>
    </row>
    <row r="240" s="13" customFormat="1">
      <c r="A240" s="13"/>
      <c r="B240" s="234"/>
      <c r="C240" s="235"/>
      <c r="D240" s="236" t="s">
        <v>220</v>
      </c>
      <c r="E240" s="237" t="s">
        <v>19</v>
      </c>
      <c r="F240" s="238" t="s">
        <v>395</v>
      </c>
      <c r="G240" s="235"/>
      <c r="H240" s="237" t="s">
        <v>19</v>
      </c>
      <c r="I240" s="239"/>
      <c r="J240" s="235"/>
      <c r="K240" s="235"/>
      <c r="L240" s="240"/>
      <c r="M240" s="241"/>
      <c r="N240" s="242"/>
      <c r="O240" s="242"/>
      <c r="P240" s="242"/>
      <c r="Q240" s="242"/>
      <c r="R240" s="242"/>
      <c r="S240" s="242"/>
      <c r="T240" s="24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4" t="s">
        <v>220</v>
      </c>
      <c r="AU240" s="244" t="s">
        <v>81</v>
      </c>
      <c r="AV240" s="13" t="s">
        <v>79</v>
      </c>
      <c r="AW240" s="13" t="s">
        <v>32</v>
      </c>
      <c r="AX240" s="13" t="s">
        <v>71</v>
      </c>
      <c r="AY240" s="244" t="s">
        <v>209</v>
      </c>
    </row>
    <row r="241" s="13" customFormat="1">
      <c r="A241" s="13"/>
      <c r="B241" s="234"/>
      <c r="C241" s="235"/>
      <c r="D241" s="236" t="s">
        <v>220</v>
      </c>
      <c r="E241" s="237" t="s">
        <v>19</v>
      </c>
      <c r="F241" s="238" t="s">
        <v>745</v>
      </c>
      <c r="G241" s="235"/>
      <c r="H241" s="237" t="s">
        <v>19</v>
      </c>
      <c r="I241" s="239"/>
      <c r="J241" s="235"/>
      <c r="K241" s="235"/>
      <c r="L241" s="240"/>
      <c r="M241" s="241"/>
      <c r="N241" s="242"/>
      <c r="O241" s="242"/>
      <c r="P241" s="242"/>
      <c r="Q241" s="242"/>
      <c r="R241" s="242"/>
      <c r="S241" s="242"/>
      <c r="T241" s="24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4" t="s">
        <v>220</v>
      </c>
      <c r="AU241" s="244" t="s">
        <v>81</v>
      </c>
      <c r="AV241" s="13" t="s">
        <v>79</v>
      </c>
      <c r="AW241" s="13" t="s">
        <v>32</v>
      </c>
      <c r="AX241" s="13" t="s">
        <v>71</v>
      </c>
      <c r="AY241" s="244" t="s">
        <v>209</v>
      </c>
    </row>
    <row r="242" s="14" customFormat="1">
      <c r="A242" s="14"/>
      <c r="B242" s="245"/>
      <c r="C242" s="246"/>
      <c r="D242" s="236" t="s">
        <v>220</v>
      </c>
      <c r="E242" s="247" t="s">
        <v>19</v>
      </c>
      <c r="F242" s="248" t="s">
        <v>2464</v>
      </c>
      <c r="G242" s="246"/>
      <c r="H242" s="249">
        <v>5.5</v>
      </c>
      <c r="I242" s="250"/>
      <c r="J242" s="246"/>
      <c r="K242" s="246"/>
      <c r="L242" s="251"/>
      <c r="M242" s="252"/>
      <c r="N242" s="253"/>
      <c r="O242" s="253"/>
      <c r="P242" s="253"/>
      <c r="Q242" s="253"/>
      <c r="R242" s="253"/>
      <c r="S242" s="253"/>
      <c r="T242" s="25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5" t="s">
        <v>220</v>
      </c>
      <c r="AU242" s="255" t="s">
        <v>81</v>
      </c>
      <c r="AV242" s="14" t="s">
        <v>81</v>
      </c>
      <c r="AW242" s="14" t="s">
        <v>32</v>
      </c>
      <c r="AX242" s="14" t="s">
        <v>79</v>
      </c>
      <c r="AY242" s="255" t="s">
        <v>209</v>
      </c>
    </row>
    <row r="243" s="2" customFormat="1" ht="24.15" customHeight="1">
      <c r="A243" s="41"/>
      <c r="B243" s="42"/>
      <c r="C243" s="216" t="s">
        <v>411</v>
      </c>
      <c r="D243" s="216" t="s">
        <v>211</v>
      </c>
      <c r="E243" s="217" t="s">
        <v>749</v>
      </c>
      <c r="F243" s="218" t="s">
        <v>750</v>
      </c>
      <c r="G243" s="219" t="s">
        <v>362</v>
      </c>
      <c r="H243" s="220">
        <v>0.19</v>
      </c>
      <c r="I243" s="221"/>
      <c r="J243" s="222">
        <f>ROUND(I243*H243,2)</f>
        <v>0</v>
      </c>
      <c r="K243" s="218" t="s">
        <v>215</v>
      </c>
      <c r="L243" s="47"/>
      <c r="M243" s="223" t="s">
        <v>19</v>
      </c>
      <c r="N243" s="224" t="s">
        <v>42</v>
      </c>
      <c r="O243" s="87"/>
      <c r="P243" s="225">
        <f>O243*H243</f>
        <v>0</v>
      </c>
      <c r="Q243" s="225">
        <v>0</v>
      </c>
      <c r="R243" s="225">
        <f>Q243*H243</f>
        <v>0</v>
      </c>
      <c r="S243" s="225">
        <v>0</v>
      </c>
      <c r="T243" s="226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27" t="s">
        <v>216</v>
      </c>
      <c r="AT243" s="227" t="s">
        <v>211</v>
      </c>
      <c r="AU243" s="227" t="s">
        <v>81</v>
      </c>
      <c r="AY243" s="20" t="s">
        <v>209</v>
      </c>
      <c r="BE243" s="228">
        <f>IF(N243="základní",J243,0)</f>
        <v>0</v>
      </c>
      <c r="BF243" s="228">
        <f>IF(N243="snížená",J243,0)</f>
        <v>0</v>
      </c>
      <c r="BG243" s="228">
        <f>IF(N243="zákl. přenesená",J243,0)</f>
        <v>0</v>
      </c>
      <c r="BH243" s="228">
        <f>IF(N243="sníž. přenesená",J243,0)</f>
        <v>0</v>
      </c>
      <c r="BI243" s="228">
        <f>IF(N243="nulová",J243,0)</f>
        <v>0</v>
      </c>
      <c r="BJ243" s="20" t="s">
        <v>79</v>
      </c>
      <c r="BK243" s="228">
        <f>ROUND(I243*H243,2)</f>
        <v>0</v>
      </c>
      <c r="BL243" s="20" t="s">
        <v>216</v>
      </c>
      <c r="BM243" s="227" t="s">
        <v>2465</v>
      </c>
    </row>
    <row r="244" s="2" customFormat="1">
      <c r="A244" s="41"/>
      <c r="B244" s="42"/>
      <c r="C244" s="43"/>
      <c r="D244" s="229" t="s">
        <v>218</v>
      </c>
      <c r="E244" s="43"/>
      <c r="F244" s="230" t="s">
        <v>752</v>
      </c>
      <c r="G244" s="43"/>
      <c r="H244" s="43"/>
      <c r="I244" s="231"/>
      <c r="J244" s="43"/>
      <c r="K244" s="43"/>
      <c r="L244" s="47"/>
      <c r="M244" s="232"/>
      <c r="N244" s="233"/>
      <c r="O244" s="87"/>
      <c r="P244" s="87"/>
      <c r="Q244" s="87"/>
      <c r="R244" s="87"/>
      <c r="S244" s="87"/>
      <c r="T244" s="88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T244" s="20" t="s">
        <v>218</v>
      </c>
      <c r="AU244" s="20" t="s">
        <v>81</v>
      </c>
    </row>
    <row r="245" s="13" customFormat="1">
      <c r="A245" s="13"/>
      <c r="B245" s="234"/>
      <c r="C245" s="235"/>
      <c r="D245" s="236" t="s">
        <v>220</v>
      </c>
      <c r="E245" s="237" t="s">
        <v>19</v>
      </c>
      <c r="F245" s="238" t="s">
        <v>753</v>
      </c>
      <c r="G245" s="235"/>
      <c r="H245" s="237" t="s">
        <v>19</v>
      </c>
      <c r="I245" s="239"/>
      <c r="J245" s="235"/>
      <c r="K245" s="235"/>
      <c r="L245" s="240"/>
      <c r="M245" s="241"/>
      <c r="N245" s="242"/>
      <c r="O245" s="242"/>
      <c r="P245" s="242"/>
      <c r="Q245" s="242"/>
      <c r="R245" s="242"/>
      <c r="S245" s="242"/>
      <c r="T245" s="24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4" t="s">
        <v>220</v>
      </c>
      <c r="AU245" s="244" t="s">
        <v>81</v>
      </c>
      <c r="AV245" s="13" t="s">
        <v>79</v>
      </c>
      <c r="AW245" s="13" t="s">
        <v>32</v>
      </c>
      <c r="AX245" s="13" t="s">
        <v>71</v>
      </c>
      <c r="AY245" s="244" t="s">
        <v>209</v>
      </c>
    </row>
    <row r="246" s="14" customFormat="1">
      <c r="A246" s="14"/>
      <c r="B246" s="245"/>
      <c r="C246" s="246"/>
      <c r="D246" s="236" t="s">
        <v>220</v>
      </c>
      <c r="E246" s="247" t="s">
        <v>19</v>
      </c>
      <c r="F246" s="248" t="s">
        <v>2183</v>
      </c>
      <c r="G246" s="246"/>
      <c r="H246" s="249">
        <v>0.10000000000000001</v>
      </c>
      <c r="I246" s="250"/>
      <c r="J246" s="246"/>
      <c r="K246" s="246"/>
      <c r="L246" s="251"/>
      <c r="M246" s="252"/>
      <c r="N246" s="253"/>
      <c r="O246" s="253"/>
      <c r="P246" s="253"/>
      <c r="Q246" s="253"/>
      <c r="R246" s="253"/>
      <c r="S246" s="253"/>
      <c r="T246" s="25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5" t="s">
        <v>220</v>
      </c>
      <c r="AU246" s="255" t="s">
        <v>81</v>
      </c>
      <c r="AV246" s="14" t="s">
        <v>81</v>
      </c>
      <c r="AW246" s="14" t="s">
        <v>32</v>
      </c>
      <c r="AX246" s="14" t="s">
        <v>71</v>
      </c>
      <c r="AY246" s="255" t="s">
        <v>209</v>
      </c>
    </row>
    <row r="247" s="14" customFormat="1">
      <c r="A247" s="14"/>
      <c r="B247" s="245"/>
      <c r="C247" s="246"/>
      <c r="D247" s="236" t="s">
        <v>220</v>
      </c>
      <c r="E247" s="247" t="s">
        <v>19</v>
      </c>
      <c r="F247" s="248" t="s">
        <v>1457</v>
      </c>
      <c r="G247" s="246"/>
      <c r="H247" s="249">
        <v>0.050000000000000003</v>
      </c>
      <c r="I247" s="250"/>
      <c r="J247" s="246"/>
      <c r="K247" s="246"/>
      <c r="L247" s="251"/>
      <c r="M247" s="252"/>
      <c r="N247" s="253"/>
      <c r="O247" s="253"/>
      <c r="P247" s="253"/>
      <c r="Q247" s="253"/>
      <c r="R247" s="253"/>
      <c r="S247" s="253"/>
      <c r="T247" s="25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5" t="s">
        <v>220</v>
      </c>
      <c r="AU247" s="255" t="s">
        <v>81</v>
      </c>
      <c r="AV247" s="14" t="s">
        <v>81</v>
      </c>
      <c r="AW247" s="14" t="s">
        <v>32</v>
      </c>
      <c r="AX247" s="14" t="s">
        <v>71</v>
      </c>
      <c r="AY247" s="255" t="s">
        <v>209</v>
      </c>
    </row>
    <row r="248" s="14" customFormat="1">
      <c r="A248" s="14"/>
      <c r="B248" s="245"/>
      <c r="C248" s="246"/>
      <c r="D248" s="236" t="s">
        <v>220</v>
      </c>
      <c r="E248" s="247" t="s">
        <v>19</v>
      </c>
      <c r="F248" s="248" t="s">
        <v>1668</v>
      </c>
      <c r="G248" s="246"/>
      <c r="H248" s="249">
        <v>0.040000000000000001</v>
      </c>
      <c r="I248" s="250"/>
      <c r="J248" s="246"/>
      <c r="K248" s="246"/>
      <c r="L248" s="251"/>
      <c r="M248" s="252"/>
      <c r="N248" s="253"/>
      <c r="O248" s="253"/>
      <c r="P248" s="253"/>
      <c r="Q248" s="253"/>
      <c r="R248" s="253"/>
      <c r="S248" s="253"/>
      <c r="T248" s="25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5" t="s">
        <v>220</v>
      </c>
      <c r="AU248" s="255" t="s">
        <v>81</v>
      </c>
      <c r="AV248" s="14" t="s">
        <v>81</v>
      </c>
      <c r="AW248" s="14" t="s">
        <v>32</v>
      </c>
      <c r="AX248" s="14" t="s">
        <v>71</v>
      </c>
      <c r="AY248" s="255" t="s">
        <v>209</v>
      </c>
    </row>
    <row r="249" s="15" customFormat="1">
      <c r="A249" s="15"/>
      <c r="B249" s="256"/>
      <c r="C249" s="257"/>
      <c r="D249" s="236" t="s">
        <v>220</v>
      </c>
      <c r="E249" s="258" t="s">
        <v>19</v>
      </c>
      <c r="F249" s="259" t="s">
        <v>271</v>
      </c>
      <c r="G249" s="257"/>
      <c r="H249" s="260">
        <v>0.19000000000000003</v>
      </c>
      <c r="I249" s="261"/>
      <c r="J249" s="257"/>
      <c r="K249" s="257"/>
      <c r="L249" s="262"/>
      <c r="M249" s="263"/>
      <c r="N249" s="264"/>
      <c r="O249" s="264"/>
      <c r="P249" s="264"/>
      <c r="Q249" s="264"/>
      <c r="R249" s="264"/>
      <c r="S249" s="264"/>
      <c r="T249" s="26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66" t="s">
        <v>220</v>
      </c>
      <c r="AU249" s="266" t="s">
        <v>81</v>
      </c>
      <c r="AV249" s="15" t="s">
        <v>216</v>
      </c>
      <c r="AW249" s="15" t="s">
        <v>32</v>
      </c>
      <c r="AX249" s="15" t="s">
        <v>79</v>
      </c>
      <c r="AY249" s="266" t="s">
        <v>209</v>
      </c>
    </row>
    <row r="250" s="12" customFormat="1" ht="22.8" customHeight="1">
      <c r="A250" s="12"/>
      <c r="B250" s="200"/>
      <c r="C250" s="201"/>
      <c r="D250" s="202" t="s">
        <v>70</v>
      </c>
      <c r="E250" s="214" t="s">
        <v>236</v>
      </c>
      <c r="F250" s="214" t="s">
        <v>759</v>
      </c>
      <c r="G250" s="201"/>
      <c r="H250" s="201"/>
      <c r="I250" s="204"/>
      <c r="J250" s="215">
        <f>BK250</f>
        <v>0</v>
      </c>
      <c r="K250" s="201"/>
      <c r="L250" s="206"/>
      <c r="M250" s="207"/>
      <c r="N250" s="208"/>
      <c r="O250" s="208"/>
      <c r="P250" s="209">
        <f>SUM(P251:P274)</f>
        <v>0</v>
      </c>
      <c r="Q250" s="208"/>
      <c r="R250" s="209">
        <f>SUM(R251:R274)</f>
        <v>0</v>
      </c>
      <c r="S250" s="208"/>
      <c r="T250" s="210">
        <f>SUM(T251:T274)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211" t="s">
        <v>79</v>
      </c>
      <c r="AT250" s="212" t="s">
        <v>70</v>
      </c>
      <c r="AU250" s="212" t="s">
        <v>79</v>
      </c>
      <c r="AY250" s="211" t="s">
        <v>209</v>
      </c>
      <c r="BK250" s="213">
        <f>SUM(BK251:BK274)</f>
        <v>0</v>
      </c>
    </row>
    <row r="251" s="2" customFormat="1" ht="24.15" customHeight="1">
      <c r="A251" s="41"/>
      <c r="B251" s="42"/>
      <c r="C251" s="216" t="s">
        <v>417</v>
      </c>
      <c r="D251" s="216" t="s">
        <v>211</v>
      </c>
      <c r="E251" s="217" t="s">
        <v>1543</v>
      </c>
      <c r="F251" s="218" t="s">
        <v>1544</v>
      </c>
      <c r="G251" s="219" t="s">
        <v>258</v>
      </c>
      <c r="H251" s="220">
        <v>45.399999999999999</v>
      </c>
      <c r="I251" s="221"/>
      <c r="J251" s="222">
        <f>ROUND(I251*H251,2)</f>
        <v>0</v>
      </c>
      <c r="K251" s="218" t="s">
        <v>215</v>
      </c>
      <c r="L251" s="47"/>
      <c r="M251" s="223" t="s">
        <v>19</v>
      </c>
      <c r="N251" s="224" t="s">
        <v>42</v>
      </c>
      <c r="O251" s="87"/>
      <c r="P251" s="225">
        <f>O251*H251</f>
        <v>0</v>
      </c>
      <c r="Q251" s="225">
        <v>0</v>
      </c>
      <c r="R251" s="225">
        <f>Q251*H251</f>
        <v>0</v>
      </c>
      <c r="S251" s="225">
        <v>0</v>
      </c>
      <c r="T251" s="226">
        <f>S251*H251</f>
        <v>0</v>
      </c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R251" s="227" t="s">
        <v>216</v>
      </c>
      <c r="AT251" s="227" t="s">
        <v>211</v>
      </c>
      <c r="AU251" s="227" t="s">
        <v>81</v>
      </c>
      <c r="AY251" s="20" t="s">
        <v>209</v>
      </c>
      <c r="BE251" s="228">
        <f>IF(N251="základní",J251,0)</f>
        <v>0</v>
      </c>
      <c r="BF251" s="228">
        <f>IF(N251="snížená",J251,0)</f>
        <v>0</v>
      </c>
      <c r="BG251" s="228">
        <f>IF(N251="zákl. přenesená",J251,0)</f>
        <v>0</v>
      </c>
      <c r="BH251" s="228">
        <f>IF(N251="sníž. přenesená",J251,0)</f>
        <v>0</v>
      </c>
      <c r="BI251" s="228">
        <f>IF(N251="nulová",J251,0)</f>
        <v>0</v>
      </c>
      <c r="BJ251" s="20" t="s">
        <v>79</v>
      </c>
      <c r="BK251" s="228">
        <f>ROUND(I251*H251,2)</f>
        <v>0</v>
      </c>
      <c r="BL251" s="20" t="s">
        <v>216</v>
      </c>
      <c r="BM251" s="227" t="s">
        <v>2466</v>
      </c>
    </row>
    <row r="252" s="2" customFormat="1">
      <c r="A252" s="41"/>
      <c r="B252" s="42"/>
      <c r="C252" s="43"/>
      <c r="D252" s="229" t="s">
        <v>218</v>
      </c>
      <c r="E252" s="43"/>
      <c r="F252" s="230" t="s">
        <v>1546</v>
      </c>
      <c r="G252" s="43"/>
      <c r="H252" s="43"/>
      <c r="I252" s="231"/>
      <c r="J252" s="43"/>
      <c r="K252" s="43"/>
      <c r="L252" s="47"/>
      <c r="M252" s="232"/>
      <c r="N252" s="233"/>
      <c r="O252" s="87"/>
      <c r="P252" s="87"/>
      <c r="Q252" s="87"/>
      <c r="R252" s="87"/>
      <c r="S252" s="87"/>
      <c r="T252" s="88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T252" s="20" t="s">
        <v>218</v>
      </c>
      <c r="AU252" s="20" t="s">
        <v>81</v>
      </c>
    </row>
    <row r="253" s="13" customFormat="1">
      <c r="A253" s="13"/>
      <c r="B253" s="234"/>
      <c r="C253" s="235"/>
      <c r="D253" s="236" t="s">
        <v>220</v>
      </c>
      <c r="E253" s="237" t="s">
        <v>19</v>
      </c>
      <c r="F253" s="238" t="s">
        <v>1185</v>
      </c>
      <c r="G253" s="235"/>
      <c r="H253" s="237" t="s">
        <v>19</v>
      </c>
      <c r="I253" s="239"/>
      <c r="J253" s="235"/>
      <c r="K253" s="235"/>
      <c r="L253" s="240"/>
      <c r="M253" s="241"/>
      <c r="N253" s="242"/>
      <c r="O253" s="242"/>
      <c r="P253" s="242"/>
      <c r="Q253" s="242"/>
      <c r="R253" s="242"/>
      <c r="S253" s="242"/>
      <c r="T253" s="24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4" t="s">
        <v>220</v>
      </c>
      <c r="AU253" s="244" t="s">
        <v>81</v>
      </c>
      <c r="AV253" s="13" t="s">
        <v>79</v>
      </c>
      <c r="AW253" s="13" t="s">
        <v>32</v>
      </c>
      <c r="AX253" s="13" t="s">
        <v>71</v>
      </c>
      <c r="AY253" s="244" t="s">
        <v>209</v>
      </c>
    </row>
    <row r="254" s="13" customFormat="1">
      <c r="A254" s="13"/>
      <c r="B254" s="234"/>
      <c r="C254" s="235"/>
      <c r="D254" s="236" t="s">
        <v>220</v>
      </c>
      <c r="E254" s="237" t="s">
        <v>19</v>
      </c>
      <c r="F254" s="238" t="s">
        <v>1286</v>
      </c>
      <c r="G254" s="235"/>
      <c r="H254" s="237" t="s">
        <v>19</v>
      </c>
      <c r="I254" s="239"/>
      <c r="J254" s="235"/>
      <c r="K254" s="235"/>
      <c r="L254" s="240"/>
      <c r="M254" s="241"/>
      <c r="N254" s="242"/>
      <c r="O254" s="242"/>
      <c r="P254" s="242"/>
      <c r="Q254" s="242"/>
      <c r="R254" s="242"/>
      <c r="S254" s="242"/>
      <c r="T254" s="24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4" t="s">
        <v>220</v>
      </c>
      <c r="AU254" s="244" t="s">
        <v>81</v>
      </c>
      <c r="AV254" s="13" t="s">
        <v>79</v>
      </c>
      <c r="AW254" s="13" t="s">
        <v>32</v>
      </c>
      <c r="AX254" s="13" t="s">
        <v>71</v>
      </c>
      <c r="AY254" s="244" t="s">
        <v>209</v>
      </c>
    </row>
    <row r="255" s="14" customFormat="1">
      <c r="A255" s="14"/>
      <c r="B255" s="245"/>
      <c r="C255" s="246"/>
      <c r="D255" s="236" t="s">
        <v>220</v>
      </c>
      <c r="E255" s="247" t="s">
        <v>19</v>
      </c>
      <c r="F255" s="248" t="s">
        <v>2467</v>
      </c>
      <c r="G255" s="246"/>
      <c r="H255" s="249">
        <v>45.399999999999999</v>
      </c>
      <c r="I255" s="250"/>
      <c r="J255" s="246"/>
      <c r="K255" s="246"/>
      <c r="L255" s="251"/>
      <c r="M255" s="252"/>
      <c r="N255" s="253"/>
      <c r="O255" s="253"/>
      <c r="P255" s="253"/>
      <c r="Q255" s="253"/>
      <c r="R255" s="253"/>
      <c r="S255" s="253"/>
      <c r="T255" s="25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5" t="s">
        <v>220</v>
      </c>
      <c r="AU255" s="255" t="s">
        <v>81</v>
      </c>
      <c r="AV255" s="14" t="s">
        <v>81</v>
      </c>
      <c r="AW255" s="14" t="s">
        <v>32</v>
      </c>
      <c r="AX255" s="14" t="s">
        <v>79</v>
      </c>
      <c r="AY255" s="255" t="s">
        <v>209</v>
      </c>
    </row>
    <row r="256" s="2" customFormat="1" ht="21.75" customHeight="1">
      <c r="A256" s="41"/>
      <c r="B256" s="42"/>
      <c r="C256" s="216" t="s">
        <v>427</v>
      </c>
      <c r="D256" s="216" t="s">
        <v>211</v>
      </c>
      <c r="E256" s="217" t="s">
        <v>1669</v>
      </c>
      <c r="F256" s="218" t="s">
        <v>1670</v>
      </c>
      <c r="G256" s="219" t="s">
        <v>258</v>
      </c>
      <c r="H256" s="220">
        <v>32</v>
      </c>
      <c r="I256" s="221"/>
      <c r="J256" s="222">
        <f>ROUND(I256*H256,2)</f>
        <v>0</v>
      </c>
      <c r="K256" s="218" t="s">
        <v>215</v>
      </c>
      <c r="L256" s="47"/>
      <c r="M256" s="223" t="s">
        <v>19</v>
      </c>
      <c r="N256" s="224" t="s">
        <v>42</v>
      </c>
      <c r="O256" s="87"/>
      <c r="P256" s="225">
        <f>O256*H256</f>
        <v>0</v>
      </c>
      <c r="Q256" s="225">
        <v>0</v>
      </c>
      <c r="R256" s="225">
        <f>Q256*H256</f>
        <v>0</v>
      </c>
      <c r="S256" s="225">
        <v>0</v>
      </c>
      <c r="T256" s="226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227" t="s">
        <v>216</v>
      </c>
      <c r="AT256" s="227" t="s">
        <v>211</v>
      </c>
      <c r="AU256" s="227" t="s">
        <v>81</v>
      </c>
      <c r="AY256" s="20" t="s">
        <v>209</v>
      </c>
      <c r="BE256" s="228">
        <f>IF(N256="základní",J256,0)</f>
        <v>0</v>
      </c>
      <c r="BF256" s="228">
        <f>IF(N256="snížená",J256,0)</f>
        <v>0</v>
      </c>
      <c r="BG256" s="228">
        <f>IF(N256="zákl. přenesená",J256,0)</f>
        <v>0</v>
      </c>
      <c r="BH256" s="228">
        <f>IF(N256="sníž. přenesená",J256,0)</f>
        <v>0</v>
      </c>
      <c r="BI256" s="228">
        <f>IF(N256="nulová",J256,0)</f>
        <v>0</v>
      </c>
      <c r="BJ256" s="20" t="s">
        <v>79</v>
      </c>
      <c r="BK256" s="228">
        <f>ROUND(I256*H256,2)</f>
        <v>0</v>
      </c>
      <c r="BL256" s="20" t="s">
        <v>216</v>
      </c>
      <c r="BM256" s="227" t="s">
        <v>2468</v>
      </c>
    </row>
    <row r="257" s="2" customFormat="1">
      <c r="A257" s="41"/>
      <c r="B257" s="42"/>
      <c r="C257" s="43"/>
      <c r="D257" s="229" t="s">
        <v>218</v>
      </c>
      <c r="E257" s="43"/>
      <c r="F257" s="230" t="s">
        <v>1672</v>
      </c>
      <c r="G257" s="43"/>
      <c r="H257" s="43"/>
      <c r="I257" s="231"/>
      <c r="J257" s="43"/>
      <c r="K257" s="43"/>
      <c r="L257" s="47"/>
      <c r="M257" s="232"/>
      <c r="N257" s="233"/>
      <c r="O257" s="87"/>
      <c r="P257" s="87"/>
      <c r="Q257" s="87"/>
      <c r="R257" s="87"/>
      <c r="S257" s="87"/>
      <c r="T257" s="88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T257" s="20" t="s">
        <v>218</v>
      </c>
      <c r="AU257" s="20" t="s">
        <v>81</v>
      </c>
    </row>
    <row r="258" s="13" customFormat="1">
      <c r="A258" s="13"/>
      <c r="B258" s="234"/>
      <c r="C258" s="235"/>
      <c r="D258" s="236" t="s">
        <v>220</v>
      </c>
      <c r="E258" s="237" t="s">
        <v>19</v>
      </c>
      <c r="F258" s="238" t="s">
        <v>1185</v>
      </c>
      <c r="G258" s="235"/>
      <c r="H258" s="237" t="s">
        <v>19</v>
      </c>
      <c r="I258" s="239"/>
      <c r="J258" s="235"/>
      <c r="K258" s="235"/>
      <c r="L258" s="240"/>
      <c r="M258" s="241"/>
      <c r="N258" s="242"/>
      <c r="O258" s="242"/>
      <c r="P258" s="242"/>
      <c r="Q258" s="242"/>
      <c r="R258" s="242"/>
      <c r="S258" s="242"/>
      <c r="T258" s="24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4" t="s">
        <v>220</v>
      </c>
      <c r="AU258" s="244" t="s">
        <v>81</v>
      </c>
      <c r="AV258" s="13" t="s">
        <v>79</v>
      </c>
      <c r="AW258" s="13" t="s">
        <v>32</v>
      </c>
      <c r="AX258" s="13" t="s">
        <v>71</v>
      </c>
      <c r="AY258" s="244" t="s">
        <v>209</v>
      </c>
    </row>
    <row r="259" s="13" customFormat="1">
      <c r="A259" s="13"/>
      <c r="B259" s="234"/>
      <c r="C259" s="235"/>
      <c r="D259" s="236" t="s">
        <v>220</v>
      </c>
      <c r="E259" s="237" t="s">
        <v>19</v>
      </c>
      <c r="F259" s="238" t="s">
        <v>269</v>
      </c>
      <c r="G259" s="235"/>
      <c r="H259" s="237" t="s">
        <v>19</v>
      </c>
      <c r="I259" s="239"/>
      <c r="J259" s="235"/>
      <c r="K259" s="235"/>
      <c r="L259" s="240"/>
      <c r="M259" s="241"/>
      <c r="N259" s="242"/>
      <c r="O259" s="242"/>
      <c r="P259" s="242"/>
      <c r="Q259" s="242"/>
      <c r="R259" s="242"/>
      <c r="S259" s="242"/>
      <c r="T259" s="24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4" t="s">
        <v>220</v>
      </c>
      <c r="AU259" s="244" t="s">
        <v>81</v>
      </c>
      <c r="AV259" s="13" t="s">
        <v>79</v>
      </c>
      <c r="AW259" s="13" t="s">
        <v>32</v>
      </c>
      <c r="AX259" s="13" t="s">
        <v>71</v>
      </c>
      <c r="AY259" s="244" t="s">
        <v>209</v>
      </c>
    </row>
    <row r="260" s="14" customFormat="1">
      <c r="A260" s="14"/>
      <c r="B260" s="245"/>
      <c r="C260" s="246"/>
      <c r="D260" s="236" t="s">
        <v>220</v>
      </c>
      <c r="E260" s="247" t="s">
        <v>19</v>
      </c>
      <c r="F260" s="248" t="s">
        <v>2406</v>
      </c>
      <c r="G260" s="246"/>
      <c r="H260" s="249">
        <v>32</v>
      </c>
      <c r="I260" s="250"/>
      <c r="J260" s="246"/>
      <c r="K260" s="246"/>
      <c r="L260" s="251"/>
      <c r="M260" s="252"/>
      <c r="N260" s="253"/>
      <c r="O260" s="253"/>
      <c r="P260" s="253"/>
      <c r="Q260" s="253"/>
      <c r="R260" s="253"/>
      <c r="S260" s="253"/>
      <c r="T260" s="25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5" t="s">
        <v>220</v>
      </c>
      <c r="AU260" s="255" t="s">
        <v>81</v>
      </c>
      <c r="AV260" s="14" t="s">
        <v>81</v>
      </c>
      <c r="AW260" s="14" t="s">
        <v>32</v>
      </c>
      <c r="AX260" s="14" t="s">
        <v>79</v>
      </c>
      <c r="AY260" s="255" t="s">
        <v>209</v>
      </c>
    </row>
    <row r="261" s="2" customFormat="1" ht="21.75" customHeight="1">
      <c r="A261" s="41"/>
      <c r="B261" s="42"/>
      <c r="C261" s="216" t="s">
        <v>435</v>
      </c>
      <c r="D261" s="216" t="s">
        <v>211</v>
      </c>
      <c r="E261" s="217" t="s">
        <v>1673</v>
      </c>
      <c r="F261" s="218" t="s">
        <v>1674</v>
      </c>
      <c r="G261" s="219" t="s">
        <v>258</v>
      </c>
      <c r="H261" s="220">
        <v>32</v>
      </c>
      <c r="I261" s="221"/>
      <c r="J261" s="222">
        <f>ROUND(I261*H261,2)</f>
        <v>0</v>
      </c>
      <c r="K261" s="218" t="s">
        <v>215</v>
      </c>
      <c r="L261" s="47"/>
      <c r="M261" s="223" t="s">
        <v>19</v>
      </c>
      <c r="N261" s="224" t="s">
        <v>42</v>
      </c>
      <c r="O261" s="87"/>
      <c r="P261" s="225">
        <f>O261*H261</f>
        <v>0</v>
      </c>
      <c r="Q261" s="225">
        <v>0</v>
      </c>
      <c r="R261" s="225">
        <f>Q261*H261</f>
        <v>0</v>
      </c>
      <c r="S261" s="225">
        <v>0</v>
      </c>
      <c r="T261" s="226">
        <f>S261*H261</f>
        <v>0</v>
      </c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R261" s="227" t="s">
        <v>216</v>
      </c>
      <c r="AT261" s="227" t="s">
        <v>211</v>
      </c>
      <c r="AU261" s="227" t="s">
        <v>81</v>
      </c>
      <c r="AY261" s="20" t="s">
        <v>209</v>
      </c>
      <c r="BE261" s="228">
        <f>IF(N261="základní",J261,0)</f>
        <v>0</v>
      </c>
      <c r="BF261" s="228">
        <f>IF(N261="snížená",J261,0)</f>
        <v>0</v>
      </c>
      <c r="BG261" s="228">
        <f>IF(N261="zákl. přenesená",J261,0)</f>
        <v>0</v>
      </c>
      <c r="BH261" s="228">
        <f>IF(N261="sníž. přenesená",J261,0)</f>
        <v>0</v>
      </c>
      <c r="BI261" s="228">
        <f>IF(N261="nulová",J261,0)</f>
        <v>0</v>
      </c>
      <c r="BJ261" s="20" t="s">
        <v>79</v>
      </c>
      <c r="BK261" s="228">
        <f>ROUND(I261*H261,2)</f>
        <v>0</v>
      </c>
      <c r="BL261" s="20" t="s">
        <v>216</v>
      </c>
      <c r="BM261" s="227" t="s">
        <v>2469</v>
      </c>
    </row>
    <row r="262" s="2" customFormat="1">
      <c r="A262" s="41"/>
      <c r="B262" s="42"/>
      <c r="C262" s="43"/>
      <c r="D262" s="229" t="s">
        <v>218</v>
      </c>
      <c r="E262" s="43"/>
      <c r="F262" s="230" t="s">
        <v>1676</v>
      </c>
      <c r="G262" s="43"/>
      <c r="H262" s="43"/>
      <c r="I262" s="231"/>
      <c r="J262" s="43"/>
      <c r="K262" s="43"/>
      <c r="L262" s="47"/>
      <c r="M262" s="232"/>
      <c r="N262" s="233"/>
      <c r="O262" s="87"/>
      <c r="P262" s="87"/>
      <c r="Q262" s="87"/>
      <c r="R262" s="87"/>
      <c r="S262" s="87"/>
      <c r="T262" s="88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T262" s="20" t="s">
        <v>218</v>
      </c>
      <c r="AU262" s="20" t="s">
        <v>81</v>
      </c>
    </row>
    <row r="263" s="13" customFormat="1">
      <c r="A263" s="13"/>
      <c r="B263" s="234"/>
      <c r="C263" s="235"/>
      <c r="D263" s="236" t="s">
        <v>220</v>
      </c>
      <c r="E263" s="237" t="s">
        <v>19</v>
      </c>
      <c r="F263" s="238" t="s">
        <v>1185</v>
      </c>
      <c r="G263" s="235"/>
      <c r="H263" s="237" t="s">
        <v>19</v>
      </c>
      <c r="I263" s="239"/>
      <c r="J263" s="235"/>
      <c r="K263" s="235"/>
      <c r="L263" s="240"/>
      <c r="M263" s="241"/>
      <c r="N263" s="242"/>
      <c r="O263" s="242"/>
      <c r="P263" s="242"/>
      <c r="Q263" s="242"/>
      <c r="R263" s="242"/>
      <c r="S263" s="242"/>
      <c r="T263" s="24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4" t="s">
        <v>220</v>
      </c>
      <c r="AU263" s="244" t="s">
        <v>81</v>
      </c>
      <c r="AV263" s="13" t="s">
        <v>79</v>
      </c>
      <c r="AW263" s="13" t="s">
        <v>32</v>
      </c>
      <c r="AX263" s="13" t="s">
        <v>71</v>
      </c>
      <c r="AY263" s="244" t="s">
        <v>209</v>
      </c>
    </row>
    <row r="264" s="13" customFormat="1">
      <c r="A264" s="13"/>
      <c r="B264" s="234"/>
      <c r="C264" s="235"/>
      <c r="D264" s="236" t="s">
        <v>220</v>
      </c>
      <c r="E264" s="237" t="s">
        <v>19</v>
      </c>
      <c r="F264" s="238" t="s">
        <v>269</v>
      </c>
      <c r="G264" s="235"/>
      <c r="H264" s="237" t="s">
        <v>19</v>
      </c>
      <c r="I264" s="239"/>
      <c r="J264" s="235"/>
      <c r="K264" s="235"/>
      <c r="L264" s="240"/>
      <c r="M264" s="241"/>
      <c r="N264" s="242"/>
      <c r="O264" s="242"/>
      <c r="P264" s="242"/>
      <c r="Q264" s="242"/>
      <c r="R264" s="242"/>
      <c r="S264" s="242"/>
      <c r="T264" s="24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4" t="s">
        <v>220</v>
      </c>
      <c r="AU264" s="244" t="s">
        <v>81</v>
      </c>
      <c r="AV264" s="13" t="s">
        <v>79</v>
      </c>
      <c r="AW264" s="13" t="s">
        <v>32</v>
      </c>
      <c r="AX264" s="13" t="s">
        <v>71</v>
      </c>
      <c r="AY264" s="244" t="s">
        <v>209</v>
      </c>
    </row>
    <row r="265" s="14" customFormat="1">
      <c r="A265" s="14"/>
      <c r="B265" s="245"/>
      <c r="C265" s="246"/>
      <c r="D265" s="236" t="s">
        <v>220</v>
      </c>
      <c r="E265" s="247" t="s">
        <v>19</v>
      </c>
      <c r="F265" s="248" t="s">
        <v>2406</v>
      </c>
      <c r="G265" s="246"/>
      <c r="H265" s="249">
        <v>32</v>
      </c>
      <c r="I265" s="250"/>
      <c r="J265" s="246"/>
      <c r="K265" s="246"/>
      <c r="L265" s="251"/>
      <c r="M265" s="252"/>
      <c r="N265" s="253"/>
      <c r="O265" s="253"/>
      <c r="P265" s="253"/>
      <c r="Q265" s="253"/>
      <c r="R265" s="253"/>
      <c r="S265" s="253"/>
      <c r="T265" s="25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5" t="s">
        <v>220</v>
      </c>
      <c r="AU265" s="255" t="s">
        <v>81</v>
      </c>
      <c r="AV265" s="14" t="s">
        <v>81</v>
      </c>
      <c r="AW265" s="14" t="s">
        <v>32</v>
      </c>
      <c r="AX265" s="14" t="s">
        <v>79</v>
      </c>
      <c r="AY265" s="255" t="s">
        <v>209</v>
      </c>
    </row>
    <row r="266" s="2" customFormat="1" ht="24.15" customHeight="1">
      <c r="A266" s="41"/>
      <c r="B266" s="42"/>
      <c r="C266" s="216" t="s">
        <v>441</v>
      </c>
      <c r="D266" s="216" t="s">
        <v>211</v>
      </c>
      <c r="E266" s="217" t="s">
        <v>1677</v>
      </c>
      <c r="F266" s="218" t="s">
        <v>1678</v>
      </c>
      <c r="G266" s="219" t="s">
        <v>258</v>
      </c>
      <c r="H266" s="220">
        <v>32</v>
      </c>
      <c r="I266" s="221"/>
      <c r="J266" s="222">
        <f>ROUND(I266*H266,2)</f>
        <v>0</v>
      </c>
      <c r="K266" s="218" t="s">
        <v>215</v>
      </c>
      <c r="L266" s="47"/>
      <c r="M266" s="223" t="s">
        <v>19</v>
      </c>
      <c r="N266" s="224" t="s">
        <v>42</v>
      </c>
      <c r="O266" s="87"/>
      <c r="P266" s="225">
        <f>O266*H266</f>
        <v>0</v>
      </c>
      <c r="Q266" s="225">
        <v>0</v>
      </c>
      <c r="R266" s="225">
        <f>Q266*H266</f>
        <v>0</v>
      </c>
      <c r="S266" s="225">
        <v>0</v>
      </c>
      <c r="T266" s="226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227" t="s">
        <v>216</v>
      </c>
      <c r="AT266" s="227" t="s">
        <v>211</v>
      </c>
      <c r="AU266" s="227" t="s">
        <v>81</v>
      </c>
      <c r="AY266" s="20" t="s">
        <v>209</v>
      </c>
      <c r="BE266" s="228">
        <f>IF(N266="základní",J266,0)</f>
        <v>0</v>
      </c>
      <c r="BF266" s="228">
        <f>IF(N266="snížená",J266,0)</f>
        <v>0</v>
      </c>
      <c r="BG266" s="228">
        <f>IF(N266="zákl. přenesená",J266,0)</f>
        <v>0</v>
      </c>
      <c r="BH266" s="228">
        <f>IF(N266="sníž. přenesená",J266,0)</f>
        <v>0</v>
      </c>
      <c r="BI266" s="228">
        <f>IF(N266="nulová",J266,0)</f>
        <v>0</v>
      </c>
      <c r="BJ266" s="20" t="s">
        <v>79</v>
      </c>
      <c r="BK266" s="228">
        <f>ROUND(I266*H266,2)</f>
        <v>0</v>
      </c>
      <c r="BL266" s="20" t="s">
        <v>216</v>
      </c>
      <c r="BM266" s="227" t="s">
        <v>2470</v>
      </c>
    </row>
    <row r="267" s="2" customFormat="1">
      <c r="A267" s="41"/>
      <c r="B267" s="42"/>
      <c r="C267" s="43"/>
      <c r="D267" s="229" t="s">
        <v>218</v>
      </c>
      <c r="E267" s="43"/>
      <c r="F267" s="230" t="s">
        <v>1680</v>
      </c>
      <c r="G267" s="43"/>
      <c r="H267" s="43"/>
      <c r="I267" s="231"/>
      <c r="J267" s="43"/>
      <c r="K267" s="43"/>
      <c r="L267" s="47"/>
      <c r="M267" s="232"/>
      <c r="N267" s="233"/>
      <c r="O267" s="87"/>
      <c r="P267" s="87"/>
      <c r="Q267" s="87"/>
      <c r="R267" s="87"/>
      <c r="S267" s="87"/>
      <c r="T267" s="88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T267" s="20" t="s">
        <v>218</v>
      </c>
      <c r="AU267" s="20" t="s">
        <v>81</v>
      </c>
    </row>
    <row r="268" s="13" customFormat="1">
      <c r="A268" s="13"/>
      <c r="B268" s="234"/>
      <c r="C268" s="235"/>
      <c r="D268" s="236" t="s">
        <v>220</v>
      </c>
      <c r="E268" s="237" t="s">
        <v>19</v>
      </c>
      <c r="F268" s="238" t="s">
        <v>1185</v>
      </c>
      <c r="G268" s="235"/>
      <c r="H268" s="237" t="s">
        <v>19</v>
      </c>
      <c r="I268" s="239"/>
      <c r="J268" s="235"/>
      <c r="K268" s="235"/>
      <c r="L268" s="240"/>
      <c r="M268" s="241"/>
      <c r="N268" s="242"/>
      <c r="O268" s="242"/>
      <c r="P268" s="242"/>
      <c r="Q268" s="242"/>
      <c r="R268" s="242"/>
      <c r="S268" s="242"/>
      <c r="T268" s="24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4" t="s">
        <v>220</v>
      </c>
      <c r="AU268" s="244" t="s">
        <v>81</v>
      </c>
      <c r="AV268" s="13" t="s">
        <v>79</v>
      </c>
      <c r="AW268" s="13" t="s">
        <v>32</v>
      </c>
      <c r="AX268" s="13" t="s">
        <v>71</v>
      </c>
      <c r="AY268" s="244" t="s">
        <v>209</v>
      </c>
    </row>
    <row r="269" s="13" customFormat="1">
      <c r="A269" s="13"/>
      <c r="B269" s="234"/>
      <c r="C269" s="235"/>
      <c r="D269" s="236" t="s">
        <v>220</v>
      </c>
      <c r="E269" s="237" t="s">
        <v>19</v>
      </c>
      <c r="F269" s="238" t="s">
        <v>269</v>
      </c>
      <c r="G269" s="235"/>
      <c r="H269" s="237" t="s">
        <v>19</v>
      </c>
      <c r="I269" s="239"/>
      <c r="J269" s="235"/>
      <c r="K269" s="235"/>
      <c r="L269" s="240"/>
      <c r="M269" s="241"/>
      <c r="N269" s="242"/>
      <c r="O269" s="242"/>
      <c r="P269" s="242"/>
      <c r="Q269" s="242"/>
      <c r="R269" s="242"/>
      <c r="S269" s="242"/>
      <c r="T269" s="24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4" t="s">
        <v>220</v>
      </c>
      <c r="AU269" s="244" t="s">
        <v>81</v>
      </c>
      <c r="AV269" s="13" t="s">
        <v>79</v>
      </c>
      <c r="AW269" s="13" t="s">
        <v>32</v>
      </c>
      <c r="AX269" s="13" t="s">
        <v>71</v>
      </c>
      <c r="AY269" s="244" t="s">
        <v>209</v>
      </c>
    </row>
    <row r="270" s="14" customFormat="1">
      <c r="A270" s="14"/>
      <c r="B270" s="245"/>
      <c r="C270" s="246"/>
      <c r="D270" s="236" t="s">
        <v>220</v>
      </c>
      <c r="E270" s="247" t="s">
        <v>19</v>
      </c>
      <c r="F270" s="248" t="s">
        <v>2406</v>
      </c>
      <c r="G270" s="246"/>
      <c r="H270" s="249">
        <v>32</v>
      </c>
      <c r="I270" s="250"/>
      <c r="J270" s="246"/>
      <c r="K270" s="246"/>
      <c r="L270" s="251"/>
      <c r="M270" s="252"/>
      <c r="N270" s="253"/>
      <c r="O270" s="253"/>
      <c r="P270" s="253"/>
      <c r="Q270" s="253"/>
      <c r="R270" s="253"/>
      <c r="S270" s="253"/>
      <c r="T270" s="25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5" t="s">
        <v>220</v>
      </c>
      <c r="AU270" s="255" t="s">
        <v>81</v>
      </c>
      <c r="AV270" s="14" t="s">
        <v>81</v>
      </c>
      <c r="AW270" s="14" t="s">
        <v>32</v>
      </c>
      <c r="AX270" s="14" t="s">
        <v>79</v>
      </c>
      <c r="AY270" s="255" t="s">
        <v>209</v>
      </c>
    </row>
    <row r="271" s="2" customFormat="1" ht="16.5" customHeight="1">
      <c r="A271" s="41"/>
      <c r="B271" s="42"/>
      <c r="C271" s="216" t="s">
        <v>448</v>
      </c>
      <c r="D271" s="216" t="s">
        <v>211</v>
      </c>
      <c r="E271" s="217" t="s">
        <v>776</v>
      </c>
      <c r="F271" s="218" t="s">
        <v>777</v>
      </c>
      <c r="G271" s="219" t="s">
        <v>258</v>
      </c>
      <c r="H271" s="220">
        <v>32</v>
      </c>
      <c r="I271" s="221"/>
      <c r="J271" s="222">
        <f>ROUND(I271*H271,2)</f>
        <v>0</v>
      </c>
      <c r="K271" s="218" t="s">
        <v>215</v>
      </c>
      <c r="L271" s="47"/>
      <c r="M271" s="223" t="s">
        <v>19</v>
      </c>
      <c r="N271" s="224" t="s">
        <v>42</v>
      </c>
      <c r="O271" s="87"/>
      <c r="P271" s="225">
        <f>O271*H271</f>
        <v>0</v>
      </c>
      <c r="Q271" s="225">
        <v>0</v>
      </c>
      <c r="R271" s="225">
        <f>Q271*H271</f>
        <v>0</v>
      </c>
      <c r="S271" s="225">
        <v>0</v>
      </c>
      <c r="T271" s="226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227" t="s">
        <v>216</v>
      </c>
      <c r="AT271" s="227" t="s">
        <v>211</v>
      </c>
      <c r="AU271" s="227" t="s">
        <v>81</v>
      </c>
      <c r="AY271" s="20" t="s">
        <v>209</v>
      </c>
      <c r="BE271" s="228">
        <f>IF(N271="základní",J271,0)</f>
        <v>0</v>
      </c>
      <c r="BF271" s="228">
        <f>IF(N271="snížená",J271,0)</f>
        <v>0</v>
      </c>
      <c r="BG271" s="228">
        <f>IF(N271="zákl. přenesená",J271,0)</f>
        <v>0</v>
      </c>
      <c r="BH271" s="228">
        <f>IF(N271="sníž. přenesená",J271,0)</f>
        <v>0</v>
      </c>
      <c r="BI271" s="228">
        <f>IF(N271="nulová",J271,0)</f>
        <v>0</v>
      </c>
      <c r="BJ271" s="20" t="s">
        <v>79</v>
      </c>
      <c r="BK271" s="228">
        <f>ROUND(I271*H271,2)</f>
        <v>0</v>
      </c>
      <c r="BL271" s="20" t="s">
        <v>216</v>
      </c>
      <c r="BM271" s="227" t="s">
        <v>2471</v>
      </c>
    </row>
    <row r="272" s="2" customFormat="1">
      <c r="A272" s="41"/>
      <c r="B272" s="42"/>
      <c r="C272" s="43"/>
      <c r="D272" s="229" t="s">
        <v>218</v>
      </c>
      <c r="E272" s="43"/>
      <c r="F272" s="230" t="s">
        <v>779</v>
      </c>
      <c r="G272" s="43"/>
      <c r="H272" s="43"/>
      <c r="I272" s="231"/>
      <c r="J272" s="43"/>
      <c r="K272" s="43"/>
      <c r="L272" s="47"/>
      <c r="M272" s="232"/>
      <c r="N272" s="233"/>
      <c r="O272" s="87"/>
      <c r="P272" s="87"/>
      <c r="Q272" s="87"/>
      <c r="R272" s="87"/>
      <c r="S272" s="87"/>
      <c r="T272" s="88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T272" s="20" t="s">
        <v>218</v>
      </c>
      <c r="AU272" s="20" t="s">
        <v>81</v>
      </c>
    </row>
    <row r="273" s="13" customFormat="1">
      <c r="A273" s="13"/>
      <c r="B273" s="234"/>
      <c r="C273" s="235"/>
      <c r="D273" s="236" t="s">
        <v>220</v>
      </c>
      <c r="E273" s="237" t="s">
        <v>19</v>
      </c>
      <c r="F273" s="238" t="s">
        <v>269</v>
      </c>
      <c r="G273" s="235"/>
      <c r="H273" s="237" t="s">
        <v>19</v>
      </c>
      <c r="I273" s="239"/>
      <c r="J273" s="235"/>
      <c r="K273" s="235"/>
      <c r="L273" s="240"/>
      <c r="M273" s="241"/>
      <c r="N273" s="242"/>
      <c r="O273" s="242"/>
      <c r="P273" s="242"/>
      <c r="Q273" s="242"/>
      <c r="R273" s="242"/>
      <c r="S273" s="242"/>
      <c r="T273" s="24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4" t="s">
        <v>220</v>
      </c>
      <c r="AU273" s="244" t="s">
        <v>81</v>
      </c>
      <c r="AV273" s="13" t="s">
        <v>79</v>
      </c>
      <c r="AW273" s="13" t="s">
        <v>32</v>
      </c>
      <c r="AX273" s="13" t="s">
        <v>71</v>
      </c>
      <c r="AY273" s="244" t="s">
        <v>209</v>
      </c>
    </row>
    <row r="274" s="14" customFormat="1">
      <c r="A274" s="14"/>
      <c r="B274" s="245"/>
      <c r="C274" s="246"/>
      <c r="D274" s="236" t="s">
        <v>220</v>
      </c>
      <c r="E274" s="247" t="s">
        <v>19</v>
      </c>
      <c r="F274" s="248" t="s">
        <v>2406</v>
      </c>
      <c r="G274" s="246"/>
      <c r="H274" s="249">
        <v>32</v>
      </c>
      <c r="I274" s="250"/>
      <c r="J274" s="246"/>
      <c r="K274" s="246"/>
      <c r="L274" s="251"/>
      <c r="M274" s="252"/>
      <c r="N274" s="253"/>
      <c r="O274" s="253"/>
      <c r="P274" s="253"/>
      <c r="Q274" s="253"/>
      <c r="R274" s="253"/>
      <c r="S274" s="253"/>
      <c r="T274" s="25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5" t="s">
        <v>220</v>
      </c>
      <c r="AU274" s="255" t="s">
        <v>81</v>
      </c>
      <c r="AV274" s="14" t="s">
        <v>81</v>
      </c>
      <c r="AW274" s="14" t="s">
        <v>32</v>
      </c>
      <c r="AX274" s="14" t="s">
        <v>79</v>
      </c>
      <c r="AY274" s="255" t="s">
        <v>209</v>
      </c>
    </row>
    <row r="275" s="12" customFormat="1" ht="22.8" customHeight="1">
      <c r="A275" s="12"/>
      <c r="B275" s="200"/>
      <c r="C275" s="201"/>
      <c r="D275" s="202" t="s">
        <v>70</v>
      </c>
      <c r="E275" s="214" t="s">
        <v>250</v>
      </c>
      <c r="F275" s="214" t="s">
        <v>802</v>
      </c>
      <c r="G275" s="201"/>
      <c r="H275" s="201"/>
      <c r="I275" s="204"/>
      <c r="J275" s="215">
        <f>BK275</f>
        <v>0</v>
      </c>
      <c r="K275" s="201"/>
      <c r="L275" s="206"/>
      <c r="M275" s="207"/>
      <c r="N275" s="208"/>
      <c r="O275" s="208"/>
      <c r="P275" s="209">
        <f>SUM(P276:P358)</f>
        <v>0</v>
      </c>
      <c r="Q275" s="208"/>
      <c r="R275" s="209">
        <f>SUM(R276:R358)</f>
        <v>0.8208725</v>
      </c>
      <c r="S275" s="208"/>
      <c r="T275" s="210">
        <f>SUM(T276:T358)</f>
        <v>0</v>
      </c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R275" s="211" t="s">
        <v>79</v>
      </c>
      <c r="AT275" s="212" t="s">
        <v>70</v>
      </c>
      <c r="AU275" s="212" t="s">
        <v>79</v>
      </c>
      <c r="AY275" s="211" t="s">
        <v>209</v>
      </c>
      <c r="BK275" s="213">
        <f>SUM(BK276:BK358)</f>
        <v>0</v>
      </c>
    </row>
    <row r="276" s="2" customFormat="1" ht="24.15" customHeight="1">
      <c r="A276" s="41"/>
      <c r="B276" s="42"/>
      <c r="C276" s="216" t="s">
        <v>453</v>
      </c>
      <c r="D276" s="216" t="s">
        <v>211</v>
      </c>
      <c r="E276" s="217" t="s">
        <v>804</v>
      </c>
      <c r="F276" s="218" t="s">
        <v>805</v>
      </c>
      <c r="G276" s="219" t="s">
        <v>214</v>
      </c>
      <c r="H276" s="220">
        <v>1</v>
      </c>
      <c r="I276" s="221"/>
      <c r="J276" s="222">
        <f>ROUND(I276*H276,2)</f>
        <v>0</v>
      </c>
      <c r="K276" s="218" t="s">
        <v>215</v>
      </c>
      <c r="L276" s="47"/>
      <c r="M276" s="223" t="s">
        <v>19</v>
      </c>
      <c r="N276" s="224" t="s">
        <v>42</v>
      </c>
      <c r="O276" s="87"/>
      <c r="P276" s="225">
        <f>O276*H276</f>
        <v>0</v>
      </c>
      <c r="Q276" s="225">
        <v>0.00167</v>
      </c>
      <c r="R276" s="225">
        <f>Q276*H276</f>
        <v>0.00167</v>
      </c>
      <c r="S276" s="225">
        <v>0</v>
      </c>
      <c r="T276" s="226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227" t="s">
        <v>216</v>
      </c>
      <c r="AT276" s="227" t="s">
        <v>211</v>
      </c>
      <c r="AU276" s="227" t="s">
        <v>81</v>
      </c>
      <c r="AY276" s="20" t="s">
        <v>209</v>
      </c>
      <c r="BE276" s="228">
        <f>IF(N276="základní",J276,0)</f>
        <v>0</v>
      </c>
      <c r="BF276" s="228">
        <f>IF(N276="snížená",J276,0)</f>
        <v>0</v>
      </c>
      <c r="BG276" s="228">
        <f>IF(N276="zákl. přenesená",J276,0)</f>
        <v>0</v>
      </c>
      <c r="BH276" s="228">
        <f>IF(N276="sníž. přenesená",J276,0)</f>
        <v>0</v>
      </c>
      <c r="BI276" s="228">
        <f>IF(N276="nulová",J276,0)</f>
        <v>0</v>
      </c>
      <c r="BJ276" s="20" t="s">
        <v>79</v>
      </c>
      <c r="BK276" s="228">
        <f>ROUND(I276*H276,2)</f>
        <v>0</v>
      </c>
      <c r="BL276" s="20" t="s">
        <v>216</v>
      </c>
      <c r="BM276" s="227" t="s">
        <v>2472</v>
      </c>
    </row>
    <row r="277" s="2" customFormat="1">
      <c r="A277" s="41"/>
      <c r="B277" s="42"/>
      <c r="C277" s="43"/>
      <c r="D277" s="229" t="s">
        <v>218</v>
      </c>
      <c r="E277" s="43"/>
      <c r="F277" s="230" t="s">
        <v>807</v>
      </c>
      <c r="G277" s="43"/>
      <c r="H277" s="43"/>
      <c r="I277" s="231"/>
      <c r="J277" s="43"/>
      <c r="K277" s="43"/>
      <c r="L277" s="47"/>
      <c r="M277" s="232"/>
      <c r="N277" s="233"/>
      <c r="O277" s="87"/>
      <c r="P277" s="87"/>
      <c r="Q277" s="87"/>
      <c r="R277" s="87"/>
      <c r="S277" s="87"/>
      <c r="T277" s="88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T277" s="20" t="s">
        <v>218</v>
      </c>
      <c r="AU277" s="20" t="s">
        <v>81</v>
      </c>
    </row>
    <row r="278" s="2" customFormat="1" ht="16.5" customHeight="1">
      <c r="A278" s="41"/>
      <c r="B278" s="42"/>
      <c r="C278" s="278" t="s">
        <v>458</v>
      </c>
      <c r="D278" s="278" t="s">
        <v>681</v>
      </c>
      <c r="E278" s="279" t="s">
        <v>1308</v>
      </c>
      <c r="F278" s="280" t="s">
        <v>1309</v>
      </c>
      <c r="G278" s="281" t="s">
        <v>214</v>
      </c>
      <c r="H278" s="282">
        <v>1</v>
      </c>
      <c r="I278" s="283"/>
      <c r="J278" s="284">
        <f>ROUND(I278*H278,2)</f>
        <v>0</v>
      </c>
      <c r="K278" s="280" t="s">
        <v>215</v>
      </c>
      <c r="L278" s="285"/>
      <c r="M278" s="286" t="s">
        <v>19</v>
      </c>
      <c r="N278" s="287" t="s">
        <v>42</v>
      </c>
      <c r="O278" s="87"/>
      <c r="P278" s="225">
        <f>O278*H278</f>
        <v>0</v>
      </c>
      <c r="Q278" s="225">
        <v>0.012</v>
      </c>
      <c r="R278" s="225">
        <f>Q278*H278</f>
        <v>0.012</v>
      </c>
      <c r="S278" s="225">
        <v>0</v>
      </c>
      <c r="T278" s="226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227" t="s">
        <v>250</v>
      </c>
      <c r="AT278" s="227" t="s">
        <v>681</v>
      </c>
      <c r="AU278" s="227" t="s">
        <v>81</v>
      </c>
      <c r="AY278" s="20" t="s">
        <v>209</v>
      </c>
      <c r="BE278" s="228">
        <f>IF(N278="základní",J278,0)</f>
        <v>0</v>
      </c>
      <c r="BF278" s="228">
        <f>IF(N278="snížená",J278,0)</f>
        <v>0</v>
      </c>
      <c r="BG278" s="228">
        <f>IF(N278="zákl. přenesená",J278,0)</f>
        <v>0</v>
      </c>
      <c r="BH278" s="228">
        <f>IF(N278="sníž. přenesená",J278,0)</f>
        <v>0</v>
      </c>
      <c r="BI278" s="228">
        <f>IF(N278="nulová",J278,0)</f>
        <v>0</v>
      </c>
      <c r="BJ278" s="20" t="s">
        <v>79</v>
      </c>
      <c r="BK278" s="228">
        <f>ROUND(I278*H278,2)</f>
        <v>0</v>
      </c>
      <c r="BL278" s="20" t="s">
        <v>216</v>
      </c>
      <c r="BM278" s="227" t="s">
        <v>2473</v>
      </c>
    </row>
    <row r="279" s="13" customFormat="1">
      <c r="A279" s="13"/>
      <c r="B279" s="234"/>
      <c r="C279" s="235"/>
      <c r="D279" s="236" t="s">
        <v>220</v>
      </c>
      <c r="E279" s="237" t="s">
        <v>19</v>
      </c>
      <c r="F279" s="238" t="s">
        <v>2474</v>
      </c>
      <c r="G279" s="235"/>
      <c r="H279" s="237" t="s">
        <v>19</v>
      </c>
      <c r="I279" s="239"/>
      <c r="J279" s="235"/>
      <c r="K279" s="235"/>
      <c r="L279" s="240"/>
      <c r="M279" s="241"/>
      <c r="N279" s="242"/>
      <c r="O279" s="242"/>
      <c r="P279" s="242"/>
      <c r="Q279" s="242"/>
      <c r="R279" s="242"/>
      <c r="S279" s="242"/>
      <c r="T279" s="24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4" t="s">
        <v>220</v>
      </c>
      <c r="AU279" s="244" t="s">
        <v>81</v>
      </c>
      <c r="AV279" s="13" t="s">
        <v>79</v>
      </c>
      <c r="AW279" s="13" t="s">
        <v>32</v>
      </c>
      <c r="AX279" s="13" t="s">
        <v>71</v>
      </c>
      <c r="AY279" s="244" t="s">
        <v>209</v>
      </c>
    </row>
    <row r="280" s="14" customFormat="1">
      <c r="A280" s="14"/>
      <c r="B280" s="245"/>
      <c r="C280" s="246"/>
      <c r="D280" s="236" t="s">
        <v>220</v>
      </c>
      <c r="E280" s="247" t="s">
        <v>19</v>
      </c>
      <c r="F280" s="248" t="s">
        <v>79</v>
      </c>
      <c r="G280" s="246"/>
      <c r="H280" s="249">
        <v>1</v>
      </c>
      <c r="I280" s="250"/>
      <c r="J280" s="246"/>
      <c r="K280" s="246"/>
      <c r="L280" s="251"/>
      <c r="M280" s="252"/>
      <c r="N280" s="253"/>
      <c r="O280" s="253"/>
      <c r="P280" s="253"/>
      <c r="Q280" s="253"/>
      <c r="R280" s="253"/>
      <c r="S280" s="253"/>
      <c r="T280" s="25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5" t="s">
        <v>220</v>
      </c>
      <c r="AU280" s="255" t="s">
        <v>81</v>
      </c>
      <c r="AV280" s="14" t="s">
        <v>81</v>
      </c>
      <c r="AW280" s="14" t="s">
        <v>32</v>
      </c>
      <c r="AX280" s="14" t="s">
        <v>79</v>
      </c>
      <c r="AY280" s="255" t="s">
        <v>209</v>
      </c>
    </row>
    <row r="281" s="2" customFormat="1" ht="24.15" customHeight="1">
      <c r="A281" s="41"/>
      <c r="B281" s="42"/>
      <c r="C281" s="216" t="s">
        <v>463</v>
      </c>
      <c r="D281" s="216" t="s">
        <v>211</v>
      </c>
      <c r="E281" s="217" t="s">
        <v>814</v>
      </c>
      <c r="F281" s="218" t="s">
        <v>815</v>
      </c>
      <c r="G281" s="219" t="s">
        <v>214</v>
      </c>
      <c r="H281" s="220">
        <v>4</v>
      </c>
      <c r="I281" s="221"/>
      <c r="J281" s="222">
        <f>ROUND(I281*H281,2)</f>
        <v>0</v>
      </c>
      <c r="K281" s="218" t="s">
        <v>215</v>
      </c>
      <c r="L281" s="47"/>
      <c r="M281" s="223" t="s">
        <v>19</v>
      </c>
      <c r="N281" s="224" t="s">
        <v>42</v>
      </c>
      <c r="O281" s="87"/>
      <c r="P281" s="225">
        <f>O281*H281</f>
        <v>0</v>
      </c>
      <c r="Q281" s="225">
        <v>0.00167</v>
      </c>
      <c r="R281" s="225">
        <f>Q281*H281</f>
        <v>0.0066800000000000002</v>
      </c>
      <c r="S281" s="225">
        <v>0</v>
      </c>
      <c r="T281" s="226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227" t="s">
        <v>216</v>
      </c>
      <c r="AT281" s="227" t="s">
        <v>211</v>
      </c>
      <c r="AU281" s="227" t="s">
        <v>81</v>
      </c>
      <c r="AY281" s="20" t="s">
        <v>209</v>
      </c>
      <c r="BE281" s="228">
        <f>IF(N281="základní",J281,0)</f>
        <v>0</v>
      </c>
      <c r="BF281" s="228">
        <f>IF(N281="snížená",J281,0)</f>
        <v>0</v>
      </c>
      <c r="BG281" s="228">
        <f>IF(N281="zákl. přenesená",J281,0)</f>
        <v>0</v>
      </c>
      <c r="BH281" s="228">
        <f>IF(N281="sníž. přenesená",J281,0)</f>
        <v>0</v>
      </c>
      <c r="BI281" s="228">
        <f>IF(N281="nulová",J281,0)</f>
        <v>0</v>
      </c>
      <c r="BJ281" s="20" t="s">
        <v>79</v>
      </c>
      <c r="BK281" s="228">
        <f>ROUND(I281*H281,2)</f>
        <v>0</v>
      </c>
      <c r="BL281" s="20" t="s">
        <v>216</v>
      </c>
      <c r="BM281" s="227" t="s">
        <v>2475</v>
      </c>
    </row>
    <row r="282" s="2" customFormat="1">
      <c r="A282" s="41"/>
      <c r="B282" s="42"/>
      <c r="C282" s="43"/>
      <c r="D282" s="229" t="s">
        <v>218</v>
      </c>
      <c r="E282" s="43"/>
      <c r="F282" s="230" t="s">
        <v>817</v>
      </c>
      <c r="G282" s="43"/>
      <c r="H282" s="43"/>
      <c r="I282" s="231"/>
      <c r="J282" s="43"/>
      <c r="K282" s="43"/>
      <c r="L282" s="47"/>
      <c r="M282" s="232"/>
      <c r="N282" s="233"/>
      <c r="O282" s="87"/>
      <c r="P282" s="87"/>
      <c r="Q282" s="87"/>
      <c r="R282" s="87"/>
      <c r="S282" s="87"/>
      <c r="T282" s="88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T282" s="20" t="s">
        <v>218</v>
      </c>
      <c r="AU282" s="20" t="s">
        <v>81</v>
      </c>
    </row>
    <row r="283" s="2" customFormat="1" ht="16.5" customHeight="1">
      <c r="A283" s="41"/>
      <c r="B283" s="42"/>
      <c r="C283" s="278" t="s">
        <v>470</v>
      </c>
      <c r="D283" s="278" t="s">
        <v>681</v>
      </c>
      <c r="E283" s="279" t="s">
        <v>823</v>
      </c>
      <c r="F283" s="280" t="s">
        <v>824</v>
      </c>
      <c r="G283" s="281" t="s">
        <v>214</v>
      </c>
      <c r="H283" s="282">
        <v>1</v>
      </c>
      <c r="I283" s="283"/>
      <c r="J283" s="284">
        <f>ROUND(I283*H283,2)</f>
        <v>0</v>
      </c>
      <c r="K283" s="280" t="s">
        <v>215</v>
      </c>
      <c r="L283" s="285"/>
      <c r="M283" s="286" t="s">
        <v>19</v>
      </c>
      <c r="N283" s="287" t="s">
        <v>42</v>
      </c>
      <c r="O283" s="87"/>
      <c r="P283" s="225">
        <f>O283*H283</f>
        <v>0</v>
      </c>
      <c r="Q283" s="225">
        <v>0.0141</v>
      </c>
      <c r="R283" s="225">
        <f>Q283*H283</f>
        <v>0.0141</v>
      </c>
      <c r="S283" s="225">
        <v>0</v>
      </c>
      <c r="T283" s="226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227" t="s">
        <v>250</v>
      </c>
      <c r="AT283" s="227" t="s">
        <v>681</v>
      </c>
      <c r="AU283" s="227" t="s">
        <v>81</v>
      </c>
      <c r="AY283" s="20" t="s">
        <v>209</v>
      </c>
      <c r="BE283" s="228">
        <f>IF(N283="základní",J283,0)</f>
        <v>0</v>
      </c>
      <c r="BF283" s="228">
        <f>IF(N283="snížená",J283,0)</f>
        <v>0</v>
      </c>
      <c r="BG283" s="228">
        <f>IF(N283="zákl. přenesená",J283,0)</f>
        <v>0</v>
      </c>
      <c r="BH283" s="228">
        <f>IF(N283="sníž. přenesená",J283,0)</f>
        <v>0</v>
      </c>
      <c r="BI283" s="228">
        <f>IF(N283="nulová",J283,0)</f>
        <v>0</v>
      </c>
      <c r="BJ283" s="20" t="s">
        <v>79</v>
      </c>
      <c r="BK283" s="228">
        <f>ROUND(I283*H283,2)</f>
        <v>0</v>
      </c>
      <c r="BL283" s="20" t="s">
        <v>216</v>
      </c>
      <c r="BM283" s="227" t="s">
        <v>2476</v>
      </c>
    </row>
    <row r="284" s="13" customFormat="1">
      <c r="A284" s="13"/>
      <c r="B284" s="234"/>
      <c r="C284" s="235"/>
      <c r="D284" s="236" t="s">
        <v>220</v>
      </c>
      <c r="E284" s="237" t="s">
        <v>19</v>
      </c>
      <c r="F284" s="238" t="s">
        <v>2474</v>
      </c>
      <c r="G284" s="235"/>
      <c r="H284" s="237" t="s">
        <v>19</v>
      </c>
      <c r="I284" s="239"/>
      <c r="J284" s="235"/>
      <c r="K284" s="235"/>
      <c r="L284" s="240"/>
      <c r="M284" s="241"/>
      <c r="N284" s="242"/>
      <c r="O284" s="242"/>
      <c r="P284" s="242"/>
      <c r="Q284" s="242"/>
      <c r="R284" s="242"/>
      <c r="S284" s="242"/>
      <c r="T284" s="24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4" t="s">
        <v>220</v>
      </c>
      <c r="AU284" s="244" t="s">
        <v>81</v>
      </c>
      <c r="AV284" s="13" t="s">
        <v>79</v>
      </c>
      <c r="AW284" s="13" t="s">
        <v>32</v>
      </c>
      <c r="AX284" s="13" t="s">
        <v>71</v>
      </c>
      <c r="AY284" s="244" t="s">
        <v>209</v>
      </c>
    </row>
    <row r="285" s="14" customFormat="1">
      <c r="A285" s="14"/>
      <c r="B285" s="245"/>
      <c r="C285" s="246"/>
      <c r="D285" s="236" t="s">
        <v>220</v>
      </c>
      <c r="E285" s="247" t="s">
        <v>19</v>
      </c>
      <c r="F285" s="248" t="s">
        <v>79</v>
      </c>
      <c r="G285" s="246"/>
      <c r="H285" s="249">
        <v>1</v>
      </c>
      <c r="I285" s="250"/>
      <c r="J285" s="246"/>
      <c r="K285" s="246"/>
      <c r="L285" s="251"/>
      <c r="M285" s="252"/>
      <c r="N285" s="253"/>
      <c r="O285" s="253"/>
      <c r="P285" s="253"/>
      <c r="Q285" s="253"/>
      <c r="R285" s="253"/>
      <c r="S285" s="253"/>
      <c r="T285" s="25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5" t="s">
        <v>220</v>
      </c>
      <c r="AU285" s="255" t="s">
        <v>81</v>
      </c>
      <c r="AV285" s="14" t="s">
        <v>81</v>
      </c>
      <c r="AW285" s="14" t="s">
        <v>32</v>
      </c>
      <c r="AX285" s="14" t="s">
        <v>79</v>
      </c>
      <c r="AY285" s="255" t="s">
        <v>209</v>
      </c>
    </row>
    <row r="286" s="2" customFormat="1" ht="16.5" customHeight="1">
      <c r="A286" s="41"/>
      <c r="B286" s="42"/>
      <c r="C286" s="278" t="s">
        <v>475</v>
      </c>
      <c r="D286" s="278" t="s">
        <v>681</v>
      </c>
      <c r="E286" s="279" t="s">
        <v>1313</v>
      </c>
      <c r="F286" s="280" t="s">
        <v>1314</v>
      </c>
      <c r="G286" s="281" t="s">
        <v>214</v>
      </c>
      <c r="H286" s="282">
        <v>3</v>
      </c>
      <c r="I286" s="283"/>
      <c r="J286" s="284">
        <f>ROUND(I286*H286,2)</f>
        <v>0</v>
      </c>
      <c r="K286" s="280" t="s">
        <v>215</v>
      </c>
      <c r="L286" s="285"/>
      <c r="M286" s="286" t="s">
        <v>19</v>
      </c>
      <c r="N286" s="287" t="s">
        <v>42</v>
      </c>
      <c r="O286" s="87"/>
      <c r="P286" s="225">
        <f>O286*H286</f>
        <v>0</v>
      </c>
      <c r="Q286" s="225">
        <v>0.0038</v>
      </c>
      <c r="R286" s="225">
        <f>Q286*H286</f>
        <v>0.0114</v>
      </c>
      <c r="S286" s="225">
        <v>0</v>
      </c>
      <c r="T286" s="226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227" t="s">
        <v>250</v>
      </c>
      <c r="AT286" s="227" t="s">
        <v>681</v>
      </c>
      <c r="AU286" s="227" t="s">
        <v>81</v>
      </c>
      <c r="AY286" s="20" t="s">
        <v>209</v>
      </c>
      <c r="BE286" s="228">
        <f>IF(N286="základní",J286,0)</f>
        <v>0</v>
      </c>
      <c r="BF286" s="228">
        <f>IF(N286="snížená",J286,0)</f>
        <v>0</v>
      </c>
      <c r="BG286" s="228">
        <f>IF(N286="zákl. přenesená",J286,0)</f>
        <v>0</v>
      </c>
      <c r="BH286" s="228">
        <f>IF(N286="sníž. přenesená",J286,0)</f>
        <v>0</v>
      </c>
      <c r="BI286" s="228">
        <f>IF(N286="nulová",J286,0)</f>
        <v>0</v>
      </c>
      <c r="BJ286" s="20" t="s">
        <v>79</v>
      </c>
      <c r="BK286" s="228">
        <f>ROUND(I286*H286,2)</f>
        <v>0</v>
      </c>
      <c r="BL286" s="20" t="s">
        <v>216</v>
      </c>
      <c r="BM286" s="227" t="s">
        <v>2477</v>
      </c>
    </row>
    <row r="287" s="13" customFormat="1">
      <c r="A287" s="13"/>
      <c r="B287" s="234"/>
      <c r="C287" s="235"/>
      <c r="D287" s="236" t="s">
        <v>220</v>
      </c>
      <c r="E287" s="237" t="s">
        <v>19</v>
      </c>
      <c r="F287" s="238" t="s">
        <v>2474</v>
      </c>
      <c r="G287" s="235"/>
      <c r="H287" s="237" t="s">
        <v>19</v>
      </c>
      <c r="I287" s="239"/>
      <c r="J287" s="235"/>
      <c r="K287" s="235"/>
      <c r="L287" s="240"/>
      <c r="M287" s="241"/>
      <c r="N287" s="242"/>
      <c r="O287" s="242"/>
      <c r="P287" s="242"/>
      <c r="Q287" s="242"/>
      <c r="R287" s="242"/>
      <c r="S287" s="242"/>
      <c r="T287" s="24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4" t="s">
        <v>220</v>
      </c>
      <c r="AU287" s="244" t="s">
        <v>81</v>
      </c>
      <c r="AV287" s="13" t="s">
        <v>79</v>
      </c>
      <c r="AW287" s="13" t="s">
        <v>32</v>
      </c>
      <c r="AX287" s="13" t="s">
        <v>71</v>
      </c>
      <c r="AY287" s="244" t="s">
        <v>209</v>
      </c>
    </row>
    <row r="288" s="14" customFormat="1">
      <c r="A288" s="14"/>
      <c r="B288" s="245"/>
      <c r="C288" s="246"/>
      <c r="D288" s="236" t="s">
        <v>220</v>
      </c>
      <c r="E288" s="247" t="s">
        <v>19</v>
      </c>
      <c r="F288" s="248" t="s">
        <v>146</v>
      </c>
      <c r="G288" s="246"/>
      <c r="H288" s="249">
        <v>3</v>
      </c>
      <c r="I288" s="250"/>
      <c r="J288" s="246"/>
      <c r="K288" s="246"/>
      <c r="L288" s="251"/>
      <c r="M288" s="252"/>
      <c r="N288" s="253"/>
      <c r="O288" s="253"/>
      <c r="P288" s="253"/>
      <c r="Q288" s="253"/>
      <c r="R288" s="253"/>
      <c r="S288" s="253"/>
      <c r="T288" s="25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5" t="s">
        <v>220</v>
      </c>
      <c r="AU288" s="255" t="s">
        <v>81</v>
      </c>
      <c r="AV288" s="14" t="s">
        <v>81</v>
      </c>
      <c r="AW288" s="14" t="s">
        <v>32</v>
      </c>
      <c r="AX288" s="14" t="s">
        <v>79</v>
      </c>
      <c r="AY288" s="255" t="s">
        <v>209</v>
      </c>
    </row>
    <row r="289" s="2" customFormat="1" ht="24.15" customHeight="1">
      <c r="A289" s="41"/>
      <c r="B289" s="42"/>
      <c r="C289" s="216" t="s">
        <v>480</v>
      </c>
      <c r="D289" s="216" t="s">
        <v>211</v>
      </c>
      <c r="E289" s="217" t="s">
        <v>1326</v>
      </c>
      <c r="F289" s="218" t="s">
        <v>1327</v>
      </c>
      <c r="G289" s="219" t="s">
        <v>299</v>
      </c>
      <c r="H289" s="220">
        <v>55</v>
      </c>
      <c r="I289" s="221"/>
      <c r="J289" s="222">
        <f>ROUND(I289*H289,2)</f>
        <v>0</v>
      </c>
      <c r="K289" s="218" t="s">
        <v>215</v>
      </c>
      <c r="L289" s="47"/>
      <c r="M289" s="223" t="s">
        <v>19</v>
      </c>
      <c r="N289" s="224" t="s">
        <v>42</v>
      </c>
      <c r="O289" s="87"/>
      <c r="P289" s="225">
        <f>O289*H289</f>
        <v>0</v>
      </c>
      <c r="Q289" s="225">
        <v>0</v>
      </c>
      <c r="R289" s="225">
        <f>Q289*H289</f>
        <v>0</v>
      </c>
      <c r="S289" s="225">
        <v>0</v>
      </c>
      <c r="T289" s="226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227" t="s">
        <v>216</v>
      </c>
      <c r="AT289" s="227" t="s">
        <v>211</v>
      </c>
      <c r="AU289" s="227" t="s">
        <v>81</v>
      </c>
      <c r="AY289" s="20" t="s">
        <v>209</v>
      </c>
      <c r="BE289" s="228">
        <f>IF(N289="základní",J289,0)</f>
        <v>0</v>
      </c>
      <c r="BF289" s="228">
        <f>IF(N289="snížená",J289,0)</f>
        <v>0</v>
      </c>
      <c r="BG289" s="228">
        <f>IF(N289="zákl. přenesená",J289,0)</f>
        <v>0</v>
      </c>
      <c r="BH289" s="228">
        <f>IF(N289="sníž. přenesená",J289,0)</f>
        <v>0</v>
      </c>
      <c r="BI289" s="228">
        <f>IF(N289="nulová",J289,0)</f>
        <v>0</v>
      </c>
      <c r="BJ289" s="20" t="s">
        <v>79</v>
      </c>
      <c r="BK289" s="228">
        <f>ROUND(I289*H289,2)</f>
        <v>0</v>
      </c>
      <c r="BL289" s="20" t="s">
        <v>216</v>
      </c>
      <c r="BM289" s="227" t="s">
        <v>2478</v>
      </c>
    </row>
    <row r="290" s="2" customFormat="1">
      <c r="A290" s="41"/>
      <c r="B290" s="42"/>
      <c r="C290" s="43"/>
      <c r="D290" s="229" t="s">
        <v>218</v>
      </c>
      <c r="E290" s="43"/>
      <c r="F290" s="230" t="s">
        <v>1329</v>
      </c>
      <c r="G290" s="43"/>
      <c r="H290" s="43"/>
      <c r="I290" s="231"/>
      <c r="J290" s="43"/>
      <c r="K290" s="43"/>
      <c r="L290" s="47"/>
      <c r="M290" s="232"/>
      <c r="N290" s="233"/>
      <c r="O290" s="87"/>
      <c r="P290" s="87"/>
      <c r="Q290" s="87"/>
      <c r="R290" s="87"/>
      <c r="S290" s="87"/>
      <c r="T290" s="88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T290" s="20" t="s">
        <v>218</v>
      </c>
      <c r="AU290" s="20" t="s">
        <v>81</v>
      </c>
    </row>
    <row r="291" s="13" customFormat="1">
      <c r="A291" s="13"/>
      <c r="B291" s="234"/>
      <c r="C291" s="235"/>
      <c r="D291" s="236" t="s">
        <v>220</v>
      </c>
      <c r="E291" s="237" t="s">
        <v>19</v>
      </c>
      <c r="F291" s="238" t="s">
        <v>221</v>
      </c>
      <c r="G291" s="235"/>
      <c r="H291" s="237" t="s">
        <v>19</v>
      </c>
      <c r="I291" s="239"/>
      <c r="J291" s="235"/>
      <c r="K291" s="235"/>
      <c r="L291" s="240"/>
      <c r="M291" s="241"/>
      <c r="N291" s="242"/>
      <c r="O291" s="242"/>
      <c r="P291" s="242"/>
      <c r="Q291" s="242"/>
      <c r="R291" s="242"/>
      <c r="S291" s="242"/>
      <c r="T291" s="24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4" t="s">
        <v>220</v>
      </c>
      <c r="AU291" s="244" t="s">
        <v>81</v>
      </c>
      <c r="AV291" s="13" t="s">
        <v>79</v>
      </c>
      <c r="AW291" s="13" t="s">
        <v>32</v>
      </c>
      <c r="AX291" s="13" t="s">
        <v>71</v>
      </c>
      <c r="AY291" s="244" t="s">
        <v>209</v>
      </c>
    </row>
    <row r="292" s="13" customFormat="1">
      <c r="A292" s="13"/>
      <c r="B292" s="234"/>
      <c r="C292" s="235"/>
      <c r="D292" s="236" t="s">
        <v>220</v>
      </c>
      <c r="E292" s="237" t="s">
        <v>19</v>
      </c>
      <c r="F292" s="238" t="s">
        <v>2474</v>
      </c>
      <c r="G292" s="235"/>
      <c r="H292" s="237" t="s">
        <v>19</v>
      </c>
      <c r="I292" s="239"/>
      <c r="J292" s="235"/>
      <c r="K292" s="235"/>
      <c r="L292" s="240"/>
      <c r="M292" s="241"/>
      <c r="N292" s="242"/>
      <c r="O292" s="242"/>
      <c r="P292" s="242"/>
      <c r="Q292" s="242"/>
      <c r="R292" s="242"/>
      <c r="S292" s="242"/>
      <c r="T292" s="24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4" t="s">
        <v>220</v>
      </c>
      <c r="AU292" s="244" t="s">
        <v>81</v>
      </c>
      <c r="AV292" s="13" t="s">
        <v>79</v>
      </c>
      <c r="AW292" s="13" t="s">
        <v>32</v>
      </c>
      <c r="AX292" s="13" t="s">
        <v>71</v>
      </c>
      <c r="AY292" s="244" t="s">
        <v>209</v>
      </c>
    </row>
    <row r="293" s="14" customFormat="1">
      <c r="A293" s="14"/>
      <c r="B293" s="245"/>
      <c r="C293" s="246"/>
      <c r="D293" s="236" t="s">
        <v>220</v>
      </c>
      <c r="E293" s="247" t="s">
        <v>19</v>
      </c>
      <c r="F293" s="248" t="s">
        <v>2479</v>
      </c>
      <c r="G293" s="246"/>
      <c r="H293" s="249">
        <v>55</v>
      </c>
      <c r="I293" s="250"/>
      <c r="J293" s="246"/>
      <c r="K293" s="246"/>
      <c r="L293" s="251"/>
      <c r="M293" s="252"/>
      <c r="N293" s="253"/>
      <c r="O293" s="253"/>
      <c r="P293" s="253"/>
      <c r="Q293" s="253"/>
      <c r="R293" s="253"/>
      <c r="S293" s="253"/>
      <c r="T293" s="25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5" t="s">
        <v>220</v>
      </c>
      <c r="AU293" s="255" t="s">
        <v>81</v>
      </c>
      <c r="AV293" s="14" t="s">
        <v>81</v>
      </c>
      <c r="AW293" s="14" t="s">
        <v>32</v>
      </c>
      <c r="AX293" s="14" t="s">
        <v>79</v>
      </c>
      <c r="AY293" s="255" t="s">
        <v>209</v>
      </c>
    </row>
    <row r="294" s="2" customFormat="1" ht="24.15" customHeight="1">
      <c r="A294" s="41"/>
      <c r="B294" s="42"/>
      <c r="C294" s="278" t="s">
        <v>485</v>
      </c>
      <c r="D294" s="278" t="s">
        <v>681</v>
      </c>
      <c r="E294" s="279" t="s">
        <v>1331</v>
      </c>
      <c r="F294" s="280" t="s">
        <v>1332</v>
      </c>
      <c r="G294" s="281" t="s">
        <v>299</v>
      </c>
      <c r="H294" s="282">
        <v>55.825000000000003</v>
      </c>
      <c r="I294" s="283"/>
      <c r="J294" s="284">
        <f>ROUND(I294*H294,2)</f>
        <v>0</v>
      </c>
      <c r="K294" s="280" t="s">
        <v>215</v>
      </c>
      <c r="L294" s="285"/>
      <c r="M294" s="286" t="s">
        <v>19</v>
      </c>
      <c r="N294" s="287" t="s">
        <v>42</v>
      </c>
      <c r="O294" s="87"/>
      <c r="P294" s="225">
        <f>O294*H294</f>
        <v>0</v>
      </c>
      <c r="Q294" s="225">
        <v>0.0027000000000000001</v>
      </c>
      <c r="R294" s="225">
        <f>Q294*H294</f>
        <v>0.15072750000000001</v>
      </c>
      <c r="S294" s="225">
        <v>0</v>
      </c>
      <c r="T294" s="226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27" t="s">
        <v>250</v>
      </c>
      <c r="AT294" s="227" t="s">
        <v>681</v>
      </c>
      <c r="AU294" s="227" t="s">
        <v>81</v>
      </c>
      <c r="AY294" s="20" t="s">
        <v>209</v>
      </c>
      <c r="BE294" s="228">
        <f>IF(N294="základní",J294,0)</f>
        <v>0</v>
      </c>
      <c r="BF294" s="228">
        <f>IF(N294="snížená",J294,0)</f>
        <v>0</v>
      </c>
      <c r="BG294" s="228">
        <f>IF(N294="zákl. přenesená",J294,0)</f>
        <v>0</v>
      </c>
      <c r="BH294" s="228">
        <f>IF(N294="sníž. přenesená",J294,0)</f>
        <v>0</v>
      </c>
      <c r="BI294" s="228">
        <f>IF(N294="nulová",J294,0)</f>
        <v>0</v>
      </c>
      <c r="BJ294" s="20" t="s">
        <v>79</v>
      </c>
      <c r="BK294" s="228">
        <f>ROUND(I294*H294,2)</f>
        <v>0</v>
      </c>
      <c r="BL294" s="20" t="s">
        <v>216</v>
      </c>
      <c r="BM294" s="227" t="s">
        <v>2480</v>
      </c>
    </row>
    <row r="295" s="2" customFormat="1">
      <c r="A295" s="41"/>
      <c r="B295" s="42"/>
      <c r="C295" s="43"/>
      <c r="D295" s="236" t="s">
        <v>859</v>
      </c>
      <c r="E295" s="43"/>
      <c r="F295" s="288" t="s">
        <v>1334</v>
      </c>
      <c r="G295" s="43"/>
      <c r="H295" s="43"/>
      <c r="I295" s="231"/>
      <c r="J295" s="43"/>
      <c r="K295" s="43"/>
      <c r="L295" s="47"/>
      <c r="M295" s="232"/>
      <c r="N295" s="233"/>
      <c r="O295" s="87"/>
      <c r="P295" s="87"/>
      <c r="Q295" s="87"/>
      <c r="R295" s="87"/>
      <c r="S295" s="87"/>
      <c r="T295" s="88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T295" s="20" t="s">
        <v>859</v>
      </c>
      <c r="AU295" s="20" t="s">
        <v>81</v>
      </c>
    </row>
    <row r="296" s="14" customFormat="1">
      <c r="A296" s="14"/>
      <c r="B296" s="245"/>
      <c r="C296" s="246"/>
      <c r="D296" s="236" t="s">
        <v>220</v>
      </c>
      <c r="E296" s="246"/>
      <c r="F296" s="248" t="s">
        <v>2481</v>
      </c>
      <c r="G296" s="246"/>
      <c r="H296" s="249">
        <v>55.825000000000003</v>
      </c>
      <c r="I296" s="250"/>
      <c r="J296" s="246"/>
      <c r="K296" s="246"/>
      <c r="L296" s="251"/>
      <c r="M296" s="252"/>
      <c r="N296" s="253"/>
      <c r="O296" s="253"/>
      <c r="P296" s="253"/>
      <c r="Q296" s="253"/>
      <c r="R296" s="253"/>
      <c r="S296" s="253"/>
      <c r="T296" s="25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5" t="s">
        <v>220</v>
      </c>
      <c r="AU296" s="255" t="s">
        <v>81</v>
      </c>
      <c r="AV296" s="14" t="s">
        <v>81</v>
      </c>
      <c r="AW296" s="14" t="s">
        <v>4</v>
      </c>
      <c r="AX296" s="14" t="s">
        <v>79</v>
      </c>
      <c r="AY296" s="255" t="s">
        <v>209</v>
      </c>
    </row>
    <row r="297" s="2" customFormat="1" ht="24.15" customHeight="1">
      <c r="A297" s="41"/>
      <c r="B297" s="42"/>
      <c r="C297" s="216" t="s">
        <v>490</v>
      </c>
      <c r="D297" s="216" t="s">
        <v>211</v>
      </c>
      <c r="E297" s="217" t="s">
        <v>1336</v>
      </c>
      <c r="F297" s="218" t="s">
        <v>1337</v>
      </c>
      <c r="G297" s="219" t="s">
        <v>214</v>
      </c>
      <c r="H297" s="220">
        <v>8</v>
      </c>
      <c r="I297" s="221"/>
      <c r="J297" s="222">
        <f>ROUND(I297*H297,2)</f>
        <v>0</v>
      </c>
      <c r="K297" s="218" t="s">
        <v>215</v>
      </c>
      <c r="L297" s="47"/>
      <c r="M297" s="223" t="s">
        <v>19</v>
      </c>
      <c r="N297" s="224" t="s">
        <v>42</v>
      </c>
      <c r="O297" s="87"/>
      <c r="P297" s="225">
        <f>O297*H297</f>
        <v>0</v>
      </c>
      <c r="Q297" s="225">
        <v>0</v>
      </c>
      <c r="R297" s="225">
        <f>Q297*H297</f>
        <v>0</v>
      </c>
      <c r="S297" s="225">
        <v>0</v>
      </c>
      <c r="T297" s="226">
        <f>S297*H297</f>
        <v>0</v>
      </c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R297" s="227" t="s">
        <v>216</v>
      </c>
      <c r="AT297" s="227" t="s">
        <v>211</v>
      </c>
      <c r="AU297" s="227" t="s">
        <v>81</v>
      </c>
      <c r="AY297" s="20" t="s">
        <v>209</v>
      </c>
      <c r="BE297" s="228">
        <f>IF(N297="základní",J297,0)</f>
        <v>0</v>
      </c>
      <c r="BF297" s="228">
        <f>IF(N297="snížená",J297,0)</f>
        <v>0</v>
      </c>
      <c r="BG297" s="228">
        <f>IF(N297="zákl. přenesená",J297,0)</f>
        <v>0</v>
      </c>
      <c r="BH297" s="228">
        <f>IF(N297="sníž. přenesená",J297,0)</f>
        <v>0</v>
      </c>
      <c r="BI297" s="228">
        <f>IF(N297="nulová",J297,0)</f>
        <v>0</v>
      </c>
      <c r="BJ297" s="20" t="s">
        <v>79</v>
      </c>
      <c r="BK297" s="228">
        <f>ROUND(I297*H297,2)</f>
        <v>0</v>
      </c>
      <c r="BL297" s="20" t="s">
        <v>216</v>
      </c>
      <c r="BM297" s="227" t="s">
        <v>2482</v>
      </c>
    </row>
    <row r="298" s="2" customFormat="1">
      <c r="A298" s="41"/>
      <c r="B298" s="42"/>
      <c r="C298" s="43"/>
      <c r="D298" s="229" t="s">
        <v>218</v>
      </c>
      <c r="E298" s="43"/>
      <c r="F298" s="230" t="s">
        <v>1339</v>
      </c>
      <c r="G298" s="43"/>
      <c r="H298" s="43"/>
      <c r="I298" s="231"/>
      <c r="J298" s="43"/>
      <c r="K298" s="43"/>
      <c r="L298" s="47"/>
      <c r="M298" s="232"/>
      <c r="N298" s="233"/>
      <c r="O298" s="87"/>
      <c r="P298" s="87"/>
      <c r="Q298" s="87"/>
      <c r="R298" s="87"/>
      <c r="S298" s="87"/>
      <c r="T298" s="88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T298" s="20" t="s">
        <v>218</v>
      </c>
      <c r="AU298" s="20" t="s">
        <v>81</v>
      </c>
    </row>
    <row r="299" s="2" customFormat="1" ht="16.5" customHeight="1">
      <c r="A299" s="41"/>
      <c r="B299" s="42"/>
      <c r="C299" s="278" t="s">
        <v>495</v>
      </c>
      <c r="D299" s="278" t="s">
        <v>681</v>
      </c>
      <c r="E299" s="279" t="s">
        <v>1340</v>
      </c>
      <c r="F299" s="280" t="s">
        <v>1341</v>
      </c>
      <c r="G299" s="281" t="s">
        <v>214</v>
      </c>
      <c r="H299" s="282">
        <v>8</v>
      </c>
      <c r="I299" s="283"/>
      <c r="J299" s="284">
        <f>ROUND(I299*H299,2)</f>
        <v>0</v>
      </c>
      <c r="K299" s="280" t="s">
        <v>215</v>
      </c>
      <c r="L299" s="285"/>
      <c r="M299" s="286" t="s">
        <v>19</v>
      </c>
      <c r="N299" s="287" t="s">
        <v>42</v>
      </c>
      <c r="O299" s="87"/>
      <c r="P299" s="225">
        <f>O299*H299</f>
        <v>0</v>
      </c>
      <c r="Q299" s="225">
        <v>0.00038999999999999999</v>
      </c>
      <c r="R299" s="225">
        <f>Q299*H299</f>
        <v>0.0031199999999999999</v>
      </c>
      <c r="S299" s="225">
        <v>0</v>
      </c>
      <c r="T299" s="226">
        <f>S299*H299</f>
        <v>0</v>
      </c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R299" s="227" t="s">
        <v>250</v>
      </c>
      <c r="AT299" s="227" t="s">
        <v>681</v>
      </c>
      <c r="AU299" s="227" t="s">
        <v>81</v>
      </c>
      <c r="AY299" s="20" t="s">
        <v>209</v>
      </c>
      <c r="BE299" s="228">
        <f>IF(N299="základní",J299,0)</f>
        <v>0</v>
      </c>
      <c r="BF299" s="228">
        <f>IF(N299="snížená",J299,0)</f>
        <v>0</v>
      </c>
      <c r="BG299" s="228">
        <f>IF(N299="zákl. přenesená",J299,0)</f>
        <v>0</v>
      </c>
      <c r="BH299" s="228">
        <f>IF(N299="sníž. přenesená",J299,0)</f>
        <v>0</v>
      </c>
      <c r="BI299" s="228">
        <f>IF(N299="nulová",J299,0)</f>
        <v>0</v>
      </c>
      <c r="BJ299" s="20" t="s">
        <v>79</v>
      </c>
      <c r="BK299" s="228">
        <f>ROUND(I299*H299,2)</f>
        <v>0</v>
      </c>
      <c r="BL299" s="20" t="s">
        <v>216</v>
      </c>
      <c r="BM299" s="227" t="s">
        <v>2483</v>
      </c>
    </row>
    <row r="300" s="13" customFormat="1">
      <c r="A300" s="13"/>
      <c r="B300" s="234"/>
      <c r="C300" s="235"/>
      <c r="D300" s="236" t="s">
        <v>220</v>
      </c>
      <c r="E300" s="237" t="s">
        <v>19</v>
      </c>
      <c r="F300" s="238" t="s">
        <v>2474</v>
      </c>
      <c r="G300" s="235"/>
      <c r="H300" s="237" t="s">
        <v>19</v>
      </c>
      <c r="I300" s="239"/>
      <c r="J300" s="235"/>
      <c r="K300" s="235"/>
      <c r="L300" s="240"/>
      <c r="M300" s="241"/>
      <c r="N300" s="242"/>
      <c r="O300" s="242"/>
      <c r="P300" s="242"/>
      <c r="Q300" s="242"/>
      <c r="R300" s="242"/>
      <c r="S300" s="242"/>
      <c r="T300" s="24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4" t="s">
        <v>220</v>
      </c>
      <c r="AU300" s="244" t="s">
        <v>81</v>
      </c>
      <c r="AV300" s="13" t="s">
        <v>79</v>
      </c>
      <c r="AW300" s="13" t="s">
        <v>32</v>
      </c>
      <c r="AX300" s="13" t="s">
        <v>71</v>
      </c>
      <c r="AY300" s="244" t="s">
        <v>209</v>
      </c>
    </row>
    <row r="301" s="14" customFormat="1">
      <c r="A301" s="14"/>
      <c r="B301" s="245"/>
      <c r="C301" s="246"/>
      <c r="D301" s="236" t="s">
        <v>220</v>
      </c>
      <c r="E301" s="247" t="s">
        <v>19</v>
      </c>
      <c r="F301" s="248" t="s">
        <v>2484</v>
      </c>
      <c r="G301" s="246"/>
      <c r="H301" s="249">
        <v>8</v>
      </c>
      <c r="I301" s="250"/>
      <c r="J301" s="246"/>
      <c r="K301" s="246"/>
      <c r="L301" s="251"/>
      <c r="M301" s="252"/>
      <c r="N301" s="253"/>
      <c r="O301" s="253"/>
      <c r="P301" s="253"/>
      <c r="Q301" s="253"/>
      <c r="R301" s="253"/>
      <c r="S301" s="253"/>
      <c r="T301" s="25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5" t="s">
        <v>220</v>
      </c>
      <c r="AU301" s="255" t="s">
        <v>81</v>
      </c>
      <c r="AV301" s="14" t="s">
        <v>81</v>
      </c>
      <c r="AW301" s="14" t="s">
        <v>32</v>
      </c>
      <c r="AX301" s="14" t="s">
        <v>79</v>
      </c>
      <c r="AY301" s="255" t="s">
        <v>209</v>
      </c>
    </row>
    <row r="302" s="2" customFormat="1" ht="24.15" customHeight="1">
      <c r="A302" s="41"/>
      <c r="B302" s="42"/>
      <c r="C302" s="216" t="s">
        <v>500</v>
      </c>
      <c r="D302" s="216" t="s">
        <v>211</v>
      </c>
      <c r="E302" s="217" t="s">
        <v>1344</v>
      </c>
      <c r="F302" s="218" t="s">
        <v>1345</v>
      </c>
      <c r="G302" s="219" t="s">
        <v>214</v>
      </c>
      <c r="H302" s="220">
        <v>6</v>
      </c>
      <c r="I302" s="221"/>
      <c r="J302" s="222">
        <f>ROUND(I302*H302,2)</f>
        <v>0</v>
      </c>
      <c r="K302" s="218" t="s">
        <v>215</v>
      </c>
      <c r="L302" s="47"/>
      <c r="M302" s="223" t="s">
        <v>19</v>
      </c>
      <c r="N302" s="224" t="s">
        <v>42</v>
      </c>
      <c r="O302" s="87"/>
      <c r="P302" s="225">
        <f>O302*H302</f>
        <v>0</v>
      </c>
      <c r="Q302" s="225">
        <v>0</v>
      </c>
      <c r="R302" s="225">
        <f>Q302*H302</f>
        <v>0</v>
      </c>
      <c r="S302" s="225">
        <v>0</v>
      </c>
      <c r="T302" s="226">
        <f>S302*H302</f>
        <v>0</v>
      </c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R302" s="227" t="s">
        <v>216</v>
      </c>
      <c r="AT302" s="227" t="s">
        <v>211</v>
      </c>
      <c r="AU302" s="227" t="s">
        <v>81</v>
      </c>
      <c r="AY302" s="20" t="s">
        <v>209</v>
      </c>
      <c r="BE302" s="228">
        <f>IF(N302="základní",J302,0)</f>
        <v>0</v>
      </c>
      <c r="BF302" s="228">
        <f>IF(N302="snížená",J302,0)</f>
        <v>0</v>
      </c>
      <c r="BG302" s="228">
        <f>IF(N302="zákl. přenesená",J302,0)</f>
        <v>0</v>
      </c>
      <c r="BH302" s="228">
        <f>IF(N302="sníž. přenesená",J302,0)</f>
        <v>0</v>
      </c>
      <c r="BI302" s="228">
        <f>IF(N302="nulová",J302,0)</f>
        <v>0</v>
      </c>
      <c r="BJ302" s="20" t="s">
        <v>79</v>
      </c>
      <c r="BK302" s="228">
        <f>ROUND(I302*H302,2)</f>
        <v>0</v>
      </c>
      <c r="BL302" s="20" t="s">
        <v>216</v>
      </c>
      <c r="BM302" s="227" t="s">
        <v>2485</v>
      </c>
    </row>
    <row r="303" s="2" customFormat="1">
      <c r="A303" s="41"/>
      <c r="B303" s="42"/>
      <c r="C303" s="43"/>
      <c r="D303" s="229" t="s">
        <v>218</v>
      </c>
      <c r="E303" s="43"/>
      <c r="F303" s="230" t="s">
        <v>1347</v>
      </c>
      <c r="G303" s="43"/>
      <c r="H303" s="43"/>
      <c r="I303" s="231"/>
      <c r="J303" s="43"/>
      <c r="K303" s="43"/>
      <c r="L303" s="47"/>
      <c r="M303" s="232"/>
      <c r="N303" s="233"/>
      <c r="O303" s="87"/>
      <c r="P303" s="87"/>
      <c r="Q303" s="87"/>
      <c r="R303" s="87"/>
      <c r="S303" s="87"/>
      <c r="T303" s="88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T303" s="20" t="s">
        <v>218</v>
      </c>
      <c r="AU303" s="20" t="s">
        <v>81</v>
      </c>
    </row>
    <row r="304" s="2" customFormat="1" ht="16.5" customHeight="1">
      <c r="A304" s="41"/>
      <c r="B304" s="42"/>
      <c r="C304" s="278" t="s">
        <v>505</v>
      </c>
      <c r="D304" s="278" t="s">
        <v>681</v>
      </c>
      <c r="E304" s="279" t="s">
        <v>1348</v>
      </c>
      <c r="F304" s="280" t="s">
        <v>1349</v>
      </c>
      <c r="G304" s="281" t="s">
        <v>214</v>
      </c>
      <c r="H304" s="282">
        <v>1</v>
      </c>
      <c r="I304" s="283"/>
      <c r="J304" s="284">
        <f>ROUND(I304*H304,2)</f>
        <v>0</v>
      </c>
      <c r="K304" s="280" t="s">
        <v>19</v>
      </c>
      <c r="L304" s="285"/>
      <c r="M304" s="286" t="s">
        <v>19</v>
      </c>
      <c r="N304" s="287" t="s">
        <v>42</v>
      </c>
      <c r="O304" s="87"/>
      <c r="P304" s="225">
        <f>O304*H304</f>
        <v>0</v>
      </c>
      <c r="Q304" s="225">
        <v>0.0014</v>
      </c>
      <c r="R304" s="225">
        <f>Q304*H304</f>
        <v>0.0014</v>
      </c>
      <c r="S304" s="225">
        <v>0</v>
      </c>
      <c r="T304" s="226">
        <f>S304*H304</f>
        <v>0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227" t="s">
        <v>250</v>
      </c>
      <c r="AT304" s="227" t="s">
        <v>681</v>
      </c>
      <c r="AU304" s="227" t="s">
        <v>81</v>
      </c>
      <c r="AY304" s="20" t="s">
        <v>209</v>
      </c>
      <c r="BE304" s="228">
        <f>IF(N304="základní",J304,0)</f>
        <v>0</v>
      </c>
      <c r="BF304" s="228">
        <f>IF(N304="snížená",J304,0)</f>
        <v>0</v>
      </c>
      <c r="BG304" s="228">
        <f>IF(N304="zákl. přenesená",J304,0)</f>
        <v>0</v>
      </c>
      <c r="BH304" s="228">
        <f>IF(N304="sníž. přenesená",J304,0)</f>
        <v>0</v>
      </c>
      <c r="BI304" s="228">
        <f>IF(N304="nulová",J304,0)</f>
        <v>0</v>
      </c>
      <c r="BJ304" s="20" t="s">
        <v>79</v>
      </c>
      <c r="BK304" s="228">
        <f>ROUND(I304*H304,2)</f>
        <v>0</v>
      </c>
      <c r="BL304" s="20" t="s">
        <v>216</v>
      </c>
      <c r="BM304" s="227" t="s">
        <v>2486</v>
      </c>
    </row>
    <row r="305" s="13" customFormat="1">
      <c r="A305" s="13"/>
      <c r="B305" s="234"/>
      <c r="C305" s="235"/>
      <c r="D305" s="236" t="s">
        <v>220</v>
      </c>
      <c r="E305" s="237" t="s">
        <v>19</v>
      </c>
      <c r="F305" s="238" t="s">
        <v>2474</v>
      </c>
      <c r="G305" s="235"/>
      <c r="H305" s="237" t="s">
        <v>19</v>
      </c>
      <c r="I305" s="239"/>
      <c r="J305" s="235"/>
      <c r="K305" s="235"/>
      <c r="L305" s="240"/>
      <c r="M305" s="241"/>
      <c r="N305" s="242"/>
      <c r="O305" s="242"/>
      <c r="P305" s="242"/>
      <c r="Q305" s="242"/>
      <c r="R305" s="242"/>
      <c r="S305" s="242"/>
      <c r="T305" s="24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4" t="s">
        <v>220</v>
      </c>
      <c r="AU305" s="244" t="s">
        <v>81</v>
      </c>
      <c r="AV305" s="13" t="s">
        <v>79</v>
      </c>
      <c r="AW305" s="13" t="s">
        <v>32</v>
      </c>
      <c r="AX305" s="13" t="s">
        <v>71</v>
      </c>
      <c r="AY305" s="244" t="s">
        <v>209</v>
      </c>
    </row>
    <row r="306" s="14" customFormat="1">
      <c r="A306" s="14"/>
      <c r="B306" s="245"/>
      <c r="C306" s="246"/>
      <c r="D306" s="236" t="s">
        <v>220</v>
      </c>
      <c r="E306" s="247" t="s">
        <v>19</v>
      </c>
      <c r="F306" s="248" t="s">
        <v>79</v>
      </c>
      <c r="G306" s="246"/>
      <c r="H306" s="249">
        <v>1</v>
      </c>
      <c r="I306" s="250"/>
      <c r="J306" s="246"/>
      <c r="K306" s="246"/>
      <c r="L306" s="251"/>
      <c r="M306" s="252"/>
      <c r="N306" s="253"/>
      <c r="O306" s="253"/>
      <c r="P306" s="253"/>
      <c r="Q306" s="253"/>
      <c r="R306" s="253"/>
      <c r="S306" s="253"/>
      <c r="T306" s="25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5" t="s">
        <v>220</v>
      </c>
      <c r="AU306" s="255" t="s">
        <v>81</v>
      </c>
      <c r="AV306" s="14" t="s">
        <v>81</v>
      </c>
      <c r="AW306" s="14" t="s">
        <v>32</v>
      </c>
      <c r="AX306" s="14" t="s">
        <v>79</v>
      </c>
      <c r="AY306" s="255" t="s">
        <v>209</v>
      </c>
    </row>
    <row r="307" s="2" customFormat="1" ht="16.5" customHeight="1">
      <c r="A307" s="41"/>
      <c r="B307" s="42"/>
      <c r="C307" s="278" t="s">
        <v>510</v>
      </c>
      <c r="D307" s="278" t="s">
        <v>681</v>
      </c>
      <c r="E307" s="279" t="s">
        <v>1354</v>
      </c>
      <c r="F307" s="280" t="s">
        <v>1355</v>
      </c>
      <c r="G307" s="281" t="s">
        <v>214</v>
      </c>
      <c r="H307" s="282">
        <v>1</v>
      </c>
      <c r="I307" s="283"/>
      <c r="J307" s="284">
        <f>ROUND(I307*H307,2)</f>
        <v>0</v>
      </c>
      <c r="K307" s="280" t="s">
        <v>215</v>
      </c>
      <c r="L307" s="285"/>
      <c r="M307" s="286" t="s">
        <v>19</v>
      </c>
      <c r="N307" s="287" t="s">
        <v>42</v>
      </c>
      <c r="O307" s="87"/>
      <c r="P307" s="225">
        <f>O307*H307</f>
        <v>0</v>
      </c>
      <c r="Q307" s="225">
        <v>0.0014</v>
      </c>
      <c r="R307" s="225">
        <f>Q307*H307</f>
        <v>0.0014</v>
      </c>
      <c r="S307" s="225">
        <v>0</v>
      </c>
      <c r="T307" s="226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227" t="s">
        <v>250</v>
      </c>
      <c r="AT307" s="227" t="s">
        <v>681</v>
      </c>
      <c r="AU307" s="227" t="s">
        <v>81</v>
      </c>
      <c r="AY307" s="20" t="s">
        <v>209</v>
      </c>
      <c r="BE307" s="228">
        <f>IF(N307="základní",J307,0)</f>
        <v>0</v>
      </c>
      <c r="BF307" s="228">
        <f>IF(N307="snížená",J307,0)</f>
        <v>0</v>
      </c>
      <c r="BG307" s="228">
        <f>IF(N307="zákl. přenesená",J307,0)</f>
        <v>0</v>
      </c>
      <c r="BH307" s="228">
        <f>IF(N307="sníž. přenesená",J307,0)</f>
        <v>0</v>
      </c>
      <c r="BI307" s="228">
        <f>IF(N307="nulová",J307,0)</f>
        <v>0</v>
      </c>
      <c r="BJ307" s="20" t="s">
        <v>79</v>
      </c>
      <c r="BK307" s="228">
        <f>ROUND(I307*H307,2)</f>
        <v>0</v>
      </c>
      <c r="BL307" s="20" t="s">
        <v>216</v>
      </c>
      <c r="BM307" s="227" t="s">
        <v>2487</v>
      </c>
    </row>
    <row r="308" s="13" customFormat="1">
      <c r="A308" s="13"/>
      <c r="B308" s="234"/>
      <c r="C308" s="235"/>
      <c r="D308" s="236" t="s">
        <v>220</v>
      </c>
      <c r="E308" s="237" t="s">
        <v>19</v>
      </c>
      <c r="F308" s="238" t="s">
        <v>2474</v>
      </c>
      <c r="G308" s="235"/>
      <c r="H308" s="237" t="s">
        <v>19</v>
      </c>
      <c r="I308" s="239"/>
      <c r="J308" s="235"/>
      <c r="K308" s="235"/>
      <c r="L308" s="240"/>
      <c r="M308" s="241"/>
      <c r="N308" s="242"/>
      <c r="O308" s="242"/>
      <c r="P308" s="242"/>
      <c r="Q308" s="242"/>
      <c r="R308" s="242"/>
      <c r="S308" s="242"/>
      <c r="T308" s="24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4" t="s">
        <v>220</v>
      </c>
      <c r="AU308" s="244" t="s">
        <v>81</v>
      </c>
      <c r="AV308" s="13" t="s">
        <v>79</v>
      </c>
      <c r="AW308" s="13" t="s">
        <v>32</v>
      </c>
      <c r="AX308" s="13" t="s">
        <v>71</v>
      </c>
      <c r="AY308" s="244" t="s">
        <v>209</v>
      </c>
    </row>
    <row r="309" s="14" customFormat="1">
      <c r="A309" s="14"/>
      <c r="B309" s="245"/>
      <c r="C309" s="246"/>
      <c r="D309" s="236" t="s">
        <v>220</v>
      </c>
      <c r="E309" s="247" t="s">
        <v>19</v>
      </c>
      <c r="F309" s="248" t="s">
        <v>79</v>
      </c>
      <c r="G309" s="246"/>
      <c r="H309" s="249">
        <v>1</v>
      </c>
      <c r="I309" s="250"/>
      <c r="J309" s="246"/>
      <c r="K309" s="246"/>
      <c r="L309" s="251"/>
      <c r="M309" s="252"/>
      <c r="N309" s="253"/>
      <c r="O309" s="253"/>
      <c r="P309" s="253"/>
      <c r="Q309" s="253"/>
      <c r="R309" s="253"/>
      <c r="S309" s="253"/>
      <c r="T309" s="25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5" t="s">
        <v>220</v>
      </c>
      <c r="AU309" s="255" t="s">
        <v>81</v>
      </c>
      <c r="AV309" s="14" t="s">
        <v>81</v>
      </c>
      <c r="AW309" s="14" t="s">
        <v>32</v>
      </c>
      <c r="AX309" s="14" t="s">
        <v>79</v>
      </c>
      <c r="AY309" s="255" t="s">
        <v>209</v>
      </c>
    </row>
    <row r="310" s="2" customFormat="1" ht="16.5" customHeight="1">
      <c r="A310" s="41"/>
      <c r="B310" s="42"/>
      <c r="C310" s="278" t="s">
        <v>515</v>
      </c>
      <c r="D310" s="278" t="s">
        <v>681</v>
      </c>
      <c r="E310" s="279" t="s">
        <v>1357</v>
      </c>
      <c r="F310" s="280" t="s">
        <v>1358</v>
      </c>
      <c r="G310" s="281" t="s">
        <v>214</v>
      </c>
      <c r="H310" s="282">
        <v>2</v>
      </c>
      <c r="I310" s="283"/>
      <c r="J310" s="284">
        <f>ROUND(I310*H310,2)</f>
        <v>0</v>
      </c>
      <c r="K310" s="280" t="s">
        <v>215</v>
      </c>
      <c r="L310" s="285"/>
      <c r="M310" s="286" t="s">
        <v>19</v>
      </c>
      <c r="N310" s="287" t="s">
        <v>42</v>
      </c>
      <c r="O310" s="87"/>
      <c r="P310" s="225">
        <f>O310*H310</f>
        <v>0</v>
      </c>
      <c r="Q310" s="225">
        <v>0.00048000000000000001</v>
      </c>
      <c r="R310" s="225">
        <f>Q310*H310</f>
        <v>0.00096000000000000002</v>
      </c>
      <c r="S310" s="225">
        <v>0</v>
      </c>
      <c r="T310" s="226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227" t="s">
        <v>250</v>
      </c>
      <c r="AT310" s="227" t="s">
        <v>681</v>
      </c>
      <c r="AU310" s="227" t="s">
        <v>81</v>
      </c>
      <c r="AY310" s="20" t="s">
        <v>209</v>
      </c>
      <c r="BE310" s="228">
        <f>IF(N310="základní",J310,0)</f>
        <v>0</v>
      </c>
      <c r="BF310" s="228">
        <f>IF(N310="snížená",J310,0)</f>
        <v>0</v>
      </c>
      <c r="BG310" s="228">
        <f>IF(N310="zákl. přenesená",J310,0)</f>
        <v>0</v>
      </c>
      <c r="BH310" s="228">
        <f>IF(N310="sníž. přenesená",J310,0)</f>
        <v>0</v>
      </c>
      <c r="BI310" s="228">
        <f>IF(N310="nulová",J310,0)</f>
        <v>0</v>
      </c>
      <c r="BJ310" s="20" t="s">
        <v>79</v>
      </c>
      <c r="BK310" s="228">
        <f>ROUND(I310*H310,2)</f>
        <v>0</v>
      </c>
      <c r="BL310" s="20" t="s">
        <v>216</v>
      </c>
      <c r="BM310" s="227" t="s">
        <v>2488</v>
      </c>
    </row>
    <row r="311" s="13" customFormat="1">
      <c r="A311" s="13"/>
      <c r="B311" s="234"/>
      <c r="C311" s="235"/>
      <c r="D311" s="236" t="s">
        <v>220</v>
      </c>
      <c r="E311" s="237" t="s">
        <v>19</v>
      </c>
      <c r="F311" s="238" t="s">
        <v>2474</v>
      </c>
      <c r="G311" s="235"/>
      <c r="H311" s="237" t="s">
        <v>19</v>
      </c>
      <c r="I311" s="239"/>
      <c r="J311" s="235"/>
      <c r="K311" s="235"/>
      <c r="L311" s="240"/>
      <c r="M311" s="241"/>
      <c r="N311" s="242"/>
      <c r="O311" s="242"/>
      <c r="P311" s="242"/>
      <c r="Q311" s="242"/>
      <c r="R311" s="242"/>
      <c r="S311" s="242"/>
      <c r="T311" s="24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4" t="s">
        <v>220</v>
      </c>
      <c r="AU311" s="244" t="s">
        <v>81</v>
      </c>
      <c r="AV311" s="13" t="s">
        <v>79</v>
      </c>
      <c r="AW311" s="13" t="s">
        <v>32</v>
      </c>
      <c r="AX311" s="13" t="s">
        <v>71</v>
      </c>
      <c r="AY311" s="244" t="s">
        <v>209</v>
      </c>
    </row>
    <row r="312" s="14" customFormat="1">
      <c r="A312" s="14"/>
      <c r="B312" s="245"/>
      <c r="C312" s="246"/>
      <c r="D312" s="236" t="s">
        <v>220</v>
      </c>
      <c r="E312" s="247" t="s">
        <v>19</v>
      </c>
      <c r="F312" s="248" t="s">
        <v>81</v>
      </c>
      <c r="G312" s="246"/>
      <c r="H312" s="249">
        <v>2</v>
      </c>
      <c r="I312" s="250"/>
      <c r="J312" s="246"/>
      <c r="K312" s="246"/>
      <c r="L312" s="251"/>
      <c r="M312" s="252"/>
      <c r="N312" s="253"/>
      <c r="O312" s="253"/>
      <c r="P312" s="253"/>
      <c r="Q312" s="253"/>
      <c r="R312" s="253"/>
      <c r="S312" s="253"/>
      <c r="T312" s="25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5" t="s">
        <v>220</v>
      </c>
      <c r="AU312" s="255" t="s">
        <v>81</v>
      </c>
      <c r="AV312" s="14" t="s">
        <v>81</v>
      </c>
      <c r="AW312" s="14" t="s">
        <v>32</v>
      </c>
      <c r="AX312" s="14" t="s">
        <v>79</v>
      </c>
      <c r="AY312" s="255" t="s">
        <v>209</v>
      </c>
    </row>
    <row r="313" s="2" customFormat="1" ht="16.5" customHeight="1">
      <c r="A313" s="41"/>
      <c r="B313" s="42"/>
      <c r="C313" s="278" t="s">
        <v>520</v>
      </c>
      <c r="D313" s="278" t="s">
        <v>681</v>
      </c>
      <c r="E313" s="279" t="s">
        <v>1360</v>
      </c>
      <c r="F313" s="280" t="s">
        <v>1361</v>
      </c>
      <c r="G313" s="281" t="s">
        <v>214</v>
      </c>
      <c r="H313" s="282">
        <v>2</v>
      </c>
      <c r="I313" s="283"/>
      <c r="J313" s="284">
        <f>ROUND(I313*H313,2)</f>
        <v>0</v>
      </c>
      <c r="K313" s="280" t="s">
        <v>19</v>
      </c>
      <c r="L313" s="285"/>
      <c r="M313" s="286" t="s">
        <v>19</v>
      </c>
      <c r="N313" s="287" t="s">
        <v>42</v>
      </c>
      <c r="O313" s="87"/>
      <c r="P313" s="225">
        <f>O313*H313</f>
        <v>0</v>
      </c>
      <c r="Q313" s="225">
        <v>0</v>
      </c>
      <c r="R313" s="225">
        <f>Q313*H313</f>
        <v>0</v>
      </c>
      <c r="S313" s="225">
        <v>0</v>
      </c>
      <c r="T313" s="226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227" t="s">
        <v>250</v>
      </c>
      <c r="AT313" s="227" t="s">
        <v>681</v>
      </c>
      <c r="AU313" s="227" t="s">
        <v>81</v>
      </c>
      <c r="AY313" s="20" t="s">
        <v>209</v>
      </c>
      <c r="BE313" s="228">
        <f>IF(N313="základní",J313,0)</f>
        <v>0</v>
      </c>
      <c r="BF313" s="228">
        <f>IF(N313="snížená",J313,0)</f>
        <v>0</v>
      </c>
      <c r="BG313" s="228">
        <f>IF(N313="zákl. přenesená",J313,0)</f>
        <v>0</v>
      </c>
      <c r="BH313" s="228">
        <f>IF(N313="sníž. přenesená",J313,0)</f>
        <v>0</v>
      </c>
      <c r="BI313" s="228">
        <f>IF(N313="nulová",J313,0)</f>
        <v>0</v>
      </c>
      <c r="BJ313" s="20" t="s">
        <v>79</v>
      </c>
      <c r="BK313" s="228">
        <f>ROUND(I313*H313,2)</f>
        <v>0</v>
      </c>
      <c r="BL313" s="20" t="s">
        <v>216</v>
      </c>
      <c r="BM313" s="227" t="s">
        <v>2489</v>
      </c>
    </row>
    <row r="314" s="13" customFormat="1">
      <c r="A314" s="13"/>
      <c r="B314" s="234"/>
      <c r="C314" s="235"/>
      <c r="D314" s="236" t="s">
        <v>220</v>
      </c>
      <c r="E314" s="237" t="s">
        <v>19</v>
      </c>
      <c r="F314" s="238" t="s">
        <v>2474</v>
      </c>
      <c r="G314" s="235"/>
      <c r="H314" s="237" t="s">
        <v>19</v>
      </c>
      <c r="I314" s="239"/>
      <c r="J314" s="235"/>
      <c r="K314" s="235"/>
      <c r="L314" s="240"/>
      <c r="M314" s="241"/>
      <c r="N314" s="242"/>
      <c r="O314" s="242"/>
      <c r="P314" s="242"/>
      <c r="Q314" s="242"/>
      <c r="R314" s="242"/>
      <c r="S314" s="242"/>
      <c r="T314" s="24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4" t="s">
        <v>220</v>
      </c>
      <c r="AU314" s="244" t="s">
        <v>81</v>
      </c>
      <c r="AV314" s="13" t="s">
        <v>79</v>
      </c>
      <c r="AW314" s="13" t="s">
        <v>32</v>
      </c>
      <c r="AX314" s="13" t="s">
        <v>71</v>
      </c>
      <c r="AY314" s="244" t="s">
        <v>209</v>
      </c>
    </row>
    <row r="315" s="14" customFormat="1">
      <c r="A315" s="14"/>
      <c r="B315" s="245"/>
      <c r="C315" s="246"/>
      <c r="D315" s="236" t="s">
        <v>220</v>
      </c>
      <c r="E315" s="247" t="s">
        <v>19</v>
      </c>
      <c r="F315" s="248" t="s">
        <v>81</v>
      </c>
      <c r="G315" s="246"/>
      <c r="H315" s="249">
        <v>2</v>
      </c>
      <c r="I315" s="250"/>
      <c r="J315" s="246"/>
      <c r="K315" s="246"/>
      <c r="L315" s="251"/>
      <c r="M315" s="252"/>
      <c r="N315" s="253"/>
      <c r="O315" s="253"/>
      <c r="P315" s="253"/>
      <c r="Q315" s="253"/>
      <c r="R315" s="253"/>
      <c r="S315" s="253"/>
      <c r="T315" s="25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55" t="s">
        <v>220</v>
      </c>
      <c r="AU315" s="255" t="s">
        <v>81</v>
      </c>
      <c r="AV315" s="14" t="s">
        <v>81</v>
      </c>
      <c r="AW315" s="14" t="s">
        <v>32</v>
      </c>
      <c r="AX315" s="14" t="s">
        <v>79</v>
      </c>
      <c r="AY315" s="255" t="s">
        <v>209</v>
      </c>
    </row>
    <row r="316" s="2" customFormat="1" ht="24.15" customHeight="1">
      <c r="A316" s="41"/>
      <c r="B316" s="42"/>
      <c r="C316" s="216" t="s">
        <v>525</v>
      </c>
      <c r="D316" s="216" t="s">
        <v>211</v>
      </c>
      <c r="E316" s="217" t="s">
        <v>914</v>
      </c>
      <c r="F316" s="218" t="s">
        <v>915</v>
      </c>
      <c r="G316" s="219" t="s">
        <v>214</v>
      </c>
      <c r="H316" s="220">
        <v>1</v>
      </c>
      <c r="I316" s="221"/>
      <c r="J316" s="222">
        <f>ROUND(I316*H316,2)</f>
        <v>0</v>
      </c>
      <c r="K316" s="218" t="s">
        <v>215</v>
      </c>
      <c r="L316" s="47"/>
      <c r="M316" s="223" t="s">
        <v>19</v>
      </c>
      <c r="N316" s="224" t="s">
        <v>42</v>
      </c>
      <c r="O316" s="87"/>
      <c r="P316" s="225">
        <f>O316*H316</f>
        <v>0</v>
      </c>
      <c r="Q316" s="225">
        <v>0.0016199999999999999</v>
      </c>
      <c r="R316" s="225">
        <f>Q316*H316</f>
        <v>0.0016199999999999999</v>
      </c>
      <c r="S316" s="225">
        <v>0</v>
      </c>
      <c r="T316" s="226">
        <f>S316*H316</f>
        <v>0</v>
      </c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R316" s="227" t="s">
        <v>216</v>
      </c>
      <c r="AT316" s="227" t="s">
        <v>211</v>
      </c>
      <c r="AU316" s="227" t="s">
        <v>81</v>
      </c>
      <c r="AY316" s="20" t="s">
        <v>209</v>
      </c>
      <c r="BE316" s="228">
        <f>IF(N316="základní",J316,0)</f>
        <v>0</v>
      </c>
      <c r="BF316" s="228">
        <f>IF(N316="snížená",J316,0)</f>
        <v>0</v>
      </c>
      <c r="BG316" s="228">
        <f>IF(N316="zákl. přenesená",J316,0)</f>
        <v>0</v>
      </c>
      <c r="BH316" s="228">
        <f>IF(N316="sníž. přenesená",J316,0)</f>
        <v>0</v>
      </c>
      <c r="BI316" s="228">
        <f>IF(N316="nulová",J316,0)</f>
        <v>0</v>
      </c>
      <c r="BJ316" s="20" t="s">
        <v>79</v>
      </c>
      <c r="BK316" s="228">
        <f>ROUND(I316*H316,2)</f>
        <v>0</v>
      </c>
      <c r="BL316" s="20" t="s">
        <v>216</v>
      </c>
      <c r="BM316" s="227" t="s">
        <v>2490</v>
      </c>
    </row>
    <row r="317" s="2" customFormat="1">
      <c r="A317" s="41"/>
      <c r="B317" s="42"/>
      <c r="C317" s="43"/>
      <c r="D317" s="229" t="s">
        <v>218</v>
      </c>
      <c r="E317" s="43"/>
      <c r="F317" s="230" t="s">
        <v>917</v>
      </c>
      <c r="G317" s="43"/>
      <c r="H317" s="43"/>
      <c r="I317" s="231"/>
      <c r="J317" s="43"/>
      <c r="K317" s="43"/>
      <c r="L317" s="47"/>
      <c r="M317" s="232"/>
      <c r="N317" s="233"/>
      <c r="O317" s="87"/>
      <c r="P317" s="87"/>
      <c r="Q317" s="87"/>
      <c r="R317" s="87"/>
      <c r="S317" s="87"/>
      <c r="T317" s="88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T317" s="20" t="s">
        <v>218</v>
      </c>
      <c r="AU317" s="20" t="s">
        <v>81</v>
      </c>
    </row>
    <row r="318" s="2" customFormat="1" ht="16.5" customHeight="1">
      <c r="A318" s="41"/>
      <c r="B318" s="42"/>
      <c r="C318" s="278" t="s">
        <v>530</v>
      </c>
      <c r="D318" s="278" t="s">
        <v>681</v>
      </c>
      <c r="E318" s="279" t="s">
        <v>919</v>
      </c>
      <c r="F318" s="280" t="s">
        <v>920</v>
      </c>
      <c r="G318" s="281" t="s">
        <v>214</v>
      </c>
      <c r="H318" s="282">
        <v>1</v>
      </c>
      <c r="I318" s="283"/>
      <c r="J318" s="284">
        <f>ROUND(I318*H318,2)</f>
        <v>0</v>
      </c>
      <c r="K318" s="280" t="s">
        <v>215</v>
      </c>
      <c r="L318" s="285"/>
      <c r="M318" s="286" t="s">
        <v>19</v>
      </c>
      <c r="N318" s="287" t="s">
        <v>42</v>
      </c>
      <c r="O318" s="87"/>
      <c r="P318" s="225">
        <f>O318*H318</f>
        <v>0</v>
      </c>
      <c r="Q318" s="225">
        <v>0.017999999999999999</v>
      </c>
      <c r="R318" s="225">
        <f>Q318*H318</f>
        <v>0.017999999999999999</v>
      </c>
      <c r="S318" s="225">
        <v>0</v>
      </c>
      <c r="T318" s="226">
        <f>S318*H318</f>
        <v>0</v>
      </c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R318" s="227" t="s">
        <v>250</v>
      </c>
      <c r="AT318" s="227" t="s">
        <v>681</v>
      </c>
      <c r="AU318" s="227" t="s">
        <v>81</v>
      </c>
      <c r="AY318" s="20" t="s">
        <v>209</v>
      </c>
      <c r="BE318" s="228">
        <f>IF(N318="základní",J318,0)</f>
        <v>0</v>
      </c>
      <c r="BF318" s="228">
        <f>IF(N318="snížená",J318,0)</f>
        <v>0</v>
      </c>
      <c r="BG318" s="228">
        <f>IF(N318="zákl. přenesená",J318,0)</f>
        <v>0</v>
      </c>
      <c r="BH318" s="228">
        <f>IF(N318="sníž. přenesená",J318,0)</f>
        <v>0</v>
      </c>
      <c r="BI318" s="228">
        <f>IF(N318="nulová",J318,0)</f>
        <v>0</v>
      </c>
      <c r="BJ318" s="20" t="s">
        <v>79</v>
      </c>
      <c r="BK318" s="228">
        <f>ROUND(I318*H318,2)</f>
        <v>0</v>
      </c>
      <c r="BL318" s="20" t="s">
        <v>216</v>
      </c>
      <c r="BM318" s="227" t="s">
        <v>2491</v>
      </c>
    </row>
    <row r="319" s="13" customFormat="1">
      <c r="A319" s="13"/>
      <c r="B319" s="234"/>
      <c r="C319" s="235"/>
      <c r="D319" s="236" t="s">
        <v>220</v>
      </c>
      <c r="E319" s="237" t="s">
        <v>19</v>
      </c>
      <c r="F319" s="238" t="s">
        <v>2474</v>
      </c>
      <c r="G319" s="235"/>
      <c r="H319" s="237" t="s">
        <v>19</v>
      </c>
      <c r="I319" s="239"/>
      <c r="J319" s="235"/>
      <c r="K319" s="235"/>
      <c r="L319" s="240"/>
      <c r="M319" s="241"/>
      <c r="N319" s="242"/>
      <c r="O319" s="242"/>
      <c r="P319" s="242"/>
      <c r="Q319" s="242"/>
      <c r="R319" s="242"/>
      <c r="S319" s="242"/>
      <c r="T319" s="24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4" t="s">
        <v>220</v>
      </c>
      <c r="AU319" s="244" t="s">
        <v>81</v>
      </c>
      <c r="AV319" s="13" t="s">
        <v>79</v>
      </c>
      <c r="AW319" s="13" t="s">
        <v>32</v>
      </c>
      <c r="AX319" s="13" t="s">
        <v>71</v>
      </c>
      <c r="AY319" s="244" t="s">
        <v>209</v>
      </c>
    </row>
    <row r="320" s="14" customFormat="1">
      <c r="A320" s="14"/>
      <c r="B320" s="245"/>
      <c r="C320" s="246"/>
      <c r="D320" s="236" t="s">
        <v>220</v>
      </c>
      <c r="E320" s="247" t="s">
        <v>19</v>
      </c>
      <c r="F320" s="248" t="s">
        <v>79</v>
      </c>
      <c r="G320" s="246"/>
      <c r="H320" s="249">
        <v>1</v>
      </c>
      <c r="I320" s="250"/>
      <c r="J320" s="246"/>
      <c r="K320" s="246"/>
      <c r="L320" s="251"/>
      <c r="M320" s="252"/>
      <c r="N320" s="253"/>
      <c r="O320" s="253"/>
      <c r="P320" s="253"/>
      <c r="Q320" s="253"/>
      <c r="R320" s="253"/>
      <c r="S320" s="253"/>
      <c r="T320" s="25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5" t="s">
        <v>220</v>
      </c>
      <c r="AU320" s="255" t="s">
        <v>81</v>
      </c>
      <c r="AV320" s="14" t="s">
        <v>81</v>
      </c>
      <c r="AW320" s="14" t="s">
        <v>32</v>
      </c>
      <c r="AX320" s="14" t="s">
        <v>79</v>
      </c>
      <c r="AY320" s="255" t="s">
        <v>209</v>
      </c>
    </row>
    <row r="321" s="2" customFormat="1" ht="16.5" customHeight="1">
      <c r="A321" s="41"/>
      <c r="B321" s="42"/>
      <c r="C321" s="278" t="s">
        <v>535</v>
      </c>
      <c r="D321" s="278" t="s">
        <v>681</v>
      </c>
      <c r="E321" s="279" t="s">
        <v>923</v>
      </c>
      <c r="F321" s="280" t="s">
        <v>924</v>
      </c>
      <c r="G321" s="281" t="s">
        <v>214</v>
      </c>
      <c r="H321" s="282">
        <v>1</v>
      </c>
      <c r="I321" s="283"/>
      <c r="J321" s="284">
        <f>ROUND(I321*H321,2)</f>
        <v>0</v>
      </c>
      <c r="K321" s="280" t="s">
        <v>19</v>
      </c>
      <c r="L321" s="285"/>
      <c r="M321" s="286" t="s">
        <v>19</v>
      </c>
      <c r="N321" s="287" t="s">
        <v>42</v>
      </c>
      <c r="O321" s="87"/>
      <c r="P321" s="225">
        <f>O321*H321</f>
        <v>0</v>
      </c>
      <c r="Q321" s="225">
        <v>0.0060000000000000001</v>
      </c>
      <c r="R321" s="225">
        <f>Q321*H321</f>
        <v>0.0060000000000000001</v>
      </c>
      <c r="S321" s="225">
        <v>0</v>
      </c>
      <c r="T321" s="226">
        <f>S321*H321</f>
        <v>0</v>
      </c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R321" s="227" t="s">
        <v>250</v>
      </c>
      <c r="AT321" s="227" t="s">
        <v>681</v>
      </c>
      <c r="AU321" s="227" t="s">
        <v>81</v>
      </c>
      <c r="AY321" s="20" t="s">
        <v>209</v>
      </c>
      <c r="BE321" s="228">
        <f>IF(N321="základní",J321,0)</f>
        <v>0</v>
      </c>
      <c r="BF321" s="228">
        <f>IF(N321="snížená",J321,0)</f>
        <v>0</v>
      </c>
      <c r="BG321" s="228">
        <f>IF(N321="zákl. přenesená",J321,0)</f>
        <v>0</v>
      </c>
      <c r="BH321" s="228">
        <f>IF(N321="sníž. přenesená",J321,0)</f>
        <v>0</v>
      </c>
      <c r="BI321" s="228">
        <f>IF(N321="nulová",J321,0)</f>
        <v>0</v>
      </c>
      <c r="BJ321" s="20" t="s">
        <v>79</v>
      </c>
      <c r="BK321" s="228">
        <f>ROUND(I321*H321,2)</f>
        <v>0</v>
      </c>
      <c r="BL321" s="20" t="s">
        <v>216</v>
      </c>
      <c r="BM321" s="227" t="s">
        <v>2492</v>
      </c>
    </row>
    <row r="322" s="13" customFormat="1">
      <c r="A322" s="13"/>
      <c r="B322" s="234"/>
      <c r="C322" s="235"/>
      <c r="D322" s="236" t="s">
        <v>220</v>
      </c>
      <c r="E322" s="237" t="s">
        <v>19</v>
      </c>
      <c r="F322" s="238" t="s">
        <v>2474</v>
      </c>
      <c r="G322" s="235"/>
      <c r="H322" s="237" t="s">
        <v>19</v>
      </c>
      <c r="I322" s="239"/>
      <c r="J322" s="235"/>
      <c r="K322" s="235"/>
      <c r="L322" s="240"/>
      <c r="M322" s="241"/>
      <c r="N322" s="242"/>
      <c r="O322" s="242"/>
      <c r="P322" s="242"/>
      <c r="Q322" s="242"/>
      <c r="R322" s="242"/>
      <c r="S322" s="242"/>
      <c r="T322" s="24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4" t="s">
        <v>220</v>
      </c>
      <c r="AU322" s="244" t="s">
        <v>81</v>
      </c>
      <c r="AV322" s="13" t="s">
        <v>79</v>
      </c>
      <c r="AW322" s="13" t="s">
        <v>32</v>
      </c>
      <c r="AX322" s="13" t="s">
        <v>71</v>
      </c>
      <c r="AY322" s="244" t="s">
        <v>209</v>
      </c>
    </row>
    <row r="323" s="14" customFormat="1">
      <c r="A323" s="14"/>
      <c r="B323" s="245"/>
      <c r="C323" s="246"/>
      <c r="D323" s="236" t="s">
        <v>220</v>
      </c>
      <c r="E323" s="247" t="s">
        <v>19</v>
      </c>
      <c r="F323" s="248" t="s">
        <v>79</v>
      </c>
      <c r="G323" s="246"/>
      <c r="H323" s="249">
        <v>1</v>
      </c>
      <c r="I323" s="250"/>
      <c r="J323" s="246"/>
      <c r="K323" s="246"/>
      <c r="L323" s="251"/>
      <c r="M323" s="252"/>
      <c r="N323" s="253"/>
      <c r="O323" s="253"/>
      <c r="P323" s="253"/>
      <c r="Q323" s="253"/>
      <c r="R323" s="253"/>
      <c r="S323" s="253"/>
      <c r="T323" s="25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5" t="s">
        <v>220</v>
      </c>
      <c r="AU323" s="255" t="s">
        <v>81</v>
      </c>
      <c r="AV323" s="14" t="s">
        <v>81</v>
      </c>
      <c r="AW323" s="14" t="s">
        <v>32</v>
      </c>
      <c r="AX323" s="14" t="s">
        <v>79</v>
      </c>
      <c r="AY323" s="255" t="s">
        <v>209</v>
      </c>
    </row>
    <row r="324" s="2" customFormat="1" ht="16.5" customHeight="1">
      <c r="A324" s="41"/>
      <c r="B324" s="42"/>
      <c r="C324" s="216" t="s">
        <v>541</v>
      </c>
      <c r="D324" s="216" t="s">
        <v>211</v>
      </c>
      <c r="E324" s="217" t="s">
        <v>927</v>
      </c>
      <c r="F324" s="218" t="s">
        <v>928</v>
      </c>
      <c r="G324" s="219" t="s">
        <v>214</v>
      </c>
      <c r="H324" s="220">
        <v>1</v>
      </c>
      <c r="I324" s="221"/>
      <c r="J324" s="222">
        <f>ROUND(I324*H324,2)</f>
        <v>0</v>
      </c>
      <c r="K324" s="218" t="s">
        <v>215</v>
      </c>
      <c r="L324" s="47"/>
      <c r="M324" s="223" t="s">
        <v>19</v>
      </c>
      <c r="N324" s="224" t="s">
        <v>42</v>
      </c>
      <c r="O324" s="87"/>
      <c r="P324" s="225">
        <f>O324*H324</f>
        <v>0</v>
      </c>
      <c r="Q324" s="225">
        <v>0.0013600000000000001</v>
      </c>
      <c r="R324" s="225">
        <f>Q324*H324</f>
        <v>0.0013600000000000001</v>
      </c>
      <c r="S324" s="225">
        <v>0</v>
      </c>
      <c r="T324" s="226">
        <f>S324*H324</f>
        <v>0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R324" s="227" t="s">
        <v>216</v>
      </c>
      <c r="AT324" s="227" t="s">
        <v>211</v>
      </c>
      <c r="AU324" s="227" t="s">
        <v>81</v>
      </c>
      <c r="AY324" s="20" t="s">
        <v>209</v>
      </c>
      <c r="BE324" s="228">
        <f>IF(N324="základní",J324,0)</f>
        <v>0</v>
      </c>
      <c r="BF324" s="228">
        <f>IF(N324="snížená",J324,0)</f>
        <v>0</v>
      </c>
      <c r="BG324" s="228">
        <f>IF(N324="zákl. přenesená",J324,0)</f>
        <v>0</v>
      </c>
      <c r="BH324" s="228">
        <f>IF(N324="sníž. přenesená",J324,0)</f>
        <v>0</v>
      </c>
      <c r="BI324" s="228">
        <f>IF(N324="nulová",J324,0)</f>
        <v>0</v>
      </c>
      <c r="BJ324" s="20" t="s">
        <v>79</v>
      </c>
      <c r="BK324" s="228">
        <f>ROUND(I324*H324,2)</f>
        <v>0</v>
      </c>
      <c r="BL324" s="20" t="s">
        <v>216</v>
      </c>
      <c r="BM324" s="227" t="s">
        <v>2493</v>
      </c>
    </row>
    <row r="325" s="2" customFormat="1">
      <c r="A325" s="41"/>
      <c r="B325" s="42"/>
      <c r="C325" s="43"/>
      <c r="D325" s="229" t="s">
        <v>218</v>
      </c>
      <c r="E325" s="43"/>
      <c r="F325" s="230" t="s">
        <v>930</v>
      </c>
      <c r="G325" s="43"/>
      <c r="H325" s="43"/>
      <c r="I325" s="231"/>
      <c r="J325" s="43"/>
      <c r="K325" s="43"/>
      <c r="L325" s="47"/>
      <c r="M325" s="232"/>
      <c r="N325" s="233"/>
      <c r="O325" s="87"/>
      <c r="P325" s="87"/>
      <c r="Q325" s="87"/>
      <c r="R325" s="87"/>
      <c r="S325" s="87"/>
      <c r="T325" s="88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T325" s="20" t="s">
        <v>218</v>
      </c>
      <c r="AU325" s="20" t="s">
        <v>81</v>
      </c>
    </row>
    <row r="326" s="2" customFormat="1" ht="16.5" customHeight="1">
      <c r="A326" s="41"/>
      <c r="B326" s="42"/>
      <c r="C326" s="278" t="s">
        <v>547</v>
      </c>
      <c r="D326" s="278" t="s">
        <v>681</v>
      </c>
      <c r="E326" s="279" t="s">
        <v>932</v>
      </c>
      <c r="F326" s="280" t="s">
        <v>933</v>
      </c>
      <c r="G326" s="281" t="s">
        <v>214</v>
      </c>
      <c r="H326" s="282">
        <v>1</v>
      </c>
      <c r="I326" s="283"/>
      <c r="J326" s="284">
        <f>ROUND(I326*H326,2)</f>
        <v>0</v>
      </c>
      <c r="K326" s="280" t="s">
        <v>19</v>
      </c>
      <c r="L326" s="285"/>
      <c r="M326" s="286" t="s">
        <v>19</v>
      </c>
      <c r="N326" s="287" t="s">
        <v>42</v>
      </c>
      <c r="O326" s="87"/>
      <c r="P326" s="225">
        <f>O326*H326</f>
        <v>0</v>
      </c>
      <c r="Q326" s="225">
        <v>0.032000000000000001</v>
      </c>
      <c r="R326" s="225">
        <f>Q326*H326</f>
        <v>0.032000000000000001</v>
      </c>
      <c r="S326" s="225">
        <v>0</v>
      </c>
      <c r="T326" s="226">
        <f>S326*H326</f>
        <v>0</v>
      </c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227" t="s">
        <v>250</v>
      </c>
      <c r="AT326" s="227" t="s">
        <v>681</v>
      </c>
      <c r="AU326" s="227" t="s">
        <v>81</v>
      </c>
      <c r="AY326" s="20" t="s">
        <v>209</v>
      </c>
      <c r="BE326" s="228">
        <f>IF(N326="základní",J326,0)</f>
        <v>0</v>
      </c>
      <c r="BF326" s="228">
        <f>IF(N326="snížená",J326,0)</f>
        <v>0</v>
      </c>
      <c r="BG326" s="228">
        <f>IF(N326="zákl. přenesená",J326,0)</f>
        <v>0</v>
      </c>
      <c r="BH326" s="228">
        <f>IF(N326="sníž. přenesená",J326,0)</f>
        <v>0</v>
      </c>
      <c r="BI326" s="228">
        <f>IF(N326="nulová",J326,0)</f>
        <v>0</v>
      </c>
      <c r="BJ326" s="20" t="s">
        <v>79</v>
      </c>
      <c r="BK326" s="228">
        <f>ROUND(I326*H326,2)</f>
        <v>0</v>
      </c>
      <c r="BL326" s="20" t="s">
        <v>216</v>
      </c>
      <c r="BM326" s="227" t="s">
        <v>2494</v>
      </c>
    </row>
    <row r="327" s="13" customFormat="1">
      <c r="A327" s="13"/>
      <c r="B327" s="234"/>
      <c r="C327" s="235"/>
      <c r="D327" s="236" t="s">
        <v>220</v>
      </c>
      <c r="E327" s="237" t="s">
        <v>19</v>
      </c>
      <c r="F327" s="238" t="s">
        <v>2474</v>
      </c>
      <c r="G327" s="235"/>
      <c r="H327" s="237" t="s">
        <v>19</v>
      </c>
      <c r="I327" s="239"/>
      <c r="J327" s="235"/>
      <c r="K327" s="235"/>
      <c r="L327" s="240"/>
      <c r="M327" s="241"/>
      <c r="N327" s="242"/>
      <c r="O327" s="242"/>
      <c r="P327" s="242"/>
      <c r="Q327" s="242"/>
      <c r="R327" s="242"/>
      <c r="S327" s="242"/>
      <c r="T327" s="24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4" t="s">
        <v>220</v>
      </c>
      <c r="AU327" s="244" t="s">
        <v>81</v>
      </c>
      <c r="AV327" s="13" t="s">
        <v>79</v>
      </c>
      <c r="AW327" s="13" t="s">
        <v>32</v>
      </c>
      <c r="AX327" s="13" t="s">
        <v>71</v>
      </c>
      <c r="AY327" s="244" t="s">
        <v>209</v>
      </c>
    </row>
    <row r="328" s="14" customFormat="1">
      <c r="A328" s="14"/>
      <c r="B328" s="245"/>
      <c r="C328" s="246"/>
      <c r="D328" s="236" t="s">
        <v>220</v>
      </c>
      <c r="E328" s="247" t="s">
        <v>19</v>
      </c>
      <c r="F328" s="248" t="s">
        <v>79</v>
      </c>
      <c r="G328" s="246"/>
      <c r="H328" s="249">
        <v>1</v>
      </c>
      <c r="I328" s="250"/>
      <c r="J328" s="246"/>
      <c r="K328" s="246"/>
      <c r="L328" s="251"/>
      <c r="M328" s="252"/>
      <c r="N328" s="253"/>
      <c r="O328" s="253"/>
      <c r="P328" s="253"/>
      <c r="Q328" s="253"/>
      <c r="R328" s="253"/>
      <c r="S328" s="253"/>
      <c r="T328" s="25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5" t="s">
        <v>220</v>
      </c>
      <c r="AU328" s="255" t="s">
        <v>81</v>
      </c>
      <c r="AV328" s="14" t="s">
        <v>81</v>
      </c>
      <c r="AW328" s="14" t="s">
        <v>32</v>
      </c>
      <c r="AX328" s="14" t="s">
        <v>79</v>
      </c>
      <c r="AY328" s="255" t="s">
        <v>209</v>
      </c>
    </row>
    <row r="329" s="2" customFormat="1" ht="16.5" customHeight="1">
      <c r="A329" s="41"/>
      <c r="B329" s="42"/>
      <c r="C329" s="216" t="s">
        <v>552</v>
      </c>
      <c r="D329" s="216" t="s">
        <v>211</v>
      </c>
      <c r="E329" s="217" t="s">
        <v>1379</v>
      </c>
      <c r="F329" s="218" t="s">
        <v>1380</v>
      </c>
      <c r="G329" s="219" t="s">
        <v>299</v>
      </c>
      <c r="H329" s="220">
        <v>55</v>
      </c>
      <c r="I329" s="221"/>
      <c r="J329" s="222">
        <f>ROUND(I329*H329,2)</f>
        <v>0</v>
      </c>
      <c r="K329" s="218" t="s">
        <v>215</v>
      </c>
      <c r="L329" s="47"/>
      <c r="M329" s="223" t="s">
        <v>19</v>
      </c>
      <c r="N329" s="224" t="s">
        <v>42</v>
      </c>
      <c r="O329" s="87"/>
      <c r="P329" s="225">
        <f>O329*H329</f>
        <v>0</v>
      </c>
      <c r="Q329" s="225">
        <v>0</v>
      </c>
      <c r="R329" s="225">
        <f>Q329*H329</f>
        <v>0</v>
      </c>
      <c r="S329" s="225">
        <v>0</v>
      </c>
      <c r="T329" s="226">
        <f>S329*H329</f>
        <v>0</v>
      </c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R329" s="227" t="s">
        <v>216</v>
      </c>
      <c r="AT329" s="227" t="s">
        <v>211</v>
      </c>
      <c r="AU329" s="227" t="s">
        <v>81</v>
      </c>
      <c r="AY329" s="20" t="s">
        <v>209</v>
      </c>
      <c r="BE329" s="228">
        <f>IF(N329="základní",J329,0)</f>
        <v>0</v>
      </c>
      <c r="BF329" s="228">
        <f>IF(N329="snížená",J329,0)</f>
        <v>0</v>
      </c>
      <c r="BG329" s="228">
        <f>IF(N329="zákl. přenesená",J329,0)</f>
        <v>0</v>
      </c>
      <c r="BH329" s="228">
        <f>IF(N329="sníž. přenesená",J329,0)</f>
        <v>0</v>
      </c>
      <c r="BI329" s="228">
        <f>IF(N329="nulová",J329,0)</f>
        <v>0</v>
      </c>
      <c r="BJ329" s="20" t="s">
        <v>79</v>
      </c>
      <c r="BK329" s="228">
        <f>ROUND(I329*H329,2)</f>
        <v>0</v>
      </c>
      <c r="BL329" s="20" t="s">
        <v>216</v>
      </c>
      <c r="BM329" s="227" t="s">
        <v>2495</v>
      </c>
    </row>
    <row r="330" s="2" customFormat="1">
      <c r="A330" s="41"/>
      <c r="B330" s="42"/>
      <c r="C330" s="43"/>
      <c r="D330" s="229" t="s">
        <v>218</v>
      </c>
      <c r="E330" s="43"/>
      <c r="F330" s="230" t="s">
        <v>1382</v>
      </c>
      <c r="G330" s="43"/>
      <c r="H330" s="43"/>
      <c r="I330" s="231"/>
      <c r="J330" s="43"/>
      <c r="K330" s="43"/>
      <c r="L330" s="47"/>
      <c r="M330" s="232"/>
      <c r="N330" s="233"/>
      <c r="O330" s="87"/>
      <c r="P330" s="87"/>
      <c r="Q330" s="87"/>
      <c r="R330" s="87"/>
      <c r="S330" s="87"/>
      <c r="T330" s="88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T330" s="20" t="s">
        <v>218</v>
      </c>
      <c r="AU330" s="20" t="s">
        <v>81</v>
      </c>
    </row>
    <row r="331" s="13" customFormat="1">
      <c r="A331" s="13"/>
      <c r="B331" s="234"/>
      <c r="C331" s="235"/>
      <c r="D331" s="236" t="s">
        <v>220</v>
      </c>
      <c r="E331" s="237" t="s">
        <v>19</v>
      </c>
      <c r="F331" s="238" t="s">
        <v>221</v>
      </c>
      <c r="G331" s="235"/>
      <c r="H331" s="237" t="s">
        <v>19</v>
      </c>
      <c r="I331" s="239"/>
      <c r="J331" s="235"/>
      <c r="K331" s="235"/>
      <c r="L331" s="240"/>
      <c r="M331" s="241"/>
      <c r="N331" s="242"/>
      <c r="O331" s="242"/>
      <c r="P331" s="242"/>
      <c r="Q331" s="242"/>
      <c r="R331" s="242"/>
      <c r="S331" s="242"/>
      <c r="T331" s="24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4" t="s">
        <v>220</v>
      </c>
      <c r="AU331" s="244" t="s">
        <v>81</v>
      </c>
      <c r="AV331" s="13" t="s">
        <v>79</v>
      </c>
      <c r="AW331" s="13" t="s">
        <v>32</v>
      </c>
      <c r="AX331" s="13" t="s">
        <v>71</v>
      </c>
      <c r="AY331" s="244" t="s">
        <v>209</v>
      </c>
    </row>
    <row r="332" s="14" customFormat="1">
      <c r="A332" s="14"/>
      <c r="B332" s="245"/>
      <c r="C332" s="246"/>
      <c r="D332" s="236" t="s">
        <v>220</v>
      </c>
      <c r="E332" s="247" t="s">
        <v>19</v>
      </c>
      <c r="F332" s="248" t="s">
        <v>2479</v>
      </c>
      <c r="G332" s="246"/>
      <c r="H332" s="249">
        <v>55</v>
      </c>
      <c r="I332" s="250"/>
      <c r="J332" s="246"/>
      <c r="K332" s="246"/>
      <c r="L332" s="251"/>
      <c r="M332" s="252"/>
      <c r="N332" s="253"/>
      <c r="O332" s="253"/>
      <c r="P332" s="253"/>
      <c r="Q332" s="253"/>
      <c r="R332" s="253"/>
      <c r="S332" s="253"/>
      <c r="T332" s="25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55" t="s">
        <v>220</v>
      </c>
      <c r="AU332" s="255" t="s">
        <v>81</v>
      </c>
      <c r="AV332" s="14" t="s">
        <v>81</v>
      </c>
      <c r="AW332" s="14" t="s">
        <v>32</v>
      </c>
      <c r="AX332" s="14" t="s">
        <v>79</v>
      </c>
      <c r="AY332" s="255" t="s">
        <v>209</v>
      </c>
    </row>
    <row r="333" s="2" customFormat="1" ht="16.5" customHeight="1">
      <c r="A333" s="41"/>
      <c r="B333" s="42"/>
      <c r="C333" s="216" t="s">
        <v>557</v>
      </c>
      <c r="D333" s="216" t="s">
        <v>211</v>
      </c>
      <c r="E333" s="217" t="s">
        <v>1383</v>
      </c>
      <c r="F333" s="218" t="s">
        <v>1384</v>
      </c>
      <c r="G333" s="219" t="s">
        <v>299</v>
      </c>
      <c r="H333" s="220">
        <v>55</v>
      </c>
      <c r="I333" s="221"/>
      <c r="J333" s="222">
        <f>ROUND(I333*H333,2)</f>
        <v>0</v>
      </c>
      <c r="K333" s="218" t="s">
        <v>215</v>
      </c>
      <c r="L333" s="47"/>
      <c r="M333" s="223" t="s">
        <v>19</v>
      </c>
      <c r="N333" s="224" t="s">
        <v>42</v>
      </c>
      <c r="O333" s="87"/>
      <c r="P333" s="225">
        <f>O333*H333</f>
        <v>0</v>
      </c>
      <c r="Q333" s="225">
        <v>0</v>
      </c>
      <c r="R333" s="225">
        <f>Q333*H333</f>
        <v>0</v>
      </c>
      <c r="S333" s="225">
        <v>0</v>
      </c>
      <c r="T333" s="226">
        <f>S333*H333</f>
        <v>0</v>
      </c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R333" s="227" t="s">
        <v>216</v>
      </c>
      <c r="AT333" s="227" t="s">
        <v>211</v>
      </c>
      <c r="AU333" s="227" t="s">
        <v>81</v>
      </c>
      <c r="AY333" s="20" t="s">
        <v>209</v>
      </c>
      <c r="BE333" s="228">
        <f>IF(N333="základní",J333,0)</f>
        <v>0</v>
      </c>
      <c r="BF333" s="228">
        <f>IF(N333="snížená",J333,0)</f>
        <v>0</v>
      </c>
      <c r="BG333" s="228">
        <f>IF(N333="zákl. přenesená",J333,0)</f>
        <v>0</v>
      </c>
      <c r="BH333" s="228">
        <f>IF(N333="sníž. přenesená",J333,0)</f>
        <v>0</v>
      </c>
      <c r="BI333" s="228">
        <f>IF(N333="nulová",J333,0)</f>
        <v>0</v>
      </c>
      <c r="BJ333" s="20" t="s">
        <v>79</v>
      </c>
      <c r="BK333" s="228">
        <f>ROUND(I333*H333,2)</f>
        <v>0</v>
      </c>
      <c r="BL333" s="20" t="s">
        <v>216</v>
      </c>
      <c r="BM333" s="227" t="s">
        <v>2496</v>
      </c>
    </row>
    <row r="334" s="2" customFormat="1">
      <c r="A334" s="41"/>
      <c r="B334" s="42"/>
      <c r="C334" s="43"/>
      <c r="D334" s="229" t="s">
        <v>218</v>
      </c>
      <c r="E334" s="43"/>
      <c r="F334" s="230" t="s">
        <v>1386</v>
      </c>
      <c r="G334" s="43"/>
      <c r="H334" s="43"/>
      <c r="I334" s="231"/>
      <c r="J334" s="43"/>
      <c r="K334" s="43"/>
      <c r="L334" s="47"/>
      <c r="M334" s="232"/>
      <c r="N334" s="233"/>
      <c r="O334" s="87"/>
      <c r="P334" s="87"/>
      <c r="Q334" s="87"/>
      <c r="R334" s="87"/>
      <c r="S334" s="87"/>
      <c r="T334" s="88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T334" s="20" t="s">
        <v>218</v>
      </c>
      <c r="AU334" s="20" t="s">
        <v>81</v>
      </c>
    </row>
    <row r="335" s="13" customFormat="1">
      <c r="A335" s="13"/>
      <c r="B335" s="234"/>
      <c r="C335" s="235"/>
      <c r="D335" s="236" t="s">
        <v>220</v>
      </c>
      <c r="E335" s="237" t="s">
        <v>19</v>
      </c>
      <c r="F335" s="238" t="s">
        <v>221</v>
      </c>
      <c r="G335" s="235"/>
      <c r="H335" s="237" t="s">
        <v>19</v>
      </c>
      <c r="I335" s="239"/>
      <c r="J335" s="235"/>
      <c r="K335" s="235"/>
      <c r="L335" s="240"/>
      <c r="M335" s="241"/>
      <c r="N335" s="242"/>
      <c r="O335" s="242"/>
      <c r="P335" s="242"/>
      <c r="Q335" s="242"/>
      <c r="R335" s="242"/>
      <c r="S335" s="242"/>
      <c r="T335" s="24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4" t="s">
        <v>220</v>
      </c>
      <c r="AU335" s="244" t="s">
        <v>81</v>
      </c>
      <c r="AV335" s="13" t="s">
        <v>79</v>
      </c>
      <c r="AW335" s="13" t="s">
        <v>32</v>
      </c>
      <c r="AX335" s="13" t="s">
        <v>71</v>
      </c>
      <c r="AY335" s="244" t="s">
        <v>209</v>
      </c>
    </row>
    <row r="336" s="14" customFormat="1">
      <c r="A336" s="14"/>
      <c r="B336" s="245"/>
      <c r="C336" s="246"/>
      <c r="D336" s="236" t="s">
        <v>220</v>
      </c>
      <c r="E336" s="247" t="s">
        <v>19</v>
      </c>
      <c r="F336" s="248" t="s">
        <v>2479</v>
      </c>
      <c r="G336" s="246"/>
      <c r="H336" s="249">
        <v>55</v>
      </c>
      <c r="I336" s="250"/>
      <c r="J336" s="246"/>
      <c r="K336" s="246"/>
      <c r="L336" s="251"/>
      <c r="M336" s="252"/>
      <c r="N336" s="253"/>
      <c r="O336" s="253"/>
      <c r="P336" s="253"/>
      <c r="Q336" s="253"/>
      <c r="R336" s="253"/>
      <c r="S336" s="253"/>
      <c r="T336" s="25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5" t="s">
        <v>220</v>
      </c>
      <c r="AU336" s="255" t="s">
        <v>81</v>
      </c>
      <c r="AV336" s="14" t="s">
        <v>81</v>
      </c>
      <c r="AW336" s="14" t="s">
        <v>32</v>
      </c>
      <c r="AX336" s="14" t="s">
        <v>79</v>
      </c>
      <c r="AY336" s="255" t="s">
        <v>209</v>
      </c>
    </row>
    <row r="337" s="2" customFormat="1" ht="16.5" customHeight="1">
      <c r="A337" s="41"/>
      <c r="B337" s="42"/>
      <c r="C337" s="216" t="s">
        <v>562</v>
      </c>
      <c r="D337" s="216" t="s">
        <v>211</v>
      </c>
      <c r="E337" s="217" t="s">
        <v>969</v>
      </c>
      <c r="F337" s="218" t="s">
        <v>970</v>
      </c>
      <c r="G337" s="219" t="s">
        <v>214</v>
      </c>
      <c r="H337" s="220">
        <v>1</v>
      </c>
      <c r="I337" s="221"/>
      <c r="J337" s="222">
        <f>ROUND(I337*H337,2)</f>
        <v>0</v>
      </c>
      <c r="K337" s="218" t="s">
        <v>215</v>
      </c>
      <c r="L337" s="47"/>
      <c r="M337" s="223" t="s">
        <v>19</v>
      </c>
      <c r="N337" s="224" t="s">
        <v>42</v>
      </c>
      <c r="O337" s="87"/>
      <c r="P337" s="225">
        <f>O337*H337</f>
        <v>0</v>
      </c>
      <c r="Q337" s="225">
        <v>0.45937</v>
      </c>
      <c r="R337" s="225">
        <f>Q337*H337</f>
        <v>0.45937</v>
      </c>
      <c r="S337" s="225">
        <v>0</v>
      </c>
      <c r="T337" s="226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227" t="s">
        <v>216</v>
      </c>
      <c r="AT337" s="227" t="s">
        <v>211</v>
      </c>
      <c r="AU337" s="227" t="s">
        <v>81</v>
      </c>
      <c r="AY337" s="20" t="s">
        <v>209</v>
      </c>
      <c r="BE337" s="228">
        <f>IF(N337="základní",J337,0)</f>
        <v>0</v>
      </c>
      <c r="BF337" s="228">
        <f>IF(N337="snížená",J337,0)</f>
        <v>0</v>
      </c>
      <c r="BG337" s="228">
        <f>IF(N337="zákl. přenesená",J337,0)</f>
        <v>0</v>
      </c>
      <c r="BH337" s="228">
        <f>IF(N337="sníž. přenesená",J337,0)</f>
        <v>0</v>
      </c>
      <c r="BI337" s="228">
        <f>IF(N337="nulová",J337,0)</f>
        <v>0</v>
      </c>
      <c r="BJ337" s="20" t="s">
        <v>79</v>
      </c>
      <c r="BK337" s="228">
        <f>ROUND(I337*H337,2)</f>
        <v>0</v>
      </c>
      <c r="BL337" s="20" t="s">
        <v>216</v>
      </c>
      <c r="BM337" s="227" t="s">
        <v>2497</v>
      </c>
    </row>
    <row r="338" s="2" customFormat="1">
      <c r="A338" s="41"/>
      <c r="B338" s="42"/>
      <c r="C338" s="43"/>
      <c r="D338" s="229" t="s">
        <v>218</v>
      </c>
      <c r="E338" s="43"/>
      <c r="F338" s="230" t="s">
        <v>972</v>
      </c>
      <c r="G338" s="43"/>
      <c r="H338" s="43"/>
      <c r="I338" s="231"/>
      <c r="J338" s="43"/>
      <c r="K338" s="43"/>
      <c r="L338" s="47"/>
      <c r="M338" s="232"/>
      <c r="N338" s="233"/>
      <c r="O338" s="87"/>
      <c r="P338" s="87"/>
      <c r="Q338" s="87"/>
      <c r="R338" s="87"/>
      <c r="S338" s="87"/>
      <c r="T338" s="88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T338" s="20" t="s">
        <v>218</v>
      </c>
      <c r="AU338" s="20" t="s">
        <v>81</v>
      </c>
    </row>
    <row r="339" s="2" customFormat="1" ht="16.5" customHeight="1">
      <c r="A339" s="41"/>
      <c r="B339" s="42"/>
      <c r="C339" s="216" t="s">
        <v>567</v>
      </c>
      <c r="D339" s="216" t="s">
        <v>211</v>
      </c>
      <c r="E339" s="217" t="s">
        <v>974</v>
      </c>
      <c r="F339" s="218" t="s">
        <v>975</v>
      </c>
      <c r="G339" s="219" t="s">
        <v>214</v>
      </c>
      <c r="H339" s="220">
        <v>1</v>
      </c>
      <c r="I339" s="221"/>
      <c r="J339" s="222">
        <f>ROUND(I339*H339,2)</f>
        <v>0</v>
      </c>
      <c r="K339" s="218" t="s">
        <v>19</v>
      </c>
      <c r="L339" s="47"/>
      <c r="M339" s="223" t="s">
        <v>19</v>
      </c>
      <c r="N339" s="224" t="s">
        <v>42</v>
      </c>
      <c r="O339" s="87"/>
      <c r="P339" s="225">
        <f>O339*H339</f>
        <v>0</v>
      </c>
      <c r="Q339" s="225">
        <v>0</v>
      </c>
      <c r="R339" s="225">
        <f>Q339*H339</f>
        <v>0</v>
      </c>
      <c r="S339" s="225">
        <v>0</v>
      </c>
      <c r="T339" s="226">
        <f>S339*H339</f>
        <v>0</v>
      </c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R339" s="227" t="s">
        <v>216</v>
      </c>
      <c r="AT339" s="227" t="s">
        <v>211</v>
      </c>
      <c r="AU339" s="227" t="s">
        <v>81</v>
      </c>
      <c r="AY339" s="20" t="s">
        <v>209</v>
      </c>
      <c r="BE339" s="228">
        <f>IF(N339="základní",J339,0)</f>
        <v>0</v>
      </c>
      <c r="BF339" s="228">
        <f>IF(N339="snížená",J339,0)</f>
        <v>0</v>
      </c>
      <c r="BG339" s="228">
        <f>IF(N339="zákl. přenesená",J339,0)</f>
        <v>0</v>
      </c>
      <c r="BH339" s="228">
        <f>IF(N339="sníž. přenesená",J339,0)</f>
        <v>0</v>
      </c>
      <c r="BI339" s="228">
        <f>IF(N339="nulová",J339,0)</f>
        <v>0</v>
      </c>
      <c r="BJ339" s="20" t="s">
        <v>79</v>
      </c>
      <c r="BK339" s="228">
        <f>ROUND(I339*H339,2)</f>
        <v>0</v>
      </c>
      <c r="BL339" s="20" t="s">
        <v>216</v>
      </c>
      <c r="BM339" s="227" t="s">
        <v>2498</v>
      </c>
    </row>
    <row r="340" s="2" customFormat="1" ht="16.5" customHeight="1">
      <c r="A340" s="41"/>
      <c r="B340" s="42"/>
      <c r="C340" s="278" t="s">
        <v>572</v>
      </c>
      <c r="D340" s="278" t="s">
        <v>681</v>
      </c>
      <c r="E340" s="279" t="s">
        <v>979</v>
      </c>
      <c r="F340" s="280" t="s">
        <v>980</v>
      </c>
      <c r="G340" s="281" t="s">
        <v>214</v>
      </c>
      <c r="H340" s="282">
        <v>1</v>
      </c>
      <c r="I340" s="283"/>
      <c r="J340" s="284">
        <f>ROUND(I340*H340,2)</f>
        <v>0</v>
      </c>
      <c r="K340" s="280" t="s">
        <v>19</v>
      </c>
      <c r="L340" s="285"/>
      <c r="M340" s="286" t="s">
        <v>19</v>
      </c>
      <c r="N340" s="287" t="s">
        <v>42</v>
      </c>
      <c r="O340" s="87"/>
      <c r="P340" s="225">
        <f>O340*H340</f>
        <v>0</v>
      </c>
      <c r="Q340" s="225">
        <v>0</v>
      </c>
      <c r="R340" s="225">
        <f>Q340*H340</f>
        <v>0</v>
      </c>
      <c r="S340" s="225">
        <v>0</v>
      </c>
      <c r="T340" s="226">
        <f>S340*H340</f>
        <v>0</v>
      </c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R340" s="227" t="s">
        <v>250</v>
      </c>
      <c r="AT340" s="227" t="s">
        <v>681</v>
      </c>
      <c r="AU340" s="227" t="s">
        <v>81</v>
      </c>
      <c r="AY340" s="20" t="s">
        <v>209</v>
      </c>
      <c r="BE340" s="228">
        <f>IF(N340="základní",J340,0)</f>
        <v>0</v>
      </c>
      <c r="BF340" s="228">
        <f>IF(N340="snížená",J340,0)</f>
        <v>0</v>
      </c>
      <c r="BG340" s="228">
        <f>IF(N340="zákl. přenesená",J340,0)</f>
        <v>0</v>
      </c>
      <c r="BH340" s="228">
        <f>IF(N340="sníž. přenesená",J340,0)</f>
        <v>0</v>
      </c>
      <c r="BI340" s="228">
        <f>IF(N340="nulová",J340,0)</f>
        <v>0</v>
      </c>
      <c r="BJ340" s="20" t="s">
        <v>79</v>
      </c>
      <c r="BK340" s="228">
        <f>ROUND(I340*H340,2)</f>
        <v>0</v>
      </c>
      <c r="BL340" s="20" t="s">
        <v>216</v>
      </c>
      <c r="BM340" s="227" t="s">
        <v>2499</v>
      </c>
    </row>
    <row r="341" s="13" customFormat="1">
      <c r="A341" s="13"/>
      <c r="B341" s="234"/>
      <c r="C341" s="235"/>
      <c r="D341" s="236" t="s">
        <v>220</v>
      </c>
      <c r="E341" s="237" t="s">
        <v>19</v>
      </c>
      <c r="F341" s="238" t="s">
        <v>2474</v>
      </c>
      <c r="G341" s="235"/>
      <c r="H341" s="237" t="s">
        <v>19</v>
      </c>
      <c r="I341" s="239"/>
      <c r="J341" s="235"/>
      <c r="K341" s="235"/>
      <c r="L341" s="240"/>
      <c r="M341" s="241"/>
      <c r="N341" s="242"/>
      <c r="O341" s="242"/>
      <c r="P341" s="242"/>
      <c r="Q341" s="242"/>
      <c r="R341" s="242"/>
      <c r="S341" s="242"/>
      <c r="T341" s="24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4" t="s">
        <v>220</v>
      </c>
      <c r="AU341" s="244" t="s">
        <v>81</v>
      </c>
      <c r="AV341" s="13" t="s">
        <v>79</v>
      </c>
      <c r="AW341" s="13" t="s">
        <v>32</v>
      </c>
      <c r="AX341" s="13" t="s">
        <v>71</v>
      </c>
      <c r="AY341" s="244" t="s">
        <v>209</v>
      </c>
    </row>
    <row r="342" s="14" customFormat="1">
      <c r="A342" s="14"/>
      <c r="B342" s="245"/>
      <c r="C342" s="246"/>
      <c r="D342" s="236" t="s">
        <v>220</v>
      </c>
      <c r="E342" s="247" t="s">
        <v>19</v>
      </c>
      <c r="F342" s="248" t="s">
        <v>79</v>
      </c>
      <c r="G342" s="246"/>
      <c r="H342" s="249">
        <v>1</v>
      </c>
      <c r="I342" s="250"/>
      <c r="J342" s="246"/>
      <c r="K342" s="246"/>
      <c r="L342" s="251"/>
      <c r="M342" s="252"/>
      <c r="N342" s="253"/>
      <c r="O342" s="253"/>
      <c r="P342" s="253"/>
      <c r="Q342" s="253"/>
      <c r="R342" s="253"/>
      <c r="S342" s="253"/>
      <c r="T342" s="25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5" t="s">
        <v>220</v>
      </c>
      <c r="AU342" s="255" t="s">
        <v>81</v>
      </c>
      <c r="AV342" s="14" t="s">
        <v>81</v>
      </c>
      <c r="AW342" s="14" t="s">
        <v>32</v>
      </c>
      <c r="AX342" s="14" t="s">
        <v>79</v>
      </c>
      <c r="AY342" s="255" t="s">
        <v>209</v>
      </c>
    </row>
    <row r="343" s="2" customFormat="1" ht="16.5" customHeight="1">
      <c r="A343" s="41"/>
      <c r="B343" s="42"/>
      <c r="C343" s="278" t="s">
        <v>577</v>
      </c>
      <c r="D343" s="278" t="s">
        <v>681</v>
      </c>
      <c r="E343" s="279" t="s">
        <v>983</v>
      </c>
      <c r="F343" s="280" t="s">
        <v>984</v>
      </c>
      <c r="G343" s="281" t="s">
        <v>214</v>
      </c>
      <c r="H343" s="282">
        <v>1</v>
      </c>
      <c r="I343" s="283"/>
      <c r="J343" s="284">
        <f>ROUND(I343*H343,2)</f>
        <v>0</v>
      </c>
      <c r="K343" s="280" t="s">
        <v>19</v>
      </c>
      <c r="L343" s="285"/>
      <c r="M343" s="286" t="s">
        <v>19</v>
      </c>
      <c r="N343" s="287" t="s">
        <v>42</v>
      </c>
      <c r="O343" s="87"/>
      <c r="P343" s="225">
        <f>O343*H343</f>
        <v>0</v>
      </c>
      <c r="Q343" s="225">
        <v>0</v>
      </c>
      <c r="R343" s="225">
        <f>Q343*H343</f>
        <v>0</v>
      </c>
      <c r="S343" s="225">
        <v>0</v>
      </c>
      <c r="T343" s="226">
        <f>S343*H343</f>
        <v>0</v>
      </c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R343" s="227" t="s">
        <v>250</v>
      </c>
      <c r="AT343" s="227" t="s">
        <v>681</v>
      </c>
      <c r="AU343" s="227" t="s">
        <v>81</v>
      </c>
      <c r="AY343" s="20" t="s">
        <v>209</v>
      </c>
      <c r="BE343" s="228">
        <f>IF(N343="základní",J343,0)</f>
        <v>0</v>
      </c>
      <c r="BF343" s="228">
        <f>IF(N343="snížená",J343,0)</f>
        <v>0</v>
      </c>
      <c r="BG343" s="228">
        <f>IF(N343="zákl. přenesená",J343,0)</f>
        <v>0</v>
      </c>
      <c r="BH343" s="228">
        <f>IF(N343="sníž. přenesená",J343,0)</f>
        <v>0</v>
      </c>
      <c r="BI343" s="228">
        <f>IF(N343="nulová",J343,0)</f>
        <v>0</v>
      </c>
      <c r="BJ343" s="20" t="s">
        <v>79</v>
      </c>
      <c r="BK343" s="228">
        <f>ROUND(I343*H343,2)</f>
        <v>0</v>
      </c>
      <c r="BL343" s="20" t="s">
        <v>216</v>
      </c>
      <c r="BM343" s="227" t="s">
        <v>2500</v>
      </c>
    </row>
    <row r="344" s="2" customFormat="1" ht="16.5" customHeight="1">
      <c r="A344" s="41"/>
      <c r="B344" s="42"/>
      <c r="C344" s="216" t="s">
        <v>582</v>
      </c>
      <c r="D344" s="216" t="s">
        <v>211</v>
      </c>
      <c r="E344" s="217" t="s">
        <v>987</v>
      </c>
      <c r="F344" s="218" t="s">
        <v>988</v>
      </c>
      <c r="G344" s="219" t="s">
        <v>214</v>
      </c>
      <c r="H344" s="220">
        <v>1</v>
      </c>
      <c r="I344" s="221"/>
      <c r="J344" s="222">
        <f>ROUND(I344*H344,2)</f>
        <v>0</v>
      </c>
      <c r="K344" s="218" t="s">
        <v>215</v>
      </c>
      <c r="L344" s="47"/>
      <c r="M344" s="223" t="s">
        <v>19</v>
      </c>
      <c r="N344" s="224" t="s">
        <v>42</v>
      </c>
      <c r="O344" s="87"/>
      <c r="P344" s="225">
        <f>O344*H344</f>
        <v>0</v>
      </c>
      <c r="Q344" s="225">
        <v>0.050000000000000003</v>
      </c>
      <c r="R344" s="225">
        <f>Q344*H344</f>
        <v>0.050000000000000003</v>
      </c>
      <c r="S344" s="225">
        <v>0</v>
      </c>
      <c r="T344" s="226">
        <f>S344*H344</f>
        <v>0</v>
      </c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R344" s="227" t="s">
        <v>216</v>
      </c>
      <c r="AT344" s="227" t="s">
        <v>211</v>
      </c>
      <c r="AU344" s="227" t="s">
        <v>81</v>
      </c>
      <c r="AY344" s="20" t="s">
        <v>209</v>
      </c>
      <c r="BE344" s="228">
        <f>IF(N344="základní",J344,0)</f>
        <v>0</v>
      </c>
      <c r="BF344" s="228">
        <f>IF(N344="snížená",J344,0)</f>
        <v>0</v>
      </c>
      <c r="BG344" s="228">
        <f>IF(N344="zákl. přenesená",J344,0)</f>
        <v>0</v>
      </c>
      <c r="BH344" s="228">
        <f>IF(N344="sníž. přenesená",J344,0)</f>
        <v>0</v>
      </c>
      <c r="BI344" s="228">
        <f>IF(N344="nulová",J344,0)</f>
        <v>0</v>
      </c>
      <c r="BJ344" s="20" t="s">
        <v>79</v>
      </c>
      <c r="BK344" s="228">
        <f>ROUND(I344*H344,2)</f>
        <v>0</v>
      </c>
      <c r="BL344" s="20" t="s">
        <v>216</v>
      </c>
      <c r="BM344" s="227" t="s">
        <v>2501</v>
      </c>
    </row>
    <row r="345" s="2" customFormat="1">
      <c r="A345" s="41"/>
      <c r="B345" s="42"/>
      <c r="C345" s="43"/>
      <c r="D345" s="229" t="s">
        <v>218</v>
      </c>
      <c r="E345" s="43"/>
      <c r="F345" s="230" t="s">
        <v>990</v>
      </c>
      <c r="G345" s="43"/>
      <c r="H345" s="43"/>
      <c r="I345" s="231"/>
      <c r="J345" s="43"/>
      <c r="K345" s="43"/>
      <c r="L345" s="47"/>
      <c r="M345" s="232"/>
      <c r="N345" s="233"/>
      <c r="O345" s="87"/>
      <c r="P345" s="87"/>
      <c r="Q345" s="87"/>
      <c r="R345" s="87"/>
      <c r="S345" s="87"/>
      <c r="T345" s="88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T345" s="20" t="s">
        <v>218</v>
      </c>
      <c r="AU345" s="20" t="s">
        <v>81</v>
      </c>
    </row>
    <row r="346" s="2" customFormat="1" ht="16.5" customHeight="1">
      <c r="A346" s="41"/>
      <c r="B346" s="42"/>
      <c r="C346" s="278" t="s">
        <v>587</v>
      </c>
      <c r="D346" s="278" t="s">
        <v>681</v>
      </c>
      <c r="E346" s="279" t="s">
        <v>992</v>
      </c>
      <c r="F346" s="280" t="s">
        <v>993</v>
      </c>
      <c r="G346" s="281" t="s">
        <v>214</v>
      </c>
      <c r="H346" s="282">
        <v>1</v>
      </c>
      <c r="I346" s="283"/>
      <c r="J346" s="284">
        <f>ROUND(I346*H346,2)</f>
        <v>0</v>
      </c>
      <c r="K346" s="280" t="s">
        <v>215</v>
      </c>
      <c r="L346" s="285"/>
      <c r="M346" s="286" t="s">
        <v>19</v>
      </c>
      <c r="N346" s="287" t="s">
        <v>42</v>
      </c>
      <c r="O346" s="87"/>
      <c r="P346" s="225">
        <f>O346*H346</f>
        <v>0</v>
      </c>
      <c r="Q346" s="225">
        <v>0.029499999999999998</v>
      </c>
      <c r="R346" s="225">
        <f>Q346*H346</f>
        <v>0.029499999999999998</v>
      </c>
      <c r="S346" s="225">
        <v>0</v>
      </c>
      <c r="T346" s="226">
        <f>S346*H346</f>
        <v>0</v>
      </c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R346" s="227" t="s">
        <v>250</v>
      </c>
      <c r="AT346" s="227" t="s">
        <v>681</v>
      </c>
      <c r="AU346" s="227" t="s">
        <v>81</v>
      </c>
      <c r="AY346" s="20" t="s">
        <v>209</v>
      </c>
      <c r="BE346" s="228">
        <f>IF(N346="základní",J346,0)</f>
        <v>0</v>
      </c>
      <c r="BF346" s="228">
        <f>IF(N346="snížená",J346,0)</f>
        <v>0</v>
      </c>
      <c r="BG346" s="228">
        <f>IF(N346="zákl. přenesená",J346,0)</f>
        <v>0</v>
      </c>
      <c r="BH346" s="228">
        <f>IF(N346="sníž. přenesená",J346,0)</f>
        <v>0</v>
      </c>
      <c r="BI346" s="228">
        <f>IF(N346="nulová",J346,0)</f>
        <v>0</v>
      </c>
      <c r="BJ346" s="20" t="s">
        <v>79</v>
      </c>
      <c r="BK346" s="228">
        <f>ROUND(I346*H346,2)</f>
        <v>0</v>
      </c>
      <c r="BL346" s="20" t="s">
        <v>216</v>
      </c>
      <c r="BM346" s="227" t="s">
        <v>2502</v>
      </c>
    </row>
    <row r="347" s="13" customFormat="1">
      <c r="A347" s="13"/>
      <c r="B347" s="234"/>
      <c r="C347" s="235"/>
      <c r="D347" s="236" t="s">
        <v>220</v>
      </c>
      <c r="E347" s="237" t="s">
        <v>19</v>
      </c>
      <c r="F347" s="238" t="s">
        <v>2474</v>
      </c>
      <c r="G347" s="235"/>
      <c r="H347" s="237" t="s">
        <v>19</v>
      </c>
      <c r="I347" s="239"/>
      <c r="J347" s="235"/>
      <c r="K347" s="235"/>
      <c r="L347" s="240"/>
      <c r="M347" s="241"/>
      <c r="N347" s="242"/>
      <c r="O347" s="242"/>
      <c r="P347" s="242"/>
      <c r="Q347" s="242"/>
      <c r="R347" s="242"/>
      <c r="S347" s="242"/>
      <c r="T347" s="24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4" t="s">
        <v>220</v>
      </c>
      <c r="AU347" s="244" t="s">
        <v>81</v>
      </c>
      <c r="AV347" s="13" t="s">
        <v>79</v>
      </c>
      <c r="AW347" s="13" t="s">
        <v>32</v>
      </c>
      <c r="AX347" s="13" t="s">
        <v>71</v>
      </c>
      <c r="AY347" s="244" t="s">
        <v>209</v>
      </c>
    </row>
    <row r="348" s="14" customFormat="1">
      <c r="A348" s="14"/>
      <c r="B348" s="245"/>
      <c r="C348" s="246"/>
      <c r="D348" s="236" t="s">
        <v>220</v>
      </c>
      <c r="E348" s="247" t="s">
        <v>19</v>
      </c>
      <c r="F348" s="248" t="s">
        <v>79</v>
      </c>
      <c r="G348" s="246"/>
      <c r="H348" s="249">
        <v>1</v>
      </c>
      <c r="I348" s="250"/>
      <c r="J348" s="246"/>
      <c r="K348" s="246"/>
      <c r="L348" s="251"/>
      <c r="M348" s="252"/>
      <c r="N348" s="253"/>
      <c r="O348" s="253"/>
      <c r="P348" s="253"/>
      <c r="Q348" s="253"/>
      <c r="R348" s="253"/>
      <c r="S348" s="253"/>
      <c r="T348" s="25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55" t="s">
        <v>220</v>
      </c>
      <c r="AU348" s="255" t="s">
        <v>81</v>
      </c>
      <c r="AV348" s="14" t="s">
        <v>81</v>
      </c>
      <c r="AW348" s="14" t="s">
        <v>32</v>
      </c>
      <c r="AX348" s="14" t="s">
        <v>79</v>
      </c>
      <c r="AY348" s="255" t="s">
        <v>209</v>
      </c>
    </row>
    <row r="349" s="2" customFormat="1" ht="16.5" customHeight="1">
      <c r="A349" s="41"/>
      <c r="B349" s="42"/>
      <c r="C349" s="278" t="s">
        <v>592</v>
      </c>
      <c r="D349" s="278" t="s">
        <v>681</v>
      </c>
      <c r="E349" s="279" t="s">
        <v>996</v>
      </c>
      <c r="F349" s="280" t="s">
        <v>997</v>
      </c>
      <c r="G349" s="281" t="s">
        <v>214</v>
      </c>
      <c r="H349" s="282">
        <v>1</v>
      </c>
      <c r="I349" s="283"/>
      <c r="J349" s="284">
        <f>ROUND(I349*H349,2)</f>
        <v>0</v>
      </c>
      <c r="K349" s="280" t="s">
        <v>215</v>
      </c>
      <c r="L349" s="285"/>
      <c r="M349" s="286" t="s">
        <v>19</v>
      </c>
      <c r="N349" s="287" t="s">
        <v>42</v>
      </c>
      <c r="O349" s="87"/>
      <c r="P349" s="225">
        <f>O349*H349</f>
        <v>0</v>
      </c>
      <c r="Q349" s="225">
        <v>0.0025000000000000001</v>
      </c>
      <c r="R349" s="225">
        <f>Q349*H349</f>
        <v>0.0025000000000000001</v>
      </c>
      <c r="S349" s="225">
        <v>0</v>
      </c>
      <c r="T349" s="226">
        <f>S349*H349</f>
        <v>0</v>
      </c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R349" s="227" t="s">
        <v>250</v>
      </c>
      <c r="AT349" s="227" t="s">
        <v>681</v>
      </c>
      <c r="AU349" s="227" t="s">
        <v>81</v>
      </c>
      <c r="AY349" s="20" t="s">
        <v>209</v>
      </c>
      <c r="BE349" s="228">
        <f>IF(N349="základní",J349,0)</f>
        <v>0</v>
      </c>
      <c r="BF349" s="228">
        <f>IF(N349="snížená",J349,0)</f>
        <v>0</v>
      </c>
      <c r="BG349" s="228">
        <f>IF(N349="zákl. přenesená",J349,0)</f>
        <v>0</v>
      </c>
      <c r="BH349" s="228">
        <f>IF(N349="sníž. přenesená",J349,0)</f>
        <v>0</v>
      </c>
      <c r="BI349" s="228">
        <f>IF(N349="nulová",J349,0)</f>
        <v>0</v>
      </c>
      <c r="BJ349" s="20" t="s">
        <v>79</v>
      </c>
      <c r="BK349" s="228">
        <f>ROUND(I349*H349,2)</f>
        <v>0</v>
      </c>
      <c r="BL349" s="20" t="s">
        <v>216</v>
      </c>
      <c r="BM349" s="227" t="s">
        <v>2503</v>
      </c>
    </row>
    <row r="350" s="2" customFormat="1" ht="16.5" customHeight="1">
      <c r="A350" s="41"/>
      <c r="B350" s="42"/>
      <c r="C350" s="216" t="s">
        <v>597</v>
      </c>
      <c r="D350" s="216" t="s">
        <v>211</v>
      </c>
      <c r="E350" s="217" t="s">
        <v>1391</v>
      </c>
      <c r="F350" s="218" t="s">
        <v>1392</v>
      </c>
      <c r="G350" s="219" t="s">
        <v>214</v>
      </c>
      <c r="H350" s="220">
        <v>2</v>
      </c>
      <c r="I350" s="221"/>
      <c r="J350" s="222">
        <f>ROUND(I350*H350,2)</f>
        <v>0</v>
      </c>
      <c r="K350" s="218" t="s">
        <v>215</v>
      </c>
      <c r="L350" s="47"/>
      <c r="M350" s="223" t="s">
        <v>19</v>
      </c>
      <c r="N350" s="224" t="s">
        <v>42</v>
      </c>
      <c r="O350" s="87"/>
      <c r="P350" s="225">
        <f>O350*H350</f>
        <v>0</v>
      </c>
      <c r="Q350" s="225">
        <v>0.00031</v>
      </c>
      <c r="R350" s="225">
        <f>Q350*H350</f>
        <v>0.00062</v>
      </c>
      <c r="S350" s="225">
        <v>0</v>
      </c>
      <c r="T350" s="226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227" t="s">
        <v>216</v>
      </c>
      <c r="AT350" s="227" t="s">
        <v>211</v>
      </c>
      <c r="AU350" s="227" t="s">
        <v>81</v>
      </c>
      <c r="AY350" s="20" t="s">
        <v>209</v>
      </c>
      <c r="BE350" s="228">
        <f>IF(N350="základní",J350,0)</f>
        <v>0</v>
      </c>
      <c r="BF350" s="228">
        <f>IF(N350="snížená",J350,0)</f>
        <v>0</v>
      </c>
      <c r="BG350" s="228">
        <f>IF(N350="zákl. přenesená",J350,0)</f>
        <v>0</v>
      </c>
      <c r="BH350" s="228">
        <f>IF(N350="sníž. přenesená",J350,0)</f>
        <v>0</v>
      </c>
      <c r="BI350" s="228">
        <f>IF(N350="nulová",J350,0)</f>
        <v>0</v>
      </c>
      <c r="BJ350" s="20" t="s">
        <v>79</v>
      </c>
      <c r="BK350" s="228">
        <f>ROUND(I350*H350,2)</f>
        <v>0</v>
      </c>
      <c r="BL350" s="20" t="s">
        <v>216</v>
      </c>
      <c r="BM350" s="227" t="s">
        <v>2504</v>
      </c>
    </row>
    <row r="351" s="2" customFormat="1">
      <c r="A351" s="41"/>
      <c r="B351" s="42"/>
      <c r="C351" s="43"/>
      <c r="D351" s="229" t="s">
        <v>218</v>
      </c>
      <c r="E351" s="43"/>
      <c r="F351" s="230" t="s">
        <v>1394</v>
      </c>
      <c r="G351" s="43"/>
      <c r="H351" s="43"/>
      <c r="I351" s="231"/>
      <c r="J351" s="43"/>
      <c r="K351" s="43"/>
      <c r="L351" s="47"/>
      <c r="M351" s="232"/>
      <c r="N351" s="233"/>
      <c r="O351" s="87"/>
      <c r="P351" s="87"/>
      <c r="Q351" s="87"/>
      <c r="R351" s="87"/>
      <c r="S351" s="87"/>
      <c r="T351" s="88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T351" s="20" t="s">
        <v>218</v>
      </c>
      <c r="AU351" s="20" t="s">
        <v>81</v>
      </c>
    </row>
    <row r="352" s="13" customFormat="1">
      <c r="A352" s="13"/>
      <c r="B352" s="234"/>
      <c r="C352" s="235"/>
      <c r="D352" s="236" t="s">
        <v>220</v>
      </c>
      <c r="E352" s="237" t="s">
        <v>19</v>
      </c>
      <c r="F352" s="238" t="s">
        <v>1395</v>
      </c>
      <c r="G352" s="235"/>
      <c r="H352" s="237" t="s">
        <v>19</v>
      </c>
      <c r="I352" s="239"/>
      <c r="J352" s="235"/>
      <c r="K352" s="235"/>
      <c r="L352" s="240"/>
      <c r="M352" s="241"/>
      <c r="N352" s="242"/>
      <c r="O352" s="242"/>
      <c r="P352" s="242"/>
      <c r="Q352" s="242"/>
      <c r="R352" s="242"/>
      <c r="S352" s="242"/>
      <c r="T352" s="24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4" t="s">
        <v>220</v>
      </c>
      <c r="AU352" s="244" t="s">
        <v>81</v>
      </c>
      <c r="AV352" s="13" t="s">
        <v>79</v>
      </c>
      <c r="AW352" s="13" t="s">
        <v>32</v>
      </c>
      <c r="AX352" s="13" t="s">
        <v>71</v>
      </c>
      <c r="AY352" s="244" t="s">
        <v>209</v>
      </c>
    </row>
    <row r="353" s="14" customFormat="1">
      <c r="A353" s="14"/>
      <c r="B353" s="245"/>
      <c r="C353" s="246"/>
      <c r="D353" s="236" t="s">
        <v>220</v>
      </c>
      <c r="E353" s="247" t="s">
        <v>19</v>
      </c>
      <c r="F353" s="248" t="s">
        <v>81</v>
      </c>
      <c r="G353" s="246"/>
      <c r="H353" s="249">
        <v>2</v>
      </c>
      <c r="I353" s="250"/>
      <c r="J353" s="246"/>
      <c r="K353" s="246"/>
      <c r="L353" s="251"/>
      <c r="M353" s="252"/>
      <c r="N353" s="253"/>
      <c r="O353" s="253"/>
      <c r="P353" s="253"/>
      <c r="Q353" s="253"/>
      <c r="R353" s="253"/>
      <c r="S353" s="253"/>
      <c r="T353" s="25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55" t="s">
        <v>220</v>
      </c>
      <c r="AU353" s="255" t="s">
        <v>81</v>
      </c>
      <c r="AV353" s="14" t="s">
        <v>81</v>
      </c>
      <c r="AW353" s="14" t="s">
        <v>32</v>
      </c>
      <c r="AX353" s="14" t="s">
        <v>79</v>
      </c>
      <c r="AY353" s="255" t="s">
        <v>209</v>
      </c>
    </row>
    <row r="354" s="2" customFormat="1" ht="16.5" customHeight="1">
      <c r="A354" s="41"/>
      <c r="B354" s="42"/>
      <c r="C354" s="216" t="s">
        <v>623</v>
      </c>
      <c r="D354" s="216" t="s">
        <v>211</v>
      </c>
      <c r="E354" s="217" t="s">
        <v>1008</v>
      </c>
      <c r="F354" s="218" t="s">
        <v>1009</v>
      </c>
      <c r="G354" s="219" t="s">
        <v>299</v>
      </c>
      <c r="H354" s="220">
        <v>60.5</v>
      </c>
      <c r="I354" s="221"/>
      <c r="J354" s="222">
        <f>ROUND(I354*H354,2)</f>
        <v>0</v>
      </c>
      <c r="K354" s="218" t="s">
        <v>215</v>
      </c>
      <c r="L354" s="47"/>
      <c r="M354" s="223" t="s">
        <v>19</v>
      </c>
      <c r="N354" s="224" t="s">
        <v>42</v>
      </c>
      <c r="O354" s="87"/>
      <c r="P354" s="225">
        <f>O354*H354</f>
        <v>0</v>
      </c>
      <c r="Q354" s="225">
        <v>0.00019000000000000001</v>
      </c>
      <c r="R354" s="225">
        <f>Q354*H354</f>
        <v>0.011495</v>
      </c>
      <c r="S354" s="225">
        <v>0</v>
      </c>
      <c r="T354" s="226">
        <f>S354*H354</f>
        <v>0</v>
      </c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R354" s="227" t="s">
        <v>216</v>
      </c>
      <c r="AT354" s="227" t="s">
        <v>211</v>
      </c>
      <c r="AU354" s="227" t="s">
        <v>81</v>
      </c>
      <c r="AY354" s="20" t="s">
        <v>209</v>
      </c>
      <c r="BE354" s="228">
        <f>IF(N354="základní",J354,0)</f>
        <v>0</v>
      </c>
      <c r="BF354" s="228">
        <f>IF(N354="snížená",J354,0)</f>
        <v>0</v>
      </c>
      <c r="BG354" s="228">
        <f>IF(N354="zákl. přenesená",J354,0)</f>
        <v>0</v>
      </c>
      <c r="BH354" s="228">
        <f>IF(N354="sníž. přenesená",J354,0)</f>
        <v>0</v>
      </c>
      <c r="BI354" s="228">
        <f>IF(N354="nulová",J354,0)</f>
        <v>0</v>
      </c>
      <c r="BJ354" s="20" t="s">
        <v>79</v>
      </c>
      <c r="BK354" s="228">
        <f>ROUND(I354*H354,2)</f>
        <v>0</v>
      </c>
      <c r="BL354" s="20" t="s">
        <v>216</v>
      </c>
      <c r="BM354" s="227" t="s">
        <v>2505</v>
      </c>
    </row>
    <row r="355" s="2" customFormat="1">
      <c r="A355" s="41"/>
      <c r="B355" s="42"/>
      <c r="C355" s="43"/>
      <c r="D355" s="229" t="s">
        <v>218</v>
      </c>
      <c r="E355" s="43"/>
      <c r="F355" s="230" t="s">
        <v>1011</v>
      </c>
      <c r="G355" s="43"/>
      <c r="H355" s="43"/>
      <c r="I355" s="231"/>
      <c r="J355" s="43"/>
      <c r="K355" s="43"/>
      <c r="L355" s="47"/>
      <c r="M355" s="232"/>
      <c r="N355" s="233"/>
      <c r="O355" s="87"/>
      <c r="P355" s="87"/>
      <c r="Q355" s="87"/>
      <c r="R355" s="87"/>
      <c r="S355" s="87"/>
      <c r="T355" s="88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T355" s="20" t="s">
        <v>218</v>
      </c>
      <c r="AU355" s="20" t="s">
        <v>81</v>
      </c>
    </row>
    <row r="356" s="14" customFormat="1">
      <c r="A356" s="14"/>
      <c r="B356" s="245"/>
      <c r="C356" s="246"/>
      <c r="D356" s="236" t="s">
        <v>220</v>
      </c>
      <c r="E356" s="247" t="s">
        <v>19</v>
      </c>
      <c r="F356" s="248" t="s">
        <v>2506</v>
      </c>
      <c r="G356" s="246"/>
      <c r="H356" s="249">
        <v>60.5</v>
      </c>
      <c r="I356" s="250"/>
      <c r="J356" s="246"/>
      <c r="K356" s="246"/>
      <c r="L356" s="251"/>
      <c r="M356" s="252"/>
      <c r="N356" s="253"/>
      <c r="O356" s="253"/>
      <c r="P356" s="253"/>
      <c r="Q356" s="253"/>
      <c r="R356" s="253"/>
      <c r="S356" s="253"/>
      <c r="T356" s="25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5" t="s">
        <v>220</v>
      </c>
      <c r="AU356" s="255" t="s">
        <v>81</v>
      </c>
      <c r="AV356" s="14" t="s">
        <v>81</v>
      </c>
      <c r="AW356" s="14" t="s">
        <v>32</v>
      </c>
      <c r="AX356" s="14" t="s">
        <v>79</v>
      </c>
      <c r="AY356" s="255" t="s">
        <v>209</v>
      </c>
    </row>
    <row r="357" s="2" customFormat="1" ht="16.5" customHeight="1">
      <c r="A357" s="41"/>
      <c r="B357" s="42"/>
      <c r="C357" s="216" t="s">
        <v>632</v>
      </c>
      <c r="D357" s="216" t="s">
        <v>211</v>
      </c>
      <c r="E357" s="217" t="s">
        <v>1014</v>
      </c>
      <c r="F357" s="218" t="s">
        <v>1015</v>
      </c>
      <c r="G357" s="219" t="s">
        <v>299</v>
      </c>
      <c r="H357" s="220">
        <v>55</v>
      </c>
      <c r="I357" s="221"/>
      <c r="J357" s="222">
        <f>ROUND(I357*H357,2)</f>
        <v>0</v>
      </c>
      <c r="K357" s="218" t="s">
        <v>215</v>
      </c>
      <c r="L357" s="47"/>
      <c r="M357" s="223" t="s">
        <v>19</v>
      </c>
      <c r="N357" s="224" t="s">
        <v>42</v>
      </c>
      <c r="O357" s="87"/>
      <c r="P357" s="225">
        <f>O357*H357</f>
        <v>0</v>
      </c>
      <c r="Q357" s="225">
        <v>9.0000000000000006E-05</v>
      </c>
      <c r="R357" s="225">
        <f>Q357*H357</f>
        <v>0.0049500000000000004</v>
      </c>
      <c r="S357" s="225">
        <v>0</v>
      </c>
      <c r="T357" s="226">
        <f>S357*H357</f>
        <v>0</v>
      </c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R357" s="227" t="s">
        <v>216</v>
      </c>
      <c r="AT357" s="227" t="s">
        <v>211</v>
      </c>
      <c r="AU357" s="227" t="s">
        <v>81</v>
      </c>
      <c r="AY357" s="20" t="s">
        <v>209</v>
      </c>
      <c r="BE357" s="228">
        <f>IF(N357="základní",J357,0)</f>
        <v>0</v>
      </c>
      <c r="BF357" s="228">
        <f>IF(N357="snížená",J357,0)</f>
        <v>0</v>
      </c>
      <c r="BG357" s="228">
        <f>IF(N357="zákl. přenesená",J357,0)</f>
        <v>0</v>
      </c>
      <c r="BH357" s="228">
        <f>IF(N357="sníž. přenesená",J357,0)</f>
        <v>0</v>
      </c>
      <c r="BI357" s="228">
        <f>IF(N357="nulová",J357,0)</f>
        <v>0</v>
      </c>
      <c r="BJ357" s="20" t="s">
        <v>79</v>
      </c>
      <c r="BK357" s="228">
        <f>ROUND(I357*H357,2)</f>
        <v>0</v>
      </c>
      <c r="BL357" s="20" t="s">
        <v>216</v>
      </c>
      <c r="BM357" s="227" t="s">
        <v>2507</v>
      </c>
    </row>
    <row r="358" s="2" customFormat="1">
      <c r="A358" s="41"/>
      <c r="B358" s="42"/>
      <c r="C358" s="43"/>
      <c r="D358" s="229" t="s">
        <v>218</v>
      </c>
      <c r="E358" s="43"/>
      <c r="F358" s="230" t="s">
        <v>1017</v>
      </c>
      <c r="G358" s="43"/>
      <c r="H358" s="43"/>
      <c r="I358" s="231"/>
      <c r="J358" s="43"/>
      <c r="K358" s="43"/>
      <c r="L358" s="47"/>
      <c r="M358" s="232"/>
      <c r="N358" s="233"/>
      <c r="O358" s="87"/>
      <c r="P358" s="87"/>
      <c r="Q358" s="87"/>
      <c r="R358" s="87"/>
      <c r="S358" s="87"/>
      <c r="T358" s="88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T358" s="20" t="s">
        <v>218</v>
      </c>
      <c r="AU358" s="20" t="s">
        <v>81</v>
      </c>
    </row>
    <row r="359" s="12" customFormat="1" ht="22.8" customHeight="1">
      <c r="A359" s="12"/>
      <c r="B359" s="200"/>
      <c r="C359" s="201"/>
      <c r="D359" s="202" t="s">
        <v>70</v>
      </c>
      <c r="E359" s="214" t="s">
        <v>1053</v>
      </c>
      <c r="F359" s="214" t="s">
        <v>1054</v>
      </c>
      <c r="G359" s="201"/>
      <c r="H359" s="201"/>
      <c r="I359" s="204"/>
      <c r="J359" s="215">
        <f>BK359</f>
        <v>0</v>
      </c>
      <c r="K359" s="201"/>
      <c r="L359" s="206"/>
      <c r="M359" s="207"/>
      <c r="N359" s="208"/>
      <c r="O359" s="208"/>
      <c r="P359" s="209">
        <f>SUM(P360:P368)</f>
        <v>0</v>
      </c>
      <c r="Q359" s="208"/>
      <c r="R359" s="209">
        <f>SUM(R360:R368)</f>
        <v>0</v>
      </c>
      <c r="S359" s="208"/>
      <c r="T359" s="210">
        <f>SUM(T360:T368)</f>
        <v>0</v>
      </c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R359" s="211" t="s">
        <v>79</v>
      </c>
      <c r="AT359" s="212" t="s">
        <v>70</v>
      </c>
      <c r="AU359" s="212" t="s">
        <v>79</v>
      </c>
      <c r="AY359" s="211" t="s">
        <v>209</v>
      </c>
      <c r="BK359" s="213">
        <f>SUM(BK360:BK368)</f>
        <v>0</v>
      </c>
    </row>
    <row r="360" s="2" customFormat="1" ht="24.15" customHeight="1">
      <c r="A360" s="41"/>
      <c r="B360" s="42"/>
      <c r="C360" s="216" t="s">
        <v>638</v>
      </c>
      <c r="D360" s="216" t="s">
        <v>211</v>
      </c>
      <c r="E360" s="217" t="s">
        <v>1056</v>
      </c>
      <c r="F360" s="218" t="s">
        <v>1057</v>
      </c>
      <c r="G360" s="219" t="s">
        <v>659</v>
      </c>
      <c r="H360" s="220">
        <v>25.600000000000001</v>
      </c>
      <c r="I360" s="221"/>
      <c r="J360" s="222">
        <f>ROUND(I360*H360,2)</f>
        <v>0</v>
      </c>
      <c r="K360" s="218" t="s">
        <v>215</v>
      </c>
      <c r="L360" s="47"/>
      <c r="M360" s="223" t="s">
        <v>19</v>
      </c>
      <c r="N360" s="224" t="s">
        <v>42</v>
      </c>
      <c r="O360" s="87"/>
      <c r="P360" s="225">
        <f>O360*H360</f>
        <v>0</v>
      </c>
      <c r="Q360" s="225">
        <v>0</v>
      </c>
      <c r="R360" s="225">
        <f>Q360*H360</f>
        <v>0</v>
      </c>
      <c r="S360" s="225">
        <v>0</v>
      </c>
      <c r="T360" s="226">
        <f>S360*H360</f>
        <v>0</v>
      </c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R360" s="227" t="s">
        <v>216</v>
      </c>
      <c r="AT360" s="227" t="s">
        <v>211</v>
      </c>
      <c r="AU360" s="227" t="s">
        <v>81</v>
      </c>
      <c r="AY360" s="20" t="s">
        <v>209</v>
      </c>
      <c r="BE360" s="228">
        <f>IF(N360="základní",J360,0)</f>
        <v>0</v>
      </c>
      <c r="BF360" s="228">
        <f>IF(N360="snížená",J360,0)</f>
        <v>0</v>
      </c>
      <c r="BG360" s="228">
        <f>IF(N360="zákl. přenesená",J360,0)</f>
        <v>0</v>
      </c>
      <c r="BH360" s="228">
        <f>IF(N360="sníž. přenesená",J360,0)</f>
        <v>0</v>
      </c>
      <c r="BI360" s="228">
        <f>IF(N360="nulová",J360,0)</f>
        <v>0</v>
      </c>
      <c r="BJ360" s="20" t="s">
        <v>79</v>
      </c>
      <c r="BK360" s="228">
        <f>ROUND(I360*H360,2)</f>
        <v>0</v>
      </c>
      <c r="BL360" s="20" t="s">
        <v>216</v>
      </c>
      <c r="BM360" s="227" t="s">
        <v>2508</v>
      </c>
    </row>
    <row r="361" s="2" customFormat="1">
      <c r="A361" s="41"/>
      <c r="B361" s="42"/>
      <c r="C361" s="43"/>
      <c r="D361" s="229" t="s">
        <v>218</v>
      </c>
      <c r="E361" s="43"/>
      <c r="F361" s="230" t="s">
        <v>1059</v>
      </c>
      <c r="G361" s="43"/>
      <c r="H361" s="43"/>
      <c r="I361" s="231"/>
      <c r="J361" s="43"/>
      <c r="K361" s="43"/>
      <c r="L361" s="47"/>
      <c r="M361" s="232"/>
      <c r="N361" s="233"/>
      <c r="O361" s="87"/>
      <c r="P361" s="87"/>
      <c r="Q361" s="87"/>
      <c r="R361" s="87"/>
      <c r="S361" s="87"/>
      <c r="T361" s="88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T361" s="20" t="s">
        <v>218</v>
      </c>
      <c r="AU361" s="20" t="s">
        <v>81</v>
      </c>
    </row>
    <row r="362" s="2" customFormat="1" ht="24.15" customHeight="1">
      <c r="A362" s="41"/>
      <c r="B362" s="42"/>
      <c r="C362" s="216" t="s">
        <v>643</v>
      </c>
      <c r="D362" s="216" t="s">
        <v>211</v>
      </c>
      <c r="E362" s="217" t="s">
        <v>1061</v>
      </c>
      <c r="F362" s="218" t="s">
        <v>1062</v>
      </c>
      <c r="G362" s="219" t="s">
        <v>659</v>
      </c>
      <c r="H362" s="220">
        <v>358.39999999999998</v>
      </c>
      <c r="I362" s="221"/>
      <c r="J362" s="222">
        <f>ROUND(I362*H362,2)</f>
        <v>0</v>
      </c>
      <c r="K362" s="218" t="s">
        <v>215</v>
      </c>
      <c r="L362" s="47"/>
      <c r="M362" s="223" t="s">
        <v>19</v>
      </c>
      <c r="N362" s="224" t="s">
        <v>42</v>
      </c>
      <c r="O362" s="87"/>
      <c r="P362" s="225">
        <f>O362*H362</f>
        <v>0</v>
      </c>
      <c r="Q362" s="225">
        <v>0</v>
      </c>
      <c r="R362" s="225">
        <f>Q362*H362</f>
        <v>0</v>
      </c>
      <c r="S362" s="225">
        <v>0</v>
      </c>
      <c r="T362" s="226">
        <f>S362*H362</f>
        <v>0</v>
      </c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R362" s="227" t="s">
        <v>216</v>
      </c>
      <c r="AT362" s="227" t="s">
        <v>211</v>
      </c>
      <c r="AU362" s="227" t="s">
        <v>81</v>
      </c>
      <c r="AY362" s="20" t="s">
        <v>209</v>
      </c>
      <c r="BE362" s="228">
        <f>IF(N362="základní",J362,0)</f>
        <v>0</v>
      </c>
      <c r="BF362" s="228">
        <f>IF(N362="snížená",J362,0)</f>
        <v>0</v>
      </c>
      <c r="BG362" s="228">
        <f>IF(N362="zákl. přenesená",J362,0)</f>
        <v>0</v>
      </c>
      <c r="BH362" s="228">
        <f>IF(N362="sníž. přenesená",J362,0)</f>
        <v>0</v>
      </c>
      <c r="BI362" s="228">
        <f>IF(N362="nulová",J362,0)</f>
        <v>0</v>
      </c>
      <c r="BJ362" s="20" t="s">
        <v>79</v>
      </c>
      <c r="BK362" s="228">
        <f>ROUND(I362*H362,2)</f>
        <v>0</v>
      </c>
      <c r="BL362" s="20" t="s">
        <v>216</v>
      </c>
      <c r="BM362" s="227" t="s">
        <v>2509</v>
      </c>
    </row>
    <row r="363" s="2" customFormat="1">
      <c r="A363" s="41"/>
      <c r="B363" s="42"/>
      <c r="C363" s="43"/>
      <c r="D363" s="229" t="s">
        <v>218</v>
      </c>
      <c r="E363" s="43"/>
      <c r="F363" s="230" t="s">
        <v>1064</v>
      </c>
      <c r="G363" s="43"/>
      <c r="H363" s="43"/>
      <c r="I363" s="231"/>
      <c r="J363" s="43"/>
      <c r="K363" s="43"/>
      <c r="L363" s="47"/>
      <c r="M363" s="232"/>
      <c r="N363" s="233"/>
      <c r="O363" s="87"/>
      <c r="P363" s="87"/>
      <c r="Q363" s="87"/>
      <c r="R363" s="87"/>
      <c r="S363" s="87"/>
      <c r="T363" s="88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T363" s="20" t="s">
        <v>218</v>
      </c>
      <c r="AU363" s="20" t="s">
        <v>81</v>
      </c>
    </row>
    <row r="364" s="14" customFormat="1">
      <c r="A364" s="14"/>
      <c r="B364" s="245"/>
      <c r="C364" s="246"/>
      <c r="D364" s="236" t="s">
        <v>220</v>
      </c>
      <c r="E364" s="246"/>
      <c r="F364" s="248" t="s">
        <v>2510</v>
      </c>
      <c r="G364" s="246"/>
      <c r="H364" s="249">
        <v>358.39999999999998</v>
      </c>
      <c r="I364" s="250"/>
      <c r="J364" s="246"/>
      <c r="K364" s="246"/>
      <c r="L364" s="251"/>
      <c r="M364" s="252"/>
      <c r="N364" s="253"/>
      <c r="O364" s="253"/>
      <c r="P364" s="253"/>
      <c r="Q364" s="253"/>
      <c r="R364" s="253"/>
      <c r="S364" s="253"/>
      <c r="T364" s="25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5" t="s">
        <v>220</v>
      </c>
      <c r="AU364" s="255" t="s">
        <v>81</v>
      </c>
      <c r="AV364" s="14" t="s">
        <v>81</v>
      </c>
      <c r="AW364" s="14" t="s">
        <v>4</v>
      </c>
      <c r="AX364" s="14" t="s">
        <v>79</v>
      </c>
      <c r="AY364" s="255" t="s">
        <v>209</v>
      </c>
    </row>
    <row r="365" s="2" customFormat="1" ht="24.15" customHeight="1">
      <c r="A365" s="41"/>
      <c r="B365" s="42"/>
      <c r="C365" s="216" t="s">
        <v>649</v>
      </c>
      <c r="D365" s="216" t="s">
        <v>211</v>
      </c>
      <c r="E365" s="217" t="s">
        <v>1086</v>
      </c>
      <c r="F365" s="218" t="s">
        <v>658</v>
      </c>
      <c r="G365" s="219" t="s">
        <v>659</v>
      </c>
      <c r="H365" s="220">
        <v>18.559999999999999</v>
      </c>
      <c r="I365" s="221"/>
      <c r="J365" s="222">
        <f>ROUND(I365*H365,2)</f>
        <v>0</v>
      </c>
      <c r="K365" s="218" t="s">
        <v>215</v>
      </c>
      <c r="L365" s="47"/>
      <c r="M365" s="223" t="s">
        <v>19</v>
      </c>
      <c r="N365" s="224" t="s">
        <v>42</v>
      </c>
      <c r="O365" s="87"/>
      <c r="P365" s="225">
        <f>O365*H365</f>
        <v>0</v>
      </c>
      <c r="Q365" s="225">
        <v>0</v>
      </c>
      <c r="R365" s="225">
        <f>Q365*H365</f>
        <v>0</v>
      </c>
      <c r="S365" s="225">
        <v>0</v>
      </c>
      <c r="T365" s="226">
        <f>S365*H365</f>
        <v>0</v>
      </c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R365" s="227" t="s">
        <v>216</v>
      </c>
      <c r="AT365" s="227" t="s">
        <v>211</v>
      </c>
      <c r="AU365" s="227" t="s">
        <v>81</v>
      </c>
      <c r="AY365" s="20" t="s">
        <v>209</v>
      </c>
      <c r="BE365" s="228">
        <f>IF(N365="základní",J365,0)</f>
        <v>0</v>
      </c>
      <c r="BF365" s="228">
        <f>IF(N365="snížená",J365,0)</f>
        <v>0</v>
      </c>
      <c r="BG365" s="228">
        <f>IF(N365="zákl. přenesená",J365,0)</f>
        <v>0</v>
      </c>
      <c r="BH365" s="228">
        <f>IF(N365="sníž. přenesená",J365,0)</f>
        <v>0</v>
      </c>
      <c r="BI365" s="228">
        <f>IF(N365="nulová",J365,0)</f>
        <v>0</v>
      </c>
      <c r="BJ365" s="20" t="s">
        <v>79</v>
      </c>
      <c r="BK365" s="228">
        <f>ROUND(I365*H365,2)</f>
        <v>0</v>
      </c>
      <c r="BL365" s="20" t="s">
        <v>216</v>
      </c>
      <c r="BM365" s="227" t="s">
        <v>2511</v>
      </c>
    </row>
    <row r="366" s="2" customFormat="1">
      <c r="A366" s="41"/>
      <c r="B366" s="42"/>
      <c r="C366" s="43"/>
      <c r="D366" s="229" t="s">
        <v>218</v>
      </c>
      <c r="E366" s="43"/>
      <c r="F366" s="230" t="s">
        <v>1088</v>
      </c>
      <c r="G366" s="43"/>
      <c r="H366" s="43"/>
      <c r="I366" s="231"/>
      <c r="J366" s="43"/>
      <c r="K366" s="43"/>
      <c r="L366" s="47"/>
      <c r="M366" s="232"/>
      <c r="N366" s="233"/>
      <c r="O366" s="87"/>
      <c r="P366" s="87"/>
      <c r="Q366" s="87"/>
      <c r="R366" s="87"/>
      <c r="S366" s="87"/>
      <c r="T366" s="88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T366" s="20" t="s">
        <v>218</v>
      </c>
      <c r="AU366" s="20" t="s">
        <v>81</v>
      </c>
    </row>
    <row r="367" s="2" customFormat="1" ht="24.15" customHeight="1">
      <c r="A367" s="41"/>
      <c r="B367" s="42"/>
      <c r="C367" s="216" t="s">
        <v>656</v>
      </c>
      <c r="D367" s="216" t="s">
        <v>211</v>
      </c>
      <c r="E367" s="217" t="s">
        <v>1090</v>
      </c>
      <c r="F367" s="218" t="s">
        <v>1091</v>
      </c>
      <c r="G367" s="219" t="s">
        <v>659</v>
      </c>
      <c r="H367" s="220">
        <v>7.04</v>
      </c>
      <c r="I367" s="221"/>
      <c r="J367" s="222">
        <f>ROUND(I367*H367,2)</f>
        <v>0</v>
      </c>
      <c r="K367" s="218" t="s">
        <v>215</v>
      </c>
      <c r="L367" s="47"/>
      <c r="M367" s="223" t="s">
        <v>19</v>
      </c>
      <c r="N367" s="224" t="s">
        <v>42</v>
      </c>
      <c r="O367" s="87"/>
      <c r="P367" s="225">
        <f>O367*H367</f>
        <v>0</v>
      </c>
      <c r="Q367" s="225">
        <v>0</v>
      </c>
      <c r="R367" s="225">
        <f>Q367*H367</f>
        <v>0</v>
      </c>
      <c r="S367" s="225">
        <v>0</v>
      </c>
      <c r="T367" s="226">
        <f>S367*H367</f>
        <v>0</v>
      </c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R367" s="227" t="s">
        <v>216</v>
      </c>
      <c r="AT367" s="227" t="s">
        <v>211</v>
      </c>
      <c r="AU367" s="227" t="s">
        <v>81</v>
      </c>
      <c r="AY367" s="20" t="s">
        <v>209</v>
      </c>
      <c r="BE367" s="228">
        <f>IF(N367="základní",J367,0)</f>
        <v>0</v>
      </c>
      <c r="BF367" s="228">
        <f>IF(N367="snížená",J367,0)</f>
        <v>0</v>
      </c>
      <c r="BG367" s="228">
        <f>IF(N367="zákl. přenesená",J367,0)</f>
        <v>0</v>
      </c>
      <c r="BH367" s="228">
        <f>IF(N367="sníž. přenesená",J367,0)</f>
        <v>0</v>
      </c>
      <c r="BI367" s="228">
        <f>IF(N367="nulová",J367,0)</f>
        <v>0</v>
      </c>
      <c r="BJ367" s="20" t="s">
        <v>79</v>
      </c>
      <c r="BK367" s="228">
        <f>ROUND(I367*H367,2)</f>
        <v>0</v>
      </c>
      <c r="BL367" s="20" t="s">
        <v>216</v>
      </c>
      <c r="BM367" s="227" t="s">
        <v>2512</v>
      </c>
    </row>
    <row r="368" s="2" customFormat="1">
      <c r="A368" s="41"/>
      <c r="B368" s="42"/>
      <c r="C368" s="43"/>
      <c r="D368" s="229" t="s">
        <v>218</v>
      </c>
      <c r="E368" s="43"/>
      <c r="F368" s="230" t="s">
        <v>1093</v>
      </c>
      <c r="G368" s="43"/>
      <c r="H368" s="43"/>
      <c r="I368" s="231"/>
      <c r="J368" s="43"/>
      <c r="K368" s="43"/>
      <c r="L368" s="47"/>
      <c r="M368" s="232"/>
      <c r="N368" s="233"/>
      <c r="O368" s="87"/>
      <c r="P368" s="87"/>
      <c r="Q368" s="87"/>
      <c r="R368" s="87"/>
      <c r="S368" s="87"/>
      <c r="T368" s="88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T368" s="20" t="s">
        <v>218</v>
      </c>
      <c r="AU368" s="20" t="s">
        <v>81</v>
      </c>
    </row>
    <row r="369" s="12" customFormat="1" ht="22.8" customHeight="1">
      <c r="A369" s="12"/>
      <c r="B369" s="200"/>
      <c r="C369" s="201"/>
      <c r="D369" s="202" t="s">
        <v>70</v>
      </c>
      <c r="E369" s="214" t="s">
        <v>1094</v>
      </c>
      <c r="F369" s="214" t="s">
        <v>1095</v>
      </c>
      <c r="G369" s="201"/>
      <c r="H369" s="201"/>
      <c r="I369" s="204"/>
      <c r="J369" s="215">
        <f>BK369</f>
        <v>0</v>
      </c>
      <c r="K369" s="201"/>
      <c r="L369" s="206"/>
      <c r="M369" s="207"/>
      <c r="N369" s="208"/>
      <c r="O369" s="208"/>
      <c r="P369" s="209">
        <f>SUM(P370:P373)</f>
        <v>0</v>
      </c>
      <c r="Q369" s="208"/>
      <c r="R369" s="209">
        <f>SUM(R370:R373)</f>
        <v>0</v>
      </c>
      <c r="S369" s="208"/>
      <c r="T369" s="210">
        <f>SUM(T370:T373)</f>
        <v>0</v>
      </c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R369" s="211" t="s">
        <v>79</v>
      </c>
      <c r="AT369" s="212" t="s">
        <v>70</v>
      </c>
      <c r="AU369" s="212" t="s">
        <v>79</v>
      </c>
      <c r="AY369" s="211" t="s">
        <v>209</v>
      </c>
      <c r="BK369" s="213">
        <f>SUM(BK370:BK373)</f>
        <v>0</v>
      </c>
    </row>
    <row r="370" s="2" customFormat="1" ht="24.15" customHeight="1">
      <c r="A370" s="41"/>
      <c r="B370" s="42"/>
      <c r="C370" s="216" t="s">
        <v>663</v>
      </c>
      <c r="D370" s="216" t="s">
        <v>211</v>
      </c>
      <c r="E370" s="217" t="s">
        <v>1097</v>
      </c>
      <c r="F370" s="218" t="s">
        <v>1098</v>
      </c>
      <c r="G370" s="219" t="s">
        <v>659</v>
      </c>
      <c r="H370" s="220">
        <v>1.026</v>
      </c>
      <c r="I370" s="221"/>
      <c r="J370" s="222">
        <f>ROUND(I370*H370,2)</f>
        <v>0</v>
      </c>
      <c r="K370" s="218" t="s">
        <v>215</v>
      </c>
      <c r="L370" s="47"/>
      <c r="M370" s="223" t="s">
        <v>19</v>
      </c>
      <c r="N370" s="224" t="s">
        <v>42</v>
      </c>
      <c r="O370" s="87"/>
      <c r="P370" s="225">
        <f>O370*H370</f>
        <v>0</v>
      </c>
      <c r="Q370" s="225">
        <v>0</v>
      </c>
      <c r="R370" s="225">
        <f>Q370*H370</f>
        <v>0</v>
      </c>
      <c r="S370" s="225">
        <v>0</v>
      </c>
      <c r="T370" s="226">
        <f>S370*H370</f>
        <v>0</v>
      </c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R370" s="227" t="s">
        <v>216</v>
      </c>
      <c r="AT370" s="227" t="s">
        <v>211</v>
      </c>
      <c r="AU370" s="227" t="s">
        <v>81</v>
      </c>
      <c r="AY370" s="20" t="s">
        <v>209</v>
      </c>
      <c r="BE370" s="228">
        <f>IF(N370="základní",J370,0)</f>
        <v>0</v>
      </c>
      <c r="BF370" s="228">
        <f>IF(N370="snížená",J370,0)</f>
        <v>0</v>
      </c>
      <c r="BG370" s="228">
        <f>IF(N370="zákl. přenesená",J370,0)</f>
        <v>0</v>
      </c>
      <c r="BH370" s="228">
        <f>IF(N370="sníž. přenesená",J370,0)</f>
        <v>0</v>
      </c>
      <c r="BI370" s="228">
        <f>IF(N370="nulová",J370,0)</f>
        <v>0</v>
      </c>
      <c r="BJ370" s="20" t="s">
        <v>79</v>
      </c>
      <c r="BK370" s="228">
        <f>ROUND(I370*H370,2)</f>
        <v>0</v>
      </c>
      <c r="BL370" s="20" t="s">
        <v>216</v>
      </c>
      <c r="BM370" s="227" t="s">
        <v>2513</v>
      </c>
    </row>
    <row r="371" s="2" customFormat="1">
      <c r="A371" s="41"/>
      <c r="B371" s="42"/>
      <c r="C371" s="43"/>
      <c r="D371" s="229" t="s">
        <v>218</v>
      </c>
      <c r="E371" s="43"/>
      <c r="F371" s="230" t="s">
        <v>1100</v>
      </c>
      <c r="G371" s="43"/>
      <c r="H371" s="43"/>
      <c r="I371" s="231"/>
      <c r="J371" s="43"/>
      <c r="K371" s="43"/>
      <c r="L371" s="47"/>
      <c r="M371" s="232"/>
      <c r="N371" s="233"/>
      <c r="O371" s="87"/>
      <c r="P371" s="87"/>
      <c r="Q371" s="87"/>
      <c r="R371" s="87"/>
      <c r="S371" s="87"/>
      <c r="T371" s="88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T371" s="20" t="s">
        <v>218</v>
      </c>
      <c r="AU371" s="20" t="s">
        <v>81</v>
      </c>
    </row>
    <row r="372" s="2" customFormat="1" ht="33" customHeight="1">
      <c r="A372" s="41"/>
      <c r="B372" s="42"/>
      <c r="C372" s="216" t="s">
        <v>669</v>
      </c>
      <c r="D372" s="216" t="s">
        <v>211</v>
      </c>
      <c r="E372" s="217" t="s">
        <v>1102</v>
      </c>
      <c r="F372" s="218" t="s">
        <v>1103</v>
      </c>
      <c r="G372" s="219" t="s">
        <v>659</v>
      </c>
      <c r="H372" s="220">
        <v>1.026</v>
      </c>
      <c r="I372" s="221"/>
      <c r="J372" s="222">
        <f>ROUND(I372*H372,2)</f>
        <v>0</v>
      </c>
      <c r="K372" s="218" t="s">
        <v>215</v>
      </c>
      <c r="L372" s="47"/>
      <c r="M372" s="223" t="s">
        <v>19</v>
      </c>
      <c r="N372" s="224" t="s">
        <v>42</v>
      </c>
      <c r="O372" s="87"/>
      <c r="P372" s="225">
        <f>O372*H372</f>
        <v>0</v>
      </c>
      <c r="Q372" s="225">
        <v>0</v>
      </c>
      <c r="R372" s="225">
        <f>Q372*H372</f>
        <v>0</v>
      </c>
      <c r="S372" s="225">
        <v>0</v>
      </c>
      <c r="T372" s="226">
        <f>S372*H372</f>
        <v>0</v>
      </c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R372" s="227" t="s">
        <v>216</v>
      </c>
      <c r="AT372" s="227" t="s">
        <v>211</v>
      </c>
      <c r="AU372" s="227" t="s">
        <v>81</v>
      </c>
      <c r="AY372" s="20" t="s">
        <v>209</v>
      </c>
      <c r="BE372" s="228">
        <f>IF(N372="základní",J372,0)</f>
        <v>0</v>
      </c>
      <c r="BF372" s="228">
        <f>IF(N372="snížená",J372,0)</f>
        <v>0</v>
      </c>
      <c r="BG372" s="228">
        <f>IF(N372="zákl. přenesená",J372,0)</f>
        <v>0</v>
      </c>
      <c r="BH372" s="228">
        <f>IF(N372="sníž. přenesená",J372,0)</f>
        <v>0</v>
      </c>
      <c r="BI372" s="228">
        <f>IF(N372="nulová",J372,0)</f>
        <v>0</v>
      </c>
      <c r="BJ372" s="20" t="s">
        <v>79</v>
      </c>
      <c r="BK372" s="228">
        <f>ROUND(I372*H372,2)</f>
        <v>0</v>
      </c>
      <c r="BL372" s="20" t="s">
        <v>216</v>
      </c>
      <c r="BM372" s="227" t="s">
        <v>2514</v>
      </c>
    </row>
    <row r="373" s="2" customFormat="1">
      <c r="A373" s="41"/>
      <c r="B373" s="42"/>
      <c r="C373" s="43"/>
      <c r="D373" s="229" t="s">
        <v>218</v>
      </c>
      <c r="E373" s="43"/>
      <c r="F373" s="230" t="s">
        <v>1105</v>
      </c>
      <c r="G373" s="43"/>
      <c r="H373" s="43"/>
      <c r="I373" s="231"/>
      <c r="J373" s="43"/>
      <c r="K373" s="43"/>
      <c r="L373" s="47"/>
      <c r="M373" s="232"/>
      <c r="N373" s="233"/>
      <c r="O373" s="87"/>
      <c r="P373" s="87"/>
      <c r="Q373" s="87"/>
      <c r="R373" s="87"/>
      <c r="S373" s="87"/>
      <c r="T373" s="88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T373" s="20" t="s">
        <v>218</v>
      </c>
      <c r="AU373" s="20" t="s">
        <v>81</v>
      </c>
    </row>
    <row r="374" s="12" customFormat="1" ht="25.92" customHeight="1">
      <c r="A374" s="12"/>
      <c r="B374" s="200"/>
      <c r="C374" s="201"/>
      <c r="D374" s="202" t="s">
        <v>70</v>
      </c>
      <c r="E374" s="203" t="s">
        <v>681</v>
      </c>
      <c r="F374" s="203" t="s">
        <v>1106</v>
      </c>
      <c r="G374" s="201"/>
      <c r="H374" s="201"/>
      <c r="I374" s="204"/>
      <c r="J374" s="205">
        <f>BK374</f>
        <v>0</v>
      </c>
      <c r="K374" s="201"/>
      <c r="L374" s="206"/>
      <c r="M374" s="207"/>
      <c r="N374" s="208"/>
      <c r="O374" s="208"/>
      <c r="P374" s="209">
        <f>P375+P379</f>
        <v>0</v>
      </c>
      <c r="Q374" s="208"/>
      <c r="R374" s="209">
        <f>R375+R379</f>
        <v>0</v>
      </c>
      <c r="S374" s="208"/>
      <c r="T374" s="210">
        <f>T375+T379</f>
        <v>0</v>
      </c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R374" s="211" t="s">
        <v>146</v>
      </c>
      <c r="AT374" s="212" t="s">
        <v>70</v>
      </c>
      <c r="AU374" s="212" t="s">
        <v>71</v>
      </c>
      <c r="AY374" s="211" t="s">
        <v>209</v>
      </c>
      <c r="BK374" s="213">
        <f>BK375+BK379</f>
        <v>0</v>
      </c>
    </row>
    <row r="375" s="12" customFormat="1" ht="22.8" customHeight="1">
      <c r="A375" s="12"/>
      <c r="B375" s="200"/>
      <c r="C375" s="201"/>
      <c r="D375" s="202" t="s">
        <v>70</v>
      </c>
      <c r="E375" s="214" t="s">
        <v>1123</v>
      </c>
      <c r="F375" s="214" t="s">
        <v>1124</v>
      </c>
      <c r="G375" s="201"/>
      <c r="H375" s="201"/>
      <c r="I375" s="204"/>
      <c r="J375" s="215">
        <f>BK375</f>
        <v>0</v>
      </c>
      <c r="K375" s="201"/>
      <c r="L375" s="206"/>
      <c r="M375" s="207"/>
      <c r="N375" s="208"/>
      <c r="O375" s="208"/>
      <c r="P375" s="209">
        <f>SUM(P376:P378)</f>
        <v>0</v>
      </c>
      <c r="Q375" s="208"/>
      <c r="R375" s="209">
        <f>SUM(R376:R378)</f>
        <v>0</v>
      </c>
      <c r="S375" s="208"/>
      <c r="T375" s="210">
        <f>SUM(T376:T378)</f>
        <v>0</v>
      </c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R375" s="211" t="s">
        <v>146</v>
      </c>
      <c r="AT375" s="212" t="s">
        <v>70</v>
      </c>
      <c r="AU375" s="212" t="s">
        <v>79</v>
      </c>
      <c r="AY375" s="211" t="s">
        <v>209</v>
      </c>
      <c r="BK375" s="213">
        <f>SUM(BK376:BK378)</f>
        <v>0</v>
      </c>
    </row>
    <row r="376" s="2" customFormat="1" ht="16.5" customHeight="1">
      <c r="A376" s="41"/>
      <c r="B376" s="42"/>
      <c r="C376" s="216" t="s">
        <v>680</v>
      </c>
      <c r="D376" s="216" t="s">
        <v>211</v>
      </c>
      <c r="E376" s="217" t="s">
        <v>1126</v>
      </c>
      <c r="F376" s="218" t="s">
        <v>1127</v>
      </c>
      <c r="G376" s="219" t="s">
        <v>214</v>
      </c>
      <c r="H376" s="220">
        <v>5</v>
      </c>
      <c r="I376" s="221"/>
      <c r="J376" s="222">
        <f>ROUND(I376*H376,2)</f>
        <v>0</v>
      </c>
      <c r="K376" s="218" t="s">
        <v>215</v>
      </c>
      <c r="L376" s="47"/>
      <c r="M376" s="223" t="s">
        <v>19</v>
      </c>
      <c r="N376" s="224" t="s">
        <v>42</v>
      </c>
      <c r="O376" s="87"/>
      <c r="P376" s="225">
        <f>O376*H376</f>
        <v>0</v>
      </c>
      <c r="Q376" s="225">
        <v>0</v>
      </c>
      <c r="R376" s="225">
        <f>Q376*H376</f>
        <v>0</v>
      </c>
      <c r="S376" s="225">
        <v>0</v>
      </c>
      <c r="T376" s="226">
        <f>S376*H376</f>
        <v>0</v>
      </c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R376" s="227" t="s">
        <v>592</v>
      </c>
      <c r="AT376" s="227" t="s">
        <v>211</v>
      </c>
      <c r="AU376" s="227" t="s">
        <v>81</v>
      </c>
      <c r="AY376" s="20" t="s">
        <v>209</v>
      </c>
      <c r="BE376" s="228">
        <f>IF(N376="základní",J376,0)</f>
        <v>0</v>
      </c>
      <c r="BF376" s="228">
        <f>IF(N376="snížená",J376,0)</f>
        <v>0</v>
      </c>
      <c r="BG376" s="228">
        <f>IF(N376="zákl. přenesená",J376,0)</f>
        <v>0</v>
      </c>
      <c r="BH376" s="228">
        <f>IF(N376="sníž. přenesená",J376,0)</f>
        <v>0</v>
      </c>
      <c r="BI376" s="228">
        <f>IF(N376="nulová",J376,0)</f>
        <v>0</v>
      </c>
      <c r="BJ376" s="20" t="s">
        <v>79</v>
      </c>
      <c r="BK376" s="228">
        <f>ROUND(I376*H376,2)</f>
        <v>0</v>
      </c>
      <c r="BL376" s="20" t="s">
        <v>592</v>
      </c>
      <c r="BM376" s="227" t="s">
        <v>2515</v>
      </c>
    </row>
    <row r="377" s="2" customFormat="1">
      <c r="A377" s="41"/>
      <c r="B377" s="42"/>
      <c r="C377" s="43"/>
      <c r="D377" s="229" t="s">
        <v>218</v>
      </c>
      <c r="E377" s="43"/>
      <c r="F377" s="230" t="s">
        <v>1129</v>
      </c>
      <c r="G377" s="43"/>
      <c r="H377" s="43"/>
      <c r="I377" s="231"/>
      <c r="J377" s="43"/>
      <c r="K377" s="43"/>
      <c r="L377" s="47"/>
      <c r="M377" s="232"/>
      <c r="N377" s="233"/>
      <c r="O377" s="87"/>
      <c r="P377" s="87"/>
      <c r="Q377" s="87"/>
      <c r="R377" s="87"/>
      <c r="S377" s="87"/>
      <c r="T377" s="88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T377" s="20" t="s">
        <v>218</v>
      </c>
      <c r="AU377" s="20" t="s">
        <v>81</v>
      </c>
    </row>
    <row r="378" s="2" customFormat="1" ht="16.5" customHeight="1">
      <c r="A378" s="41"/>
      <c r="B378" s="42"/>
      <c r="C378" s="216" t="s">
        <v>686</v>
      </c>
      <c r="D378" s="216" t="s">
        <v>211</v>
      </c>
      <c r="E378" s="217" t="s">
        <v>1131</v>
      </c>
      <c r="F378" s="218" t="s">
        <v>1132</v>
      </c>
      <c r="G378" s="219" t="s">
        <v>214</v>
      </c>
      <c r="H378" s="220">
        <v>5</v>
      </c>
      <c r="I378" s="221"/>
      <c r="J378" s="222">
        <f>ROUND(I378*H378,2)</f>
        <v>0</v>
      </c>
      <c r="K378" s="218" t="s">
        <v>19</v>
      </c>
      <c r="L378" s="47"/>
      <c r="M378" s="223" t="s">
        <v>19</v>
      </c>
      <c r="N378" s="224" t="s">
        <v>42</v>
      </c>
      <c r="O378" s="87"/>
      <c r="P378" s="225">
        <f>O378*H378</f>
        <v>0</v>
      </c>
      <c r="Q378" s="225">
        <v>0</v>
      </c>
      <c r="R378" s="225">
        <f>Q378*H378</f>
        <v>0</v>
      </c>
      <c r="S378" s="225">
        <v>0</v>
      </c>
      <c r="T378" s="226">
        <f>S378*H378</f>
        <v>0</v>
      </c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R378" s="227" t="s">
        <v>216</v>
      </c>
      <c r="AT378" s="227" t="s">
        <v>211</v>
      </c>
      <c r="AU378" s="227" t="s">
        <v>81</v>
      </c>
      <c r="AY378" s="20" t="s">
        <v>209</v>
      </c>
      <c r="BE378" s="228">
        <f>IF(N378="základní",J378,0)</f>
        <v>0</v>
      </c>
      <c r="BF378" s="228">
        <f>IF(N378="snížená",J378,0)</f>
        <v>0</v>
      </c>
      <c r="BG378" s="228">
        <f>IF(N378="zákl. přenesená",J378,0)</f>
        <v>0</v>
      </c>
      <c r="BH378" s="228">
        <f>IF(N378="sníž. přenesená",J378,0)</f>
        <v>0</v>
      </c>
      <c r="BI378" s="228">
        <f>IF(N378="nulová",J378,0)</f>
        <v>0</v>
      </c>
      <c r="BJ378" s="20" t="s">
        <v>79</v>
      </c>
      <c r="BK378" s="228">
        <f>ROUND(I378*H378,2)</f>
        <v>0</v>
      </c>
      <c r="BL378" s="20" t="s">
        <v>216</v>
      </c>
      <c r="BM378" s="227" t="s">
        <v>2516</v>
      </c>
    </row>
    <row r="379" s="12" customFormat="1" ht="22.8" customHeight="1">
      <c r="A379" s="12"/>
      <c r="B379" s="200"/>
      <c r="C379" s="201"/>
      <c r="D379" s="202" t="s">
        <v>70</v>
      </c>
      <c r="E379" s="214" t="s">
        <v>1171</v>
      </c>
      <c r="F379" s="214" t="s">
        <v>1172</v>
      </c>
      <c r="G379" s="201"/>
      <c r="H379" s="201"/>
      <c r="I379" s="204"/>
      <c r="J379" s="215">
        <f>BK379</f>
        <v>0</v>
      </c>
      <c r="K379" s="201"/>
      <c r="L379" s="206"/>
      <c r="M379" s="207"/>
      <c r="N379" s="208"/>
      <c r="O379" s="208"/>
      <c r="P379" s="209">
        <f>SUM(P380:P381)</f>
        <v>0</v>
      </c>
      <c r="Q379" s="208"/>
      <c r="R379" s="209">
        <f>SUM(R380:R381)</f>
        <v>0</v>
      </c>
      <c r="S379" s="208"/>
      <c r="T379" s="210">
        <f>SUM(T380:T381)</f>
        <v>0</v>
      </c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R379" s="211" t="s">
        <v>146</v>
      </c>
      <c r="AT379" s="212" t="s">
        <v>70</v>
      </c>
      <c r="AU379" s="212" t="s">
        <v>79</v>
      </c>
      <c r="AY379" s="211" t="s">
        <v>209</v>
      </c>
      <c r="BK379" s="213">
        <f>SUM(BK380:BK381)</f>
        <v>0</v>
      </c>
    </row>
    <row r="380" s="2" customFormat="1" ht="24.15" customHeight="1">
      <c r="A380" s="41"/>
      <c r="B380" s="42"/>
      <c r="C380" s="216" t="s">
        <v>694</v>
      </c>
      <c r="D380" s="216" t="s">
        <v>211</v>
      </c>
      <c r="E380" s="217" t="s">
        <v>1174</v>
      </c>
      <c r="F380" s="218" t="s">
        <v>1175</v>
      </c>
      <c r="G380" s="219" t="s">
        <v>299</v>
      </c>
      <c r="H380" s="220">
        <v>1</v>
      </c>
      <c r="I380" s="221"/>
      <c r="J380" s="222">
        <f>ROUND(I380*H380,2)</f>
        <v>0</v>
      </c>
      <c r="K380" s="218" t="s">
        <v>215</v>
      </c>
      <c r="L380" s="47"/>
      <c r="M380" s="223" t="s">
        <v>19</v>
      </c>
      <c r="N380" s="224" t="s">
        <v>42</v>
      </c>
      <c r="O380" s="87"/>
      <c r="P380" s="225">
        <f>O380*H380</f>
        <v>0</v>
      </c>
      <c r="Q380" s="225">
        <v>0</v>
      </c>
      <c r="R380" s="225">
        <f>Q380*H380</f>
        <v>0</v>
      </c>
      <c r="S380" s="225">
        <v>0</v>
      </c>
      <c r="T380" s="226">
        <f>S380*H380</f>
        <v>0</v>
      </c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R380" s="227" t="s">
        <v>592</v>
      </c>
      <c r="AT380" s="227" t="s">
        <v>211</v>
      </c>
      <c r="AU380" s="227" t="s">
        <v>81</v>
      </c>
      <c r="AY380" s="20" t="s">
        <v>209</v>
      </c>
      <c r="BE380" s="228">
        <f>IF(N380="základní",J380,0)</f>
        <v>0</v>
      </c>
      <c r="BF380" s="228">
        <f>IF(N380="snížená",J380,0)</f>
        <v>0</v>
      </c>
      <c r="BG380" s="228">
        <f>IF(N380="zákl. přenesená",J380,0)</f>
        <v>0</v>
      </c>
      <c r="BH380" s="228">
        <f>IF(N380="sníž. přenesená",J380,0)</f>
        <v>0</v>
      </c>
      <c r="BI380" s="228">
        <f>IF(N380="nulová",J380,0)</f>
        <v>0</v>
      </c>
      <c r="BJ380" s="20" t="s">
        <v>79</v>
      </c>
      <c r="BK380" s="228">
        <f>ROUND(I380*H380,2)</f>
        <v>0</v>
      </c>
      <c r="BL380" s="20" t="s">
        <v>592</v>
      </c>
      <c r="BM380" s="227" t="s">
        <v>2517</v>
      </c>
    </row>
    <row r="381" s="2" customFormat="1">
      <c r="A381" s="41"/>
      <c r="B381" s="42"/>
      <c r="C381" s="43"/>
      <c r="D381" s="229" t="s">
        <v>218</v>
      </c>
      <c r="E381" s="43"/>
      <c r="F381" s="230" t="s">
        <v>1177</v>
      </c>
      <c r="G381" s="43"/>
      <c r="H381" s="43"/>
      <c r="I381" s="231"/>
      <c r="J381" s="43"/>
      <c r="K381" s="43"/>
      <c r="L381" s="47"/>
      <c r="M381" s="289"/>
      <c r="N381" s="290"/>
      <c r="O381" s="291"/>
      <c r="P381" s="291"/>
      <c r="Q381" s="291"/>
      <c r="R381" s="291"/>
      <c r="S381" s="291"/>
      <c r="T381" s="292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T381" s="20" t="s">
        <v>218</v>
      </c>
      <c r="AU381" s="20" t="s">
        <v>81</v>
      </c>
    </row>
    <row r="382" s="2" customFormat="1" ht="6.96" customHeight="1">
      <c r="A382" s="41"/>
      <c r="B382" s="62"/>
      <c r="C382" s="63"/>
      <c r="D382" s="63"/>
      <c r="E382" s="63"/>
      <c r="F382" s="63"/>
      <c r="G382" s="63"/>
      <c r="H382" s="63"/>
      <c r="I382" s="63"/>
      <c r="J382" s="63"/>
      <c r="K382" s="63"/>
      <c r="L382" s="47"/>
      <c r="M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</row>
  </sheetData>
  <sheetProtection sheet="1" autoFilter="0" formatColumns="0" formatRows="0" objects="1" scenarios="1" spinCount="100000" saltValue="6mUSbRtoolF4nbQfJJC0z2fo7AxgmVpDeKu+jXSw2IfGUgnNzlcUf8Zd/siakLE7zBf7l+qA+Djp5F4ZNR1v8w==" hashValue="QbSBW1mm5+N0+soQ7QurmorRxTXBOR/QUutVRkUfV+VVtnft7+NJ01+Z+8P3WnQ549CdMwGOax6DBz9XyagxAQ==" algorithmName="SHA-512" password="CC35"/>
  <autoFilter ref="C95:K38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hyperlinks>
    <hyperlink ref="F100" r:id="rId1" display="https://podminky.urs.cz/item/CS_URS_2023_02/113107324"/>
    <hyperlink ref="F105" r:id="rId2" display="https://podminky.urs.cz/item/CS_URS_2023_02/113107342"/>
    <hyperlink ref="F110" r:id="rId3" display="https://podminky.urs.cz/item/CS_URS_2023_02/115101201"/>
    <hyperlink ref="F112" r:id="rId4" display="https://podminky.urs.cz/item/CS_URS_2023_02/115101301"/>
    <hyperlink ref="F114" r:id="rId5" display="https://podminky.urs.cz/item/CS_URS_2023_02/119001422"/>
    <hyperlink ref="F118" r:id="rId6" display="https://podminky.urs.cz/item/CS_URS_2023_02/121151103"/>
    <hyperlink ref="F123" r:id="rId7" display="https://podminky.urs.cz/item/CS_URS_2023_02/132154206"/>
    <hyperlink ref="F128" r:id="rId8" display="https://podminky.urs.cz/item/CS_URS_2023_02/132254206"/>
    <hyperlink ref="F131" r:id="rId9" display="https://podminky.urs.cz/item/CS_URS_2023_02/132354206"/>
    <hyperlink ref="F134" r:id="rId10" display="https://podminky.urs.cz/item/CS_URS_2023_02/132454206"/>
    <hyperlink ref="F137" r:id="rId11" display="https://podminky.urs.cz/item/CS_URS_2023_02/139001101"/>
    <hyperlink ref="F144" r:id="rId12" display="https://podminky.urs.cz/item/CS_URS_2023_02/151811131"/>
    <hyperlink ref="F147" r:id="rId13" display="https://podminky.urs.cz/item/CS_URS_2023_02/151811231"/>
    <hyperlink ref="F149" r:id="rId14" display="https://podminky.urs.cz/item/CS_URS_2023_02/162651112"/>
    <hyperlink ref="F167" r:id="rId15" display="https://podminky.urs.cz/item/CS_URS_2023_02/162751117"/>
    <hyperlink ref="F176" r:id="rId16" display="https://podminky.urs.cz/item/CS_URS_2023_02/162751119"/>
    <hyperlink ref="F179" r:id="rId17" display="https://podminky.urs.cz/item/CS_URS_2023_02/162751137"/>
    <hyperlink ref="F184" r:id="rId18" display="https://podminky.urs.cz/item/CS_URS_2023_02/162751139"/>
    <hyperlink ref="F187" r:id="rId19" display="https://podminky.urs.cz/item/CS_URS_2023_02/167151111"/>
    <hyperlink ref="F202" r:id="rId20" display="https://podminky.urs.cz/item/CS_URS_2023_02/171201231"/>
    <hyperlink ref="F205" r:id="rId21" display="https://podminky.urs.cz/item/CS_URS_2023_02/171251201"/>
    <hyperlink ref="F210" r:id="rId22" display="https://podminky.urs.cz/item/CS_URS_2023_02/174151101"/>
    <hyperlink ref="F221" r:id="rId23" display="https://podminky.urs.cz/item/CS_URS_2023_02/175151101"/>
    <hyperlink ref="F227" r:id="rId24" display="https://podminky.urs.cz/item/CS_URS_2023_02/181351003"/>
    <hyperlink ref="F231" r:id="rId25" display="https://podminky.urs.cz/item/CS_URS_2023_02/181411131"/>
    <hyperlink ref="F236" r:id="rId26" display="https://podminky.urs.cz/item/CS_URS_2023_02/212755214"/>
    <hyperlink ref="F239" r:id="rId27" display="https://podminky.urs.cz/item/CS_URS_2023_02/451572111"/>
    <hyperlink ref="F244" r:id="rId28" display="https://podminky.urs.cz/item/CS_URS_2023_02/452313141"/>
    <hyperlink ref="F252" r:id="rId29" display="https://podminky.urs.cz/item/CS_URS_2023_02/564750111"/>
    <hyperlink ref="F257" r:id="rId30" display="https://podminky.urs.cz/item/CS_URS_2023_02/564851011"/>
    <hyperlink ref="F262" r:id="rId31" display="https://podminky.urs.cz/item/CS_URS_2023_02/564861011"/>
    <hyperlink ref="F267" r:id="rId32" display="https://podminky.urs.cz/item/CS_URS_2023_02/564930512"/>
    <hyperlink ref="F272" r:id="rId33" display="https://podminky.urs.cz/item/CS_URS_2023_02/573191111"/>
    <hyperlink ref="F277" r:id="rId34" display="https://podminky.urs.cz/item/CS_URS_2023_02/852242122"/>
    <hyperlink ref="F282" r:id="rId35" display="https://podminky.urs.cz/item/CS_URS_2023_02/857242122"/>
    <hyperlink ref="F290" r:id="rId36" display="https://podminky.urs.cz/item/CS_URS_2023_02/871241211"/>
    <hyperlink ref="F298" r:id="rId37" display="https://podminky.urs.cz/item/CS_URS_2023_02/877241101"/>
    <hyperlink ref="F303" r:id="rId38" display="https://podminky.urs.cz/item/CS_URS_2023_02/877241201"/>
    <hyperlink ref="F317" r:id="rId39" display="https://podminky.urs.cz/item/CS_URS_2023_02/891241112"/>
    <hyperlink ref="F325" r:id="rId40" display="https://podminky.urs.cz/item/CS_URS_2023_02/891247112"/>
    <hyperlink ref="F330" r:id="rId41" display="https://podminky.urs.cz/item/CS_URS_2023_02/892241111"/>
    <hyperlink ref="F334" r:id="rId42" display="https://podminky.urs.cz/item/CS_URS_2023_02/892273122"/>
    <hyperlink ref="F338" r:id="rId43" display="https://podminky.urs.cz/item/CS_URS_2023_02/892372111"/>
    <hyperlink ref="F345" r:id="rId44" display="https://podminky.urs.cz/item/CS_URS_2023_02/899401113"/>
    <hyperlink ref="F351" r:id="rId45" display="https://podminky.urs.cz/item/CS_URS_2023_02/899712111"/>
    <hyperlink ref="F355" r:id="rId46" display="https://podminky.urs.cz/item/CS_URS_2023_02/899721111"/>
    <hyperlink ref="F358" r:id="rId47" display="https://podminky.urs.cz/item/CS_URS_2023_02/899722113"/>
    <hyperlink ref="F361" r:id="rId48" display="https://podminky.urs.cz/item/CS_URS_2023_02/997221551"/>
    <hyperlink ref="F363" r:id="rId49" display="https://podminky.urs.cz/item/CS_URS_2023_02/997221559"/>
    <hyperlink ref="F366" r:id="rId50" display="https://podminky.urs.cz/item/CS_URS_2023_02/997221873"/>
    <hyperlink ref="F368" r:id="rId51" display="https://podminky.urs.cz/item/CS_URS_2023_02/997221875"/>
    <hyperlink ref="F371" r:id="rId52" display="https://podminky.urs.cz/item/CS_URS_2023_02/998276101"/>
    <hyperlink ref="F373" r:id="rId53" display="https://podminky.urs.cz/item/CS_URS_2023_02/998276125"/>
    <hyperlink ref="F377" r:id="rId54" display="https://podminky.urs.cz/item/CS_URS_2023_02/230032029"/>
    <hyperlink ref="F381" r:id="rId55" display="https://podminky.urs.cz/item/CS_URS_2023_02/4606615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6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124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1178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1179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2518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ROUND(J97,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ROUND((SUM(BE97:BE431)),  2)</f>
        <v>0</v>
      </c>
      <c r="G35" s="41"/>
      <c r="H35" s="41"/>
      <c r="I35" s="161">
        <v>0.20999999999999999</v>
      </c>
      <c r="J35" s="160">
        <f>ROUND(((SUM(BE97:BE431))*I35),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ROUND((SUM(BF97:BF431)),  2)</f>
        <v>0</v>
      </c>
      <c r="G36" s="41"/>
      <c r="H36" s="41"/>
      <c r="I36" s="161">
        <v>0.12</v>
      </c>
      <c r="J36" s="160">
        <f>ROUND(((SUM(BF97:BF431))*I36),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ROUND((SUM(BG97:BG431)),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ROUND((SUM(BH97:BH431)),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ROUND((SUM(BI97:BI431)),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1178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1179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IO.02.11 - Řad B2 - nezpůsobilé výdaje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J97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J98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J99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J238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J241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J256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J282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187</v>
      </c>
      <c r="E70" s="186"/>
      <c r="F70" s="186"/>
      <c r="G70" s="186"/>
      <c r="H70" s="186"/>
      <c r="I70" s="186"/>
      <c r="J70" s="187">
        <f>J375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188</v>
      </c>
      <c r="E71" s="186"/>
      <c r="F71" s="186"/>
      <c r="G71" s="186"/>
      <c r="H71" s="186"/>
      <c r="I71" s="186"/>
      <c r="J71" s="187">
        <f>J388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189</v>
      </c>
      <c r="E72" s="186"/>
      <c r="F72" s="186"/>
      <c r="G72" s="186"/>
      <c r="H72" s="186"/>
      <c r="I72" s="186"/>
      <c r="J72" s="187">
        <f>J419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8"/>
      <c r="C73" s="179"/>
      <c r="D73" s="180" t="s">
        <v>190</v>
      </c>
      <c r="E73" s="181"/>
      <c r="F73" s="181"/>
      <c r="G73" s="181"/>
      <c r="H73" s="181"/>
      <c r="I73" s="181"/>
      <c r="J73" s="182">
        <f>J424</f>
        <v>0</v>
      </c>
      <c r="K73" s="179"/>
      <c r="L73" s="183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4"/>
      <c r="C74" s="128"/>
      <c r="D74" s="185" t="s">
        <v>192</v>
      </c>
      <c r="E74" s="186"/>
      <c r="F74" s="186"/>
      <c r="G74" s="186"/>
      <c r="H74" s="186"/>
      <c r="I74" s="186"/>
      <c r="J74" s="187">
        <f>J425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4"/>
      <c r="C75" s="128"/>
      <c r="D75" s="185" t="s">
        <v>193</v>
      </c>
      <c r="E75" s="186"/>
      <c r="F75" s="186"/>
      <c r="G75" s="186"/>
      <c r="H75" s="186"/>
      <c r="I75" s="186"/>
      <c r="J75" s="187">
        <f>J429</f>
        <v>0</v>
      </c>
      <c r="K75" s="128"/>
      <c r="L75" s="18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2" customFormat="1" ht="21.84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81" s="2" customFormat="1" ht="6.96" customHeight="1">
      <c r="A81" s="41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4.96" customHeight="1">
      <c r="A82" s="41"/>
      <c r="B82" s="42"/>
      <c r="C82" s="26" t="s">
        <v>194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16</v>
      </c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173" t="str">
        <f>E7</f>
        <v>VODOVOD BORKA</v>
      </c>
      <c r="F85" s="35"/>
      <c r="G85" s="35"/>
      <c r="H85" s="35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" customFormat="1" ht="12" customHeight="1">
      <c r="B86" s="24"/>
      <c r="C86" s="35" t="s">
        <v>175</v>
      </c>
      <c r="D86" s="25"/>
      <c r="E86" s="25"/>
      <c r="F86" s="25"/>
      <c r="G86" s="25"/>
      <c r="H86" s="25"/>
      <c r="I86" s="25"/>
      <c r="J86" s="25"/>
      <c r="K86" s="25"/>
      <c r="L86" s="23"/>
    </row>
    <row r="87" s="2" customFormat="1" ht="16.5" customHeight="1">
      <c r="A87" s="41"/>
      <c r="B87" s="42"/>
      <c r="C87" s="43"/>
      <c r="D87" s="43"/>
      <c r="E87" s="173" t="s">
        <v>1178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1179</v>
      </c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6.5" customHeight="1">
      <c r="A89" s="41"/>
      <c r="B89" s="42"/>
      <c r="C89" s="43"/>
      <c r="D89" s="43"/>
      <c r="E89" s="72" t="str">
        <f>E11</f>
        <v>IO.02.11 - Řad B2 - nezpůsobilé výdaje</v>
      </c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5" t="s">
        <v>21</v>
      </c>
      <c r="D91" s="43"/>
      <c r="E91" s="43"/>
      <c r="F91" s="30" t="str">
        <f>F14</f>
        <v>Obec Přestavlky u Čerčan</v>
      </c>
      <c r="G91" s="43"/>
      <c r="H91" s="43"/>
      <c r="I91" s="35" t="s">
        <v>23</v>
      </c>
      <c r="J91" s="75" t="str">
        <f>IF(J14="","",J14)</f>
        <v>4. 9. 2023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25.65" customHeight="1">
      <c r="A93" s="41"/>
      <c r="B93" s="42"/>
      <c r="C93" s="35" t="s">
        <v>25</v>
      </c>
      <c r="D93" s="43"/>
      <c r="E93" s="43"/>
      <c r="F93" s="30" t="str">
        <f>E17</f>
        <v>Obec Přestavlky u Čerčan</v>
      </c>
      <c r="G93" s="43"/>
      <c r="H93" s="43"/>
      <c r="I93" s="35" t="s">
        <v>30</v>
      </c>
      <c r="J93" s="39" t="str">
        <f>E23</f>
        <v>Vodohospodářský rozvoj a výstavba, a.s.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5" t="s">
        <v>28</v>
      </c>
      <c r="D94" s="43"/>
      <c r="E94" s="43"/>
      <c r="F94" s="30" t="str">
        <f>IF(E20="","",E20)</f>
        <v>Vyplň údaj</v>
      </c>
      <c r="G94" s="43"/>
      <c r="H94" s="43"/>
      <c r="I94" s="35" t="s">
        <v>33</v>
      </c>
      <c r="J94" s="39" t="str">
        <f>E26</f>
        <v>M. Morská</v>
      </c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11" customFormat="1" ht="29.28" customHeight="1">
      <c r="A96" s="189"/>
      <c r="B96" s="190"/>
      <c r="C96" s="191" t="s">
        <v>195</v>
      </c>
      <c r="D96" s="192" t="s">
        <v>56</v>
      </c>
      <c r="E96" s="192" t="s">
        <v>52</v>
      </c>
      <c r="F96" s="192" t="s">
        <v>53</v>
      </c>
      <c r="G96" s="192" t="s">
        <v>196</v>
      </c>
      <c r="H96" s="192" t="s">
        <v>197</v>
      </c>
      <c r="I96" s="192" t="s">
        <v>198</v>
      </c>
      <c r="J96" s="192" t="s">
        <v>179</v>
      </c>
      <c r="K96" s="193" t="s">
        <v>199</v>
      </c>
      <c r="L96" s="194"/>
      <c r="M96" s="95" t="s">
        <v>19</v>
      </c>
      <c r="N96" s="96" t="s">
        <v>41</v>
      </c>
      <c r="O96" s="96" t="s">
        <v>200</v>
      </c>
      <c r="P96" s="96" t="s">
        <v>201</v>
      </c>
      <c r="Q96" s="96" t="s">
        <v>202</v>
      </c>
      <c r="R96" s="96" t="s">
        <v>203</v>
      </c>
      <c r="S96" s="96" t="s">
        <v>204</v>
      </c>
      <c r="T96" s="97" t="s">
        <v>205</v>
      </c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</row>
    <row r="97" s="2" customFormat="1" ht="22.8" customHeight="1">
      <c r="A97" s="41"/>
      <c r="B97" s="42"/>
      <c r="C97" s="102" t="s">
        <v>206</v>
      </c>
      <c r="D97" s="43"/>
      <c r="E97" s="43"/>
      <c r="F97" s="43"/>
      <c r="G97" s="43"/>
      <c r="H97" s="43"/>
      <c r="I97" s="43"/>
      <c r="J97" s="195">
        <f>BK97</f>
        <v>0</v>
      </c>
      <c r="K97" s="43"/>
      <c r="L97" s="47"/>
      <c r="M97" s="98"/>
      <c r="N97" s="196"/>
      <c r="O97" s="99"/>
      <c r="P97" s="197">
        <f>P98+P424</f>
        <v>0</v>
      </c>
      <c r="Q97" s="99"/>
      <c r="R97" s="197">
        <f>R98+R424</f>
        <v>1.9506359999999998</v>
      </c>
      <c r="S97" s="99"/>
      <c r="T97" s="198">
        <f>T98+T424</f>
        <v>49.127500000000005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70</v>
      </c>
      <c r="AU97" s="20" t="s">
        <v>180</v>
      </c>
      <c r="BK97" s="199">
        <f>BK98+BK424</f>
        <v>0</v>
      </c>
    </row>
    <row r="98" s="12" customFormat="1" ht="25.92" customHeight="1">
      <c r="A98" s="12"/>
      <c r="B98" s="200"/>
      <c r="C98" s="201"/>
      <c r="D98" s="202" t="s">
        <v>70</v>
      </c>
      <c r="E98" s="203" t="s">
        <v>207</v>
      </c>
      <c r="F98" s="203" t="s">
        <v>208</v>
      </c>
      <c r="G98" s="201"/>
      <c r="H98" s="201"/>
      <c r="I98" s="204"/>
      <c r="J98" s="205">
        <f>BK98</f>
        <v>0</v>
      </c>
      <c r="K98" s="201"/>
      <c r="L98" s="206"/>
      <c r="M98" s="207"/>
      <c r="N98" s="208"/>
      <c r="O98" s="208"/>
      <c r="P98" s="209">
        <f>P99+P238+P241+P256+P282+P375+P388+P419</f>
        <v>0</v>
      </c>
      <c r="Q98" s="208"/>
      <c r="R98" s="209">
        <f>R99+R238+R241+R256+R282+R375+R388+R419</f>
        <v>1.9506359999999998</v>
      </c>
      <c r="S98" s="208"/>
      <c r="T98" s="210">
        <f>T99+T238+T241+T256+T282+T375+T388+T419</f>
        <v>49.127500000000005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70</v>
      </c>
      <c r="AU98" s="212" t="s">
        <v>71</v>
      </c>
      <c r="AY98" s="211" t="s">
        <v>209</v>
      </c>
      <c r="BK98" s="213">
        <f>BK99+BK238+BK241+BK256+BK282+BK375+BK388+BK419</f>
        <v>0</v>
      </c>
    </row>
    <row r="99" s="12" customFormat="1" ht="22.8" customHeight="1">
      <c r="A99" s="12"/>
      <c r="B99" s="200"/>
      <c r="C99" s="201"/>
      <c r="D99" s="202" t="s">
        <v>70</v>
      </c>
      <c r="E99" s="214" t="s">
        <v>79</v>
      </c>
      <c r="F99" s="214" t="s">
        <v>210</v>
      </c>
      <c r="G99" s="201"/>
      <c r="H99" s="201"/>
      <c r="I99" s="204"/>
      <c r="J99" s="215">
        <f>BK99</f>
        <v>0</v>
      </c>
      <c r="K99" s="201"/>
      <c r="L99" s="206"/>
      <c r="M99" s="207"/>
      <c r="N99" s="208"/>
      <c r="O99" s="208"/>
      <c r="P99" s="209">
        <f>SUM(P100:P237)</f>
        <v>0</v>
      </c>
      <c r="Q99" s="208"/>
      <c r="R99" s="209">
        <f>SUM(R100:R237)</f>
        <v>0.49162800000000001</v>
      </c>
      <c r="S99" s="208"/>
      <c r="T99" s="210">
        <f>SUM(T100:T237)</f>
        <v>49.127500000000005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79</v>
      </c>
      <c r="AT99" s="212" t="s">
        <v>70</v>
      </c>
      <c r="AU99" s="212" t="s">
        <v>79</v>
      </c>
      <c r="AY99" s="211" t="s">
        <v>209</v>
      </c>
      <c r="BK99" s="213">
        <f>SUM(BK100:BK237)</f>
        <v>0</v>
      </c>
    </row>
    <row r="100" s="2" customFormat="1" ht="37.8" customHeight="1">
      <c r="A100" s="41"/>
      <c r="B100" s="42"/>
      <c r="C100" s="216" t="s">
        <v>79</v>
      </c>
      <c r="D100" s="216" t="s">
        <v>211</v>
      </c>
      <c r="E100" s="217" t="s">
        <v>256</v>
      </c>
      <c r="F100" s="218" t="s">
        <v>257</v>
      </c>
      <c r="G100" s="219" t="s">
        <v>258</v>
      </c>
      <c r="H100" s="220">
        <v>3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0.40000000000000002</v>
      </c>
      <c r="T100" s="226">
        <f>S100*H100</f>
        <v>1.2000000000000002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2519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260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1185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3" customFormat="1">
      <c r="A103" s="13"/>
      <c r="B103" s="234"/>
      <c r="C103" s="235"/>
      <c r="D103" s="236" t="s">
        <v>220</v>
      </c>
      <c r="E103" s="237" t="s">
        <v>19</v>
      </c>
      <c r="F103" s="238" t="s">
        <v>261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220</v>
      </c>
      <c r="AU103" s="244" t="s">
        <v>81</v>
      </c>
      <c r="AV103" s="13" t="s">
        <v>79</v>
      </c>
      <c r="AW103" s="13" t="s">
        <v>32</v>
      </c>
      <c r="AX103" s="13" t="s">
        <v>71</v>
      </c>
      <c r="AY103" s="244" t="s">
        <v>209</v>
      </c>
    </row>
    <row r="104" s="14" customFormat="1">
      <c r="A104" s="14"/>
      <c r="B104" s="245"/>
      <c r="C104" s="246"/>
      <c r="D104" s="236" t="s">
        <v>220</v>
      </c>
      <c r="E104" s="247" t="s">
        <v>19</v>
      </c>
      <c r="F104" s="248" t="s">
        <v>2520</v>
      </c>
      <c r="G104" s="246"/>
      <c r="H104" s="249">
        <v>3</v>
      </c>
      <c r="I104" s="250"/>
      <c r="J104" s="246"/>
      <c r="K104" s="246"/>
      <c r="L104" s="251"/>
      <c r="M104" s="252"/>
      <c r="N104" s="253"/>
      <c r="O104" s="253"/>
      <c r="P104" s="253"/>
      <c r="Q104" s="253"/>
      <c r="R104" s="253"/>
      <c r="S104" s="253"/>
      <c r="T104" s="25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5" t="s">
        <v>220</v>
      </c>
      <c r="AU104" s="255" t="s">
        <v>81</v>
      </c>
      <c r="AV104" s="14" t="s">
        <v>81</v>
      </c>
      <c r="AW104" s="14" t="s">
        <v>32</v>
      </c>
      <c r="AX104" s="14" t="s">
        <v>79</v>
      </c>
      <c r="AY104" s="255" t="s">
        <v>209</v>
      </c>
    </row>
    <row r="105" s="2" customFormat="1" ht="37.8" customHeight="1">
      <c r="A105" s="41"/>
      <c r="B105" s="42"/>
      <c r="C105" s="216" t="s">
        <v>81</v>
      </c>
      <c r="D105" s="216" t="s">
        <v>211</v>
      </c>
      <c r="E105" s="217" t="s">
        <v>264</v>
      </c>
      <c r="F105" s="218" t="s">
        <v>265</v>
      </c>
      <c r="G105" s="219" t="s">
        <v>258</v>
      </c>
      <c r="H105" s="220">
        <v>61.5</v>
      </c>
      <c r="I105" s="221"/>
      <c r="J105" s="222">
        <f>ROUND(I105*H105,2)</f>
        <v>0</v>
      </c>
      <c r="K105" s="218" t="s">
        <v>215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0.44</v>
      </c>
      <c r="T105" s="226">
        <f>S105*H105</f>
        <v>27.059999999999999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216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216</v>
      </c>
      <c r="BM105" s="227" t="s">
        <v>2521</v>
      </c>
    </row>
    <row r="106" s="2" customFormat="1">
      <c r="A106" s="41"/>
      <c r="B106" s="42"/>
      <c r="C106" s="43"/>
      <c r="D106" s="229" t="s">
        <v>218</v>
      </c>
      <c r="E106" s="43"/>
      <c r="F106" s="230" t="s">
        <v>267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218</v>
      </c>
      <c r="AU106" s="20" t="s">
        <v>81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1185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2522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81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4" customFormat="1">
      <c r="A109" s="14"/>
      <c r="B109" s="245"/>
      <c r="C109" s="246"/>
      <c r="D109" s="236" t="s">
        <v>220</v>
      </c>
      <c r="E109" s="247" t="s">
        <v>19</v>
      </c>
      <c r="F109" s="248" t="s">
        <v>2523</v>
      </c>
      <c r="G109" s="246"/>
      <c r="H109" s="249">
        <v>61.5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220</v>
      </c>
      <c r="AU109" s="255" t="s">
        <v>81</v>
      </c>
      <c r="AV109" s="14" t="s">
        <v>81</v>
      </c>
      <c r="AW109" s="14" t="s">
        <v>32</v>
      </c>
      <c r="AX109" s="14" t="s">
        <v>79</v>
      </c>
      <c r="AY109" s="255" t="s">
        <v>209</v>
      </c>
    </row>
    <row r="110" s="2" customFormat="1" ht="37.8" customHeight="1">
      <c r="A110" s="41"/>
      <c r="B110" s="42"/>
      <c r="C110" s="216" t="s">
        <v>146</v>
      </c>
      <c r="D110" s="216" t="s">
        <v>211</v>
      </c>
      <c r="E110" s="217" t="s">
        <v>2524</v>
      </c>
      <c r="F110" s="218" t="s">
        <v>2525</v>
      </c>
      <c r="G110" s="219" t="s">
        <v>258</v>
      </c>
      <c r="H110" s="220">
        <v>61.5</v>
      </c>
      <c r="I110" s="221"/>
      <c r="J110" s="222">
        <f>ROUND(I110*H110,2)</f>
        <v>0</v>
      </c>
      <c r="K110" s="218" t="s">
        <v>215</v>
      </c>
      <c r="L110" s="47"/>
      <c r="M110" s="223" t="s">
        <v>19</v>
      </c>
      <c r="N110" s="224" t="s">
        <v>42</v>
      </c>
      <c r="O110" s="87"/>
      <c r="P110" s="225">
        <f>O110*H110</f>
        <v>0</v>
      </c>
      <c r="Q110" s="225">
        <v>0</v>
      </c>
      <c r="R110" s="225">
        <f>Q110*H110</f>
        <v>0</v>
      </c>
      <c r="S110" s="225">
        <v>0.32500000000000001</v>
      </c>
      <c r="T110" s="226">
        <f>S110*H110</f>
        <v>19.987500000000001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216</v>
      </c>
      <c r="AT110" s="227" t="s">
        <v>211</v>
      </c>
      <c r="AU110" s="227" t="s">
        <v>81</v>
      </c>
      <c r="AY110" s="20" t="s">
        <v>209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79</v>
      </c>
      <c r="BK110" s="228">
        <f>ROUND(I110*H110,2)</f>
        <v>0</v>
      </c>
      <c r="BL110" s="20" t="s">
        <v>216</v>
      </c>
      <c r="BM110" s="227" t="s">
        <v>2526</v>
      </c>
    </row>
    <row r="111" s="2" customFormat="1">
      <c r="A111" s="41"/>
      <c r="B111" s="42"/>
      <c r="C111" s="43"/>
      <c r="D111" s="229" t="s">
        <v>218</v>
      </c>
      <c r="E111" s="43"/>
      <c r="F111" s="230" t="s">
        <v>2527</v>
      </c>
      <c r="G111" s="43"/>
      <c r="H111" s="43"/>
      <c r="I111" s="231"/>
      <c r="J111" s="43"/>
      <c r="K111" s="43"/>
      <c r="L111" s="47"/>
      <c r="M111" s="232"/>
      <c r="N111" s="233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218</v>
      </c>
      <c r="AU111" s="20" t="s">
        <v>81</v>
      </c>
    </row>
    <row r="112" s="13" customFormat="1">
      <c r="A112" s="13"/>
      <c r="B112" s="234"/>
      <c r="C112" s="235"/>
      <c r="D112" s="236" t="s">
        <v>220</v>
      </c>
      <c r="E112" s="237" t="s">
        <v>19</v>
      </c>
      <c r="F112" s="238" t="s">
        <v>1185</v>
      </c>
      <c r="G112" s="235"/>
      <c r="H112" s="237" t="s">
        <v>19</v>
      </c>
      <c r="I112" s="239"/>
      <c r="J112" s="235"/>
      <c r="K112" s="235"/>
      <c r="L112" s="240"/>
      <c r="M112" s="241"/>
      <c r="N112" s="242"/>
      <c r="O112" s="242"/>
      <c r="P112" s="242"/>
      <c r="Q112" s="242"/>
      <c r="R112" s="242"/>
      <c r="S112" s="242"/>
      <c r="T112" s="24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4" t="s">
        <v>220</v>
      </c>
      <c r="AU112" s="244" t="s">
        <v>81</v>
      </c>
      <c r="AV112" s="13" t="s">
        <v>79</v>
      </c>
      <c r="AW112" s="13" t="s">
        <v>32</v>
      </c>
      <c r="AX112" s="13" t="s">
        <v>71</v>
      </c>
      <c r="AY112" s="244" t="s">
        <v>209</v>
      </c>
    </row>
    <row r="113" s="13" customFormat="1">
      <c r="A113" s="13"/>
      <c r="B113" s="234"/>
      <c r="C113" s="235"/>
      <c r="D113" s="236" t="s">
        <v>220</v>
      </c>
      <c r="E113" s="237" t="s">
        <v>19</v>
      </c>
      <c r="F113" s="238" t="s">
        <v>2522</v>
      </c>
      <c r="G113" s="235"/>
      <c r="H113" s="237" t="s">
        <v>19</v>
      </c>
      <c r="I113" s="239"/>
      <c r="J113" s="235"/>
      <c r="K113" s="235"/>
      <c r="L113" s="240"/>
      <c r="M113" s="241"/>
      <c r="N113" s="242"/>
      <c r="O113" s="242"/>
      <c r="P113" s="242"/>
      <c r="Q113" s="242"/>
      <c r="R113" s="242"/>
      <c r="S113" s="242"/>
      <c r="T113" s="24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4" t="s">
        <v>220</v>
      </c>
      <c r="AU113" s="244" t="s">
        <v>81</v>
      </c>
      <c r="AV113" s="13" t="s">
        <v>79</v>
      </c>
      <c r="AW113" s="13" t="s">
        <v>32</v>
      </c>
      <c r="AX113" s="13" t="s">
        <v>71</v>
      </c>
      <c r="AY113" s="244" t="s">
        <v>209</v>
      </c>
    </row>
    <row r="114" s="14" customFormat="1">
      <c r="A114" s="14"/>
      <c r="B114" s="245"/>
      <c r="C114" s="246"/>
      <c r="D114" s="236" t="s">
        <v>220</v>
      </c>
      <c r="E114" s="247" t="s">
        <v>19</v>
      </c>
      <c r="F114" s="248" t="s">
        <v>2523</v>
      </c>
      <c r="G114" s="246"/>
      <c r="H114" s="249">
        <v>61.5</v>
      </c>
      <c r="I114" s="250"/>
      <c r="J114" s="246"/>
      <c r="K114" s="246"/>
      <c r="L114" s="251"/>
      <c r="M114" s="252"/>
      <c r="N114" s="253"/>
      <c r="O114" s="253"/>
      <c r="P114" s="253"/>
      <c r="Q114" s="253"/>
      <c r="R114" s="253"/>
      <c r="S114" s="253"/>
      <c r="T114" s="25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5" t="s">
        <v>220</v>
      </c>
      <c r="AU114" s="255" t="s">
        <v>81</v>
      </c>
      <c r="AV114" s="14" t="s">
        <v>81</v>
      </c>
      <c r="AW114" s="14" t="s">
        <v>32</v>
      </c>
      <c r="AX114" s="14" t="s">
        <v>79</v>
      </c>
      <c r="AY114" s="255" t="s">
        <v>209</v>
      </c>
    </row>
    <row r="115" s="2" customFormat="1" ht="37.8" customHeight="1">
      <c r="A115" s="41"/>
      <c r="B115" s="42"/>
      <c r="C115" s="216" t="s">
        <v>216</v>
      </c>
      <c r="D115" s="216" t="s">
        <v>211</v>
      </c>
      <c r="E115" s="217" t="s">
        <v>273</v>
      </c>
      <c r="F115" s="218" t="s">
        <v>274</v>
      </c>
      <c r="G115" s="219" t="s">
        <v>258</v>
      </c>
      <c r="H115" s="220">
        <v>2</v>
      </c>
      <c r="I115" s="221"/>
      <c r="J115" s="222">
        <f>ROUND(I115*H115,2)</f>
        <v>0</v>
      </c>
      <c r="K115" s="218" t="s">
        <v>215</v>
      </c>
      <c r="L115" s="47"/>
      <c r="M115" s="223" t="s">
        <v>19</v>
      </c>
      <c r="N115" s="224" t="s">
        <v>42</v>
      </c>
      <c r="O115" s="87"/>
      <c r="P115" s="225">
        <f>O115*H115</f>
        <v>0</v>
      </c>
      <c r="Q115" s="225">
        <v>0</v>
      </c>
      <c r="R115" s="225">
        <f>Q115*H115</f>
        <v>0</v>
      </c>
      <c r="S115" s="225">
        <v>0.44</v>
      </c>
      <c r="T115" s="226">
        <f>S115*H115</f>
        <v>0.88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7" t="s">
        <v>216</v>
      </c>
      <c r="AT115" s="227" t="s">
        <v>211</v>
      </c>
      <c r="AU115" s="227" t="s">
        <v>81</v>
      </c>
      <c r="AY115" s="20" t="s">
        <v>209</v>
      </c>
      <c r="BE115" s="228">
        <f>IF(N115="základní",J115,0)</f>
        <v>0</v>
      </c>
      <c r="BF115" s="228">
        <f>IF(N115="snížená",J115,0)</f>
        <v>0</v>
      </c>
      <c r="BG115" s="228">
        <f>IF(N115="zákl. přenesená",J115,0)</f>
        <v>0</v>
      </c>
      <c r="BH115" s="228">
        <f>IF(N115="sníž. přenesená",J115,0)</f>
        <v>0</v>
      </c>
      <c r="BI115" s="228">
        <f>IF(N115="nulová",J115,0)</f>
        <v>0</v>
      </c>
      <c r="BJ115" s="20" t="s">
        <v>79</v>
      </c>
      <c r="BK115" s="228">
        <f>ROUND(I115*H115,2)</f>
        <v>0</v>
      </c>
      <c r="BL115" s="20" t="s">
        <v>216</v>
      </c>
      <c r="BM115" s="227" t="s">
        <v>2528</v>
      </c>
    </row>
    <row r="116" s="2" customFormat="1">
      <c r="A116" s="41"/>
      <c r="B116" s="42"/>
      <c r="C116" s="43"/>
      <c r="D116" s="229" t="s">
        <v>218</v>
      </c>
      <c r="E116" s="43"/>
      <c r="F116" s="230" t="s">
        <v>276</v>
      </c>
      <c r="G116" s="43"/>
      <c r="H116" s="43"/>
      <c r="I116" s="231"/>
      <c r="J116" s="43"/>
      <c r="K116" s="43"/>
      <c r="L116" s="47"/>
      <c r="M116" s="232"/>
      <c r="N116" s="233"/>
      <c r="O116" s="87"/>
      <c r="P116" s="87"/>
      <c r="Q116" s="87"/>
      <c r="R116" s="87"/>
      <c r="S116" s="87"/>
      <c r="T116" s="88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0" t="s">
        <v>218</v>
      </c>
      <c r="AU116" s="20" t="s">
        <v>81</v>
      </c>
    </row>
    <row r="117" s="13" customFormat="1">
      <c r="A117" s="13"/>
      <c r="B117" s="234"/>
      <c r="C117" s="235"/>
      <c r="D117" s="236" t="s">
        <v>220</v>
      </c>
      <c r="E117" s="237" t="s">
        <v>19</v>
      </c>
      <c r="F117" s="238" t="s">
        <v>1185</v>
      </c>
      <c r="G117" s="235"/>
      <c r="H117" s="237" t="s">
        <v>19</v>
      </c>
      <c r="I117" s="239"/>
      <c r="J117" s="235"/>
      <c r="K117" s="235"/>
      <c r="L117" s="240"/>
      <c r="M117" s="241"/>
      <c r="N117" s="242"/>
      <c r="O117" s="242"/>
      <c r="P117" s="242"/>
      <c r="Q117" s="242"/>
      <c r="R117" s="242"/>
      <c r="S117" s="242"/>
      <c r="T117" s="24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4" t="s">
        <v>220</v>
      </c>
      <c r="AU117" s="244" t="s">
        <v>81</v>
      </c>
      <c r="AV117" s="13" t="s">
        <v>79</v>
      </c>
      <c r="AW117" s="13" t="s">
        <v>32</v>
      </c>
      <c r="AX117" s="13" t="s">
        <v>71</v>
      </c>
      <c r="AY117" s="244" t="s">
        <v>209</v>
      </c>
    </row>
    <row r="118" s="13" customFormat="1">
      <c r="A118" s="13"/>
      <c r="B118" s="234"/>
      <c r="C118" s="235"/>
      <c r="D118" s="236" t="s">
        <v>220</v>
      </c>
      <c r="E118" s="237" t="s">
        <v>19</v>
      </c>
      <c r="F118" s="238" t="s">
        <v>261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220</v>
      </c>
      <c r="AU118" s="244" t="s">
        <v>81</v>
      </c>
      <c r="AV118" s="13" t="s">
        <v>79</v>
      </c>
      <c r="AW118" s="13" t="s">
        <v>32</v>
      </c>
      <c r="AX118" s="13" t="s">
        <v>71</v>
      </c>
      <c r="AY118" s="244" t="s">
        <v>209</v>
      </c>
    </row>
    <row r="119" s="14" customFormat="1">
      <c r="A119" s="14"/>
      <c r="B119" s="245"/>
      <c r="C119" s="246"/>
      <c r="D119" s="236" t="s">
        <v>220</v>
      </c>
      <c r="E119" s="247" t="s">
        <v>19</v>
      </c>
      <c r="F119" s="248" t="s">
        <v>1880</v>
      </c>
      <c r="G119" s="246"/>
      <c r="H119" s="249">
        <v>2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220</v>
      </c>
      <c r="AU119" s="255" t="s">
        <v>81</v>
      </c>
      <c r="AV119" s="14" t="s">
        <v>81</v>
      </c>
      <c r="AW119" s="14" t="s">
        <v>32</v>
      </c>
      <c r="AX119" s="14" t="s">
        <v>79</v>
      </c>
      <c r="AY119" s="255" t="s">
        <v>209</v>
      </c>
    </row>
    <row r="120" s="2" customFormat="1" ht="16.5" customHeight="1">
      <c r="A120" s="41"/>
      <c r="B120" s="42"/>
      <c r="C120" s="216" t="s">
        <v>236</v>
      </c>
      <c r="D120" s="216" t="s">
        <v>211</v>
      </c>
      <c r="E120" s="217" t="s">
        <v>285</v>
      </c>
      <c r="F120" s="218" t="s">
        <v>286</v>
      </c>
      <c r="G120" s="219" t="s">
        <v>287</v>
      </c>
      <c r="H120" s="220">
        <v>150</v>
      </c>
      <c r="I120" s="221"/>
      <c r="J120" s="222">
        <f>ROUND(I120*H120,2)</f>
        <v>0</v>
      </c>
      <c r="K120" s="218" t="s">
        <v>215</v>
      </c>
      <c r="L120" s="47"/>
      <c r="M120" s="223" t="s">
        <v>19</v>
      </c>
      <c r="N120" s="224" t="s">
        <v>42</v>
      </c>
      <c r="O120" s="87"/>
      <c r="P120" s="225">
        <f>O120*H120</f>
        <v>0</v>
      </c>
      <c r="Q120" s="225">
        <v>3.0000000000000001E-05</v>
      </c>
      <c r="R120" s="225">
        <f>Q120*H120</f>
        <v>0.0045000000000000005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216</v>
      </c>
      <c r="AT120" s="227" t="s">
        <v>211</v>
      </c>
      <c r="AU120" s="227" t="s">
        <v>81</v>
      </c>
      <c r="AY120" s="20" t="s">
        <v>209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20" t="s">
        <v>79</v>
      </c>
      <c r="BK120" s="228">
        <f>ROUND(I120*H120,2)</f>
        <v>0</v>
      </c>
      <c r="BL120" s="20" t="s">
        <v>216</v>
      </c>
      <c r="BM120" s="227" t="s">
        <v>2529</v>
      </c>
    </row>
    <row r="121" s="2" customFormat="1">
      <c r="A121" s="41"/>
      <c r="B121" s="42"/>
      <c r="C121" s="43"/>
      <c r="D121" s="229" t="s">
        <v>218</v>
      </c>
      <c r="E121" s="43"/>
      <c r="F121" s="230" t="s">
        <v>289</v>
      </c>
      <c r="G121" s="43"/>
      <c r="H121" s="43"/>
      <c r="I121" s="231"/>
      <c r="J121" s="43"/>
      <c r="K121" s="43"/>
      <c r="L121" s="47"/>
      <c r="M121" s="232"/>
      <c r="N121" s="233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218</v>
      </c>
      <c r="AU121" s="20" t="s">
        <v>81</v>
      </c>
    </row>
    <row r="122" s="2" customFormat="1" ht="24.15" customHeight="1">
      <c r="A122" s="41"/>
      <c r="B122" s="42"/>
      <c r="C122" s="216" t="s">
        <v>227</v>
      </c>
      <c r="D122" s="216" t="s">
        <v>211</v>
      </c>
      <c r="E122" s="217" t="s">
        <v>291</v>
      </c>
      <c r="F122" s="218" t="s">
        <v>292</v>
      </c>
      <c r="G122" s="219" t="s">
        <v>293</v>
      </c>
      <c r="H122" s="220">
        <v>15</v>
      </c>
      <c r="I122" s="221"/>
      <c r="J122" s="222">
        <f>ROUND(I122*H122,2)</f>
        <v>0</v>
      </c>
      <c r="K122" s="218" t="s">
        <v>215</v>
      </c>
      <c r="L122" s="47"/>
      <c r="M122" s="223" t="s">
        <v>19</v>
      </c>
      <c r="N122" s="224" t="s">
        <v>42</v>
      </c>
      <c r="O122" s="87"/>
      <c r="P122" s="225">
        <f>O122*H122</f>
        <v>0</v>
      </c>
      <c r="Q122" s="225">
        <v>0</v>
      </c>
      <c r="R122" s="225">
        <f>Q122*H122</f>
        <v>0</v>
      </c>
      <c r="S122" s="225">
        <v>0</v>
      </c>
      <c r="T122" s="226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7" t="s">
        <v>216</v>
      </c>
      <c r="AT122" s="227" t="s">
        <v>211</v>
      </c>
      <c r="AU122" s="227" t="s">
        <v>81</v>
      </c>
      <c r="AY122" s="20" t="s">
        <v>209</v>
      </c>
      <c r="BE122" s="228">
        <f>IF(N122="základní",J122,0)</f>
        <v>0</v>
      </c>
      <c r="BF122" s="228">
        <f>IF(N122="snížená",J122,0)</f>
        <v>0</v>
      </c>
      <c r="BG122" s="228">
        <f>IF(N122="zákl. přenesená",J122,0)</f>
        <v>0</v>
      </c>
      <c r="BH122" s="228">
        <f>IF(N122="sníž. přenesená",J122,0)</f>
        <v>0</v>
      </c>
      <c r="BI122" s="228">
        <f>IF(N122="nulová",J122,0)</f>
        <v>0</v>
      </c>
      <c r="BJ122" s="20" t="s">
        <v>79</v>
      </c>
      <c r="BK122" s="228">
        <f>ROUND(I122*H122,2)</f>
        <v>0</v>
      </c>
      <c r="BL122" s="20" t="s">
        <v>216</v>
      </c>
      <c r="BM122" s="227" t="s">
        <v>2530</v>
      </c>
    </row>
    <row r="123" s="2" customFormat="1">
      <c r="A123" s="41"/>
      <c r="B123" s="42"/>
      <c r="C123" s="43"/>
      <c r="D123" s="229" t="s">
        <v>218</v>
      </c>
      <c r="E123" s="43"/>
      <c r="F123" s="230" t="s">
        <v>295</v>
      </c>
      <c r="G123" s="43"/>
      <c r="H123" s="43"/>
      <c r="I123" s="231"/>
      <c r="J123" s="43"/>
      <c r="K123" s="43"/>
      <c r="L123" s="47"/>
      <c r="M123" s="232"/>
      <c r="N123" s="233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218</v>
      </c>
      <c r="AU123" s="20" t="s">
        <v>81</v>
      </c>
    </row>
    <row r="124" s="2" customFormat="1" ht="49.05" customHeight="1">
      <c r="A124" s="41"/>
      <c r="B124" s="42"/>
      <c r="C124" s="216" t="s">
        <v>245</v>
      </c>
      <c r="D124" s="216" t="s">
        <v>211</v>
      </c>
      <c r="E124" s="217" t="s">
        <v>318</v>
      </c>
      <c r="F124" s="218" t="s">
        <v>319</v>
      </c>
      <c r="G124" s="219" t="s">
        <v>299</v>
      </c>
      <c r="H124" s="220">
        <v>4</v>
      </c>
      <c r="I124" s="221"/>
      <c r="J124" s="222">
        <f>ROUND(I124*H124,2)</f>
        <v>0</v>
      </c>
      <c r="K124" s="218" t="s">
        <v>215</v>
      </c>
      <c r="L124" s="47"/>
      <c r="M124" s="223" t="s">
        <v>19</v>
      </c>
      <c r="N124" s="224" t="s">
        <v>42</v>
      </c>
      <c r="O124" s="87"/>
      <c r="P124" s="225">
        <f>O124*H124</f>
        <v>0</v>
      </c>
      <c r="Q124" s="225">
        <v>0.06053</v>
      </c>
      <c r="R124" s="225">
        <f>Q124*H124</f>
        <v>0.24212</v>
      </c>
      <c r="S124" s="225">
        <v>0</v>
      </c>
      <c r="T124" s="226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7" t="s">
        <v>216</v>
      </c>
      <c r="AT124" s="227" t="s">
        <v>211</v>
      </c>
      <c r="AU124" s="227" t="s">
        <v>81</v>
      </c>
      <c r="AY124" s="20" t="s">
        <v>209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20" t="s">
        <v>79</v>
      </c>
      <c r="BK124" s="228">
        <f>ROUND(I124*H124,2)</f>
        <v>0</v>
      </c>
      <c r="BL124" s="20" t="s">
        <v>216</v>
      </c>
      <c r="BM124" s="227" t="s">
        <v>2531</v>
      </c>
    </row>
    <row r="125" s="2" customFormat="1">
      <c r="A125" s="41"/>
      <c r="B125" s="42"/>
      <c r="C125" s="43"/>
      <c r="D125" s="229" t="s">
        <v>218</v>
      </c>
      <c r="E125" s="43"/>
      <c r="F125" s="230" t="s">
        <v>321</v>
      </c>
      <c r="G125" s="43"/>
      <c r="H125" s="43"/>
      <c r="I125" s="231"/>
      <c r="J125" s="43"/>
      <c r="K125" s="43"/>
      <c r="L125" s="47"/>
      <c r="M125" s="232"/>
      <c r="N125" s="233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218</v>
      </c>
      <c r="AU125" s="20" t="s">
        <v>81</v>
      </c>
    </row>
    <row r="126" s="13" customFormat="1">
      <c r="A126" s="13"/>
      <c r="B126" s="234"/>
      <c r="C126" s="235"/>
      <c r="D126" s="236" t="s">
        <v>220</v>
      </c>
      <c r="E126" s="237" t="s">
        <v>19</v>
      </c>
      <c r="F126" s="238" t="s">
        <v>1201</v>
      </c>
      <c r="G126" s="235"/>
      <c r="H126" s="237" t="s">
        <v>19</v>
      </c>
      <c r="I126" s="239"/>
      <c r="J126" s="235"/>
      <c r="K126" s="235"/>
      <c r="L126" s="240"/>
      <c r="M126" s="241"/>
      <c r="N126" s="242"/>
      <c r="O126" s="242"/>
      <c r="P126" s="242"/>
      <c r="Q126" s="242"/>
      <c r="R126" s="242"/>
      <c r="S126" s="242"/>
      <c r="T126" s="24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4" t="s">
        <v>220</v>
      </c>
      <c r="AU126" s="244" t="s">
        <v>81</v>
      </c>
      <c r="AV126" s="13" t="s">
        <v>79</v>
      </c>
      <c r="AW126" s="13" t="s">
        <v>32</v>
      </c>
      <c r="AX126" s="13" t="s">
        <v>71</v>
      </c>
      <c r="AY126" s="244" t="s">
        <v>209</v>
      </c>
    </row>
    <row r="127" s="14" customFormat="1">
      <c r="A127" s="14"/>
      <c r="B127" s="245"/>
      <c r="C127" s="246"/>
      <c r="D127" s="236" t="s">
        <v>220</v>
      </c>
      <c r="E127" s="247" t="s">
        <v>19</v>
      </c>
      <c r="F127" s="248" t="s">
        <v>323</v>
      </c>
      <c r="G127" s="246"/>
      <c r="H127" s="249">
        <v>4</v>
      </c>
      <c r="I127" s="250"/>
      <c r="J127" s="246"/>
      <c r="K127" s="246"/>
      <c r="L127" s="251"/>
      <c r="M127" s="252"/>
      <c r="N127" s="253"/>
      <c r="O127" s="253"/>
      <c r="P127" s="253"/>
      <c r="Q127" s="253"/>
      <c r="R127" s="253"/>
      <c r="S127" s="253"/>
      <c r="T127" s="25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5" t="s">
        <v>220</v>
      </c>
      <c r="AU127" s="255" t="s">
        <v>81</v>
      </c>
      <c r="AV127" s="14" t="s">
        <v>81</v>
      </c>
      <c r="AW127" s="14" t="s">
        <v>32</v>
      </c>
      <c r="AX127" s="14" t="s">
        <v>79</v>
      </c>
      <c r="AY127" s="255" t="s">
        <v>209</v>
      </c>
    </row>
    <row r="128" s="2" customFormat="1" ht="16.5" customHeight="1">
      <c r="A128" s="41"/>
      <c r="B128" s="42"/>
      <c r="C128" s="216" t="s">
        <v>250</v>
      </c>
      <c r="D128" s="216" t="s">
        <v>211</v>
      </c>
      <c r="E128" s="217" t="s">
        <v>1202</v>
      </c>
      <c r="F128" s="218" t="s">
        <v>1203</v>
      </c>
      <c r="G128" s="219" t="s">
        <v>258</v>
      </c>
      <c r="H128" s="220">
        <v>16</v>
      </c>
      <c r="I128" s="221"/>
      <c r="J128" s="222">
        <f>ROUND(I128*H128,2)</f>
        <v>0</v>
      </c>
      <c r="K128" s="218" t="s">
        <v>215</v>
      </c>
      <c r="L128" s="47"/>
      <c r="M128" s="223" t="s">
        <v>19</v>
      </c>
      <c r="N128" s="224" t="s">
        <v>42</v>
      </c>
      <c r="O128" s="87"/>
      <c r="P128" s="225">
        <f>O128*H128</f>
        <v>0</v>
      </c>
      <c r="Q128" s="225">
        <v>0</v>
      </c>
      <c r="R128" s="225">
        <f>Q128*H128</f>
        <v>0</v>
      </c>
      <c r="S128" s="225">
        <v>0</v>
      </c>
      <c r="T128" s="226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27" t="s">
        <v>216</v>
      </c>
      <c r="AT128" s="227" t="s">
        <v>211</v>
      </c>
      <c r="AU128" s="227" t="s">
        <v>81</v>
      </c>
      <c r="AY128" s="20" t="s">
        <v>209</v>
      </c>
      <c r="BE128" s="228">
        <f>IF(N128="základní",J128,0)</f>
        <v>0</v>
      </c>
      <c r="BF128" s="228">
        <f>IF(N128="snížená",J128,0)</f>
        <v>0</v>
      </c>
      <c r="BG128" s="228">
        <f>IF(N128="zákl. přenesená",J128,0)</f>
        <v>0</v>
      </c>
      <c r="BH128" s="228">
        <f>IF(N128="sníž. přenesená",J128,0)</f>
        <v>0</v>
      </c>
      <c r="BI128" s="228">
        <f>IF(N128="nulová",J128,0)</f>
        <v>0</v>
      </c>
      <c r="BJ128" s="20" t="s">
        <v>79</v>
      </c>
      <c r="BK128" s="228">
        <f>ROUND(I128*H128,2)</f>
        <v>0</v>
      </c>
      <c r="BL128" s="20" t="s">
        <v>216</v>
      </c>
      <c r="BM128" s="227" t="s">
        <v>2532</v>
      </c>
    </row>
    <row r="129" s="2" customFormat="1">
      <c r="A129" s="41"/>
      <c r="B129" s="42"/>
      <c r="C129" s="43"/>
      <c r="D129" s="229" t="s">
        <v>218</v>
      </c>
      <c r="E129" s="43"/>
      <c r="F129" s="230" t="s">
        <v>1205</v>
      </c>
      <c r="G129" s="43"/>
      <c r="H129" s="43"/>
      <c r="I129" s="231"/>
      <c r="J129" s="43"/>
      <c r="K129" s="43"/>
      <c r="L129" s="47"/>
      <c r="M129" s="232"/>
      <c r="N129" s="233"/>
      <c r="O129" s="87"/>
      <c r="P129" s="87"/>
      <c r="Q129" s="87"/>
      <c r="R129" s="87"/>
      <c r="S129" s="87"/>
      <c r="T129" s="88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T129" s="20" t="s">
        <v>218</v>
      </c>
      <c r="AU129" s="20" t="s">
        <v>81</v>
      </c>
    </row>
    <row r="130" s="13" customFormat="1">
      <c r="A130" s="13"/>
      <c r="B130" s="234"/>
      <c r="C130" s="235"/>
      <c r="D130" s="236" t="s">
        <v>220</v>
      </c>
      <c r="E130" s="237" t="s">
        <v>19</v>
      </c>
      <c r="F130" s="238" t="s">
        <v>1206</v>
      </c>
      <c r="G130" s="235"/>
      <c r="H130" s="237" t="s">
        <v>19</v>
      </c>
      <c r="I130" s="239"/>
      <c r="J130" s="235"/>
      <c r="K130" s="235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220</v>
      </c>
      <c r="AU130" s="244" t="s">
        <v>81</v>
      </c>
      <c r="AV130" s="13" t="s">
        <v>79</v>
      </c>
      <c r="AW130" s="13" t="s">
        <v>32</v>
      </c>
      <c r="AX130" s="13" t="s">
        <v>71</v>
      </c>
      <c r="AY130" s="244" t="s">
        <v>209</v>
      </c>
    </row>
    <row r="131" s="13" customFormat="1">
      <c r="A131" s="13"/>
      <c r="B131" s="234"/>
      <c r="C131" s="235"/>
      <c r="D131" s="236" t="s">
        <v>220</v>
      </c>
      <c r="E131" s="237" t="s">
        <v>19</v>
      </c>
      <c r="F131" s="238" t="s">
        <v>337</v>
      </c>
      <c r="G131" s="235"/>
      <c r="H131" s="237" t="s">
        <v>19</v>
      </c>
      <c r="I131" s="239"/>
      <c r="J131" s="235"/>
      <c r="K131" s="235"/>
      <c r="L131" s="240"/>
      <c r="M131" s="241"/>
      <c r="N131" s="242"/>
      <c r="O131" s="242"/>
      <c r="P131" s="242"/>
      <c r="Q131" s="242"/>
      <c r="R131" s="242"/>
      <c r="S131" s="242"/>
      <c r="T131" s="24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4" t="s">
        <v>220</v>
      </c>
      <c r="AU131" s="244" t="s">
        <v>81</v>
      </c>
      <c r="AV131" s="13" t="s">
        <v>79</v>
      </c>
      <c r="AW131" s="13" t="s">
        <v>32</v>
      </c>
      <c r="AX131" s="13" t="s">
        <v>71</v>
      </c>
      <c r="AY131" s="244" t="s">
        <v>209</v>
      </c>
    </row>
    <row r="132" s="14" customFormat="1">
      <c r="A132" s="14"/>
      <c r="B132" s="245"/>
      <c r="C132" s="246"/>
      <c r="D132" s="236" t="s">
        <v>220</v>
      </c>
      <c r="E132" s="247" t="s">
        <v>19</v>
      </c>
      <c r="F132" s="248" t="s">
        <v>2533</v>
      </c>
      <c r="G132" s="246"/>
      <c r="H132" s="249">
        <v>16</v>
      </c>
      <c r="I132" s="250"/>
      <c r="J132" s="246"/>
      <c r="K132" s="246"/>
      <c r="L132" s="251"/>
      <c r="M132" s="252"/>
      <c r="N132" s="253"/>
      <c r="O132" s="253"/>
      <c r="P132" s="253"/>
      <c r="Q132" s="253"/>
      <c r="R132" s="253"/>
      <c r="S132" s="253"/>
      <c r="T132" s="25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5" t="s">
        <v>220</v>
      </c>
      <c r="AU132" s="255" t="s">
        <v>81</v>
      </c>
      <c r="AV132" s="14" t="s">
        <v>81</v>
      </c>
      <c r="AW132" s="14" t="s">
        <v>32</v>
      </c>
      <c r="AX132" s="14" t="s">
        <v>79</v>
      </c>
      <c r="AY132" s="255" t="s">
        <v>209</v>
      </c>
    </row>
    <row r="133" s="2" customFormat="1" ht="33" customHeight="1">
      <c r="A133" s="41"/>
      <c r="B133" s="42"/>
      <c r="C133" s="216" t="s">
        <v>255</v>
      </c>
      <c r="D133" s="216" t="s">
        <v>211</v>
      </c>
      <c r="E133" s="217" t="s">
        <v>391</v>
      </c>
      <c r="F133" s="218" t="s">
        <v>392</v>
      </c>
      <c r="G133" s="219" t="s">
        <v>362</v>
      </c>
      <c r="H133" s="220">
        <v>63</v>
      </c>
      <c r="I133" s="221"/>
      <c r="J133" s="222">
        <f>ROUND(I133*H133,2)</f>
        <v>0</v>
      </c>
      <c r="K133" s="218" t="s">
        <v>215</v>
      </c>
      <c r="L133" s="47"/>
      <c r="M133" s="223" t="s">
        <v>19</v>
      </c>
      <c r="N133" s="224" t="s">
        <v>42</v>
      </c>
      <c r="O133" s="87"/>
      <c r="P133" s="225">
        <f>O133*H133</f>
        <v>0</v>
      </c>
      <c r="Q133" s="225">
        <v>0</v>
      </c>
      <c r="R133" s="225">
        <f>Q133*H133</f>
        <v>0</v>
      </c>
      <c r="S133" s="225">
        <v>0</v>
      </c>
      <c r="T133" s="22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216</v>
      </c>
      <c r="AT133" s="227" t="s">
        <v>211</v>
      </c>
      <c r="AU133" s="227" t="s">
        <v>81</v>
      </c>
      <c r="AY133" s="20" t="s">
        <v>209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20" t="s">
        <v>79</v>
      </c>
      <c r="BK133" s="228">
        <f>ROUND(I133*H133,2)</f>
        <v>0</v>
      </c>
      <c r="BL133" s="20" t="s">
        <v>216</v>
      </c>
      <c r="BM133" s="227" t="s">
        <v>2534</v>
      </c>
    </row>
    <row r="134" s="2" customFormat="1">
      <c r="A134" s="41"/>
      <c r="B134" s="42"/>
      <c r="C134" s="43"/>
      <c r="D134" s="229" t="s">
        <v>218</v>
      </c>
      <c r="E134" s="43"/>
      <c r="F134" s="230" t="s">
        <v>394</v>
      </c>
      <c r="G134" s="43"/>
      <c r="H134" s="43"/>
      <c r="I134" s="231"/>
      <c r="J134" s="43"/>
      <c r="K134" s="43"/>
      <c r="L134" s="47"/>
      <c r="M134" s="232"/>
      <c r="N134" s="233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218</v>
      </c>
      <c r="AU134" s="20" t="s">
        <v>81</v>
      </c>
    </row>
    <row r="135" s="13" customFormat="1">
      <c r="A135" s="13"/>
      <c r="B135" s="234"/>
      <c r="C135" s="235"/>
      <c r="D135" s="236" t="s">
        <v>220</v>
      </c>
      <c r="E135" s="237" t="s">
        <v>19</v>
      </c>
      <c r="F135" s="238" t="s">
        <v>395</v>
      </c>
      <c r="G135" s="235"/>
      <c r="H135" s="237" t="s">
        <v>19</v>
      </c>
      <c r="I135" s="239"/>
      <c r="J135" s="235"/>
      <c r="K135" s="235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220</v>
      </c>
      <c r="AU135" s="244" t="s">
        <v>81</v>
      </c>
      <c r="AV135" s="13" t="s">
        <v>79</v>
      </c>
      <c r="AW135" s="13" t="s">
        <v>32</v>
      </c>
      <c r="AX135" s="13" t="s">
        <v>71</v>
      </c>
      <c r="AY135" s="244" t="s">
        <v>209</v>
      </c>
    </row>
    <row r="136" s="14" customFormat="1">
      <c r="A136" s="14"/>
      <c r="B136" s="245"/>
      <c r="C136" s="246"/>
      <c r="D136" s="236" t="s">
        <v>220</v>
      </c>
      <c r="E136" s="247" t="s">
        <v>19</v>
      </c>
      <c r="F136" s="248" t="s">
        <v>2535</v>
      </c>
      <c r="G136" s="246"/>
      <c r="H136" s="249">
        <v>210</v>
      </c>
      <c r="I136" s="250"/>
      <c r="J136" s="246"/>
      <c r="K136" s="246"/>
      <c r="L136" s="251"/>
      <c r="M136" s="252"/>
      <c r="N136" s="253"/>
      <c r="O136" s="253"/>
      <c r="P136" s="253"/>
      <c r="Q136" s="253"/>
      <c r="R136" s="253"/>
      <c r="S136" s="253"/>
      <c r="T136" s="25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5" t="s">
        <v>220</v>
      </c>
      <c r="AU136" s="255" t="s">
        <v>81</v>
      </c>
      <c r="AV136" s="14" t="s">
        <v>81</v>
      </c>
      <c r="AW136" s="14" t="s">
        <v>32</v>
      </c>
      <c r="AX136" s="14" t="s">
        <v>71</v>
      </c>
      <c r="AY136" s="255" t="s">
        <v>209</v>
      </c>
    </row>
    <row r="137" s="14" customFormat="1">
      <c r="A137" s="14"/>
      <c r="B137" s="245"/>
      <c r="C137" s="246"/>
      <c r="D137" s="236" t="s">
        <v>220</v>
      </c>
      <c r="E137" s="247" t="s">
        <v>19</v>
      </c>
      <c r="F137" s="248" t="s">
        <v>2536</v>
      </c>
      <c r="G137" s="246"/>
      <c r="H137" s="249">
        <v>63</v>
      </c>
      <c r="I137" s="250"/>
      <c r="J137" s="246"/>
      <c r="K137" s="246"/>
      <c r="L137" s="251"/>
      <c r="M137" s="252"/>
      <c r="N137" s="253"/>
      <c r="O137" s="253"/>
      <c r="P137" s="253"/>
      <c r="Q137" s="253"/>
      <c r="R137" s="253"/>
      <c r="S137" s="253"/>
      <c r="T137" s="25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5" t="s">
        <v>220</v>
      </c>
      <c r="AU137" s="255" t="s">
        <v>81</v>
      </c>
      <c r="AV137" s="14" t="s">
        <v>81</v>
      </c>
      <c r="AW137" s="14" t="s">
        <v>32</v>
      </c>
      <c r="AX137" s="14" t="s">
        <v>79</v>
      </c>
      <c r="AY137" s="255" t="s">
        <v>209</v>
      </c>
    </row>
    <row r="138" s="2" customFormat="1" ht="24.15" customHeight="1">
      <c r="A138" s="41"/>
      <c r="B138" s="42"/>
      <c r="C138" s="216" t="s">
        <v>263</v>
      </c>
      <c r="D138" s="216" t="s">
        <v>211</v>
      </c>
      <c r="E138" s="217" t="s">
        <v>400</v>
      </c>
      <c r="F138" s="218" t="s">
        <v>401</v>
      </c>
      <c r="G138" s="219" t="s">
        <v>362</v>
      </c>
      <c r="H138" s="220">
        <v>73.5</v>
      </c>
      <c r="I138" s="221"/>
      <c r="J138" s="222">
        <f>ROUND(I138*H138,2)</f>
        <v>0</v>
      </c>
      <c r="K138" s="218" t="s">
        <v>215</v>
      </c>
      <c r="L138" s="47"/>
      <c r="M138" s="223" t="s">
        <v>19</v>
      </c>
      <c r="N138" s="224" t="s">
        <v>42</v>
      </c>
      <c r="O138" s="87"/>
      <c r="P138" s="225">
        <f>O138*H138</f>
        <v>0</v>
      </c>
      <c r="Q138" s="225">
        <v>0</v>
      </c>
      <c r="R138" s="225">
        <f>Q138*H138</f>
        <v>0</v>
      </c>
      <c r="S138" s="225">
        <v>0</v>
      </c>
      <c r="T138" s="226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7" t="s">
        <v>216</v>
      </c>
      <c r="AT138" s="227" t="s">
        <v>211</v>
      </c>
      <c r="AU138" s="227" t="s">
        <v>81</v>
      </c>
      <c r="AY138" s="20" t="s">
        <v>209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20" t="s">
        <v>79</v>
      </c>
      <c r="BK138" s="228">
        <f>ROUND(I138*H138,2)</f>
        <v>0</v>
      </c>
      <c r="BL138" s="20" t="s">
        <v>216</v>
      </c>
      <c r="BM138" s="227" t="s">
        <v>2537</v>
      </c>
    </row>
    <row r="139" s="2" customFormat="1">
      <c r="A139" s="41"/>
      <c r="B139" s="42"/>
      <c r="C139" s="43"/>
      <c r="D139" s="229" t="s">
        <v>218</v>
      </c>
      <c r="E139" s="43"/>
      <c r="F139" s="230" t="s">
        <v>403</v>
      </c>
      <c r="G139" s="43"/>
      <c r="H139" s="43"/>
      <c r="I139" s="231"/>
      <c r="J139" s="43"/>
      <c r="K139" s="43"/>
      <c r="L139" s="47"/>
      <c r="M139" s="232"/>
      <c r="N139" s="233"/>
      <c r="O139" s="87"/>
      <c r="P139" s="87"/>
      <c r="Q139" s="87"/>
      <c r="R139" s="87"/>
      <c r="S139" s="87"/>
      <c r="T139" s="88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0" t="s">
        <v>218</v>
      </c>
      <c r="AU139" s="20" t="s">
        <v>81</v>
      </c>
    </row>
    <row r="140" s="14" customFormat="1">
      <c r="A140" s="14"/>
      <c r="B140" s="245"/>
      <c r="C140" s="246"/>
      <c r="D140" s="236" t="s">
        <v>220</v>
      </c>
      <c r="E140" s="247" t="s">
        <v>19</v>
      </c>
      <c r="F140" s="248" t="s">
        <v>2538</v>
      </c>
      <c r="G140" s="246"/>
      <c r="H140" s="249">
        <v>73.5</v>
      </c>
      <c r="I140" s="250"/>
      <c r="J140" s="246"/>
      <c r="K140" s="246"/>
      <c r="L140" s="251"/>
      <c r="M140" s="252"/>
      <c r="N140" s="253"/>
      <c r="O140" s="253"/>
      <c r="P140" s="253"/>
      <c r="Q140" s="253"/>
      <c r="R140" s="253"/>
      <c r="S140" s="253"/>
      <c r="T140" s="25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5" t="s">
        <v>220</v>
      </c>
      <c r="AU140" s="255" t="s">
        <v>81</v>
      </c>
      <c r="AV140" s="14" t="s">
        <v>81</v>
      </c>
      <c r="AW140" s="14" t="s">
        <v>32</v>
      </c>
      <c r="AX140" s="14" t="s">
        <v>79</v>
      </c>
      <c r="AY140" s="255" t="s">
        <v>209</v>
      </c>
    </row>
    <row r="141" s="2" customFormat="1" ht="33" customHeight="1">
      <c r="A141" s="41"/>
      <c r="B141" s="42"/>
      <c r="C141" s="216" t="s">
        <v>272</v>
      </c>
      <c r="D141" s="216" t="s">
        <v>211</v>
      </c>
      <c r="E141" s="217" t="s">
        <v>406</v>
      </c>
      <c r="F141" s="218" t="s">
        <v>407</v>
      </c>
      <c r="G141" s="219" t="s">
        <v>362</v>
      </c>
      <c r="H141" s="220">
        <v>52.5</v>
      </c>
      <c r="I141" s="221"/>
      <c r="J141" s="222">
        <f>ROUND(I141*H141,2)</f>
        <v>0</v>
      </c>
      <c r="K141" s="218" t="s">
        <v>215</v>
      </c>
      <c r="L141" s="47"/>
      <c r="M141" s="223" t="s">
        <v>19</v>
      </c>
      <c r="N141" s="224" t="s">
        <v>42</v>
      </c>
      <c r="O141" s="87"/>
      <c r="P141" s="225">
        <f>O141*H141</f>
        <v>0</v>
      </c>
      <c r="Q141" s="225">
        <v>0</v>
      </c>
      <c r="R141" s="225">
        <f>Q141*H141</f>
        <v>0</v>
      </c>
      <c r="S141" s="225">
        <v>0</v>
      </c>
      <c r="T141" s="226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27" t="s">
        <v>216</v>
      </c>
      <c r="AT141" s="227" t="s">
        <v>211</v>
      </c>
      <c r="AU141" s="227" t="s">
        <v>81</v>
      </c>
      <c r="AY141" s="20" t="s">
        <v>209</v>
      </c>
      <c r="BE141" s="228">
        <f>IF(N141="základní",J141,0)</f>
        <v>0</v>
      </c>
      <c r="BF141" s="228">
        <f>IF(N141="snížená",J141,0)</f>
        <v>0</v>
      </c>
      <c r="BG141" s="228">
        <f>IF(N141="zákl. přenesená",J141,0)</f>
        <v>0</v>
      </c>
      <c r="BH141" s="228">
        <f>IF(N141="sníž. přenesená",J141,0)</f>
        <v>0</v>
      </c>
      <c r="BI141" s="228">
        <f>IF(N141="nulová",J141,0)</f>
        <v>0</v>
      </c>
      <c r="BJ141" s="20" t="s">
        <v>79</v>
      </c>
      <c r="BK141" s="228">
        <f>ROUND(I141*H141,2)</f>
        <v>0</v>
      </c>
      <c r="BL141" s="20" t="s">
        <v>216</v>
      </c>
      <c r="BM141" s="227" t="s">
        <v>2539</v>
      </c>
    </row>
    <row r="142" s="2" customFormat="1">
      <c r="A142" s="41"/>
      <c r="B142" s="42"/>
      <c r="C142" s="43"/>
      <c r="D142" s="229" t="s">
        <v>218</v>
      </c>
      <c r="E142" s="43"/>
      <c r="F142" s="230" t="s">
        <v>409</v>
      </c>
      <c r="G142" s="43"/>
      <c r="H142" s="43"/>
      <c r="I142" s="231"/>
      <c r="J142" s="43"/>
      <c r="K142" s="43"/>
      <c r="L142" s="47"/>
      <c r="M142" s="232"/>
      <c r="N142" s="233"/>
      <c r="O142" s="87"/>
      <c r="P142" s="87"/>
      <c r="Q142" s="87"/>
      <c r="R142" s="87"/>
      <c r="S142" s="87"/>
      <c r="T142" s="88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20" t="s">
        <v>218</v>
      </c>
      <c r="AU142" s="20" t="s">
        <v>81</v>
      </c>
    </row>
    <row r="143" s="14" customFormat="1">
      <c r="A143" s="14"/>
      <c r="B143" s="245"/>
      <c r="C143" s="246"/>
      <c r="D143" s="236" t="s">
        <v>220</v>
      </c>
      <c r="E143" s="247" t="s">
        <v>19</v>
      </c>
      <c r="F143" s="248" t="s">
        <v>2540</v>
      </c>
      <c r="G143" s="246"/>
      <c r="H143" s="249">
        <v>52.5</v>
      </c>
      <c r="I143" s="250"/>
      <c r="J143" s="246"/>
      <c r="K143" s="246"/>
      <c r="L143" s="251"/>
      <c r="M143" s="252"/>
      <c r="N143" s="253"/>
      <c r="O143" s="253"/>
      <c r="P143" s="253"/>
      <c r="Q143" s="253"/>
      <c r="R143" s="253"/>
      <c r="S143" s="253"/>
      <c r="T143" s="25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5" t="s">
        <v>220</v>
      </c>
      <c r="AU143" s="255" t="s">
        <v>81</v>
      </c>
      <c r="AV143" s="14" t="s">
        <v>81</v>
      </c>
      <c r="AW143" s="14" t="s">
        <v>32</v>
      </c>
      <c r="AX143" s="14" t="s">
        <v>79</v>
      </c>
      <c r="AY143" s="255" t="s">
        <v>209</v>
      </c>
    </row>
    <row r="144" s="2" customFormat="1" ht="33" customHeight="1">
      <c r="A144" s="41"/>
      <c r="B144" s="42"/>
      <c r="C144" s="216" t="s">
        <v>8</v>
      </c>
      <c r="D144" s="216" t="s">
        <v>211</v>
      </c>
      <c r="E144" s="217" t="s">
        <v>412</v>
      </c>
      <c r="F144" s="218" t="s">
        <v>413</v>
      </c>
      <c r="G144" s="219" t="s">
        <v>362</v>
      </c>
      <c r="H144" s="220">
        <v>21</v>
      </c>
      <c r="I144" s="221"/>
      <c r="J144" s="222">
        <f>ROUND(I144*H144,2)</f>
        <v>0</v>
      </c>
      <c r="K144" s="218" t="s">
        <v>215</v>
      </c>
      <c r="L144" s="47"/>
      <c r="M144" s="223" t="s">
        <v>19</v>
      </c>
      <c r="N144" s="224" t="s">
        <v>42</v>
      </c>
      <c r="O144" s="87"/>
      <c r="P144" s="225">
        <f>O144*H144</f>
        <v>0</v>
      </c>
      <c r="Q144" s="225">
        <v>0</v>
      </c>
      <c r="R144" s="225">
        <f>Q144*H144</f>
        <v>0</v>
      </c>
      <c r="S144" s="225">
        <v>0</v>
      </c>
      <c r="T144" s="226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7" t="s">
        <v>216</v>
      </c>
      <c r="AT144" s="227" t="s">
        <v>211</v>
      </c>
      <c r="AU144" s="227" t="s">
        <v>81</v>
      </c>
      <c r="AY144" s="20" t="s">
        <v>209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20" t="s">
        <v>79</v>
      </c>
      <c r="BK144" s="228">
        <f>ROUND(I144*H144,2)</f>
        <v>0</v>
      </c>
      <c r="BL144" s="20" t="s">
        <v>216</v>
      </c>
      <c r="BM144" s="227" t="s">
        <v>2541</v>
      </c>
    </row>
    <row r="145" s="2" customFormat="1">
      <c r="A145" s="41"/>
      <c r="B145" s="42"/>
      <c r="C145" s="43"/>
      <c r="D145" s="229" t="s">
        <v>218</v>
      </c>
      <c r="E145" s="43"/>
      <c r="F145" s="230" t="s">
        <v>415</v>
      </c>
      <c r="G145" s="43"/>
      <c r="H145" s="43"/>
      <c r="I145" s="231"/>
      <c r="J145" s="43"/>
      <c r="K145" s="43"/>
      <c r="L145" s="47"/>
      <c r="M145" s="232"/>
      <c r="N145" s="233"/>
      <c r="O145" s="87"/>
      <c r="P145" s="87"/>
      <c r="Q145" s="87"/>
      <c r="R145" s="87"/>
      <c r="S145" s="87"/>
      <c r="T145" s="88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T145" s="20" t="s">
        <v>218</v>
      </c>
      <c r="AU145" s="20" t="s">
        <v>81</v>
      </c>
    </row>
    <row r="146" s="14" customFormat="1">
      <c r="A146" s="14"/>
      <c r="B146" s="245"/>
      <c r="C146" s="246"/>
      <c r="D146" s="236" t="s">
        <v>220</v>
      </c>
      <c r="E146" s="247" t="s">
        <v>19</v>
      </c>
      <c r="F146" s="248" t="s">
        <v>2542</v>
      </c>
      <c r="G146" s="246"/>
      <c r="H146" s="249">
        <v>21</v>
      </c>
      <c r="I146" s="250"/>
      <c r="J146" s="246"/>
      <c r="K146" s="246"/>
      <c r="L146" s="251"/>
      <c r="M146" s="252"/>
      <c r="N146" s="253"/>
      <c r="O146" s="253"/>
      <c r="P146" s="253"/>
      <c r="Q146" s="253"/>
      <c r="R146" s="253"/>
      <c r="S146" s="253"/>
      <c r="T146" s="25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5" t="s">
        <v>220</v>
      </c>
      <c r="AU146" s="255" t="s">
        <v>81</v>
      </c>
      <c r="AV146" s="14" t="s">
        <v>81</v>
      </c>
      <c r="AW146" s="14" t="s">
        <v>32</v>
      </c>
      <c r="AX146" s="14" t="s">
        <v>79</v>
      </c>
      <c r="AY146" s="255" t="s">
        <v>209</v>
      </c>
    </row>
    <row r="147" s="2" customFormat="1" ht="24.15" customHeight="1">
      <c r="A147" s="41"/>
      <c r="B147" s="42"/>
      <c r="C147" s="216" t="s">
        <v>284</v>
      </c>
      <c r="D147" s="216" t="s">
        <v>211</v>
      </c>
      <c r="E147" s="217" t="s">
        <v>418</v>
      </c>
      <c r="F147" s="218" t="s">
        <v>419</v>
      </c>
      <c r="G147" s="219" t="s">
        <v>362</v>
      </c>
      <c r="H147" s="220">
        <v>21</v>
      </c>
      <c r="I147" s="221"/>
      <c r="J147" s="222">
        <f>ROUND(I147*H147,2)</f>
        <v>0</v>
      </c>
      <c r="K147" s="218" t="s">
        <v>215</v>
      </c>
      <c r="L147" s="47"/>
      <c r="M147" s="223" t="s">
        <v>19</v>
      </c>
      <c r="N147" s="224" t="s">
        <v>42</v>
      </c>
      <c r="O147" s="87"/>
      <c r="P147" s="225">
        <f>O147*H147</f>
        <v>0</v>
      </c>
      <c r="Q147" s="225">
        <v>0</v>
      </c>
      <c r="R147" s="225">
        <f>Q147*H147</f>
        <v>0</v>
      </c>
      <c r="S147" s="225">
        <v>0</v>
      </c>
      <c r="T147" s="226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7" t="s">
        <v>216</v>
      </c>
      <c r="AT147" s="227" t="s">
        <v>211</v>
      </c>
      <c r="AU147" s="227" t="s">
        <v>81</v>
      </c>
      <c r="AY147" s="20" t="s">
        <v>209</v>
      </c>
      <c r="BE147" s="228">
        <f>IF(N147="základní",J147,0)</f>
        <v>0</v>
      </c>
      <c r="BF147" s="228">
        <f>IF(N147="snížená",J147,0)</f>
        <v>0</v>
      </c>
      <c r="BG147" s="228">
        <f>IF(N147="zákl. přenesená",J147,0)</f>
        <v>0</v>
      </c>
      <c r="BH147" s="228">
        <f>IF(N147="sníž. přenesená",J147,0)</f>
        <v>0</v>
      </c>
      <c r="BI147" s="228">
        <f>IF(N147="nulová",J147,0)</f>
        <v>0</v>
      </c>
      <c r="BJ147" s="20" t="s">
        <v>79</v>
      </c>
      <c r="BK147" s="228">
        <f>ROUND(I147*H147,2)</f>
        <v>0</v>
      </c>
      <c r="BL147" s="20" t="s">
        <v>216</v>
      </c>
      <c r="BM147" s="227" t="s">
        <v>2543</v>
      </c>
    </row>
    <row r="148" s="2" customFormat="1">
      <c r="A148" s="41"/>
      <c r="B148" s="42"/>
      <c r="C148" s="43"/>
      <c r="D148" s="229" t="s">
        <v>218</v>
      </c>
      <c r="E148" s="43"/>
      <c r="F148" s="230" t="s">
        <v>421</v>
      </c>
      <c r="G148" s="43"/>
      <c r="H148" s="43"/>
      <c r="I148" s="231"/>
      <c r="J148" s="43"/>
      <c r="K148" s="43"/>
      <c r="L148" s="47"/>
      <c r="M148" s="232"/>
      <c r="N148" s="233"/>
      <c r="O148" s="87"/>
      <c r="P148" s="87"/>
      <c r="Q148" s="87"/>
      <c r="R148" s="87"/>
      <c r="S148" s="87"/>
      <c r="T148" s="88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0" t="s">
        <v>218</v>
      </c>
      <c r="AU148" s="20" t="s">
        <v>81</v>
      </c>
    </row>
    <row r="149" s="13" customFormat="1">
      <c r="A149" s="13"/>
      <c r="B149" s="234"/>
      <c r="C149" s="235"/>
      <c r="D149" s="236" t="s">
        <v>220</v>
      </c>
      <c r="E149" s="237" t="s">
        <v>19</v>
      </c>
      <c r="F149" s="238" t="s">
        <v>422</v>
      </c>
      <c r="G149" s="235"/>
      <c r="H149" s="237" t="s">
        <v>19</v>
      </c>
      <c r="I149" s="239"/>
      <c r="J149" s="235"/>
      <c r="K149" s="235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220</v>
      </c>
      <c r="AU149" s="244" t="s">
        <v>81</v>
      </c>
      <c r="AV149" s="13" t="s">
        <v>79</v>
      </c>
      <c r="AW149" s="13" t="s">
        <v>32</v>
      </c>
      <c r="AX149" s="13" t="s">
        <v>71</v>
      </c>
      <c r="AY149" s="244" t="s">
        <v>209</v>
      </c>
    </row>
    <row r="150" s="14" customFormat="1">
      <c r="A150" s="14"/>
      <c r="B150" s="245"/>
      <c r="C150" s="246"/>
      <c r="D150" s="236" t="s">
        <v>220</v>
      </c>
      <c r="E150" s="247" t="s">
        <v>19</v>
      </c>
      <c r="F150" s="248" t="s">
        <v>2544</v>
      </c>
      <c r="G150" s="246"/>
      <c r="H150" s="249">
        <v>210</v>
      </c>
      <c r="I150" s="250"/>
      <c r="J150" s="246"/>
      <c r="K150" s="246"/>
      <c r="L150" s="251"/>
      <c r="M150" s="252"/>
      <c r="N150" s="253"/>
      <c r="O150" s="253"/>
      <c r="P150" s="253"/>
      <c r="Q150" s="253"/>
      <c r="R150" s="253"/>
      <c r="S150" s="253"/>
      <c r="T150" s="25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5" t="s">
        <v>220</v>
      </c>
      <c r="AU150" s="255" t="s">
        <v>81</v>
      </c>
      <c r="AV150" s="14" t="s">
        <v>81</v>
      </c>
      <c r="AW150" s="14" t="s">
        <v>32</v>
      </c>
      <c r="AX150" s="14" t="s">
        <v>71</v>
      </c>
      <c r="AY150" s="255" t="s">
        <v>209</v>
      </c>
    </row>
    <row r="151" s="16" customFormat="1">
      <c r="A151" s="16"/>
      <c r="B151" s="267"/>
      <c r="C151" s="268"/>
      <c r="D151" s="236" t="s">
        <v>220</v>
      </c>
      <c r="E151" s="269" t="s">
        <v>19</v>
      </c>
      <c r="F151" s="270" t="s">
        <v>370</v>
      </c>
      <c r="G151" s="268"/>
      <c r="H151" s="271">
        <v>210</v>
      </c>
      <c r="I151" s="272"/>
      <c r="J151" s="268"/>
      <c r="K151" s="268"/>
      <c r="L151" s="273"/>
      <c r="M151" s="274"/>
      <c r="N151" s="275"/>
      <c r="O151" s="275"/>
      <c r="P151" s="275"/>
      <c r="Q151" s="275"/>
      <c r="R151" s="275"/>
      <c r="S151" s="275"/>
      <c r="T151" s="27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T151" s="277" t="s">
        <v>220</v>
      </c>
      <c r="AU151" s="277" t="s">
        <v>81</v>
      </c>
      <c r="AV151" s="16" t="s">
        <v>146</v>
      </c>
      <c r="AW151" s="16" t="s">
        <v>32</v>
      </c>
      <c r="AX151" s="16" t="s">
        <v>71</v>
      </c>
      <c r="AY151" s="277" t="s">
        <v>209</v>
      </c>
    </row>
    <row r="152" s="13" customFormat="1">
      <c r="A152" s="13"/>
      <c r="B152" s="234"/>
      <c r="C152" s="235"/>
      <c r="D152" s="236" t="s">
        <v>220</v>
      </c>
      <c r="E152" s="237" t="s">
        <v>19</v>
      </c>
      <c r="F152" s="238" t="s">
        <v>425</v>
      </c>
      <c r="G152" s="235"/>
      <c r="H152" s="237" t="s">
        <v>19</v>
      </c>
      <c r="I152" s="239"/>
      <c r="J152" s="235"/>
      <c r="K152" s="235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220</v>
      </c>
      <c r="AU152" s="244" t="s">
        <v>81</v>
      </c>
      <c r="AV152" s="13" t="s">
        <v>79</v>
      </c>
      <c r="AW152" s="13" t="s">
        <v>32</v>
      </c>
      <c r="AX152" s="13" t="s">
        <v>71</v>
      </c>
      <c r="AY152" s="244" t="s">
        <v>209</v>
      </c>
    </row>
    <row r="153" s="14" customFormat="1">
      <c r="A153" s="14"/>
      <c r="B153" s="245"/>
      <c r="C153" s="246"/>
      <c r="D153" s="236" t="s">
        <v>220</v>
      </c>
      <c r="E153" s="247" t="s">
        <v>19</v>
      </c>
      <c r="F153" s="248" t="s">
        <v>2545</v>
      </c>
      <c r="G153" s="246"/>
      <c r="H153" s="249">
        <v>21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220</v>
      </c>
      <c r="AU153" s="255" t="s">
        <v>81</v>
      </c>
      <c r="AV153" s="14" t="s">
        <v>81</v>
      </c>
      <c r="AW153" s="14" t="s">
        <v>32</v>
      </c>
      <c r="AX153" s="14" t="s">
        <v>79</v>
      </c>
      <c r="AY153" s="255" t="s">
        <v>209</v>
      </c>
    </row>
    <row r="154" s="2" customFormat="1" ht="24.15" customHeight="1">
      <c r="A154" s="41"/>
      <c r="B154" s="42"/>
      <c r="C154" s="216" t="s">
        <v>290</v>
      </c>
      <c r="D154" s="216" t="s">
        <v>211</v>
      </c>
      <c r="E154" s="217" t="s">
        <v>464</v>
      </c>
      <c r="F154" s="218" t="s">
        <v>465</v>
      </c>
      <c r="G154" s="219" t="s">
        <v>258</v>
      </c>
      <c r="H154" s="220">
        <v>421.60000000000002</v>
      </c>
      <c r="I154" s="221"/>
      <c r="J154" s="222">
        <f>ROUND(I154*H154,2)</f>
        <v>0</v>
      </c>
      <c r="K154" s="218" t="s">
        <v>215</v>
      </c>
      <c r="L154" s="47"/>
      <c r="M154" s="223" t="s">
        <v>19</v>
      </c>
      <c r="N154" s="224" t="s">
        <v>42</v>
      </c>
      <c r="O154" s="87"/>
      <c r="P154" s="225">
        <f>O154*H154</f>
        <v>0</v>
      </c>
      <c r="Q154" s="225">
        <v>0.00058</v>
      </c>
      <c r="R154" s="225">
        <f>Q154*H154</f>
        <v>0.24452800000000002</v>
      </c>
      <c r="S154" s="225">
        <v>0</v>
      </c>
      <c r="T154" s="226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7" t="s">
        <v>216</v>
      </c>
      <c r="AT154" s="227" t="s">
        <v>211</v>
      </c>
      <c r="AU154" s="227" t="s">
        <v>81</v>
      </c>
      <c r="AY154" s="20" t="s">
        <v>209</v>
      </c>
      <c r="BE154" s="228">
        <f>IF(N154="základní",J154,0)</f>
        <v>0</v>
      </c>
      <c r="BF154" s="228">
        <f>IF(N154="snížená",J154,0)</f>
        <v>0</v>
      </c>
      <c r="BG154" s="228">
        <f>IF(N154="zákl. přenesená",J154,0)</f>
        <v>0</v>
      </c>
      <c r="BH154" s="228">
        <f>IF(N154="sníž. přenesená",J154,0)</f>
        <v>0</v>
      </c>
      <c r="BI154" s="228">
        <f>IF(N154="nulová",J154,0)</f>
        <v>0</v>
      </c>
      <c r="BJ154" s="20" t="s">
        <v>79</v>
      </c>
      <c r="BK154" s="228">
        <f>ROUND(I154*H154,2)</f>
        <v>0</v>
      </c>
      <c r="BL154" s="20" t="s">
        <v>216</v>
      </c>
      <c r="BM154" s="227" t="s">
        <v>2546</v>
      </c>
    </row>
    <row r="155" s="2" customFormat="1">
      <c r="A155" s="41"/>
      <c r="B155" s="42"/>
      <c r="C155" s="43"/>
      <c r="D155" s="229" t="s">
        <v>218</v>
      </c>
      <c r="E155" s="43"/>
      <c r="F155" s="230" t="s">
        <v>467</v>
      </c>
      <c r="G155" s="43"/>
      <c r="H155" s="43"/>
      <c r="I155" s="231"/>
      <c r="J155" s="43"/>
      <c r="K155" s="43"/>
      <c r="L155" s="47"/>
      <c r="M155" s="232"/>
      <c r="N155" s="233"/>
      <c r="O155" s="87"/>
      <c r="P155" s="87"/>
      <c r="Q155" s="87"/>
      <c r="R155" s="87"/>
      <c r="S155" s="87"/>
      <c r="T155" s="88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T155" s="20" t="s">
        <v>218</v>
      </c>
      <c r="AU155" s="20" t="s">
        <v>81</v>
      </c>
    </row>
    <row r="156" s="14" customFormat="1">
      <c r="A156" s="14"/>
      <c r="B156" s="245"/>
      <c r="C156" s="246"/>
      <c r="D156" s="236" t="s">
        <v>220</v>
      </c>
      <c r="E156" s="247" t="s">
        <v>19</v>
      </c>
      <c r="F156" s="248" t="s">
        <v>2547</v>
      </c>
      <c r="G156" s="246"/>
      <c r="H156" s="249">
        <v>421.60000000000002</v>
      </c>
      <c r="I156" s="250"/>
      <c r="J156" s="246"/>
      <c r="K156" s="246"/>
      <c r="L156" s="251"/>
      <c r="M156" s="252"/>
      <c r="N156" s="253"/>
      <c r="O156" s="253"/>
      <c r="P156" s="253"/>
      <c r="Q156" s="253"/>
      <c r="R156" s="253"/>
      <c r="S156" s="253"/>
      <c r="T156" s="25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5" t="s">
        <v>220</v>
      </c>
      <c r="AU156" s="255" t="s">
        <v>81</v>
      </c>
      <c r="AV156" s="14" t="s">
        <v>81</v>
      </c>
      <c r="AW156" s="14" t="s">
        <v>32</v>
      </c>
      <c r="AX156" s="14" t="s">
        <v>79</v>
      </c>
      <c r="AY156" s="255" t="s">
        <v>209</v>
      </c>
    </row>
    <row r="157" s="2" customFormat="1" ht="24.15" customHeight="1">
      <c r="A157" s="41"/>
      <c r="B157" s="42"/>
      <c r="C157" s="216" t="s">
        <v>296</v>
      </c>
      <c r="D157" s="216" t="s">
        <v>211</v>
      </c>
      <c r="E157" s="217" t="s">
        <v>471</v>
      </c>
      <c r="F157" s="218" t="s">
        <v>472</v>
      </c>
      <c r="G157" s="219" t="s">
        <v>258</v>
      </c>
      <c r="H157" s="220">
        <v>421.60000000000002</v>
      </c>
      <c r="I157" s="221"/>
      <c r="J157" s="222">
        <f>ROUND(I157*H157,2)</f>
        <v>0</v>
      </c>
      <c r="K157" s="218" t="s">
        <v>215</v>
      </c>
      <c r="L157" s="47"/>
      <c r="M157" s="223" t="s">
        <v>19</v>
      </c>
      <c r="N157" s="224" t="s">
        <v>42</v>
      </c>
      <c r="O157" s="87"/>
      <c r="P157" s="225">
        <f>O157*H157</f>
        <v>0</v>
      </c>
      <c r="Q157" s="225">
        <v>0</v>
      </c>
      <c r="R157" s="225">
        <f>Q157*H157</f>
        <v>0</v>
      </c>
      <c r="S157" s="225">
        <v>0</v>
      </c>
      <c r="T157" s="226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27" t="s">
        <v>216</v>
      </c>
      <c r="AT157" s="227" t="s">
        <v>211</v>
      </c>
      <c r="AU157" s="227" t="s">
        <v>81</v>
      </c>
      <c r="AY157" s="20" t="s">
        <v>209</v>
      </c>
      <c r="BE157" s="228">
        <f>IF(N157="základní",J157,0)</f>
        <v>0</v>
      </c>
      <c r="BF157" s="228">
        <f>IF(N157="snížená",J157,0)</f>
        <v>0</v>
      </c>
      <c r="BG157" s="228">
        <f>IF(N157="zákl. přenesená",J157,0)</f>
        <v>0</v>
      </c>
      <c r="BH157" s="228">
        <f>IF(N157="sníž. přenesená",J157,0)</f>
        <v>0</v>
      </c>
      <c r="BI157" s="228">
        <f>IF(N157="nulová",J157,0)</f>
        <v>0</v>
      </c>
      <c r="BJ157" s="20" t="s">
        <v>79</v>
      </c>
      <c r="BK157" s="228">
        <f>ROUND(I157*H157,2)</f>
        <v>0</v>
      </c>
      <c r="BL157" s="20" t="s">
        <v>216</v>
      </c>
      <c r="BM157" s="227" t="s">
        <v>2548</v>
      </c>
    </row>
    <row r="158" s="2" customFormat="1">
      <c r="A158" s="41"/>
      <c r="B158" s="42"/>
      <c r="C158" s="43"/>
      <c r="D158" s="229" t="s">
        <v>218</v>
      </c>
      <c r="E158" s="43"/>
      <c r="F158" s="230" t="s">
        <v>474</v>
      </c>
      <c r="G158" s="43"/>
      <c r="H158" s="43"/>
      <c r="I158" s="231"/>
      <c r="J158" s="43"/>
      <c r="K158" s="43"/>
      <c r="L158" s="47"/>
      <c r="M158" s="232"/>
      <c r="N158" s="233"/>
      <c r="O158" s="87"/>
      <c r="P158" s="87"/>
      <c r="Q158" s="87"/>
      <c r="R158" s="87"/>
      <c r="S158" s="87"/>
      <c r="T158" s="88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T158" s="20" t="s">
        <v>218</v>
      </c>
      <c r="AU158" s="20" t="s">
        <v>81</v>
      </c>
    </row>
    <row r="159" s="2" customFormat="1" ht="37.8" customHeight="1">
      <c r="A159" s="41"/>
      <c r="B159" s="42"/>
      <c r="C159" s="216" t="s">
        <v>304</v>
      </c>
      <c r="D159" s="216" t="s">
        <v>211</v>
      </c>
      <c r="E159" s="217" t="s">
        <v>598</v>
      </c>
      <c r="F159" s="218" t="s">
        <v>599</v>
      </c>
      <c r="G159" s="219" t="s">
        <v>362</v>
      </c>
      <c r="H159" s="220">
        <v>340</v>
      </c>
      <c r="I159" s="221"/>
      <c r="J159" s="222">
        <f>ROUND(I159*H159,2)</f>
        <v>0</v>
      </c>
      <c r="K159" s="218" t="s">
        <v>215</v>
      </c>
      <c r="L159" s="47"/>
      <c r="M159" s="223" t="s">
        <v>19</v>
      </c>
      <c r="N159" s="224" t="s">
        <v>42</v>
      </c>
      <c r="O159" s="87"/>
      <c r="P159" s="225">
        <f>O159*H159</f>
        <v>0</v>
      </c>
      <c r="Q159" s="225">
        <v>0</v>
      </c>
      <c r="R159" s="225">
        <f>Q159*H159</f>
        <v>0</v>
      </c>
      <c r="S159" s="225">
        <v>0</v>
      </c>
      <c r="T159" s="226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7" t="s">
        <v>216</v>
      </c>
      <c r="AT159" s="227" t="s">
        <v>211</v>
      </c>
      <c r="AU159" s="227" t="s">
        <v>81</v>
      </c>
      <c r="AY159" s="20" t="s">
        <v>209</v>
      </c>
      <c r="BE159" s="228">
        <f>IF(N159="základní",J159,0)</f>
        <v>0</v>
      </c>
      <c r="BF159" s="228">
        <f>IF(N159="snížená",J159,0)</f>
        <v>0</v>
      </c>
      <c r="BG159" s="228">
        <f>IF(N159="zákl. přenesená",J159,0)</f>
        <v>0</v>
      </c>
      <c r="BH159" s="228">
        <f>IF(N159="sníž. přenesená",J159,0)</f>
        <v>0</v>
      </c>
      <c r="BI159" s="228">
        <f>IF(N159="nulová",J159,0)</f>
        <v>0</v>
      </c>
      <c r="BJ159" s="20" t="s">
        <v>79</v>
      </c>
      <c r="BK159" s="228">
        <f>ROUND(I159*H159,2)</f>
        <v>0</v>
      </c>
      <c r="BL159" s="20" t="s">
        <v>216</v>
      </c>
      <c r="BM159" s="227" t="s">
        <v>2549</v>
      </c>
    </row>
    <row r="160" s="2" customFormat="1">
      <c r="A160" s="41"/>
      <c r="B160" s="42"/>
      <c r="C160" s="43"/>
      <c r="D160" s="229" t="s">
        <v>218</v>
      </c>
      <c r="E160" s="43"/>
      <c r="F160" s="230" t="s">
        <v>601</v>
      </c>
      <c r="G160" s="43"/>
      <c r="H160" s="43"/>
      <c r="I160" s="231"/>
      <c r="J160" s="43"/>
      <c r="K160" s="43"/>
      <c r="L160" s="47"/>
      <c r="M160" s="232"/>
      <c r="N160" s="233"/>
      <c r="O160" s="87"/>
      <c r="P160" s="87"/>
      <c r="Q160" s="87"/>
      <c r="R160" s="87"/>
      <c r="S160" s="87"/>
      <c r="T160" s="88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0" t="s">
        <v>218</v>
      </c>
      <c r="AU160" s="20" t="s">
        <v>81</v>
      </c>
    </row>
    <row r="161" s="13" customFormat="1">
      <c r="A161" s="13"/>
      <c r="B161" s="234"/>
      <c r="C161" s="235"/>
      <c r="D161" s="236" t="s">
        <v>220</v>
      </c>
      <c r="E161" s="237" t="s">
        <v>19</v>
      </c>
      <c r="F161" s="238" t="s">
        <v>604</v>
      </c>
      <c r="G161" s="235"/>
      <c r="H161" s="237" t="s">
        <v>19</v>
      </c>
      <c r="I161" s="239"/>
      <c r="J161" s="235"/>
      <c r="K161" s="235"/>
      <c r="L161" s="240"/>
      <c r="M161" s="241"/>
      <c r="N161" s="242"/>
      <c r="O161" s="242"/>
      <c r="P161" s="242"/>
      <c r="Q161" s="242"/>
      <c r="R161" s="242"/>
      <c r="S161" s="242"/>
      <c r="T161" s="24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4" t="s">
        <v>220</v>
      </c>
      <c r="AU161" s="244" t="s">
        <v>81</v>
      </c>
      <c r="AV161" s="13" t="s">
        <v>79</v>
      </c>
      <c r="AW161" s="13" t="s">
        <v>32</v>
      </c>
      <c r="AX161" s="13" t="s">
        <v>71</v>
      </c>
      <c r="AY161" s="244" t="s">
        <v>209</v>
      </c>
    </row>
    <row r="162" s="14" customFormat="1">
      <c r="A162" s="14"/>
      <c r="B162" s="245"/>
      <c r="C162" s="246"/>
      <c r="D162" s="236" t="s">
        <v>220</v>
      </c>
      <c r="E162" s="247" t="s">
        <v>19</v>
      </c>
      <c r="F162" s="248" t="s">
        <v>2550</v>
      </c>
      <c r="G162" s="246"/>
      <c r="H162" s="249">
        <v>3.2000000000000002</v>
      </c>
      <c r="I162" s="250"/>
      <c r="J162" s="246"/>
      <c r="K162" s="246"/>
      <c r="L162" s="251"/>
      <c r="M162" s="252"/>
      <c r="N162" s="253"/>
      <c r="O162" s="253"/>
      <c r="P162" s="253"/>
      <c r="Q162" s="253"/>
      <c r="R162" s="253"/>
      <c r="S162" s="253"/>
      <c r="T162" s="25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5" t="s">
        <v>220</v>
      </c>
      <c r="AU162" s="255" t="s">
        <v>81</v>
      </c>
      <c r="AV162" s="14" t="s">
        <v>81</v>
      </c>
      <c r="AW162" s="14" t="s">
        <v>32</v>
      </c>
      <c r="AX162" s="14" t="s">
        <v>71</v>
      </c>
      <c r="AY162" s="255" t="s">
        <v>209</v>
      </c>
    </row>
    <row r="163" s="13" customFormat="1">
      <c r="A163" s="13"/>
      <c r="B163" s="234"/>
      <c r="C163" s="235"/>
      <c r="D163" s="236" t="s">
        <v>220</v>
      </c>
      <c r="E163" s="237" t="s">
        <v>19</v>
      </c>
      <c r="F163" s="238" t="s">
        <v>610</v>
      </c>
      <c r="G163" s="235"/>
      <c r="H163" s="237" t="s">
        <v>19</v>
      </c>
      <c r="I163" s="239"/>
      <c r="J163" s="235"/>
      <c r="K163" s="235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220</v>
      </c>
      <c r="AU163" s="244" t="s">
        <v>81</v>
      </c>
      <c r="AV163" s="13" t="s">
        <v>79</v>
      </c>
      <c r="AW163" s="13" t="s">
        <v>32</v>
      </c>
      <c r="AX163" s="13" t="s">
        <v>71</v>
      </c>
      <c r="AY163" s="244" t="s">
        <v>209</v>
      </c>
    </row>
    <row r="164" s="14" customFormat="1">
      <c r="A164" s="14"/>
      <c r="B164" s="245"/>
      <c r="C164" s="246"/>
      <c r="D164" s="236" t="s">
        <v>220</v>
      </c>
      <c r="E164" s="247" t="s">
        <v>19</v>
      </c>
      <c r="F164" s="248" t="s">
        <v>2551</v>
      </c>
      <c r="G164" s="246"/>
      <c r="H164" s="249">
        <v>136.5</v>
      </c>
      <c r="I164" s="250"/>
      <c r="J164" s="246"/>
      <c r="K164" s="246"/>
      <c r="L164" s="251"/>
      <c r="M164" s="252"/>
      <c r="N164" s="253"/>
      <c r="O164" s="253"/>
      <c r="P164" s="253"/>
      <c r="Q164" s="253"/>
      <c r="R164" s="253"/>
      <c r="S164" s="253"/>
      <c r="T164" s="25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5" t="s">
        <v>220</v>
      </c>
      <c r="AU164" s="255" t="s">
        <v>81</v>
      </c>
      <c r="AV164" s="14" t="s">
        <v>81</v>
      </c>
      <c r="AW164" s="14" t="s">
        <v>32</v>
      </c>
      <c r="AX164" s="14" t="s">
        <v>71</v>
      </c>
      <c r="AY164" s="255" t="s">
        <v>209</v>
      </c>
    </row>
    <row r="165" s="16" customFormat="1">
      <c r="A165" s="16"/>
      <c r="B165" s="267"/>
      <c r="C165" s="268"/>
      <c r="D165" s="236" t="s">
        <v>220</v>
      </c>
      <c r="E165" s="269" t="s">
        <v>19</v>
      </c>
      <c r="F165" s="270" t="s">
        <v>370</v>
      </c>
      <c r="G165" s="268"/>
      <c r="H165" s="271">
        <v>139.69999999999999</v>
      </c>
      <c r="I165" s="272"/>
      <c r="J165" s="268"/>
      <c r="K165" s="268"/>
      <c r="L165" s="273"/>
      <c r="M165" s="274"/>
      <c r="N165" s="275"/>
      <c r="O165" s="275"/>
      <c r="P165" s="275"/>
      <c r="Q165" s="275"/>
      <c r="R165" s="275"/>
      <c r="S165" s="275"/>
      <c r="T165" s="27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T165" s="277" t="s">
        <v>220</v>
      </c>
      <c r="AU165" s="277" t="s">
        <v>81</v>
      </c>
      <c r="AV165" s="16" t="s">
        <v>146</v>
      </c>
      <c r="AW165" s="16" t="s">
        <v>32</v>
      </c>
      <c r="AX165" s="16" t="s">
        <v>71</v>
      </c>
      <c r="AY165" s="277" t="s">
        <v>209</v>
      </c>
    </row>
    <row r="166" s="13" customFormat="1">
      <c r="A166" s="13"/>
      <c r="B166" s="234"/>
      <c r="C166" s="235"/>
      <c r="D166" s="236" t="s">
        <v>220</v>
      </c>
      <c r="E166" s="237" t="s">
        <v>19</v>
      </c>
      <c r="F166" s="238" t="s">
        <v>615</v>
      </c>
      <c r="G166" s="235"/>
      <c r="H166" s="237" t="s">
        <v>19</v>
      </c>
      <c r="I166" s="239"/>
      <c r="J166" s="235"/>
      <c r="K166" s="235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220</v>
      </c>
      <c r="AU166" s="244" t="s">
        <v>81</v>
      </c>
      <c r="AV166" s="13" t="s">
        <v>79</v>
      </c>
      <c r="AW166" s="13" t="s">
        <v>32</v>
      </c>
      <c r="AX166" s="13" t="s">
        <v>71</v>
      </c>
      <c r="AY166" s="244" t="s">
        <v>209</v>
      </c>
    </row>
    <row r="167" s="14" customFormat="1">
      <c r="A167" s="14"/>
      <c r="B167" s="245"/>
      <c r="C167" s="246"/>
      <c r="D167" s="236" t="s">
        <v>220</v>
      </c>
      <c r="E167" s="247" t="s">
        <v>19</v>
      </c>
      <c r="F167" s="248" t="s">
        <v>2552</v>
      </c>
      <c r="G167" s="246"/>
      <c r="H167" s="249">
        <v>3.2000000000000002</v>
      </c>
      <c r="I167" s="250"/>
      <c r="J167" s="246"/>
      <c r="K167" s="246"/>
      <c r="L167" s="251"/>
      <c r="M167" s="252"/>
      <c r="N167" s="253"/>
      <c r="O167" s="253"/>
      <c r="P167" s="253"/>
      <c r="Q167" s="253"/>
      <c r="R167" s="253"/>
      <c r="S167" s="253"/>
      <c r="T167" s="25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5" t="s">
        <v>220</v>
      </c>
      <c r="AU167" s="255" t="s">
        <v>81</v>
      </c>
      <c r="AV167" s="14" t="s">
        <v>81</v>
      </c>
      <c r="AW167" s="14" t="s">
        <v>32</v>
      </c>
      <c r="AX167" s="14" t="s">
        <v>71</v>
      </c>
      <c r="AY167" s="255" t="s">
        <v>209</v>
      </c>
    </row>
    <row r="168" s="13" customFormat="1">
      <c r="A168" s="13"/>
      <c r="B168" s="234"/>
      <c r="C168" s="235"/>
      <c r="D168" s="236" t="s">
        <v>220</v>
      </c>
      <c r="E168" s="237" t="s">
        <v>19</v>
      </c>
      <c r="F168" s="238" t="s">
        <v>617</v>
      </c>
      <c r="G168" s="235"/>
      <c r="H168" s="237" t="s">
        <v>19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220</v>
      </c>
      <c r="AU168" s="244" t="s">
        <v>81</v>
      </c>
      <c r="AV168" s="13" t="s">
        <v>79</v>
      </c>
      <c r="AW168" s="13" t="s">
        <v>32</v>
      </c>
      <c r="AX168" s="13" t="s">
        <v>71</v>
      </c>
      <c r="AY168" s="244" t="s">
        <v>209</v>
      </c>
    </row>
    <row r="169" s="14" customFormat="1">
      <c r="A169" s="14"/>
      <c r="B169" s="245"/>
      <c r="C169" s="246"/>
      <c r="D169" s="236" t="s">
        <v>220</v>
      </c>
      <c r="E169" s="247" t="s">
        <v>19</v>
      </c>
      <c r="F169" s="248" t="s">
        <v>2553</v>
      </c>
      <c r="G169" s="246"/>
      <c r="H169" s="249">
        <v>136.69999999999999</v>
      </c>
      <c r="I169" s="250"/>
      <c r="J169" s="246"/>
      <c r="K169" s="246"/>
      <c r="L169" s="251"/>
      <c r="M169" s="252"/>
      <c r="N169" s="253"/>
      <c r="O169" s="253"/>
      <c r="P169" s="253"/>
      <c r="Q169" s="253"/>
      <c r="R169" s="253"/>
      <c r="S169" s="253"/>
      <c r="T169" s="25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5" t="s">
        <v>220</v>
      </c>
      <c r="AU169" s="255" t="s">
        <v>81</v>
      </c>
      <c r="AV169" s="14" t="s">
        <v>81</v>
      </c>
      <c r="AW169" s="14" t="s">
        <v>32</v>
      </c>
      <c r="AX169" s="14" t="s">
        <v>71</v>
      </c>
      <c r="AY169" s="255" t="s">
        <v>209</v>
      </c>
    </row>
    <row r="170" s="16" customFormat="1">
      <c r="A170" s="16"/>
      <c r="B170" s="267"/>
      <c r="C170" s="268"/>
      <c r="D170" s="236" t="s">
        <v>220</v>
      </c>
      <c r="E170" s="269" t="s">
        <v>19</v>
      </c>
      <c r="F170" s="270" t="s">
        <v>370</v>
      </c>
      <c r="G170" s="268"/>
      <c r="H170" s="271">
        <v>139.89999999999998</v>
      </c>
      <c r="I170" s="272"/>
      <c r="J170" s="268"/>
      <c r="K170" s="268"/>
      <c r="L170" s="273"/>
      <c r="M170" s="274"/>
      <c r="N170" s="275"/>
      <c r="O170" s="275"/>
      <c r="P170" s="275"/>
      <c r="Q170" s="275"/>
      <c r="R170" s="275"/>
      <c r="S170" s="275"/>
      <c r="T170" s="27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T170" s="277" t="s">
        <v>220</v>
      </c>
      <c r="AU170" s="277" t="s">
        <v>81</v>
      </c>
      <c r="AV170" s="16" t="s">
        <v>146</v>
      </c>
      <c r="AW170" s="16" t="s">
        <v>32</v>
      </c>
      <c r="AX170" s="16" t="s">
        <v>71</v>
      </c>
      <c r="AY170" s="277" t="s">
        <v>209</v>
      </c>
    </row>
    <row r="171" s="13" customFormat="1">
      <c r="A171" s="13"/>
      <c r="B171" s="234"/>
      <c r="C171" s="235"/>
      <c r="D171" s="236" t="s">
        <v>220</v>
      </c>
      <c r="E171" s="237" t="s">
        <v>19</v>
      </c>
      <c r="F171" s="238" t="s">
        <v>1753</v>
      </c>
      <c r="G171" s="235"/>
      <c r="H171" s="237" t="s">
        <v>19</v>
      </c>
      <c r="I171" s="239"/>
      <c r="J171" s="235"/>
      <c r="K171" s="235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220</v>
      </c>
      <c r="AU171" s="244" t="s">
        <v>81</v>
      </c>
      <c r="AV171" s="13" t="s">
        <v>79</v>
      </c>
      <c r="AW171" s="13" t="s">
        <v>32</v>
      </c>
      <c r="AX171" s="13" t="s">
        <v>71</v>
      </c>
      <c r="AY171" s="244" t="s">
        <v>209</v>
      </c>
    </row>
    <row r="172" s="14" customFormat="1">
      <c r="A172" s="14"/>
      <c r="B172" s="245"/>
      <c r="C172" s="246"/>
      <c r="D172" s="236" t="s">
        <v>220</v>
      </c>
      <c r="E172" s="247" t="s">
        <v>19</v>
      </c>
      <c r="F172" s="248" t="s">
        <v>2554</v>
      </c>
      <c r="G172" s="246"/>
      <c r="H172" s="249">
        <v>12.4</v>
      </c>
      <c r="I172" s="250"/>
      <c r="J172" s="246"/>
      <c r="K172" s="246"/>
      <c r="L172" s="251"/>
      <c r="M172" s="252"/>
      <c r="N172" s="253"/>
      <c r="O172" s="253"/>
      <c r="P172" s="253"/>
      <c r="Q172" s="253"/>
      <c r="R172" s="253"/>
      <c r="S172" s="253"/>
      <c r="T172" s="25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5" t="s">
        <v>220</v>
      </c>
      <c r="AU172" s="255" t="s">
        <v>81</v>
      </c>
      <c r="AV172" s="14" t="s">
        <v>81</v>
      </c>
      <c r="AW172" s="14" t="s">
        <v>32</v>
      </c>
      <c r="AX172" s="14" t="s">
        <v>71</v>
      </c>
      <c r="AY172" s="255" t="s">
        <v>209</v>
      </c>
    </row>
    <row r="173" s="14" customFormat="1">
      <c r="A173" s="14"/>
      <c r="B173" s="245"/>
      <c r="C173" s="246"/>
      <c r="D173" s="236" t="s">
        <v>220</v>
      </c>
      <c r="E173" s="247" t="s">
        <v>19</v>
      </c>
      <c r="F173" s="248" t="s">
        <v>2555</v>
      </c>
      <c r="G173" s="246"/>
      <c r="H173" s="249">
        <v>48</v>
      </c>
      <c r="I173" s="250"/>
      <c r="J173" s="246"/>
      <c r="K173" s="246"/>
      <c r="L173" s="251"/>
      <c r="M173" s="252"/>
      <c r="N173" s="253"/>
      <c r="O173" s="253"/>
      <c r="P173" s="253"/>
      <c r="Q173" s="253"/>
      <c r="R173" s="253"/>
      <c r="S173" s="253"/>
      <c r="T173" s="25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5" t="s">
        <v>220</v>
      </c>
      <c r="AU173" s="255" t="s">
        <v>81</v>
      </c>
      <c r="AV173" s="14" t="s">
        <v>81</v>
      </c>
      <c r="AW173" s="14" t="s">
        <v>32</v>
      </c>
      <c r="AX173" s="14" t="s">
        <v>71</v>
      </c>
      <c r="AY173" s="255" t="s">
        <v>209</v>
      </c>
    </row>
    <row r="174" s="16" customFormat="1">
      <c r="A174" s="16"/>
      <c r="B174" s="267"/>
      <c r="C174" s="268"/>
      <c r="D174" s="236" t="s">
        <v>220</v>
      </c>
      <c r="E174" s="269" t="s">
        <v>19</v>
      </c>
      <c r="F174" s="270" t="s">
        <v>370</v>
      </c>
      <c r="G174" s="268"/>
      <c r="H174" s="271">
        <v>60.399999999999999</v>
      </c>
      <c r="I174" s="272"/>
      <c r="J174" s="268"/>
      <c r="K174" s="268"/>
      <c r="L174" s="273"/>
      <c r="M174" s="274"/>
      <c r="N174" s="275"/>
      <c r="O174" s="275"/>
      <c r="P174" s="275"/>
      <c r="Q174" s="275"/>
      <c r="R174" s="275"/>
      <c r="S174" s="275"/>
      <c r="T174" s="27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T174" s="277" t="s">
        <v>220</v>
      </c>
      <c r="AU174" s="277" t="s">
        <v>81</v>
      </c>
      <c r="AV174" s="16" t="s">
        <v>146</v>
      </c>
      <c r="AW174" s="16" t="s">
        <v>32</v>
      </c>
      <c r="AX174" s="16" t="s">
        <v>71</v>
      </c>
      <c r="AY174" s="277" t="s">
        <v>209</v>
      </c>
    </row>
    <row r="175" s="15" customFormat="1">
      <c r="A175" s="15"/>
      <c r="B175" s="256"/>
      <c r="C175" s="257"/>
      <c r="D175" s="236" t="s">
        <v>220</v>
      </c>
      <c r="E175" s="258" t="s">
        <v>19</v>
      </c>
      <c r="F175" s="259" t="s">
        <v>271</v>
      </c>
      <c r="G175" s="257"/>
      <c r="H175" s="260">
        <v>339.99999999999994</v>
      </c>
      <c r="I175" s="261"/>
      <c r="J175" s="257"/>
      <c r="K175" s="257"/>
      <c r="L175" s="262"/>
      <c r="M175" s="263"/>
      <c r="N175" s="264"/>
      <c r="O175" s="264"/>
      <c r="P175" s="264"/>
      <c r="Q175" s="264"/>
      <c r="R175" s="264"/>
      <c r="S175" s="264"/>
      <c r="T175" s="26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66" t="s">
        <v>220</v>
      </c>
      <c r="AU175" s="266" t="s">
        <v>81</v>
      </c>
      <c r="AV175" s="15" t="s">
        <v>216</v>
      </c>
      <c r="AW175" s="15" t="s">
        <v>32</v>
      </c>
      <c r="AX175" s="15" t="s">
        <v>79</v>
      </c>
      <c r="AY175" s="266" t="s">
        <v>209</v>
      </c>
    </row>
    <row r="176" s="2" customFormat="1" ht="37.8" customHeight="1">
      <c r="A176" s="41"/>
      <c r="B176" s="42"/>
      <c r="C176" s="216" t="s">
        <v>311</v>
      </c>
      <c r="D176" s="216" t="s">
        <v>211</v>
      </c>
      <c r="E176" s="217" t="s">
        <v>1230</v>
      </c>
      <c r="F176" s="218" t="s">
        <v>1231</v>
      </c>
      <c r="G176" s="219" t="s">
        <v>362</v>
      </c>
      <c r="H176" s="220">
        <v>86.400000000000006</v>
      </c>
      <c r="I176" s="221"/>
      <c r="J176" s="222">
        <f>ROUND(I176*H176,2)</f>
        <v>0</v>
      </c>
      <c r="K176" s="218" t="s">
        <v>215</v>
      </c>
      <c r="L176" s="47"/>
      <c r="M176" s="223" t="s">
        <v>19</v>
      </c>
      <c r="N176" s="224" t="s">
        <v>42</v>
      </c>
      <c r="O176" s="87"/>
      <c r="P176" s="225">
        <f>O176*H176</f>
        <v>0</v>
      </c>
      <c r="Q176" s="225">
        <v>0</v>
      </c>
      <c r="R176" s="225">
        <f>Q176*H176</f>
        <v>0</v>
      </c>
      <c r="S176" s="225">
        <v>0</v>
      </c>
      <c r="T176" s="226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227" t="s">
        <v>216</v>
      </c>
      <c r="AT176" s="227" t="s">
        <v>211</v>
      </c>
      <c r="AU176" s="227" t="s">
        <v>81</v>
      </c>
      <c r="AY176" s="20" t="s">
        <v>209</v>
      </c>
      <c r="BE176" s="228">
        <f>IF(N176="základní",J176,0)</f>
        <v>0</v>
      </c>
      <c r="BF176" s="228">
        <f>IF(N176="snížená",J176,0)</f>
        <v>0</v>
      </c>
      <c r="BG176" s="228">
        <f>IF(N176="zákl. přenesená",J176,0)</f>
        <v>0</v>
      </c>
      <c r="BH176" s="228">
        <f>IF(N176="sníž. přenesená",J176,0)</f>
        <v>0</v>
      </c>
      <c r="BI176" s="228">
        <f>IF(N176="nulová",J176,0)</f>
        <v>0</v>
      </c>
      <c r="BJ176" s="20" t="s">
        <v>79</v>
      </c>
      <c r="BK176" s="228">
        <f>ROUND(I176*H176,2)</f>
        <v>0</v>
      </c>
      <c r="BL176" s="20" t="s">
        <v>216</v>
      </c>
      <c r="BM176" s="227" t="s">
        <v>2556</v>
      </c>
    </row>
    <row r="177" s="2" customFormat="1">
      <c r="A177" s="41"/>
      <c r="B177" s="42"/>
      <c r="C177" s="43"/>
      <c r="D177" s="229" t="s">
        <v>218</v>
      </c>
      <c r="E177" s="43"/>
      <c r="F177" s="230" t="s">
        <v>1233</v>
      </c>
      <c r="G177" s="43"/>
      <c r="H177" s="43"/>
      <c r="I177" s="231"/>
      <c r="J177" s="43"/>
      <c r="K177" s="43"/>
      <c r="L177" s="47"/>
      <c r="M177" s="232"/>
      <c r="N177" s="233"/>
      <c r="O177" s="87"/>
      <c r="P177" s="87"/>
      <c r="Q177" s="87"/>
      <c r="R177" s="87"/>
      <c r="S177" s="87"/>
      <c r="T177" s="88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T177" s="20" t="s">
        <v>218</v>
      </c>
      <c r="AU177" s="20" t="s">
        <v>81</v>
      </c>
    </row>
    <row r="178" s="13" customFormat="1">
      <c r="A178" s="13"/>
      <c r="B178" s="234"/>
      <c r="C178" s="235"/>
      <c r="D178" s="236" t="s">
        <v>220</v>
      </c>
      <c r="E178" s="237" t="s">
        <v>19</v>
      </c>
      <c r="F178" s="238" t="s">
        <v>610</v>
      </c>
      <c r="G178" s="235"/>
      <c r="H178" s="237" t="s">
        <v>19</v>
      </c>
      <c r="I178" s="239"/>
      <c r="J178" s="235"/>
      <c r="K178" s="235"/>
      <c r="L178" s="240"/>
      <c r="M178" s="241"/>
      <c r="N178" s="242"/>
      <c r="O178" s="242"/>
      <c r="P178" s="242"/>
      <c r="Q178" s="242"/>
      <c r="R178" s="242"/>
      <c r="S178" s="242"/>
      <c r="T178" s="24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4" t="s">
        <v>220</v>
      </c>
      <c r="AU178" s="244" t="s">
        <v>81</v>
      </c>
      <c r="AV178" s="13" t="s">
        <v>79</v>
      </c>
      <c r="AW178" s="13" t="s">
        <v>32</v>
      </c>
      <c r="AX178" s="13" t="s">
        <v>71</v>
      </c>
      <c r="AY178" s="244" t="s">
        <v>209</v>
      </c>
    </row>
    <row r="179" s="14" customFormat="1">
      <c r="A179" s="14"/>
      <c r="B179" s="245"/>
      <c r="C179" s="246"/>
      <c r="D179" s="236" t="s">
        <v>220</v>
      </c>
      <c r="E179" s="247" t="s">
        <v>19</v>
      </c>
      <c r="F179" s="248" t="s">
        <v>2557</v>
      </c>
      <c r="G179" s="246"/>
      <c r="H179" s="249">
        <v>73.5</v>
      </c>
      <c r="I179" s="250"/>
      <c r="J179" s="246"/>
      <c r="K179" s="246"/>
      <c r="L179" s="251"/>
      <c r="M179" s="252"/>
      <c r="N179" s="253"/>
      <c r="O179" s="253"/>
      <c r="P179" s="253"/>
      <c r="Q179" s="253"/>
      <c r="R179" s="253"/>
      <c r="S179" s="253"/>
      <c r="T179" s="25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5" t="s">
        <v>220</v>
      </c>
      <c r="AU179" s="255" t="s">
        <v>81</v>
      </c>
      <c r="AV179" s="14" t="s">
        <v>81</v>
      </c>
      <c r="AW179" s="14" t="s">
        <v>32</v>
      </c>
      <c r="AX179" s="14" t="s">
        <v>71</v>
      </c>
      <c r="AY179" s="255" t="s">
        <v>209</v>
      </c>
    </row>
    <row r="180" s="13" customFormat="1">
      <c r="A180" s="13"/>
      <c r="B180" s="234"/>
      <c r="C180" s="235"/>
      <c r="D180" s="236" t="s">
        <v>220</v>
      </c>
      <c r="E180" s="237" t="s">
        <v>19</v>
      </c>
      <c r="F180" s="238" t="s">
        <v>617</v>
      </c>
      <c r="G180" s="235"/>
      <c r="H180" s="237" t="s">
        <v>19</v>
      </c>
      <c r="I180" s="239"/>
      <c r="J180" s="235"/>
      <c r="K180" s="235"/>
      <c r="L180" s="240"/>
      <c r="M180" s="241"/>
      <c r="N180" s="242"/>
      <c r="O180" s="242"/>
      <c r="P180" s="242"/>
      <c r="Q180" s="242"/>
      <c r="R180" s="242"/>
      <c r="S180" s="242"/>
      <c r="T180" s="24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4" t="s">
        <v>220</v>
      </c>
      <c r="AU180" s="244" t="s">
        <v>81</v>
      </c>
      <c r="AV180" s="13" t="s">
        <v>79</v>
      </c>
      <c r="AW180" s="13" t="s">
        <v>32</v>
      </c>
      <c r="AX180" s="13" t="s">
        <v>71</v>
      </c>
      <c r="AY180" s="244" t="s">
        <v>209</v>
      </c>
    </row>
    <row r="181" s="14" customFormat="1">
      <c r="A181" s="14"/>
      <c r="B181" s="245"/>
      <c r="C181" s="246"/>
      <c r="D181" s="236" t="s">
        <v>220</v>
      </c>
      <c r="E181" s="247" t="s">
        <v>19</v>
      </c>
      <c r="F181" s="248" t="s">
        <v>2558</v>
      </c>
      <c r="G181" s="246"/>
      <c r="H181" s="249">
        <v>12.9</v>
      </c>
      <c r="I181" s="250"/>
      <c r="J181" s="246"/>
      <c r="K181" s="246"/>
      <c r="L181" s="251"/>
      <c r="M181" s="252"/>
      <c r="N181" s="253"/>
      <c r="O181" s="253"/>
      <c r="P181" s="253"/>
      <c r="Q181" s="253"/>
      <c r="R181" s="253"/>
      <c r="S181" s="253"/>
      <c r="T181" s="25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5" t="s">
        <v>220</v>
      </c>
      <c r="AU181" s="255" t="s">
        <v>81</v>
      </c>
      <c r="AV181" s="14" t="s">
        <v>81</v>
      </c>
      <c r="AW181" s="14" t="s">
        <v>32</v>
      </c>
      <c r="AX181" s="14" t="s">
        <v>71</v>
      </c>
      <c r="AY181" s="255" t="s">
        <v>209</v>
      </c>
    </row>
    <row r="182" s="15" customFormat="1">
      <c r="A182" s="15"/>
      <c r="B182" s="256"/>
      <c r="C182" s="257"/>
      <c r="D182" s="236" t="s">
        <v>220</v>
      </c>
      <c r="E182" s="258" t="s">
        <v>19</v>
      </c>
      <c r="F182" s="259" t="s">
        <v>271</v>
      </c>
      <c r="G182" s="257"/>
      <c r="H182" s="260">
        <v>86.400000000000006</v>
      </c>
      <c r="I182" s="261"/>
      <c r="J182" s="257"/>
      <c r="K182" s="257"/>
      <c r="L182" s="262"/>
      <c r="M182" s="263"/>
      <c r="N182" s="264"/>
      <c r="O182" s="264"/>
      <c r="P182" s="264"/>
      <c r="Q182" s="264"/>
      <c r="R182" s="264"/>
      <c r="S182" s="264"/>
      <c r="T182" s="26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66" t="s">
        <v>220</v>
      </c>
      <c r="AU182" s="266" t="s">
        <v>81</v>
      </c>
      <c r="AV182" s="15" t="s">
        <v>216</v>
      </c>
      <c r="AW182" s="15" t="s">
        <v>32</v>
      </c>
      <c r="AX182" s="15" t="s">
        <v>79</v>
      </c>
      <c r="AY182" s="266" t="s">
        <v>209</v>
      </c>
    </row>
    <row r="183" s="2" customFormat="1" ht="37.8" customHeight="1">
      <c r="A183" s="41"/>
      <c r="B183" s="42"/>
      <c r="C183" s="216" t="s">
        <v>317</v>
      </c>
      <c r="D183" s="216" t="s">
        <v>211</v>
      </c>
      <c r="E183" s="217" t="s">
        <v>639</v>
      </c>
      <c r="F183" s="218" t="s">
        <v>640</v>
      </c>
      <c r="G183" s="219" t="s">
        <v>362</v>
      </c>
      <c r="H183" s="220">
        <v>60.600000000000001</v>
      </c>
      <c r="I183" s="221"/>
      <c r="J183" s="222">
        <f>ROUND(I183*H183,2)</f>
        <v>0</v>
      </c>
      <c r="K183" s="218" t="s">
        <v>215</v>
      </c>
      <c r="L183" s="47"/>
      <c r="M183" s="223" t="s">
        <v>19</v>
      </c>
      <c r="N183" s="224" t="s">
        <v>42</v>
      </c>
      <c r="O183" s="87"/>
      <c r="P183" s="225">
        <f>O183*H183</f>
        <v>0</v>
      </c>
      <c r="Q183" s="225">
        <v>0</v>
      </c>
      <c r="R183" s="225">
        <f>Q183*H183</f>
        <v>0</v>
      </c>
      <c r="S183" s="225">
        <v>0</v>
      </c>
      <c r="T183" s="226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7" t="s">
        <v>216</v>
      </c>
      <c r="AT183" s="227" t="s">
        <v>211</v>
      </c>
      <c r="AU183" s="227" t="s">
        <v>81</v>
      </c>
      <c r="AY183" s="20" t="s">
        <v>209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20" t="s">
        <v>79</v>
      </c>
      <c r="BK183" s="228">
        <f>ROUND(I183*H183,2)</f>
        <v>0</v>
      </c>
      <c r="BL183" s="20" t="s">
        <v>216</v>
      </c>
      <c r="BM183" s="227" t="s">
        <v>2559</v>
      </c>
    </row>
    <row r="184" s="2" customFormat="1">
      <c r="A184" s="41"/>
      <c r="B184" s="42"/>
      <c r="C184" s="43"/>
      <c r="D184" s="229" t="s">
        <v>218</v>
      </c>
      <c r="E184" s="43"/>
      <c r="F184" s="230" t="s">
        <v>642</v>
      </c>
      <c r="G184" s="43"/>
      <c r="H184" s="43"/>
      <c r="I184" s="231"/>
      <c r="J184" s="43"/>
      <c r="K184" s="43"/>
      <c r="L184" s="47"/>
      <c r="M184" s="232"/>
      <c r="N184" s="233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218</v>
      </c>
      <c r="AU184" s="20" t="s">
        <v>81</v>
      </c>
    </row>
    <row r="185" s="13" customFormat="1">
      <c r="A185" s="13"/>
      <c r="B185" s="234"/>
      <c r="C185" s="235"/>
      <c r="D185" s="236" t="s">
        <v>220</v>
      </c>
      <c r="E185" s="237" t="s">
        <v>19</v>
      </c>
      <c r="F185" s="238" t="s">
        <v>628</v>
      </c>
      <c r="G185" s="235"/>
      <c r="H185" s="237" t="s">
        <v>19</v>
      </c>
      <c r="I185" s="239"/>
      <c r="J185" s="235"/>
      <c r="K185" s="235"/>
      <c r="L185" s="240"/>
      <c r="M185" s="241"/>
      <c r="N185" s="242"/>
      <c r="O185" s="242"/>
      <c r="P185" s="242"/>
      <c r="Q185" s="242"/>
      <c r="R185" s="242"/>
      <c r="S185" s="242"/>
      <c r="T185" s="24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4" t="s">
        <v>220</v>
      </c>
      <c r="AU185" s="244" t="s">
        <v>81</v>
      </c>
      <c r="AV185" s="13" t="s">
        <v>79</v>
      </c>
      <c r="AW185" s="13" t="s">
        <v>32</v>
      </c>
      <c r="AX185" s="13" t="s">
        <v>71</v>
      </c>
      <c r="AY185" s="244" t="s">
        <v>209</v>
      </c>
    </row>
    <row r="186" s="13" customFormat="1">
      <c r="A186" s="13"/>
      <c r="B186" s="234"/>
      <c r="C186" s="235"/>
      <c r="D186" s="236" t="s">
        <v>220</v>
      </c>
      <c r="E186" s="237" t="s">
        <v>19</v>
      </c>
      <c r="F186" s="238" t="s">
        <v>629</v>
      </c>
      <c r="G186" s="235"/>
      <c r="H186" s="237" t="s">
        <v>19</v>
      </c>
      <c r="I186" s="239"/>
      <c r="J186" s="235"/>
      <c r="K186" s="235"/>
      <c r="L186" s="240"/>
      <c r="M186" s="241"/>
      <c r="N186" s="242"/>
      <c r="O186" s="242"/>
      <c r="P186" s="242"/>
      <c r="Q186" s="242"/>
      <c r="R186" s="242"/>
      <c r="S186" s="242"/>
      <c r="T186" s="24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4" t="s">
        <v>220</v>
      </c>
      <c r="AU186" s="244" t="s">
        <v>81</v>
      </c>
      <c r="AV186" s="13" t="s">
        <v>79</v>
      </c>
      <c r="AW186" s="13" t="s">
        <v>32</v>
      </c>
      <c r="AX186" s="13" t="s">
        <v>71</v>
      </c>
      <c r="AY186" s="244" t="s">
        <v>209</v>
      </c>
    </row>
    <row r="187" s="14" customFormat="1">
      <c r="A187" s="14"/>
      <c r="B187" s="245"/>
      <c r="C187" s="246"/>
      <c r="D187" s="236" t="s">
        <v>220</v>
      </c>
      <c r="E187" s="247" t="s">
        <v>19</v>
      </c>
      <c r="F187" s="248" t="s">
        <v>2560</v>
      </c>
      <c r="G187" s="246"/>
      <c r="H187" s="249">
        <v>60.600000000000001</v>
      </c>
      <c r="I187" s="250"/>
      <c r="J187" s="246"/>
      <c r="K187" s="246"/>
      <c r="L187" s="251"/>
      <c r="M187" s="252"/>
      <c r="N187" s="253"/>
      <c r="O187" s="253"/>
      <c r="P187" s="253"/>
      <c r="Q187" s="253"/>
      <c r="R187" s="253"/>
      <c r="S187" s="253"/>
      <c r="T187" s="25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5" t="s">
        <v>220</v>
      </c>
      <c r="AU187" s="255" t="s">
        <v>81</v>
      </c>
      <c r="AV187" s="14" t="s">
        <v>81</v>
      </c>
      <c r="AW187" s="14" t="s">
        <v>32</v>
      </c>
      <c r="AX187" s="14" t="s">
        <v>79</v>
      </c>
      <c r="AY187" s="255" t="s">
        <v>209</v>
      </c>
    </row>
    <row r="188" s="2" customFormat="1" ht="37.8" customHeight="1">
      <c r="A188" s="41"/>
      <c r="B188" s="42"/>
      <c r="C188" s="216" t="s">
        <v>324</v>
      </c>
      <c r="D188" s="216" t="s">
        <v>211</v>
      </c>
      <c r="E188" s="217" t="s">
        <v>644</v>
      </c>
      <c r="F188" s="218" t="s">
        <v>645</v>
      </c>
      <c r="G188" s="219" t="s">
        <v>362</v>
      </c>
      <c r="H188" s="220">
        <v>303</v>
      </c>
      <c r="I188" s="221"/>
      <c r="J188" s="222">
        <f>ROUND(I188*H188,2)</f>
        <v>0</v>
      </c>
      <c r="K188" s="218" t="s">
        <v>215</v>
      </c>
      <c r="L188" s="47"/>
      <c r="M188" s="223" t="s">
        <v>19</v>
      </c>
      <c r="N188" s="224" t="s">
        <v>42</v>
      </c>
      <c r="O188" s="87"/>
      <c r="P188" s="225">
        <f>O188*H188</f>
        <v>0</v>
      </c>
      <c r="Q188" s="225">
        <v>0</v>
      </c>
      <c r="R188" s="225">
        <f>Q188*H188</f>
        <v>0</v>
      </c>
      <c r="S188" s="225">
        <v>0</v>
      </c>
      <c r="T188" s="226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7" t="s">
        <v>216</v>
      </c>
      <c r="AT188" s="227" t="s">
        <v>211</v>
      </c>
      <c r="AU188" s="227" t="s">
        <v>81</v>
      </c>
      <c r="AY188" s="20" t="s">
        <v>209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20" t="s">
        <v>79</v>
      </c>
      <c r="BK188" s="228">
        <f>ROUND(I188*H188,2)</f>
        <v>0</v>
      </c>
      <c r="BL188" s="20" t="s">
        <v>216</v>
      </c>
      <c r="BM188" s="227" t="s">
        <v>2561</v>
      </c>
    </row>
    <row r="189" s="2" customFormat="1">
      <c r="A189" s="41"/>
      <c r="B189" s="42"/>
      <c r="C189" s="43"/>
      <c r="D189" s="229" t="s">
        <v>218</v>
      </c>
      <c r="E189" s="43"/>
      <c r="F189" s="230" t="s">
        <v>647</v>
      </c>
      <c r="G189" s="43"/>
      <c r="H189" s="43"/>
      <c r="I189" s="231"/>
      <c r="J189" s="43"/>
      <c r="K189" s="43"/>
      <c r="L189" s="47"/>
      <c r="M189" s="232"/>
      <c r="N189" s="233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218</v>
      </c>
      <c r="AU189" s="20" t="s">
        <v>81</v>
      </c>
    </row>
    <row r="190" s="14" customFormat="1">
      <c r="A190" s="14"/>
      <c r="B190" s="245"/>
      <c r="C190" s="246"/>
      <c r="D190" s="236" t="s">
        <v>220</v>
      </c>
      <c r="E190" s="246"/>
      <c r="F190" s="248" t="s">
        <v>2562</v>
      </c>
      <c r="G190" s="246"/>
      <c r="H190" s="249">
        <v>303</v>
      </c>
      <c r="I190" s="250"/>
      <c r="J190" s="246"/>
      <c r="K190" s="246"/>
      <c r="L190" s="251"/>
      <c r="M190" s="252"/>
      <c r="N190" s="253"/>
      <c r="O190" s="253"/>
      <c r="P190" s="253"/>
      <c r="Q190" s="253"/>
      <c r="R190" s="253"/>
      <c r="S190" s="253"/>
      <c r="T190" s="25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5" t="s">
        <v>220</v>
      </c>
      <c r="AU190" s="255" t="s">
        <v>81</v>
      </c>
      <c r="AV190" s="14" t="s">
        <v>81</v>
      </c>
      <c r="AW190" s="14" t="s">
        <v>4</v>
      </c>
      <c r="AX190" s="14" t="s">
        <v>79</v>
      </c>
      <c r="AY190" s="255" t="s">
        <v>209</v>
      </c>
    </row>
    <row r="191" s="2" customFormat="1" ht="24.15" customHeight="1">
      <c r="A191" s="41"/>
      <c r="B191" s="42"/>
      <c r="C191" s="216" t="s">
        <v>331</v>
      </c>
      <c r="D191" s="216" t="s">
        <v>211</v>
      </c>
      <c r="E191" s="217" t="s">
        <v>650</v>
      </c>
      <c r="F191" s="218" t="s">
        <v>651</v>
      </c>
      <c r="G191" s="219" t="s">
        <v>362</v>
      </c>
      <c r="H191" s="220">
        <v>199.80000000000001</v>
      </c>
      <c r="I191" s="221"/>
      <c r="J191" s="222">
        <f>ROUND(I191*H191,2)</f>
        <v>0</v>
      </c>
      <c r="K191" s="218" t="s">
        <v>215</v>
      </c>
      <c r="L191" s="47"/>
      <c r="M191" s="223" t="s">
        <v>19</v>
      </c>
      <c r="N191" s="224" t="s">
        <v>42</v>
      </c>
      <c r="O191" s="87"/>
      <c r="P191" s="225">
        <f>O191*H191</f>
        <v>0</v>
      </c>
      <c r="Q191" s="225">
        <v>0</v>
      </c>
      <c r="R191" s="225">
        <f>Q191*H191</f>
        <v>0</v>
      </c>
      <c r="S191" s="225">
        <v>0</v>
      </c>
      <c r="T191" s="226">
        <f>S191*H191</f>
        <v>0</v>
      </c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R191" s="227" t="s">
        <v>216</v>
      </c>
      <c r="AT191" s="227" t="s">
        <v>211</v>
      </c>
      <c r="AU191" s="227" t="s">
        <v>81</v>
      </c>
      <c r="AY191" s="20" t="s">
        <v>209</v>
      </c>
      <c r="BE191" s="228">
        <f>IF(N191="základní",J191,0)</f>
        <v>0</v>
      </c>
      <c r="BF191" s="228">
        <f>IF(N191="snížená",J191,0)</f>
        <v>0</v>
      </c>
      <c r="BG191" s="228">
        <f>IF(N191="zákl. přenesená",J191,0)</f>
        <v>0</v>
      </c>
      <c r="BH191" s="228">
        <f>IF(N191="sníž. přenesená",J191,0)</f>
        <v>0</v>
      </c>
      <c r="BI191" s="228">
        <f>IF(N191="nulová",J191,0)</f>
        <v>0</v>
      </c>
      <c r="BJ191" s="20" t="s">
        <v>79</v>
      </c>
      <c r="BK191" s="228">
        <f>ROUND(I191*H191,2)</f>
        <v>0</v>
      </c>
      <c r="BL191" s="20" t="s">
        <v>216</v>
      </c>
      <c r="BM191" s="227" t="s">
        <v>2563</v>
      </c>
    </row>
    <row r="192" s="2" customFormat="1">
      <c r="A192" s="41"/>
      <c r="B192" s="42"/>
      <c r="C192" s="43"/>
      <c r="D192" s="229" t="s">
        <v>218</v>
      </c>
      <c r="E192" s="43"/>
      <c r="F192" s="230" t="s">
        <v>653</v>
      </c>
      <c r="G192" s="43"/>
      <c r="H192" s="43"/>
      <c r="I192" s="231"/>
      <c r="J192" s="43"/>
      <c r="K192" s="43"/>
      <c r="L192" s="47"/>
      <c r="M192" s="232"/>
      <c r="N192" s="233"/>
      <c r="O192" s="87"/>
      <c r="P192" s="87"/>
      <c r="Q192" s="87"/>
      <c r="R192" s="87"/>
      <c r="S192" s="87"/>
      <c r="T192" s="88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T192" s="20" t="s">
        <v>218</v>
      </c>
      <c r="AU192" s="20" t="s">
        <v>81</v>
      </c>
    </row>
    <row r="193" s="13" customFormat="1">
      <c r="A193" s="13"/>
      <c r="B193" s="234"/>
      <c r="C193" s="235"/>
      <c r="D193" s="236" t="s">
        <v>220</v>
      </c>
      <c r="E193" s="237" t="s">
        <v>19</v>
      </c>
      <c r="F193" s="238" t="s">
        <v>615</v>
      </c>
      <c r="G193" s="235"/>
      <c r="H193" s="237" t="s">
        <v>19</v>
      </c>
      <c r="I193" s="239"/>
      <c r="J193" s="235"/>
      <c r="K193" s="235"/>
      <c r="L193" s="240"/>
      <c r="M193" s="241"/>
      <c r="N193" s="242"/>
      <c r="O193" s="242"/>
      <c r="P193" s="242"/>
      <c r="Q193" s="242"/>
      <c r="R193" s="242"/>
      <c r="S193" s="242"/>
      <c r="T193" s="24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4" t="s">
        <v>220</v>
      </c>
      <c r="AU193" s="244" t="s">
        <v>81</v>
      </c>
      <c r="AV193" s="13" t="s">
        <v>79</v>
      </c>
      <c r="AW193" s="13" t="s">
        <v>32</v>
      </c>
      <c r="AX193" s="13" t="s">
        <v>71</v>
      </c>
      <c r="AY193" s="244" t="s">
        <v>209</v>
      </c>
    </row>
    <row r="194" s="14" customFormat="1">
      <c r="A194" s="14"/>
      <c r="B194" s="245"/>
      <c r="C194" s="246"/>
      <c r="D194" s="236" t="s">
        <v>220</v>
      </c>
      <c r="E194" s="247" t="s">
        <v>19</v>
      </c>
      <c r="F194" s="248" t="s">
        <v>2552</v>
      </c>
      <c r="G194" s="246"/>
      <c r="H194" s="249">
        <v>3.2000000000000002</v>
      </c>
      <c r="I194" s="250"/>
      <c r="J194" s="246"/>
      <c r="K194" s="246"/>
      <c r="L194" s="251"/>
      <c r="M194" s="252"/>
      <c r="N194" s="253"/>
      <c r="O194" s="253"/>
      <c r="P194" s="253"/>
      <c r="Q194" s="253"/>
      <c r="R194" s="253"/>
      <c r="S194" s="253"/>
      <c r="T194" s="25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5" t="s">
        <v>220</v>
      </c>
      <c r="AU194" s="255" t="s">
        <v>81</v>
      </c>
      <c r="AV194" s="14" t="s">
        <v>81</v>
      </c>
      <c r="AW194" s="14" t="s">
        <v>32</v>
      </c>
      <c r="AX194" s="14" t="s">
        <v>71</v>
      </c>
      <c r="AY194" s="255" t="s">
        <v>209</v>
      </c>
    </row>
    <row r="195" s="13" customFormat="1">
      <c r="A195" s="13"/>
      <c r="B195" s="234"/>
      <c r="C195" s="235"/>
      <c r="D195" s="236" t="s">
        <v>220</v>
      </c>
      <c r="E195" s="237" t="s">
        <v>19</v>
      </c>
      <c r="F195" s="238" t="s">
        <v>617</v>
      </c>
      <c r="G195" s="235"/>
      <c r="H195" s="237" t="s">
        <v>19</v>
      </c>
      <c r="I195" s="239"/>
      <c r="J195" s="235"/>
      <c r="K195" s="235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220</v>
      </c>
      <c r="AU195" s="244" t="s">
        <v>81</v>
      </c>
      <c r="AV195" s="13" t="s">
        <v>79</v>
      </c>
      <c r="AW195" s="13" t="s">
        <v>32</v>
      </c>
      <c r="AX195" s="13" t="s">
        <v>71</v>
      </c>
      <c r="AY195" s="244" t="s">
        <v>209</v>
      </c>
    </row>
    <row r="196" s="14" customFormat="1">
      <c r="A196" s="14"/>
      <c r="B196" s="245"/>
      <c r="C196" s="246"/>
      <c r="D196" s="236" t="s">
        <v>220</v>
      </c>
      <c r="E196" s="247" t="s">
        <v>19</v>
      </c>
      <c r="F196" s="248" t="s">
        <v>2564</v>
      </c>
      <c r="G196" s="246"/>
      <c r="H196" s="249">
        <v>136.19999999999999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220</v>
      </c>
      <c r="AU196" s="255" t="s">
        <v>81</v>
      </c>
      <c r="AV196" s="14" t="s">
        <v>81</v>
      </c>
      <c r="AW196" s="14" t="s">
        <v>32</v>
      </c>
      <c r="AX196" s="14" t="s">
        <v>71</v>
      </c>
      <c r="AY196" s="255" t="s">
        <v>209</v>
      </c>
    </row>
    <row r="197" s="16" customFormat="1">
      <c r="A197" s="16"/>
      <c r="B197" s="267"/>
      <c r="C197" s="268"/>
      <c r="D197" s="236" t="s">
        <v>220</v>
      </c>
      <c r="E197" s="269" t="s">
        <v>19</v>
      </c>
      <c r="F197" s="270" t="s">
        <v>370</v>
      </c>
      <c r="G197" s="268"/>
      <c r="H197" s="271">
        <v>139.39999999999998</v>
      </c>
      <c r="I197" s="272"/>
      <c r="J197" s="268"/>
      <c r="K197" s="268"/>
      <c r="L197" s="273"/>
      <c r="M197" s="274"/>
      <c r="N197" s="275"/>
      <c r="O197" s="275"/>
      <c r="P197" s="275"/>
      <c r="Q197" s="275"/>
      <c r="R197" s="275"/>
      <c r="S197" s="275"/>
      <c r="T197" s="27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T197" s="277" t="s">
        <v>220</v>
      </c>
      <c r="AU197" s="277" t="s">
        <v>81</v>
      </c>
      <c r="AV197" s="16" t="s">
        <v>146</v>
      </c>
      <c r="AW197" s="16" t="s">
        <v>32</v>
      </c>
      <c r="AX197" s="16" t="s">
        <v>71</v>
      </c>
      <c r="AY197" s="277" t="s">
        <v>209</v>
      </c>
    </row>
    <row r="198" s="13" customFormat="1">
      <c r="A198" s="13"/>
      <c r="B198" s="234"/>
      <c r="C198" s="235"/>
      <c r="D198" s="236" t="s">
        <v>220</v>
      </c>
      <c r="E198" s="237" t="s">
        <v>19</v>
      </c>
      <c r="F198" s="238" t="s">
        <v>619</v>
      </c>
      <c r="G198" s="235"/>
      <c r="H198" s="237" t="s">
        <v>19</v>
      </c>
      <c r="I198" s="239"/>
      <c r="J198" s="235"/>
      <c r="K198" s="235"/>
      <c r="L198" s="240"/>
      <c r="M198" s="241"/>
      <c r="N198" s="242"/>
      <c r="O198" s="242"/>
      <c r="P198" s="242"/>
      <c r="Q198" s="242"/>
      <c r="R198" s="242"/>
      <c r="S198" s="242"/>
      <c r="T198" s="24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4" t="s">
        <v>220</v>
      </c>
      <c r="AU198" s="244" t="s">
        <v>81</v>
      </c>
      <c r="AV198" s="13" t="s">
        <v>79</v>
      </c>
      <c r="AW198" s="13" t="s">
        <v>32</v>
      </c>
      <c r="AX198" s="13" t="s">
        <v>71</v>
      </c>
      <c r="AY198" s="244" t="s">
        <v>209</v>
      </c>
    </row>
    <row r="199" s="14" customFormat="1">
      <c r="A199" s="14"/>
      <c r="B199" s="245"/>
      <c r="C199" s="246"/>
      <c r="D199" s="236" t="s">
        <v>220</v>
      </c>
      <c r="E199" s="247" t="s">
        <v>19</v>
      </c>
      <c r="F199" s="248" t="s">
        <v>2554</v>
      </c>
      <c r="G199" s="246"/>
      <c r="H199" s="249">
        <v>12.4</v>
      </c>
      <c r="I199" s="250"/>
      <c r="J199" s="246"/>
      <c r="K199" s="246"/>
      <c r="L199" s="251"/>
      <c r="M199" s="252"/>
      <c r="N199" s="253"/>
      <c r="O199" s="253"/>
      <c r="P199" s="253"/>
      <c r="Q199" s="253"/>
      <c r="R199" s="253"/>
      <c r="S199" s="253"/>
      <c r="T199" s="25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5" t="s">
        <v>220</v>
      </c>
      <c r="AU199" s="255" t="s">
        <v>81</v>
      </c>
      <c r="AV199" s="14" t="s">
        <v>81</v>
      </c>
      <c r="AW199" s="14" t="s">
        <v>32</v>
      </c>
      <c r="AX199" s="14" t="s">
        <v>71</v>
      </c>
      <c r="AY199" s="255" t="s">
        <v>209</v>
      </c>
    </row>
    <row r="200" s="14" customFormat="1">
      <c r="A200" s="14"/>
      <c r="B200" s="245"/>
      <c r="C200" s="246"/>
      <c r="D200" s="236" t="s">
        <v>220</v>
      </c>
      <c r="E200" s="247" t="s">
        <v>19</v>
      </c>
      <c r="F200" s="248" t="s">
        <v>2555</v>
      </c>
      <c r="G200" s="246"/>
      <c r="H200" s="249">
        <v>48</v>
      </c>
      <c r="I200" s="250"/>
      <c r="J200" s="246"/>
      <c r="K200" s="246"/>
      <c r="L200" s="251"/>
      <c r="M200" s="252"/>
      <c r="N200" s="253"/>
      <c r="O200" s="253"/>
      <c r="P200" s="253"/>
      <c r="Q200" s="253"/>
      <c r="R200" s="253"/>
      <c r="S200" s="253"/>
      <c r="T200" s="25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5" t="s">
        <v>220</v>
      </c>
      <c r="AU200" s="255" t="s">
        <v>81</v>
      </c>
      <c r="AV200" s="14" t="s">
        <v>81</v>
      </c>
      <c r="AW200" s="14" t="s">
        <v>32</v>
      </c>
      <c r="AX200" s="14" t="s">
        <v>71</v>
      </c>
      <c r="AY200" s="255" t="s">
        <v>209</v>
      </c>
    </row>
    <row r="201" s="16" customFormat="1">
      <c r="A201" s="16"/>
      <c r="B201" s="267"/>
      <c r="C201" s="268"/>
      <c r="D201" s="236" t="s">
        <v>220</v>
      </c>
      <c r="E201" s="269" t="s">
        <v>19</v>
      </c>
      <c r="F201" s="270" t="s">
        <v>370</v>
      </c>
      <c r="G201" s="268"/>
      <c r="H201" s="271">
        <v>60.399999999999999</v>
      </c>
      <c r="I201" s="272"/>
      <c r="J201" s="268"/>
      <c r="K201" s="268"/>
      <c r="L201" s="273"/>
      <c r="M201" s="274"/>
      <c r="N201" s="275"/>
      <c r="O201" s="275"/>
      <c r="P201" s="275"/>
      <c r="Q201" s="275"/>
      <c r="R201" s="275"/>
      <c r="S201" s="275"/>
      <c r="T201" s="27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T201" s="277" t="s">
        <v>220</v>
      </c>
      <c r="AU201" s="277" t="s">
        <v>81</v>
      </c>
      <c r="AV201" s="16" t="s">
        <v>146</v>
      </c>
      <c r="AW201" s="16" t="s">
        <v>32</v>
      </c>
      <c r="AX201" s="16" t="s">
        <v>71</v>
      </c>
      <c r="AY201" s="277" t="s">
        <v>209</v>
      </c>
    </row>
    <row r="202" s="15" customFormat="1">
      <c r="A202" s="15"/>
      <c r="B202" s="256"/>
      <c r="C202" s="257"/>
      <c r="D202" s="236" t="s">
        <v>220</v>
      </c>
      <c r="E202" s="258" t="s">
        <v>19</v>
      </c>
      <c r="F202" s="259" t="s">
        <v>271</v>
      </c>
      <c r="G202" s="257"/>
      <c r="H202" s="260">
        <v>199.79999999999998</v>
      </c>
      <c r="I202" s="261"/>
      <c r="J202" s="257"/>
      <c r="K202" s="257"/>
      <c r="L202" s="262"/>
      <c r="M202" s="263"/>
      <c r="N202" s="264"/>
      <c r="O202" s="264"/>
      <c r="P202" s="264"/>
      <c r="Q202" s="264"/>
      <c r="R202" s="264"/>
      <c r="S202" s="264"/>
      <c r="T202" s="26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66" t="s">
        <v>220</v>
      </c>
      <c r="AU202" s="266" t="s">
        <v>81</v>
      </c>
      <c r="AV202" s="15" t="s">
        <v>216</v>
      </c>
      <c r="AW202" s="15" t="s">
        <v>32</v>
      </c>
      <c r="AX202" s="15" t="s">
        <v>79</v>
      </c>
      <c r="AY202" s="266" t="s">
        <v>209</v>
      </c>
    </row>
    <row r="203" s="2" customFormat="1" ht="24.15" customHeight="1">
      <c r="A203" s="41"/>
      <c r="B203" s="42"/>
      <c r="C203" s="216" t="s">
        <v>7</v>
      </c>
      <c r="D203" s="216" t="s">
        <v>211</v>
      </c>
      <c r="E203" s="217" t="s">
        <v>1241</v>
      </c>
      <c r="F203" s="218" t="s">
        <v>1242</v>
      </c>
      <c r="G203" s="219" t="s">
        <v>362</v>
      </c>
      <c r="H203" s="220">
        <v>73.5</v>
      </c>
      <c r="I203" s="221"/>
      <c r="J203" s="222">
        <f>ROUND(I203*H203,2)</f>
        <v>0</v>
      </c>
      <c r="K203" s="218" t="s">
        <v>215</v>
      </c>
      <c r="L203" s="47"/>
      <c r="M203" s="223" t="s">
        <v>19</v>
      </c>
      <c r="N203" s="224" t="s">
        <v>42</v>
      </c>
      <c r="O203" s="87"/>
      <c r="P203" s="225">
        <f>O203*H203</f>
        <v>0</v>
      </c>
      <c r="Q203" s="225">
        <v>0</v>
      </c>
      <c r="R203" s="225">
        <f>Q203*H203</f>
        <v>0</v>
      </c>
      <c r="S203" s="225">
        <v>0</v>
      </c>
      <c r="T203" s="226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27" t="s">
        <v>216</v>
      </c>
      <c r="AT203" s="227" t="s">
        <v>211</v>
      </c>
      <c r="AU203" s="227" t="s">
        <v>81</v>
      </c>
      <c r="AY203" s="20" t="s">
        <v>209</v>
      </c>
      <c r="BE203" s="228">
        <f>IF(N203="základní",J203,0)</f>
        <v>0</v>
      </c>
      <c r="BF203" s="228">
        <f>IF(N203="snížená",J203,0)</f>
        <v>0</v>
      </c>
      <c r="BG203" s="228">
        <f>IF(N203="zákl. přenesená",J203,0)</f>
        <v>0</v>
      </c>
      <c r="BH203" s="228">
        <f>IF(N203="sníž. přenesená",J203,0)</f>
        <v>0</v>
      </c>
      <c r="BI203" s="228">
        <f>IF(N203="nulová",J203,0)</f>
        <v>0</v>
      </c>
      <c r="BJ203" s="20" t="s">
        <v>79</v>
      </c>
      <c r="BK203" s="228">
        <f>ROUND(I203*H203,2)</f>
        <v>0</v>
      </c>
      <c r="BL203" s="20" t="s">
        <v>216</v>
      </c>
      <c r="BM203" s="227" t="s">
        <v>2565</v>
      </c>
    </row>
    <row r="204" s="2" customFormat="1">
      <c r="A204" s="41"/>
      <c r="B204" s="42"/>
      <c r="C204" s="43"/>
      <c r="D204" s="229" t="s">
        <v>218</v>
      </c>
      <c r="E204" s="43"/>
      <c r="F204" s="230" t="s">
        <v>1244</v>
      </c>
      <c r="G204" s="43"/>
      <c r="H204" s="43"/>
      <c r="I204" s="231"/>
      <c r="J204" s="43"/>
      <c r="K204" s="43"/>
      <c r="L204" s="47"/>
      <c r="M204" s="232"/>
      <c r="N204" s="233"/>
      <c r="O204" s="87"/>
      <c r="P204" s="87"/>
      <c r="Q204" s="87"/>
      <c r="R204" s="87"/>
      <c r="S204" s="87"/>
      <c r="T204" s="88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T204" s="20" t="s">
        <v>218</v>
      </c>
      <c r="AU204" s="20" t="s">
        <v>81</v>
      </c>
    </row>
    <row r="205" s="13" customFormat="1">
      <c r="A205" s="13"/>
      <c r="B205" s="234"/>
      <c r="C205" s="235"/>
      <c r="D205" s="236" t="s">
        <v>220</v>
      </c>
      <c r="E205" s="237" t="s">
        <v>19</v>
      </c>
      <c r="F205" s="238" t="s">
        <v>654</v>
      </c>
      <c r="G205" s="235"/>
      <c r="H205" s="237" t="s">
        <v>19</v>
      </c>
      <c r="I205" s="239"/>
      <c r="J205" s="235"/>
      <c r="K205" s="235"/>
      <c r="L205" s="240"/>
      <c r="M205" s="241"/>
      <c r="N205" s="242"/>
      <c r="O205" s="242"/>
      <c r="P205" s="242"/>
      <c r="Q205" s="242"/>
      <c r="R205" s="242"/>
      <c r="S205" s="242"/>
      <c r="T205" s="24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4" t="s">
        <v>220</v>
      </c>
      <c r="AU205" s="244" t="s">
        <v>81</v>
      </c>
      <c r="AV205" s="13" t="s">
        <v>79</v>
      </c>
      <c r="AW205" s="13" t="s">
        <v>32</v>
      </c>
      <c r="AX205" s="13" t="s">
        <v>71</v>
      </c>
      <c r="AY205" s="244" t="s">
        <v>209</v>
      </c>
    </row>
    <row r="206" s="14" customFormat="1">
      <c r="A206" s="14"/>
      <c r="B206" s="245"/>
      <c r="C206" s="246"/>
      <c r="D206" s="236" t="s">
        <v>220</v>
      </c>
      <c r="E206" s="247" t="s">
        <v>19</v>
      </c>
      <c r="F206" s="248" t="s">
        <v>2566</v>
      </c>
      <c r="G206" s="246"/>
      <c r="H206" s="249">
        <v>60.600000000000001</v>
      </c>
      <c r="I206" s="250"/>
      <c r="J206" s="246"/>
      <c r="K206" s="246"/>
      <c r="L206" s="251"/>
      <c r="M206" s="252"/>
      <c r="N206" s="253"/>
      <c r="O206" s="253"/>
      <c r="P206" s="253"/>
      <c r="Q206" s="253"/>
      <c r="R206" s="253"/>
      <c r="S206" s="253"/>
      <c r="T206" s="25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5" t="s">
        <v>220</v>
      </c>
      <c r="AU206" s="255" t="s">
        <v>81</v>
      </c>
      <c r="AV206" s="14" t="s">
        <v>81</v>
      </c>
      <c r="AW206" s="14" t="s">
        <v>32</v>
      </c>
      <c r="AX206" s="14" t="s">
        <v>71</v>
      </c>
      <c r="AY206" s="255" t="s">
        <v>209</v>
      </c>
    </row>
    <row r="207" s="13" customFormat="1">
      <c r="A207" s="13"/>
      <c r="B207" s="234"/>
      <c r="C207" s="235"/>
      <c r="D207" s="236" t="s">
        <v>220</v>
      </c>
      <c r="E207" s="237" t="s">
        <v>19</v>
      </c>
      <c r="F207" s="238" t="s">
        <v>617</v>
      </c>
      <c r="G207" s="235"/>
      <c r="H207" s="237" t="s">
        <v>19</v>
      </c>
      <c r="I207" s="239"/>
      <c r="J207" s="235"/>
      <c r="K207" s="235"/>
      <c r="L207" s="240"/>
      <c r="M207" s="241"/>
      <c r="N207" s="242"/>
      <c r="O207" s="242"/>
      <c r="P207" s="242"/>
      <c r="Q207" s="242"/>
      <c r="R207" s="242"/>
      <c r="S207" s="242"/>
      <c r="T207" s="24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4" t="s">
        <v>220</v>
      </c>
      <c r="AU207" s="244" t="s">
        <v>81</v>
      </c>
      <c r="AV207" s="13" t="s">
        <v>79</v>
      </c>
      <c r="AW207" s="13" t="s">
        <v>32</v>
      </c>
      <c r="AX207" s="13" t="s">
        <v>71</v>
      </c>
      <c r="AY207" s="244" t="s">
        <v>209</v>
      </c>
    </row>
    <row r="208" s="14" customFormat="1">
      <c r="A208" s="14"/>
      <c r="B208" s="245"/>
      <c r="C208" s="246"/>
      <c r="D208" s="236" t="s">
        <v>220</v>
      </c>
      <c r="E208" s="247" t="s">
        <v>19</v>
      </c>
      <c r="F208" s="248" t="s">
        <v>2558</v>
      </c>
      <c r="G208" s="246"/>
      <c r="H208" s="249">
        <v>12.9</v>
      </c>
      <c r="I208" s="250"/>
      <c r="J208" s="246"/>
      <c r="K208" s="246"/>
      <c r="L208" s="251"/>
      <c r="M208" s="252"/>
      <c r="N208" s="253"/>
      <c r="O208" s="253"/>
      <c r="P208" s="253"/>
      <c r="Q208" s="253"/>
      <c r="R208" s="253"/>
      <c r="S208" s="253"/>
      <c r="T208" s="25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5" t="s">
        <v>220</v>
      </c>
      <c r="AU208" s="255" t="s">
        <v>81</v>
      </c>
      <c r="AV208" s="14" t="s">
        <v>81</v>
      </c>
      <c r="AW208" s="14" t="s">
        <v>32</v>
      </c>
      <c r="AX208" s="14" t="s">
        <v>71</v>
      </c>
      <c r="AY208" s="255" t="s">
        <v>209</v>
      </c>
    </row>
    <row r="209" s="15" customFormat="1">
      <c r="A209" s="15"/>
      <c r="B209" s="256"/>
      <c r="C209" s="257"/>
      <c r="D209" s="236" t="s">
        <v>220</v>
      </c>
      <c r="E209" s="258" t="s">
        <v>19</v>
      </c>
      <c r="F209" s="259" t="s">
        <v>271</v>
      </c>
      <c r="G209" s="257"/>
      <c r="H209" s="260">
        <v>73.5</v>
      </c>
      <c r="I209" s="261"/>
      <c r="J209" s="257"/>
      <c r="K209" s="257"/>
      <c r="L209" s="262"/>
      <c r="M209" s="263"/>
      <c r="N209" s="264"/>
      <c r="O209" s="264"/>
      <c r="P209" s="264"/>
      <c r="Q209" s="264"/>
      <c r="R209" s="264"/>
      <c r="S209" s="264"/>
      <c r="T209" s="26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66" t="s">
        <v>220</v>
      </c>
      <c r="AU209" s="266" t="s">
        <v>81</v>
      </c>
      <c r="AV209" s="15" t="s">
        <v>216</v>
      </c>
      <c r="AW209" s="15" t="s">
        <v>32</v>
      </c>
      <c r="AX209" s="15" t="s">
        <v>79</v>
      </c>
      <c r="AY209" s="266" t="s">
        <v>209</v>
      </c>
    </row>
    <row r="210" s="2" customFormat="1" ht="24.15" customHeight="1">
      <c r="A210" s="41"/>
      <c r="B210" s="42"/>
      <c r="C210" s="216" t="s">
        <v>344</v>
      </c>
      <c r="D210" s="216" t="s">
        <v>211</v>
      </c>
      <c r="E210" s="217" t="s">
        <v>657</v>
      </c>
      <c r="F210" s="218" t="s">
        <v>658</v>
      </c>
      <c r="G210" s="219" t="s">
        <v>659</v>
      </c>
      <c r="H210" s="220">
        <v>109.08</v>
      </c>
      <c r="I210" s="221"/>
      <c r="J210" s="222">
        <f>ROUND(I210*H210,2)</f>
        <v>0</v>
      </c>
      <c r="K210" s="218" t="s">
        <v>215</v>
      </c>
      <c r="L210" s="47"/>
      <c r="M210" s="223" t="s">
        <v>19</v>
      </c>
      <c r="N210" s="224" t="s">
        <v>42</v>
      </c>
      <c r="O210" s="87"/>
      <c r="P210" s="225">
        <f>O210*H210</f>
        <v>0</v>
      </c>
      <c r="Q210" s="225">
        <v>0</v>
      </c>
      <c r="R210" s="225">
        <f>Q210*H210</f>
        <v>0</v>
      </c>
      <c r="S210" s="225">
        <v>0</v>
      </c>
      <c r="T210" s="226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7" t="s">
        <v>216</v>
      </c>
      <c r="AT210" s="227" t="s">
        <v>211</v>
      </c>
      <c r="AU210" s="227" t="s">
        <v>81</v>
      </c>
      <c r="AY210" s="20" t="s">
        <v>209</v>
      </c>
      <c r="BE210" s="228">
        <f>IF(N210="základní",J210,0)</f>
        <v>0</v>
      </c>
      <c r="BF210" s="228">
        <f>IF(N210="snížená",J210,0)</f>
        <v>0</v>
      </c>
      <c r="BG210" s="228">
        <f>IF(N210="zákl. přenesená",J210,0)</f>
        <v>0</v>
      </c>
      <c r="BH210" s="228">
        <f>IF(N210="sníž. přenesená",J210,0)</f>
        <v>0</v>
      </c>
      <c r="BI210" s="228">
        <f>IF(N210="nulová",J210,0)</f>
        <v>0</v>
      </c>
      <c r="BJ210" s="20" t="s">
        <v>79</v>
      </c>
      <c r="BK210" s="228">
        <f>ROUND(I210*H210,2)</f>
        <v>0</v>
      </c>
      <c r="BL210" s="20" t="s">
        <v>216</v>
      </c>
      <c r="BM210" s="227" t="s">
        <v>2567</v>
      </c>
    </row>
    <row r="211" s="2" customFormat="1">
      <c r="A211" s="41"/>
      <c r="B211" s="42"/>
      <c r="C211" s="43"/>
      <c r="D211" s="229" t="s">
        <v>218</v>
      </c>
      <c r="E211" s="43"/>
      <c r="F211" s="230" t="s">
        <v>661</v>
      </c>
      <c r="G211" s="43"/>
      <c r="H211" s="43"/>
      <c r="I211" s="231"/>
      <c r="J211" s="43"/>
      <c r="K211" s="43"/>
      <c r="L211" s="47"/>
      <c r="M211" s="232"/>
      <c r="N211" s="233"/>
      <c r="O211" s="87"/>
      <c r="P211" s="87"/>
      <c r="Q211" s="87"/>
      <c r="R211" s="87"/>
      <c r="S211" s="87"/>
      <c r="T211" s="88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0" t="s">
        <v>218</v>
      </c>
      <c r="AU211" s="20" t="s">
        <v>81</v>
      </c>
    </row>
    <row r="212" s="14" customFormat="1">
      <c r="A212" s="14"/>
      <c r="B212" s="245"/>
      <c r="C212" s="246"/>
      <c r="D212" s="236" t="s">
        <v>220</v>
      </c>
      <c r="E212" s="246"/>
      <c r="F212" s="248" t="s">
        <v>2568</v>
      </c>
      <c r="G212" s="246"/>
      <c r="H212" s="249">
        <v>109.08</v>
      </c>
      <c r="I212" s="250"/>
      <c r="J212" s="246"/>
      <c r="K212" s="246"/>
      <c r="L212" s="251"/>
      <c r="M212" s="252"/>
      <c r="N212" s="253"/>
      <c r="O212" s="253"/>
      <c r="P212" s="253"/>
      <c r="Q212" s="253"/>
      <c r="R212" s="253"/>
      <c r="S212" s="253"/>
      <c r="T212" s="25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5" t="s">
        <v>220</v>
      </c>
      <c r="AU212" s="255" t="s">
        <v>81</v>
      </c>
      <c r="AV212" s="14" t="s">
        <v>81</v>
      </c>
      <c r="AW212" s="14" t="s">
        <v>4</v>
      </c>
      <c r="AX212" s="14" t="s">
        <v>79</v>
      </c>
      <c r="AY212" s="255" t="s">
        <v>209</v>
      </c>
    </row>
    <row r="213" s="2" customFormat="1" ht="24.15" customHeight="1">
      <c r="A213" s="41"/>
      <c r="B213" s="42"/>
      <c r="C213" s="216" t="s">
        <v>354</v>
      </c>
      <c r="D213" s="216" t="s">
        <v>211</v>
      </c>
      <c r="E213" s="217" t="s">
        <v>664</v>
      </c>
      <c r="F213" s="218" t="s">
        <v>665</v>
      </c>
      <c r="G213" s="219" t="s">
        <v>362</v>
      </c>
      <c r="H213" s="220">
        <v>60.600000000000001</v>
      </c>
      <c r="I213" s="221"/>
      <c r="J213" s="222">
        <f>ROUND(I213*H213,2)</f>
        <v>0</v>
      </c>
      <c r="K213" s="218" t="s">
        <v>215</v>
      </c>
      <c r="L213" s="47"/>
      <c r="M213" s="223" t="s">
        <v>19</v>
      </c>
      <c r="N213" s="224" t="s">
        <v>42</v>
      </c>
      <c r="O213" s="87"/>
      <c r="P213" s="225">
        <f>O213*H213</f>
        <v>0</v>
      </c>
      <c r="Q213" s="225">
        <v>0</v>
      </c>
      <c r="R213" s="225">
        <f>Q213*H213</f>
        <v>0</v>
      </c>
      <c r="S213" s="225">
        <v>0</v>
      </c>
      <c r="T213" s="226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27" t="s">
        <v>216</v>
      </c>
      <c r="AT213" s="227" t="s">
        <v>211</v>
      </c>
      <c r="AU213" s="227" t="s">
        <v>81</v>
      </c>
      <c r="AY213" s="20" t="s">
        <v>209</v>
      </c>
      <c r="BE213" s="228">
        <f>IF(N213="základní",J213,0)</f>
        <v>0</v>
      </c>
      <c r="BF213" s="228">
        <f>IF(N213="snížená",J213,0)</f>
        <v>0</v>
      </c>
      <c r="BG213" s="228">
        <f>IF(N213="zákl. přenesená",J213,0)</f>
        <v>0</v>
      </c>
      <c r="BH213" s="228">
        <f>IF(N213="sníž. přenesená",J213,0)</f>
        <v>0</v>
      </c>
      <c r="BI213" s="228">
        <f>IF(N213="nulová",J213,0)</f>
        <v>0</v>
      </c>
      <c r="BJ213" s="20" t="s">
        <v>79</v>
      </c>
      <c r="BK213" s="228">
        <f>ROUND(I213*H213,2)</f>
        <v>0</v>
      </c>
      <c r="BL213" s="20" t="s">
        <v>216</v>
      </c>
      <c r="BM213" s="227" t="s">
        <v>2569</v>
      </c>
    </row>
    <row r="214" s="2" customFormat="1">
      <c r="A214" s="41"/>
      <c r="B214" s="42"/>
      <c r="C214" s="43"/>
      <c r="D214" s="229" t="s">
        <v>218</v>
      </c>
      <c r="E214" s="43"/>
      <c r="F214" s="230" t="s">
        <v>667</v>
      </c>
      <c r="G214" s="43"/>
      <c r="H214" s="43"/>
      <c r="I214" s="231"/>
      <c r="J214" s="43"/>
      <c r="K214" s="43"/>
      <c r="L214" s="47"/>
      <c r="M214" s="232"/>
      <c r="N214" s="233"/>
      <c r="O214" s="87"/>
      <c r="P214" s="87"/>
      <c r="Q214" s="87"/>
      <c r="R214" s="87"/>
      <c r="S214" s="87"/>
      <c r="T214" s="88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0" t="s">
        <v>218</v>
      </c>
      <c r="AU214" s="20" t="s">
        <v>81</v>
      </c>
    </row>
    <row r="215" s="14" customFormat="1">
      <c r="A215" s="14"/>
      <c r="B215" s="245"/>
      <c r="C215" s="246"/>
      <c r="D215" s="236" t="s">
        <v>220</v>
      </c>
      <c r="E215" s="247" t="s">
        <v>19</v>
      </c>
      <c r="F215" s="248" t="s">
        <v>2570</v>
      </c>
      <c r="G215" s="246"/>
      <c r="H215" s="249">
        <v>60.600000000000001</v>
      </c>
      <c r="I215" s="250"/>
      <c r="J215" s="246"/>
      <c r="K215" s="246"/>
      <c r="L215" s="251"/>
      <c r="M215" s="252"/>
      <c r="N215" s="253"/>
      <c r="O215" s="253"/>
      <c r="P215" s="253"/>
      <c r="Q215" s="253"/>
      <c r="R215" s="253"/>
      <c r="S215" s="253"/>
      <c r="T215" s="25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5" t="s">
        <v>220</v>
      </c>
      <c r="AU215" s="255" t="s">
        <v>81</v>
      </c>
      <c r="AV215" s="14" t="s">
        <v>81</v>
      </c>
      <c r="AW215" s="14" t="s">
        <v>32</v>
      </c>
      <c r="AX215" s="14" t="s">
        <v>71</v>
      </c>
      <c r="AY215" s="255" t="s">
        <v>209</v>
      </c>
    </row>
    <row r="216" s="15" customFormat="1">
      <c r="A216" s="15"/>
      <c r="B216" s="256"/>
      <c r="C216" s="257"/>
      <c r="D216" s="236" t="s">
        <v>220</v>
      </c>
      <c r="E216" s="258" t="s">
        <v>19</v>
      </c>
      <c r="F216" s="259" t="s">
        <v>271</v>
      </c>
      <c r="G216" s="257"/>
      <c r="H216" s="260">
        <v>60.600000000000001</v>
      </c>
      <c r="I216" s="261"/>
      <c r="J216" s="257"/>
      <c r="K216" s="257"/>
      <c r="L216" s="262"/>
      <c r="M216" s="263"/>
      <c r="N216" s="264"/>
      <c r="O216" s="264"/>
      <c r="P216" s="264"/>
      <c r="Q216" s="264"/>
      <c r="R216" s="264"/>
      <c r="S216" s="264"/>
      <c r="T216" s="26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66" t="s">
        <v>220</v>
      </c>
      <c r="AU216" s="266" t="s">
        <v>81</v>
      </c>
      <c r="AV216" s="15" t="s">
        <v>216</v>
      </c>
      <c r="AW216" s="15" t="s">
        <v>32</v>
      </c>
      <c r="AX216" s="15" t="s">
        <v>79</v>
      </c>
      <c r="AY216" s="266" t="s">
        <v>209</v>
      </c>
    </row>
    <row r="217" s="2" customFormat="1" ht="24.15" customHeight="1">
      <c r="A217" s="41"/>
      <c r="B217" s="42"/>
      <c r="C217" s="216" t="s">
        <v>359</v>
      </c>
      <c r="D217" s="216" t="s">
        <v>211</v>
      </c>
      <c r="E217" s="217" t="s">
        <v>670</v>
      </c>
      <c r="F217" s="218" t="s">
        <v>671</v>
      </c>
      <c r="G217" s="219" t="s">
        <v>362</v>
      </c>
      <c r="H217" s="220">
        <v>149.59999999999999</v>
      </c>
      <c r="I217" s="221"/>
      <c r="J217" s="222">
        <f>ROUND(I217*H217,2)</f>
        <v>0</v>
      </c>
      <c r="K217" s="218" t="s">
        <v>215</v>
      </c>
      <c r="L217" s="47"/>
      <c r="M217" s="223" t="s">
        <v>19</v>
      </c>
      <c r="N217" s="224" t="s">
        <v>42</v>
      </c>
      <c r="O217" s="87"/>
      <c r="P217" s="225">
        <f>O217*H217</f>
        <v>0</v>
      </c>
      <c r="Q217" s="225">
        <v>0</v>
      </c>
      <c r="R217" s="225">
        <f>Q217*H217</f>
        <v>0</v>
      </c>
      <c r="S217" s="225">
        <v>0</v>
      </c>
      <c r="T217" s="226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27" t="s">
        <v>216</v>
      </c>
      <c r="AT217" s="227" t="s">
        <v>211</v>
      </c>
      <c r="AU217" s="227" t="s">
        <v>81</v>
      </c>
      <c r="AY217" s="20" t="s">
        <v>209</v>
      </c>
      <c r="BE217" s="228">
        <f>IF(N217="základní",J217,0)</f>
        <v>0</v>
      </c>
      <c r="BF217" s="228">
        <f>IF(N217="snížená",J217,0)</f>
        <v>0</v>
      </c>
      <c r="BG217" s="228">
        <f>IF(N217="zákl. přenesená",J217,0)</f>
        <v>0</v>
      </c>
      <c r="BH217" s="228">
        <f>IF(N217="sníž. přenesená",J217,0)</f>
        <v>0</v>
      </c>
      <c r="BI217" s="228">
        <f>IF(N217="nulová",J217,0)</f>
        <v>0</v>
      </c>
      <c r="BJ217" s="20" t="s">
        <v>79</v>
      </c>
      <c r="BK217" s="228">
        <f>ROUND(I217*H217,2)</f>
        <v>0</v>
      </c>
      <c r="BL217" s="20" t="s">
        <v>216</v>
      </c>
      <c r="BM217" s="227" t="s">
        <v>2571</v>
      </c>
    </row>
    <row r="218" s="2" customFormat="1">
      <c r="A218" s="41"/>
      <c r="B218" s="42"/>
      <c r="C218" s="43"/>
      <c r="D218" s="229" t="s">
        <v>218</v>
      </c>
      <c r="E218" s="43"/>
      <c r="F218" s="230" t="s">
        <v>673</v>
      </c>
      <c r="G218" s="43"/>
      <c r="H218" s="43"/>
      <c r="I218" s="231"/>
      <c r="J218" s="43"/>
      <c r="K218" s="43"/>
      <c r="L218" s="47"/>
      <c r="M218" s="232"/>
      <c r="N218" s="233"/>
      <c r="O218" s="87"/>
      <c r="P218" s="87"/>
      <c r="Q218" s="87"/>
      <c r="R218" s="87"/>
      <c r="S218" s="87"/>
      <c r="T218" s="88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0" t="s">
        <v>218</v>
      </c>
      <c r="AU218" s="20" t="s">
        <v>81</v>
      </c>
    </row>
    <row r="219" s="13" customFormat="1">
      <c r="A219" s="13"/>
      <c r="B219" s="234"/>
      <c r="C219" s="235"/>
      <c r="D219" s="236" t="s">
        <v>220</v>
      </c>
      <c r="E219" s="237" t="s">
        <v>19</v>
      </c>
      <c r="F219" s="238" t="s">
        <v>674</v>
      </c>
      <c r="G219" s="235"/>
      <c r="H219" s="237" t="s">
        <v>19</v>
      </c>
      <c r="I219" s="239"/>
      <c r="J219" s="235"/>
      <c r="K219" s="235"/>
      <c r="L219" s="240"/>
      <c r="M219" s="241"/>
      <c r="N219" s="242"/>
      <c r="O219" s="242"/>
      <c r="P219" s="242"/>
      <c r="Q219" s="242"/>
      <c r="R219" s="242"/>
      <c r="S219" s="242"/>
      <c r="T219" s="24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4" t="s">
        <v>220</v>
      </c>
      <c r="AU219" s="244" t="s">
        <v>81</v>
      </c>
      <c r="AV219" s="13" t="s">
        <v>79</v>
      </c>
      <c r="AW219" s="13" t="s">
        <v>32</v>
      </c>
      <c r="AX219" s="13" t="s">
        <v>71</v>
      </c>
      <c r="AY219" s="244" t="s">
        <v>209</v>
      </c>
    </row>
    <row r="220" s="14" customFormat="1">
      <c r="A220" s="14"/>
      <c r="B220" s="245"/>
      <c r="C220" s="246"/>
      <c r="D220" s="236" t="s">
        <v>220</v>
      </c>
      <c r="E220" s="247" t="s">
        <v>19</v>
      </c>
      <c r="F220" s="248" t="s">
        <v>2572</v>
      </c>
      <c r="G220" s="246"/>
      <c r="H220" s="249">
        <v>72.599999999999994</v>
      </c>
      <c r="I220" s="250"/>
      <c r="J220" s="246"/>
      <c r="K220" s="246"/>
      <c r="L220" s="251"/>
      <c r="M220" s="252"/>
      <c r="N220" s="253"/>
      <c r="O220" s="253"/>
      <c r="P220" s="253"/>
      <c r="Q220" s="253"/>
      <c r="R220" s="253"/>
      <c r="S220" s="253"/>
      <c r="T220" s="25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5" t="s">
        <v>220</v>
      </c>
      <c r="AU220" s="255" t="s">
        <v>81</v>
      </c>
      <c r="AV220" s="14" t="s">
        <v>81</v>
      </c>
      <c r="AW220" s="14" t="s">
        <v>32</v>
      </c>
      <c r="AX220" s="14" t="s">
        <v>71</v>
      </c>
      <c r="AY220" s="255" t="s">
        <v>209</v>
      </c>
    </row>
    <row r="221" s="13" customFormat="1">
      <c r="A221" s="13"/>
      <c r="B221" s="234"/>
      <c r="C221" s="235"/>
      <c r="D221" s="236" t="s">
        <v>220</v>
      </c>
      <c r="E221" s="237" t="s">
        <v>19</v>
      </c>
      <c r="F221" s="238" t="s">
        <v>1252</v>
      </c>
      <c r="G221" s="235"/>
      <c r="H221" s="237" t="s">
        <v>19</v>
      </c>
      <c r="I221" s="239"/>
      <c r="J221" s="235"/>
      <c r="K221" s="235"/>
      <c r="L221" s="240"/>
      <c r="M221" s="241"/>
      <c r="N221" s="242"/>
      <c r="O221" s="242"/>
      <c r="P221" s="242"/>
      <c r="Q221" s="242"/>
      <c r="R221" s="242"/>
      <c r="S221" s="242"/>
      <c r="T221" s="24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4" t="s">
        <v>220</v>
      </c>
      <c r="AU221" s="244" t="s">
        <v>81</v>
      </c>
      <c r="AV221" s="13" t="s">
        <v>79</v>
      </c>
      <c r="AW221" s="13" t="s">
        <v>32</v>
      </c>
      <c r="AX221" s="13" t="s">
        <v>71</v>
      </c>
      <c r="AY221" s="244" t="s">
        <v>209</v>
      </c>
    </row>
    <row r="222" s="14" customFormat="1">
      <c r="A222" s="14"/>
      <c r="B222" s="245"/>
      <c r="C222" s="246"/>
      <c r="D222" s="236" t="s">
        <v>220</v>
      </c>
      <c r="E222" s="247" t="s">
        <v>19</v>
      </c>
      <c r="F222" s="248" t="s">
        <v>2573</v>
      </c>
      <c r="G222" s="246"/>
      <c r="H222" s="249">
        <v>77</v>
      </c>
      <c r="I222" s="250"/>
      <c r="J222" s="246"/>
      <c r="K222" s="246"/>
      <c r="L222" s="251"/>
      <c r="M222" s="252"/>
      <c r="N222" s="253"/>
      <c r="O222" s="253"/>
      <c r="P222" s="253"/>
      <c r="Q222" s="253"/>
      <c r="R222" s="253"/>
      <c r="S222" s="253"/>
      <c r="T222" s="25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5" t="s">
        <v>220</v>
      </c>
      <c r="AU222" s="255" t="s">
        <v>81</v>
      </c>
      <c r="AV222" s="14" t="s">
        <v>81</v>
      </c>
      <c r="AW222" s="14" t="s">
        <v>32</v>
      </c>
      <c r="AX222" s="14" t="s">
        <v>71</v>
      </c>
      <c r="AY222" s="255" t="s">
        <v>209</v>
      </c>
    </row>
    <row r="223" s="15" customFormat="1">
      <c r="A223" s="15"/>
      <c r="B223" s="256"/>
      <c r="C223" s="257"/>
      <c r="D223" s="236" t="s">
        <v>220</v>
      </c>
      <c r="E223" s="258" t="s">
        <v>19</v>
      </c>
      <c r="F223" s="259" t="s">
        <v>271</v>
      </c>
      <c r="G223" s="257"/>
      <c r="H223" s="260">
        <v>149.59999999999999</v>
      </c>
      <c r="I223" s="261"/>
      <c r="J223" s="257"/>
      <c r="K223" s="257"/>
      <c r="L223" s="262"/>
      <c r="M223" s="263"/>
      <c r="N223" s="264"/>
      <c r="O223" s="264"/>
      <c r="P223" s="264"/>
      <c r="Q223" s="264"/>
      <c r="R223" s="264"/>
      <c r="S223" s="264"/>
      <c r="T223" s="26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66" t="s">
        <v>220</v>
      </c>
      <c r="AU223" s="266" t="s">
        <v>81</v>
      </c>
      <c r="AV223" s="15" t="s">
        <v>216</v>
      </c>
      <c r="AW223" s="15" t="s">
        <v>32</v>
      </c>
      <c r="AX223" s="15" t="s">
        <v>79</v>
      </c>
      <c r="AY223" s="266" t="s">
        <v>209</v>
      </c>
    </row>
    <row r="224" s="2" customFormat="1" ht="37.8" customHeight="1">
      <c r="A224" s="41"/>
      <c r="B224" s="42"/>
      <c r="C224" s="216" t="s">
        <v>372</v>
      </c>
      <c r="D224" s="216" t="s">
        <v>211</v>
      </c>
      <c r="E224" s="217" t="s">
        <v>687</v>
      </c>
      <c r="F224" s="218" t="s">
        <v>688</v>
      </c>
      <c r="G224" s="219" t="s">
        <v>362</v>
      </c>
      <c r="H224" s="220">
        <v>48</v>
      </c>
      <c r="I224" s="221"/>
      <c r="J224" s="222">
        <f>ROUND(I224*H224,2)</f>
        <v>0</v>
      </c>
      <c r="K224" s="218" t="s">
        <v>215</v>
      </c>
      <c r="L224" s="47"/>
      <c r="M224" s="223" t="s">
        <v>19</v>
      </c>
      <c r="N224" s="224" t="s">
        <v>42</v>
      </c>
      <c r="O224" s="87"/>
      <c r="P224" s="225">
        <f>O224*H224</f>
        <v>0</v>
      </c>
      <c r="Q224" s="225">
        <v>0</v>
      </c>
      <c r="R224" s="225">
        <f>Q224*H224</f>
        <v>0</v>
      </c>
      <c r="S224" s="225">
        <v>0</v>
      </c>
      <c r="T224" s="226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27" t="s">
        <v>216</v>
      </c>
      <c r="AT224" s="227" t="s">
        <v>211</v>
      </c>
      <c r="AU224" s="227" t="s">
        <v>81</v>
      </c>
      <c r="AY224" s="20" t="s">
        <v>209</v>
      </c>
      <c r="BE224" s="228">
        <f>IF(N224="základní",J224,0)</f>
        <v>0</v>
      </c>
      <c r="BF224" s="228">
        <f>IF(N224="snížená",J224,0)</f>
        <v>0</v>
      </c>
      <c r="BG224" s="228">
        <f>IF(N224="zákl. přenesená",J224,0)</f>
        <v>0</v>
      </c>
      <c r="BH224" s="228">
        <f>IF(N224="sníž. přenesená",J224,0)</f>
        <v>0</v>
      </c>
      <c r="BI224" s="228">
        <f>IF(N224="nulová",J224,0)</f>
        <v>0</v>
      </c>
      <c r="BJ224" s="20" t="s">
        <v>79</v>
      </c>
      <c r="BK224" s="228">
        <f>ROUND(I224*H224,2)</f>
        <v>0</v>
      </c>
      <c r="BL224" s="20" t="s">
        <v>216</v>
      </c>
      <c r="BM224" s="227" t="s">
        <v>2574</v>
      </c>
    </row>
    <row r="225" s="2" customFormat="1">
      <c r="A225" s="41"/>
      <c r="B225" s="42"/>
      <c r="C225" s="43"/>
      <c r="D225" s="229" t="s">
        <v>218</v>
      </c>
      <c r="E225" s="43"/>
      <c r="F225" s="230" t="s">
        <v>690</v>
      </c>
      <c r="G225" s="43"/>
      <c r="H225" s="43"/>
      <c r="I225" s="231"/>
      <c r="J225" s="43"/>
      <c r="K225" s="43"/>
      <c r="L225" s="47"/>
      <c r="M225" s="232"/>
      <c r="N225" s="233"/>
      <c r="O225" s="87"/>
      <c r="P225" s="87"/>
      <c r="Q225" s="87"/>
      <c r="R225" s="87"/>
      <c r="S225" s="87"/>
      <c r="T225" s="88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0" t="s">
        <v>218</v>
      </c>
      <c r="AU225" s="20" t="s">
        <v>81</v>
      </c>
    </row>
    <row r="226" s="13" customFormat="1">
      <c r="A226" s="13"/>
      <c r="B226" s="234"/>
      <c r="C226" s="235"/>
      <c r="D226" s="236" t="s">
        <v>220</v>
      </c>
      <c r="E226" s="237" t="s">
        <v>19</v>
      </c>
      <c r="F226" s="238" t="s">
        <v>395</v>
      </c>
      <c r="G226" s="235"/>
      <c r="H226" s="237" t="s">
        <v>19</v>
      </c>
      <c r="I226" s="239"/>
      <c r="J226" s="235"/>
      <c r="K226" s="235"/>
      <c r="L226" s="240"/>
      <c r="M226" s="241"/>
      <c r="N226" s="242"/>
      <c r="O226" s="242"/>
      <c r="P226" s="242"/>
      <c r="Q226" s="242"/>
      <c r="R226" s="242"/>
      <c r="S226" s="242"/>
      <c r="T226" s="24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4" t="s">
        <v>220</v>
      </c>
      <c r="AU226" s="244" t="s">
        <v>81</v>
      </c>
      <c r="AV226" s="13" t="s">
        <v>79</v>
      </c>
      <c r="AW226" s="13" t="s">
        <v>32</v>
      </c>
      <c r="AX226" s="13" t="s">
        <v>71</v>
      </c>
      <c r="AY226" s="244" t="s">
        <v>209</v>
      </c>
    </row>
    <row r="227" s="14" customFormat="1">
      <c r="A227" s="14"/>
      <c r="B227" s="245"/>
      <c r="C227" s="246"/>
      <c r="D227" s="236" t="s">
        <v>220</v>
      </c>
      <c r="E227" s="247" t="s">
        <v>19</v>
      </c>
      <c r="F227" s="248" t="s">
        <v>2575</v>
      </c>
      <c r="G227" s="246"/>
      <c r="H227" s="249">
        <v>48</v>
      </c>
      <c r="I227" s="250"/>
      <c r="J227" s="246"/>
      <c r="K227" s="246"/>
      <c r="L227" s="251"/>
      <c r="M227" s="252"/>
      <c r="N227" s="253"/>
      <c r="O227" s="253"/>
      <c r="P227" s="253"/>
      <c r="Q227" s="253"/>
      <c r="R227" s="253"/>
      <c r="S227" s="253"/>
      <c r="T227" s="25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5" t="s">
        <v>220</v>
      </c>
      <c r="AU227" s="255" t="s">
        <v>81</v>
      </c>
      <c r="AV227" s="14" t="s">
        <v>81</v>
      </c>
      <c r="AW227" s="14" t="s">
        <v>32</v>
      </c>
      <c r="AX227" s="14" t="s">
        <v>79</v>
      </c>
      <c r="AY227" s="255" t="s">
        <v>209</v>
      </c>
    </row>
    <row r="228" s="2" customFormat="1" ht="16.5" customHeight="1">
      <c r="A228" s="41"/>
      <c r="B228" s="42"/>
      <c r="C228" s="278" t="s">
        <v>378</v>
      </c>
      <c r="D228" s="278" t="s">
        <v>681</v>
      </c>
      <c r="E228" s="279" t="s">
        <v>695</v>
      </c>
      <c r="F228" s="280" t="s">
        <v>696</v>
      </c>
      <c r="G228" s="281" t="s">
        <v>659</v>
      </c>
      <c r="H228" s="282">
        <v>96</v>
      </c>
      <c r="I228" s="283"/>
      <c r="J228" s="284">
        <f>ROUND(I228*H228,2)</f>
        <v>0</v>
      </c>
      <c r="K228" s="280" t="s">
        <v>215</v>
      </c>
      <c r="L228" s="285"/>
      <c r="M228" s="286" t="s">
        <v>19</v>
      </c>
      <c r="N228" s="287" t="s">
        <v>42</v>
      </c>
      <c r="O228" s="87"/>
      <c r="P228" s="225">
        <f>O228*H228</f>
        <v>0</v>
      </c>
      <c r="Q228" s="225">
        <v>0</v>
      </c>
      <c r="R228" s="225">
        <f>Q228*H228</f>
        <v>0</v>
      </c>
      <c r="S228" s="225">
        <v>0</v>
      </c>
      <c r="T228" s="226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227" t="s">
        <v>250</v>
      </c>
      <c r="AT228" s="227" t="s">
        <v>681</v>
      </c>
      <c r="AU228" s="227" t="s">
        <v>81</v>
      </c>
      <c r="AY228" s="20" t="s">
        <v>209</v>
      </c>
      <c r="BE228" s="228">
        <f>IF(N228="základní",J228,0)</f>
        <v>0</v>
      </c>
      <c r="BF228" s="228">
        <f>IF(N228="snížená",J228,0)</f>
        <v>0</v>
      </c>
      <c r="BG228" s="228">
        <f>IF(N228="zákl. přenesená",J228,0)</f>
        <v>0</v>
      </c>
      <c r="BH228" s="228">
        <f>IF(N228="sníž. přenesená",J228,0)</f>
        <v>0</v>
      </c>
      <c r="BI228" s="228">
        <f>IF(N228="nulová",J228,0)</f>
        <v>0</v>
      </c>
      <c r="BJ228" s="20" t="s">
        <v>79</v>
      </c>
      <c r="BK228" s="228">
        <f>ROUND(I228*H228,2)</f>
        <v>0</v>
      </c>
      <c r="BL228" s="20" t="s">
        <v>216</v>
      </c>
      <c r="BM228" s="227" t="s">
        <v>2576</v>
      </c>
    </row>
    <row r="229" s="14" customFormat="1">
      <c r="A229" s="14"/>
      <c r="B229" s="245"/>
      <c r="C229" s="246"/>
      <c r="D229" s="236" t="s">
        <v>220</v>
      </c>
      <c r="E229" s="246"/>
      <c r="F229" s="248" t="s">
        <v>2577</v>
      </c>
      <c r="G229" s="246"/>
      <c r="H229" s="249">
        <v>96</v>
      </c>
      <c r="I229" s="250"/>
      <c r="J229" s="246"/>
      <c r="K229" s="246"/>
      <c r="L229" s="251"/>
      <c r="M229" s="252"/>
      <c r="N229" s="253"/>
      <c r="O229" s="253"/>
      <c r="P229" s="253"/>
      <c r="Q229" s="253"/>
      <c r="R229" s="253"/>
      <c r="S229" s="253"/>
      <c r="T229" s="25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5" t="s">
        <v>220</v>
      </c>
      <c r="AU229" s="255" t="s">
        <v>81</v>
      </c>
      <c r="AV229" s="14" t="s">
        <v>81</v>
      </c>
      <c r="AW229" s="14" t="s">
        <v>4</v>
      </c>
      <c r="AX229" s="14" t="s">
        <v>79</v>
      </c>
      <c r="AY229" s="255" t="s">
        <v>209</v>
      </c>
    </row>
    <row r="230" s="2" customFormat="1" ht="24.15" customHeight="1">
      <c r="A230" s="41"/>
      <c r="B230" s="42"/>
      <c r="C230" s="216" t="s">
        <v>384</v>
      </c>
      <c r="D230" s="216" t="s">
        <v>211</v>
      </c>
      <c r="E230" s="217" t="s">
        <v>1258</v>
      </c>
      <c r="F230" s="218" t="s">
        <v>1259</v>
      </c>
      <c r="G230" s="219" t="s">
        <v>258</v>
      </c>
      <c r="H230" s="220">
        <v>16</v>
      </c>
      <c r="I230" s="221"/>
      <c r="J230" s="222">
        <f>ROUND(I230*H230,2)</f>
        <v>0</v>
      </c>
      <c r="K230" s="218" t="s">
        <v>215</v>
      </c>
      <c r="L230" s="47"/>
      <c r="M230" s="223" t="s">
        <v>19</v>
      </c>
      <c r="N230" s="224" t="s">
        <v>42</v>
      </c>
      <c r="O230" s="87"/>
      <c r="P230" s="225">
        <f>O230*H230</f>
        <v>0</v>
      </c>
      <c r="Q230" s="225">
        <v>0</v>
      </c>
      <c r="R230" s="225">
        <f>Q230*H230</f>
        <v>0</v>
      </c>
      <c r="S230" s="225">
        <v>0</v>
      </c>
      <c r="T230" s="226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7" t="s">
        <v>216</v>
      </c>
      <c r="AT230" s="227" t="s">
        <v>211</v>
      </c>
      <c r="AU230" s="227" t="s">
        <v>81</v>
      </c>
      <c r="AY230" s="20" t="s">
        <v>209</v>
      </c>
      <c r="BE230" s="228">
        <f>IF(N230="základní",J230,0)</f>
        <v>0</v>
      </c>
      <c r="BF230" s="228">
        <f>IF(N230="snížená",J230,0)</f>
        <v>0</v>
      </c>
      <c r="BG230" s="228">
        <f>IF(N230="zákl. přenesená",J230,0)</f>
        <v>0</v>
      </c>
      <c r="BH230" s="228">
        <f>IF(N230="sníž. přenesená",J230,0)</f>
        <v>0</v>
      </c>
      <c r="BI230" s="228">
        <f>IF(N230="nulová",J230,0)</f>
        <v>0</v>
      </c>
      <c r="BJ230" s="20" t="s">
        <v>79</v>
      </c>
      <c r="BK230" s="228">
        <f>ROUND(I230*H230,2)</f>
        <v>0</v>
      </c>
      <c r="BL230" s="20" t="s">
        <v>216</v>
      </c>
      <c r="BM230" s="227" t="s">
        <v>2578</v>
      </c>
    </row>
    <row r="231" s="2" customFormat="1">
      <c r="A231" s="41"/>
      <c r="B231" s="42"/>
      <c r="C231" s="43"/>
      <c r="D231" s="229" t="s">
        <v>218</v>
      </c>
      <c r="E231" s="43"/>
      <c r="F231" s="230" t="s">
        <v>1261</v>
      </c>
      <c r="G231" s="43"/>
      <c r="H231" s="43"/>
      <c r="I231" s="231"/>
      <c r="J231" s="43"/>
      <c r="K231" s="43"/>
      <c r="L231" s="47"/>
      <c r="M231" s="232"/>
      <c r="N231" s="233"/>
      <c r="O231" s="87"/>
      <c r="P231" s="87"/>
      <c r="Q231" s="87"/>
      <c r="R231" s="87"/>
      <c r="S231" s="87"/>
      <c r="T231" s="88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T231" s="20" t="s">
        <v>218</v>
      </c>
      <c r="AU231" s="20" t="s">
        <v>81</v>
      </c>
    </row>
    <row r="232" s="13" customFormat="1">
      <c r="A232" s="13"/>
      <c r="B232" s="234"/>
      <c r="C232" s="235"/>
      <c r="D232" s="236" t="s">
        <v>220</v>
      </c>
      <c r="E232" s="237" t="s">
        <v>19</v>
      </c>
      <c r="F232" s="238" t="s">
        <v>337</v>
      </c>
      <c r="G232" s="235"/>
      <c r="H232" s="237" t="s">
        <v>19</v>
      </c>
      <c r="I232" s="239"/>
      <c r="J232" s="235"/>
      <c r="K232" s="235"/>
      <c r="L232" s="240"/>
      <c r="M232" s="241"/>
      <c r="N232" s="242"/>
      <c r="O232" s="242"/>
      <c r="P232" s="242"/>
      <c r="Q232" s="242"/>
      <c r="R232" s="242"/>
      <c r="S232" s="242"/>
      <c r="T232" s="24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4" t="s">
        <v>220</v>
      </c>
      <c r="AU232" s="244" t="s">
        <v>81</v>
      </c>
      <c r="AV232" s="13" t="s">
        <v>79</v>
      </c>
      <c r="AW232" s="13" t="s">
        <v>32</v>
      </c>
      <c r="AX232" s="13" t="s">
        <v>71</v>
      </c>
      <c r="AY232" s="244" t="s">
        <v>209</v>
      </c>
    </row>
    <row r="233" s="14" customFormat="1">
      <c r="A233" s="14"/>
      <c r="B233" s="245"/>
      <c r="C233" s="246"/>
      <c r="D233" s="236" t="s">
        <v>220</v>
      </c>
      <c r="E233" s="247" t="s">
        <v>19</v>
      </c>
      <c r="F233" s="248" t="s">
        <v>2533</v>
      </c>
      <c r="G233" s="246"/>
      <c r="H233" s="249">
        <v>16</v>
      </c>
      <c r="I233" s="250"/>
      <c r="J233" s="246"/>
      <c r="K233" s="246"/>
      <c r="L233" s="251"/>
      <c r="M233" s="252"/>
      <c r="N233" s="253"/>
      <c r="O233" s="253"/>
      <c r="P233" s="253"/>
      <c r="Q233" s="253"/>
      <c r="R233" s="253"/>
      <c r="S233" s="253"/>
      <c r="T233" s="25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5" t="s">
        <v>220</v>
      </c>
      <c r="AU233" s="255" t="s">
        <v>81</v>
      </c>
      <c r="AV233" s="14" t="s">
        <v>81</v>
      </c>
      <c r="AW233" s="14" t="s">
        <v>32</v>
      </c>
      <c r="AX233" s="14" t="s">
        <v>79</v>
      </c>
      <c r="AY233" s="255" t="s">
        <v>209</v>
      </c>
    </row>
    <row r="234" s="2" customFormat="1" ht="24.15" customHeight="1">
      <c r="A234" s="41"/>
      <c r="B234" s="42"/>
      <c r="C234" s="216" t="s">
        <v>390</v>
      </c>
      <c r="D234" s="216" t="s">
        <v>211</v>
      </c>
      <c r="E234" s="217" t="s">
        <v>1262</v>
      </c>
      <c r="F234" s="218" t="s">
        <v>1263</v>
      </c>
      <c r="G234" s="219" t="s">
        <v>258</v>
      </c>
      <c r="H234" s="220">
        <v>16</v>
      </c>
      <c r="I234" s="221"/>
      <c r="J234" s="222">
        <f>ROUND(I234*H234,2)</f>
        <v>0</v>
      </c>
      <c r="K234" s="218" t="s">
        <v>215</v>
      </c>
      <c r="L234" s="47"/>
      <c r="M234" s="223" t="s">
        <v>19</v>
      </c>
      <c r="N234" s="224" t="s">
        <v>42</v>
      </c>
      <c r="O234" s="87"/>
      <c r="P234" s="225">
        <f>O234*H234</f>
        <v>0</v>
      </c>
      <c r="Q234" s="225">
        <v>0</v>
      </c>
      <c r="R234" s="225">
        <f>Q234*H234</f>
        <v>0</v>
      </c>
      <c r="S234" s="225">
        <v>0</v>
      </c>
      <c r="T234" s="226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27" t="s">
        <v>216</v>
      </c>
      <c r="AT234" s="227" t="s">
        <v>211</v>
      </c>
      <c r="AU234" s="227" t="s">
        <v>81</v>
      </c>
      <c r="AY234" s="20" t="s">
        <v>209</v>
      </c>
      <c r="BE234" s="228">
        <f>IF(N234="základní",J234,0)</f>
        <v>0</v>
      </c>
      <c r="BF234" s="228">
        <f>IF(N234="snížená",J234,0)</f>
        <v>0</v>
      </c>
      <c r="BG234" s="228">
        <f>IF(N234="zákl. přenesená",J234,0)</f>
        <v>0</v>
      </c>
      <c r="BH234" s="228">
        <f>IF(N234="sníž. přenesená",J234,0)</f>
        <v>0</v>
      </c>
      <c r="BI234" s="228">
        <f>IF(N234="nulová",J234,0)</f>
        <v>0</v>
      </c>
      <c r="BJ234" s="20" t="s">
        <v>79</v>
      </c>
      <c r="BK234" s="228">
        <f>ROUND(I234*H234,2)</f>
        <v>0</v>
      </c>
      <c r="BL234" s="20" t="s">
        <v>216</v>
      </c>
      <c r="BM234" s="227" t="s">
        <v>2579</v>
      </c>
    </row>
    <row r="235" s="2" customFormat="1">
      <c r="A235" s="41"/>
      <c r="B235" s="42"/>
      <c r="C235" s="43"/>
      <c r="D235" s="229" t="s">
        <v>218</v>
      </c>
      <c r="E235" s="43"/>
      <c r="F235" s="230" t="s">
        <v>1265</v>
      </c>
      <c r="G235" s="43"/>
      <c r="H235" s="43"/>
      <c r="I235" s="231"/>
      <c r="J235" s="43"/>
      <c r="K235" s="43"/>
      <c r="L235" s="47"/>
      <c r="M235" s="232"/>
      <c r="N235" s="233"/>
      <c r="O235" s="87"/>
      <c r="P235" s="87"/>
      <c r="Q235" s="87"/>
      <c r="R235" s="87"/>
      <c r="S235" s="87"/>
      <c r="T235" s="88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T235" s="20" t="s">
        <v>218</v>
      </c>
      <c r="AU235" s="20" t="s">
        <v>81</v>
      </c>
    </row>
    <row r="236" s="2" customFormat="1" ht="16.5" customHeight="1">
      <c r="A236" s="41"/>
      <c r="B236" s="42"/>
      <c r="C236" s="278" t="s">
        <v>399</v>
      </c>
      <c r="D236" s="278" t="s">
        <v>681</v>
      </c>
      <c r="E236" s="279" t="s">
        <v>1266</v>
      </c>
      <c r="F236" s="280" t="s">
        <v>1267</v>
      </c>
      <c r="G236" s="281" t="s">
        <v>725</v>
      </c>
      <c r="H236" s="282">
        <v>0.47999999999999998</v>
      </c>
      <c r="I236" s="283"/>
      <c r="J236" s="284">
        <f>ROUND(I236*H236,2)</f>
        <v>0</v>
      </c>
      <c r="K236" s="280" t="s">
        <v>215</v>
      </c>
      <c r="L236" s="285"/>
      <c r="M236" s="286" t="s">
        <v>19</v>
      </c>
      <c r="N236" s="287" t="s">
        <v>42</v>
      </c>
      <c r="O236" s="87"/>
      <c r="P236" s="225">
        <f>O236*H236</f>
        <v>0</v>
      </c>
      <c r="Q236" s="225">
        <v>0.001</v>
      </c>
      <c r="R236" s="225">
        <f>Q236*H236</f>
        <v>0.00048000000000000001</v>
      </c>
      <c r="S236" s="225">
        <v>0</v>
      </c>
      <c r="T236" s="226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27" t="s">
        <v>250</v>
      </c>
      <c r="AT236" s="227" t="s">
        <v>681</v>
      </c>
      <c r="AU236" s="227" t="s">
        <v>81</v>
      </c>
      <c r="AY236" s="20" t="s">
        <v>209</v>
      </c>
      <c r="BE236" s="228">
        <f>IF(N236="základní",J236,0)</f>
        <v>0</v>
      </c>
      <c r="BF236" s="228">
        <f>IF(N236="snížená",J236,0)</f>
        <v>0</v>
      </c>
      <c r="BG236" s="228">
        <f>IF(N236="zákl. přenesená",J236,0)</f>
        <v>0</v>
      </c>
      <c r="BH236" s="228">
        <f>IF(N236="sníž. přenesená",J236,0)</f>
        <v>0</v>
      </c>
      <c r="BI236" s="228">
        <f>IF(N236="nulová",J236,0)</f>
        <v>0</v>
      </c>
      <c r="BJ236" s="20" t="s">
        <v>79</v>
      </c>
      <c r="BK236" s="228">
        <f>ROUND(I236*H236,2)</f>
        <v>0</v>
      </c>
      <c r="BL236" s="20" t="s">
        <v>216</v>
      </c>
      <c r="BM236" s="227" t="s">
        <v>2580</v>
      </c>
    </row>
    <row r="237" s="14" customFormat="1">
      <c r="A237" s="14"/>
      <c r="B237" s="245"/>
      <c r="C237" s="246"/>
      <c r="D237" s="236" t="s">
        <v>220</v>
      </c>
      <c r="E237" s="246"/>
      <c r="F237" s="248" t="s">
        <v>2581</v>
      </c>
      <c r="G237" s="246"/>
      <c r="H237" s="249">
        <v>0.47999999999999998</v>
      </c>
      <c r="I237" s="250"/>
      <c r="J237" s="246"/>
      <c r="K237" s="246"/>
      <c r="L237" s="251"/>
      <c r="M237" s="252"/>
      <c r="N237" s="253"/>
      <c r="O237" s="253"/>
      <c r="P237" s="253"/>
      <c r="Q237" s="253"/>
      <c r="R237" s="253"/>
      <c r="S237" s="253"/>
      <c r="T237" s="25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5" t="s">
        <v>220</v>
      </c>
      <c r="AU237" s="255" t="s">
        <v>81</v>
      </c>
      <c r="AV237" s="14" t="s">
        <v>81</v>
      </c>
      <c r="AW237" s="14" t="s">
        <v>4</v>
      </c>
      <c r="AX237" s="14" t="s">
        <v>79</v>
      </c>
      <c r="AY237" s="255" t="s">
        <v>209</v>
      </c>
    </row>
    <row r="238" s="12" customFormat="1" ht="22.8" customHeight="1">
      <c r="A238" s="12"/>
      <c r="B238" s="200"/>
      <c r="C238" s="201"/>
      <c r="D238" s="202" t="s">
        <v>70</v>
      </c>
      <c r="E238" s="214" t="s">
        <v>81</v>
      </c>
      <c r="F238" s="214" t="s">
        <v>733</v>
      </c>
      <c r="G238" s="201"/>
      <c r="H238" s="201"/>
      <c r="I238" s="204"/>
      <c r="J238" s="215">
        <f>BK238</f>
        <v>0</v>
      </c>
      <c r="K238" s="201"/>
      <c r="L238" s="206"/>
      <c r="M238" s="207"/>
      <c r="N238" s="208"/>
      <c r="O238" s="208"/>
      <c r="P238" s="209">
        <f>SUM(P239:P240)</f>
        <v>0</v>
      </c>
      <c r="Q238" s="208"/>
      <c r="R238" s="209">
        <f>SUM(R239:R240)</f>
        <v>0.060759999999999995</v>
      </c>
      <c r="S238" s="208"/>
      <c r="T238" s="210">
        <f>SUM(T239:T240)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211" t="s">
        <v>79</v>
      </c>
      <c r="AT238" s="212" t="s">
        <v>70</v>
      </c>
      <c r="AU238" s="212" t="s">
        <v>79</v>
      </c>
      <c r="AY238" s="211" t="s">
        <v>209</v>
      </c>
      <c r="BK238" s="213">
        <f>SUM(BK239:BK240)</f>
        <v>0</v>
      </c>
    </row>
    <row r="239" s="2" customFormat="1" ht="16.5" customHeight="1">
      <c r="A239" s="41"/>
      <c r="B239" s="42"/>
      <c r="C239" s="216" t="s">
        <v>405</v>
      </c>
      <c r="D239" s="216" t="s">
        <v>211</v>
      </c>
      <c r="E239" s="217" t="s">
        <v>735</v>
      </c>
      <c r="F239" s="218" t="s">
        <v>736</v>
      </c>
      <c r="G239" s="219" t="s">
        <v>299</v>
      </c>
      <c r="H239" s="220">
        <v>124</v>
      </c>
      <c r="I239" s="221"/>
      <c r="J239" s="222">
        <f>ROUND(I239*H239,2)</f>
        <v>0</v>
      </c>
      <c r="K239" s="218" t="s">
        <v>215</v>
      </c>
      <c r="L239" s="47"/>
      <c r="M239" s="223" t="s">
        <v>19</v>
      </c>
      <c r="N239" s="224" t="s">
        <v>42</v>
      </c>
      <c r="O239" s="87"/>
      <c r="P239" s="225">
        <f>O239*H239</f>
        <v>0</v>
      </c>
      <c r="Q239" s="225">
        <v>0.00048999999999999998</v>
      </c>
      <c r="R239" s="225">
        <f>Q239*H239</f>
        <v>0.060759999999999995</v>
      </c>
      <c r="S239" s="225">
        <v>0</v>
      </c>
      <c r="T239" s="226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27" t="s">
        <v>216</v>
      </c>
      <c r="AT239" s="227" t="s">
        <v>211</v>
      </c>
      <c r="AU239" s="227" t="s">
        <v>81</v>
      </c>
      <c r="AY239" s="20" t="s">
        <v>209</v>
      </c>
      <c r="BE239" s="228">
        <f>IF(N239="základní",J239,0)</f>
        <v>0</v>
      </c>
      <c r="BF239" s="228">
        <f>IF(N239="snížená",J239,0)</f>
        <v>0</v>
      </c>
      <c r="BG239" s="228">
        <f>IF(N239="zákl. přenesená",J239,0)</f>
        <v>0</v>
      </c>
      <c r="BH239" s="228">
        <f>IF(N239="sníž. přenesená",J239,0)</f>
        <v>0</v>
      </c>
      <c r="BI239" s="228">
        <f>IF(N239="nulová",J239,0)</f>
        <v>0</v>
      </c>
      <c r="BJ239" s="20" t="s">
        <v>79</v>
      </c>
      <c r="BK239" s="228">
        <f>ROUND(I239*H239,2)</f>
        <v>0</v>
      </c>
      <c r="BL239" s="20" t="s">
        <v>216</v>
      </c>
      <c r="BM239" s="227" t="s">
        <v>2582</v>
      </c>
    </row>
    <row r="240" s="2" customFormat="1">
      <c r="A240" s="41"/>
      <c r="B240" s="42"/>
      <c r="C240" s="43"/>
      <c r="D240" s="229" t="s">
        <v>218</v>
      </c>
      <c r="E240" s="43"/>
      <c r="F240" s="230" t="s">
        <v>738</v>
      </c>
      <c r="G240" s="43"/>
      <c r="H240" s="43"/>
      <c r="I240" s="231"/>
      <c r="J240" s="43"/>
      <c r="K240" s="43"/>
      <c r="L240" s="47"/>
      <c r="M240" s="232"/>
      <c r="N240" s="233"/>
      <c r="O240" s="87"/>
      <c r="P240" s="87"/>
      <c r="Q240" s="87"/>
      <c r="R240" s="87"/>
      <c r="S240" s="87"/>
      <c r="T240" s="88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T240" s="20" t="s">
        <v>218</v>
      </c>
      <c r="AU240" s="20" t="s">
        <v>81</v>
      </c>
    </row>
    <row r="241" s="12" customFormat="1" ht="22.8" customHeight="1">
      <c r="A241" s="12"/>
      <c r="B241" s="200"/>
      <c r="C241" s="201"/>
      <c r="D241" s="202" t="s">
        <v>70</v>
      </c>
      <c r="E241" s="214" t="s">
        <v>216</v>
      </c>
      <c r="F241" s="214" t="s">
        <v>739</v>
      </c>
      <c r="G241" s="201"/>
      <c r="H241" s="201"/>
      <c r="I241" s="204"/>
      <c r="J241" s="215">
        <f>BK241</f>
        <v>0</v>
      </c>
      <c r="K241" s="201"/>
      <c r="L241" s="206"/>
      <c r="M241" s="207"/>
      <c r="N241" s="208"/>
      <c r="O241" s="208"/>
      <c r="P241" s="209">
        <f>SUM(P242:P255)</f>
        <v>0</v>
      </c>
      <c r="Q241" s="208"/>
      <c r="R241" s="209">
        <f>SUM(R242:R255)</f>
        <v>0</v>
      </c>
      <c r="S241" s="208"/>
      <c r="T241" s="210">
        <f>SUM(T242:T255)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11" t="s">
        <v>79</v>
      </c>
      <c r="AT241" s="212" t="s">
        <v>70</v>
      </c>
      <c r="AU241" s="212" t="s">
        <v>79</v>
      </c>
      <c r="AY241" s="211" t="s">
        <v>209</v>
      </c>
      <c r="BK241" s="213">
        <f>SUM(BK242:BK255)</f>
        <v>0</v>
      </c>
    </row>
    <row r="242" s="2" customFormat="1" ht="21.75" customHeight="1">
      <c r="A242" s="41"/>
      <c r="B242" s="42"/>
      <c r="C242" s="216" t="s">
        <v>411</v>
      </c>
      <c r="D242" s="216" t="s">
        <v>211</v>
      </c>
      <c r="E242" s="217" t="s">
        <v>741</v>
      </c>
      <c r="F242" s="218" t="s">
        <v>742</v>
      </c>
      <c r="G242" s="219" t="s">
        <v>362</v>
      </c>
      <c r="H242" s="220">
        <v>12.4</v>
      </c>
      <c r="I242" s="221"/>
      <c r="J242" s="222">
        <f>ROUND(I242*H242,2)</f>
        <v>0</v>
      </c>
      <c r="K242" s="218" t="s">
        <v>215</v>
      </c>
      <c r="L242" s="47"/>
      <c r="M242" s="223" t="s">
        <v>19</v>
      </c>
      <c r="N242" s="224" t="s">
        <v>42</v>
      </c>
      <c r="O242" s="87"/>
      <c r="P242" s="225">
        <f>O242*H242</f>
        <v>0</v>
      </c>
      <c r="Q242" s="225">
        <v>0</v>
      </c>
      <c r="R242" s="225">
        <f>Q242*H242</f>
        <v>0</v>
      </c>
      <c r="S242" s="225">
        <v>0</v>
      </c>
      <c r="T242" s="226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7" t="s">
        <v>216</v>
      </c>
      <c r="AT242" s="227" t="s">
        <v>211</v>
      </c>
      <c r="AU242" s="227" t="s">
        <v>81</v>
      </c>
      <c r="AY242" s="20" t="s">
        <v>209</v>
      </c>
      <c r="BE242" s="228">
        <f>IF(N242="základní",J242,0)</f>
        <v>0</v>
      </c>
      <c r="BF242" s="228">
        <f>IF(N242="snížená",J242,0)</f>
        <v>0</v>
      </c>
      <c r="BG242" s="228">
        <f>IF(N242="zákl. přenesená",J242,0)</f>
        <v>0</v>
      </c>
      <c r="BH242" s="228">
        <f>IF(N242="sníž. přenesená",J242,0)</f>
        <v>0</v>
      </c>
      <c r="BI242" s="228">
        <f>IF(N242="nulová",J242,0)</f>
        <v>0</v>
      </c>
      <c r="BJ242" s="20" t="s">
        <v>79</v>
      </c>
      <c r="BK242" s="228">
        <f>ROUND(I242*H242,2)</f>
        <v>0</v>
      </c>
      <c r="BL242" s="20" t="s">
        <v>216</v>
      </c>
      <c r="BM242" s="227" t="s">
        <v>2583</v>
      </c>
    </row>
    <row r="243" s="2" customFormat="1">
      <c r="A243" s="41"/>
      <c r="B243" s="42"/>
      <c r="C243" s="43"/>
      <c r="D243" s="229" t="s">
        <v>218</v>
      </c>
      <c r="E243" s="43"/>
      <c r="F243" s="230" t="s">
        <v>744</v>
      </c>
      <c r="G243" s="43"/>
      <c r="H243" s="43"/>
      <c r="I243" s="231"/>
      <c r="J243" s="43"/>
      <c r="K243" s="43"/>
      <c r="L243" s="47"/>
      <c r="M243" s="232"/>
      <c r="N243" s="233"/>
      <c r="O243" s="87"/>
      <c r="P243" s="87"/>
      <c r="Q243" s="87"/>
      <c r="R243" s="87"/>
      <c r="S243" s="87"/>
      <c r="T243" s="88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0" t="s">
        <v>218</v>
      </c>
      <c r="AU243" s="20" t="s">
        <v>81</v>
      </c>
    </row>
    <row r="244" s="13" customFormat="1">
      <c r="A244" s="13"/>
      <c r="B244" s="234"/>
      <c r="C244" s="235"/>
      <c r="D244" s="236" t="s">
        <v>220</v>
      </c>
      <c r="E244" s="237" t="s">
        <v>19</v>
      </c>
      <c r="F244" s="238" t="s">
        <v>395</v>
      </c>
      <c r="G244" s="235"/>
      <c r="H244" s="237" t="s">
        <v>19</v>
      </c>
      <c r="I244" s="239"/>
      <c r="J244" s="235"/>
      <c r="K244" s="235"/>
      <c r="L244" s="240"/>
      <c r="M244" s="241"/>
      <c r="N244" s="242"/>
      <c r="O244" s="242"/>
      <c r="P244" s="242"/>
      <c r="Q244" s="242"/>
      <c r="R244" s="242"/>
      <c r="S244" s="242"/>
      <c r="T244" s="24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4" t="s">
        <v>220</v>
      </c>
      <c r="AU244" s="244" t="s">
        <v>81</v>
      </c>
      <c r="AV244" s="13" t="s">
        <v>79</v>
      </c>
      <c r="AW244" s="13" t="s">
        <v>32</v>
      </c>
      <c r="AX244" s="13" t="s">
        <v>71</v>
      </c>
      <c r="AY244" s="244" t="s">
        <v>209</v>
      </c>
    </row>
    <row r="245" s="13" customFormat="1">
      <c r="A245" s="13"/>
      <c r="B245" s="234"/>
      <c r="C245" s="235"/>
      <c r="D245" s="236" t="s">
        <v>220</v>
      </c>
      <c r="E245" s="237" t="s">
        <v>19</v>
      </c>
      <c r="F245" s="238" t="s">
        <v>745</v>
      </c>
      <c r="G245" s="235"/>
      <c r="H245" s="237" t="s">
        <v>19</v>
      </c>
      <c r="I245" s="239"/>
      <c r="J245" s="235"/>
      <c r="K245" s="235"/>
      <c r="L245" s="240"/>
      <c r="M245" s="241"/>
      <c r="N245" s="242"/>
      <c r="O245" s="242"/>
      <c r="P245" s="242"/>
      <c r="Q245" s="242"/>
      <c r="R245" s="242"/>
      <c r="S245" s="242"/>
      <c r="T245" s="24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4" t="s">
        <v>220</v>
      </c>
      <c r="AU245" s="244" t="s">
        <v>81</v>
      </c>
      <c r="AV245" s="13" t="s">
        <v>79</v>
      </c>
      <c r="AW245" s="13" t="s">
        <v>32</v>
      </c>
      <c r="AX245" s="13" t="s">
        <v>71</v>
      </c>
      <c r="AY245" s="244" t="s">
        <v>209</v>
      </c>
    </row>
    <row r="246" s="14" customFormat="1">
      <c r="A246" s="14"/>
      <c r="B246" s="245"/>
      <c r="C246" s="246"/>
      <c r="D246" s="236" t="s">
        <v>220</v>
      </c>
      <c r="E246" s="247" t="s">
        <v>19</v>
      </c>
      <c r="F246" s="248" t="s">
        <v>2584</v>
      </c>
      <c r="G246" s="246"/>
      <c r="H246" s="249">
        <v>12.4</v>
      </c>
      <c r="I246" s="250"/>
      <c r="J246" s="246"/>
      <c r="K246" s="246"/>
      <c r="L246" s="251"/>
      <c r="M246" s="252"/>
      <c r="N246" s="253"/>
      <c r="O246" s="253"/>
      <c r="P246" s="253"/>
      <c r="Q246" s="253"/>
      <c r="R246" s="253"/>
      <c r="S246" s="253"/>
      <c r="T246" s="25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5" t="s">
        <v>220</v>
      </c>
      <c r="AU246" s="255" t="s">
        <v>81</v>
      </c>
      <c r="AV246" s="14" t="s">
        <v>81</v>
      </c>
      <c r="AW246" s="14" t="s">
        <v>32</v>
      </c>
      <c r="AX246" s="14" t="s">
        <v>79</v>
      </c>
      <c r="AY246" s="255" t="s">
        <v>209</v>
      </c>
    </row>
    <row r="247" s="2" customFormat="1" ht="24.15" customHeight="1">
      <c r="A247" s="41"/>
      <c r="B247" s="42"/>
      <c r="C247" s="216" t="s">
        <v>417</v>
      </c>
      <c r="D247" s="216" t="s">
        <v>211</v>
      </c>
      <c r="E247" s="217" t="s">
        <v>749</v>
      </c>
      <c r="F247" s="218" t="s">
        <v>750</v>
      </c>
      <c r="G247" s="219" t="s">
        <v>362</v>
      </c>
      <c r="H247" s="220">
        <v>0.40999999999999998</v>
      </c>
      <c r="I247" s="221"/>
      <c r="J247" s="222">
        <f>ROUND(I247*H247,2)</f>
        <v>0</v>
      </c>
      <c r="K247" s="218" t="s">
        <v>215</v>
      </c>
      <c r="L247" s="47"/>
      <c r="M247" s="223" t="s">
        <v>19</v>
      </c>
      <c r="N247" s="224" t="s">
        <v>42</v>
      </c>
      <c r="O247" s="87"/>
      <c r="P247" s="225">
        <f>O247*H247</f>
        <v>0</v>
      </c>
      <c r="Q247" s="225">
        <v>0</v>
      </c>
      <c r="R247" s="225">
        <f>Q247*H247</f>
        <v>0</v>
      </c>
      <c r="S247" s="225">
        <v>0</v>
      </c>
      <c r="T247" s="226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7" t="s">
        <v>216</v>
      </c>
      <c r="AT247" s="227" t="s">
        <v>211</v>
      </c>
      <c r="AU247" s="227" t="s">
        <v>81</v>
      </c>
      <c r="AY247" s="20" t="s">
        <v>209</v>
      </c>
      <c r="BE247" s="228">
        <f>IF(N247="základní",J247,0)</f>
        <v>0</v>
      </c>
      <c r="BF247" s="228">
        <f>IF(N247="snížená",J247,0)</f>
        <v>0</v>
      </c>
      <c r="BG247" s="228">
        <f>IF(N247="zákl. přenesená",J247,0)</f>
        <v>0</v>
      </c>
      <c r="BH247" s="228">
        <f>IF(N247="sníž. přenesená",J247,0)</f>
        <v>0</v>
      </c>
      <c r="BI247" s="228">
        <f>IF(N247="nulová",J247,0)</f>
        <v>0</v>
      </c>
      <c r="BJ247" s="20" t="s">
        <v>79</v>
      </c>
      <c r="BK247" s="228">
        <f>ROUND(I247*H247,2)</f>
        <v>0</v>
      </c>
      <c r="BL247" s="20" t="s">
        <v>216</v>
      </c>
      <c r="BM247" s="227" t="s">
        <v>2585</v>
      </c>
    </row>
    <row r="248" s="2" customFormat="1">
      <c r="A248" s="41"/>
      <c r="B248" s="42"/>
      <c r="C248" s="43"/>
      <c r="D248" s="229" t="s">
        <v>218</v>
      </c>
      <c r="E248" s="43"/>
      <c r="F248" s="230" t="s">
        <v>752</v>
      </c>
      <c r="G248" s="43"/>
      <c r="H248" s="43"/>
      <c r="I248" s="231"/>
      <c r="J248" s="43"/>
      <c r="K248" s="43"/>
      <c r="L248" s="47"/>
      <c r="M248" s="232"/>
      <c r="N248" s="233"/>
      <c r="O248" s="87"/>
      <c r="P248" s="87"/>
      <c r="Q248" s="87"/>
      <c r="R248" s="87"/>
      <c r="S248" s="87"/>
      <c r="T248" s="88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20" t="s">
        <v>218</v>
      </c>
      <c r="AU248" s="20" t="s">
        <v>81</v>
      </c>
    </row>
    <row r="249" s="13" customFormat="1">
      <c r="A249" s="13"/>
      <c r="B249" s="234"/>
      <c r="C249" s="235"/>
      <c r="D249" s="236" t="s">
        <v>220</v>
      </c>
      <c r="E249" s="237" t="s">
        <v>19</v>
      </c>
      <c r="F249" s="238" t="s">
        <v>753</v>
      </c>
      <c r="G249" s="235"/>
      <c r="H249" s="237" t="s">
        <v>19</v>
      </c>
      <c r="I249" s="239"/>
      <c r="J249" s="235"/>
      <c r="K249" s="235"/>
      <c r="L249" s="240"/>
      <c r="M249" s="241"/>
      <c r="N249" s="242"/>
      <c r="O249" s="242"/>
      <c r="P249" s="242"/>
      <c r="Q249" s="242"/>
      <c r="R249" s="242"/>
      <c r="S249" s="242"/>
      <c r="T249" s="24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4" t="s">
        <v>220</v>
      </c>
      <c r="AU249" s="244" t="s">
        <v>81</v>
      </c>
      <c r="AV249" s="13" t="s">
        <v>79</v>
      </c>
      <c r="AW249" s="13" t="s">
        <v>32</v>
      </c>
      <c r="AX249" s="13" t="s">
        <v>71</v>
      </c>
      <c r="AY249" s="244" t="s">
        <v>209</v>
      </c>
    </row>
    <row r="250" s="14" customFormat="1">
      <c r="A250" s="14"/>
      <c r="B250" s="245"/>
      <c r="C250" s="246"/>
      <c r="D250" s="236" t="s">
        <v>220</v>
      </c>
      <c r="E250" s="247" t="s">
        <v>19</v>
      </c>
      <c r="F250" s="248" t="s">
        <v>755</v>
      </c>
      <c r="G250" s="246"/>
      <c r="H250" s="249">
        <v>0.10000000000000001</v>
      </c>
      <c r="I250" s="250"/>
      <c r="J250" s="246"/>
      <c r="K250" s="246"/>
      <c r="L250" s="251"/>
      <c r="M250" s="252"/>
      <c r="N250" s="253"/>
      <c r="O250" s="253"/>
      <c r="P250" s="253"/>
      <c r="Q250" s="253"/>
      <c r="R250" s="253"/>
      <c r="S250" s="253"/>
      <c r="T250" s="25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5" t="s">
        <v>220</v>
      </c>
      <c r="AU250" s="255" t="s">
        <v>81</v>
      </c>
      <c r="AV250" s="14" t="s">
        <v>81</v>
      </c>
      <c r="AW250" s="14" t="s">
        <v>32</v>
      </c>
      <c r="AX250" s="14" t="s">
        <v>71</v>
      </c>
      <c r="AY250" s="255" t="s">
        <v>209</v>
      </c>
    </row>
    <row r="251" s="14" customFormat="1">
      <c r="A251" s="14"/>
      <c r="B251" s="245"/>
      <c r="C251" s="246"/>
      <c r="D251" s="236" t="s">
        <v>220</v>
      </c>
      <c r="E251" s="247" t="s">
        <v>19</v>
      </c>
      <c r="F251" s="248" t="s">
        <v>1540</v>
      </c>
      <c r="G251" s="246"/>
      <c r="H251" s="249">
        <v>0.12</v>
      </c>
      <c r="I251" s="250"/>
      <c r="J251" s="246"/>
      <c r="K251" s="246"/>
      <c r="L251" s="251"/>
      <c r="M251" s="252"/>
      <c r="N251" s="253"/>
      <c r="O251" s="253"/>
      <c r="P251" s="253"/>
      <c r="Q251" s="253"/>
      <c r="R251" s="253"/>
      <c r="S251" s="253"/>
      <c r="T251" s="25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5" t="s">
        <v>220</v>
      </c>
      <c r="AU251" s="255" t="s">
        <v>81</v>
      </c>
      <c r="AV251" s="14" t="s">
        <v>81</v>
      </c>
      <c r="AW251" s="14" t="s">
        <v>32</v>
      </c>
      <c r="AX251" s="14" t="s">
        <v>71</v>
      </c>
      <c r="AY251" s="255" t="s">
        <v>209</v>
      </c>
    </row>
    <row r="252" s="14" customFormat="1">
      <c r="A252" s="14"/>
      <c r="B252" s="245"/>
      <c r="C252" s="246"/>
      <c r="D252" s="236" t="s">
        <v>220</v>
      </c>
      <c r="E252" s="247" t="s">
        <v>19</v>
      </c>
      <c r="F252" s="248" t="s">
        <v>2183</v>
      </c>
      <c r="G252" s="246"/>
      <c r="H252" s="249">
        <v>0.10000000000000001</v>
      </c>
      <c r="I252" s="250"/>
      <c r="J252" s="246"/>
      <c r="K252" s="246"/>
      <c r="L252" s="251"/>
      <c r="M252" s="252"/>
      <c r="N252" s="253"/>
      <c r="O252" s="253"/>
      <c r="P252" s="253"/>
      <c r="Q252" s="253"/>
      <c r="R252" s="253"/>
      <c r="S252" s="253"/>
      <c r="T252" s="25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5" t="s">
        <v>220</v>
      </c>
      <c r="AU252" s="255" t="s">
        <v>81</v>
      </c>
      <c r="AV252" s="14" t="s">
        <v>81</v>
      </c>
      <c r="AW252" s="14" t="s">
        <v>32</v>
      </c>
      <c r="AX252" s="14" t="s">
        <v>71</v>
      </c>
      <c r="AY252" s="255" t="s">
        <v>209</v>
      </c>
    </row>
    <row r="253" s="14" customFormat="1">
      <c r="A253" s="14"/>
      <c r="B253" s="245"/>
      <c r="C253" s="246"/>
      <c r="D253" s="236" t="s">
        <v>220</v>
      </c>
      <c r="E253" s="247" t="s">
        <v>19</v>
      </c>
      <c r="F253" s="248" t="s">
        <v>1457</v>
      </c>
      <c r="G253" s="246"/>
      <c r="H253" s="249">
        <v>0.050000000000000003</v>
      </c>
      <c r="I253" s="250"/>
      <c r="J253" s="246"/>
      <c r="K253" s="246"/>
      <c r="L253" s="251"/>
      <c r="M253" s="252"/>
      <c r="N253" s="253"/>
      <c r="O253" s="253"/>
      <c r="P253" s="253"/>
      <c r="Q253" s="253"/>
      <c r="R253" s="253"/>
      <c r="S253" s="253"/>
      <c r="T253" s="25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5" t="s">
        <v>220</v>
      </c>
      <c r="AU253" s="255" t="s">
        <v>81</v>
      </c>
      <c r="AV253" s="14" t="s">
        <v>81</v>
      </c>
      <c r="AW253" s="14" t="s">
        <v>32</v>
      </c>
      <c r="AX253" s="14" t="s">
        <v>71</v>
      </c>
      <c r="AY253" s="255" t="s">
        <v>209</v>
      </c>
    </row>
    <row r="254" s="14" customFormat="1">
      <c r="A254" s="14"/>
      <c r="B254" s="245"/>
      <c r="C254" s="246"/>
      <c r="D254" s="236" t="s">
        <v>220</v>
      </c>
      <c r="E254" s="247" t="s">
        <v>19</v>
      </c>
      <c r="F254" s="248" t="s">
        <v>1668</v>
      </c>
      <c r="G254" s="246"/>
      <c r="H254" s="249">
        <v>0.040000000000000001</v>
      </c>
      <c r="I254" s="250"/>
      <c r="J254" s="246"/>
      <c r="K254" s="246"/>
      <c r="L254" s="251"/>
      <c r="M254" s="252"/>
      <c r="N254" s="253"/>
      <c r="O254" s="253"/>
      <c r="P254" s="253"/>
      <c r="Q254" s="253"/>
      <c r="R254" s="253"/>
      <c r="S254" s="253"/>
      <c r="T254" s="25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5" t="s">
        <v>220</v>
      </c>
      <c r="AU254" s="255" t="s">
        <v>81</v>
      </c>
      <c r="AV254" s="14" t="s">
        <v>81</v>
      </c>
      <c r="AW254" s="14" t="s">
        <v>32</v>
      </c>
      <c r="AX254" s="14" t="s">
        <v>71</v>
      </c>
      <c r="AY254" s="255" t="s">
        <v>209</v>
      </c>
    </row>
    <row r="255" s="15" customFormat="1">
      <c r="A255" s="15"/>
      <c r="B255" s="256"/>
      <c r="C255" s="257"/>
      <c r="D255" s="236" t="s">
        <v>220</v>
      </c>
      <c r="E255" s="258" t="s">
        <v>19</v>
      </c>
      <c r="F255" s="259" t="s">
        <v>271</v>
      </c>
      <c r="G255" s="257"/>
      <c r="H255" s="260">
        <v>0.40999999999999998</v>
      </c>
      <c r="I255" s="261"/>
      <c r="J255" s="257"/>
      <c r="K255" s="257"/>
      <c r="L255" s="262"/>
      <c r="M255" s="263"/>
      <c r="N255" s="264"/>
      <c r="O255" s="264"/>
      <c r="P255" s="264"/>
      <c r="Q255" s="264"/>
      <c r="R255" s="264"/>
      <c r="S255" s="264"/>
      <c r="T255" s="26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T255" s="266" t="s">
        <v>220</v>
      </c>
      <c r="AU255" s="266" t="s">
        <v>81</v>
      </c>
      <c r="AV255" s="15" t="s">
        <v>216</v>
      </c>
      <c r="AW255" s="15" t="s">
        <v>32</v>
      </c>
      <c r="AX255" s="15" t="s">
        <v>79</v>
      </c>
      <c r="AY255" s="266" t="s">
        <v>209</v>
      </c>
    </row>
    <row r="256" s="12" customFormat="1" ht="22.8" customHeight="1">
      <c r="A256" s="12"/>
      <c r="B256" s="200"/>
      <c r="C256" s="201"/>
      <c r="D256" s="202" t="s">
        <v>70</v>
      </c>
      <c r="E256" s="214" t="s">
        <v>236</v>
      </c>
      <c r="F256" s="214" t="s">
        <v>759</v>
      </c>
      <c r="G256" s="201"/>
      <c r="H256" s="201"/>
      <c r="I256" s="204"/>
      <c r="J256" s="215">
        <f>BK256</f>
        <v>0</v>
      </c>
      <c r="K256" s="201"/>
      <c r="L256" s="206"/>
      <c r="M256" s="207"/>
      <c r="N256" s="208"/>
      <c r="O256" s="208"/>
      <c r="P256" s="209">
        <f>SUM(P257:P281)</f>
        <v>0</v>
      </c>
      <c r="Q256" s="208"/>
      <c r="R256" s="209">
        <f>SUM(R257:R281)</f>
        <v>0.35378999999999999</v>
      </c>
      <c r="S256" s="208"/>
      <c r="T256" s="210">
        <f>SUM(T257:T281)</f>
        <v>0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211" t="s">
        <v>79</v>
      </c>
      <c r="AT256" s="212" t="s">
        <v>70</v>
      </c>
      <c r="AU256" s="212" t="s">
        <v>79</v>
      </c>
      <c r="AY256" s="211" t="s">
        <v>209</v>
      </c>
      <c r="BK256" s="213">
        <f>SUM(BK257:BK281)</f>
        <v>0</v>
      </c>
    </row>
    <row r="257" s="2" customFormat="1" ht="24.15" customHeight="1">
      <c r="A257" s="41"/>
      <c r="B257" s="42"/>
      <c r="C257" s="216" t="s">
        <v>427</v>
      </c>
      <c r="D257" s="216" t="s">
        <v>211</v>
      </c>
      <c r="E257" s="217" t="s">
        <v>761</v>
      </c>
      <c r="F257" s="218" t="s">
        <v>762</v>
      </c>
      <c r="G257" s="219" t="s">
        <v>258</v>
      </c>
      <c r="H257" s="220">
        <v>2</v>
      </c>
      <c r="I257" s="221"/>
      <c r="J257" s="222">
        <f>ROUND(I257*H257,2)</f>
        <v>0</v>
      </c>
      <c r="K257" s="218" t="s">
        <v>215</v>
      </c>
      <c r="L257" s="47"/>
      <c r="M257" s="223" t="s">
        <v>19</v>
      </c>
      <c r="N257" s="224" t="s">
        <v>42</v>
      </c>
      <c r="O257" s="87"/>
      <c r="P257" s="225">
        <f>O257*H257</f>
        <v>0</v>
      </c>
      <c r="Q257" s="225">
        <v>0</v>
      </c>
      <c r="R257" s="225">
        <f>Q257*H257</f>
        <v>0</v>
      </c>
      <c r="S257" s="225">
        <v>0</v>
      </c>
      <c r="T257" s="226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27" t="s">
        <v>216</v>
      </c>
      <c r="AT257" s="227" t="s">
        <v>211</v>
      </c>
      <c r="AU257" s="227" t="s">
        <v>81</v>
      </c>
      <c r="AY257" s="20" t="s">
        <v>209</v>
      </c>
      <c r="BE257" s="228">
        <f>IF(N257="základní",J257,0)</f>
        <v>0</v>
      </c>
      <c r="BF257" s="228">
        <f>IF(N257="snížená",J257,0)</f>
        <v>0</v>
      </c>
      <c r="BG257" s="228">
        <f>IF(N257="zákl. přenesená",J257,0)</f>
        <v>0</v>
      </c>
      <c r="BH257" s="228">
        <f>IF(N257="sníž. přenesená",J257,0)</f>
        <v>0</v>
      </c>
      <c r="BI257" s="228">
        <f>IF(N257="nulová",J257,0)</f>
        <v>0</v>
      </c>
      <c r="BJ257" s="20" t="s">
        <v>79</v>
      </c>
      <c r="BK257" s="228">
        <f>ROUND(I257*H257,2)</f>
        <v>0</v>
      </c>
      <c r="BL257" s="20" t="s">
        <v>216</v>
      </c>
      <c r="BM257" s="227" t="s">
        <v>2586</v>
      </c>
    </row>
    <row r="258" s="2" customFormat="1">
      <c r="A258" s="41"/>
      <c r="B258" s="42"/>
      <c r="C258" s="43"/>
      <c r="D258" s="229" t="s">
        <v>218</v>
      </c>
      <c r="E258" s="43"/>
      <c r="F258" s="230" t="s">
        <v>764</v>
      </c>
      <c r="G258" s="43"/>
      <c r="H258" s="43"/>
      <c r="I258" s="231"/>
      <c r="J258" s="43"/>
      <c r="K258" s="43"/>
      <c r="L258" s="47"/>
      <c r="M258" s="232"/>
      <c r="N258" s="233"/>
      <c r="O258" s="87"/>
      <c r="P258" s="87"/>
      <c r="Q258" s="87"/>
      <c r="R258" s="87"/>
      <c r="S258" s="87"/>
      <c r="T258" s="88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0" t="s">
        <v>218</v>
      </c>
      <c r="AU258" s="20" t="s">
        <v>81</v>
      </c>
    </row>
    <row r="259" s="13" customFormat="1">
      <c r="A259" s="13"/>
      <c r="B259" s="234"/>
      <c r="C259" s="235"/>
      <c r="D259" s="236" t="s">
        <v>220</v>
      </c>
      <c r="E259" s="237" t="s">
        <v>19</v>
      </c>
      <c r="F259" s="238" t="s">
        <v>1185</v>
      </c>
      <c r="G259" s="235"/>
      <c r="H259" s="237" t="s">
        <v>19</v>
      </c>
      <c r="I259" s="239"/>
      <c r="J259" s="235"/>
      <c r="K259" s="235"/>
      <c r="L259" s="240"/>
      <c r="M259" s="241"/>
      <c r="N259" s="242"/>
      <c r="O259" s="242"/>
      <c r="P259" s="242"/>
      <c r="Q259" s="242"/>
      <c r="R259" s="242"/>
      <c r="S259" s="242"/>
      <c r="T259" s="24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4" t="s">
        <v>220</v>
      </c>
      <c r="AU259" s="244" t="s">
        <v>81</v>
      </c>
      <c r="AV259" s="13" t="s">
        <v>79</v>
      </c>
      <c r="AW259" s="13" t="s">
        <v>32</v>
      </c>
      <c r="AX259" s="13" t="s">
        <v>71</v>
      </c>
      <c r="AY259" s="244" t="s">
        <v>209</v>
      </c>
    </row>
    <row r="260" s="13" customFormat="1">
      <c r="A260" s="13"/>
      <c r="B260" s="234"/>
      <c r="C260" s="235"/>
      <c r="D260" s="236" t="s">
        <v>220</v>
      </c>
      <c r="E260" s="237" t="s">
        <v>19</v>
      </c>
      <c r="F260" s="238" t="s">
        <v>278</v>
      </c>
      <c r="G260" s="235"/>
      <c r="H260" s="237" t="s">
        <v>19</v>
      </c>
      <c r="I260" s="239"/>
      <c r="J260" s="235"/>
      <c r="K260" s="235"/>
      <c r="L260" s="240"/>
      <c r="M260" s="241"/>
      <c r="N260" s="242"/>
      <c r="O260" s="242"/>
      <c r="P260" s="242"/>
      <c r="Q260" s="242"/>
      <c r="R260" s="242"/>
      <c r="S260" s="242"/>
      <c r="T260" s="24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4" t="s">
        <v>220</v>
      </c>
      <c r="AU260" s="244" t="s">
        <v>81</v>
      </c>
      <c r="AV260" s="13" t="s">
        <v>79</v>
      </c>
      <c r="AW260" s="13" t="s">
        <v>32</v>
      </c>
      <c r="AX260" s="13" t="s">
        <v>71</v>
      </c>
      <c r="AY260" s="244" t="s">
        <v>209</v>
      </c>
    </row>
    <row r="261" s="14" customFormat="1">
      <c r="A261" s="14"/>
      <c r="B261" s="245"/>
      <c r="C261" s="246"/>
      <c r="D261" s="236" t="s">
        <v>220</v>
      </c>
      <c r="E261" s="247" t="s">
        <v>19</v>
      </c>
      <c r="F261" s="248" t="s">
        <v>1880</v>
      </c>
      <c r="G261" s="246"/>
      <c r="H261" s="249">
        <v>2</v>
      </c>
      <c r="I261" s="250"/>
      <c r="J261" s="246"/>
      <c r="K261" s="246"/>
      <c r="L261" s="251"/>
      <c r="M261" s="252"/>
      <c r="N261" s="253"/>
      <c r="O261" s="253"/>
      <c r="P261" s="253"/>
      <c r="Q261" s="253"/>
      <c r="R261" s="253"/>
      <c r="S261" s="253"/>
      <c r="T261" s="25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5" t="s">
        <v>220</v>
      </c>
      <c r="AU261" s="255" t="s">
        <v>81</v>
      </c>
      <c r="AV261" s="14" t="s">
        <v>81</v>
      </c>
      <c r="AW261" s="14" t="s">
        <v>32</v>
      </c>
      <c r="AX261" s="14" t="s">
        <v>79</v>
      </c>
      <c r="AY261" s="255" t="s">
        <v>209</v>
      </c>
    </row>
    <row r="262" s="2" customFormat="1" ht="24.15" customHeight="1">
      <c r="A262" s="41"/>
      <c r="B262" s="42"/>
      <c r="C262" s="216" t="s">
        <v>435</v>
      </c>
      <c r="D262" s="216" t="s">
        <v>211</v>
      </c>
      <c r="E262" s="217" t="s">
        <v>766</v>
      </c>
      <c r="F262" s="218" t="s">
        <v>767</v>
      </c>
      <c r="G262" s="219" t="s">
        <v>258</v>
      </c>
      <c r="H262" s="220">
        <v>2</v>
      </c>
      <c r="I262" s="221"/>
      <c r="J262" s="222">
        <f>ROUND(I262*H262,2)</f>
        <v>0</v>
      </c>
      <c r="K262" s="218" t="s">
        <v>215</v>
      </c>
      <c r="L262" s="47"/>
      <c r="M262" s="223" t="s">
        <v>19</v>
      </c>
      <c r="N262" s="224" t="s">
        <v>42</v>
      </c>
      <c r="O262" s="87"/>
      <c r="P262" s="225">
        <f>O262*H262</f>
        <v>0</v>
      </c>
      <c r="Q262" s="225">
        <v>0</v>
      </c>
      <c r="R262" s="225">
        <f>Q262*H262</f>
        <v>0</v>
      </c>
      <c r="S262" s="225">
        <v>0</v>
      </c>
      <c r="T262" s="226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227" t="s">
        <v>216</v>
      </c>
      <c r="AT262" s="227" t="s">
        <v>211</v>
      </c>
      <c r="AU262" s="227" t="s">
        <v>81</v>
      </c>
      <c r="AY262" s="20" t="s">
        <v>209</v>
      </c>
      <c r="BE262" s="228">
        <f>IF(N262="základní",J262,0)</f>
        <v>0</v>
      </c>
      <c r="BF262" s="228">
        <f>IF(N262="snížená",J262,0)</f>
        <v>0</v>
      </c>
      <c r="BG262" s="228">
        <f>IF(N262="zákl. přenesená",J262,0)</f>
        <v>0</v>
      </c>
      <c r="BH262" s="228">
        <f>IF(N262="sníž. přenesená",J262,0)</f>
        <v>0</v>
      </c>
      <c r="BI262" s="228">
        <f>IF(N262="nulová",J262,0)</f>
        <v>0</v>
      </c>
      <c r="BJ262" s="20" t="s">
        <v>79</v>
      </c>
      <c r="BK262" s="228">
        <f>ROUND(I262*H262,2)</f>
        <v>0</v>
      </c>
      <c r="BL262" s="20" t="s">
        <v>216</v>
      </c>
      <c r="BM262" s="227" t="s">
        <v>2587</v>
      </c>
    </row>
    <row r="263" s="2" customFormat="1">
      <c r="A263" s="41"/>
      <c r="B263" s="42"/>
      <c r="C263" s="43"/>
      <c r="D263" s="229" t="s">
        <v>218</v>
      </c>
      <c r="E263" s="43"/>
      <c r="F263" s="230" t="s">
        <v>769</v>
      </c>
      <c r="G263" s="43"/>
      <c r="H263" s="43"/>
      <c r="I263" s="231"/>
      <c r="J263" s="43"/>
      <c r="K263" s="43"/>
      <c r="L263" s="47"/>
      <c r="M263" s="232"/>
      <c r="N263" s="233"/>
      <c r="O263" s="87"/>
      <c r="P263" s="87"/>
      <c r="Q263" s="87"/>
      <c r="R263" s="87"/>
      <c r="S263" s="87"/>
      <c r="T263" s="88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T263" s="20" t="s">
        <v>218</v>
      </c>
      <c r="AU263" s="20" t="s">
        <v>81</v>
      </c>
    </row>
    <row r="264" s="13" customFormat="1">
      <c r="A264" s="13"/>
      <c r="B264" s="234"/>
      <c r="C264" s="235"/>
      <c r="D264" s="236" t="s">
        <v>220</v>
      </c>
      <c r="E264" s="237" t="s">
        <v>19</v>
      </c>
      <c r="F264" s="238" t="s">
        <v>1185</v>
      </c>
      <c r="G264" s="235"/>
      <c r="H264" s="237" t="s">
        <v>19</v>
      </c>
      <c r="I264" s="239"/>
      <c r="J264" s="235"/>
      <c r="K264" s="235"/>
      <c r="L264" s="240"/>
      <c r="M264" s="241"/>
      <c r="N264" s="242"/>
      <c r="O264" s="242"/>
      <c r="P264" s="242"/>
      <c r="Q264" s="242"/>
      <c r="R264" s="242"/>
      <c r="S264" s="242"/>
      <c r="T264" s="24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4" t="s">
        <v>220</v>
      </c>
      <c r="AU264" s="244" t="s">
        <v>81</v>
      </c>
      <c r="AV264" s="13" t="s">
        <v>79</v>
      </c>
      <c r="AW264" s="13" t="s">
        <v>32</v>
      </c>
      <c r="AX264" s="13" t="s">
        <v>71</v>
      </c>
      <c r="AY264" s="244" t="s">
        <v>209</v>
      </c>
    </row>
    <row r="265" s="13" customFormat="1">
      <c r="A265" s="13"/>
      <c r="B265" s="234"/>
      <c r="C265" s="235"/>
      <c r="D265" s="236" t="s">
        <v>220</v>
      </c>
      <c r="E265" s="237" t="s">
        <v>19</v>
      </c>
      <c r="F265" s="238" t="s">
        <v>278</v>
      </c>
      <c r="G265" s="235"/>
      <c r="H265" s="237" t="s">
        <v>19</v>
      </c>
      <c r="I265" s="239"/>
      <c r="J265" s="235"/>
      <c r="K265" s="235"/>
      <c r="L265" s="240"/>
      <c r="M265" s="241"/>
      <c r="N265" s="242"/>
      <c r="O265" s="242"/>
      <c r="P265" s="242"/>
      <c r="Q265" s="242"/>
      <c r="R265" s="242"/>
      <c r="S265" s="242"/>
      <c r="T265" s="24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4" t="s">
        <v>220</v>
      </c>
      <c r="AU265" s="244" t="s">
        <v>81</v>
      </c>
      <c r="AV265" s="13" t="s">
        <v>79</v>
      </c>
      <c r="AW265" s="13" t="s">
        <v>32</v>
      </c>
      <c r="AX265" s="13" t="s">
        <v>71</v>
      </c>
      <c r="AY265" s="244" t="s">
        <v>209</v>
      </c>
    </row>
    <row r="266" s="14" customFormat="1">
      <c r="A266" s="14"/>
      <c r="B266" s="245"/>
      <c r="C266" s="246"/>
      <c r="D266" s="236" t="s">
        <v>220</v>
      </c>
      <c r="E266" s="247" t="s">
        <v>19</v>
      </c>
      <c r="F266" s="248" t="s">
        <v>1880</v>
      </c>
      <c r="G266" s="246"/>
      <c r="H266" s="249">
        <v>2</v>
      </c>
      <c r="I266" s="250"/>
      <c r="J266" s="246"/>
      <c r="K266" s="246"/>
      <c r="L266" s="251"/>
      <c r="M266" s="252"/>
      <c r="N266" s="253"/>
      <c r="O266" s="253"/>
      <c r="P266" s="253"/>
      <c r="Q266" s="253"/>
      <c r="R266" s="253"/>
      <c r="S266" s="253"/>
      <c r="T266" s="25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5" t="s">
        <v>220</v>
      </c>
      <c r="AU266" s="255" t="s">
        <v>81</v>
      </c>
      <c r="AV266" s="14" t="s">
        <v>81</v>
      </c>
      <c r="AW266" s="14" t="s">
        <v>32</v>
      </c>
      <c r="AX266" s="14" t="s">
        <v>79</v>
      </c>
      <c r="AY266" s="255" t="s">
        <v>209</v>
      </c>
    </row>
    <row r="267" s="2" customFormat="1" ht="24.15" customHeight="1">
      <c r="A267" s="41"/>
      <c r="B267" s="42"/>
      <c r="C267" s="216" t="s">
        <v>441</v>
      </c>
      <c r="D267" s="216" t="s">
        <v>211</v>
      </c>
      <c r="E267" s="217" t="s">
        <v>2588</v>
      </c>
      <c r="F267" s="218" t="s">
        <v>2589</v>
      </c>
      <c r="G267" s="219" t="s">
        <v>258</v>
      </c>
      <c r="H267" s="220">
        <v>61.5</v>
      </c>
      <c r="I267" s="221"/>
      <c r="J267" s="222">
        <f>ROUND(I267*H267,2)</f>
        <v>0</v>
      </c>
      <c r="K267" s="218" t="s">
        <v>215</v>
      </c>
      <c r="L267" s="47"/>
      <c r="M267" s="223" t="s">
        <v>19</v>
      </c>
      <c r="N267" s="224" t="s">
        <v>42</v>
      </c>
      <c r="O267" s="87"/>
      <c r="P267" s="225">
        <f>O267*H267</f>
        <v>0</v>
      </c>
      <c r="Q267" s="225">
        <v>0</v>
      </c>
      <c r="R267" s="225">
        <f>Q267*H267</f>
        <v>0</v>
      </c>
      <c r="S267" s="225">
        <v>0</v>
      </c>
      <c r="T267" s="226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227" t="s">
        <v>216</v>
      </c>
      <c r="AT267" s="227" t="s">
        <v>211</v>
      </c>
      <c r="AU267" s="227" t="s">
        <v>81</v>
      </c>
      <c r="AY267" s="20" t="s">
        <v>209</v>
      </c>
      <c r="BE267" s="228">
        <f>IF(N267="základní",J267,0)</f>
        <v>0</v>
      </c>
      <c r="BF267" s="228">
        <f>IF(N267="snížená",J267,0)</f>
        <v>0</v>
      </c>
      <c r="BG267" s="228">
        <f>IF(N267="zákl. přenesená",J267,0)</f>
        <v>0</v>
      </c>
      <c r="BH267" s="228">
        <f>IF(N267="sníž. přenesená",J267,0)</f>
        <v>0</v>
      </c>
      <c r="BI267" s="228">
        <f>IF(N267="nulová",J267,0)</f>
        <v>0</v>
      </c>
      <c r="BJ267" s="20" t="s">
        <v>79</v>
      </c>
      <c r="BK267" s="228">
        <f>ROUND(I267*H267,2)</f>
        <v>0</v>
      </c>
      <c r="BL267" s="20" t="s">
        <v>216</v>
      </c>
      <c r="BM267" s="227" t="s">
        <v>2590</v>
      </c>
    </row>
    <row r="268" s="2" customFormat="1">
      <c r="A268" s="41"/>
      <c r="B268" s="42"/>
      <c r="C268" s="43"/>
      <c r="D268" s="229" t="s">
        <v>218</v>
      </c>
      <c r="E268" s="43"/>
      <c r="F268" s="230" t="s">
        <v>2591</v>
      </c>
      <c r="G268" s="43"/>
      <c r="H268" s="43"/>
      <c r="I268" s="231"/>
      <c r="J268" s="43"/>
      <c r="K268" s="43"/>
      <c r="L268" s="47"/>
      <c r="M268" s="232"/>
      <c r="N268" s="233"/>
      <c r="O268" s="87"/>
      <c r="P268" s="87"/>
      <c r="Q268" s="87"/>
      <c r="R268" s="87"/>
      <c r="S268" s="87"/>
      <c r="T268" s="88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T268" s="20" t="s">
        <v>218</v>
      </c>
      <c r="AU268" s="20" t="s">
        <v>81</v>
      </c>
    </row>
    <row r="269" s="13" customFormat="1">
      <c r="A269" s="13"/>
      <c r="B269" s="234"/>
      <c r="C269" s="235"/>
      <c r="D269" s="236" t="s">
        <v>220</v>
      </c>
      <c r="E269" s="237" t="s">
        <v>19</v>
      </c>
      <c r="F269" s="238" t="s">
        <v>1185</v>
      </c>
      <c r="G269" s="235"/>
      <c r="H269" s="237" t="s">
        <v>19</v>
      </c>
      <c r="I269" s="239"/>
      <c r="J269" s="235"/>
      <c r="K269" s="235"/>
      <c r="L269" s="240"/>
      <c r="M269" s="241"/>
      <c r="N269" s="242"/>
      <c r="O269" s="242"/>
      <c r="P269" s="242"/>
      <c r="Q269" s="242"/>
      <c r="R269" s="242"/>
      <c r="S269" s="242"/>
      <c r="T269" s="24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4" t="s">
        <v>220</v>
      </c>
      <c r="AU269" s="244" t="s">
        <v>81</v>
      </c>
      <c r="AV269" s="13" t="s">
        <v>79</v>
      </c>
      <c r="AW269" s="13" t="s">
        <v>32</v>
      </c>
      <c r="AX269" s="13" t="s">
        <v>71</v>
      </c>
      <c r="AY269" s="244" t="s">
        <v>209</v>
      </c>
    </row>
    <row r="270" s="13" customFormat="1">
      <c r="A270" s="13"/>
      <c r="B270" s="234"/>
      <c r="C270" s="235"/>
      <c r="D270" s="236" t="s">
        <v>220</v>
      </c>
      <c r="E270" s="237" t="s">
        <v>19</v>
      </c>
      <c r="F270" s="238" t="s">
        <v>2522</v>
      </c>
      <c r="G270" s="235"/>
      <c r="H270" s="237" t="s">
        <v>19</v>
      </c>
      <c r="I270" s="239"/>
      <c r="J270" s="235"/>
      <c r="K270" s="235"/>
      <c r="L270" s="240"/>
      <c r="M270" s="241"/>
      <c r="N270" s="242"/>
      <c r="O270" s="242"/>
      <c r="P270" s="242"/>
      <c r="Q270" s="242"/>
      <c r="R270" s="242"/>
      <c r="S270" s="242"/>
      <c r="T270" s="24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4" t="s">
        <v>220</v>
      </c>
      <c r="AU270" s="244" t="s">
        <v>81</v>
      </c>
      <c r="AV270" s="13" t="s">
        <v>79</v>
      </c>
      <c r="AW270" s="13" t="s">
        <v>32</v>
      </c>
      <c r="AX270" s="13" t="s">
        <v>71</v>
      </c>
      <c r="AY270" s="244" t="s">
        <v>209</v>
      </c>
    </row>
    <row r="271" s="14" customFormat="1">
      <c r="A271" s="14"/>
      <c r="B271" s="245"/>
      <c r="C271" s="246"/>
      <c r="D271" s="236" t="s">
        <v>220</v>
      </c>
      <c r="E271" s="247" t="s">
        <v>19</v>
      </c>
      <c r="F271" s="248" t="s">
        <v>2523</v>
      </c>
      <c r="G271" s="246"/>
      <c r="H271" s="249">
        <v>61.5</v>
      </c>
      <c r="I271" s="250"/>
      <c r="J271" s="246"/>
      <c r="K271" s="246"/>
      <c r="L271" s="251"/>
      <c r="M271" s="252"/>
      <c r="N271" s="253"/>
      <c r="O271" s="253"/>
      <c r="P271" s="253"/>
      <c r="Q271" s="253"/>
      <c r="R271" s="253"/>
      <c r="S271" s="253"/>
      <c r="T271" s="25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5" t="s">
        <v>220</v>
      </c>
      <c r="AU271" s="255" t="s">
        <v>81</v>
      </c>
      <c r="AV271" s="14" t="s">
        <v>81</v>
      </c>
      <c r="AW271" s="14" t="s">
        <v>32</v>
      </c>
      <c r="AX271" s="14" t="s">
        <v>79</v>
      </c>
      <c r="AY271" s="255" t="s">
        <v>209</v>
      </c>
    </row>
    <row r="272" s="2" customFormat="1" ht="16.5" customHeight="1">
      <c r="A272" s="41"/>
      <c r="B272" s="42"/>
      <c r="C272" s="216" t="s">
        <v>448</v>
      </c>
      <c r="D272" s="216" t="s">
        <v>211</v>
      </c>
      <c r="E272" s="217" t="s">
        <v>2592</v>
      </c>
      <c r="F272" s="218" t="s">
        <v>2593</v>
      </c>
      <c r="G272" s="219" t="s">
        <v>258</v>
      </c>
      <c r="H272" s="220">
        <v>61.5</v>
      </c>
      <c r="I272" s="221"/>
      <c r="J272" s="222">
        <f>ROUND(I272*H272,2)</f>
        <v>0</v>
      </c>
      <c r="K272" s="218" t="s">
        <v>215</v>
      </c>
      <c r="L272" s="47"/>
      <c r="M272" s="223" t="s">
        <v>19</v>
      </c>
      <c r="N272" s="224" t="s">
        <v>42</v>
      </c>
      <c r="O272" s="87"/>
      <c r="P272" s="225">
        <f>O272*H272</f>
        <v>0</v>
      </c>
      <c r="Q272" s="225">
        <v>0</v>
      </c>
      <c r="R272" s="225">
        <f>Q272*H272</f>
        <v>0</v>
      </c>
      <c r="S272" s="225">
        <v>0</v>
      </c>
      <c r="T272" s="226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27" t="s">
        <v>216</v>
      </c>
      <c r="AT272" s="227" t="s">
        <v>211</v>
      </c>
      <c r="AU272" s="227" t="s">
        <v>81</v>
      </c>
      <c r="AY272" s="20" t="s">
        <v>209</v>
      </c>
      <c r="BE272" s="228">
        <f>IF(N272="základní",J272,0)</f>
        <v>0</v>
      </c>
      <c r="BF272" s="228">
        <f>IF(N272="snížená",J272,0)</f>
        <v>0</v>
      </c>
      <c r="BG272" s="228">
        <f>IF(N272="zákl. přenesená",J272,0)</f>
        <v>0</v>
      </c>
      <c r="BH272" s="228">
        <f>IF(N272="sníž. přenesená",J272,0)</f>
        <v>0</v>
      </c>
      <c r="BI272" s="228">
        <f>IF(N272="nulová",J272,0)</f>
        <v>0</v>
      </c>
      <c r="BJ272" s="20" t="s">
        <v>79</v>
      </c>
      <c r="BK272" s="228">
        <f>ROUND(I272*H272,2)</f>
        <v>0</v>
      </c>
      <c r="BL272" s="20" t="s">
        <v>216</v>
      </c>
      <c r="BM272" s="227" t="s">
        <v>2594</v>
      </c>
    </row>
    <row r="273" s="2" customFormat="1">
      <c r="A273" s="41"/>
      <c r="B273" s="42"/>
      <c r="C273" s="43"/>
      <c r="D273" s="229" t="s">
        <v>218</v>
      </c>
      <c r="E273" s="43"/>
      <c r="F273" s="230" t="s">
        <v>2595</v>
      </c>
      <c r="G273" s="43"/>
      <c r="H273" s="43"/>
      <c r="I273" s="231"/>
      <c r="J273" s="43"/>
      <c r="K273" s="43"/>
      <c r="L273" s="47"/>
      <c r="M273" s="232"/>
      <c r="N273" s="233"/>
      <c r="O273" s="87"/>
      <c r="P273" s="87"/>
      <c r="Q273" s="87"/>
      <c r="R273" s="87"/>
      <c r="S273" s="87"/>
      <c r="T273" s="88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T273" s="20" t="s">
        <v>218</v>
      </c>
      <c r="AU273" s="20" t="s">
        <v>81</v>
      </c>
    </row>
    <row r="274" s="13" customFormat="1">
      <c r="A274" s="13"/>
      <c r="B274" s="234"/>
      <c r="C274" s="235"/>
      <c r="D274" s="236" t="s">
        <v>220</v>
      </c>
      <c r="E274" s="237" t="s">
        <v>19</v>
      </c>
      <c r="F274" s="238" t="s">
        <v>1185</v>
      </c>
      <c r="G274" s="235"/>
      <c r="H274" s="237" t="s">
        <v>19</v>
      </c>
      <c r="I274" s="239"/>
      <c r="J274" s="235"/>
      <c r="K274" s="235"/>
      <c r="L274" s="240"/>
      <c r="M274" s="241"/>
      <c r="N274" s="242"/>
      <c r="O274" s="242"/>
      <c r="P274" s="242"/>
      <c r="Q274" s="242"/>
      <c r="R274" s="242"/>
      <c r="S274" s="242"/>
      <c r="T274" s="24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4" t="s">
        <v>220</v>
      </c>
      <c r="AU274" s="244" t="s">
        <v>81</v>
      </c>
      <c r="AV274" s="13" t="s">
        <v>79</v>
      </c>
      <c r="AW274" s="13" t="s">
        <v>32</v>
      </c>
      <c r="AX274" s="13" t="s">
        <v>71</v>
      </c>
      <c r="AY274" s="244" t="s">
        <v>209</v>
      </c>
    </row>
    <row r="275" s="13" customFormat="1">
      <c r="A275" s="13"/>
      <c r="B275" s="234"/>
      <c r="C275" s="235"/>
      <c r="D275" s="236" t="s">
        <v>220</v>
      </c>
      <c r="E275" s="237" t="s">
        <v>19</v>
      </c>
      <c r="F275" s="238" t="s">
        <v>2522</v>
      </c>
      <c r="G275" s="235"/>
      <c r="H275" s="237" t="s">
        <v>19</v>
      </c>
      <c r="I275" s="239"/>
      <c r="J275" s="235"/>
      <c r="K275" s="235"/>
      <c r="L275" s="240"/>
      <c r="M275" s="241"/>
      <c r="N275" s="242"/>
      <c r="O275" s="242"/>
      <c r="P275" s="242"/>
      <c r="Q275" s="242"/>
      <c r="R275" s="242"/>
      <c r="S275" s="242"/>
      <c r="T275" s="24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4" t="s">
        <v>220</v>
      </c>
      <c r="AU275" s="244" t="s">
        <v>81</v>
      </c>
      <c r="AV275" s="13" t="s">
        <v>79</v>
      </c>
      <c r="AW275" s="13" t="s">
        <v>32</v>
      </c>
      <c r="AX275" s="13" t="s">
        <v>71</v>
      </c>
      <c r="AY275" s="244" t="s">
        <v>209</v>
      </c>
    </row>
    <row r="276" s="14" customFormat="1">
      <c r="A276" s="14"/>
      <c r="B276" s="245"/>
      <c r="C276" s="246"/>
      <c r="D276" s="236" t="s">
        <v>220</v>
      </c>
      <c r="E276" s="247" t="s">
        <v>19</v>
      </c>
      <c r="F276" s="248" t="s">
        <v>2523</v>
      </c>
      <c r="G276" s="246"/>
      <c r="H276" s="249">
        <v>61.5</v>
      </c>
      <c r="I276" s="250"/>
      <c r="J276" s="246"/>
      <c r="K276" s="246"/>
      <c r="L276" s="251"/>
      <c r="M276" s="252"/>
      <c r="N276" s="253"/>
      <c r="O276" s="253"/>
      <c r="P276" s="253"/>
      <c r="Q276" s="253"/>
      <c r="R276" s="253"/>
      <c r="S276" s="253"/>
      <c r="T276" s="25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5" t="s">
        <v>220</v>
      </c>
      <c r="AU276" s="255" t="s">
        <v>81</v>
      </c>
      <c r="AV276" s="14" t="s">
        <v>81</v>
      </c>
      <c r="AW276" s="14" t="s">
        <v>32</v>
      </c>
      <c r="AX276" s="14" t="s">
        <v>79</v>
      </c>
      <c r="AY276" s="255" t="s">
        <v>209</v>
      </c>
    </row>
    <row r="277" s="2" customFormat="1" ht="24.15" customHeight="1">
      <c r="A277" s="41"/>
      <c r="B277" s="42"/>
      <c r="C277" s="216" t="s">
        <v>453</v>
      </c>
      <c r="D277" s="216" t="s">
        <v>211</v>
      </c>
      <c r="E277" s="217" t="s">
        <v>1302</v>
      </c>
      <c r="F277" s="218" t="s">
        <v>1303</v>
      </c>
      <c r="G277" s="219" t="s">
        <v>258</v>
      </c>
      <c r="H277" s="220">
        <v>3</v>
      </c>
      <c r="I277" s="221"/>
      <c r="J277" s="222">
        <f>ROUND(I277*H277,2)</f>
        <v>0</v>
      </c>
      <c r="K277" s="218" t="s">
        <v>215</v>
      </c>
      <c r="L277" s="47"/>
      <c r="M277" s="223" t="s">
        <v>19</v>
      </c>
      <c r="N277" s="224" t="s">
        <v>42</v>
      </c>
      <c r="O277" s="87"/>
      <c r="P277" s="225">
        <f>O277*H277</f>
        <v>0</v>
      </c>
      <c r="Q277" s="225">
        <v>0.11792999999999999</v>
      </c>
      <c r="R277" s="225">
        <f>Q277*H277</f>
        <v>0.35378999999999999</v>
      </c>
      <c r="S277" s="225">
        <v>0</v>
      </c>
      <c r="T277" s="226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227" t="s">
        <v>216</v>
      </c>
      <c r="AT277" s="227" t="s">
        <v>211</v>
      </c>
      <c r="AU277" s="227" t="s">
        <v>81</v>
      </c>
      <c r="AY277" s="20" t="s">
        <v>209</v>
      </c>
      <c r="BE277" s="228">
        <f>IF(N277="základní",J277,0)</f>
        <v>0</v>
      </c>
      <c r="BF277" s="228">
        <f>IF(N277="snížená",J277,0)</f>
        <v>0</v>
      </c>
      <c r="BG277" s="228">
        <f>IF(N277="zákl. přenesená",J277,0)</f>
        <v>0</v>
      </c>
      <c r="BH277" s="228">
        <f>IF(N277="sníž. přenesená",J277,0)</f>
        <v>0</v>
      </c>
      <c r="BI277" s="228">
        <f>IF(N277="nulová",J277,0)</f>
        <v>0</v>
      </c>
      <c r="BJ277" s="20" t="s">
        <v>79</v>
      </c>
      <c r="BK277" s="228">
        <f>ROUND(I277*H277,2)</f>
        <v>0</v>
      </c>
      <c r="BL277" s="20" t="s">
        <v>216</v>
      </c>
      <c r="BM277" s="227" t="s">
        <v>2596</v>
      </c>
    </row>
    <row r="278" s="2" customFormat="1">
      <c r="A278" s="41"/>
      <c r="B278" s="42"/>
      <c r="C278" s="43"/>
      <c r="D278" s="229" t="s">
        <v>218</v>
      </c>
      <c r="E278" s="43"/>
      <c r="F278" s="230" t="s">
        <v>1305</v>
      </c>
      <c r="G278" s="43"/>
      <c r="H278" s="43"/>
      <c r="I278" s="231"/>
      <c r="J278" s="43"/>
      <c r="K278" s="43"/>
      <c r="L278" s="47"/>
      <c r="M278" s="232"/>
      <c r="N278" s="233"/>
      <c r="O278" s="87"/>
      <c r="P278" s="87"/>
      <c r="Q278" s="87"/>
      <c r="R278" s="87"/>
      <c r="S278" s="87"/>
      <c r="T278" s="88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T278" s="20" t="s">
        <v>218</v>
      </c>
      <c r="AU278" s="20" t="s">
        <v>81</v>
      </c>
    </row>
    <row r="279" s="13" customFormat="1">
      <c r="A279" s="13"/>
      <c r="B279" s="234"/>
      <c r="C279" s="235"/>
      <c r="D279" s="236" t="s">
        <v>220</v>
      </c>
      <c r="E279" s="237" t="s">
        <v>19</v>
      </c>
      <c r="F279" s="238" t="s">
        <v>1185</v>
      </c>
      <c r="G279" s="235"/>
      <c r="H279" s="237" t="s">
        <v>19</v>
      </c>
      <c r="I279" s="239"/>
      <c r="J279" s="235"/>
      <c r="K279" s="235"/>
      <c r="L279" s="240"/>
      <c r="M279" s="241"/>
      <c r="N279" s="242"/>
      <c r="O279" s="242"/>
      <c r="P279" s="242"/>
      <c r="Q279" s="242"/>
      <c r="R279" s="242"/>
      <c r="S279" s="242"/>
      <c r="T279" s="24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4" t="s">
        <v>220</v>
      </c>
      <c r="AU279" s="244" t="s">
        <v>81</v>
      </c>
      <c r="AV279" s="13" t="s">
        <v>79</v>
      </c>
      <c r="AW279" s="13" t="s">
        <v>32</v>
      </c>
      <c r="AX279" s="13" t="s">
        <v>71</v>
      </c>
      <c r="AY279" s="244" t="s">
        <v>209</v>
      </c>
    </row>
    <row r="280" s="13" customFormat="1">
      <c r="A280" s="13"/>
      <c r="B280" s="234"/>
      <c r="C280" s="235"/>
      <c r="D280" s="236" t="s">
        <v>220</v>
      </c>
      <c r="E280" s="237" t="s">
        <v>19</v>
      </c>
      <c r="F280" s="238" t="s">
        <v>1306</v>
      </c>
      <c r="G280" s="235"/>
      <c r="H280" s="237" t="s">
        <v>19</v>
      </c>
      <c r="I280" s="239"/>
      <c r="J280" s="235"/>
      <c r="K280" s="235"/>
      <c r="L280" s="240"/>
      <c r="M280" s="241"/>
      <c r="N280" s="242"/>
      <c r="O280" s="242"/>
      <c r="P280" s="242"/>
      <c r="Q280" s="242"/>
      <c r="R280" s="242"/>
      <c r="S280" s="242"/>
      <c r="T280" s="24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4" t="s">
        <v>220</v>
      </c>
      <c r="AU280" s="244" t="s">
        <v>81</v>
      </c>
      <c r="AV280" s="13" t="s">
        <v>79</v>
      </c>
      <c r="AW280" s="13" t="s">
        <v>32</v>
      </c>
      <c r="AX280" s="13" t="s">
        <v>71</v>
      </c>
      <c r="AY280" s="244" t="s">
        <v>209</v>
      </c>
    </row>
    <row r="281" s="14" customFormat="1">
      <c r="A281" s="14"/>
      <c r="B281" s="245"/>
      <c r="C281" s="246"/>
      <c r="D281" s="236" t="s">
        <v>220</v>
      </c>
      <c r="E281" s="247" t="s">
        <v>19</v>
      </c>
      <c r="F281" s="248" t="s">
        <v>2520</v>
      </c>
      <c r="G281" s="246"/>
      <c r="H281" s="249">
        <v>3</v>
      </c>
      <c r="I281" s="250"/>
      <c r="J281" s="246"/>
      <c r="K281" s="246"/>
      <c r="L281" s="251"/>
      <c r="M281" s="252"/>
      <c r="N281" s="253"/>
      <c r="O281" s="253"/>
      <c r="P281" s="253"/>
      <c r="Q281" s="253"/>
      <c r="R281" s="253"/>
      <c r="S281" s="253"/>
      <c r="T281" s="25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5" t="s">
        <v>220</v>
      </c>
      <c r="AU281" s="255" t="s">
        <v>81</v>
      </c>
      <c r="AV281" s="14" t="s">
        <v>81</v>
      </c>
      <c r="AW281" s="14" t="s">
        <v>32</v>
      </c>
      <c r="AX281" s="14" t="s">
        <v>79</v>
      </c>
      <c r="AY281" s="255" t="s">
        <v>209</v>
      </c>
    </row>
    <row r="282" s="12" customFormat="1" ht="22.8" customHeight="1">
      <c r="A282" s="12"/>
      <c r="B282" s="200"/>
      <c r="C282" s="201"/>
      <c r="D282" s="202" t="s">
        <v>70</v>
      </c>
      <c r="E282" s="214" t="s">
        <v>250</v>
      </c>
      <c r="F282" s="214" t="s">
        <v>802</v>
      </c>
      <c r="G282" s="201"/>
      <c r="H282" s="201"/>
      <c r="I282" s="204"/>
      <c r="J282" s="215">
        <f>BK282</f>
        <v>0</v>
      </c>
      <c r="K282" s="201"/>
      <c r="L282" s="206"/>
      <c r="M282" s="207"/>
      <c r="N282" s="208"/>
      <c r="O282" s="208"/>
      <c r="P282" s="209">
        <f>SUM(P283:P374)</f>
        <v>0</v>
      </c>
      <c r="Q282" s="208"/>
      <c r="R282" s="209">
        <f>SUM(R283:R374)</f>
        <v>1.037318</v>
      </c>
      <c r="S282" s="208"/>
      <c r="T282" s="210">
        <f>SUM(T283:T374)</f>
        <v>0</v>
      </c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R282" s="211" t="s">
        <v>79</v>
      </c>
      <c r="AT282" s="212" t="s">
        <v>70</v>
      </c>
      <c r="AU282" s="212" t="s">
        <v>79</v>
      </c>
      <c r="AY282" s="211" t="s">
        <v>209</v>
      </c>
      <c r="BK282" s="213">
        <f>SUM(BK283:BK374)</f>
        <v>0</v>
      </c>
    </row>
    <row r="283" s="2" customFormat="1" ht="24.15" customHeight="1">
      <c r="A283" s="41"/>
      <c r="B283" s="42"/>
      <c r="C283" s="216" t="s">
        <v>458</v>
      </c>
      <c r="D283" s="216" t="s">
        <v>211</v>
      </c>
      <c r="E283" s="217" t="s">
        <v>804</v>
      </c>
      <c r="F283" s="218" t="s">
        <v>805</v>
      </c>
      <c r="G283" s="219" t="s">
        <v>214</v>
      </c>
      <c r="H283" s="220">
        <v>1</v>
      </c>
      <c r="I283" s="221"/>
      <c r="J283" s="222">
        <f>ROUND(I283*H283,2)</f>
        <v>0</v>
      </c>
      <c r="K283" s="218" t="s">
        <v>215</v>
      </c>
      <c r="L283" s="47"/>
      <c r="M283" s="223" t="s">
        <v>19</v>
      </c>
      <c r="N283" s="224" t="s">
        <v>42</v>
      </c>
      <c r="O283" s="87"/>
      <c r="P283" s="225">
        <f>O283*H283</f>
        <v>0</v>
      </c>
      <c r="Q283" s="225">
        <v>0.00167</v>
      </c>
      <c r="R283" s="225">
        <f>Q283*H283</f>
        <v>0.00167</v>
      </c>
      <c r="S283" s="225">
        <v>0</v>
      </c>
      <c r="T283" s="226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227" t="s">
        <v>216</v>
      </c>
      <c r="AT283" s="227" t="s">
        <v>211</v>
      </c>
      <c r="AU283" s="227" t="s">
        <v>81</v>
      </c>
      <c r="AY283" s="20" t="s">
        <v>209</v>
      </c>
      <c r="BE283" s="228">
        <f>IF(N283="základní",J283,0)</f>
        <v>0</v>
      </c>
      <c r="BF283" s="228">
        <f>IF(N283="snížená",J283,0)</f>
        <v>0</v>
      </c>
      <c r="BG283" s="228">
        <f>IF(N283="zákl. přenesená",J283,0)</f>
        <v>0</v>
      </c>
      <c r="BH283" s="228">
        <f>IF(N283="sníž. přenesená",J283,0)</f>
        <v>0</v>
      </c>
      <c r="BI283" s="228">
        <f>IF(N283="nulová",J283,0)</f>
        <v>0</v>
      </c>
      <c r="BJ283" s="20" t="s">
        <v>79</v>
      </c>
      <c r="BK283" s="228">
        <f>ROUND(I283*H283,2)</f>
        <v>0</v>
      </c>
      <c r="BL283" s="20" t="s">
        <v>216</v>
      </c>
      <c r="BM283" s="227" t="s">
        <v>2597</v>
      </c>
    </row>
    <row r="284" s="2" customFormat="1">
      <c r="A284" s="41"/>
      <c r="B284" s="42"/>
      <c r="C284" s="43"/>
      <c r="D284" s="229" t="s">
        <v>218</v>
      </c>
      <c r="E284" s="43"/>
      <c r="F284" s="230" t="s">
        <v>807</v>
      </c>
      <c r="G284" s="43"/>
      <c r="H284" s="43"/>
      <c r="I284" s="231"/>
      <c r="J284" s="43"/>
      <c r="K284" s="43"/>
      <c r="L284" s="47"/>
      <c r="M284" s="232"/>
      <c r="N284" s="233"/>
      <c r="O284" s="87"/>
      <c r="P284" s="87"/>
      <c r="Q284" s="87"/>
      <c r="R284" s="87"/>
      <c r="S284" s="87"/>
      <c r="T284" s="88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T284" s="20" t="s">
        <v>218</v>
      </c>
      <c r="AU284" s="20" t="s">
        <v>81</v>
      </c>
    </row>
    <row r="285" s="2" customFormat="1" ht="16.5" customHeight="1">
      <c r="A285" s="41"/>
      <c r="B285" s="42"/>
      <c r="C285" s="278" t="s">
        <v>463</v>
      </c>
      <c r="D285" s="278" t="s">
        <v>681</v>
      </c>
      <c r="E285" s="279" t="s">
        <v>1308</v>
      </c>
      <c r="F285" s="280" t="s">
        <v>1309</v>
      </c>
      <c r="G285" s="281" t="s">
        <v>214</v>
      </c>
      <c r="H285" s="282">
        <v>1</v>
      </c>
      <c r="I285" s="283"/>
      <c r="J285" s="284">
        <f>ROUND(I285*H285,2)</f>
        <v>0</v>
      </c>
      <c r="K285" s="280" t="s">
        <v>215</v>
      </c>
      <c r="L285" s="285"/>
      <c r="M285" s="286" t="s">
        <v>19</v>
      </c>
      <c r="N285" s="287" t="s">
        <v>42</v>
      </c>
      <c r="O285" s="87"/>
      <c r="P285" s="225">
        <f>O285*H285</f>
        <v>0</v>
      </c>
      <c r="Q285" s="225">
        <v>0.012</v>
      </c>
      <c r="R285" s="225">
        <f>Q285*H285</f>
        <v>0.012</v>
      </c>
      <c r="S285" s="225">
        <v>0</v>
      </c>
      <c r="T285" s="226">
        <f>S285*H285</f>
        <v>0</v>
      </c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R285" s="227" t="s">
        <v>250</v>
      </c>
      <c r="AT285" s="227" t="s">
        <v>681</v>
      </c>
      <c r="AU285" s="227" t="s">
        <v>81</v>
      </c>
      <c r="AY285" s="20" t="s">
        <v>209</v>
      </c>
      <c r="BE285" s="228">
        <f>IF(N285="základní",J285,0)</f>
        <v>0</v>
      </c>
      <c r="BF285" s="228">
        <f>IF(N285="snížená",J285,0)</f>
        <v>0</v>
      </c>
      <c r="BG285" s="228">
        <f>IF(N285="zákl. přenesená",J285,0)</f>
        <v>0</v>
      </c>
      <c r="BH285" s="228">
        <f>IF(N285="sníž. přenesená",J285,0)</f>
        <v>0</v>
      </c>
      <c r="BI285" s="228">
        <f>IF(N285="nulová",J285,0)</f>
        <v>0</v>
      </c>
      <c r="BJ285" s="20" t="s">
        <v>79</v>
      </c>
      <c r="BK285" s="228">
        <f>ROUND(I285*H285,2)</f>
        <v>0</v>
      </c>
      <c r="BL285" s="20" t="s">
        <v>216</v>
      </c>
      <c r="BM285" s="227" t="s">
        <v>2598</v>
      </c>
    </row>
    <row r="286" s="13" customFormat="1">
      <c r="A286" s="13"/>
      <c r="B286" s="234"/>
      <c r="C286" s="235"/>
      <c r="D286" s="236" t="s">
        <v>220</v>
      </c>
      <c r="E286" s="237" t="s">
        <v>19</v>
      </c>
      <c r="F286" s="238" t="s">
        <v>2599</v>
      </c>
      <c r="G286" s="235"/>
      <c r="H286" s="237" t="s">
        <v>19</v>
      </c>
      <c r="I286" s="239"/>
      <c r="J286" s="235"/>
      <c r="K286" s="235"/>
      <c r="L286" s="240"/>
      <c r="M286" s="241"/>
      <c r="N286" s="242"/>
      <c r="O286" s="242"/>
      <c r="P286" s="242"/>
      <c r="Q286" s="242"/>
      <c r="R286" s="242"/>
      <c r="S286" s="242"/>
      <c r="T286" s="24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4" t="s">
        <v>220</v>
      </c>
      <c r="AU286" s="244" t="s">
        <v>81</v>
      </c>
      <c r="AV286" s="13" t="s">
        <v>79</v>
      </c>
      <c r="AW286" s="13" t="s">
        <v>32</v>
      </c>
      <c r="AX286" s="13" t="s">
        <v>71</v>
      </c>
      <c r="AY286" s="244" t="s">
        <v>209</v>
      </c>
    </row>
    <row r="287" s="14" customFormat="1">
      <c r="A287" s="14"/>
      <c r="B287" s="245"/>
      <c r="C287" s="246"/>
      <c r="D287" s="236" t="s">
        <v>220</v>
      </c>
      <c r="E287" s="247" t="s">
        <v>19</v>
      </c>
      <c r="F287" s="248" t="s">
        <v>79</v>
      </c>
      <c r="G287" s="246"/>
      <c r="H287" s="249">
        <v>1</v>
      </c>
      <c r="I287" s="250"/>
      <c r="J287" s="246"/>
      <c r="K287" s="246"/>
      <c r="L287" s="251"/>
      <c r="M287" s="252"/>
      <c r="N287" s="253"/>
      <c r="O287" s="253"/>
      <c r="P287" s="253"/>
      <c r="Q287" s="253"/>
      <c r="R287" s="253"/>
      <c r="S287" s="253"/>
      <c r="T287" s="25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5" t="s">
        <v>220</v>
      </c>
      <c r="AU287" s="255" t="s">
        <v>81</v>
      </c>
      <c r="AV287" s="14" t="s">
        <v>81</v>
      </c>
      <c r="AW287" s="14" t="s">
        <v>32</v>
      </c>
      <c r="AX287" s="14" t="s">
        <v>79</v>
      </c>
      <c r="AY287" s="255" t="s">
        <v>209</v>
      </c>
    </row>
    <row r="288" s="2" customFormat="1" ht="24.15" customHeight="1">
      <c r="A288" s="41"/>
      <c r="B288" s="42"/>
      <c r="C288" s="216" t="s">
        <v>470</v>
      </c>
      <c r="D288" s="216" t="s">
        <v>211</v>
      </c>
      <c r="E288" s="217" t="s">
        <v>814</v>
      </c>
      <c r="F288" s="218" t="s">
        <v>815</v>
      </c>
      <c r="G288" s="219" t="s">
        <v>214</v>
      </c>
      <c r="H288" s="220">
        <v>4</v>
      </c>
      <c r="I288" s="221"/>
      <c r="J288" s="222">
        <f>ROUND(I288*H288,2)</f>
        <v>0</v>
      </c>
      <c r="K288" s="218" t="s">
        <v>215</v>
      </c>
      <c r="L288" s="47"/>
      <c r="M288" s="223" t="s">
        <v>19</v>
      </c>
      <c r="N288" s="224" t="s">
        <v>42</v>
      </c>
      <c r="O288" s="87"/>
      <c r="P288" s="225">
        <f>O288*H288</f>
        <v>0</v>
      </c>
      <c r="Q288" s="225">
        <v>0.00167</v>
      </c>
      <c r="R288" s="225">
        <f>Q288*H288</f>
        <v>0.0066800000000000002</v>
      </c>
      <c r="S288" s="225">
        <v>0</v>
      </c>
      <c r="T288" s="226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227" t="s">
        <v>216</v>
      </c>
      <c r="AT288" s="227" t="s">
        <v>211</v>
      </c>
      <c r="AU288" s="227" t="s">
        <v>81</v>
      </c>
      <c r="AY288" s="20" t="s">
        <v>209</v>
      </c>
      <c r="BE288" s="228">
        <f>IF(N288="základní",J288,0)</f>
        <v>0</v>
      </c>
      <c r="BF288" s="228">
        <f>IF(N288="snížená",J288,0)</f>
        <v>0</v>
      </c>
      <c r="BG288" s="228">
        <f>IF(N288="zákl. přenesená",J288,0)</f>
        <v>0</v>
      </c>
      <c r="BH288" s="228">
        <f>IF(N288="sníž. přenesená",J288,0)</f>
        <v>0</v>
      </c>
      <c r="BI288" s="228">
        <f>IF(N288="nulová",J288,0)</f>
        <v>0</v>
      </c>
      <c r="BJ288" s="20" t="s">
        <v>79</v>
      </c>
      <c r="BK288" s="228">
        <f>ROUND(I288*H288,2)</f>
        <v>0</v>
      </c>
      <c r="BL288" s="20" t="s">
        <v>216</v>
      </c>
      <c r="BM288" s="227" t="s">
        <v>2600</v>
      </c>
    </row>
    <row r="289" s="2" customFormat="1">
      <c r="A289" s="41"/>
      <c r="B289" s="42"/>
      <c r="C289" s="43"/>
      <c r="D289" s="229" t="s">
        <v>218</v>
      </c>
      <c r="E289" s="43"/>
      <c r="F289" s="230" t="s">
        <v>817</v>
      </c>
      <c r="G289" s="43"/>
      <c r="H289" s="43"/>
      <c r="I289" s="231"/>
      <c r="J289" s="43"/>
      <c r="K289" s="43"/>
      <c r="L289" s="47"/>
      <c r="M289" s="232"/>
      <c r="N289" s="233"/>
      <c r="O289" s="87"/>
      <c r="P289" s="87"/>
      <c r="Q289" s="87"/>
      <c r="R289" s="87"/>
      <c r="S289" s="87"/>
      <c r="T289" s="88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T289" s="20" t="s">
        <v>218</v>
      </c>
      <c r="AU289" s="20" t="s">
        <v>81</v>
      </c>
    </row>
    <row r="290" s="2" customFormat="1" ht="16.5" customHeight="1">
      <c r="A290" s="41"/>
      <c r="B290" s="42"/>
      <c r="C290" s="278" t="s">
        <v>475</v>
      </c>
      <c r="D290" s="278" t="s">
        <v>681</v>
      </c>
      <c r="E290" s="279" t="s">
        <v>823</v>
      </c>
      <c r="F290" s="280" t="s">
        <v>824</v>
      </c>
      <c r="G290" s="281" t="s">
        <v>214</v>
      </c>
      <c r="H290" s="282">
        <v>1</v>
      </c>
      <c r="I290" s="283"/>
      <c r="J290" s="284">
        <f>ROUND(I290*H290,2)</f>
        <v>0</v>
      </c>
      <c r="K290" s="280" t="s">
        <v>215</v>
      </c>
      <c r="L290" s="285"/>
      <c r="M290" s="286" t="s">
        <v>19</v>
      </c>
      <c r="N290" s="287" t="s">
        <v>42</v>
      </c>
      <c r="O290" s="87"/>
      <c r="P290" s="225">
        <f>O290*H290</f>
        <v>0</v>
      </c>
      <c r="Q290" s="225">
        <v>0.0141</v>
      </c>
      <c r="R290" s="225">
        <f>Q290*H290</f>
        <v>0.0141</v>
      </c>
      <c r="S290" s="225">
        <v>0</v>
      </c>
      <c r="T290" s="226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227" t="s">
        <v>250</v>
      </c>
      <c r="AT290" s="227" t="s">
        <v>681</v>
      </c>
      <c r="AU290" s="227" t="s">
        <v>81</v>
      </c>
      <c r="AY290" s="20" t="s">
        <v>209</v>
      </c>
      <c r="BE290" s="228">
        <f>IF(N290="základní",J290,0)</f>
        <v>0</v>
      </c>
      <c r="BF290" s="228">
        <f>IF(N290="snížená",J290,0)</f>
        <v>0</v>
      </c>
      <c r="BG290" s="228">
        <f>IF(N290="zákl. přenesená",J290,0)</f>
        <v>0</v>
      </c>
      <c r="BH290" s="228">
        <f>IF(N290="sníž. přenesená",J290,0)</f>
        <v>0</v>
      </c>
      <c r="BI290" s="228">
        <f>IF(N290="nulová",J290,0)</f>
        <v>0</v>
      </c>
      <c r="BJ290" s="20" t="s">
        <v>79</v>
      </c>
      <c r="BK290" s="228">
        <f>ROUND(I290*H290,2)</f>
        <v>0</v>
      </c>
      <c r="BL290" s="20" t="s">
        <v>216</v>
      </c>
      <c r="BM290" s="227" t="s">
        <v>2601</v>
      </c>
    </row>
    <row r="291" s="13" customFormat="1">
      <c r="A291" s="13"/>
      <c r="B291" s="234"/>
      <c r="C291" s="235"/>
      <c r="D291" s="236" t="s">
        <v>220</v>
      </c>
      <c r="E291" s="237" t="s">
        <v>19</v>
      </c>
      <c r="F291" s="238" t="s">
        <v>2599</v>
      </c>
      <c r="G291" s="235"/>
      <c r="H291" s="237" t="s">
        <v>19</v>
      </c>
      <c r="I291" s="239"/>
      <c r="J291" s="235"/>
      <c r="K291" s="235"/>
      <c r="L291" s="240"/>
      <c r="M291" s="241"/>
      <c r="N291" s="242"/>
      <c r="O291" s="242"/>
      <c r="P291" s="242"/>
      <c r="Q291" s="242"/>
      <c r="R291" s="242"/>
      <c r="S291" s="242"/>
      <c r="T291" s="24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4" t="s">
        <v>220</v>
      </c>
      <c r="AU291" s="244" t="s">
        <v>81</v>
      </c>
      <c r="AV291" s="13" t="s">
        <v>79</v>
      </c>
      <c r="AW291" s="13" t="s">
        <v>32</v>
      </c>
      <c r="AX291" s="13" t="s">
        <v>71</v>
      </c>
      <c r="AY291" s="244" t="s">
        <v>209</v>
      </c>
    </row>
    <row r="292" s="14" customFormat="1">
      <c r="A292" s="14"/>
      <c r="B292" s="245"/>
      <c r="C292" s="246"/>
      <c r="D292" s="236" t="s">
        <v>220</v>
      </c>
      <c r="E292" s="247" t="s">
        <v>19</v>
      </c>
      <c r="F292" s="248" t="s">
        <v>79</v>
      </c>
      <c r="G292" s="246"/>
      <c r="H292" s="249">
        <v>1</v>
      </c>
      <c r="I292" s="250"/>
      <c r="J292" s="246"/>
      <c r="K292" s="246"/>
      <c r="L292" s="251"/>
      <c r="M292" s="252"/>
      <c r="N292" s="253"/>
      <c r="O292" s="253"/>
      <c r="P292" s="253"/>
      <c r="Q292" s="253"/>
      <c r="R292" s="253"/>
      <c r="S292" s="253"/>
      <c r="T292" s="25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5" t="s">
        <v>220</v>
      </c>
      <c r="AU292" s="255" t="s">
        <v>81</v>
      </c>
      <c r="AV292" s="14" t="s">
        <v>81</v>
      </c>
      <c r="AW292" s="14" t="s">
        <v>32</v>
      </c>
      <c r="AX292" s="14" t="s">
        <v>79</v>
      </c>
      <c r="AY292" s="255" t="s">
        <v>209</v>
      </c>
    </row>
    <row r="293" s="2" customFormat="1" ht="16.5" customHeight="1">
      <c r="A293" s="41"/>
      <c r="B293" s="42"/>
      <c r="C293" s="278" t="s">
        <v>480</v>
      </c>
      <c r="D293" s="278" t="s">
        <v>681</v>
      </c>
      <c r="E293" s="279" t="s">
        <v>1313</v>
      </c>
      <c r="F293" s="280" t="s">
        <v>1314</v>
      </c>
      <c r="G293" s="281" t="s">
        <v>214</v>
      </c>
      <c r="H293" s="282">
        <v>3</v>
      </c>
      <c r="I293" s="283"/>
      <c r="J293" s="284">
        <f>ROUND(I293*H293,2)</f>
        <v>0</v>
      </c>
      <c r="K293" s="280" t="s">
        <v>215</v>
      </c>
      <c r="L293" s="285"/>
      <c r="M293" s="286" t="s">
        <v>19</v>
      </c>
      <c r="N293" s="287" t="s">
        <v>42</v>
      </c>
      <c r="O293" s="87"/>
      <c r="P293" s="225">
        <f>O293*H293</f>
        <v>0</v>
      </c>
      <c r="Q293" s="225">
        <v>0.0038</v>
      </c>
      <c r="R293" s="225">
        <f>Q293*H293</f>
        <v>0.0114</v>
      </c>
      <c r="S293" s="225">
        <v>0</v>
      </c>
      <c r="T293" s="226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227" t="s">
        <v>250</v>
      </c>
      <c r="AT293" s="227" t="s">
        <v>681</v>
      </c>
      <c r="AU293" s="227" t="s">
        <v>81</v>
      </c>
      <c r="AY293" s="20" t="s">
        <v>209</v>
      </c>
      <c r="BE293" s="228">
        <f>IF(N293="základní",J293,0)</f>
        <v>0</v>
      </c>
      <c r="BF293" s="228">
        <f>IF(N293="snížená",J293,0)</f>
        <v>0</v>
      </c>
      <c r="BG293" s="228">
        <f>IF(N293="zákl. přenesená",J293,0)</f>
        <v>0</v>
      </c>
      <c r="BH293" s="228">
        <f>IF(N293="sníž. přenesená",J293,0)</f>
        <v>0</v>
      </c>
      <c r="BI293" s="228">
        <f>IF(N293="nulová",J293,0)</f>
        <v>0</v>
      </c>
      <c r="BJ293" s="20" t="s">
        <v>79</v>
      </c>
      <c r="BK293" s="228">
        <f>ROUND(I293*H293,2)</f>
        <v>0</v>
      </c>
      <c r="BL293" s="20" t="s">
        <v>216</v>
      </c>
      <c r="BM293" s="227" t="s">
        <v>2602</v>
      </c>
    </row>
    <row r="294" s="13" customFormat="1">
      <c r="A294" s="13"/>
      <c r="B294" s="234"/>
      <c r="C294" s="235"/>
      <c r="D294" s="236" t="s">
        <v>220</v>
      </c>
      <c r="E294" s="237" t="s">
        <v>19</v>
      </c>
      <c r="F294" s="238" t="s">
        <v>2599</v>
      </c>
      <c r="G294" s="235"/>
      <c r="H294" s="237" t="s">
        <v>19</v>
      </c>
      <c r="I294" s="239"/>
      <c r="J294" s="235"/>
      <c r="K294" s="235"/>
      <c r="L294" s="240"/>
      <c r="M294" s="241"/>
      <c r="N294" s="242"/>
      <c r="O294" s="242"/>
      <c r="P294" s="242"/>
      <c r="Q294" s="242"/>
      <c r="R294" s="242"/>
      <c r="S294" s="242"/>
      <c r="T294" s="24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4" t="s">
        <v>220</v>
      </c>
      <c r="AU294" s="244" t="s">
        <v>81</v>
      </c>
      <c r="AV294" s="13" t="s">
        <v>79</v>
      </c>
      <c r="AW294" s="13" t="s">
        <v>32</v>
      </c>
      <c r="AX294" s="13" t="s">
        <v>71</v>
      </c>
      <c r="AY294" s="244" t="s">
        <v>209</v>
      </c>
    </row>
    <row r="295" s="14" customFormat="1">
      <c r="A295" s="14"/>
      <c r="B295" s="245"/>
      <c r="C295" s="246"/>
      <c r="D295" s="236" t="s">
        <v>220</v>
      </c>
      <c r="E295" s="247" t="s">
        <v>19</v>
      </c>
      <c r="F295" s="248" t="s">
        <v>146</v>
      </c>
      <c r="G295" s="246"/>
      <c r="H295" s="249">
        <v>3</v>
      </c>
      <c r="I295" s="250"/>
      <c r="J295" s="246"/>
      <c r="K295" s="246"/>
      <c r="L295" s="251"/>
      <c r="M295" s="252"/>
      <c r="N295" s="253"/>
      <c r="O295" s="253"/>
      <c r="P295" s="253"/>
      <c r="Q295" s="253"/>
      <c r="R295" s="253"/>
      <c r="S295" s="253"/>
      <c r="T295" s="25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5" t="s">
        <v>220</v>
      </c>
      <c r="AU295" s="255" t="s">
        <v>81</v>
      </c>
      <c r="AV295" s="14" t="s">
        <v>81</v>
      </c>
      <c r="AW295" s="14" t="s">
        <v>32</v>
      </c>
      <c r="AX295" s="14" t="s">
        <v>79</v>
      </c>
      <c r="AY295" s="255" t="s">
        <v>209</v>
      </c>
    </row>
    <row r="296" s="2" customFormat="1" ht="24.15" customHeight="1">
      <c r="A296" s="41"/>
      <c r="B296" s="42"/>
      <c r="C296" s="216" t="s">
        <v>485</v>
      </c>
      <c r="D296" s="216" t="s">
        <v>211</v>
      </c>
      <c r="E296" s="217" t="s">
        <v>1326</v>
      </c>
      <c r="F296" s="218" t="s">
        <v>1327</v>
      </c>
      <c r="G296" s="219" t="s">
        <v>299</v>
      </c>
      <c r="H296" s="220">
        <v>124</v>
      </c>
      <c r="I296" s="221"/>
      <c r="J296" s="222">
        <f>ROUND(I296*H296,2)</f>
        <v>0</v>
      </c>
      <c r="K296" s="218" t="s">
        <v>215</v>
      </c>
      <c r="L296" s="47"/>
      <c r="M296" s="223" t="s">
        <v>19</v>
      </c>
      <c r="N296" s="224" t="s">
        <v>42</v>
      </c>
      <c r="O296" s="87"/>
      <c r="P296" s="225">
        <f>O296*H296</f>
        <v>0</v>
      </c>
      <c r="Q296" s="225">
        <v>0</v>
      </c>
      <c r="R296" s="225">
        <f>Q296*H296</f>
        <v>0</v>
      </c>
      <c r="S296" s="225">
        <v>0</v>
      </c>
      <c r="T296" s="226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227" t="s">
        <v>216</v>
      </c>
      <c r="AT296" s="227" t="s">
        <v>211</v>
      </c>
      <c r="AU296" s="227" t="s">
        <v>81</v>
      </c>
      <c r="AY296" s="20" t="s">
        <v>209</v>
      </c>
      <c r="BE296" s="228">
        <f>IF(N296="základní",J296,0)</f>
        <v>0</v>
      </c>
      <c r="BF296" s="228">
        <f>IF(N296="snížená",J296,0)</f>
        <v>0</v>
      </c>
      <c r="BG296" s="228">
        <f>IF(N296="zákl. přenesená",J296,0)</f>
        <v>0</v>
      </c>
      <c r="BH296" s="228">
        <f>IF(N296="sníž. přenesená",J296,0)</f>
        <v>0</v>
      </c>
      <c r="BI296" s="228">
        <f>IF(N296="nulová",J296,0)</f>
        <v>0</v>
      </c>
      <c r="BJ296" s="20" t="s">
        <v>79</v>
      </c>
      <c r="BK296" s="228">
        <f>ROUND(I296*H296,2)</f>
        <v>0</v>
      </c>
      <c r="BL296" s="20" t="s">
        <v>216</v>
      </c>
      <c r="BM296" s="227" t="s">
        <v>2603</v>
      </c>
    </row>
    <row r="297" s="2" customFormat="1">
      <c r="A297" s="41"/>
      <c r="B297" s="42"/>
      <c r="C297" s="43"/>
      <c r="D297" s="229" t="s">
        <v>218</v>
      </c>
      <c r="E297" s="43"/>
      <c r="F297" s="230" t="s">
        <v>1329</v>
      </c>
      <c r="G297" s="43"/>
      <c r="H297" s="43"/>
      <c r="I297" s="231"/>
      <c r="J297" s="43"/>
      <c r="K297" s="43"/>
      <c r="L297" s="47"/>
      <c r="M297" s="232"/>
      <c r="N297" s="233"/>
      <c r="O297" s="87"/>
      <c r="P297" s="87"/>
      <c r="Q297" s="87"/>
      <c r="R297" s="87"/>
      <c r="S297" s="87"/>
      <c r="T297" s="88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T297" s="20" t="s">
        <v>218</v>
      </c>
      <c r="AU297" s="20" t="s">
        <v>81</v>
      </c>
    </row>
    <row r="298" s="13" customFormat="1">
      <c r="A298" s="13"/>
      <c r="B298" s="234"/>
      <c r="C298" s="235"/>
      <c r="D298" s="236" t="s">
        <v>220</v>
      </c>
      <c r="E298" s="237" t="s">
        <v>19</v>
      </c>
      <c r="F298" s="238" t="s">
        <v>221</v>
      </c>
      <c r="G298" s="235"/>
      <c r="H298" s="237" t="s">
        <v>19</v>
      </c>
      <c r="I298" s="239"/>
      <c r="J298" s="235"/>
      <c r="K298" s="235"/>
      <c r="L298" s="240"/>
      <c r="M298" s="241"/>
      <c r="N298" s="242"/>
      <c r="O298" s="242"/>
      <c r="P298" s="242"/>
      <c r="Q298" s="242"/>
      <c r="R298" s="242"/>
      <c r="S298" s="242"/>
      <c r="T298" s="24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4" t="s">
        <v>220</v>
      </c>
      <c r="AU298" s="244" t="s">
        <v>81</v>
      </c>
      <c r="AV298" s="13" t="s">
        <v>79</v>
      </c>
      <c r="AW298" s="13" t="s">
        <v>32</v>
      </c>
      <c r="AX298" s="13" t="s">
        <v>71</v>
      </c>
      <c r="AY298" s="244" t="s">
        <v>209</v>
      </c>
    </row>
    <row r="299" s="13" customFormat="1">
      <c r="A299" s="13"/>
      <c r="B299" s="234"/>
      <c r="C299" s="235"/>
      <c r="D299" s="236" t="s">
        <v>220</v>
      </c>
      <c r="E299" s="237" t="s">
        <v>19</v>
      </c>
      <c r="F299" s="238" t="s">
        <v>2599</v>
      </c>
      <c r="G299" s="235"/>
      <c r="H299" s="237" t="s">
        <v>19</v>
      </c>
      <c r="I299" s="239"/>
      <c r="J299" s="235"/>
      <c r="K299" s="235"/>
      <c r="L299" s="240"/>
      <c r="M299" s="241"/>
      <c r="N299" s="242"/>
      <c r="O299" s="242"/>
      <c r="P299" s="242"/>
      <c r="Q299" s="242"/>
      <c r="R299" s="242"/>
      <c r="S299" s="242"/>
      <c r="T299" s="24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4" t="s">
        <v>220</v>
      </c>
      <c r="AU299" s="244" t="s">
        <v>81</v>
      </c>
      <c r="AV299" s="13" t="s">
        <v>79</v>
      </c>
      <c r="AW299" s="13" t="s">
        <v>32</v>
      </c>
      <c r="AX299" s="13" t="s">
        <v>71</v>
      </c>
      <c r="AY299" s="244" t="s">
        <v>209</v>
      </c>
    </row>
    <row r="300" s="14" customFormat="1">
      <c r="A300" s="14"/>
      <c r="B300" s="245"/>
      <c r="C300" s="246"/>
      <c r="D300" s="236" t="s">
        <v>220</v>
      </c>
      <c r="E300" s="247" t="s">
        <v>19</v>
      </c>
      <c r="F300" s="248" t="s">
        <v>2604</v>
      </c>
      <c r="G300" s="246"/>
      <c r="H300" s="249">
        <v>124</v>
      </c>
      <c r="I300" s="250"/>
      <c r="J300" s="246"/>
      <c r="K300" s="246"/>
      <c r="L300" s="251"/>
      <c r="M300" s="252"/>
      <c r="N300" s="253"/>
      <c r="O300" s="253"/>
      <c r="P300" s="253"/>
      <c r="Q300" s="253"/>
      <c r="R300" s="253"/>
      <c r="S300" s="253"/>
      <c r="T300" s="25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5" t="s">
        <v>220</v>
      </c>
      <c r="AU300" s="255" t="s">
        <v>81</v>
      </c>
      <c r="AV300" s="14" t="s">
        <v>81</v>
      </c>
      <c r="AW300" s="14" t="s">
        <v>32</v>
      </c>
      <c r="AX300" s="14" t="s">
        <v>79</v>
      </c>
      <c r="AY300" s="255" t="s">
        <v>209</v>
      </c>
    </row>
    <row r="301" s="2" customFormat="1" ht="24.15" customHeight="1">
      <c r="A301" s="41"/>
      <c r="B301" s="42"/>
      <c r="C301" s="278" t="s">
        <v>490</v>
      </c>
      <c r="D301" s="278" t="s">
        <v>681</v>
      </c>
      <c r="E301" s="279" t="s">
        <v>1331</v>
      </c>
      <c r="F301" s="280" t="s">
        <v>1332</v>
      </c>
      <c r="G301" s="281" t="s">
        <v>299</v>
      </c>
      <c r="H301" s="282">
        <v>125.86</v>
      </c>
      <c r="I301" s="283"/>
      <c r="J301" s="284">
        <f>ROUND(I301*H301,2)</f>
        <v>0</v>
      </c>
      <c r="K301" s="280" t="s">
        <v>215</v>
      </c>
      <c r="L301" s="285"/>
      <c r="M301" s="286" t="s">
        <v>19</v>
      </c>
      <c r="N301" s="287" t="s">
        <v>42</v>
      </c>
      <c r="O301" s="87"/>
      <c r="P301" s="225">
        <f>O301*H301</f>
        <v>0</v>
      </c>
      <c r="Q301" s="225">
        <v>0.0027000000000000001</v>
      </c>
      <c r="R301" s="225">
        <f>Q301*H301</f>
        <v>0.33982200000000001</v>
      </c>
      <c r="S301" s="225">
        <v>0</v>
      </c>
      <c r="T301" s="226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227" t="s">
        <v>250</v>
      </c>
      <c r="AT301" s="227" t="s">
        <v>681</v>
      </c>
      <c r="AU301" s="227" t="s">
        <v>81</v>
      </c>
      <c r="AY301" s="20" t="s">
        <v>209</v>
      </c>
      <c r="BE301" s="228">
        <f>IF(N301="základní",J301,0)</f>
        <v>0</v>
      </c>
      <c r="BF301" s="228">
        <f>IF(N301="snížená",J301,0)</f>
        <v>0</v>
      </c>
      <c r="BG301" s="228">
        <f>IF(N301="zákl. přenesená",J301,0)</f>
        <v>0</v>
      </c>
      <c r="BH301" s="228">
        <f>IF(N301="sníž. přenesená",J301,0)</f>
        <v>0</v>
      </c>
      <c r="BI301" s="228">
        <f>IF(N301="nulová",J301,0)</f>
        <v>0</v>
      </c>
      <c r="BJ301" s="20" t="s">
        <v>79</v>
      </c>
      <c r="BK301" s="228">
        <f>ROUND(I301*H301,2)</f>
        <v>0</v>
      </c>
      <c r="BL301" s="20" t="s">
        <v>216</v>
      </c>
      <c r="BM301" s="227" t="s">
        <v>2605</v>
      </c>
    </row>
    <row r="302" s="2" customFormat="1">
      <c r="A302" s="41"/>
      <c r="B302" s="42"/>
      <c r="C302" s="43"/>
      <c r="D302" s="236" t="s">
        <v>859</v>
      </c>
      <c r="E302" s="43"/>
      <c r="F302" s="288" t="s">
        <v>1334</v>
      </c>
      <c r="G302" s="43"/>
      <c r="H302" s="43"/>
      <c r="I302" s="231"/>
      <c r="J302" s="43"/>
      <c r="K302" s="43"/>
      <c r="L302" s="47"/>
      <c r="M302" s="232"/>
      <c r="N302" s="233"/>
      <c r="O302" s="87"/>
      <c r="P302" s="87"/>
      <c r="Q302" s="87"/>
      <c r="R302" s="87"/>
      <c r="S302" s="87"/>
      <c r="T302" s="88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T302" s="20" t="s">
        <v>859</v>
      </c>
      <c r="AU302" s="20" t="s">
        <v>81</v>
      </c>
    </row>
    <row r="303" s="14" customFormat="1">
      <c r="A303" s="14"/>
      <c r="B303" s="245"/>
      <c r="C303" s="246"/>
      <c r="D303" s="236" t="s">
        <v>220</v>
      </c>
      <c r="E303" s="246"/>
      <c r="F303" s="248" t="s">
        <v>2606</v>
      </c>
      <c r="G303" s="246"/>
      <c r="H303" s="249">
        <v>125.86</v>
      </c>
      <c r="I303" s="250"/>
      <c r="J303" s="246"/>
      <c r="K303" s="246"/>
      <c r="L303" s="251"/>
      <c r="M303" s="252"/>
      <c r="N303" s="253"/>
      <c r="O303" s="253"/>
      <c r="P303" s="253"/>
      <c r="Q303" s="253"/>
      <c r="R303" s="253"/>
      <c r="S303" s="253"/>
      <c r="T303" s="25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5" t="s">
        <v>220</v>
      </c>
      <c r="AU303" s="255" t="s">
        <v>81</v>
      </c>
      <c r="AV303" s="14" t="s">
        <v>81</v>
      </c>
      <c r="AW303" s="14" t="s">
        <v>4</v>
      </c>
      <c r="AX303" s="14" t="s">
        <v>79</v>
      </c>
      <c r="AY303" s="255" t="s">
        <v>209</v>
      </c>
    </row>
    <row r="304" s="2" customFormat="1" ht="24.15" customHeight="1">
      <c r="A304" s="41"/>
      <c r="B304" s="42"/>
      <c r="C304" s="216" t="s">
        <v>495</v>
      </c>
      <c r="D304" s="216" t="s">
        <v>211</v>
      </c>
      <c r="E304" s="217" t="s">
        <v>1336</v>
      </c>
      <c r="F304" s="218" t="s">
        <v>1337</v>
      </c>
      <c r="G304" s="219" t="s">
        <v>214</v>
      </c>
      <c r="H304" s="220">
        <v>21</v>
      </c>
      <c r="I304" s="221"/>
      <c r="J304" s="222">
        <f>ROUND(I304*H304,2)</f>
        <v>0</v>
      </c>
      <c r="K304" s="218" t="s">
        <v>215</v>
      </c>
      <c r="L304" s="47"/>
      <c r="M304" s="223" t="s">
        <v>19</v>
      </c>
      <c r="N304" s="224" t="s">
        <v>42</v>
      </c>
      <c r="O304" s="87"/>
      <c r="P304" s="225">
        <f>O304*H304</f>
        <v>0</v>
      </c>
      <c r="Q304" s="225">
        <v>0</v>
      </c>
      <c r="R304" s="225">
        <f>Q304*H304</f>
        <v>0</v>
      </c>
      <c r="S304" s="225">
        <v>0</v>
      </c>
      <c r="T304" s="226">
        <f>S304*H304</f>
        <v>0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227" t="s">
        <v>216</v>
      </c>
      <c r="AT304" s="227" t="s">
        <v>211</v>
      </c>
      <c r="AU304" s="227" t="s">
        <v>81</v>
      </c>
      <c r="AY304" s="20" t="s">
        <v>209</v>
      </c>
      <c r="BE304" s="228">
        <f>IF(N304="základní",J304,0)</f>
        <v>0</v>
      </c>
      <c r="BF304" s="228">
        <f>IF(N304="snížená",J304,0)</f>
        <v>0</v>
      </c>
      <c r="BG304" s="228">
        <f>IF(N304="zákl. přenesená",J304,0)</f>
        <v>0</v>
      </c>
      <c r="BH304" s="228">
        <f>IF(N304="sníž. přenesená",J304,0)</f>
        <v>0</v>
      </c>
      <c r="BI304" s="228">
        <f>IF(N304="nulová",J304,0)</f>
        <v>0</v>
      </c>
      <c r="BJ304" s="20" t="s">
        <v>79</v>
      </c>
      <c r="BK304" s="228">
        <f>ROUND(I304*H304,2)</f>
        <v>0</v>
      </c>
      <c r="BL304" s="20" t="s">
        <v>216</v>
      </c>
      <c r="BM304" s="227" t="s">
        <v>2607</v>
      </c>
    </row>
    <row r="305" s="2" customFormat="1">
      <c r="A305" s="41"/>
      <c r="B305" s="42"/>
      <c r="C305" s="43"/>
      <c r="D305" s="229" t="s">
        <v>218</v>
      </c>
      <c r="E305" s="43"/>
      <c r="F305" s="230" t="s">
        <v>1339</v>
      </c>
      <c r="G305" s="43"/>
      <c r="H305" s="43"/>
      <c r="I305" s="231"/>
      <c r="J305" s="43"/>
      <c r="K305" s="43"/>
      <c r="L305" s="47"/>
      <c r="M305" s="232"/>
      <c r="N305" s="233"/>
      <c r="O305" s="87"/>
      <c r="P305" s="87"/>
      <c r="Q305" s="87"/>
      <c r="R305" s="87"/>
      <c r="S305" s="87"/>
      <c r="T305" s="88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T305" s="20" t="s">
        <v>218</v>
      </c>
      <c r="AU305" s="20" t="s">
        <v>81</v>
      </c>
    </row>
    <row r="306" s="2" customFormat="1" ht="16.5" customHeight="1">
      <c r="A306" s="41"/>
      <c r="B306" s="42"/>
      <c r="C306" s="278" t="s">
        <v>500</v>
      </c>
      <c r="D306" s="278" t="s">
        <v>681</v>
      </c>
      <c r="E306" s="279" t="s">
        <v>1340</v>
      </c>
      <c r="F306" s="280" t="s">
        <v>1341</v>
      </c>
      <c r="G306" s="281" t="s">
        <v>214</v>
      </c>
      <c r="H306" s="282">
        <v>21</v>
      </c>
      <c r="I306" s="283"/>
      <c r="J306" s="284">
        <f>ROUND(I306*H306,2)</f>
        <v>0</v>
      </c>
      <c r="K306" s="280" t="s">
        <v>215</v>
      </c>
      <c r="L306" s="285"/>
      <c r="M306" s="286" t="s">
        <v>19</v>
      </c>
      <c r="N306" s="287" t="s">
        <v>42</v>
      </c>
      <c r="O306" s="87"/>
      <c r="P306" s="225">
        <f>O306*H306</f>
        <v>0</v>
      </c>
      <c r="Q306" s="225">
        <v>0.00038999999999999999</v>
      </c>
      <c r="R306" s="225">
        <f>Q306*H306</f>
        <v>0.0081899999999999994</v>
      </c>
      <c r="S306" s="225">
        <v>0</v>
      </c>
      <c r="T306" s="226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27" t="s">
        <v>250</v>
      </c>
      <c r="AT306" s="227" t="s">
        <v>681</v>
      </c>
      <c r="AU306" s="227" t="s">
        <v>81</v>
      </c>
      <c r="AY306" s="20" t="s">
        <v>209</v>
      </c>
      <c r="BE306" s="228">
        <f>IF(N306="základní",J306,0)</f>
        <v>0</v>
      </c>
      <c r="BF306" s="228">
        <f>IF(N306="snížená",J306,0)</f>
        <v>0</v>
      </c>
      <c r="BG306" s="228">
        <f>IF(N306="zákl. přenesená",J306,0)</f>
        <v>0</v>
      </c>
      <c r="BH306" s="228">
        <f>IF(N306="sníž. přenesená",J306,0)</f>
        <v>0</v>
      </c>
      <c r="BI306" s="228">
        <f>IF(N306="nulová",J306,0)</f>
        <v>0</v>
      </c>
      <c r="BJ306" s="20" t="s">
        <v>79</v>
      </c>
      <c r="BK306" s="228">
        <f>ROUND(I306*H306,2)</f>
        <v>0</v>
      </c>
      <c r="BL306" s="20" t="s">
        <v>216</v>
      </c>
      <c r="BM306" s="227" t="s">
        <v>2608</v>
      </c>
    </row>
    <row r="307" s="13" customFormat="1">
      <c r="A307" s="13"/>
      <c r="B307" s="234"/>
      <c r="C307" s="235"/>
      <c r="D307" s="236" t="s">
        <v>220</v>
      </c>
      <c r="E307" s="237" t="s">
        <v>19</v>
      </c>
      <c r="F307" s="238" t="s">
        <v>2599</v>
      </c>
      <c r="G307" s="235"/>
      <c r="H307" s="237" t="s">
        <v>19</v>
      </c>
      <c r="I307" s="239"/>
      <c r="J307" s="235"/>
      <c r="K307" s="235"/>
      <c r="L307" s="240"/>
      <c r="M307" s="241"/>
      <c r="N307" s="242"/>
      <c r="O307" s="242"/>
      <c r="P307" s="242"/>
      <c r="Q307" s="242"/>
      <c r="R307" s="242"/>
      <c r="S307" s="242"/>
      <c r="T307" s="24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4" t="s">
        <v>220</v>
      </c>
      <c r="AU307" s="244" t="s">
        <v>81</v>
      </c>
      <c r="AV307" s="13" t="s">
        <v>79</v>
      </c>
      <c r="AW307" s="13" t="s">
        <v>32</v>
      </c>
      <c r="AX307" s="13" t="s">
        <v>71</v>
      </c>
      <c r="AY307" s="244" t="s">
        <v>209</v>
      </c>
    </row>
    <row r="308" s="14" customFormat="1">
      <c r="A308" s="14"/>
      <c r="B308" s="245"/>
      <c r="C308" s="246"/>
      <c r="D308" s="236" t="s">
        <v>220</v>
      </c>
      <c r="E308" s="247" t="s">
        <v>19</v>
      </c>
      <c r="F308" s="248" t="s">
        <v>2609</v>
      </c>
      <c r="G308" s="246"/>
      <c r="H308" s="249">
        <v>21</v>
      </c>
      <c r="I308" s="250"/>
      <c r="J308" s="246"/>
      <c r="K308" s="246"/>
      <c r="L308" s="251"/>
      <c r="M308" s="252"/>
      <c r="N308" s="253"/>
      <c r="O308" s="253"/>
      <c r="P308" s="253"/>
      <c r="Q308" s="253"/>
      <c r="R308" s="253"/>
      <c r="S308" s="253"/>
      <c r="T308" s="25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5" t="s">
        <v>220</v>
      </c>
      <c r="AU308" s="255" t="s">
        <v>81</v>
      </c>
      <c r="AV308" s="14" t="s">
        <v>81</v>
      </c>
      <c r="AW308" s="14" t="s">
        <v>32</v>
      </c>
      <c r="AX308" s="14" t="s">
        <v>79</v>
      </c>
      <c r="AY308" s="255" t="s">
        <v>209</v>
      </c>
    </row>
    <row r="309" s="2" customFormat="1" ht="24.15" customHeight="1">
      <c r="A309" s="41"/>
      <c r="B309" s="42"/>
      <c r="C309" s="216" t="s">
        <v>505</v>
      </c>
      <c r="D309" s="216" t="s">
        <v>211</v>
      </c>
      <c r="E309" s="217" t="s">
        <v>1344</v>
      </c>
      <c r="F309" s="218" t="s">
        <v>1345</v>
      </c>
      <c r="G309" s="219" t="s">
        <v>214</v>
      </c>
      <c r="H309" s="220">
        <v>6</v>
      </c>
      <c r="I309" s="221"/>
      <c r="J309" s="222">
        <f>ROUND(I309*H309,2)</f>
        <v>0</v>
      </c>
      <c r="K309" s="218" t="s">
        <v>215</v>
      </c>
      <c r="L309" s="47"/>
      <c r="M309" s="223" t="s">
        <v>19</v>
      </c>
      <c r="N309" s="224" t="s">
        <v>42</v>
      </c>
      <c r="O309" s="87"/>
      <c r="P309" s="225">
        <f>O309*H309</f>
        <v>0</v>
      </c>
      <c r="Q309" s="225">
        <v>0</v>
      </c>
      <c r="R309" s="225">
        <f>Q309*H309</f>
        <v>0</v>
      </c>
      <c r="S309" s="225">
        <v>0</v>
      </c>
      <c r="T309" s="226">
        <f>S309*H309</f>
        <v>0</v>
      </c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R309" s="227" t="s">
        <v>216</v>
      </c>
      <c r="AT309" s="227" t="s">
        <v>211</v>
      </c>
      <c r="AU309" s="227" t="s">
        <v>81</v>
      </c>
      <c r="AY309" s="20" t="s">
        <v>209</v>
      </c>
      <c r="BE309" s="228">
        <f>IF(N309="základní",J309,0)</f>
        <v>0</v>
      </c>
      <c r="BF309" s="228">
        <f>IF(N309="snížená",J309,0)</f>
        <v>0</v>
      </c>
      <c r="BG309" s="228">
        <f>IF(N309="zákl. přenesená",J309,0)</f>
        <v>0</v>
      </c>
      <c r="BH309" s="228">
        <f>IF(N309="sníž. přenesená",J309,0)</f>
        <v>0</v>
      </c>
      <c r="BI309" s="228">
        <f>IF(N309="nulová",J309,0)</f>
        <v>0</v>
      </c>
      <c r="BJ309" s="20" t="s">
        <v>79</v>
      </c>
      <c r="BK309" s="228">
        <f>ROUND(I309*H309,2)</f>
        <v>0</v>
      </c>
      <c r="BL309" s="20" t="s">
        <v>216</v>
      </c>
      <c r="BM309" s="227" t="s">
        <v>2610</v>
      </c>
    </row>
    <row r="310" s="2" customFormat="1">
      <c r="A310" s="41"/>
      <c r="B310" s="42"/>
      <c r="C310" s="43"/>
      <c r="D310" s="229" t="s">
        <v>218</v>
      </c>
      <c r="E310" s="43"/>
      <c r="F310" s="230" t="s">
        <v>1347</v>
      </c>
      <c r="G310" s="43"/>
      <c r="H310" s="43"/>
      <c r="I310" s="231"/>
      <c r="J310" s="43"/>
      <c r="K310" s="43"/>
      <c r="L310" s="47"/>
      <c r="M310" s="232"/>
      <c r="N310" s="233"/>
      <c r="O310" s="87"/>
      <c r="P310" s="87"/>
      <c r="Q310" s="87"/>
      <c r="R310" s="87"/>
      <c r="S310" s="87"/>
      <c r="T310" s="88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T310" s="20" t="s">
        <v>218</v>
      </c>
      <c r="AU310" s="20" t="s">
        <v>81</v>
      </c>
    </row>
    <row r="311" s="2" customFormat="1" ht="16.5" customHeight="1">
      <c r="A311" s="41"/>
      <c r="B311" s="42"/>
      <c r="C311" s="278" t="s">
        <v>510</v>
      </c>
      <c r="D311" s="278" t="s">
        <v>681</v>
      </c>
      <c r="E311" s="279" t="s">
        <v>1348</v>
      </c>
      <c r="F311" s="280" t="s">
        <v>1349</v>
      </c>
      <c r="G311" s="281" t="s">
        <v>214</v>
      </c>
      <c r="H311" s="282">
        <v>1</v>
      </c>
      <c r="I311" s="283"/>
      <c r="J311" s="284">
        <f>ROUND(I311*H311,2)</f>
        <v>0</v>
      </c>
      <c r="K311" s="280" t="s">
        <v>19</v>
      </c>
      <c r="L311" s="285"/>
      <c r="M311" s="286" t="s">
        <v>19</v>
      </c>
      <c r="N311" s="287" t="s">
        <v>42</v>
      </c>
      <c r="O311" s="87"/>
      <c r="P311" s="225">
        <f>O311*H311</f>
        <v>0</v>
      </c>
      <c r="Q311" s="225">
        <v>0.0014</v>
      </c>
      <c r="R311" s="225">
        <f>Q311*H311</f>
        <v>0.0014</v>
      </c>
      <c r="S311" s="225">
        <v>0</v>
      </c>
      <c r="T311" s="226">
        <f>S311*H311</f>
        <v>0</v>
      </c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R311" s="227" t="s">
        <v>250</v>
      </c>
      <c r="AT311" s="227" t="s">
        <v>681</v>
      </c>
      <c r="AU311" s="227" t="s">
        <v>81</v>
      </c>
      <c r="AY311" s="20" t="s">
        <v>209</v>
      </c>
      <c r="BE311" s="228">
        <f>IF(N311="základní",J311,0)</f>
        <v>0</v>
      </c>
      <c r="BF311" s="228">
        <f>IF(N311="snížená",J311,0)</f>
        <v>0</v>
      </c>
      <c r="BG311" s="228">
        <f>IF(N311="zákl. přenesená",J311,0)</f>
        <v>0</v>
      </c>
      <c r="BH311" s="228">
        <f>IF(N311="sníž. přenesená",J311,0)</f>
        <v>0</v>
      </c>
      <c r="BI311" s="228">
        <f>IF(N311="nulová",J311,0)</f>
        <v>0</v>
      </c>
      <c r="BJ311" s="20" t="s">
        <v>79</v>
      </c>
      <c r="BK311" s="228">
        <f>ROUND(I311*H311,2)</f>
        <v>0</v>
      </c>
      <c r="BL311" s="20" t="s">
        <v>216</v>
      </c>
      <c r="BM311" s="227" t="s">
        <v>2611</v>
      </c>
    </row>
    <row r="312" s="13" customFormat="1">
      <c r="A312" s="13"/>
      <c r="B312" s="234"/>
      <c r="C312" s="235"/>
      <c r="D312" s="236" t="s">
        <v>220</v>
      </c>
      <c r="E312" s="237" t="s">
        <v>19</v>
      </c>
      <c r="F312" s="238" t="s">
        <v>2599</v>
      </c>
      <c r="G312" s="235"/>
      <c r="H312" s="237" t="s">
        <v>19</v>
      </c>
      <c r="I312" s="239"/>
      <c r="J312" s="235"/>
      <c r="K312" s="235"/>
      <c r="L312" s="240"/>
      <c r="M312" s="241"/>
      <c r="N312" s="242"/>
      <c r="O312" s="242"/>
      <c r="P312" s="242"/>
      <c r="Q312" s="242"/>
      <c r="R312" s="242"/>
      <c r="S312" s="242"/>
      <c r="T312" s="24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4" t="s">
        <v>220</v>
      </c>
      <c r="AU312" s="244" t="s">
        <v>81</v>
      </c>
      <c r="AV312" s="13" t="s">
        <v>79</v>
      </c>
      <c r="AW312" s="13" t="s">
        <v>32</v>
      </c>
      <c r="AX312" s="13" t="s">
        <v>71</v>
      </c>
      <c r="AY312" s="244" t="s">
        <v>209</v>
      </c>
    </row>
    <row r="313" s="14" customFormat="1">
      <c r="A313" s="14"/>
      <c r="B313" s="245"/>
      <c r="C313" s="246"/>
      <c r="D313" s="236" t="s">
        <v>220</v>
      </c>
      <c r="E313" s="247" t="s">
        <v>19</v>
      </c>
      <c r="F313" s="248" t="s">
        <v>79</v>
      </c>
      <c r="G313" s="246"/>
      <c r="H313" s="249">
        <v>1</v>
      </c>
      <c r="I313" s="250"/>
      <c r="J313" s="246"/>
      <c r="K313" s="246"/>
      <c r="L313" s="251"/>
      <c r="M313" s="252"/>
      <c r="N313" s="253"/>
      <c r="O313" s="253"/>
      <c r="P313" s="253"/>
      <c r="Q313" s="253"/>
      <c r="R313" s="253"/>
      <c r="S313" s="253"/>
      <c r="T313" s="25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5" t="s">
        <v>220</v>
      </c>
      <c r="AU313" s="255" t="s">
        <v>81</v>
      </c>
      <c r="AV313" s="14" t="s">
        <v>81</v>
      </c>
      <c r="AW313" s="14" t="s">
        <v>32</v>
      </c>
      <c r="AX313" s="14" t="s">
        <v>79</v>
      </c>
      <c r="AY313" s="255" t="s">
        <v>209</v>
      </c>
    </row>
    <row r="314" s="2" customFormat="1" ht="16.5" customHeight="1">
      <c r="A314" s="41"/>
      <c r="B314" s="42"/>
      <c r="C314" s="278" t="s">
        <v>515</v>
      </c>
      <c r="D314" s="278" t="s">
        <v>681</v>
      </c>
      <c r="E314" s="279" t="s">
        <v>2612</v>
      </c>
      <c r="F314" s="280" t="s">
        <v>2613</v>
      </c>
      <c r="G314" s="281" t="s">
        <v>214</v>
      </c>
      <c r="H314" s="282">
        <v>1</v>
      </c>
      <c r="I314" s="283"/>
      <c r="J314" s="284">
        <f>ROUND(I314*H314,2)</f>
        <v>0</v>
      </c>
      <c r="K314" s="280" t="s">
        <v>19</v>
      </c>
      <c r="L314" s="285"/>
      <c r="M314" s="286" t="s">
        <v>19</v>
      </c>
      <c r="N314" s="287" t="s">
        <v>42</v>
      </c>
      <c r="O314" s="87"/>
      <c r="P314" s="225">
        <f>O314*H314</f>
        <v>0</v>
      </c>
      <c r="Q314" s="225">
        <v>0.0014</v>
      </c>
      <c r="R314" s="225">
        <f>Q314*H314</f>
        <v>0.0014</v>
      </c>
      <c r="S314" s="225">
        <v>0</v>
      </c>
      <c r="T314" s="226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227" t="s">
        <v>250</v>
      </c>
      <c r="AT314" s="227" t="s">
        <v>681</v>
      </c>
      <c r="AU314" s="227" t="s">
        <v>81</v>
      </c>
      <c r="AY314" s="20" t="s">
        <v>209</v>
      </c>
      <c r="BE314" s="228">
        <f>IF(N314="základní",J314,0)</f>
        <v>0</v>
      </c>
      <c r="BF314" s="228">
        <f>IF(N314="snížená",J314,0)</f>
        <v>0</v>
      </c>
      <c r="BG314" s="228">
        <f>IF(N314="zákl. přenesená",J314,0)</f>
        <v>0</v>
      </c>
      <c r="BH314" s="228">
        <f>IF(N314="sníž. přenesená",J314,0)</f>
        <v>0</v>
      </c>
      <c r="BI314" s="228">
        <f>IF(N314="nulová",J314,0)</f>
        <v>0</v>
      </c>
      <c r="BJ314" s="20" t="s">
        <v>79</v>
      </c>
      <c r="BK314" s="228">
        <f>ROUND(I314*H314,2)</f>
        <v>0</v>
      </c>
      <c r="BL314" s="20" t="s">
        <v>216</v>
      </c>
      <c r="BM314" s="227" t="s">
        <v>2614</v>
      </c>
    </row>
    <row r="315" s="13" customFormat="1">
      <c r="A315" s="13"/>
      <c r="B315" s="234"/>
      <c r="C315" s="235"/>
      <c r="D315" s="236" t="s">
        <v>220</v>
      </c>
      <c r="E315" s="237" t="s">
        <v>19</v>
      </c>
      <c r="F315" s="238" t="s">
        <v>2599</v>
      </c>
      <c r="G315" s="235"/>
      <c r="H315" s="237" t="s">
        <v>19</v>
      </c>
      <c r="I315" s="239"/>
      <c r="J315" s="235"/>
      <c r="K315" s="235"/>
      <c r="L315" s="240"/>
      <c r="M315" s="241"/>
      <c r="N315" s="242"/>
      <c r="O315" s="242"/>
      <c r="P315" s="242"/>
      <c r="Q315" s="242"/>
      <c r="R315" s="242"/>
      <c r="S315" s="242"/>
      <c r="T315" s="24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4" t="s">
        <v>220</v>
      </c>
      <c r="AU315" s="244" t="s">
        <v>81</v>
      </c>
      <c r="AV315" s="13" t="s">
        <v>79</v>
      </c>
      <c r="AW315" s="13" t="s">
        <v>32</v>
      </c>
      <c r="AX315" s="13" t="s">
        <v>71</v>
      </c>
      <c r="AY315" s="244" t="s">
        <v>209</v>
      </c>
    </row>
    <row r="316" s="14" customFormat="1">
      <c r="A316" s="14"/>
      <c r="B316" s="245"/>
      <c r="C316" s="246"/>
      <c r="D316" s="236" t="s">
        <v>220</v>
      </c>
      <c r="E316" s="247" t="s">
        <v>19</v>
      </c>
      <c r="F316" s="248" t="s">
        <v>79</v>
      </c>
      <c r="G316" s="246"/>
      <c r="H316" s="249">
        <v>1</v>
      </c>
      <c r="I316" s="250"/>
      <c r="J316" s="246"/>
      <c r="K316" s="246"/>
      <c r="L316" s="251"/>
      <c r="M316" s="252"/>
      <c r="N316" s="253"/>
      <c r="O316" s="253"/>
      <c r="P316" s="253"/>
      <c r="Q316" s="253"/>
      <c r="R316" s="253"/>
      <c r="S316" s="253"/>
      <c r="T316" s="25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5" t="s">
        <v>220</v>
      </c>
      <c r="AU316" s="255" t="s">
        <v>81</v>
      </c>
      <c r="AV316" s="14" t="s">
        <v>81</v>
      </c>
      <c r="AW316" s="14" t="s">
        <v>32</v>
      </c>
      <c r="AX316" s="14" t="s">
        <v>79</v>
      </c>
      <c r="AY316" s="255" t="s">
        <v>209</v>
      </c>
    </row>
    <row r="317" s="2" customFormat="1" ht="16.5" customHeight="1">
      <c r="A317" s="41"/>
      <c r="B317" s="42"/>
      <c r="C317" s="278" t="s">
        <v>520</v>
      </c>
      <c r="D317" s="278" t="s">
        <v>681</v>
      </c>
      <c r="E317" s="279" t="s">
        <v>1357</v>
      </c>
      <c r="F317" s="280" t="s">
        <v>1358</v>
      </c>
      <c r="G317" s="281" t="s">
        <v>214</v>
      </c>
      <c r="H317" s="282">
        <v>2</v>
      </c>
      <c r="I317" s="283"/>
      <c r="J317" s="284">
        <f>ROUND(I317*H317,2)</f>
        <v>0</v>
      </c>
      <c r="K317" s="280" t="s">
        <v>215</v>
      </c>
      <c r="L317" s="285"/>
      <c r="M317" s="286" t="s">
        <v>19</v>
      </c>
      <c r="N317" s="287" t="s">
        <v>42</v>
      </c>
      <c r="O317" s="87"/>
      <c r="P317" s="225">
        <f>O317*H317</f>
        <v>0</v>
      </c>
      <c r="Q317" s="225">
        <v>0.00048000000000000001</v>
      </c>
      <c r="R317" s="225">
        <f>Q317*H317</f>
        <v>0.00096000000000000002</v>
      </c>
      <c r="S317" s="225">
        <v>0</v>
      </c>
      <c r="T317" s="226">
        <f>S317*H317</f>
        <v>0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227" t="s">
        <v>250</v>
      </c>
      <c r="AT317" s="227" t="s">
        <v>681</v>
      </c>
      <c r="AU317" s="227" t="s">
        <v>81</v>
      </c>
      <c r="AY317" s="20" t="s">
        <v>209</v>
      </c>
      <c r="BE317" s="228">
        <f>IF(N317="základní",J317,0)</f>
        <v>0</v>
      </c>
      <c r="BF317" s="228">
        <f>IF(N317="snížená",J317,0)</f>
        <v>0</v>
      </c>
      <c r="BG317" s="228">
        <f>IF(N317="zákl. přenesená",J317,0)</f>
        <v>0</v>
      </c>
      <c r="BH317" s="228">
        <f>IF(N317="sníž. přenesená",J317,0)</f>
        <v>0</v>
      </c>
      <c r="BI317" s="228">
        <f>IF(N317="nulová",J317,0)</f>
        <v>0</v>
      </c>
      <c r="BJ317" s="20" t="s">
        <v>79</v>
      </c>
      <c r="BK317" s="228">
        <f>ROUND(I317*H317,2)</f>
        <v>0</v>
      </c>
      <c r="BL317" s="20" t="s">
        <v>216</v>
      </c>
      <c r="BM317" s="227" t="s">
        <v>2615</v>
      </c>
    </row>
    <row r="318" s="13" customFormat="1">
      <c r="A318" s="13"/>
      <c r="B318" s="234"/>
      <c r="C318" s="235"/>
      <c r="D318" s="236" t="s">
        <v>220</v>
      </c>
      <c r="E318" s="237" t="s">
        <v>19</v>
      </c>
      <c r="F318" s="238" t="s">
        <v>2599</v>
      </c>
      <c r="G318" s="235"/>
      <c r="H318" s="237" t="s">
        <v>19</v>
      </c>
      <c r="I318" s="239"/>
      <c r="J318" s="235"/>
      <c r="K318" s="235"/>
      <c r="L318" s="240"/>
      <c r="M318" s="241"/>
      <c r="N318" s="242"/>
      <c r="O318" s="242"/>
      <c r="P318" s="242"/>
      <c r="Q318" s="242"/>
      <c r="R318" s="242"/>
      <c r="S318" s="242"/>
      <c r="T318" s="24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4" t="s">
        <v>220</v>
      </c>
      <c r="AU318" s="244" t="s">
        <v>81</v>
      </c>
      <c r="AV318" s="13" t="s">
        <v>79</v>
      </c>
      <c r="AW318" s="13" t="s">
        <v>32</v>
      </c>
      <c r="AX318" s="13" t="s">
        <v>71</v>
      </c>
      <c r="AY318" s="244" t="s">
        <v>209</v>
      </c>
    </row>
    <row r="319" s="14" customFormat="1">
      <c r="A319" s="14"/>
      <c r="B319" s="245"/>
      <c r="C319" s="246"/>
      <c r="D319" s="236" t="s">
        <v>220</v>
      </c>
      <c r="E319" s="247" t="s">
        <v>19</v>
      </c>
      <c r="F319" s="248" t="s">
        <v>81</v>
      </c>
      <c r="G319" s="246"/>
      <c r="H319" s="249">
        <v>2</v>
      </c>
      <c r="I319" s="250"/>
      <c r="J319" s="246"/>
      <c r="K319" s="246"/>
      <c r="L319" s="251"/>
      <c r="M319" s="252"/>
      <c r="N319" s="253"/>
      <c r="O319" s="253"/>
      <c r="P319" s="253"/>
      <c r="Q319" s="253"/>
      <c r="R319" s="253"/>
      <c r="S319" s="253"/>
      <c r="T319" s="25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5" t="s">
        <v>220</v>
      </c>
      <c r="AU319" s="255" t="s">
        <v>81</v>
      </c>
      <c r="AV319" s="14" t="s">
        <v>81</v>
      </c>
      <c r="AW319" s="14" t="s">
        <v>32</v>
      </c>
      <c r="AX319" s="14" t="s">
        <v>79</v>
      </c>
      <c r="AY319" s="255" t="s">
        <v>209</v>
      </c>
    </row>
    <row r="320" s="2" customFormat="1" ht="16.5" customHeight="1">
      <c r="A320" s="41"/>
      <c r="B320" s="42"/>
      <c r="C320" s="278" t="s">
        <v>525</v>
      </c>
      <c r="D320" s="278" t="s">
        <v>681</v>
      </c>
      <c r="E320" s="279" t="s">
        <v>1360</v>
      </c>
      <c r="F320" s="280" t="s">
        <v>1361</v>
      </c>
      <c r="G320" s="281" t="s">
        <v>214</v>
      </c>
      <c r="H320" s="282">
        <v>2</v>
      </c>
      <c r="I320" s="283"/>
      <c r="J320" s="284">
        <f>ROUND(I320*H320,2)</f>
        <v>0</v>
      </c>
      <c r="K320" s="280" t="s">
        <v>19</v>
      </c>
      <c r="L320" s="285"/>
      <c r="M320" s="286" t="s">
        <v>19</v>
      </c>
      <c r="N320" s="287" t="s">
        <v>42</v>
      </c>
      <c r="O320" s="87"/>
      <c r="P320" s="225">
        <f>O320*H320</f>
        <v>0</v>
      </c>
      <c r="Q320" s="225">
        <v>0</v>
      </c>
      <c r="R320" s="225">
        <f>Q320*H320</f>
        <v>0</v>
      </c>
      <c r="S320" s="225">
        <v>0</v>
      </c>
      <c r="T320" s="226">
        <f>S320*H320</f>
        <v>0</v>
      </c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R320" s="227" t="s">
        <v>250</v>
      </c>
      <c r="AT320" s="227" t="s">
        <v>681</v>
      </c>
      <c r="AU320" s="227" t="s">
        <v>81</v>
      </c>
      <c r="AY320" s="20" t="s">
        <v>209</v>
      </c>
      <c r="BE320" s="228">
        <f>IF(N320="základní",J320,0)</f>
        <v>0</v>
      </c>
      <c r="BF320" s="228">
        <f>IF(N320="snížená",J320,0)</f>
        <v>0</v>
      </c>
      <c r="BG320" s="228">
        <f>IF(N320="zákl. přenesená",J320,0)</f>
        <v>0</v>
      </c>
      <c r="BH320" s="228">
        <f>IF(N320="sníž. přenesená",J320,0)</f>
        <v>0</v>
      </c>
      <c r="BI320" s="228">
        <f>IF(N320="nulová",J320,0)</f>
        <v>0</v>
      </c>
      <c r="BJ320" s="20" t="s">
        <v>79</v>
      </c>
      <c r="BK320" s="228">
        <f>ROUND(I320*H320,2)</f>
        <v>0</v>
      </c>
      <c r="BL320" s="20" t="s">
        <v>216</v>
      </c>
      <c r="BM320" s="227" t="s">
        <v>2616</v>
      </c>
    </row>
    <row r="321" s="13" customFormat="1">
      <c r="A321" s="13"/>
      <c r="B321" s="234"/>
      <c r="C321" s="235"/>
      <c r="D321" s="236" t="s">
        <v>220</v>
      </c>
      <c r="E321" s="237" t="s">
        <v>19</v>
      </c>
      <c r="F321" s="238" t="s">
        <v>2599</v>
      </c>
      <c r="G321" s="235"/>
      <c r="H321" s="237" t="s">
        <v>19</v>
      </c>
      <c r="I321" s="239"/>
      <c r="J321" s="235"/>
      <c r="K321" s="235"/>
      <c r="L321" s="240"/>
      <c r="M321" s="241"/>
      <c r="N321" s="242"/>
      <c r="O321" s="242"/>
      <c r="P321" s="242"/>
      <c r="Q321" s="242"/>
      <c r="R321" s="242"/>
      <c r="S321" s="242"/>
      <c r="T321" s="24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4" t="s">
        <v>220</v>
      </c>
      <c r="AU321" s="244" t="s">
        <v>81</v>
      </c>
      <c r="AV321" s="13" t="s">
        <v>79</v>
      </c>
      <c r="AW321" s="13" t="s">
        <v>32</v>
      </c>
      <c r="AX321" s="13" t="s">
        <v>71</v>
      </c>
      <c r="AY321" s="244" t="s">
        <v>209</v>
      </c>
    </row>
    <row r="322" s="14" customFormat="1">
      <c r="A322" s="14"/>
      <c r="B322" s="245"/>
      <c r="C322" s="246"/>
      <c r="D322" s="236" t="s">
        <v>220</v>
      </c>
      <c r="E322" s="247" t="s">
        <v>19</v>
      </c>
      <c r="F322" s="248" t="s">
        <v>81</v>
      </c>
      <c r="G322" s="246"/>
      <c r="H322" s="249">
        <v>2</v>
      </c>
      <c r="I322" s="250"/>
      <c r="J322" s="246"/>
      <c r="K322" s="246"/>
      <c r="L322" s="251"/>
      <c r="M322" s="252"/>
      <c r="N322" s="253"/>
      <c r="O322" s="253"/>
      <c r="P322" s="253"/>
      <c r="Q322" s="253"/>
      <c r="R322" s="253"/>
      <c r="S322" s="253"/>
      <c r="T322" s="25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5" t="s">
        <v>220</v>
      </c>
      <c r="AU322" s="255" t="s">
        <v>81</v>
      </c>
      <c r="AV322" s="14" t="s">
        <v>81</v>
      </c>
      <c r="AW322" s="14" t="s">
        <v>32</v>
      </c>
      <c r="AX322" s="14" t="s">
        <v>79</v>
      </c>
      <c r="AY322" s="255" t="s">
        <v>209</v>
      </c>
    </row>
    <row r="323" s="2" customFormat="1" ht="24.15" customHeight="1">
      <c r="A323" s="41"/>
      <c r="B323" s="42"/>
      <c r="C323" s="216" t="s">
        <v>530</v>
      </c>
      <c r="D323" s="216" t="s">
        <v>211</v>
      </c>
      <c r="E323" s="217" t="s">
        <v>1363</v>
      </c>
      <c r="F323" s="218" t="s">
        <v>1364</v>
      </c>
      <c r="G323" s="219" t="s">
        <v>214</v>
      </c>
      <c r="H323" s="220">
        <v>4</v>
      </c>
      <c r="I323" s="221"/>
      <c r="J323" s="222">
        <f>ROUND(I323*H323,2)</f>
        <v>0</v>
      </c>
      <c r="K323" s="218" t="s">
        <v>215</v>
      </c>
      <c r="L323" s="47"/>
      <c r="M323" s="223" t="s">
        <v>19</v>
      </c>
      <c r="N323" s="224" t="s">
        <v>42</v>
      </c>
      <c r="O323" s="87"/>
      <c r="P323" s="225">
        <f>O323*H323</f>
        <v>0</v>
      </c>
      <c r="Q323" s="225">
        <v>0</v>
      </c>
      <c r="R323" s="225">
        <f>Q323*H323</f>
        <v>0</v>
      </c>
      <c r="S323" s="225">
        <v>0</v>
      </c>
      <c r="T323" s="226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227" t="s">
        <v>216</v>
      </c>
      <c r="AT323" s="227" t="s">
        <v>211</v>
      </c>
      <c r="AU323" s="227" t="s">
        <v>81</v>
      </c>
      <c r="AY323" s="20" t="s">
        <v>209</v>
      </c>
      <c r="BE323" s="228">
        <f>IF(N323="základní",J323,0)</f>
        <v>0</v>
      </c>
      <c r="BF323" s="228">
        <f>IF(N323="snížená",J323,0)</f>
        <v>0</v>
      </c>
      <c r="BG323" s="228">
        <f>IF(N323="zákl. přenesená",J323,0)</f>
        <v>0</v>
      </c>
      <c r="BH323" s="228">
        <f>IF(N323="sníž. přenesená",J323,0)</f>
        <v>0</v>
      </c>
      <c r="BI323" s="228">
        <f>IF(N323="nulová",J323,0)</f>
        <v>0</v>
      </c>
      <c r="BJ323" s="20" t="s">
        <v>79</v>
      </c>
      <c r="BK323" s="228">
        <f>ROUND(I323*H323,2)</f>
        <v>0</v>
      </c>
      <c r="BL323" s="20" t="s">
        <v>216</v>
      </c>
      <c r="BM323" s="227" t="s">
        <v>2617</v>
      </c>
    </row>
    <row r="324" s="2" customFormat="1">
      <c r="A324" s="41"/>
      <c r="B324" s="42"/>
      <c r="C324" s="43"/>
      <c r="D324" s="229" t="s">
        <v>218</v>
      </c>
      <c r="E324" s="43"/>
      <c r="F324" s="230" t="s">
        <v>1366</v>
      </c>
      <c r="G324" s="43"/>
      <c r="H324" s="43"/>
      <c r="I324" s="231"/>
      <c r="J324" s="43"/>
      <c r="K324" s="43"/>
      <c r="L324" s="47"/>
      <c r="M324" s="232"/>
      <c r="N324" s="233"/>
      <c r="O324" s="87"/>
      <c r="P324" s="87"/>
      <c r="Q324" s="87"/>
      <c r="R324" s="87"/>
      <c r="S324" s="87"/>
      <c r="T324" s="88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T324" s="20" t="s">
        <v>218</v>
      </c>
      <c r="AU324" s="20" t="s">
        <v>81</v>
      </c>
    </row>
    <row r="325" s="2" customFormat="1" ht="16.5" customHeight="1">
      <c r="A325" s="41"/>
      <c r="B325" s="42"/>
      <c r="C325" s="278" t="s">
        <v>535</v>
      </c>
      <c r="D325" s="278" t="s">
        <v>681</v>
      </c>
      <c r="E325" s="279" t="s">
        <v>1367</v>
      </c>
      <c r="F325" s="280" t="s">
        <v>1368</v>
      </c>
      <c r="G325" s="281" t="s">
        <v>214</v>
      </c>
      <c r="H325" s="282">
        <v>4</v>
      </c>
      <c r="I325" s="283"/>
      <c r="J325" s="284">
        <f>ROUND(I325*H325,2)</f>
        <v>0</v>
      </c>
      <c r="K325" s="280" t="s">
        <v>215</v>
      </c>
      <c r="L325" s="285"/>
      <c r="M325" s="286" t="s">
        <v>19</v>
      </c>
      <c r="N325" s="287" t="s">
        <v>42</v>
      </c>
      <c r="O325" s="87"/>
      <c r="P325" s="225">
        <f>O325*H325</f>
        <v>0</v>
      </c>
      <c r="Q325" s="225">
        <v>0.00048999999999999998</v>
      </c>
      <c r="R325" s="225">
        <f>Q325*H325</f>
        <v>0.0019599999999999999</v>
      </c>
      <c r="S325" s="225">
        <v>0</v>
      </c>
      <c r="T325" s="226">
        <f>S325*H325</f>
        <v>0</v>
      </c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R325" s="227" t="s">
        <v>250</v>
      </c>
      <c r="AT325" s="227" t="s">
        <v>681</v>
      </c>
      <c r="AU325" s="227" t="s">
        <v>81</v>
      </c>
      <c r="AY325" s="20" t="s">
        <v>209</v>
      </c>
      <c r="BE325" s="228">
        <f>IF(N325="základní",J325,0)</f>
        <v>0</v>
      </c>
      <c r="BF325" s="228">
        <f>IF(N325="snížená",J325,0)</f>
        <v>0</v>
      </c>
      <c r="BG325" s="228">
        <f>IF(N325="zákl. přenesená",J325,0)</f>
        <v>0</v>
      </c>
      <c r="BH325" s="228">
        <f>IF(N325="sníž. přenesená",J325,0)</f>
        <v>0</v>
      </c>
      <c r="BI325" s="228">
        <f>IF(N325="nulová",J325,0)</f>
        <v>0</v>
      </c>
      <c r="BJ325" s="20" t="s">
        <v>79</v>
      </c>
      <c r="BK325" s="228">
        <f>ROUND(I325*H325,2)</f>
        <v>0</v>
      </c>
      <c r="BL325" s="20" t="s">
        <v>216</v>
      </c>
      <c r="BM325" s="227" t="s">
        <v>2618</v>
      </c>
    </row>
    <row r="326" s="13" customFormat="1">
      <c r="A326" s="13"/>
      <c r="B326" s="234"/>
      <c r="C326" s="235"/>
      <c r="D326" s="236" t="s">
        <v>220</v>
      </c>
      <c r="E326" s="237" t="s">
        <v>19</v>
      </c>
      <c r="F326" s="238" t="s">
        <v>2599</v>
      </c>
      <c r="G326" s="235"/>
      <c r="H326" s="237" t="s">
        <v>19</v>
      </c>
      <c r="I326" s="239"/>
      <c r="J326" s="235"/>
      <c r="K326" s="235"/>
      <c r="L326" s="240"/>
      <c r="M326" s="241"/>
      <c r="N326" s="242"/>
      <c r="O326" s="242"/>
      <c r="P326" s="242"/>
      <c r="Q326" s="242"/>
      <c r="R326" s="242"/>
      <c r="S326" s="242"/>
      <c r="T326" s="24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4" t="s">
        <v>220</v>
      </c>
      <c r="AU326" s="244" t="s">
        <v>81</v>
      </c>
      <c r="AV326" s="13" t="s">
        <v>79</v>
      </c>
      <c r="AW326" s="13" t="s">
        <v>32</v>
      </c>
      <c r="AX326" s="13" t="s">
        <v>71</v>
      </c>
      <c r="AY326" s="244" t="s">
        <v>209</v>
      </c>
    </row>
    <row r="327" s="14" customFormat="1">
      <c r="A327" s="14"/>
      <c r="B327" s="245"/>
      <c r="C327" s="246"/>
      <c r="D327" s="236" t="s">
        <v>220</v>
      </c>
      <c r="E327" s="247" t="s">
        <v>19</v>
      </c>
      <c r="F327" s="248" t="s">
        <v>216</v>
      </c>
      <c r="G327" s="246"/>
      <c r="H327" s="249">
        <v>4</v>
      </c>
      <c r="I327" s="250"/>
      <c r="J327" s="246"/>
      <c r="K327" s="246"/>
      <c r="L327" s="251"/>
      <c r="M327" s="252"/>
      <c r="N327" s="253"/>
      <c r="O327" s="253"/>
      <c r="P327" s="253"/>
      <c r="Q327" s="253"/>
      <c r="R327" s="253"/>
      <c r="S327" s="253"/>
      <c r="T327" s="25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55" t="s">
        <v>220</v>
      </c>
      <c r="AU327" s="255" t="s">
        <v>81</v>
      </c>
      <c r="AV327" s="14" t="s">
        <v>81</v>
      </c>
      <c r="AW327" s="14" t="s">
        <v>32</v>
      </c>
      <c r="AX327" s="14" t="s">
        <v>79</v>
      </c>
      <c r="AY327" s="255" t="s">
        <v>209</v>
      </c>
    </row>
    <row r="328" s="2" customFormat="1" ht="24.15" customHeight="1">
      <c r="A328" s="41"/>
      <c r="B328" s="42"/>
      <c r="C328" s="216" t="s">
        <v>541</v>
      </c>
      <c r="D328" s="216" t="s">
        <v>211</v>
      </c>
      <c r="E328" s="217" t="s">
        <v>914</v>
      </c>
      <c r="F328" s="218" t="s">
        <v>915</v>
      </c>
      <c r="G328" s="219" t="s">
        <v>214</v>
      </c>
      <c r="H328" s="220">
        <v>1</v>
      </c>
      <c r="I328" s="221"/>
      <c r="J328" s="222">
        <f>ROUND(I328*H328,2)</f>
        <v>0</v>
      </c>
      <c r="K328" s="218" t="s">
        <v>215</v>
      </c>
      <c r="L328" s="47"/>
      <c r="M328" s="223" t="s">
        <v>19</v>
      </c>
      <c r="N328" s="224" t="s">
        <v>42</v>
      </c>
      <c r="O328" s="87"/>
      <c r="P328" s="225">
        <f>O328*H328</f>
        <v>0</v>
      </c>
      <c r="Q328" s="225">
        <v>0.0016199999999999999</v>
      </c>
      <c r="R328" s="225">
        <f>Q328*H328</f>
        <v>0.0016199999999999999</v>
      </c>
      <c r="S328" s="225">
        <v>0</v>
      </c>
      <c r="T328" s="226">
        <f>S328*H328</f>
        <v>0</v>
      </c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R328" s="227" t="s">
        <v>216</v>
      </c>
      <c r="AT328" s="227" t="s">
        <v>211</v>
      </c>
      <c r="AU328" s="227" t="s">
        <v>81</v>
      </c>
      <c r="AY328" s="20" t="s">
        <v>209</v>
      </c>
      <c r="BE328" s="228">
        <f>IF(N328="základní",J328,0)</f>
        <v>0</v>
      </c>
      <c r="BF328" s="228">
        <f>IF(N328="snížená",J328,0)</f>
        <v>0</v>
      </c>
      <c r="BG328" s="228">
        <f>IF(N328="zákl. přenesená",J328,0)</f>
        <v>0</v>
      </c>
      <c r="BH328" s="228">
        <f>IF(N328="sníž. přenesená",J328,0)</f>
        <v>0</v>
      </c>
      <c r="BI328" s="228">
        <f>IF(N328="nulová",J328,0)</f>
        <v>0</v>
      </c>
      <c r="BJ328" s="20" t="s">
        <v>79</v>
      </c>
      <c r="BK328" s="228">
        <f>ROUND(I328*H328,2)</f>
        <v>0</v>
      </c>
      <c r="BL328" s="20" t="s">
        <v>216</v>
      </c>
      <c r="BM328" s="227" t="s">
        <v>2619</v>
      </c>
    </row>
    <row r="329" s="2" customFormat="1">
      <c r="A329" s="41"/>
      <c r="B329" s="42"/>
      <c r="C329" s="43"/>
      <c r="D329" s="229" t="s">
        <v>218</v>
      </c>
      <c r="E329" s="43"/>
      <c r="F329" s="230" t="s">
        <v>917</v>
      </c>
      <c r="G329" s="43"/>
      <c r="H329" s="43"/>
      <c r="I329" s="231"/>
      <c r="J329" s="43"/>
      <c r="K329" s="43"/>
      <c r="L329" s="47"/>
      <c r="M329" s="232"/>
      <c r="N329" s="233"/>
      <c r="O329" s="87"/>
      <c r="P329" s="87"/>
      <c r="Q329" s="87"/>
      <c r="R329" s="87"/>
      <c r="S329" s="87"/>
      <c r="T329" s="88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T329" s="20" t="s">
        <v>218</v>
      </c>
      <c r="AU329" s="20" t="s">
        <v>81</v>
      </c>
    </row>
    <row r="330" s="2" customFormat="1" ht="16.5" customHeight="1">
      <c r="A330" s="41"/>
      <c r="B330" s="42"/>
      <c r="C330" s="278" t="s">
        <v>547</v>
      </c>
      <c r="D330" s="278" t="s">
        <v>681</v>
      </c>
      <c r="E330" s="279" t="s">
        <v>919</v>
      </c>
      <c r="F330" s="280" t="s">
        <v>920</v>
      </c>
      <c r="G330" s="281" t="s">
        <v>214</v>
      </c>
      <c r="H330" s="282">
        <v>1</v>
      </c>
      <c r="I330" s="283"/>
      <c r="J330" s="284">
        <f>ROUND(I330*H330,2)</f>
        <v>0</v>
      </c>
      <c r="K330" s="280" t="s">
        <v>215</v>
      </c>
      <c r="L330" s="285"/>
      <c r="M330" s="286" t="s">
        <v>19</v>
      </c>
      <c r="N330" s="287" t="s">
        <v>42</v>
      </c>
      <c r="O330" s="87"/>
      <c r="P330" s="225">
        <f>O330*H330</f>
        <v>0</v>
      </c>
      <c r="Q330" s="225">
        <v>0.017999999999999999</v>
      </c>
      <c r="R330" s="225">
        <f>Q330*H330</f>
        <v>0.017999999999999999</v>
      </c>
      <c r="S330" s="225">
        <v>0</v>
      </c>
      <c r="T330" s="226">
        <f>S330*H330</f>
        <v>0</v>
      </c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R330" s="227" t="s">
        <v>250</v>
      </c>
      <c r="AT330" s="227" t="s">
        <v>681</v>
      </c>
      <c r="AU330" s="227" t="s">
        <v>81</v>
      </c>
      <c r="AY330" s="20" t="s">
        <v>209</v>
      </c>
      <c r="BE330" s="228">
        <f>IF(N330="základní",J330,0)</f>
        <v>0</v>
      </c>
      <c r="BF330" s="228">
        <f>IF(N330="snížená",J330,0)</f>
        <v>0</v>
      </c>
      <c r="BG330" s="228">
        <f>IF(N330="zákl. přenesená",J330,0)</f>
        <v>0</v>
      </c>
      <c r="BH330" s="228">
        <f>IF(N330="sníž. přenesená",J330,0)</f>
        <v>0</v>
      </c>
      <c r="BI330" s="228">
        <f>IF(N330="nulová",J330,0)</f>
        <v>0</v>
      </c>
      <c r="BJ330" s="20" t="s">
        <v>79</v>
      </c>
      <c r="BK330" s="228">
        <f>ROUND(I330*H330,2)</f>
        <v>0</v>
      </c>
      <c r="BL330" s="20" t="s">
        <v>216</v>
      </c>
      <c r="BM330" s="227" t="s">
        <v>2620</v>
      </c>
    </row>
    <row r="331" s="13" customFormat="1">
      <c r="A331" s="13"/>
      <c r="B331" s="234"/>
      <c r="C331" s="235"/>
      <c r="D331" s="236" t="s">
        <v>220</v>
      </c>
      <c r="E331" s="237" t="s">
        <v>19</v>
      </c>
      <c r="F331" s="238" t="s">
        <v>2599</v>
      </c>
      <c r="G331" s="235"/>
      <c r="H331" s="237" t="s">
        <v>19</v>
      </c>
      <c r="I331" s="239"/>
      <c r="J331" s="235"/>
      <c r="K331" s="235"/>
      <c r="L331" s="240"/>
      <c r="M331" s="241"/>
      <c r="N331" s="242"/>
      <c r="O331" s="242"/>
      <c r="P331" s="242"/>
      <c r="Q331" s="242"/>
      <c r="R331" s="242"/>
      <c r="S331" s="242"/>
      <c r="T331" s="24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4" t="s">
        <v>220</v>
      </c>
      <c r="AU331" s="244" t="s">
        <v>81</v>
      </c>
      <c r="AV331" s="13" t="s">
        <v>79</v>
      </c>
      <c r="AW331" s="13" t="s">
        <v>32</v>
      </c>
      <c r="AX331" s="13" t="s">
        <v>71</v>
      </c>
      <c r="AY331" s="244" t="s">
        <v>209</v>
      </c>
    </row>
    <row r="332" s="14" customFormat="1">
      <c r="A332" s="14"/>
      <c r="B332" s="245"/>
      <c r="C332" s="246"/>
      <c r="D332" s="236" t="s">
        <v>220</v>
      </c>
      <c r="E332" s="247" t="s">
        <v>19</v>
      </c>
      <c r="F332" s="248" t="s">
        <v>79</v>
      </c>
      <c r="G332" s="246"/>
      <c r="H332" s="249">
        <v>1</v>
      </c>
      <c r="I332" s="250"/>
      <c r="J332" s="246"/>
      <c r="K332" s="246"/>
      <c r="L332" s="251"/>
      <c r="M332" s="252"/>
      <c r="N332" s="253"/>
      <c r="O332" s="253"/>
      <c r="P332" s="253"/>
      <c r="Q332" s="253"/>
      <c r="R332" s="253"/>
      <c r="S332" s="253"/>
      <c r="T332" s="25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55" t="s">
        <v>220</v>
      </c>
      <c r="AU332" s="255" t="s">
        <v>81</v>
      </c>
      <c r="AV332" s="14" t="s">
        <v>81</v>
      </c>
      <c r="AW332" s="14" t="s">
        <v>32</v>
      </c>
      <c r="AX332" s="14" t="s">
        <v>79</v>
      </c>
      <c r="AY332" s="255" t="s">
        <v>209</v>
      </c>
    </row>
    <row r="333" s="2" customFormat="1" ht="16.5" customHeight="1">
      <c r="A333" s="41"/>
      <c r="B333" s="42"/>
      <c r="C333" s="278" t="s">
        <v>552</v>
      </c>
      <c r="D333" s="278" t="s">
        <v>681</v>
      </c>
      <c r="E333" s="279" t="s">
        <v>923</v>
      </c>
      <c r="F333" s="280" t="s">
        <v>924</v>
      </c>
      <c r="G333" s="281" t="s">
        <v>214</v>
      </c>
      <c r="H333" s="282">
        <v>1</v>
      </c>
      <c r="I333" s="283"/>
      <c r="J333" s="284">
        <f>ROUND(I333*H333,2)</f>
        <v>0</v>
      </c>
      <c r="K333" s="280" t="s">
        <v>19</v>
      </c>
      <c r="L333" s="285"/>
      <c r="M333" s="286" t="s">
        <v>19</v>
      </c>
      <c r="N333" s="287" t="s">
        <v>42</v>
      </c>
      <c r="O333" s="87"/>
      <c r="P333" s="225">
        <f>O333*H333</f>
        <v>0</v>
      </c>
      <c r="Q333" s="225">
        <v>0.0060000000000000001</v>
      </c>
      <c r="R333" s="225">
        <f>Q333*H333</f>
        <v>0.0060000000000000001</v>
      </c>
      <c r="S333" s="225">
        <v>0</v>
      </c>
      <c r="T333" s="226">
        <f>S333*H333</f>
        <v>0</v>
      </c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R333" s="227" t="s">
        <v>250</v>
      </c>
      <c r="AT333" s="227" t="s">
        <v>681</v>
      </c>
      <c r="AU333" s="227" t="s">
        <v>81</v>
      </c>
      <c r="AY333" s="20" t="s">
        <v>209</v>
      </c>
      <c r="BE333" s="228">
        <f>IF(N333="základní",J333,0)</f>
        <v>0</v>
      </c>
      <c r="BF333" s="228">
        <f>IF(N333="snížená",J333,0)</f>
        <v>0</v>
      </c>
      <c r="BG333" s="228">
        <f>IF(N333="zákl. přenesená",J333,0)</f>
        <v>0</v>
      </c>
      <c r="BH333" s="228">
        <f>IF(N333="sníž. přenesená",J333,0)</f>
        <v>0</v>
      </c>
      <c r="BI333" s="228">
        <f>IF(N333="nulová",J333,0)</f>
        <v>0</v>
      </c>
      <c r="BJ333" s="20" t="s">
        <v>79</v>
      </c>
      <c r="BK333" s="228">
        <f>ROUND(I333*H333,2)</f>
        <v>0</v>
      </c>
      <c r="BL333" s="20" t="s">
        <v>216</v>
      </c>
      <c r="BM333" s="227" t="s">
        <v>2621</v>
      </c>
    </row>
    <row r="334" s="13" customFormat="1">
      <c r="A334" s="13"/>
      <c r="B334" s="234"/>
      <c r="C334" s="235"/>
      <c r="D334" s="236" t="s">
        <v>220</v>
      </c>
      <c r="E334" s="237" t="s">
        <v>19</v>
      </c>
      <c r="F334" s="238" t="s">
        <v>2599</v>
      </c>
      <c r="G334" s="235"/>
      <c r="H334" s="237" t="s">
        <v>19</v>
      </c>
      <c r="I334" s="239"/>
      <c r="J334" s="235"/>
      <c r="K334" s="235"/>
      <c r="L334" s="240"/>
      <c r="M334" s="241"/>
      <c r="N334" s="242"/>
      <c r="O334" s="242"/>
      <c r="P334" s="242"/>
      <c r="Q334" s="242"/>
      <c r="R334" s="242"/>
      <c r="S334" s="242"/>
      <c r="T334" s="24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4" t="s">
        <v>220</v>
      </c>
      <c r="AU334" s="244" t="s">
        <v>81</v>
      </c>
      <c r="AV334" s="13" t="s">
        <v>79</v>
      </c>
      <c r="AW334" s="13" t="s">
        <v>32</v>
      </c>
      <c r="AX334" s="13" t="s">
        <v>71</v>
      </c>
      <c r="AY334" s="244" t="s">
        <v>209</v>
      </c>
    </row>
    <row r="335" s="14" customFormat="1">
      <c r="A335" s="14"/>
      <c r="B335" s="245"/>
      <c r="C335" s="246"/>
      <c r="D335" s="236" t="s">
        <v>220</v>
      </c>
      <c r="E335" s="247" t="s">
        <v>19</v>
      </c>
      <c r="F335" s="248" t="s">
        <v>79</v>
      </c>
      <c r="G335" s="246"/>
      <c r="H335" s="249">
        <v>1</v>
      </c>
      <c r="I335" s="250"/>
      <c r="J335" s="246"/>
      <c r="K335" s="246"/>
      <c r="L335" s="251"/>
      <c r="M335" s="252"/>
      <c r="N335" s="253"/>
      <c r="O335" s="253"/>
      <c r="P335" s="253"/>
      <c r="Q335" s="253"/>
      <c r="R335" s="253"/>
      <c r="S335" s="253"/>
      <c r="T335" s="25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5" t="s">
        <v>220</v>
      </c>
      <c r="AU335" s="255" t="s">
        <v>81</v>
      </c>
      <c r="AV335" s="14" t="s">
        <v>81</v>
      </c>
      <c r="AW335" s="14" t="s">
        <v>32</v>
      </c>
      <c r="AX335" s="14" t="s">
        <v>79</v>
      </c>
      <c r="AY335" s="255" t="s">
        <v>209</v>
      </c>
    </row>
    <row r="336" s="2" customFormat="1" ht="16.5" customHeight="1">
      <c r="A336" s="41"/>
      <c r="B336" s="42"/>
      <c r="C336" s="216" t="s">
        <v>557</v>
      </c>
      <c r="D336" s="216" t="s">
        <v>211</v>
      </c>
      <c r="E336" s="217" t="s">
        <v>927</v>
      </c>
      <c r="F336" s="218" t="s">
        <v>928</v>
      </c>
      <c r="G336" s="219" t="s">
        <v>214</v>
      </c>
      <c r="H336" s="220">
        <v>1</v>
      </c>
      <c r="I336" s="221"/>
      <c r="J336" s="222">
        <f>ROUND(I336*H336,2)</f>
        <v>0</v>
      </c>
      <c r="K336" s="218" t="s">
        <v>215</v>
      </c>
      <c r="L336" s="47"/>
      <c r="M336" s="223" t="s">
        <v>19</v>
      </c>
      <c r="N336" s="224" t="s">
        <v>42</v>
      </c>
      <c r="O336" s="87"/>
      <c r="P336" s="225">
        <f>O336*H336</f>
        <v>0</v>
      </c>
      <c r="Q336" s="225">
        <v>0.0013600000000000001</v>
      </c>
      <c r="R336" s="225">
        <f>Q336*H336</f>
        <v>0.0013600000000000001</v>
      </c>
      <c r="S336" s="225">
        <v>0</v>
      </c>
      <c r="T336" s="226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227" t="s">
        <v>216</v>
      </c>
      <c r="AT336" s="227" t="s">
        <v>211</v>
      </c>
      <c r="AU336" s="227" t="s">
        <v>81</v>
      </c>
      <c r="AY336" s="20" t="s">
        <v>209</v>
      </c>
      <c r="BE336" s="228">
        <f>IF(N336="základní",J336,0)</f>
        <v>0</v>
      </c>
      <c r="BF336" s="228">
        <f>IF(N336="snížená",J336,0)</f>
        <v>0</v>
      </c>
      <c r="BG336" s="228">
        <f>IF(N336="zákl. přenesená",J336,0)</f>
        <v>0</v>
      </c>
      <c r="BH336" s="228">
        <f>IF(N336="sníž. přenesená",J336,0)</f>
        <v>0</v>
      </c>
      <c r="BI336" s="228">
        <f>IF(N336="nulová",J336,0)</f>
        <v>0</v>
      </c>
      <c r="BJ336" s="20" t="s">
        <v>79</v>
      </c>
      <c r="BK336" s="228">
        <f>ROUND(I336*H336,2)</f>
        <v>0</v>
      </c>
      <c r="BL336" s="20" t="s">
        <v>216</v>
      </c>
      <c r="BM336" s="227" t="s">
        <v>2622</v>
      </c>
    </row>
    <row r="337" s="2" customFormat="1">
      <c r="A337" s="41"/>
      <c r="B337" s="42"/>
      <c r="C337" s="43"/>
      <c r="D337" s="229" t="s">
        <v>218</v>
      </c>
      <c r="E337" s="43"/>
      <c r="F337" s="230" t="s">
        <v>930</v>
      </c>
      <c r="G337" s="43"/>
      <c r="H337" s="43"/>
      <c r="I337" s="231"/>
      <c r="J337" s="43"/>
      <c r="K337" s="43"/>
      <c r="L337" s="47"/>
      <c r="M337" s="232"/>
      <c r="N337" s="233"/>
      <c r="O337" s="87"/>
      <c r="P337" s="87"/>
      <c r="Q337" s="87"/>
      <c r="R337" s="87"/>
      <c r="S337" s="87"/>
      <c r="T337" s="88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T337" s="20" t="s">
        <v>218</v>
      </c>
      <c r="AU337" s="20" t="s">
        <v>81</v>
      </c>
    </row>
    <row r="338" s="2" customFormat="1" ht="16.5" customHeight="1">
      <c r="A338" s="41"/>
      <c r="B338" s="42"/>
      <c r="C338" s="278" t="s">
        <v>562</v>
      </c>
      <c r="D338" s="278" t="s">
        <v>681</v>
      </c>
      <c r="E338" s="279" t="s">
        <v>932</v>
      </c>
      <c r="F338" s="280" t="s">
        <v>933</v>
      </c>
      <c r="G338" s="281" t="s">
        <v>214</v>
      </c>
      <c r="H338" s="282">
        <v>1</v>
      </c>
      <c r="I338" s="283"/>
      <c r="J338" s="284">
        <f>ROUND(I338*H338,2)</f>
        <v>0</v>
      </c>
      <c r="K338" s="280" t="s">
        <v>19</v>
      </c>
      <c r="L338" s="285"/>
      <c r="M338" s="286" t="s">
        <v>19</v>
      </c>
      <c r="N338" s="287" t="s">
        <v>42</v>
      </c>
      <c r="O338" s="87"/>
      <c r="P338" s="225">
        <f>O338*H338</f>
        <v>0</v>
      </c>
      <c r="Q338" s="225">
        <v>0.032000000000000001</v>
      </c>
      <c r="R338" s="225">
        <f>Q338*H338</f>
        <v>0.032000000000000001</v>
      </c>
      <c r="S338" s="225">
        <v>0</v>
      </c>
      <c r="T338" s="226">
        <f>S338*H338</f>
        <v>0</v>
      </c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R338" s="227" t="s">
        <v>250</v>
      </c>
      <c r="AT338" s="227" t="s">
        <v>681</v>
      </c>
      <c r="AU338" s="227" t="s">
        <v>81</v>
      </c>
      <c r="AY338" s="20" t="s">
        <v>209</v>
      </c>
      <c r="BE338" s="228">
        <f>IF(N338="základní",J338,0)</f>
        <v>0</v>
      </c>
      <c r="BF338" s="228">
        <f>IF(N338="snížená",J338,0)</f>
        <v>0</v>
      </c>
      <c r="BG338" s="228">
        <f>IF(N338="zákl. přenesená",J338,0)</f>
        <v>0</v>
      </c>
      <c r="BH338" s="228">
        <f>IF(N338="sníž. přenesená",J338,0)</f>
        <v>0</v>
      </c>
      <c r="BI338" s="228">
        <f>IF(N338="nulová",J338,0)</f>
        <v>0</v>
      </c>
      <c r="BJ338" s="20" t="s">
        <v>79</v>
      </c>
      <c r="BK338" s="228">
        <f>ROUND(I338*H338,2)</f>
        <v>0</v>
      </c>
      <c r="BL338" s="20" t="s">
        <v>216</v>
      </c>
      <c r="BM338" s="227" t="s">
        <v>2623</v>
      </c>
    </row>
    <row r="339" s="13" customFormat="1">
      <c r="A339" s="13"/>
      <c r="B339" s="234"/>
      <c r="C339" s="235"/>
      <c r="D339" s="236" t="s">
        <v>220</v>
      </c>
      <c r="E339" s="237" t="s">
        <v>19</v>
      </c>
      <c r="F339" s="238" t="s">
        <v>2599</v>
      </c>
      <c r="G339" s="235"/>
      <c r="H339" s="237" t="s">
        <v>19</v>
      </c>
      <c r="I339" s="239"/>
      <c r="J339" s="235"/>
      <c r="K339" s="235"/>
      <c r="L339" s="240"/>
      <c r="M339" s="241"/>
      <c r="N339" s="242"/>
      <c r="O339" s="242"/>
      <c r="P339" s="242"/>
      <c r="Q339" s="242"/>
      <c r="R339" s="242"/>
      <c r="S339" s="242"/>
      <c r="T339" s="24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4" t="s">
        <v>220</v>
      </c>
      <c r="AU339" s="244" t="s">
        <v>81</v>
      </c>
      <c r="AV339" s="13" t="s">
        <v>79</v>
      </c>
      <c r="AW339" s="13" t="s">
        <v>32</v>
      </c>
      <c r="AX339" s="13" t="s">
        <v>71</v>
      </c>
      <c r="AY339" s="244" t="s">
        <v>209</v>
      </c>
    </row>
    <row r="340" s="14" customFormat="1">
      <c r="A340" s="14"/>
      <c r="B340" s="245"/>
      <c r="C340" s="246"/>
      <c r="D340" s="236" t="s">
        <v>220</v>
      </c>
      <c r="E340" s="247" t="s">
        <v>19</v>
      </c>
      <c r="F340" s="248" t="s">
        <v>79</v>
      </c>
      <c r="G340" s="246"/>
      <c r="H340" s="249">
        <v>1</v>
      </c>
      <c r="I340" s="250"/>
      <c r="J340" s="246"/>
      <c r="K340" s="246"/>
      <c r="L340" s="251"/>
      <c r="M340" s="252"/>
      <c r="N340" s="253"/>
      <c r="O340" s="253"/>
      <c r="P340" s="253"/>
      <c r="Q340" s="253"/>
      <c r="R340" s="253"/>
      <c r="S340" s="253"/>
      <c r="T340" s="25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5" t="s">
        <v>220</v>
      </c>
      <c r="AU340" s="255" t="s">
        <v>81</v>
      </c>
      <c r="AV340" s="14" t="s">
        <v>81</v>
      </c>
      <c r="AW340" s="14" t="s">
        <v>32</v>
      </c>
      <c r="AX340" s="14" t="s">
        <v>79</v>
      </c>
      <c r="AY340" s="255" t="s">
        <v>209</v>
      </c>
    </row>
    <row r="341" s="2" customFormat="1" ht="16.5" customHeight="1">
      <c r="A341" s="41"/>
      <c r="B341" s="42"/>
      <c r="C341" s="216" t="s">
        <v>567</v>
      </c>
      <c r="D341" s="216" t="s">
        <v>211</v>
      </c>
      <c r="E341" s="217" t="s">
        <v>1379</v>
      </c>
      <c r="F341" s="218" t="s">
        <v>1380</v>
      </c>
      <c r="G341" s="219" t="s">
        <v>299</v>
      </c>
      <c r="H341" s="220">
        <v>124</v>
      </c>
      <c r="I341" s="221"/>
      <c r="J341" s="222">
        <f>ROUND(I341*H341,2)</f>
        <v>0</v>
      </c>
      <c r="K341" s="218" t="s">
        <v>215</v>
      </c>
      <c r="L341" s="47"/>
      <c r="M341" s="223" t="s">
        <v>19</v>
      </c>
      <c r="N341" s="224" t="s">
        <v>42</v>
      </c>
      <c r="O341" s="87"/>
      <c r="P341" s="225">
        <f>O341*H341</f>
        <v>0</v>
      </c>
      <c r="Q341" s="225">
        <v>0</v>
      </c>
      <c r="R341" s="225">
        <f>Q341*H341</f>
        <v>0</v>
      </c>
      <c r="S341" s="225">
        <v>0</v>
      </c>
      <c r="T341" s="226">
        <f>S341*H341</f>
        <v>0</v>
      </c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R341" s="227" t="s">
        <v>216</v>
      </c>
      <c r="AT341" s="227" t="s">
        <v>211</v>
      </c>
      <c r="AU341" s="227" t="s">
        <v>81</v>
      </c>
      <c r="AY341" s="20" t="s">
        <v>209</v>
      </c>
      <c r="BE341" s="228">
        <f>IF(N341="základní",J341,0)</f>
        <v>0</v>
      </c>
      <c r="BF341" s="228">
        <f>IF(N341="snížená",J341,0)</f>
        <v>0</v>
      </c>
      <c r="BG341" s="228">
        <f>IF(N341="zákl. přenesená",J341,0)</f>
        <v>0</v>
      </c>
      <c r="BH341" s="228">
        <f>IF(N341="sníž. přenesená",J341,0)</f>
        <v>0</v>
      </c>
      <c r="BI341" s="228">
        <f>IF(N341="nulová",J341,0)</f>
        <v>0</v>
      </c>
      <c r="BJ341" s="20" t="s">
        <v>79</v>
      </c>
      <c r="BK341" s="228">
        <f>ROUND(I341*H341,2)</f>
        <v>0</v>
      </c>
      <c r="BL341" s="20" t="s">
        <v>216</v>
      </c>
      <c r="BM341" s="227" t="s">
        <v>2624</v>
      </c>
    </row>
    <row r="342" s="2" customFormat="1">
      <c r="A342" s="41"/>
      <c r="B342" s="42"/>
      <c r="C342" s="43"/>
      <c r="D342" s="229" t="s">
        <v>218</v>
      </c>
      <c r="E342" s="43"/>
      <c r="F342" s="230" t="s">
        <v>1382</v>
      </c>
      <c r="G342" s="43"/>
      <c r="H342" s="43"/>
      <c r="I342" s="231"/>
      <c r="J342" s="43"/>
      <c r="K342" s="43"/>
      <c r="L342" s="47"/>
      <c r="M342" s="232"/>
      <c r="N342" s="233"/>
      <c r="O342" s="87"/>
      <c r="P342" s="87"/>
      <c r="Q342" s="87"/>
      <c r="R342" s="87"/>
      <c r="S342" s="87"/>
      <c r="T342" s="88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T342" s="20" t="s">
        <v>218</v>
      </c>
      <c r="AU342" s="20" t="s">
        <v>81</v>
      </c>
    </row>
    <row r="343" s="13" customFormat="1">
      <c r="A343" s="13"/>
      <c r="B343" s="234"/>
      <c r="C343" s="235"/>
      <c r="D343" s="236" t="s">
        <v>220</v>
      </c>
      <c r="E343" s="237" t="s">
        <v>19</v>
      </c>
      <c r="F343" s="238" t="s">
        <v>221</v>
      </c>
      <c r="G343" s="235"/>
      <c r="H343" s="237" t="s">
        <v>19</v>
      </c>
      <c r="I343" s="239"/>
      <c r="J343" s="235"/>
      <c r="K343" s="235"/>
      <c r="L343" s="240"/>
      <c r="M343" s="241"/>
      <c r="N343" s="242"/>
      <c r="O343" s="242"/>
      <c r="P343" s="242"/>
      <c r="Q343" s="242"/>
      <c r="R343" s="242"/>
      <c r="S343" s="242"/>
      <c r="T343" s="24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4" t="s">
        <v>220</v>
      </c>
      <c r="AU343" s="244" t="s">
        <v>81</v>
      </c>
      <c r="AV343" s="13" t="s">
        <v>79</v>
      </c>
      <c r="AW343" s="13" t="s">
        <v>32</v>
      </c>
      <c r="AX343" s="13" t="s">
        <v>71</v>
      </c>
      <c r="AY343" s="244" t="s">
        <v>209</v>
      </c>
    </row>
    <row r="344" s="14" customFormat="1">
      <c r="A344" s="14"/>
      <c r="B344" s="245"/>
      <c r="C344" s="246"/>
      <c r="D344" s="236" t="s">
        <v>220</v>
      </c>
      <c r="E344" s="247" t="s">
        <v>19</v>
      </c>
      <c r="F344" s="248" t="s">
        <v>2604</v>
      </c>
      <c r="G344" s="246"/>
      <c r="H344" s="249">
        <v>124</v>
      </c>
      <c r="I344" s="250"/>
      <c r="J344" s="246"/>
      <c r="K344" s="246"/>
      <c r="L344" s="251"/>
      <c r="M344" s="252"/>
      <c r="N344" s="253"/>
      <c r="O344" s="253"/>
      <c r="P344" s="253"/>
      <c r="Q344" s="253"/>
      <c r="R344" s="253"/>
      <c r="S344" s="253"/>
      <c r="T344" s="25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55" t="s">
        <v>220</v>
      </c>
      <c r="AU344" s="255" t="s">
        <v>81</v>
      </c>
      <c r="AV344" s="14" t="s">
        <v>81</v>
      </c>
      <c r="AW344" s="14" t="s">
        <v>32</v>
      </c>
      <c r="AX344" s="14" t="s">
        <v>79</v>
      </c>
      <c r="AY344" s="255" t="s">
        <v>209</v>
      </c>
    </row>
    <row r="345" s="2" customFormat="1" ht="16.5" customHeight="1">
      <c r="A345" s="41"/>
      <c r="B345" s="42"/>
      <c r="C345" s="216" t="s">
        <v>572</v>
      </c>
      <c r="D345" s="216" t="s">
        <v>211</v>
      </c>
      <c r="E345" s="217" t="s">
        <v>1383</v>
      </c>
      <c r="F345" s="218" t="s">
        <v>1384</v>
      </c>
      <c r="G345" s="219" t="s">
        <v>299</v>
      </c>
      <c r="H345" s="220">
        <v>124</v>
      </c>
      <c r="I345" s="221"/>
      <c r="J345" s="222">
        <f>ROUND(I345*H345,2)</f>
        <v>0</v>
      </c>
      <c r="K345" s="218" t="s">
        <v>215</v>
      </c>
      <c r="L345" s="47"/>
      <c r="M345" s="223" t="s">
        <v>19</v>
      </c>
      <c r="N345" s="224" t="s">
        <v>42</v>
      </c>
      <c r="O345" s="87"/>
      <c r="P345" s="225">
        <f>O345*H345</f>
        <v>0</v>
      </c>
      <c r="Q345" s="225">
        <v>0</v>
      </c>
      <c r="R345" s="225">
        <f>Q345*H345</f>
        <v>0</v>
      </c>
      <c r="S345" s="225">
        <v>0</v>
      </c>
      <c r="T345" s="226">
        <f>S345*H345</f>
        <v>0</v>
      </c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R345" s="227" t="s">
        <v>216</v>
      </c>
      <c r="AT345" s="227" t="s">
        <v>211</v>
      </c>
      <c r="AU345" s="227" t="s">
        <v>81</v>
      </c>
      <c r="AY345" s="20" t="s">
        <v>209</v>
      </c>
      <c r="BE345" s="228">
        <f>IF(N345="základní",J345,0)</f>
        <v>0</v>
      </c>
      <c r="BF345" s="228">
        <f>IF(N345="snížená",J345,0)</f>
        <v>0</v>
      </c>
      <c r="BG345" s="228">
        <f>IF(N345="zákl. přenesená",J345,0)</f>
        <v>0</v>
      </c>
      <c r="BH345" s="228">
        <f>IF(N345="sníž. přenesená",J345,0)</f>
        <v>0</v>
      </c>
      <c r="BI345" s="228">
        <f>IF(N345="nulová",J345,0)</f>
        <v>0</v>
      </c>
      <c r="BJ345" s="20" t="s">
        <v>79</v>
      </c>
      <c r="BK345" s="228">
        <f>ROUND(I345*H345,2)</f>
        <v>0</v>
      </c>
      <c r="BL345" s="20" t="s">
        <v>216</v>
      </c>
      <c r="BM345" s="227" t="s">
        <v>2625</v>
      </c>
    </row>
    <row r="346" s="2" customFormat="1">
      <c r="A346" s="41"/>
      <c r="B346" s="42"/>
      <c r="C346" s="43"/>
      <c r="D346" s="229" t="s">
        <v>218</v>
      </c>
      <c r="E346" s="43"/>
      <c r="F346" s="230" t="s">
        <v>1386</v>
      </c>
      <c r="G346" s="43"/>
      <c r="H346" s="43"/>
      <c r="I346" s="231"/>
      <c r="J346" s="43"/>
      <c r="K346" s="43"/>
      <c r="L346" s="47"/>
      <c r="M346" s="232"/>
      <c r="N346" s="233"/>
      <c r="O346" s="87"/>
      <c r="P346" s="87"/>
      <c r="Q346" s="87"/>
      <c r="R346" s="87"/>
      <c r="S346" s="87"/>
      <c r="T346" s="88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T346" s="20" t="s">
        <v>218</v>
      </c>
      <c r="AU346" s="20" t="s">
        <v>81</v>
      </c>
    </row>
    <row r="347" s="13" customFormat="1">
      <c r="A347" s="13"/>
      <c r="B347" s="234"/>
      <c r="C347" s="235"/>
      <c r="D347" s="236" t="s">
        <v>220</v>
      </c>
      <c r="E347" s="237" t="s">
        <v>19</v>
      </c>
      <c r="F347" s="238" t="s">
        <v>221</v>
      </c>
      <c r="G347" s="235"/>
      <c r="H347" s="237" t="s">
        <v>19</v>
      </c>
      <c r="I347" s="239"/>
      <c r="J347" s="235"/>
      <c r="K347" s="235"/>
      <c r="L347" s="240"/>
      <c r="M347" s="241"/>
      <c r="N347" s="242"/>
      <c r="O347" s="242"/>
      <c r="P347" s="242"/>
      <c r="Q347" s="242"/>
      <c r="R347" s="242"/>
      <c r="S347" s="242"/>
      <c r="T347" s="24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4" t="s">
        <v>220</v>
      </c>
      <c r="AU347" s="244" t="s">
        <v>81</v>
      </c>
      <c r="AV347" s="13" t="s">
        <v>79</v>
      </c>
      <c r="AW347" s="13" t="s">
        <v>32</v>
      </c>
      <c r="AX347" s="13" t="s">
        <v>71</v>
      </c>
      <c r="AY347" s="244" t="s">
        <v>209</v>
      </c>
    </row>
    <row r="348" s="14" customFormat="1">
      <c r="A348" s="14"/>
      <c r="B348" s="245"/>
      <c r="C348" s="246"/>
      <c r="D348" s="236" t="s">
        <v>220</v>
      </c>
      <c r="E348" s="247" t="s">
        <v>19</v>
      </c>
      <c r="F348" s="248" t="s">
        <v>2604</v>
      </c>
      <c r="G348" s="246"/>
      <c r="H348" s="249">
        <v>124</v>
      </c>
      <c r="I348" s="250"/>
      <c r="J348" s="246"/>
      <c r="K348" s="246"/>
      <c r="L348" s="251"/>
      <c r="M348" s="252"/>
      <c r="N348" s="253"/>
      <c r="O348" s="253"/>
      <c r="P348" s="253"/>
      <c r="Q348" s="253"/>
      <c r="R348" s="253"/>
      <c r="S348" s="253"/>
      <c r="T348" s="25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55" t="s">
        <v>220</v>
      </c>
      <c r="AU348" s="255" t="s">
        <v>81</v>
      </c>
      <c r="AV348" s="14" t="s">
        <v>81</v>
      </c>
      <c r="AW348" s="14" t="s">
        <v>32</v>
      </c>
      <c r="AX348" s="14" t="s">
        <v>79</v>
      </c>
      <c r="AY348" s="255" t="s">
        <v>209</v>
      </c>
    </row>
    <row r="349" s="2" customFormat="1" ht="16.5" customHeight="1">
      <c r="A349" s="41"/>
      <c r="B349" s="42"/>
      <c r="C349" s="216" t="s">
        <v>577</v>
      </c>
      <c r="D349" s="216" t="s">
        <v>211</v>
      </c>
      <c r="E349" s="217" t="s">
        <v>969</v>
      </c>
      <c r="F349" s="218" t="s">
        <v>970</v>
      </c>
      <c r="G349" s="219" t="s">
        <v>214</v>
      </c>
      <c r="H349" s="220">
        <v>1</v>
      </c>
      <c r="I349" s="221"/>
      <c r="J349" s="222">
        <f>ROUND(I349*H349,2)</f>
        <v>0</v>
      </c>
      <c r="K349" s="218" t="s">
        <v>215</v>
      </c>
      <c r="L349" s="47"/>
      <c r="M349" s="223" t="s">
        <v>19</v>
      </c>
      <c r="N349" s="224" t="s">
        <v>42</v>
      </c>
      <c r="O349" s="87"/>
      <c r="P349" s="225">
        <f>O349*H349</f>
        <v>0</v>
      </c>
      <c r="Q349" s="225">
        <v>0.45937</v>
      </c>
      <c r="R349" s="225">
        <f>Q349*H349</f>
        <v>0.45937</v>
      </c>
      <c r="S349" s="225">
        <v>0</v>
      </c>
      <c r="T349" s="226">
        <f>S349*H349</f>
        <v>0</v>
      </c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R349" s="227" t="s">
        <v>216</v>
      </c>
      <c r="AT349" s="227" t="s">
        <v>211</v>
      </c>
      <c r="AU349" s="227" t="s">
        <v>81</v>
      </c>
      <c r="AY349" s="20" t="s">
        <v>209</v>
      </c>
      <c r="BE349" s="228">
        <f>IF(N349="základní",J349,0)</f>
        <v>0</v>
      </c>
      <c r="BF349" s="228">
        <f>IF(N349="snížená",J349,0)</f>
        <v>0</v>
      </c>
      <c r="BG349" s="228">
        <f>IF(N349="zákl. přenesená",J349,0)</f>
        <v>0</v>
      </c>
      <c r="BH349" s="228">
        <f>IF(N349="sníž. přenesená",J349,0)</f>
        <v>0</v>
      </c>
      <c r="BI349" s="228">
        <f>IF(N349="nulová",J349,0)</f>
        <v>0</v>
      </c>
      <c r="BJ349" s="20" t="s">
        <v>79</v>
      </c>
      <c r="BK349" s="228">
        <f>ROUND(I349*H349,2)</f>
        <v>0</v>
      </c>
      <c r="BL349" s="20" t="s">
        <v>216</v>
      </c>
      <c r="BM349" s="227" t="s">
        <v>2626</v>
      </c>
    </row>
    <row r="350" s="2" customFormat="1">
      <c r="A350" s="41"/>
      <c r="B350" s="42"/>
      <c r="C350" s="43"/>
      <c r="D350" s="229" t="s">
        <v>218</v>
      </c>
      <c r="E350" s="43"/>
      <c r="F350" s="230" t="s">
        <v>972</v>
      </c>
      <c r="G350" s="43"/>
      <c r="H350" s="43"/>
      <c r="I350" s="231"/>
      <c r="J350" s="43"/>
      <c r="K350" s="43"/>
      <c r="L350" s="47"/>
      <c r="M350" s="232"/>
      <c r="N350" s="233"/>
      <c r="O350" s="87"/>
      <c r="P350" s="87"/>
      <c r="Q350" s="87"/>
      <c r="R350" s="87"/>
      <c r="S350" s="87"/>
      <c r="T350" s="88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T350" s="20" t="s">
        <v>218</v>
      </c>
      <c r="AU350" s="20" t="s">
        <v>81</v>
      </c>
    </row>
    <row r="351" s="2" customFormat="1" ht="16.5" customHeight="1">
      <c r="A351" s="41"/>
      <c r="B351" s="42"/>
      <c r="C351" s="216" t="s">
        <v>582</v>
      </c>
      <c r="D351" s="216" t="s">
        <v>211</v>
      </c>
      <c r="E351" s="217" t="s">
        <v>974</v>
      </c>
      <c r="F351" s="218" t="s">
        <v>975</v>
      </c>
      <c r="G351" s="219" t="s">
        <v>214</v>
      </c>
      <c r="H351" s="220">
        <v>1</v>
      </c>
      <c r="I351" s="221"/>
      <c r="J351" s="222">
        <f>ROUND(I351*H351,2)</f>
        <v>0</v>
      </c>
      <c r="K351" s="218" t="s">
        <v>19</v>
      </c>
      <c r="L351" s="47"/>
      <c r="M351" s="223" t="s">
        <v>19</v>
      </c>
      <c r="N351" s="224" t="s">
        <v>42</v>
      </c>
      <c r="O351" s="87"/>
      <c r="P351" s="225">
        <f>O351*H351</f>
        <v>0</v>
      </c>
      <c r="Q351" s="225">
        <v>0</v>
      </c>
      <c r="R351" s="225">
        <f>Q351*H351</f>
        <v>0</v>
      </c>
      <c r="S351" s="225">
        <v>0</v>
      </c>
      <c r="T351" s="226">
        <f>S351*H351</f>
        <v>0</v>
      </c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R351" s="227" t="s">
        <v>216</v>
      </c>
      <c r="AT351" s="227" t="s">
        <v>211</v>
      </c>
      <c r="AU351" s="227" t="s">
        <v>81</v>
      </c>
      <c r="AY351" s="20" t="s">
        <v>209</v>
      </c>
      <c r="BE351" s="228">
        <f>IF(N351="základní",J351,0)</f>
        <v>0</v>
      </c>
      <c r="BF351" s="228">
        <f>IF(N351="snížená",J351,0)</f>
        <v>0</v>
      </c>
      <c r="BG351" s="228">
        <f>IF(N351="zákl. přenesená",J351,0)</f>
        <v>0</v>
      </c>
      <c r="BH351" s="228">
        <f>IF(N351="sníž. přenesená",J351,0)</f>
        <v>0</v>
      </c>
      <c r="BI351" s="228">
        <f>IF(N351="nulová",J351,0)</f>
        <v>0</v>
      </c>
      <c r="BJ351" s="20" t="s">
        <v>79</v>
      </c>
      <c r="BK351" s="228">
        <f>ROUND(I351*H351,2)</f>
        <v>0</v>
      </c>
      <c r="BL351" s="20" t="s">
        <v>216</v>
      </c>
      <c r="BM351" s="227" t="s">
        <v>2627</v>
      </c>
    </row>
    <row r="352" s="2" customFormat="1" ht="16.5" customHeight="1">
      <c r="A352" s="41"/>
      <c r="B352" s="42"/>
      <c r="C352" s="278" t="s">
        <v>587</v>
      </c>
      <c r="D352" s="278" t="s">
        <v>681</v>
      </c>
      <c r="E352" s="279" t="s">
        <v>979</v>
      </c>
      <c r="F352" s="280" t="s">
        <v>980</v>
      </c>
      <c r="G352" s="281" t="s">
        <v>214</v>
      </c>
      <c r="H352" s="282">
        <v>1</v>
      </c>
      <c r="I352" s="283"/>
      <c r="J352" s="284">
        <f>ROUND(I352*H352,2)</f>
        <v>0</v>
      </c>
      <c r="K352" s="280" t="s">
        <v>19</v>
      </c>
      <c r="L352" s="285"/>
      <c r="M352" s="286" t="s">
        <v>19</v>
      </c>
      <c r="N352" s="287" t="s">
        <v>42</v>
      </c>
      <c r="O352" s="87"/>
      <c r="P352" s="225">
        <f>O352*H352</f>
        <v>0</v>
      </c>
      <c r="Q352" s="225">
        <v>0</v>
      </c>
      <c r="R352" s="225">
        <f>Q352*H352</f>
        <v>0</v>
      </c>
      <c r="S352" s="225">
        <v>0</v>
      </c>
      <c r="T352" s="226">
        <f>S352*H352</f>
        <v>0</v>
      </c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R352" s="227" t="s">
        <v>250</v>
      </c>
      <c r="AT352" s="227" t="s">
        <v>681</v>
      </c>
      <c r="AU352" s="227" t="s">
        <v>81</v>
      </c>
      <c r="AY352" s="20" t="s">
        <v>209</v>
      </c>
      <c r="BE352" s="228">
        <f>IF(N352="základní",J352,0)</f>
        <v>0</v>
      </c>
      <c r="BF352" s="228">
        <f>IF(N352="snížená",J352,0)</f>
        <v>0</v>
      </c>
      <c r="BG352" s="228">
        <f>IF(N352="zákl. přenesená",J352,0)</f>
        <v>0</v>
      </c>
      <c r="BH352" s="228">
        <f>IF(N352="sníž. přenesená",J352,0)</f>
        <v>0</v>
      </c>
      <c r="BI352" s="228">
        <f>IF(N352="nulová",J352,0)</f>
        <v>0</v>
      </c>
      <c r="BJ352" s="20" t="s">
        <v>79</v>
      </c>
      <c r="BK352" s="228">
        <f>ROUND(I352*H352,2)</f>
        <v>0</v>
      </c>
      <c r="BL352" s="20" t="s">
        <v>216</v>
      </c>
      <c r="BM352" s="227" t="s">
        <v>2628</v>
      </c>
    </row>
    <row r="353" s="13" customFormat="1">
      <c r="A353" s="13"/>
      <c r="B353" s="234"/>
      <c r="C353" s="235"/>
      <c r="D353" s="236" t="s">
        <v>220</v>
      </c>
      <c r="E353" s="237" t="s">
        <v>19</v>
      </c>
      <c r="F353" s="238" t="s">
        <v>2599</v>
      </c>
      <c r="G353" s="235"/>
      <c r="H353" s="237" t="s">
        <v>19</v>
      </c>
      <c r="I353" s="239"/>
      <c r="J353" s="235"/>
      <c r="K353" s="235"/>
      <c r="L353" s="240"/>
      <c r="M353" s="241"/>
      <c r="N353" s="242"/>
      <c r="O353" s="242"/>
      <c r="P353" s="242"/>
      <c r="Q353" s="242"/>
      <c r="R353" s="242"/>
      <c r="S353" s="242"/>
      <c r="T353" s="24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4" t="s">
        <v>220</v>
      </c>
      <c r="AU353" s="244" t="s">
        <v>81</v>
      </c>
      <c r="AV353" s="13" t="s">
        <v>79</v>
      </c>
      <c r="AW353" s="13" t="s">
        <v>32</v>
      </c>
      <c r="AX353" s="13" t="s">
        <v>71</v>
      </c>
      <c r="AY353" s="244" t="s">
        <v>209</v>
      </c>
    </row>
    <row r="354" s="14" customFormat="1">
      <c r="A354" s="14"/>
      <c r="B354" s="245"/>
      <c r="C354" s="246"/>
      <c r="D354" s="236" t="s">
        <v>220</v>
      </c>
      <c r="E354" s="247" t="s">
        <v>19</v>
      </c>
      <c r="F354" s="248" t="s">
        <v>79</v>
      </c>
      <c r="G354" s="246"/>
      <c r="H354" s="249">
        <v>1</v>
      </c>
      <c r="I354" s="250"/>
      <c r="J354" s="246"/>
      <c r="K354" s="246"/>
      <c r="L354" s="251"/>
      <c r="M354" s="252"/>
      <c r="N354" s="253"/>
      <c r="O354" s="253"/>
      <c r="P354" s="253"/>
      <c r="Q354" s="253"/>
      <c r="R354" s="253"/>
      <c r="S354" s="253"/>
      <c r="T354" s="25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55" t="s">
        <v>220</v>
      </c>
      <c r="AU354" s="255" t="s">
        <v>81</v>
      </c>
      <c r="AV354" s="14" t="s">
        <v>81</v>
      </c>
      <c r="AW354" s="14" t="s">
        <v>32</v>
      </c>
      <c r="AX354" s="14" t="s">
        <v>79</v>
      </c>
      <c r="AY354" s="255" t="s">
        <v>209</v>
      </c>
    </row>
    <row r="355" s="2" customFormat="1" ht="16.5" customHeight="1">
      <c r="A355" s="41"/>
      <c r="B355" s="42"/>
      <c r="C355" s="278" t="s">
        <v>592</v>
      </c>
      <c r="D355" s="278" t="s">
        <v>681</v>
      </c>
      <c r="E355" s="279" t="s">
        <v>983</v>
      </c>
      <c r="F355" s="280" t="s">
        <v>984</v>
      </c>
      <c r="G355" s="281" t="s">
        <v>214</v>
      </c>
      <c r="H355" s="282">
        <v>1</v>
      </c>
      <c r="I355" s="283"/>
      <c r="J355" s="284">
        <f>ROUND(I355*H355,2)</f>
        <v>0</v>
      </c>
      <c r="K355" s="280" t="s">
        <v>19</v>
      </c>
      <c r="L355" s="285"/>
      <c r="M355" s="286" t="s">
        <v>19</v>
      </c>
      <c r="N355" s="287" t="s">
        <v>42</v>
      </c>
      <c r="O355" s="87"/>
      <c r="P355" s="225">
        <f>O355*H355</f>
        <v>0</v>
      </c>
      <c r="Q355" s="225">
        <v>0</v>
      </c>
      <c r="R355" s="225">
        <f>Q355*H355</f>
        <v>0</v>
      </c>
      <c r="S355" s="225">
        <v>0</v>
      </c>
      <c r="T355" s="226">
        <f>S355*H355</f>
        <v>0</v>
      </c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R355" s="227" t="s">
        <v>250</v>
      </c>
      <c r="AT355" s="227" t="s">
        <v>681</v>
      </c>
      <c r="AU355" s="227" t="s">
        <v>81</v>
      </c>
      <c r="AY355" s="20" t="s">
        <v>209</v>
      </c>
      <c r="BE355" s="228">
        <f>IF(N355="základní",J355,0)</f>
        <v>0</v>
      </c>
      <c r="BF355" s="228">
        <f>IF(N355="snížená",J355,0)</f>
        <v>0</v>
      </c>
      <c r="BG355" s="228">
        <f>IF(N355="zákl. přenesená",J355,0)</f>
        <v>0</v>
      </c>
      <c r="BH355" s="228">
        <f>IF(N355="sníž. přenesená",J355,0)</f>
        <v>0</v>
      </c>
      <c r="BI355" s="228">
        <f>IF(N355="nulová",J355,0)</f>
        <v>0</v>
      </c>
      <c r="BJ355" s="20" t="s">
        <v>79</v>
      </c>
      <c r="BK355" s="228">
        <f>ROUND(I355*H355,2)</f>
        <v>0</v>
      </c>
      <c r="BL355" s="20" t="s">
        <v>216</v>
      </c>
      <c r="BM355" s="227" t="s">
        <v>2629</v>
      </c>
    </row>
    <row r="356" s="2" customFormat="1" ht="16.5" customHeight="1">
      <c r="A356" s="41"/>
      <c r="B356" s="42"/>
      <c r="C356" s="216" t="s">
        <v>597</v>
      </c>
      <c r="D356" s="216" t="s">
        <v>211</v>
      </c>
      <c r="E356" s="217" t="s">
        <v>987</v>
      </c>
      <c r="F356" s="218" t="s">
        <v>988</v>
      </c>
      <c r="G356" s="219" t="s">
        <v>214</v>
      </c>
      <c r="H356" s="220">
        <v>1</v>
      </c>
      <c r="I356" s="221"/>
      <c r="J356" s="222">
        <f>ROUND(I356*H356,2)</f>
        <v>0</v>
      </c>
      <c r="K356" s="218" t="s">
        <v>215</v>
      </c>
      <c r="L356" s="47"/>
      <c r="M356" s="223" t="s">
        <v>19</v>
      </c>
      <c r="N356" s="224" t="s">
        <v>42</v>
      </c>
      <c r="O356" s="87"/>
      <c r="P356" s="225">
        <f>O356*H356</f>
        <v>0</v>
      </c>
      <c r="Q356" s="225">
        <v>0.050000000000000003</v>
      </c>
      <c r="R356" s="225">
        <f>Q356*H356</f>
        <v>0.050000000000000003</v>
      </c>
      <c r="S356" s="225">
        <v>0</v>
      </c>
      <c r="T356" s="226">
        <f>S356*H356</f>
        <v>0</v>
      </c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R356" s="227" t="s">
        <v>216</v>
      </c>
      <c r="AT356" s="227" t="s">
        <v>211</v>
      </c>
      <c r="AU356" s="227" t="s">
        <v>81</v>
      </c>
      <c r="AY356" s="20" t="s">
        <v>209</v>
      </c>
      <c r="BE356" s="228">
        <f>IF(N356="základní",J356,0)</f>
        <v>0</v>
      </c>
      <c r="BF356" s="228">
        <f>IF(N356="snížená",J356,0)</f>
        <v>0</v>
      </c>
      <c r="BG356" s="228">
        <f>IF(N356="zákl. přenesená",J356,0)</f>
        <v>0</v>
      </c>
      <c r="BH356" s="228">
        <f>IF(N356="sníž. přenesená",J356,0)</f>
        <v>0</v>
      </c>
      <c r="BI356" s="228">
        <f>IF(N356="nulová",J356,0)</f>
        <v>0</v>
      </c>
      <c r="BJ356" s="20" t="s">
        <v>79</v>
      </c>
      <c r="BK356" s="228">
        <f>ROUND(I356*H356,2)</f>
        <v>0</v>
      </c>
      <c r="BL356" s="20" t="s">
        <v>216</v>
      </c>
      <c r="BM356" s="227" t="s">
        <v>2630</v>
      </c>
    </row>
    <row r="357" s="2" customFormat="1">
      <c r="A357" s="41"/>
      <c r="B357" s="42"/>
      <c r="C357" s="43"/>
      <c r="D357" s="229" t="s">
        <v>218</v>
      </c>
      <c r="E357" s="43"/>
      <c r="F357" s="230" t="s">
        <v>990</v>
      </c>
      <c r="G357" s="43"/>
      <c r="H357" s="43"/>
      <c r="I357" s="231"/>
      <c r="J357" s="43"/>
      <c r="K357" s="43"/>
      <c r="L357" s="47"/>
      <c r="M357" s="232"/>
      <c r="N357" s="233"/>
      <c r="O357" s="87"/>
      <c r="P357" s="87"/>
      <c r="Q357" s="87"/>
      <c r="R357" s="87"/>
      <c r="S357" s="87"/>
      <c r="T357" s="88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T357" s="20" t="s">
        <v>218</v>
      </c>
      <c r="AU357" s="20" t="s">
        <v>81</v>
      </c>
    </row>
    <row r="358" s="2" customFormat="1" ht="16.5" customHeight="1">
      <c r="A358" s="41"/>
      <c r="B358" s="42"/>
      <c r="C358" s="278" t="s">
        <v>623</v>
      </c>
      <c r="D358" s="278" t="s">
        <v>681</v>
      </c>
      <c r="E358" s="279" t="s">
        <v>992</v>
      </c>
      <c r="F358" s="280" t="s">
        <v>993</v>
      </c>
      <c r="G358" s="281" t="s">
        <v>214</v>
      </c>
      <c r="H358" s="282">
        <v>1</v>
      </c>
      <c r="I358" s="283"/>
      <c r="J358" s="284">
        <f>ROUND(I358*H358,2)</f>
        <v>0</v>
      </c>
      <c r="K358" s="280" t="s">
        <v>215</v>
      </c>
      <c r="L358" s="285"/>
      <c r="M358" s="286" t="s">
        <v>19</v>
      </c>
      <c r="N358" s="287" t="s">
        <v>42</v>
      </c>
      <c r="O358" s="87"/>
      <c r="P358" s="225">
        <f>O358*H358</f>
        <v>0</v>
      </c>
      <c r="Q358" s="225">
        <v>0.029499999999999998</v>
      </c>
      <c r="R358" s="225">
        <f>Q358*H358</f>
        <v>0.029499999999999998</v>
      </c>
      <c r="S358" s="225">
        <v>0</v>
      </c>
      <c r="T358" s="226">
        <f>S358*H358</f>
        <v>0</v>
      </c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R358" s="227" t="s">
        <v>250</v>
      </c>
      <c r="AT358" s="227" t="s">
        <v>681</v>
      </c>
      <c r="AU358" s="227" t="s">
        <v>81</v>
      </c>
      <c r="AY358" s="20" t="s">
        <v>209</v>
      </c>
      <c r="BE358" s="228">
        <f>IF(N358="základní",J358,0)</f>
        <v>0</v>
      </c>
      <c r="BF358" s="228">
        <f>IF(N358="snížená",J358,0)</f>
        <v>0</v>
      </c>
      <c r="BG358" s="228">
        <f>IF(N358="zákl. přenesená",J358,0)</f>
        <v>0</v>
      </c>
      <c r="BH358" s="228">
        <f>IF(N358="sníž. přenesená",J358,0)</f>
        <v>0</v>
      </c>
      <c r="BI358" s="228">
        <f>IF(N358="nulová",J358,0)</f>
        <v>0</v>
      </c>
      <c r="BJ358" s="20" t="s">
        <v>79</v>
      </c>
      <c r="BK358" s="228">
        <f>ROUND(I358*H358,2)</f>
        <v>0</v>
      </c>
      <c r="BL358" s="20" t="s">
        <v>216</v>
      </c>
      <c r="BM358" s="227" t="s">
        <v>2631</v>
      </c>
    </row>
    <row r="359" s="13" customFormat="1">
      <c r="A359" s="13"/>
      <c r="B359" s="234"/>
      <c r="C359" s="235"/>
      <c r="D359" s="236" t="s">
        <v>220</v>
      </c>
      <c r="E359" s="237" t="s">
        <v>19</v>
      </c>
      <c r="F359" s="238" t="s">
        <v>2599</v>
      </c>
      <c r="G359" s="235"/>
      <c r="H359" s="237" t="s">
        <v>19</v>
      </c>
      <c r="I359" s="239"/>
      <c r="J359" s="235"/>
      <c r="K359" s="235"/>
      <c r="L359" s="240"/>
      <c r="M359" s="241"/>
      <c r="N359" s="242"/>
      <c r="O359" s="242"/>
      <c r="P359" s="242"/>
      <c r="Q359" s="242"/>
      <c r="R359" s="242"/>
      <c r="S359" s="242"/>
      <c r="T359" s="24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4" t="s">
        <v>220</v>
      </c>
      <c r="AU359" s="244" t="s">
        <v>81</v>
      </c>
      <c r="AV359" s="13" t="s">
        <v>79</v>
      </c>
      <c r="AW359" s="13" t="s">
        <v>32</v>
      </c>
      <c r="AX359" s="13" t="s">
        <v>71</v>
      </c>
      <c r="AY359" s="244" t="s">
        <v>209</v>
      </c>
    </row>
    <row r="360" s="14" customFormat="1">
      <c r="A360" s="14"/>
      <c r="B360" s="245"/>
      <c r="C360" s="246"/>
      <c r="D360" s="236" t="s">
        <v>220</v>
      </c>
      <c r="E360" s="247" t="s">
        <v>19</v>
      </c>
      <c r="F360" s="248" t="s">
        <v>79</v>
      </c>
      <c r="G360" s="246"/>
      <c r="H360" s="249">
        <v>1</v>
      </c>
      <c r="I360" s="250"/>
      <c r="J360" s="246"/>
      <c r="K360" s="246"/>
      <c r="L360" s="251"/>
      <c r="M360" s="252"/>
      <c r="N360" s="253"/>
      <c r="O360" s="253"/>
      <c r="P360" s="253"/>
      <c r="Q360" s="253"/>
      <c r="R360" s="253"/>
      <c r="S360" s="253"/>
      <c r="T360" s="25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5" t="s">
        <v>220</v>
      </c>
      <c r="AU360" s="255" t="s">
        <v>81</v>
      </c>
      <c r="AV360" s="14" t="s">
        <v>81</v>
      </c>
      <c r="AW360" s="14" t="s">
        <v>32</v>
      </c>
      <c r="AX360" s="14" t="s">
        <v>79</v>
      </c>
      <c r="AY360" s="255" t="s">
        <v>209</v>
      </c>
    </row>
    <row r="361" s="2" customFormat="1" ht="16.5" customHeight="1">
      <c r="A361" s="41"/>
      <c r="B361" s="42"/>
      <c r="C361" s="278" t="s">
        <v>632</v>
      </c>
      <c r="D361" s="278" t="s">
        <v>681</v>
      </c>
      <c r="E361" s="279" t="s">
        <v>996</v>
      </c>
      <c r="F361" s="280" t="s">
        <v>997</v>
      </c>
      <c r="G361" s="281" t="s">
        <v>214</v>
      </c>
      <c r="H361" s="282">
        <v>1</v>
      </c>
      <c r="I361" s="283"/>
      <c r="J361" s="284">
        <f>ROUND(I361*H361,2)</f>
        <v>0</v>
      </c>
      <c r="K361" s="280" t="s">
        <v>215</v>
      </c>
      <c r="L361" s="285"/>
      <c r="M361" s="286" t="s">
        <v>19</v>
      </c>
      <c r="N361" s="287" t="s">
        <v>42</v>
      </c>
      <c r="O361" s="87"/>
      <c r="P361" s="225">
        <f>O361*H361</f>
        <v>0</v>
      </c>
      <c r="Q361" s="225">
        <v>0.0025000000000000001</v>
      </c>
      <c r="R361" s="225">
        <f>Q361*H361</f>
        <v>0.0025000000000000001</v>
      </c>
      <c r="S361" s="225">
        <v>0</v>
      </c>
      <c r="T361" s="226">
        <f>S361*H361</f>
        <v>0</v>
      </c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R361" s="227" t="s">
        <v>250</v>
      </c>
      <c r="AT361" s="227" t="s">
        <v>681</v>
      </c>
      <c r="AU361" s="227" t="s">
        <v>81</v>
      </c>
      <c r="AY361" s="20" t="s">
        <v>209</v>
      </c>
      <c r="BE361" s="228">
        <f>IF(N361="základní",J361,0)</f>
        <v>0</v>
      </c>
      <c r="BF361" s="228">
        <f>IF(N361="snížená",J361,0)</f>
        <v>0</v>
      </c>
      <c r="BG361" s="228">
        <f>IF(N361="zákl. přenesená",J361,0)</f>
        <v>0</v>
      </c>
      <c r="BH361" s="228">
        <f>IF(N361="sníž. přenesená",J361,0)</f>
        <v>0</v>
      </c>
      <c r="BI361" s="228">
        <f>IF(N361="nulová",J361,0)</f>
        <v>0</v>
      </c>
      <c r="BJ361" s="20" t="s">
        <v>79</v>
      </c>
      <c r="BK361" s="228">
        <f>ROUND(I361*H361,2)</f>
        <v>0</v>
      </c>
      <c r="BL361" s="20" t="s">
        <v>216</v>
      </c>
      <c r="BM361" s="227" t="s">
        <v>2632</v>
      </c>
    </row>
    <row r="362" s="2" customFormat="1" ht="16.5" customHeight="1">
      <c r="A362" s="41"/>
      <c r="B362" s="42"/>
      <c r="C362" s="216" t="s">
        <v>638</v>
      </c>
      <c r="D362" s="216" t="s">
        <v>211</v>
      </c>
      <c r="E362" s="217" t="s">
        <v>1391</v>
      </c>
      <c r="F362" s="218" t="s">
        <v>1392</v>
      </c>
      <c r="G362" s="219" t="s">
        <v>214</v>
      </c>
      <c r="H362" s="220">
        <v>1</v>
      </c>
      <c r="I362" s="221"/>
      <c r="J362" s="222">
        <f>ROUND(I362*H362,2)</f>
        <v>0</v>
      </c>
      <c r="K362" s="218" t="s">
        <v>215</v>
      </c>
      <c r="L362" s="47"/>
      <c r="M362" s="223" t="s">
        <v>19</v>
      </c>
      <c r="N362" s="224" t="s">
        <v>42</v>
      </c>
      <c r="O362" s="87"/>
      <c r="P362" s="225">
        <f>O362*H362</f>
        <v>0</v>
      </c>
      <c r="Q362" s="225">
        <v>0.00031</v>
      </c>
      <c r="R362" s="225">
        <f>Q362*H362</f>
        <v>0.00031</v>
      </c>
      <c r="S362" s="225">
        <v>0</v>
      </c>
      <c r="T362" s="226">
        <f>S362*H362</f>
        <v>0</v>
      </c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R362" s="227" t="s">
        <v>216</v>
      </c>
      <c r="AT362" s="227" t="s">
        <v>211</v>
      </c>
      <c r="AU362" s="227" t="s">
        <v>81</v>
      </c>
      <c r="AY362" s="20" t="s">
        <v>209</v>
      </c>
      <c r="BE362" s="228">
        <f>IF(N362="základní",J362,0)</f>
        <v>0</v>
      </c>
      <c r="BF362" s="228">
        <f>IF(N362="snížená",J362,0)</f>
        <v>0</v>
      </c>
      <c r="BG362" s="228">
        <f>IF(N362="zákl. přenesená",J362,0)</f>
        <v>0</v>
      </c>
      <c r="BH362" s="228">
        <f>IF(N362="sníž. přenesená",J362,0)</f>
        <v>0</v>
      </c>
      <c r="BI362" s="228">
        <f>IF(N362="nulová",J362,0)</f>
        <v>0</v>
      </c>
      <c r="BJ362" s="20" t="s">
        <v>79</v>
      </c>
      <c r="BK362" s="228">
        <f>ROUND(I362*H362,2)</f>
        <v>0</v>
      </c>
      <c r="BL362" s="20" t="s">
        <v>216</v>
      </c>
      <c r="BM362" s="227" t="s">
        <v>2633</v>
      </c>
    </row>
    <row r="363" s="2" customFormat="1">
      <c r="A363" s="41"/>
      <c r="B363" s="42"/>
      <c r="C363" s="43"/>
      <c r="D363" s="229" t="s">
        <v>218</v>
      </c>
      <c r="E363" s="43"/>
      <c r="F363" s="230" t="s">
        <v>1394</v>
      </c>
      <c r="G363" s="43"/>
      <c r="H363" s="43"/>
      <c r="I363" s="231"/>
      <c r="J363" s="43"/>
      <c r="K363" s="43"/>
      <c r="L363" s="47"/>
      <c r="M363" s="232"/>
      <c r="N363" s="233"/>
      <c r="O363" s="87"/>
      <c r="P363" s="87"/>
      <c r="Q363" s="87"/>
      <c r="R363" s="87"/>
      <c r="S363" s="87"/>
      <c r="T363" s="88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T363" s="20" t="s">
        <v>218</v>
      </c>
      <c r="AU363" s="20" t="s">
        <v>81</v>
      </c>
    </row>
    <row r="364" s="13" customFormat="1">
      <c r="A364" s="13"/>
      <c r="B364" s="234"/>
      <c r="C364" s="235"/>
      <c r="D364" s="236" t="s">
        <v>220</v>
      </c>
      <c r="E364" s="237" t="s">
        <v>19</v>
      </c>
      <c r="F364" s="238" t="s">
        <v>1395</v>
      </c>
      <c r="G364" s="235"/>
      <c r="H364" s="237" t="s">
        <v>19</v>
      </c>
      <c r="I364" s="239"/>
      <c r="J364" s="235"/>
      <c r="K364" s="235"/>
      <c r="L364" s="240"/>
      <c r="M364" s="241"/>
      <c r="N364" s="242"/>
      <c r="O364" s="242"/>
      <c r="P364" s="242"/>
      <c r="Q364" s="242"/>
      <c r="R364" s="242"/>
      <c r="S364" s="242"/>
      <c r="T364" s="24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4" t="s">
        <v>220</v>
      </c>
      <c r="AU364" s="244" t="s">
        <v>81</v>
      </c>
      <c r="AV364" s="13" t="s">
        <v>79</v>
      </c>
      <c r="AW364" s="13" t="s">
        <v>32</v>
      </c>
      <c r="AX364" s="13" t="s">
        <v>71</v>
      </c>
      <c r="AY364" s="244" t="s">
        <v>209</v>
      </c>
    </row>
    <row r="365" s="14" customFormat="1">
      <c r="A365" s="14"/>
      <c r="B365" s="245"/>
      <c r="C365" s="246"/>
      <c r="D365" s="236" t="s">
        <v>220</v>
      </c>
      <c r="E365" s="247" t="s">
        <v>19</v>
      </c>
      <c r="F365" s="248" t="s">
        <v>79</v>
      </c>
      <c r="G365" s="246"/>
      <c r="H365" s="249">
        <v>1</v>
      </c>
      <c r="I365" s="250"/>
      <c r="J365" s="246"/>
      <c r="K365" s="246"/>
      <c r="L365" s="251"/>
      <c r="M365" s="252"/>
      <c r="N365" s="253"/>
      <c r="O365" s="253"/>
      <c r="P365" s="253"/>
      <c r="Q365" s="253"/>
      <c r="R365" s="253"/>
      <c r="S365" s="253"/>
      <c r="T365" s="25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55" t="s">
        <v>220</v>
      </c>
      <c r="AU365" s="255" t="s">
        <v>81</v>
      </c>
      <c r="AV365" s="14" t="s">
        <v>81</v>
      </c>
      <c r="AW365" s="14" t="s">
        <v>32</v>
      </c>
      <c r="AX365" s="14" t="s">
        <v>79</v>
      </c>
      <c r="AY365" s="255" t="s">
        <v>209</v>
      </c>
    </row>
    <row r="366" s="2" customFormat="1" ht="16.5" customHeight="1">
      <c r="A366" s="41"/>
      <c r="B366" s="42"/>
      <c r="C366" s="216" t="s">
        <v>643</v>
      </c>
      <c r="D366" s="216" t="s">
        <v>211</v>
      </c>
      <c r="E366" s="217" t="s">
        <v>1000</v>
      </c>
      <c r="F366" s="218" t="s">
        <v>1001</v>
      </c>
      <c r="G366" s="219" t="s">
        <v>214</v>
      </c>
      <c r="H366" s="220">
        <v>1</v>
      </c>
      <c r="I366" s="221"/>
      <c r="J366" s="222">
        <f>ROUND(I366*H366,2)</f>
        <v>0</v>
      </c>
      <c r="K366" s="218" t="s">
        <v>19</v>
      </c>
      <c r="L366" s="47"/>
      <c r="M366" s="223" t="s">
        <v>19</v>
      </c>
      <c r="N366" s="224" t="s">
        <v>42</v>
      </c>
      <c r="O366" s="87"/>
      <c r="P366" s="225">
        <f>O366*H366</f>
        <v>0</v>
      </c>
      <c r="Q366" s="225">
        <v>0</v>
      </c>
      <c r="R366" s="225">
        <f>Q366*H366</f>
        <v>0</v>
      </c>
      <c r="S366" s="225">
        <v>0</v>
      </c>
      <c r="T366" s="226">
        <f>S366*H366</f>
        <v>0</v>
      </c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R366" s="227" t="s">
        <v>216</v>
      </c>
      <c r="AT366" s="227" t="s">
        <v>211</v>
      </c>
      <c r="AU366" s="227" t="s">
        <v>81</v>
      </c>
      <c r="AY366" s="20" t="s">
        <v>209</v>
      </c>
      <c r="BE366" s="228">
        <f>IF(N366="základní",J366,0)</f>
        <v>0</v>
      </c>
      <c r="BF366" s="228">
        <f>IF(N366="snížená",J366,0)</f>
        <v>0</v>
      </c>
      <c r="BG366" s="228">
        <f>IF(N366="zákl. přenesená",J366,0)</f>
        <v>0</v>
      </c>
      <c r="BH366" s="228">
        <f>IF(N366="sníž. přenesená",J366,0)</f>
        <v>0</v>
      </c>
      <c r="BI366" s="228">
        <f>IF(N366="nulová",J366,0)</f>
        <v>0</v>
      </c>
      <c r="BJ366" s="20" t="s">
        <v>79</v>
      </c>
      <c r="BK366" s="228">
        <f>ROUND(I366*H366,2)</f>
        <v>0</v>
      </c>
      <c r="BL366" s="20" t="s">
        <v>216</v>
      </c>
      <c r="BM366" s="227" t="s">
        <v>2634</v>
      </c>
    </row>
    <row r="367" s="2" customFormat="1" ht="16.5" customHeight="1">
      <c r="A367" s="41"/>
      <c r="B367" s="42"/>
      <c r="C367" s="278" t="s">
        <v>649</v>
      </c>
      <c r="D367" s="278" t="s">
        <v>681</v>
      </c>
      <c r="E367" s="279" t="s">
        <v>1004</v>
      </c>
      <c r="F367" s="280" t="s">
        <v>1005</v>
      </c>
      <c r="G367" s="281" t="s">
        <v>214</v>
      </c>
      <c r="H367" s="282">
        <v>1</v>
      </c>
      <c r="I367" s="283"/>
      <c r="J367" s="284">
        <f>ROUND(I367*H367,2)</f>
        <v>0</v>
      </c>
      <c r="K367" s="280" t="s">
        <v>19</v>
      </c>
      <c r="L367" s="285"/>
      <c r="M367" s="286" t="s">
        <v>19</v>
      </c>
      <c r="N367" s="287" t="s">
        <v>42</v>
      </c>
      <c r="O367" s="87"/>
      <c r="P367" s="225">
        <f>O367*H367</f>
        <v>0</v>
      </c>
      <c r="Q367" s="225">
        <v>0</v>
      </c>
      <c r="R367" s="225">
        <f>Q367*H367</f>
        <v>0</v>
      </c>
      <c r="S367" s="225">
        <v>0</v>
      </c>
      <c r="T367" s="226">
        <f>S367*H367</f>
        <v>0</v>
      </c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R367" s="227" t="s">
        <v>250</v>
      </c>
      <c r="AT367" s="227" t="s">
        <v>681</v>
      </c>
      <c r="AU367" s="227" t="s">
        <v>81</v>
      </c>
      <c r="AY367" s="20" t="s">
        <v>209</v>
      </c>
      <c r="BE367" s="228">
        <f>IF(N367="základní",J367,0)</f>
        <v>0</v>
      </c>
      <c r="BF367" s="228">
        <f>IF(N367="snížená",J367,0)</f>
        <v>0</v>
      </c>
      <c r="BG367" s="228">
        <f>IF(N367="zákl. přenesená",J367,0)</f>
        <v>0</v>
      </c>
      <c r="BH367" s="228">
        <f>IF(N367="sníž. přenesená",J367,0)</f>
        <v>0</v>
      </c>
      <c r="BI367" s="228">
        <f>IF(N367="nulová",J367,0)</f>
        <v>0</v>
      </c>
      <c r="BJ367" s="20" t="s">
        <v>79</v>
      </c>
      <c r="BK367" s="228">
        <f>ROUND(I367*H367,2)</f>
        <v>0</v>
      </c>
      <c r="BL367" s="20" t="s">
        <v>216</v>
      </c>
      <c r="BM367" s="227" t="s">
        <v>2635</v>
      </c>
    </row>
    <row r="368" s="13" customFormat="1">
      <c r="A368" s="13"/>
      <c r="B368" s="234"/>
      <c r="C368" s="235"/>
      <c r="D368" s="236" t="s">
        <v>220</v>
      </c>
      <c r="E368" s="237" t="s">
        <v>19</v>
      </c>
      <c r="F368" s="238" t="s">
        <v>1395</v>
      </c>
      <c r="G368" s="235"/>
      <c r="H368" s="237" t="s">
        <v>19</v>
      </c>
      <c r="I368" s="239"/>
      <c r="J368" s="235"/>
      <c r="K368" s="235"/>
      <c r="L368" s="240"/>
      <c r="M368" s="241"/>
      <c r="N368" s="242"/>
      <c r="O368" s="242"/>
      <c r="P368" s="242"/>
      <c r="Q368" s="242"/>
      <c r="R368" s="242"/>
      <c r="S368" s="242"/>
      <c r="T368" s="24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4" t="s">
        <v>220</v>
      </c>
      <c r="AU368" s="244" t="s">
        <v>81</v>
      </c>
      <c r="AV368" s="13" t="s">
        <v>79</v>
      </c>
      <c r="AW368" s="13" t="s">
        <v>32</v>
      </c>
      <c r="AX368" s="13" t="s">
        <v>71</v>
      </c>
      <c r="AY368" s="244" t="s">
        <v>209</v>
      </c>
    </row>
    <row r="369" s="14" customFormat="1">
      <c r="A369" s="14"/>
      <c r="B369" s="245"/>
      <c r="C369" s="246"/>
      <c r="D369" s="236" t="s">
        <v>220</v>
      </c>
      <c r="E369" s="247" t="s">
        <v>19</v>
      </c>
      <c r="F369" s="248" t="s">
        <v>79</v>
      </c>
      <c r="G369" s="246"/>
      <c r="H369" s="249">
        <v>1</v>
      </c>
      <c r="I369" s="250"/>
      <c r="J369" s="246"/>
      <c r="K369" s="246"/>
      <c r="L369" s="251"/>
      <c r="M369" s="252"/>
      <c r="N369" s="253"/>
      <c r="O369" s="253"/>
      <c r="P369" s="253"/>
      <c r="Q369" s="253"/>
      <c r="R369" s="253"/>
      <c r="S369" s="253"/>
      <c r="T369" s="25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55" t="s">
        <v>220</v>
      </c>
      <c r="AU369" s="255" t="s">
        <v>81</v>
      </c>
      <c r="AV369" s="14" t="s">
        <v>81</v>
      </c>
      <c r="AW369" s="14" t="s">
        <v>32</v>
      </c>
      <c r="AX369" s="14" t="s">
        <v>79</v>
      </c>
      <c r="AY369" s="255" t="s">
        <v>209</v>
      </c>
    </row>
    <row r="370" s="2" customFormat="1" ht="16.5" customHeight="1">
      <c r="A370" s="41"/>
      <c r="B370" s="42"/>
      <c r="C370" s="216" t="s">
        <v>656</v>
      </c>
      <c r="D370" s="216" t="s">
        <v>211</v>
      </c>
      <c r="E370" s="217" t="s">
        <v>1008</v>
      </c>
      <c r="F370" s="218" t="s">
        <v>1009</v>
      </c>
      <c r="G370" s="219" t="s">
        <v>299</v>
      </c>
      <c r="H370" s="220">
        <v>136.40000000000001</v>
      </c>
      <c r="I370" s="221"/>
      <c r="J370" s="222">
        <f>ROUND(I370*H370,2)</f>
        <v>0</v>
      </c>
      <c r="K370" s="218" t="s">
        <v>215</v>
      </c>
      <c r="L370" s="47"/>
      <c r="M370" s="223" t="s">
        <v>19</v>
      </c>
      <c r="N370" s="224" t="s">
        <v>42</v>
      </c>
      <c r="O370" s="87"/>
      <c r="P370" s="225">
        <f>O370*H370</f>
        <v>0</v>
      </c>
      <c r="Q370" s="225">
        <v>0.00019000000000000001</v>
      </c>
      <c r="R370" s="225">
        <f>Q370*H370</f>
        <v>0.025916000000000002</v>
      </c>
      <c r="S370" s="225">
        <v>0</v>
      </c>
      <c r="T370" s="226">
        <f>S370*H370</f>
        <v>0</v>
      </c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R370" s="227" t="s">
        <v>216</v>
      </c>
      <c r="AT370" s="227" t="s">
        <v>211</v>
      </c>
      <c r="AU370" s="227" t="s">
        <v>81</v>
      </c>
      <c r="AY370" s="20" t="s">
        <v>209</v>
      </c>
      <c r="BE370" s="228">
        <f>IF(N370="základní",J370,0)</f>
        <v>0</v>
      </c>
      <c r="BF370" s="228">
        <f>IF(N370="snížená",J370,0)</f>
        <v>0</v>
      </c>
      <c r="BG370" s="228">
        <f>IF(N370="zákl. přenesená",J370,0)</f>
        <v>0</v>
      </c>
      <c r="BH370" s="228">
        <f>IF(N370="sníž. přenesená",J370,0)</f>
        <v>0</v>
      </c>
      <c r="BI370" s="228">
        <f>IF(N370="nulová",J370,0)</f>
        <v>0</v>
      </c>
      <c r="BJ370" s="20" t="s">
        <v>79</v>
      </c>
      <c r="BK370" s="228">
        <f>ROUND(I370*H370,2)</f>
        <v>0</v>
      </c>
      <c r="BL370" s="20" t="s">
        <v>216</v>
      </c>
      <c r="BM370" s="227" t="s">
        <v>2636</v>
      </c>
    </row>
    <row r="371" s="2" customFormat="1">
      <c r="A371" s="41"/>
      <c r="B371" s="42"/>
      <c r="C371" s="43"/>
      <c r="D371" s="229" t="s">
        <v>218</v>
      </c>
      <c r="E371" s="43"/>
      <c r="F371" s="230" t="s">
        <v>1011</v>
      </c>
      <c r="G371" s="43"/>
      <c r="H371" s="43"/>
      <c r="I371" s="231"/>
      <c r="J371" s="43"/>
      <c r="K371" s="43"/>
      <c r="L371" s="47"/>
      <c r="M371" s="232"/>
      <c r="N371" s="233"/>
      <c r="O371" s="87"/>
      <c r="P371" s="87"/>
      <c r="Q371" s="87"/>
      <c r="R371" s="87"/>
      <c r="S371" s="87"/>
      <c r="T371" s="88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T371" s="20" t="s">
        <v>218</v>
      </c>
      <c r="AU371" s="20" t="s">
        <v>81</v>
      </c>
    </row>
    <row r="372" s="14" customFormat="1">
      <c r="A372" s="14"/>
      <c r="B372" s="245"/>
      <c r="C372" s="246"/>
      <c r="D372" s="236" t="s">
        <v>220</v>
      </c>
      <c r="E372" s="247" t="s">
        <v>19</v>
      </c>
      <c r="F372" s="248" t="s">
        <v>2637</v>
      </c>
      <c r="G372" s="246"/>
      <c r="H372" s="249">
        <v>136.40000000000001</v>
      </c>
      <c r="I372" s="250"/>
      <c r="J372" s="246"/>
      <c r="K372" s="246"/>
      <c r="L372" s="251"/>
      <c r="M372" s="252"/>
      <c r="N372" s="253"/>
      <c r="O372" s="253"/>
      <c r="P372" s="253"/>
      <c r="Q372" s="253"/>
      <c r="R372" s="253"/>
      <c r="S372" s="253"/>
      <c r="T372" s="25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55" t="s">
        <v>220</v>
      </c>
      <c r="AU372" s="255" t="s">
        <v>81</v>
      </c>
      <c r="AV372" s="14" t="s">
        <v>81</v>
      </c>
      <c r="AW372" s="14" t="s">
        <v>32</v>
      </c>
      <c r="AX372" s="14" t="s">
        <v>79</v>
      </c>
      <c r="AY372" s="255" t="s">
        <v>209</v>
      </c>
    </row>
    <row r="373" s="2" customFormat="1" ht="16.5" customHeight="1">
      <c r="A373" s="41"/>
      <c r="B373" s="42"/>
      <c r="C373" s="216" t="s">
        <v>663</v>
      </c>
      <c r="D373" s="216" t="s">
        <v>211</v>
      </c>
      <c r="E373" s="217" t="s">
        <v>1014</v>
      </c>
      <c r="F373" s="218" t="s">
        <v>1015</v>
      </c>
      <c r="G373" s="219" t="s">
        <v>299</v>
      </c>
      <c r="H373" s="220">
        <v>124</v>
      </c>
      <c r="I373" s="221"/>
      <c r="J373" s="222">
        <f>ROUND(I373*H373,2)</f>
        <v>0</v>
      </c>
      <c r="K373" s="218" t="s">
        <v>215</v>
      </c>
      <c r="L373" s="47"/>
      <c r="M373" s="223" t="s">
        <v>19</v>
      </c>
      <c r="N373" s="224" t="s">
        <v>42</v>
      </c>
      <c r="O373" s="87"/>
      <c r="P373" s="225">
        <f>O373*H373</f>
        <v>0</v>
      </c>
      <c r="Q373" s="225">
        <v>9.0000000000000006E-05</v>
      </c>
      <c r="R373" s="225">
        <f>Q373*H373</f>
        <v>0.011160000000000002</v>
      </c>
      <c r="S373" s="225">
        <v>0</v>
      </c>
      <c r="T373" s="226">
        <f>S373*H373</f>
        <v>0</v>
      </c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R373" s="227" t="s">
        <v>216</v>
      </c>
      <c r="AT373" s="227" t="s">
        <v>211</v>
      </c>
      <c r="AU373" s="227" t="s">
        <v>81</v>
      </c>
      <c r="AY373" s="20" t="s">
        <v>209</v>
      </c>
      <c r="BE373" s="228">
        <f>IF(N373="základní",J373,0)</f>
        <v>0</v>
      </c>
      <c r="BF373" s="228">
        <f>IF(N373="snížená",J373,0)</f>
        <v>0</v>
      </c>
      <c r="BG373" s="228">
        <f>IF(N373="zákl. přenesená",J373,0)</f>
        <v>0</v>
      </c>
      <c r="BH373" s="228">
        <f>IF(N373="sníž. přenesená",J373,0)</f>
        <v>0</v>
      </c>
      <c r="BI373" s="228">
        <f>IF(N373="nulová",J373,0)</f>
        <v>0</v>
      </c>
      <c r="BJ373" s="20" t="s">
        <v>79</v>
      </c>
      <c r="BK373" s="228">
        <f>ROUND(I373*H373,2)</f>
        <v>0</v>
      </c>
      <c r="BL373" s="20" t="s">
        <v>216</v>
      </c>
      <c r="BM373" s="227" t="s">
        <v>2638</v>
      </c>
    </row>
    <row r="374" s="2" customFormat="1">
      <c r="A374" s="41"/>
      <c r="B374" s="42"/>
      <c r="C374" s="43"/>
      <c r="D374" s="229" t="s">
        <v>218</v>
      </c>
      <c r="E374" s="43"/>
      <c r="F374" s="230" t="s">
        <v>1017</v>
      </c>
      <c r="G374" s="43"/>
      <c r="H374" s="43"/>
      <c r="I374" s="231"/>
      <c r="J374" s="43"/>
      <c r="K374" s="43"/>
      <c r="L374" s="47"/>
      <c r="M374" s="232"/>
      <c r="N374" s="233"/>
      <c r="O374" s="87"/>
      <c r="P374" s="87"/>
      <c r="Q374" s="87"/>
      <c r="R374" s="87"/>
      <c r="S374" s="87"/>
      <c r="T374" s="88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T374" s="20" t="s">
        <v>218</v>
      </c>
      <c r="AU374" s="20" t="s">
        <v>81</v>
      </c>
    </row>
    <row r="375" s="12" customFormat="1" ht="22.8" customHeight="1">
      <c r="A375" s="12"/>
      <c r="B375" s="200"/>
      <c r="C375" s="201"/>
      <c r="D375" s="202" t="s">
        <v>70</v>
      </c>
      <c r="E375" s="214" t="s">
        <v>255</v>
      </c>
      <c r="F375" s="214" t="s">
        <v>1028</v>
      </c>
      <c r="G375" s="201"/>
      <c r="H375" s="201"/>
      <c r="I375" s="204"/>
      <c r="J375" s="215">
        <f>BK375</f>
        <v>0</v>
      </c>
      <c r="K375" s="201"/>
      <c r="L375" s="206"/>
      <c r="M375" s="207"/>
      <c r="N375" s="208"/>
      <c r="O375" s="208"/>
      <c r="P375" s="209">
        <f>SUM(P376:P387)</f>
        <v>0</v>
      </c>
      <c r="Q375" s="208"/>
      <c r="R375" s="209">
        <f>SUM(R376:R387)</f>
        <v>0.0071400000000000005</v>
      </c>
      <c r="S375" s="208"/>
      <c r="T375" s="210">
        <f>SUM(T376:T387)</f>
        <v>0</v>
      </c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R375" s="211" t="s">
        <v>79</v>
      </c>
      <c r="AT375" s="212" t="s">
        <v>70</v>
      </c>
      <c r="AU375" s="212" t="s">
        <v>79</v>
      </c>
      <c r="AY375" s="211" t="s">
        <v>209</v>
      </c>
      <c r="BK375" s="213">
        <f>SUM(BK376:BK387)</f>
        <v>0</v>
      </c>
    </row>
    <row r="376" s="2" customFormat="1" ht="16.5" customHeight="1">
      <c r="A376" s="41"/>
      <c r="B376" s="42"/>
      <c r="C376" s="216" t="s">
        <v>669</v>
      </c>
      <c r="D376" s="216" t="s">
        <v>211</v>
      </c>
      <c r="E376" s="217" t="s">
        <v>1030</v>
      </c>
      <c r="F376" s="218" t="s">
        <v>1031</v>
      </c>
      <c r="G376" s="219" t="s">
        <v>258</v>
      </c>
      <c r="H376" s="220">
        <v>5</v>
      </c>
      <c r="I376" s="221"/>
      <c r="J376" s="222">
        <f>ROUND(I376*H376,2)</f>
        <v>0</v>
      </c>
      <c r="K376" s="218" t="s">
        <v>215</v>
      </c>
      <c r="L376" s="47"/>
      <c r="M376" s="223" t="s">
        <v>19</v>
      </c>
      <c r="N376" s="224" t="s">
        <v>42</v>
      </c>
      <c r="O376" s="87"/>
      <c r="P376" s="225">
        <f>O376*H376</f>
        <v>0</v>
      </c>
      <c r="Q376" s="225">
        <v>0.00068999999999999997</v>
      </c>
      <c r="R376" s="225">
        <f>Q376*H376</f>
        <v>0.0034499999999999999</v>
      </c>
      <c r="S376" s="225">
        <v>0</v>
      </c>
      <c r="T376" s="226">
        <f>S376*H376</f>
        <v>0</v>
      </c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R376" s="227" t="s">
        <v>216</v>
      </c>
      <c r="AT376" s="227" t="s">
        <v>211</v>
      </c>
      <c r="AU376" s="227" t="s">
        <v>81</v>
      </c>
      <c r="AY376" s="20" t="s">
        <v>209</v>
      </c>
      <c r="BE376" s="228">
        <f>IF(N376="základní",J376,0)</f>
        <v>0</v>
      </c>
      <c r="BF376" s="228">
        <f>IF(N376="snížená",J376,0)</f>
        <v>0</v>
      </c>
      <c r="BG376" s="228">
        <f>IF(N376="zákl. přenesená",J376,0)</f>
        <v>0</v>
      </c>
      <c r="BH376" s="228">
        <f>IF(N376="sníž. přenesená",J376,0)</f>
        <v>0</v>
      </c>
      <c r="BI376" s="228">
        <f>IF(N376="nulová",J376,0)</f>
        <v>0</v>
      </c>
      <c r="BJ376" s="20" t="s">
        <v>79</v>
      </c>
      <c r="BK376" s="228">
        <f>ROUND(I376*H376,2)</f>
        <v>0</v>
      </c>
      <c r="BL376" s="20" t="s">
        <v>216</v>
      </c>
      <c r="BM376" s="227" t="s">
        <v>2639</v>
      </c>
    </row>
    <row r="377" s="2" customFormat="1">
      <c r="A377" s="41"/>
      <c r="B377" s="42"/>
      <c r="C377" s="43"/>
      <c r="D377" s="229" t="s">
        <v>218</v>
      </c>
      <c r="E377" s="43"/>
      <c r="F377" s="230" t="s">
        <v>1033</v>
      </c>
      <c r="G377" s="43"/>
      <c r="H377" s="43"/>
      <c r="I377" s="231"/>
      <c r="J377" s="43"/>
      <c r="K377" s="43"/>
      <c r="L377" s="47"/>
      <c r="M377" s="232"/>
      <c r="N377" s="233"/>
      <c r="O377" s="87"/>
      <c r="P377" s="87"/>
      <c r="Q377" s="87"/>
      <c r="R377" s="87"/>
      <c r="S377" s="87"/>
      <c r="T377" s="88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T377" s="20" t="s">
        <v>218</v>
      </c>
      <c r="AU377" s="20" t="s">
        <v>81</v>
      </c>
    </row>
    <row r="378" s="13" customFormat="1">
      <c r="A378" s="13"/>
      <c r="B378" s="234"/>
      <c r="C378" s="235"/>
      <c r="D378" s="236" t="s">
        <v>220</v>
      </c>
      <c r="E378" s="237" t="s">
        <v>19</v>
      </c>
      <c r="F378" s="238" t="s">
        <v>1185</v>
      </c>
      <c r="G378" s="235"/>
      <c r="H378" s="237" t="s">
        <v>19</v>
      </c>
      <c r="I378" s="239"/>
      <c r="J378" s="235"/>
      <c r="K378" s="235"/>
      <c r="L378" s="240"/>
      <c r="M378" s="241"/>
      <c r="N378" s="242"/>
      <c r="O378" s="242"/>
      <c r="P378" s="242"/>
      <c r="Q378" s="242"/>
      <c r="R378" s="242"/>
      <c r="S378" s="242"/>
      <c r="T378" s="24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44" t="s">
        <v>220</v>
      </c>
      <c r="AU378" s="244" t="s">
        <v>81</v>
      </c>
      <c r="AV378" s="13" t="s">
        <v>79</v>
      </c>
      <c r="AW378" s="13" t="s">
        <v>32</v>
      </c>
      <c r="AX378" s="13" t="s">
        <v>71</v>
      </c>
      <c r="AY378" s="244" t="s">
        <v>209</v>
      </c>
    </row>
    <row r="379" s="13" customFormat="1">
      <c r="A379" s="13"/>
      <c r="B379" s="234"/>
      <c r="C379" s="235"/>
      <c r="D379" s="236" t="s">
        <v>220</v>
      </c>
      <c r="E379" s="237" t="s">
        <v>19</v>
      </c>
      <c r="F379" s="238" t="s">
        <v>278</v>
      </c>
      <c r="G379" s="235"/>
      <c r="H379" s="237" t="s">
        <v>19</v>
      </c>
      <c r="I379" s="239"/>
      <c r="J379" s="235"/>
      <c r="K379" s="235"/>
      <c r="L379" s="240"/>
      <c r="M379" s="241"/>
      <c r="N379" s="242"/>
      <c r="O379" s="242"/>
      <c r="P379" s="242"/>
      <c r="Q379" s="242"/>
      <c r="R379" s="242"/>
      <c r="S379" s="242"/>
      <c r="T379" s="24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4" t="s">
        <v>220</v>
      </c>
      <c r="AU379" s="244" t="s">
        <v>81</v>
      </c>
      <c r="AV379" s="13" t="s">
        <v>79</v>
      </c>
      <c r="AW379" s="13" t="s">
        <v>32</v>
      </c>
      <c r="AX379" s="13" t="s">
        <v>71</v>
      </c>
      <c r="AY379" s="244" t="s">
        <v>209</v>
      </c>
    </row>
    <row r="380" s="13" customFormat="1">
      <c r="A380" s="13"/>
      <c r="B380" s="234"/>
      <c r="C380" s="235"/>
      <c r="D380" s="236" t="s">
        <v>220</v>
      </c>
      <c r="E380" s="237" t="s">
        <v>19</v>
      </c>
      <c r="F380" s="238" t="s">
        <v>1034</v>
      </c>
      <c r="G380" s="235"/>
      <c r="H380" s="237" t="s">
        <v>19</v>
      </c>
      <c r="I380" s="239"/>
      <c r="J380" s="235"/>
      <c r="K380" s="235"/>
      <c r="L380" s="240"/>
      <c r="M380" s="241"/>
      <c r="N380" s="242"/>
      <c r="O380" s="242"/>
      <c r="P380" s="242"/>
      <c r="Q380" s="242"/>
      <c r="R380" s="242"/>
      <c r="S380" s="242"/>
      <c r="T380" s="24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4" t="s">
        <v>220</v>
      </c>
      <c r="AU380" s="244" t="s">
        <v>81</v>
      </c>
      <c r="AV380" s="13" t="s">
        <v>79</v>
      </c>
      <c r="AW380" s="13" t="s">
        <v>32</v>
      </c>
      <c r="AX380" s="13" t="s">
        <v>71</v>
      </c>
      <c r="AY380" s="244" t="s">
        <v>209</v>
      </c>
    </row>
    <row r="381" s="14" customFormat="1">
      <c r="A381" s="14"/>
      <c r="B381" s="245"/>
      <c r="C381" s="246"/>
      <c r="D381" s="236" t="s">
        <v>220</v>
      </c>
      <c r="E381" s="247" t="s">
        <v>19</v>
      </c>
      <c r="F381" s="248" t="s">
        <v>2640</v>
      </c>
      <c r="G381" s="246"/>
      <c r="H381" s="249">
        <v>5</v>
      </c>
      <c r="I381" s="250"/>
      <c r="J381" s="246"/>
      <c r="K381" s="246"/>
      <c r="L381" s="251"/>
      <c r="M381" s="252"/>
      <c r="N381" s="253"/>
      <c r="O381" s="253"/>
      <c r="P381" s="253"/>
      <c r="Q381" s="253"/>
      <c r="R381" s="253"/>
      <c r="S381" s="253"/>
      <c r="T381" s="25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55" t="s">
        <v>220</v>
      </c>
      <c r="AU381" s="255" t="s">
        <v>81</v>
      </c>
      <c r="AV381" s="14" t="s">
        <v>81</v>
      </c>
      <c r="AW381" s="14" t="s">
        <v>32</v>
      </c>
      <c r="AX381" s="14" t="s">
        <v>79</v>
      </c>
      <c r="AY381" s="255" t="s">
        <v>209</v>
      </c>
    </row>
    <row r="382" s="2" customFormat="1" ht="16.5" customHeight="1">
      <c r="A382" s="41"/>
      <c r="B382" s="42"/>
      <c r="C382" s="216" t="s">
        <v>680</v>
      </c>
      <c r="D382" s="216" t="s">
        <v>211</v>
      </c>
      <c r="E382" s="217" t="s">
        <v>2641</v>
      </c>
      <c r="F382" s="218" t="s">
        <v>2642</v>
      </c>
      <c r="G382" s="219" t="s">
        <v>299</v>
      </c>
      <c r="H382" s="220">
        <v>123</v>
      </c>
      <c r="I382" s="221"/>
      <c r="J382" s="222">
        <f>ROUND(I382*H382,2)</f>
        <v>0</v>
      </c>
      <c r="K382" s="218" t="s">
        <v>215</v>
      </c>
      <c r="L382" s="47"/>
      <c r="M382" s="223" t="s">
        <v>19</v>
      </c>
      <c r="N382" s="224" t="s">
        <v>42</v>
      </c>
      <c r="O382" s="87"/>
      <c r="P382" s="225">
        <f>O382*H382</f>
        <v>0</v>
      </c>
      <c r="Q382" s="225">
        <v>3.0000000000000001E-05</v>
      </c>
      <c r="R382" s="225">
        <f>Q382*H382</f>
        <v>0.0036900000000000001</v>
      </c>
      <c r="S382" s="225">
        <v>0</v>
      </c>
      <c r="T382" s="226">
        <f>S382*H382</f>
        <v>0</v>
      </c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R382" s="227" t="s">
        <v>216</v>
      </c>
      <c r="AT382" s="227" t="s">
        <v>211</v>
      </c>
      <c r="AU382" s="227" t="s">
        <v>81</v>
      </c>
      <c r="AY382" s="20" t="s">
        <v>209</v>
      </c>
      <c r="BE382" s="228">
        <f>IF(N382="základní",J382,0)</f>
        <v>0</v>
      </c>
      <c r="BF382" s="228">
        <f>IF(N382="snížená",J382,0)</f>
        <v>0</v>
      </c>
      <c r="BG382" s="228">
        <f>IF(N382="zákl. přenesená",J382,0)</f>
        <v>0</v>
      </c>
      <c r="BH382" s="228">
        <f>IF(N382="sníž. přenesená",J382,0)</f>
        <v>0</v>
      </c>
      <c r="BI382" s="228">
        <f>IF(N382="nulová",J382,0)</f>
        <v>0</v>
      </c>
      <c r="BJ382" s="20" t="s">
        <v>79</v>
      </c>
      <c r="BK382" s="228">
        <f>ROUND(I382*H382,2)</f>
        <v>0</v>
      </c>
      <c r="BL382" s="20" t="s">
        <v>216</v>
      </c>
      <c r="BM382" s="227" t="s">
        <v>2643</v>
      </c>
    </row>
    <row r="383" s="2" customFormat="1">
      <c r="A383" s="41"/>
      <c r="B383" s="42"/>
      <c r="C383" s="43"/>
      <c r="D383" s="229" t="s">
        <v>218</v>
      </c>
      <c r="E383" s="43"/>
      <c r="F383" s="230" t="s">
        <v>2644</v>
      </c>
      <c r="G383" s="43"/>
      <c r="H383" s="43"/>
      <c r="I383" s="231"/>
      <c r="J383" s="43"/>
      <c r="K383" s="43"/>
      <c r="L383" s="47"/>
      <c r="M383" s="232"/>
      <c r="N383" s="233"/>
      <c r="O383" s="87"/>
      <c r="P383" s="87"/>
      <c r="Q383" s="87"/>
      <c r="R383" s="87"/>
      <c r="S383" s="87"/>
      <c r="T383" s="88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T383" s="20" t="s">
        <v>218</v>
      </c>
      <c r="AU383" s="20" t="s">
        <v>81</v>
      </c>
    </row>
    <row r="384" s="13" customFormat="1">
      <c r="A384" s="13"/>
      <c r="B384" s="234"/>
      <c r="C384" s="235"/>
      <c r="D384" s="236" t="s">
        <v>220</v>
      </c>
      <c r="E384" s="237" t="s">
        <v>19</v>
      </c>
      <c r="F384" s="238" t="s">
        <v>2522</v>
      </c>
      <c r="G384" s="235"/>
      <c r="H384" s="237" t="s">
        <v>19</v>
      </c>
      <c r="I384" s="239"/>
      <c r="J384" s="235"/>
      <c r="K384" s="235"/>
      <c r="L384" s="240"/>
      <c r="M384" s="241"/>
      <c r="N384" s="242"/>
      <c r="O384" s="242"/>
      <c r="P384" s="242"/>
      <c r="Q384" s="242"/>
      <c r="R384" s="242"/>
      <c r="S384" s="242"/>
      <c r="T384" s="24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4" t="s">
        <v>220</v>
      </c>
      <c r="AU384" s="244" t="s">
        <v>81</v>
      </c>
      <c r="AV384" s="13" t="s">
        <v>79</v>
      </c>
      <c r="AW384" s="13" t="s">
        <v>32</v>
      </c>
      <c r="AX384" s="13" t="s">
        <v>71</v>
      </c>
      <c r="AY384" s="244" t="s">
        <v>209</v>
      </c>
    </row>
    <row r="385" s="14" customFormat="1">
      <c r="A385" s="14"/>
      <c r="B385" s="245"/>
      <c r="C385" s="246"/>
      <c r="D385" s="236" t="s">
        <v>220</v>
      </c>
      <c r="E385" s="247" t="s">
        <v>19</v>
      </c>
      <c r="F385" s="248" t="s">
        <v>2645</v>
      </c>
      <c r="G385" s="246"/>
      <c r="H385" s="249">
        <v>123</v>
      </c>
      <c r="I385" s="250"/>
      <c r="J385" s="246"/>
      <c r="K385" s="246"/>
      <c r="L385" s="251"/>
      <c r="M385" s="252"/>
      <c r="N385" s="253"/>
      <c r="O385" s="253"/>
      <c r="P385" s="253"/>
      <c r="Q385" s="253"/>
      <c r="R385" s="253"/>
      <c r="S385" s="253"/>
      <c r="T385" s="25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55" t="s">
        <v>220</v>
      </c>
      <c r="AU385" s="255" t="s">
        <v>81</v>
      </c>
      <c r="AV385" s="14" t="s">
        <v>81</v>
      </c>
      <c r="AW385" s="14" t="s">
        <v>32</v>
      </c>
      <c r="AX385" s="14" t="s">
        <v>79</v>
      </c>
      <c r="AY385" s="255" t="s">
        <v>209</v>
      </c>
    </row>
    <row r="386" s="2" customFormat="1" ht="37.8" customHeight="1">
      <c r="A386" s="41"/>
      <c r="B386" s="42"/>
      <c r="C386" s="216" t="s">
        <v>686</v>
      </c>
      <c r="D386" s="216" t="s">
        <v>211</v>
      </c>
      <c r="E386" s="217" t="s">
        <v>1049</v>
      </c>
      <c r="F386" s="218" t="s">
        <v>1050</v>
      </c>
      <c r="G386" s="219" t="s">
        <v>258</v>
      </c>
      <c r="H386" s="220">
        <v>3</v>
      </c>
      <c r="I386" s="221"/>
      <c r="J386" s="222">
        <f>ROUND(I386*H386,2)</f>
        <v>0</v>
      </c>
      <c r="K386" s="218" t="s">
        <v>215</v>
      </c>
      <c r="L386" s="47"/>
      <c r="M386" s="223" t="s">
        <v>19</v>
      </c>
      <c r="N386" s="224" t="s">
        <v>42</v>
      </c>
      <c r="O386" s="87"/>
      <c r="P386" s="225">
        <f>O386*H386</f>
        <v>0</v>
      </c>
      <c r="Q386" s="225">
        <v>0</v>
      </c>
      <c r="R386" s="225">
        <f>Q386*H386</f>
        <v>0</v>
      </c>
      <c r="S386" s="225">
        <v>0</v>
      </c>
      <c r="T386" s="226">
        <f>S386*H386</f>
        <v>0</v>
      </c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R386" s="227" t="s">
        <v>216</v>
      </c>
      <c r="AT386" s="227" t="s">
        <v>211</v>
      </c>
      <c r="AU386" s="227" t="s">
        <v>81</v>
      </c>
      <c r="AY386" s="20" t="s">
        <v>209</v>
      </c>
      <c r="BE386" s="228">
        <f>IF(N386="základní",J386,0)</f>
        <v>0</v>
      </c>
      <c r="BF386" s="228">
        <f>IF(N386="snížená",J386,0)</f>
        <v>0</v>
      </c>
      <c r="BG386" s="228">
        <f>IF(N386="zákl. přenesená",J386,0)</f>
        <v>0</v>
      </c>
      <c r="BH386" s="228">
        <f>IF(N386="sníž. přenesená",J386,0)</f>
        <v>0</v>
      </c>
      <c r="BI386" s="228">
        <f>IF(N386="nulová",J386,0)</f>
        <v>0</v>
      </c>
      <c r="BJ386" s="20" t="s">
        <v>79</v>
      </c>
      <c r="BK386" s="228">
        <f>ROUND(I386*H386,2)</f>
        <v>0</v>
      </c>
      <c r="BL386" s="20" t="s">
        <v>216</v>
      </c>
      <c r="BM386" s="227" t="s">
        <v>2646</v>
      </c>
    </row>
    <row r="387" s="2" customFormat="1">
      <c r="A387" s="41"/>
      <c r="B387" s="42"/>
      <c r="C387" s="43"/>
      <c r="D387" s="229" t="s">
        <v>218</v>
      </c>
      <c r="E387" s="43"/>
      <c r="F387" s="230" t="s">
        <v>1052</v>
      </c>
      <c r="G387" s="43"/>
      <c r="H387" s="43"/>
      <c r="I387" s="231"/>
      <c r="J387" s="43"/>
      <c r="K387" s="43"/>
      <c r="L387" s="47"/>
      <c r="M387" s="232"/>
      <c r="N387" s="233"/>
      <c r="O387" s="87"/>
      <c r="P387" s="87"/>
      <c r="Q387" s="87"/>
      <c r="R387" s="87"/>
      <c r="S387" s="87"/>
      <c r="T387" s="88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T387" s="20" t="s">
        <v>218</v>
      </c>
      <c r="AU387" s="20" t="s">
        <v>81</v>
      </c>
    </row>
    <row r="388" s="12" customFormat="1" ht="22.8" customHeight="1">
      <c r="A388" s="12"/>
      <c r="B388" s="200"/>
      <c r="C388" s="201"/>
      <c r="D388" s="202" t="s">
        <v>70</v>
      </c>
      <c r="E388" s="214" t="s">
        <v>1053</v>
      </c>
      <c r="F388" s="214" t="s">
        <v>1054</v>
      </c>
      <c r="G388" s="201"/>
      <c r="H388" s="201"/>
      <c r="I388" s="204"/>
      <c r="J388" s="215">
        <f>BK388</f>
        <v>0</v>
      </c>
      <c r="K388" s="201"/>
      <c r="L388" s="206"/>
      <c r="M388" s="207"/>
      <c r="N388" s="208"/>
      <c r="O388" s="208"/>
      <c r="P388" s="209">
        <f>SUM(P389:P418)</f>
        <v>0</v>
      </c>
      <c r="Q388" s="208"/>
      <c r="R388" s="209">
        <f>SUM(R389:R418)</f>
        <v>0</v>
      </c>
      <c r="S388" s="208"/>
      <c r="T388" s="210">
        <f>SUM(T389:T418)</f>
        <v>0</v>
      </c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R388" s="211" t="s">
        <v>79</v>
      </c>
      <c r="AT388" s="212" t="s">
        <v>70</v>
      </c>
      <c r="AU388" s="212" t="s">
        <v>79</v>
      </c>
      <c r="AY388" s="211" t="s">
        <v>209</v>
      </c>
      <c r="BK388" s="213">
        <f>SUM(BK389:BK418)</f>
        <v>0</v>
      </c>
    </row>
    <row r="389" s="2" customFormat="1" ht="24.15" customHeight="1">
      <c r="A389" s="41"/>
      <c r="B389" s="42"/>
      <c r="C389" s="216" t="s">
        <v>694</v>
      </c>
      <c r="D389" s="216" t="s">
        <v>211</v>
      </c>
      <c r="E389" s="217" t="s">
        <v>1056</v>
      </c>
      <c r="F389" s="218" t="s">
        <v>1057</v>
      </c>
      <c r="G389" s="219" t="s">
        <v>659</v>
      </c>
      <c r="H389" s="220">
        <v>40.927999999999997</v>
      </c>
      <c r="I389" s="221"/>
      <c r="J389" s="222">
        <f>ROUND(I389*H389,2)</f>
        <v>0</v>
      </c>
      <c r="K389" s="218" t="s">
        <v>215</v>
      </c>
      <c r="L389" s="47"/>
      <c r="M389" s="223" t="s">
        <v>19</v>
      </c>
      <c r="N389" s="224" t="s">
        <v>42</v>
      </c>
      <c r="O389" s="87"/>
      <c r="P389" s="225">
        <f>O389*H389</f>
        <v>0</v>
      </c>
      <c r="Q389" s="225">
        <v>0</v>
      </c>
      <c r="R389" s="225">
        <f>Q389*H389</f>
        <v>0</v>
      </c>
      <c r="S389" s="225">
        <v>0</v>
      </c>
      <c r="T389" s="226">
        <f>S389*H389</f>
        <v>0</v>
      </c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R389" s="227" t="s">
        <v>216</v>
      </c>
      <c r="AT389" s="227" t="s">
        <v>211</v>
      </c>
      <c r="AU389" s="227" t="s">
        <v>81</v>
      </c>
      <c r="AY389" s="20" t="s">
        <v>209</v>
      </c>
      <c r="BE389" s="228">
        <f>IF(N389="základní",J389,0)</f>
        <v>0</v>
      </c>
      <c r="BF389" s="228">
        <f>IF(N389="snížená",J389,0)</f>
        <v>0</v>
      </c>
      <c r="BG389" s="228">
        <f>IF(N389="zákl. přenesená",J389,0)</f>
        <v>0</v>
      </c>
      <c r="BH389" s="228">
        <f>IF(N389="sníž. přenesená",J389,0)</f>
        <v>0</v>
      </c>
      <c r="BI389" s="228">
        <f>IF(N389="nulová",J389,0)</f>
        <v>0</v>
      </c>
      <c r="BJ389" s="20" t="s">
        <v>79</v>
      </c>
      <c r="BK389" s="228">
        <f>ROUND(I389*H389,2)</f>
        <v>0</v>
      </c>
      <c r="BL389" s="20" t="s">
        <v>216</v>
      </c>
      <c r="BM389" s="227" t="s">
        <v>2647</v>
      </c>
    </row>
    <row r="390" s="2" customFormat="1">
      <c r="A390" s="41"/>
      <c r="B390" s="42"/>
      <c r="C390" s="43"/>
      <c r="D390" s="229" t="s">
        <v>218</v>
      </c>
      <c r="E390" s="43"/>
      <c r="F390" s="230" t="s">
        <v>1059</v>
      </c>
      <c r="G390" s="43"/>
      <c r="H390" s="43"/>
      <c r="I390" s="231"/>
      <c r="J390" s="43"/>
      <c r="K390" s="43"/>
      <c r="L390" s="47"/>
      <c r="M390" s="232"/>
      <c r="N390" s="233"/>
      <c r="O390" s="87"/>
      <c r="P390" s="87"/>
      <c r="Q390" s="87"/>
      <c r="R390" s="87"/>
      <c r="S390" s="87"/>
      <c r="T390" s="88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T390" s="20" t="s">
        <v>218</v>
      </c>
      <c r="AU390" s="20" t="s">
        <v>81</v>
      </c>
    </row>
    <row r="391" s="2" customFormat="1" ht="24.15" customHeight="1">
      <c r="A391" s="41"/>
      <c r="B391" s="42"/>
      <c r="C391" s="216" t="s">
        <v>699</v>
      </c>
      <c r="D391" s="216" t="s">
        <v>211</v>
      </c>
      <c r="E391" s="217" t="s">
        <v>1061</v>
      </c>
      <c r="F391" s="218" t="s">
        <v>1062</v>
      </c>
      <c r="G391" s="219" t="s">
        <v>659</v>
      </c>
      <c r="H391" s="220">
        <v>572.99199999999996</v>
      </c>
      <c r="I391" s="221"/>
      <c r="J391" s="222">
        <f>ROUND(I391*H391,2)</f>
        <v>0</v>
      </c>
      <c r="K391" s="218" t="s">
        <v>215</v>
      </c>
      <c r="L391" s="47"/>
      <c r="M391" s="223" t="s">
        <v>19</v>
      </c>
      <c r="N391" s="224" t="s">
        <v>42</v>
      </c>
      <c r="O391" s="87"/>
      <c r="P391" s="225">
        <f>O391*H391</f>
        <v>0</v>
      </c>
      <c r="Q391" s="225">
        <v>0</v>
      </c>
      <c r="R391" s="225">
        <f>Q391*H391</f>
        <v>0</v>
      </c>
      <c r="S391" s="225">
        <v>0</v>
      </c>
      <c r="T391" s="226">
        <f>S391*H391</f>
        <v>0</v>
      </c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R391" s="227" t="s">
        <v>216</v>
      </c>
      <c r="AT391" s="227" t="s">
        <v>211</v>
      </c>
      <c r="AU391" s="227" t="s">
        <v>81</v>
      </c>
      <c r="AY391" s="20" t="s">
        <v>209</v>
      </c>
      <c r="BE391" s="228">
        <f>IF(N391="základní",J391,0)</f>
        <v>0</v>
      </c>
      <c r="BF391" s="228">
        <f>IF(N391="snížená",J391,0)</f>
        <v>0</v>
      </c>
      <c r="BG391" s="228">
        <f>IF(N391="zákl. přenesená",J391,0)</f>
        <v>0</v>
      </c>
      <c r="BH391" s="228">
        <f>IF(N391="sníž. přenesená",J391,0)</f>
        <v>0</v>
      </c>
      <c r="BI391" s="228">
        <f>IF(N391="nulová",J391,0)</f>
        <v>0</v>
      </c>
      <c r="BJ391" s="20" t="s">
        <v>79</v>
      </c>
      <c r="BK391" s="228">
        <f>ROUND(I391*H391,2)</f>
        <v>0</v>
      </c>
      <c r="BL391" s="20" t="s">
        <v>216</v>
      </c>
      <c r="BM391" s="227" t="s">
        <v>2648</v>
      </c>
    </row>
    <row r="392" s="2" customFormat="1">
      <c r="A392" s="41"/>
      <c r="B392" s="42"/>
      <c r="C392" s="43"/>
      <c r="D392" s="229" t="s">
        <v>218</v>
      </c>
      <c r="E392" s="43"/>
      <c r="F392" s="230" t="s">
        <v>1064</v>
      </c>
      <c r="G392" s="43"/>
      <c r="H392" s="43"/>
      <c r="I392" s="231"/>
      <c r="J392" s="43"/>
      <c r="K392" s="43"/>
      <c r="L392" s="47"/>
      <c r="M392" s="232"/>
      <c r="N392" s="233"/>
      <c r="O392" s="87"/>
      <c r="P392" s="87"/>
      <c r="Q392" s="87"/>
      <c r="R392" s="87"/>
      <c r="S392" s="87"/>
      <c r="T392" s="88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T392" s="20" t="s">
        <v>218</v>
      </c>
      <c r="AU392" s="20" t="s">
        <v>81</v>
      </c>
    </row>
    <row r="393" s="14" customFormat="1">
      <c r="A393" s="14"/>
      <c r="B393" s="245"/>
      <c r="C393" s="246"/>
      <c r="D393" s="236" t="s">
        <v>220</v>
      </c>
      <c r="E393" s="246"/>
      <c r="F393" s="248" t="s">
        <v>2649</v>
      </c>
      <c r="G393" s="246"/>
      <c r="H393" s="249">
        <v>572.99199999999996</v>
      </c>
      <c r="I393" s="250"/>
      <c r="J393" s="246"/>
      <c r="K393" s="246"/>
      <c r="L393" s="251"/>
      <c r="M393" s="252"/>
      <c r="N393" s="253"/>
      <c r="O393" s="253"/>
      <c r="P393" s="253"/>
      <c r="Q393" s="253"/>
      <c r="R393" s="253"/>
      <c r="S393" s="253"/>
      <c r="T393" s="25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55" t="s">
        <v>220</v>
      </c>
      <c r="AU393" s="255" t="s">
        <v>81</v>
      </c>
      <c r="AV393" s="14" t="s">
        <v>81</v>
      </c>
      <c r="AW393" s="14" t="s">
        <v>4</v>
      </c>
      <c r="AX393" s="14" t="s">
        <v>79</v>
      </c>
      <c r="AY393" s="255" t="s">
        <v>209</v>
      </c>
    </row>
    <row r="394" s="2" customFormat="1" ht="24.15" customHeight="1">
      <c r="A394" s="41"/>
      <c r="B394" s="42"/>
      <c r="C394" s="216" t="s">
        <v>704</v>
      </c>
      <c r="D394" s="216" t="s">
        <v>211</v>
      </c>
      <c r="E394" s="217" t="s">
        <v>1067</v>
      </c>
      <c r="F394" s="218" t="s">
        <v>1068</v>
      </c>
      <c r="G394" s="219" t="s">
        <v>659</v>
      </c>
      <c r="H394" s="220">
        <v>2.3999999999999999</v>
      </c>
      <c r="I394" s="221"/>
      <c r="J394" s="222">
        <f>ROUND(I394*H394,2)</f>
        <v>0</v>
      </c>
      <c r="K394" s="218" t="s">
        <v>215</v>
      </c>
      <c r="L394" s="47"/>
      <c r="M394" s="223" t="s">
        <v>19</v>
      </c>
      <c r="N394" s="224" t="s">
        <v>42</v>
      </c>
      <c r="O394" s="87"/>
      <c r="P394" s="225">
        <f>O394*H394</f>
        <v>0</v>
      </c>
      <c r="Q394" s="225">
        <v>0</v>
      </c>
      <c r="R394" s="225">
        <f>Q394*H394</f>
        <v>0</v>
      </c>
      <c r="S394" s="225">
        <v>0</v>
      </c>
      <c r="T394" s="226">
        <f>S394*H394</f>
        <v>0</v>
      </c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R394" s="227" t="s">
        <v>216</v>
      </c>
      <c r="AT394" s="227" t="s">
        <v>211</v>
      </c>
      <c r="AU394" s="227" t="s">
        <v>81</v>
      </c>
      <c r="AY394" s="20" t="s">
        <v>209</v>
      </c>
      <c r="BE394" s="228">
        <f>IF(N394="základní",J394,0)</f>
        <v>0</v>
      </c>
      <c r="BF394" s="228">
        <f>IF(N394="snížená",J394,0)</f>
        <v>0</v>
      </c>
      <c r="BG394" s="228">
        <f>IF(N394="zákl. přenesená",J394,0)</f>
        <v>0</v>
      </c>
      <c r="BH394" s="228">
        <f>IF(N394="sníž. přenesená",J394,0)</f>
        <v>0</v>
      </c>
      <c r="BI394" s="228">
        <f>IF(N394="nulová",J394,0)</f>
        <v>0</v>
      </c>
      <c r="BJ394" s="20" t="s">
        <v>79</v>
      </c>
      <c r="BK394" s="228">
        <f>ROUND(I394*H394,2)</f>
        <v>0</v>
      </c>
      <c r="BL394" s="20" t="s">
        <v>216</v>
      </c>
      <c r="BM394" s="227" t="s">
        <v>2650</v>
      </c>
    </row>
    <row r="395" s="2" customFormat="1">
      <c r="A395" s="41"/>
      <c r="B395" s="42"/>
      <c r="C395" s="43"/>
      <c r="D395" s="229" t="s">
        <v>218</v>
      </c>
      <c r="E395" s="43"/>
      <c r="F395" s="230" t="s">
        <v>1070</v>
      </c>
      <c r="G395" s="43"/>
      <c r="H395" s="43"/>
      <c r="I395" s="231"/>
      <c r="J395" s="43"/>
      <c r="K395" s="43"/>
      <c r="L395" s="47"/>
      <c r="M395" s="232"/>
      <c r="N395" s="233"/>
      <c r="O395" s="87"/>
      <c r="P395" s="87"/>
      <c r="Q395" s="87"/>
      <c r="R395" s="87"/>
      <c r="S395" s="87"/>
      <c r="T395" s="88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T395" s="20" t="s">
        <v>218</v>
      </c>
      <c r="AU395" s="20" t="s">
        <v>81</v>
      </c>
    </row>
    <row r="396" s="13" customFormat="1">
      <c r="A396" s="13"/>
      <c r="B396" s="234"/>
      <c r="C396" s="235"/>
      <c r="D396" s="236" t="s">
        <v>220</v>
      </c>
      <c r="E396" s="237" t="s">
        <v>19</v>
      </c>
      <c r="F396" s="238" t="s">
        <v>261</v>
      </c>
      <c r="G396" s="235"/>
      <c r="H396" s="237" t="s">
        <v>19</v>
      </c>
      <c r="I396" s="239"/>
      <c r="J396" s="235"/>
      <c r="K396" s="235"/>
      <c r="L396" s="240"/>
      <c r="M396" s="241"/>
      <c r="N396" s="242"/>
      <c r="O396" s="242"/>
      <c r="P396" s="242"/>
      <c r="Q396" s="242"/>
      <c r="R396" s="242"/>
      <c r="S396" s="242"/>
      <c r="T396" s="24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44" t="s">
        <v>220</v>
      </c>
      <c r="AU396" s="244" t="s">
        <v>81</v>
      </c>
      <c r="AV396" s="13" t="s">
        <v>79</v>
      </c>
      <c r="AW396" s="13" t="s">
        <v>32</v>
      </c>
      <c r="AX396" s="13" t="s">
        <v>71</v>
      </c>
      <c r="AY396" s="244" t="s">
        <v>209</v>
      </c>
    </row>
    <row r="397" s="13" customFormat="1">
      <c r="A397" s="13"/>
      <c r="B397" s="234"/>
      <c r="C397" s="235"/>
      <c r="D397" s="236" t="s">
        <v>220</v>
      </c>
      <c r="E397" s="237" t="s">
        <v>19</v>
      </c>
      <c r="F397" s="238" t="s">
        <v>1071</v>
      </c>
      <c r="G397" s="235"/>
      <c r="H397" s="237" t="s">
        <v>19</v>
      </c>
      <c r="I397" s="239"/>
      <c r="J397" s="235"/>
      <c r="K397" s="235"/>
      <c r="L397" s="240"/>
      <c r="M397" s="241"/>
      <c r="N397" s="242"/>
      <c r="O397" s="242"/>
      <c r="P397" s="242"/>
      <c r="Q397" s="242"/>
      <c r="R397" s="242"/>
      <c r="S397" s="242"/>
      <c r="T397" s="24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4" t="s">
        <v>220</v>
      </c>
      <c r="AU397" s="244" t="s">
        <v>81</v>
      </c>
      <c r="AV397" s="13" t="s">
        <v>79</v>
      </c>
      <c r="AW397" s="13" t="s">
        <v>32</v>
      </c>
      <c r="AX397" s="13" t="s">
        <v>71</v>
      </c>
      <c r="AY397" s="244" t="s">
        <v>209</v>
      </c>
    </row>
    <row r="398" s="14" customFormat="1">
      <c r="A398" s="14"/>
      <c r="B398" s="245"/>
      <c r="C398" s="246"/>
      <c r="D398" s="236" t="s">
        <v>220</v>
      </c>
      <c r="E398" s="247" t="s">
        <v>19</v>
      </c>
      <c r="F398" s="248" t="s">
        <v>1502</v>
      </c>
      <c r="G398" s="246"/>
      <c r="H398" s="249">
        <v>1.2</v>
      </c>
      <c r="I398" s="250"/>
      <c r="J398" s="246"/>
      <c r="K398" s="246"/>
      <c r="L398" s="251"/>
      <c r="M398" s="252"/>
      <c r="N398" s="253"/>
      <c r="O398" s="253"/>
      <c r="P398" s="253"/>
      <c r="Q398" s="253"/>
      <c r="R398" s="253"/>
      <c r="S398" s="253"/>
      <c r="T398" s="25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55" t="s">
        <v>220</v>
      </c>
      <c r="AU398" s="255" t="s">
        <v>81</v>
      </c>
      <c r="AV398" s="14" t="s">
        <v>81</v>
      </c>
      <c r="AW398" s="14" t="s">
        <v>32</v>
      </c>
      <c r="AX398" s="14" t="s">
        <v>71</v>
      </c>
      <c r="AY398" s="255" t="s">
        <v>209</v>
      </c>
    </row>
    <row r="399" s="13" customFormat="1">
      <c r="A399" s="13"/>
      <c r="B399" s="234"/>
      <c r="C399" s="235"/>
      <c r="D399" s="236" t="s">
        <v>220</v>
      </c>
      <c r="E399" s="237" t="s">
        <v>19</v>
      </c>
      <c r="F399" s="238" t="s">
        <v>1073</v>
      </c>
      <c r="G399" s="235"/>
      <c r="H399" s="237" t="s">
        <v>19</v>
      </c>
      <c r="I399" s="239"/>
      <c r="J399" s="235"/>
      <c r="K399" s="235"/>
      <c r="L399" s="240"/>
      <c r="M399" s="241"/>
      <c r="N399" s="242"/>
      <c r="O399" s="242"/>
      <c r="P399" s="242"/>
      <c r="Q399" s="242"/>
      <c r="R399" s="242"/>
      <c r="S399" s="242"/>
      <c r="T399" s="24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44" t="s">
        <v>220</v>
      </c>
      <c r="AU399" s="244" t="s">
        <v>81</v>
      </c>
      <c r="AV399" s="13" t="s">
        <v>79</v>
      </c>
      <c r="AW399" s="13" t="s">
        <v>32</v>
      </c>
      <c r="AX399" s="13" t="s">
        <v>71</v>
      </c>
      <c r="AY399" s="244" t="s">
        <v>209</v>
      </c>
    </row>
    <row r="400" s="14" customFormat="1">
      <c r="A400" s="14"/>
      <c r="B400" s="245"/>
      <c r="C400" s="246"/>
      <c r="D400" s="236" t="s">
        <v>220</v>
      </c>
      <c r="E400" s="247" t="s">
        <v>19</v>
      </c>
      <c r="F400" s="248" t="s">
        <v>1502</v>
      </c>
      <c r="G400" s="246"/>
      <c r="H400" s="249">
        <v>1.2</v>
      </c>
      <c r="I400" s="250"/>
      <c r="J400" s="246"/>
      <c r="K400" s="246"/>
      <c r="L400" s="251"/>
      <c r="M400" s="252"/>
      <c r="N400" s="253"/>
      <c r="O400" s="253"/>
      <c r="P400" s="253"/>
      <c r="Q400" s="253"/>
      <c r="R400" s="253"/>
      <c r="S400" s="253"/>
      <c r="T400" s="25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55" t="s">
        <v>220</v>
      </c>
      <c r="AU400" s="255" t="s">
        <v>81</v>
      </c>
      <c r="AV400" s="14" t="s">
        <v>81</v>
      </c>
      <c r="AW400" s="14" t="s">
        <v>32</v>
      </c>
      <c r="AX400" s="14" t="s">
        <v>71</v>
      </c>
      <c r="AY400" s="255" t="s">
        <v>209</v>
      </c>
    </row>
    <row r="401" s="15" customFormat="1">
      <c r="A401" s="15"/>
      <c r="B401" s="256"/>
      <c r="C401" s="257"/>
      <c r="D401" s="236" t="s">
        <v>220</v>
      </c>
      <c r="E401" s="258" t="s">
        <v>19</v>
      </c>
      <c r="F401" s="259" t="s">
        <v>271</v>
      </c>
      <c r="G401" s="257"/>
      <c r="H401" s="260">
        <v>2.3999999999999999</v>
      </c>
      <c r="I401" s="261"/>
      <c r="J401" s="257"/>
      <c r="K401" s="257"/>
      <c r="L401" s="262"/>
      <c r="M401" s="263"/>
      <c r="N401" s="264"/>
      <c r="O401" s="264"/>
      <c r="P401" s="264"/>
      <c r="Q401" s="264"/>
      <c r="R401" s="264"/>
      <c r="S401" s="264"/>
      <c r="T401" s="26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T401" s="266" t="s">
        <v>220</v>
      </c>
      <c r="AU401" s="266" t="s">
        <v>81</v>
      </c>
      <c r="AV401" s="15" t="s">
        <v>216</v>
      </c>
      <c r="AW401" s="15" t="s">
        <v>32</v>
      </c>
      <c r="AX401" s="15" t="s">
        <v>79</v>
      </c>
      <c r="AY401" s="266" t="s">
        <v>209</v>
      </c>
    </row>
    <row r="402" s="2" customFormat="1" ht="24.15" customHeight="1">
      <c r="A402" s="41"/>
      <c r="B402" s="42"/>
      <c r="C402" s="216" t="s">
        <v>709</v>
      </c>
      <c r="D402" s="216" t="s">
        <v>211</v>
      </c>
      <c r="E402" s="217" t="s">
        <v>1075</v>
      </c>
      <c r="F402" s="218" t="s">
        <v>1076</v>
      </c>
      <c r="G402" s="219" t="s">
        <v>659</v>
      </c>
      <c r="H402" s="220">
        <v>9.5999999999999996</v>
      </c>
      <c r="I402" s="221"/>
      <c r="J402" s="222">
        <f>ROUND(I402*H402,2)</f>
        <v>0</v>
      </c>
      <c r="K402" s="218" t="s">
        <v>215</v>
      </c>
      <c r="L402" s="47"/>
      <c r="M402" s="223" t="s">
        <v>19</v>
      </c>
      <c r="N402" s="224" t="s">
        <v>42</v>
      </c>
      <c r="O402" s="87"/>
      <c r="P402" s="225">
        <f>O402*H402</f>
        <v>0</v>
      </c>
      <c r="Q402" s="225">
        <v>0</v>
      </c>
      <c r="R402" s="225">
        <f>Q402*H402</f>
        <v>0</v>
      </c>
      <c r="S402" s="225">
        <v>0</v>
      </c>
      <c r="T402" s="226">
        <f>S402*H402</f>
        <v>0</v>
      </c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R402" s="227" t="s">
        <v>216</v>
      </c>
      <c r="AT402" s="227" t="s">
        <v>211</v>
      </c>
      <c r="AU402" s="227" t="s">
        <v>81</v>
      </c>
      <c r="AY402" s="20" t="s">
        <v>209</v>
      </c>
      <c r="BE402" s="228">
        <f>IF(N402="základní",J402,0)</f>
        <v>0</v>
      </c>
      <c r="BF402" s="228">
        <f>IF(N402="snížená",J402,0)</f>
        <v>0</v>
      </c>
      <c r="BG402" s="228">
        <f>IF(N402="zákl. přenesená",J402,0)</f>
        <v>0</v>
      </c>
      <c r="BH402" s="228">
        <f>IF(N402="sníž. přenesená",J402,0)</f>
        <v>0</v>
      </c>
      <c r="BI402" s="228">
        <f>IF(N402="nulová",J402,0)</f>
        <v>0</v>
      </c>
      <c r="BJ402" s="20" t="s">
        <v>79</v>
      </c>
      <c r="BK402" s="228">
        <f>ROUND(I402*H402,2)</f>
        <v>0</v>
      </c>
      <c r="BL402" s="20" t="s">
        <v>216</v>
      </c>
      <c r="BM402" s="227" t="s">
        <v>2651</v>
      </c>
    </row>
    <row r="403" s="2" customFormat="1">
      <c r="A403" s="41"/>
      <c r="B403" s="42"/>
      <c r="C403" s="43"/>
      <c r="D403" s="229" t="s">
        <v>218</v>
      </c>
      <c r="E403" s="43"/>
      <c r="F403" s="230" t="s">
        <v>1078</v>
      </c>
      <c r="G403" s="43"/>
      <c r="H403" s="43"/>
      <c r="I403" s="231"/>
      <c r="J403" s="43"/>
      <c r="K403" s="43"/>
      <c r="L403" s="47"/>
      <c r="M403" s="232"/>
      <c r="N403" s="233"/>
      <c r="O403" s="87"/>
      <c r="P403" s="87"/>
      <c r="Q403" s="87"/>
      <c r="R403" s="87"/>
      <c r="S403" s="87"/>
      <c r="T403" s="88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T403" s="20" t="s">
        <v>218</v>
      </c>
      <c r="AU403" s="20" t="s">
        <v>81</v>
      </c>
    </row>
    <row r="404" s="13" customFormat="1">
      <c r="A404" s="13"/>
      <c r="B404" s="234"/>
      <c r="C404" s="235"/>
      <c r="D404" s="236" t="s">
        <v>220</v>
      </c>
      <c r="E404" s="237" t="s">
        <v>19</v>
      </c>
      <c r="F404" s="238" t="s">
        <v>261</v>
      </c>
      <c r="G404" s="235"/>
      <c r="H404" s="237" t="s">
        <v>19</v>
      </c>
      <c r="I404" s="239"/>
      <c r="J404" s="235"/>
      <c r="K404" s="235"/>
      <c r="L404" s="240"/>
      <c r="M404" s="241"/>
      <c r="N404" s="242"/>
      <c r="O404" s="242"/>
      <c r="P404" s="242"/>
      <c r="Q404" s="242"/>
      <c r="R404" s="242"/>
      <c r="S404" s="242"/>
      <c r="T404" s="24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4" t="s">
        <v>220</v>
      </c>
      <c r="AU404" s="244" t="s">
        <v>81</v>
      </c>
      <c r="AV404" s="13" t="s">
        <v>79</v>
      </c>
      <c r="AW404" s="13" t="s">
        <v>32</v>
      </c>
      <c r="AX404" s="13" t="s">
        <v>71</v>
      </c>
      <c r="AY404" s="244" t="s">
        <v>209</v>
      </c>
    </row>
    <row r="405" s="13" customFormat="1">
      <c r="A405" s="13"/>
      <c r="B405" s="234"/>
      <c r="C405" s="235"/>
      <c r="D405" s="236" t="s">
        <v>220</v>
      </c>
      <c r="E405" s="237" t="s">
        <v>19</v>
      </c>
      <c r="F405" s="238" t="s">
        <v>1071</v>
      </c>
      <c r="G405" s="235"/>
      <c r="H405" s="237" t="s">
        <v>19</v>
      </c>
      <c r="I405" s="239"/>
      <c r="J405" s="235"/>
      <c r="K405" s="235"/>
      <c r="L405" s="240"/>
      <c r="M405" s="241"/>
      <c r="N405" s="242"/>
      <c r="O405" s="242"/>
      <c r="P405" s="242"/>
      <c r="Q405" s="242"/>
      <c r="R405" s="242"/>
      <c r="S405" s="242"/>
      <c r="T405" s="24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4" t="s">
        <v>220</v>
      </c>
      <c r="AU405" s="244" t="s">
        <v>81</v>
      </c>
      <c r="AV405" s="13" t="s">
        <v>79</v>
      </c>
      <c r="AW405" s="13" t="s">
        <v>32</v>
      </c>
      <c r="AX405" s="13" t="s">
        <v>71</v>
      </c>
      <c r="AY405" s="244" t="s">
        <v>209</v>
      </c>
    </row>
    <row r="406" s="14" customFormat="1">
      <c r="A406" s="14"/>
      <c r="B406" s="245"/>
      <c r="C406" s="246"/>
      <c r="D406" s="236" t="s">
        <v>220</v>
      </c>
      <c r="E406" s="247" t="s">
        <v>19</v>
      </c>
      <c r="F406" s="248" t="s">
        <v>2652</v>
      </c>
      <c r="G406" s="246"/>
      <c r="H406" s="249">
        <v>4.7999999999999998</v>
      </c>
      <c r="I406" s="250"/>
      <c r="J406" s="246"/>
      <c r="K406" s="246"/>
      <c r="L406" s="251"/>
      <c r="M406" s="252"/>
      <c r="N406" s="253"/>
      <c r="O406" s="253"/>
      <c r="P406" s="253"/>
      <c r="Q406" s="253"/>
      <c r="R406" s="253"/>
      <c r="S406" s="253"/>
      <c r="T406" s="25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55" t="s">
        <v>220</v>
      </c>
      <c r="AU406" s="255" t="s">
        <v>81</v>
      </c>
      <c r="AV406" s="14" t="s">
        <v>81</v>
      </c>
      <c r="AW406" s="14" t="s">
        <v>32</v>
      </c>
      <c r="AX406" s="14" t="s">
        <v>71</v>
      </c>
      <c r="AY406" s="255" t="s">
        <v>209</v>
      </c>
    </row>
    <row r="407" s="13" customFormat="1">
      <c r="A407" s="13"/>
      <c r="B407" s="234"/>
      <c r="C407" s="235"/>
      <c r="D407" s="236" t="s">
        <v>220</v>
      </c>
      <c r="E407" s="237" t="s">
        <v>19</v>
      </c>
      <c r="F407" s="238" t="s">
        <v>1073</v>
      </c>
      <c r="G407" s="235"/>
      <c r="H407" s="237" t="s">
        <v>19</v>
      </c>
      <c r="I407" s="239"/>
      <c r="J407" s="235"/>
      <c r="K407" s="235"/>
      <c r="L407" s="240"/>
      <c r="M407" s="241"/>
      <c r="N407" s="242"/>
      <c r="O407" s="242"/>
      <c r="P407" s="242"/>
      <c r="Q407" s="242"/>
      <c r="R407" s="242"/>
      <c r="S407" s="242"/>
      <c r="T407" s="24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44" t="s">
        <v>220</v>
      </c>
      <c r="AU407" s="244" t="s">
        <v>81</v>
      </c>
      <c r="AV407" s="13" t="s">
        <v>79</v>
      </c>
      <c r="AW407" s="13" t="s">
        <v>32</v>
      </c>
      <c r="AX407" s="13" t="s">
        <v>71</v>
      </c>
      <c r="AY407" s="244" t="s">
        <v>209</v>
      </c>
    </row>
    <row r="408" s="14" customFormat="1">
      <c r="A408" s="14"/>
      <c r="B408" s="245"/>
      <c r="C408" s="246"/>
      <c r="D408" s="236" t="s">
        <v>220</v>
      </c>
      <c r="E408" s="247" t="s">
        <v>19</v>
      </c>
      <c r="F408" s="248" t="s">
        <v>2652</v>
      </c>
      <c r="G408" s="246"/>
      <c r="H408" s="249">
        <v>4.7999999999999998</v>
      </c>
      <c r="I408" s="250"/>
      <c r="J408" s="246"/>
      <c r="K408" s="246"/>
      <c r="L408" s="251"/>
      <c r="M408" s="252"/>
      <c r="N408" s="253"/>
      <c r="O408" s="253"/>
      <c r="P408" s="253"/>
      <c r="Q408" s="253"/>
      <c r="R408" s="253"/>
      <c r="S408" s="253"/>
      <c r="T408" s="25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55" t="s">
        <v>220</v>
      </c>
      <c r="AU408" s="255" t="s">
        <v>81</v>
      </c>
      <c r="AV408" s="14" t="s">
        <v>81</v>
      </c>
      <c r="AW408" s="14" t="s">
        <v>32</v>
      </c>
      <c r="AX408" s="14" t="s">
        <v>71</v>
      </c>
      <c r="AY408" s="255" t="s">
        <v>209</v>
      </c>
    </row>
    <row r="409" s="15" customFormat="1">
      <c r="A409" s="15"/>
      <c r="B409" s="256"/>
      <c r="C409" s="257"/>
      <c r="D409" s="236" t="s">
        <v>220</v>
      </c>
      <c r="E409" s="258" t="s">
        <v>19</v>
      </c>
      <c r="F409" s="259" t="s">
        <v>271</v>
      </c>
      <c r="G409" s="257"/>
      <c r="H409" s="260">
        <v>9.5999999999999996</v>
      </c>
      <c r="I409" s="261"/>
      <c r="J409" s="257"/>
      <c r="K409" s="257"/>
      <c r="L409" s="262"/>
      <c r="M409" s="263"/>
      <c r="N409" s="264"/>
      <c r="O409" s="264"/>
      <c r="P409" s="264"/>
      <c r="Q409" s="264"/>
      <c r="R409" s="264"/>
      <c r="S409" s="264"/>
      <c r="T409" s="26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T409" s="266" t="s">
        <v>220</v>
      </c>
      <c r="AU409" s="266" t="s">
        <v>81</v>
      </c>
      <c r="AV409" s="15" t="s">
        <v>216</v>
      </c>
      <c r="AW409" s="15" t="s">
        <v>32</v>
      </c>
      <c r="AX409" s="15" t="s">
        <v>79</v>
      </c>
      <c r="AY409" s="266" t="s">
        <v>209</v>
      </c>
    </row>
    <row r="410" s="2" customFormat="1" ht="16.5" customHeight="1">
      <c r="A410" s="41"/>
      <c r="B410" s="42"/>
      <c r="C410" s="216" t="s">
        <v>717</v>
      </c>
      <c r="D410" s="216" t="s">
        <v>211</v>
      </c>
      <c r="E410" s="217" t="s">
        <v>1081</v>
      </c>
      <c r="F410" s="218" t="s">
        <v>1082</v>
      </c>
      <c r="G410" s="219" t="s">
        <v>659</v>
      </c>
      <c r="H410" s="220">
        <v>1.2</v>
      </c>
      <c r="I410" s="221"/>
      <c r="J410" s="222">
        <f>ROUND(I410*H410,2)</f>
        <v>0</v>
      </c>
      <c r="K410" s="218" t="s">
        <v>215</v>
      </c>
      <c r="L410" s="47"/>
      <c r="M410" s="223" t="s">
        <v>19</v>
      </c>
      <c r="N410" s="224" t="s">
        <v>42</v>
      </c>
      <c r="O410" s="87"/>
      <c r="P410" s="225">
        <f>O410*H410</f>
        <v>0</v>
      </c>
      <c r="Q410" s="225">
        <v>0</v>
      </c>
      <c r="R410" s="225">
        <f>Q410*H410</f>
        <v>0</v>
      </c>
      <c r="S410" s="225">
        <v>0</v>
      </c>
      <c r="T410" s="226">
        <f>S410*H410</f>
        <v>0</v>
      </c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R410" s="227" t="s">
        <v>216</v>
      </c>
      <c r="AT410" s="227" t="s">
        <v>211</v>
      </c>
      <c r="AU410" s="227" t="s">
        <v>81</v>
      </c>
      <c r="AY410" s="20" t="s">
        <v>209</v>
      </c>
      <c r="BE410" s="228">
        <f>IF(N410="základní",J410,0)</f>
        <v>0</v>
      </c>
      <c r="BF410" s="228">
        <f>IF(N410="snížená",J410,0)</f>
        <v>0</v>
      </c>
      <c r="BG410" s="228">
        <f>IF(N410="zákl. přenesená",J410,0)</f>
        <v>0</v>
      </c>
      <c r="BH410" s="228">
        <f>IF(N410="sníž. přenesená",J410,0)</f>
        <v>0</v>
      </c>
      <c r="BI410" s="228">
        <f>IF(N410="nulová",J410,0)</f>
        <v>0</v>
      </c>
      <c r="BJ410" s="20" t="s">
        <v>79</v>
      </c>
      <c r="BK410" s="228">
        <f>ROUND(I410*H410,2)</f>
        <v>0</v>
      </c>
      <c r="BL410" s="20" t="s">
        <v>216</v>
      </c>
      <c r="BM410" s="227" t="s">
        <v>2653</v>
      </c>
    </row>
    <row r="411" s="2" customFormat="1">
      <c r="A411" s="41"/>
      <c r="B411" s="42"/>
      <c r="C411" s="43"/>
      <c r="D411" s="229" t="s">
        <v>218</v>
      </c>
      <c r="E411" s="43"/>
      <c r="F411" s="230" t="s">
        <v>1084</v>
      </c>
      <c r="G411" s="43"/>
      <c r="H411" s="43"/>
      <c r="I411" s="231"/>
      <c r="J411" s="43"/>
      <c r="K411" s="43"/>
      <c r="L411" s="47"/>
      <c r="M411" s="232"/>
      <c r="N411" s="233"/>
      <c r="O411" s="87"/>
      <c r="P411" s="87"/>
      <c r="Q411" s="87"/>
      <c r="R411" s="87"/>
      <c r="S411" s="87"/>
      <c r="T411" s="88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T411" s="20" t="s">
        <v>218</v>
      </c>
      <c r="AU411" s="20" t="s">
        <v>81</v>
      </c>
    </row>
    <row r="412" s="13" customFormat="1">
      <c r="A412" s="13"/>
      <c r="B412" s="234"/>
      <c r="C412" s="235"/>
      <c r="D412" s="236" t="s">
        <v>220</v>
      </c>
      <c r="E412" s="237" t="s">
        <v>19</v>
      </c>
      <c r="F412" s="238" t="s">
        <v>261</v>
      </c>
      <c r="G412" s="235"/>
      <c r="H412" s="237" t="s">
        <v>19</v>
      </c>
      <c r="I412" s="239"/>
      <c r="J412" s="235"/>
      <c r="K412" s="235"/>
      <c r="L412" s="240"/>
      <c r="M412" s="241"/>
      <c r="N412" s="242"/>
      <c r="O412" s="242"/>
      <c r="P412" s="242"/>
      <c r="Q412" s="242"/>
      <c r="R412" s="242"/>
      <c r="S412" s="242"/>
      <c r="T412" s="24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4" t="s">
        <v>220</v>
      </c>
      <c r="AU412" s="244" t="s">
        <v>81</v>
      </c>
      <c r="AV412" s="13" t="s">
        <v>79</v>
      </c>
      <c r="AW412" s="13" t="s">
        <v>32</v>
      </c>
      <c r="AX412" s="13" t="s">
        <v>71</v>
      </c>
      <c r="AY412" s="244" t="s">
        <v>209</v>
      </c>
    </row>
    <row r="413" s="13" customFormat="1">
      <c r="A413" s="13"/>
      <c r="B413" s="234"/>
      <c r="C413" s="235"/>
      <c r="D413" s="236" t="s">
        <v>220</v>
      </c>
      <c r="E413" s="237" t="s">
        <v>19</v>
      </c>
      <c r="F413" s="238" t="s">
        <v>1073</v>
      </c>
      <c r="G413" s="235"/>
      <c r="H413" s="237" t="s">
        <v>19</v>
      </c>
      <c r="I413" s="239"/>
      <c r="J413" s="235"/>
      <c r="K413" s="235"/>
      <c r="L413" s="240"/>
      <c r="M413" s="241"/>
      <c r="N413" s="242"/>
      <c r="O413" s="242"/>
      <c r="P413" s="242"/>
      <c r="Q413" s="242"/>
      <c r="R413" s="242"/>
      <c r="S413" s="242"/>
      <c r="T413" s="24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44" t="s">
        <v>220</v>
      </c>
      <c r="AU413" s="244" t="s">
        <v>81</v>
      </c>
      <c r="AV413" s="13" t="s">
        <v>79</v>
      </c>
      <c r="AW413" s="13" t="s">
        <v>32</v>
      </c>
      <c r="AX413" s="13" t="s">
        <v>71</v>
      </c>
      <c r="AY413" s="244" t="s">
        <v>209</v>
      </c>
    </row>
    <row r="414" s="14" customFormat="1">
      <c r="A414" s="14"/>
      <c r="B414" s="245"/>
      <c r="C414" s="246"/>
      <c r="D414" s="236" t="s">
        <v>220</v>
      </c>
      <c r="E414" s="247" t="s">
        <v>19</v>
      </c>
      <c r="F414" s="248" t="s">
        <v>1502</v>
      </c>
      <c r="G414" s="246"/>
      <c r="H414" s="249">
        <v>1.2</v>
      </c>
      <c r="I414" s="250"/>
      <c r="J414" s="246"/>
      <c r="K414" s="246"/>
      <c r="L414" s="251"/>
      <c r="M414" s="252"/>
      <c r="N414" s="253"/>
      <c r="O414" s="253"/>
      <c r="P414" s="253"/>
      <c r="Q414" s="253"/>
      <c r="R414" s="253"/>
      <c r="S414" s="253"/>
      <c r="T414" s="25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55" t="s">
        <v>220</v>
      </c>
      <c r="AU414" s="255" t="s">
        <v>81</v>
      </c>
      <c r="AV414" s="14" t="s">
        <v>81</v>
      </c>
      <c r="AW414" s="14" t="s">
        <v>32</v>
      </c>
      <c r="AX414" s="14" t="s">
        <v>79</v>
      </c>
      <c r="AY414" s="255" t="s">
        <v>209</v>
      </c>
    </row>
    <row r="415" s="2" customFormat="1" ht="24.15" customHeight="1">
      <c r="A415" s="41"/>
      <c r="B415" s="42"/>
      <c r="C415" s="216" t="s">
        <v>722</v>
      </c>
      <c r="D415" s="216" t="s">
        <v>211</v>
      </c>
      <c r="E415" s="217" t="s">
        <v>2654</v>
      </c>
      <c r="F415" s="218" t="s">
        <v>2655</v>
      </c>
      <c r="G415" s="219" t="s">
        <v>659</v>
      </c>
      <c r="H415" s="220">
        <v>19.988</v>
      </c>
      <c r="I415" s="221"/>
      <c r="J415" s="222">
        <f>ROUND(I415*H415,2)</f>
        <v>0</v>
      </c>
      <c r="K415" s="218" t="s">
        <v>215</v>
      </c>
      <c r="L415" s="47"/>
      <c r="M415" s="223" t="s">
        <v>19</v>
      </c>
      <c r="N415" s="224" t="s">
        <v>42</v>
      </c>
      <c r="O415" s="87"/>
      <c r="P415" s="225">
        <f>O415*H415</f>
        <v>0</v>
      </c>
      <c r="Q415" s="225">
        <v>0</v>
      </c>
      <c r="R415" s="225">
        <f>Q415*H415</f>
        <v>0</v>
      </c>
      <c r="S415" s="225">
        <v>0</v>
      </c>
      <c r="T415" s="226">
        <f>S415*H415</f>
        <v>0</v>
      </c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R415" s="227" t="s">
        <v>216</v>
      </c>
      <c r="AT415" s="227" t="s">
        <v>211</v>
      </c>
      <c r="AU415" s="227" t="s">
        <v>81</v>
      </c>
      <c r="AY415" s="20" t="s">
        <v>209</v>
      </c>
      <c r="BE415" s="228">
        <f>IF(N415="základní",J415,0)</f>
        <v>0</v>
      </c>
      <c r="BF415" s="228">
        <f>IF(N415="snížená",J415,0)</f>
        <v>0</v>
      </c>
      <c r="BG415" s="228">
        <f>IF(N415="zákl. přenesená",J415,0)</f>
        <v>0</v>
      </c>
      <c r="BH415" s="228">
        <f>IF(N415="sníž. přenesená",J415,0)</f>
        <v>0</v>
      </c>
      <c r="BI415" s="228">
        <f>IF(N415="nulová",J415,0)</f>
        <v>0</v>
      </c>
      <c r="BJ415" s="20" t="s">
        <v>79</v>
      </c>
      <c r="BK415" s="228">
        <f>ROUND(I415*H415,2)</f>
        <v>0</v>
      </c>
      <c r="BL415" s="20" t="s">
        <v>216</v>
      </c>
      <c r="BM415" s="227" t="s">
        <v>2656</v>
      </c>
    </row>
    <row r="416" s="2" customFormat="1">
      <c r="A416" s="41"/>
      <c r="B416" s="42"/>
      <c r="C416" s="43"/>
      <c r="D416" s="229" t="s">
        <v>218</v>
      </c>
      <c r="E416" s="43"/>
      <c r="F416" s="230" t="s">
        <v>2657</v>
      </c>
      <c r="G416" s="43"/>
      <c r="H416" s="43"/>
      <c r="I416" s="231"/>
      <c r="J416" s="43"/>
      <c r="K416" s="43"/>
      <c r="L416" s="47"/>
      <c r="M416" s="232"/>
      <c r="N416" s="233"/>
      <c r="O416" s="87"/>
      <c r="P416" s="87"/>
      <c r="Q416" s="87"/>
      <c r="R416" s="87"/>
      <c r="S416" s="87"/>
      <c r="T416" s="88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T416" s="20" t="s">
        <v>218</v>
      </c>
      <c r="AU416" s="20" t="s">
        <v>81</v>
      </c>
    </row>
    <row r="417" s="2" customFormat="1" ht="24.15" customHeight="1">
      <c r="A417" s="41"/>
      <c r="B417" s="42"/>
      <c r="C417" s="216" t="s">
        <v>728</v>
      </c>
      <c r="D417" s="216" t="s">
        <v>211</v>
      </c>
      <c r="E417" s="217" t="s">
        <v>1086</v>
      </c>
      <c r="F417" s="218" t="s">
        <v>658</v>
      </c>
      <c r="G417" s="219" t="s">
        <v>659</v>
      </c>
      <c r="H417" s="220">
        <v>20.940000000000001</v>
      </c>
      <c r="I417" s="221"/>
      <c r="J417" s="222">
        <f>ROUND(I417*H417,2)</f>
        <v>0</v>
      </c>
      <c r="K417" s="218" t="s">
        <v>215</v>
      </c>
      <c r="L417" s="47"/>
      <c r="M417" s="223" t="s">
        <v>19</v>
      </c>
      <c r="N417" s="224" t="s">
        <v>42</v>
      </c>
      <c r="O417" s="87"/>
      <c r="P417" s="225">
        <f>O417*H417</f>
        <v>0</v>
      </c>
      <c r="Q417" s="225">
        <v>0</v>
      </c>
      <c r="R417" s="225">
        <f>Q417*H417</f>
        <v>0</v>
      </c>
      <c r="S417" s="225">
        <v>0</v>
      </c>
      <c r="T417" s="226">
        <f>S417*H417</f>
        <v>0</v>
      </c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R417" s="227" t="s">
        <v>216</v>
      </c>
      <c r="AT417" s="227" t="s">
        <v>211</v>
      </c>
      <c r="AU417" s="227" t="s">
        <v>81</v>
      </c>
      <c r="AY417" s="20" t="s">
        <v>209</v>
      </c>
      <c r="BE417" s="228">
        <f>IF(N417="základní",J417,0)</f>
        <v>0</v>
      </c>
      <c r="BF417" s="228">
        <f>IF(N417="snížená",J417,0)</f>
        <v>0</v>
      </c>
      <c r="BG417" s="228">
        <f>IF(N417="zákl. přenesená",J417,0)</f>
        <v>0</v>
      </c>
      <c r="BH417" s="228">
        <f>IF(N417="sníž. přenesená",J417,0)</f>
        <v>0</v>
      </c>
      <c r="BI417" s="228">
        <f>IF(N417="nulová",J417,0)</f>
        <v>0</v>
      </c>
      <c r="BJ417" s="20" t="s">
        <v>79</v>
      </c>
      <c r="BK417" s="228">
        <f>ROUND(I417*H417,2)</f>
        <v>0</v>
      </c>
      <c r="BL417" s="20" t="s">
        <v>216</v>
      </c>
      <c r="BM417" s="227" t="s">
        <v>2658</v>
      </c>
    </row>
    <row r="418" s="2" customFormat="1">
      <c r="A418" s="41"/>
      <c r="B418" s="42"/>
      <c r="C418" s="43"/>
      <c r="D418" s="229" t="s">
        <v>218</v>
      </c>
      <c r="E418" s="43"/>
      <c r="F418" s="230" t="s">
        <v>1088</v>
      </c>
      <c r="G418" s="43"/>
      <c r="H418" s="43"/>
      <c r="I418" s="231"/>
      <c r="J418" s="43"/>
      <c r="K418" s="43"/>
      <c r="L418" s="47"/>
      <c r="M418" s="232"/>
      <c r="N418" s="233"/>
      <c r="O418" s="87"/>
      <c r="P418" s="87"/>
      <c r="Q418" s="87"/>
      <c r="R418" s="87"/>
      <c r="S418" s="87"/>
      <c r="T418" s="88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T418" s="20" t="s">
        <v>218</v>
      </c>
      <c r="AU418" s="20" t="s">
        <v>81</v>
      </c>
    </row>
    <row r="419" s="12" customFormat="1" ht="22.8" customHeight="1">
      <c r="A419" s="12"/>
      <c r="B419" s="200"/>
      <c r="C419" s="201"/>
      <c r="D419" s="202" t="s">
        <v>70</v>
      </c>
      <c r="E419" s="214" t="s">
        <v>1094</v>
      </c>
      <c r="F419" s="214" t="s">
        <v>1095</v>
      </c>
      <c r="G419" s="201"/>
      <c r="H419" s="201"/>
      <c r="I419" s="204"/>
      <c r="J419" s="215">
        <f>BK419</f>
        <v>0</v>
      </c>
      <c r="K419" s="201"/>
      <c r="L419" s="206"/>
      <c r="M419" s="207"/>
      <c r="N419" s="208"/>
      <c r="O419" s="208"/>
      <c r="P419" s="209">
        <f>SUM(P420:P423)</f>
        <v>0</v>
      </c>
      <c r="Q419" s="208"/>
      <c r="R419" s="209">
        <f>SUM(R420:R423)</f>
        <v>0</v>
      </c>
      <c r="S419" s="208"/>
      <c r="T419" s="210">
        <f>SUM(T420:T423)</f>
        <v>0</v>
      </c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R419" s="211" t="s">
        <v>79</v>
      </c>
      <c r="AT419" s="212" t="s">
        <v>70</v>
      </c>
      <c r="AU419" s="212" t="s">
        <v>79</v>
      </c>
      <c r="AY419" s="211" t="s">
        <v>209</v>
      </c>
      <c r="BK419" s="213">
        <f>SUM(BK420:BK423)</f>
        <v>0</v>
      </c>
    </row>
    <row r="420" s="2" customFormat="1" ht="24.15" customHeight="1">
      <c r="A420" s="41"/>
      <c r="B420" s="42"/>
      <c r="C420" s="216" t="s">
        <v>734</v>
      </c>
      <c r="D420" s="216" t="s">
        <v>211</v>
      </c>
      <c r="E420" s="217" t="s">
        <v>1097</v>
      </c>
      <c r="F420" s="218" t="s">
        <v>1098</v>
      </c>
      <c r="G420" s="219" t="s">
        <v>659</v>
      </c>
      <c r="H420" s="220">
        <v>1.9510000000000001</v>
      </c>
      <c r="I420" s="221"/>
      <c r="J420" s="222">
        <f>ROUND(I420*H420,2)</f>
        <v>0</v>
      </c>
      <c r="K420" s="218" t="s">
        <v>215</v>
      </c>
      <c r="L420" s="47"/>
      <c r="M420" s="223" t="s">
        <v>19</v>
      </c>
      <c r="N420" s="224" t="s">
        <v>42</v>
      </c>
      <c r="O420" s="87"/>
      <c r="P420" s="225">
        <f>O420*H420</f>
        <v>0</v>
      </c>
      <c r="Q420" s="225">
        <v>0</v>
      </c>
      <c r="R420" s="225">
        <f>Q420*H420</f>
        <v>0</v>
      </c>
      <c r="S420" s="225">
        <v>0</v>
      </c>
      <c r="T420" s="226">
        <f>S420*H420</f>
        <v>0</v>
      </c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R420" s="227" t="s">
        <v>216</v>
      </c>
      <c r="AT420" s="227" t="s">
        <v>211</v>
      </c>
      <c r="AU420" s="227" t="s">
        <v>81</v>
      </c>
      <c r="AY420" s="20" t="s">
        <v>209</v>
      </c>
      <c r="BE420" s="228">
        <f>IF(N420="základní",J420,0)</f>
        <v>0</v>
      </c>
      <c r="BF420" s="228">
        <f>IF(N420="snížená",J420,0)</f>
        <v>0</v>
      </c>
      <c r="BG420" s="228">
        <f>IF(N420="zákl. přenesená",J420,0)</f>
        <v>0</v>
      </c>
      <c r="BH420" s="228">
        <f>IF(N420="sníž. přenesená",J420,0)</f>
        <v>0</v>
      </c>
      <c r="BI420" s="228">
        <f>IF(N420="nulová",J420,0)</f>
        <v>0</v>
      </c>
      <c r="BJ420" s="20" t="s">
        <v>79</v>
      </c>
      <c r="BK420" s="228">
        <f>ROUND(I420*H420,2)</f>
        <v>0</v>
      </c>
      <c r="BL420" s="20" t="s">
        <v>216</v>
      </c>
      <c r="BM420" s="227" t="s">
        <v>2659</v>
      </c>
    </row>
    <row r="421" s="2" customFormat="1">
      <c r="A421" s="41"/>
      <c r="B421" s="42"/>
      <c r="C421" s="43"/>
      <c r="D421" s="229" t="s">
        <v>218</v>
      </c>
      <c r="E421" s="43"/>
      <c r="F421" s="230" t="s">
        <v>1100</v>
      </c>
      <c r="G421" s="43"/>
      <c r="H421" s="43"/>
      <c r="I421" s="231"/>
      <c r="J421" s="43"/>
      <c r="K421" s="43"/>
      <c r="L421" s="47"/>
      <c r="M421" s="232"/>
      <c r="N421" s="233"/>
      <c r="O421" s="87"/>
      <c r="P421" s="87"/>
      <c r="Q421" s="87"/>
      <c r="R421" s="87"/>
      <c r="S421" s="87"/>
      <c r="T421" s="88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T421" s="20" t="s">
        <v>218</v>
      </c>
      <c r="AU421" s="20" t="s">
        <v>81</v>
      </c>
    </row>
    <row r="422" s="2" customFormat="1" ht="33" customHeight="1">
      <c r="A422" s="41"/>
      <c r="B422" s="42"/>
      <c r="C422" s="216" t="s">
        <v>740</v>
      </c>
      <c r="D422" s="216" t="s">
        <v>211</v>
      </c>
      <c r="E422" s="217" t="s">
        <v>2660</v>
      </c>
      <c r="F422" s="218" t="s">
        <v>2661</v>
      </c>
      <c r="G422" s="219" t="s">
        <v>659</v>
      </c>
      <c r="H422" s="220">
        <v>1.9510000000000001</v>
      </c>
      <c r="I422" s="221"/>
      <c r="J422" s="222">
        <f>ROUND(I422*H422,2)</f>
        <v>0</v>
      </c>
      <c r="K422" s="218" t="s">
        <v>215</v>
      </c>
      <c r="L422" s="47"/>
      <c r="M422" s="223" t="s">
        <v>19</v>
      </c>
      <c r="N422" s="224" t="s">
        <v>42</v>
      </c>
      <c r="O422" s="87"/>
      <c r="P422" s="225">
        <f>O422*H422</f>
        <v>0</v>
      </c>
      <c r="Q422" s="225">
        <v>0</v>
      </c>
      <c r="R422" s="225">
        <f>Q422*H422</f>
        <v>0</v>
      </c>
      <c r="S422" s="225">
        <v>0</v>
      </c>
      <c r="T422" s="226">
        <f>S422*H422</f>
        <v>0</v>
      </c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R422" s="227" t="s">
        <v>216</v>
      </c>
      <c r="AT422" s="227" t="s">
        <v>211</v>
      </c>
      <c r="AU422" s="227" t="s">
        <v>81</v>
      </c>
      <c r="AY422" s="20" t="s">
        <v>209</v>
      </c>
      <c r="BE422" s="228">
        <f>IF(N422="základní",J422,0)</f>
        <v>0</v>
      </c>
      <c r="BF422" s="228">
        <f>IF(N422="snížená",J422,0)</f>
        <v>0</v>
      </c>
      <c r="BG422" s="228">
        <f>IF(N422="zákl. přenesená",J422,0)</f>
        <v>0</v>
      </c>
      <c r="BH422" s="228">
        <f>IF(N422="sníž. přenesená",J422,0)</f>
        <v>0</v>
      </c>
      <c r="BI422" s="228">
        <f>IF(N422="nulová",J422,0)</f>
        <v>0</v>
      </c>
      <c r="BJ422" s="20" t="s">
        <v>79</v>
      </c>
      <c r="BK422" s="228">
        <f>ROUND(I422*H422,2)</f>
        <v>0</v>
      </c>
      <c r="BL422" s="20" t="s">
        <v>216</v>
      </c>
      <c r="BM422" s="227" t="s">
        <v>2662</v>
      </c>
    </row>
    <row r="423" s="2" customFormat="1">
      <c r="A423" s="41"/>
      <c r="B423" s="42"/>
      <c r="C423" s="43"/>
      <c r="D423" s="229" t="s">
        <v>218</v>
      </c>
      <c r="E423" s="43"/>
      <c r="F423" s="230" t="s">
        <v>2663</v>
      </c>
      <c r="G423" s="43"/>
      <c r="H423" s="43"/>
      <c r="I423" s="231"/>
      <c r="J423" s="43"/>
      <c r="K423" s="43"/>
      <c r="L423" s="47"/>
      <c r="M423" s="232"/>
      <c r="N423" s="233"/>
      <c r="O423" s="87"/>
      <c r="P423" s="87"/>
      <c r="Q423" s="87"/>
      <c r="R423" s="87"/>
      <c r="S423" s="87"/>
      <c r="T423" s="88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T423" s="20" t="s">
        <v>218</v>
      </c>
      <c r="AU423" s="20" t="s">
        <v>81</v>
      </c>
    </row>
    <row r="424" s="12" customFormat="1" ht="25.92" customHeight="1">
      <c r="A424" s="12"/>
      <c r="B424" s="200"/>
      <c r="C424" s="201"/>
      <c r="D424" s="202" t="s">
        <v>70</v>
      </c>
      <c r="E424" s="203" t="s">
        <v>681</v>
      </c>
      <c r="F424" s="203" t="s">
        <v>1106</v>
      </c>
      <c r="G424" s="201"/>
      <c r="H424" s="201"/>
      <c r="I424" s="204"/>
      <c r="J424" s="205">
        <f>BK424</f>
        <v>0</v>
      </c>
      <c r="K424" s="201"/>
      <c r="L424" s="206"/>
      <c r="M424" s="207"/>
      <c r="N424" s="208"/>
      <c r="O424" s="208"/>
      <c r="P424" s="209">
        <f>P425+P429</f>
        <v>0</v>
      </c>
      <c r="Q424" s="208"/>
      <c r="R424" s="209">
        <f>R425+R429</f>
        <v>0</v>
      </c>
      <c r="S424" s="208"/>
      <c r="T424" s="210">
        <f>T425+T429</f>
        <v>0</v>
      </c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R424" s="211" t="s">
        <v>146</v>
      </c>
      <c r="AT424" s="212" t="s">
        <v>70</v>
      </c>
      <c r="AU424" s="212" t="s">
        <v>71</v>
      </c>
      <c r="AY424" s="211" t="s">
        <v>209</v>
      </c>
      <c r="BK424" s="213">
        <f>BK425+BK429</f>
        <v>0</v>
      </c>
    </row>
    <row r="425" s="12" customFormat="1" ht="22.8" customHeight="1">
      <c r="A425" s="12"/>
      <c r="B425" s="200"/>
      <c r="C425" s="201"/>
      <c r="D425" s="202" t="s">
        <v>70</v>
      </c>
      <c r="E425" s="214" t="s">
        <v>1123</v>
      </c>
      <c r="F425" s="214" t="s">
        <v>1124</v>
      </c>
      <c r="G425" s="201"/>
      <c r="H425" s="201"/>
      <c r="I425" s="204"/>
      <c r="J425" s="215">
        <f>BK425</f>
        <v>0</v>
      </c>
      <c r="K425" s="201"/>
      <c r="L425" s="206"/>
      <c r="M425" s="207"/>
      <c r="N425" s="208"/>
      <c r="O425" s="208"/>
      <c r="P425" s="209">
        <f>SUM(P426:P428)</f>
        <v>0</v>
      </c>
      <c r="Q425" s="208"/>
      <c r="R425" s="209">
        <f>SUM(R426:R428)</f>
        <v>0</v>
      </c>
      <c r="S425" s="208"/>
      <c r="T425" s="210">
        <f>SUM(T426:T428)</f>
        <v>0</v>
      </c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R425" s="211" t="s">
        <v>146</v>
      </c>
      <c r="AT425" s="212" t="s">
        <v>70</v>
      </c>
      <c r="AU425" s="212" t="s">
        <v>79</v>
      </c>
      <c r="AY425" s="211" t="s">
        <v>209</v>
      </c>
      <c r="BK425" s="213">
        <f>SUM(BK426:BK428)</f>
        <v>0</v>
      </c>
    </row>
    <row r="426" s="2" customFormat="1" ht="16.5" customHeight="1">
      <c r="A426" s="41"/>
      <c r="B426" s="42"/>
      <c r="C426" s="216" t="s">
        <v>748</v>
      </c>
      <c r="D426" s="216" t="s">
        <v>211</v>
      </c>
      <c r="E426" s="217" t="s">
        <v>1126</v>
      </c>
      <c r="F426" s="218" t="s">
        <v>1127</v>
      </c>
      <c r="G426" s="219" t="s">
        <v>214</v>
      </c>
      <c r="H426" s="220">
        <v>5</v>
      </c>
      <c r="I426" s="221"/>
      <c r="J426" s="222">
        <f>ROUND(I426*H426,2)</f>
        <v>0</v>
      </c>
      <c r="K426" s="218" t="s">
        <v>215</v>
      </c>
      <c r="L426" s="47"/>
      <c r="M426" s="223" t="s">
        <v>19</v>
      </c>
      <c r="N426" s="224" t="s">
        <v>42</v>
      </c>
      <c r="O426" s="87"/>
      <c r="P426" s="225">
        <f>O426*H426</f>
        <v>0</v>
      </c>
      <c r="Q426" s="225">
        <v>0</v>
      </c>
      <c r="R426" s="225">
        <f>Q426*H426</f>
        <v>0</v>
      </c>
      <c r="S426" s="225">
        <v>0</v>
      </c>
      <c r="T426" s="226">
        <f>S426*H426</f>
        <v>0</v>
      </c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R426" s="227" t="s">
        <v>592</v>
      </c>
      <c r="AT426" s="227" t="s">
        <v>211</v>
      </c>
      <c r="AU426" s="227" t="s">
        <v>81</v>
      </c>
      <c r="AY426" s="20" t="s">
        <v>209</v>
      </c>
      <c r="BE426" s="228">
        <f>IF(N426="základní",J426,0)</f>
        <v>0</v>
      </c>
      <c r="BF426" s="228">
        <f>IF(N426="snížená",J426,0)</f>
        <v>0</v>
      </c>
      <c r="BG426" s="228">
        <f>IF(N426="zákl. přenesená",J426,0)</f>
        <v>0</v>
      </c>
      <c r="BH426" s="228">
        <f>IF(N426="sníž. přenesená",J426,0)</f>
        <v>0</v>
      </c>
      <c r="BI426" s="228">
        <f>IF(N426="nulová",J426,0)</f>
        <v>0</v>
      </c>
      <c r="BJ426" s="20" t="s">
        <v>79</v>
      </c>
      <c r="BK426" s="228">
        <f>ROUND(I426*H426,2)</f>
        <v>0</v>
      </c>
      <c r="BL426" s="20" t="s">
        <v>592</v>
      </c>
      <c r="BM426" s="227" t="s">
        <v>2664</v>
      </c>
    </row>
    <row r="427" s="2" customFormat="1">
      <c r="A427" s="41"/>
      <c r="B427" s="42"/>
      <c r="C427" s="43"/>
      <c r="D427" s="229" t="s">
        <v>218</v>
      </c>
      <c r="E427" s="43"/>
      <c r="F427" s="230" t="s">
        <v>1129</v>
      </c>
      <c r="G427" s="43"/>
      <c r="H427" s="43"/>
      <c r="I427" s="231"/>
      <c r="J427" s="43"/>
      <c r="K427" s="43"/>
      <c r="L427" s="47"/>
      <c r="M427" s="232"/>
      <c r="N427" s="233"/>
      <c r="O427" s="87"/>
      <c r="P427" s="87"/>
      <c r="Q427" s="87"/>
      <c r="R427" s="87"/>
      <c r="S427" s="87"/>
      <c r="T427" s="88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T427" s="20" t="s">
        <v>218</v>
      </c>
      <c r="AU427" s="20" t="s">
        <v>81</v>
      </c>
    </row>
    <row r="428" s="2" customFormat="1" ht="16.5" customHeight="1">
      <c r="A428" s="41"/>
      <c r="B428" s="42"/>
      <c r="C428" s="216" t="s">
        <v>760</v>
      </c>
      <c r="D428" s="216" t="s">
        <v>211</v>
      </c>
      <c r="E428" s="217" t="s">
        <v>1131</v>
      </c>
      <c r="F428" s="218" t="s">
        <v>1132</v>
      </c>
      <c r="G428" s="219" t="s">
        <v>214</v>
      </c>
      <c r="H428" s="220">
        <v>5</v>
      </c>
      <c r="I428" s="221"/>
      <c r="J428" s="222">
        <f>ROUND(I428*H428,2)</f>
        <v>0</v>
      </c>
      <c r="K428" s="218" t="s">
        <v>19</v>
      </c>
      <c r="L428" s="47"/>
      <c r="M428" s="223" t="s">
        <v>19</v>
      </c>
      <c r="N428" s="224" t="s">
        <v>42</v>
      </c>
      <c r="O428" s="87"/>
      <c r="P428" s="225">
        <f>O428*H428</f>
        <v>0</v>
      </c>
      <c r="Q428" s="225">
        <v>0</v>
      </c>
      <c r="R428" s="225">
        <f>Q428*H428</f>
        <v>0</v>
      </c>
      <c r="S428" s="225">
        <v>0</v>
      </c>
      <c r="T428" s="226">
        <f>S428*H428</f>
        <v>0</v>
      </c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R428" s="227" t="s">
        <v>216</v>
      </c>
      <c r="AT428" s="227" t="s">
        <v>211</v>
      </c>
      <c r="AU428" s="227" t="s">
        <v>81</v>
      </c>
      <c r="AY428" s="20" t="s">
        <v>209</v>
      </c>
      <c r="BE428" s="228">
        <f>IF(N428="základní",J428,0)</f>
        <v>0</v>
      </c>
      <c r="BF428" s="228">
        <f>IF(N428="snížená",J428,0)</f>
        <v>0</v>
      </c>
      <c r="BG428" s="228">
        <f>IF(N428="zákl. přenesená",J428,0)</f>
        <v>0</v>
      </c>
      <c r="BH428" s="228">
        <f>IF(N428="sníž. přenesená",J428,0)</f>
        <v>0</v>
      </c>
      <c r="BI428" s="228">
        <f>IF(N428="nulová",J428,0)</f>
        <v>0</v>
      </c>
      <c r="BJ428" s="20" t="s">
        <v>79</v>
      </c>
      <c r="BK428" s="228">
        <f>ROUND(I428*H428,2)</f>
        <v>0</v>
      </c>
      <c r="BL428" s="20" t="s">
        <v>216</v>
      </c>
      <c r="BM428" s="227" t="s">
        <v>2665</v>
      </c>
    </row>
    <row r="429" s="12" customFormat="1" ht="22.8" customHeight="1">
      <c r="A429" s="12"/>
      <c r="B429" s="200"/>
      <c r="C429" s="201"/>
      <c r="D429" s="202" t="s">
        <v>70</v>
      </c>
      <c r="E429" s="214" t="s">
        <v>1171</v>
      </c>
      <c r="F429" s="214" t="s">
        <v>1172</v>
      </c>
      <c r="G429" s="201"/>
      <c r="H429" s="201"/>
      <c r="I429" s="204"/>
      <c r="J429" s="215">
        <f>BK429</f>
        <v>0</v>
      </c>
      <c r="K429" s="201"/>
      <c r="L429" s="206"/>
      <c r="M429" s="207"/>
      <c r="N429" s="208"/>
      <c r="O429" s="208"/>
      <c r="P429" s="209">
        <f>SUM(P430:P431)</f>
        <v>0</v>
      </c>
      <c r="Q429" s="208"/>
      <c r="R429" s="209">
        <f>SUM(R430:R431)</f>
        <v>0</v>
      </c>
      <c r="S429" s="208"/>
      <c r="T429" s="210">
        <f>SUM(T430:T431)</f>
        <v>0</v>
      </c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R429" s="211" t="s">
        <v>146</v>
      </c>
      <c r="AT429" s="212" t="s">
        <v>70</v>
      </c>
      <c r="AU429" s="212" t="s">
        <v>79</v>
      </c>
      <c r="AY429" s="211" t="s">
        <v>209</v>
      </c>
      <c r="BK429" s="213">
        <f>SUM(BK430:BK431)</f>
        <v>0</v>
      </c>
    </row>
    <row r="430" s="2" customFormat="1" ht="24.15" customHeight="1">
      <c r="A430" s="41"/>
      <c r="B430" s="42"/>
      <c r="C430" s="216" t="s">
        <v>765</v>
      </c>
      <c r="D430" s="216" t="s">
        <v>211</v>
      </c>
      <c r="E430" s="217" t="s">
        <v>1174</v>
      </c>
      <c r="F430" s="218" t="s">
        <v>1175</v>
      </c>
      <c r="G430" s="219" t="s">
        <v>299</v>
      </c>
      <c r="H430" s="220">
        <v>4</v>
      </c>
      <c r="I430" s="221"/>
      <c r="J430" s="222">
        <f>ROUND(I430*H430,2)</f>
        <v>0</v>
      </c>
      <c r="K430" s="218" t="s">
        <v>215</v>
      </c>
      <c r="L430" s="47"/>
      <c r="M430" s="223" t="s">
        <v>19</v>
      </c>
      <c r="N430" s="224" t="s">
        <v>42</v>
      </c>
      <c r="O430" s="87"/>
      <c r="P430" s="225">
        <f>O430*H430</f>
        <v>0</v>
      </c>
      <c r="Q430" s="225">
        <v>0</v>
      </c>
      <c r="R430" s="225">
        <f>Q430*H430</f>
        <v>0</v>
      </c>
      <c r="S430" s="225">
        <v>0</v>
      </c>
      <c r="T430" s="226">
        <f>S430*H430</f>
        <v>0</v>
      </c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R430" s="227" t="s">
        <v>592</v>
      </c>
      <c r="AT430" s="227" t="s">
        <v>211</v>
      </c>
      <c r="AU430" s="227" t="s">
        <v>81</v>
      </c>
      <c r="AY430" s="20" t="s">
        <v>209</v>
      </c>
      <c r="BE430" s="228">
        <f>IF(N430="základní",J430,0)</f>
        <v>0</v>
      </c>
      <c r="BF430" s="228">
        <f>IF(N430="snížená",J430,0)</f>
        <v>0</v>
      </c>
      <c r="BG430" s="228">
        <f>IF(N430="zákl. přenesená",J430,0)</f>
        <v>0</v>
      </c>
      <c r="BH430" s="228">
        <f>IF(N430="sníž. přenesená",J430,0)</f>
        <v>0</v>
      </c>
      <c r="BI430" s="228">
        <f>IF(N430="nulová",J430,0)</f>
        <v>0</v>
      </c>
      <c r="BJ430" s="20" t="s">
        <v>79</v>
      </c>
      <c r="BK430" s="228">
        <f>ROUND(I430*H430,2)</f>
        <v>0</v>
      </c>
      <c r="BL430" s="20" t="s">
        <v>592</v>
      </c>
      <c r="BM430" s="227" t="s">
        <v>2666</v>
      </c>
    </row>
    <row r="431" s="2" customFormat="1">
      <c r="A431" s="41"/>
      <c r="B431" s="42"/>
      <c r="C431" s="43"/>
      <c r="D431" s="229" t="s">
        <v>218</v>
      </c>
      <c r="E431" s="43"/>
      <c r="F431" s="230" t="s">
        <v>1177</v>
      </c>
      <c r="G431" s="43"/>
      <c r="H431" s="43"/>
      <c r="I431" s="231"/>
      <c r="J431" s="43"/>
      <c r="K431" s="43"/>
      <c r="L431" s="47"/>
      <c r="M431" s="289"/>
      <c r="N431" s="290"/>
      <c r="O431" s="291"/>
      <c r="P431" s="291"/>
      <c r="Q431" s="291"/>
      <c r="R431" s="291"/>
      <c r="S431" s="291"/>
      <c r="T431" s="292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T431" s="20" t="s">
        <v>218</v>
      </c>
      <c r="AU431" s="20" t="s">
        <v>81</v>
      </c>
    </row>
    <row r="432" s="2" customFormat="1" ht="6.96" customHeight="1">
      <c r="A432" s="41"/>
      <c r="B432" s="62"/>
      <c r="C432" s="63"/>
      <c r="D432" s="63"/>
      <c r="E432" s="63"/>
      <c r="F432" s="63"/>
      <c r="G432" s="63"/>
      <c r="H432" s="63"/>
      <c r="I432" s="63"/>
      <c r="J432" s="63"/>
      <c r="K432" s="63"/>
      <c r="L432" s="47"/>
      <c r="M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</row>
  </sheetData>
  <sheetProtection sheet="1" autoFilter="0" formatColumns="0" formatRows="0" objects="1" scenarios="1" spinCount="100000" saltValue="NEPrefqBh+oLrL9vmFCzTiT8XbkRM0oPsuAJbenrwy5nZCnyUpbM243Bz+bqNeqcYVZeUwrGju7tIrwqJVRd+w==" hashValue="V5Vkkj9/tVKW8f3X15+wYsAubDa6TGY1k4XjMoMS+JQ/Qj7DQrlxLe37MEhIfgh/pRWxSj/Skug8KaIWdJjzCA==" algorithmName="SHA-512" password="CC35"/>
  <autoFilter ref="C96:K43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5:H85"/>
    <mergeCell ref="E87:H87"/>
    <mergeCell ref="E89:H89"/>
    <mergeCell ref="L2:V2"/>
  </mergeCells>
  <hyperlinks>
    <hyperlink ref="F101" r:id="rId1" display="https://podminky.urs.cz/item/CS_URS_2023_02/113106190"/>
    <hyperlink ref="F106" r:id="rId2" display="https://podminky.urs.cz/item/CS_URS_2023_02/113107163"/>
    <hyperlink ref="F111" r:id="rId3" display="https://podminky.urs.cz/item/CS_URS_2023_02/113107171"/>
    <hyperlink ref="F116" r:id="rId4" display="https://podminky.urs.cz/item/CS_URS_2023_02/113107323"/>
    <hyperlink ref="F121" r:id="rId5" display="https://podminky.urs.cz/item/CS_URS_2023_02/115101201"/>
    <hyperlink ref="F123" r:id="rId6" display="https://podminky.urs.cz/item/CS_URS_2023_02/115101301"/>
    <hyperlink ref="F125" r:id="rId7" display="https://podminky.urs.cz/item/CS_URS_2023_02/119001422"/>
    <hyperlink ref="F129" r:id="rId8" display="https://podminky.urs.cz/item/CS_URS_2023_02/121151103"/>
    <hyperlink ref="F134" r:id="rId9" display="https://podminky.urs.cz/item/CS_URS_2023_02/132154206"/>
    <hyperlink ref="F139" r:id="rId10" display="https://podminky.urs.cz/item/CS_URS_2023_02/132254206"/>
    <hyperlink ref="F142" r:id="rId11" display="https://podminky.urs.cz/item/CS_URS_2023_02/132354206"/>
    <hyperlink ref="F145" r:id="rId12" display="https://podminky.urs.cz/item/CS_URS_2023_02/132454206"/>
    <hyperlink ref="F148" r:id="rId13" display="https://podminky.urs.cz/item/CS_URS_2023_02/139001101"/>
    <hyperlink ref="F155" r:id="rId14" display="https://podminky.urs.cz/item/CS_URS_2023_02/151811131"/>
    <hyperlink ref="F158" r:id="rId15" display="https://podminky.urs.cz/item/CS_URS_2023_02/151811231"/>
    <hyperlink ref="F160" r:id="rId16" display="https://podminky.urs.cz/item/CS_URS_2023_02/162651112"/>
    <hyperlink ref="F177" r:id="rId17" display="https://podminky.urs.cz/item/CS_URS_2023_02/162651132"/>
    <hyperlink ref="F184" r:id="rId18" display="https://podminky.urs.cz/item/CS_URS_2023_02/162751137"/>
    <hyperlink ref="F189" r:id="rId19" display="https://podminky.urs.cz/item/CS_URS_2023_02/162751139"/>
    <hyperlink ref="F192" r:id="rId20" display="https://podminky.urs.cz/item/CS_URS_2023_02/167151111"/>
    <hyperlink ref="F204" r:id="rId21" display="https://podminky.urs.cz/item/CS_URS_2023_02/167151112"/>
    <hyperlink ref="F211" r:id="rId22" display="https://podminky.urs.cz/item/CS_URS_2023_02/171201231"/>
    <hyperlink ref="F214" r:id="rId23" display="https://podminky.urs.cz/item/CS_URS_2023_02/171251201"/>
    <hyperlink ref="F218" r:id="rId24" display="https://podminky.urs.cz/item/CS_URS_2023_02/174151101"/>
    <hyperlink ref="F225" r:id="rId25" display="https://podminky.urs.cz/item/CS_URS_2023_02/175151101"/>
    <hyperlink ref="F231" r:id="rId26" display="https://podminky.urs.cz/item/CS_URS_2023_02/181351003"/>
    <hyperlink ref="F235" r:id="rId27" display="https://podminky.urs.cz/item/CS_URS_2023_02/181411131"/>
    <hyperlink ref="F240" r:id="rId28" display="https://podminky.urs.cz/item/CS_URS_2023_02/212755214"/>
    <hyperlink ref="F243" r:id="rId29" display="https://podminky.urs.cz/item/CS_URS_2023_02/451572111"/>
    <hyperlink ref="F248" r:id="rId30" display="https://podminky.urs.cz/item/CS_URS_2023_02/452313141"/>
    <hyperlink ref="F258" r:id="rId31" display="https://podminky.urs.cz/item/CS_URS_2023_02/564710003"/>
    <hyperlink ref="F263" r:id="rId32" display="https://podminky.urs.cz/item/CS_URS_2023_02/564760001"/>
    <hyperlink ref="F268" r:id="rId33" display="https://podminky.urs.cz/item/CS_URS_2023_02/564770101"/>
    <hyperlink ref="F273" r:id="rId34" display="https://podminky.urs.cz/item/CS_URS_2023_02/581131316"/>
    <hyperlink ref="F278" r:id="rId35" display="https://podminky.urs.cz/item/CS_URS_2023_02/584921111"/>
    <hyperlink ref="F284" r:id="rId36" display="https://podminky.urs.cz/item/CS_URS_2023_02/852242122"/>
    <hyperlink ref="F289" r:id="rId37" display="https://podminky.urs.cz/item/CS_URS_2023_02/857242122"/>
    <hyperlink ref="F297" r:id="rId38" display="https://podminky.urs.cz/item/CS_URS_2023_02/871241211"/>
    <hyperlink ref="F305" r:id="rId39" display="https://podminky.urs.cz/item/CS_URS_2023_02/877241101"/>
    <hyperlink ref="F310" r:id="rId40" display="https://podminky.urs.cz/item/CS_URS_2023_02/877241201"/>
    <hyperlink ref="F324" r:id="rId41" display="https://podminky.urs.cz/item/CS_URS_2023_02/877241210"/>
    <hyperlink ref="F329" r:id="rId42" display="https://podminky.urs.cz/item/CS_URS_2023_02/891241112"/>
    <hyperlink ref="F337" r:id="rId43" display="https://podminky.urs.cz/item/CS_URS_2023_02/891247112"/>
    <hyperlink ref="F342" r:id="rId44" display="https://podminky.urs.cz/item/CS_URS_2023_02/892241111"/>
    <hyperlink ref="F346" r:id="rId45" display="https://podminky.urs.cz/item/CS_URS_2023_02/892273122"/>
    <hyperlink ref="F350" r:id="rId46" display="https://podminky.urs.cz/item/CS_URS_2023_02/892372111"/>
    <hyperlink ref="F357" r:id="rId47" display="https://podminky.urs.cz/item/CS_URS_2023_02/899401113"/>
    <hyperlink ref="F363" r:id="rId48" display="https://podminky.urs.cz/item/CS_URS_2023_02/899712111"/>
    <hyperlink ref="F371" r:id="rId49" display="https://podminky.urs.cz/item/CS_URS_2023_02/899721111"/>
    <hyperlink ref="F374" r:id="rId50" display="https://podminky.urs.cz/item/CS_URS_2023_02/899722113"/>
    <hyperlink ref="F377" r:id="rId51" display="https://podminky.urs.cz/item/CS_URS_2023_02/919726123"/>
    <hyperlink ref="F383" r:id="rId52" display="https://podminky.urs.cz/item/CS_URS_2023_02/919735123"/>
    <hyperlink ref="F387" r:id="rId53" display="https://podminky.urs.cz/item/CS_URS_2023_02/979094441"/>
    <hyperlink ref="F390" r:id="rId54" display="https://podminky.urs.cz/item/CS_URS_2023_02/997221551"/>
    <hyperlink ref="F392" r:id="rId55" display="https://podminky.urs.cz/item/CS_URS_2023_02/997221559"/>
    <hyperlink ref="F395" r:id="rId56" display="https://podminky.urs.cz/item/CS_URS_2023_02/997221571"/>
    <hyperlink ref="F403" r:id="rId57" display="https://podminky.urs.cz/item/CS_URS_2023_02/997221579"/>
    <hyperlink ref="F411" r:id="rId58" display="https://podminky.urs.cz/item/CS_URS_2023_02/997221612"/>
    <hyperlink ref="F416" r:id="rId59" display="https://podminky.urs.cz/item/CS_URS_2023_02/997221861"/>
    <hyperlink ref="F418" r:id="rId60" display="https://podminky.urs.cz/item/CS_URS_2023_02/997221873"/>
    <hyperlink ref="F421" r:id="rId61" display="https://podminky.urs.cz/item/CS_URS_2023_02/998276101"/>
    <hyperlink ref="F423" r:id="rId62" display="https://podminky.urs.cz/item/CS_URS_2023_02/998276126"/>
    <hyperlink ref="F427" r:id="rId63" display="https://podminky.urs.cz/item/CS_URS_2023_02/230032029"/>
    <hyperlink ref="F431" r:id="rId64" display="https://podminky.urs.cz/item/CS_URS_2023_02/4606615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5"/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127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1178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1179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2667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ROUND(J97,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ROUND((SUM(BE97:BE355)),  2)</f>
        <v>0</v>
      </c>
      <c r="G35" s="41"/>
      <c r="H35" s="41"/>
      <c r="I35" s="161">
        <v>0.20999999999999999</v>
      </c>
      <c r="J35" s="160">
        <f>ROUND(((SUM(BE97:BE355))*I35),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ROUND((SUM(BF97:BF355)),  2)</f>
        <v>0</v>
      </c>
      <c r="G36" s="41"/>
      <c r="H36" s="41"/>
      <c r="I36" s="161">
        <v>0.12</v>
      </c>
      <c r="J36" s="160">
        <f>ROUND(((SUM(BF97:BF355))*I36),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ROUND((SUM(BG97:BG355)),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ROUND((SUM(BH97:BH355)),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ROUND((SUM(BI97:BI355)),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1178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1179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IO.02.12 - Řad B3_nezpůsobilé výdaje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J97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J98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J99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J204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J207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J221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J246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187</v>
      </c>
      <c r="E70" s="186"/>
      <c r="F70" s="186"/>
      <c r="G70" s="186"/>
      <c r="H70" s="186"/>
      <c r="I70" s="186"/>
      <c r="J70" s="187">
        <f>J326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188</v>
      </c>
      <c r="E71" s="186"/>
      <c r="F71" s="186"/>
      <c r="G71" s="186"/>
      <c r="H71" s="186"/>
      <c r="I71" s="186"/>
      <c r="J71" s="187">
        <f>J333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189</v>
      </c>
      <c r="E72" s="186"/>
      <c r="F72" s="186"/>
      <c r="G72" s="186"/>
      <c r="H72" s="186"/>
      <c r="I72" s="186"/>
      <c r="J72" s="187">
        <f>J343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8"/>
      <c r="C73" s="179"/>
      <c r="D73" s="180" t="s">
        <v>190</v>
      </c>
      <c r="E73" s="181"/>
      <c r="F73" s="181"/>
      <c r="G73" s="181"/>
      <c r="H73" s="181"/>
      <c r="I73" s="181"/>
      <c r="J73" s="182">
        <f>J348</f>
        <v>0</v>
      </c>
      <c r="K73" s="179"/>
      <c r="L73" s="183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4"/>
      <c r="C74" s="128"/>
      <c r="D74" s="185" t="s">
        <v>192</v>
      </c>
      <c r="E74" s="186"/>
      <c r="F74" s="186"/>
      <c r="G74" s="186"/>
      <c r="H74" s="186"/>
      <c r="I74" s="186"/>
      <c r="J74" s="187">
        <f>J349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4"/>
      <c r="C75" s="128"/>
      <c r="D75" s="185" t="s">
        <v>193</v>
      </c>
      <c r="E75" s="186"/>
      <c r="F75" s="186"/>
      <c r="G75" s="186"/>
      <c r="H75" s="186"/>
      <c r="I75" s="186"/>
      <c r="J75" s="187">
        <f>J353</f>
        <v>0</v>
      </c>
      <c r="K75" s="128"/>
      <c r="L75" s="18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2" customFormat="1" ht="21.84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81" s="2" customFormat="1" ht="6.96" customHeight="1">
      <c r="A81" s="41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4.96" customHeight="1">
      <c r="A82" s="41"/>
      <c r="B82" s="42"/>
      <c r="C82" s="26" t="s">
        <v>194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16</v>
      </c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173" t="str">
        <f>E7</f>
        <v>VODOVOD BORKA</v>
      </c>
      <c r="F85" s="35"/>
      <c r="G85" s="35"/>
      <c r="H85" s="35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" customFormat="1" ht="12" customHeight="1">
      <c r="B86" s="24"/>
      <c r="C86" s="35" t="s">
        <v>175</v>
      </c>
      <c r="D86" s="25"/>
      <c r="E86" s="25"/>
      <c r="F86" s="25"/>
      <c r="G86" s="25"/>
      <c r="H86" s="25"/>
      <c r="I86" s="25"/>
      <c r="J86" s="25"/>
      <c r="K86" s="25"/>
      <c r="L86" s="23"/>
    </row>
    <row r="87" s="2" customFormat="1" ht="16.5" customHeight="1">
      <c r="A87" s="41"/>
      <c r="B87" s="42"/>
      <c r="C87" s="43"/>
      <c r="D87" s="43"/>
      <c r="E87" s="173" t="s">
        <v>1178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1179</v>
      </c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6.5" customHeight="1">
      <c r="A89" s="41"/>
      <c r="B89" s="42"/>
      <c r="C89" s="43"/>
      <c r="D89" s="43"/>
      <c r="E89" s="72" t="str">
        <f>E11</f>
        <v>IO.02.12 - Řad B3_nezpůsobilé výdaje</v>
      </c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5" t="s">
        <v>21</v>
      </c>
      <c r="D91" s="43"/>
      <c r="E91" s="43"/>
      <c r="F91" s="30" t="str">
        <f>F14</f>
        <v>Obec Přestavlky u Čerčan</v>
      </c>
      <c r="G91" s="43"/>
      <c r="H91" s="43"/>
      <c r="I91" s="35" t="s">
        <v>23</v>
      </c>
      <c r="J91" s="75" t="str">
        <f>IF(J14="","",J14)</f>
        <v>4. 9. 2023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25.65" customHeight="1">
      <c r="A93" s="41"/>
      <c r="B93" s="42"/>
      <c r="C93" s="35" t="s">
        <v>25</v>
      </c>
      <c r="D93" s="43"/>
      <c r="E93" s="43"/>
      <c r="F93" s="30" t="str">
        <f>E17</f>
        <v>Obec Přestavlky u Čerčan</v>
      </c>
      <c r="G93" s="43"/>
      <c r="H93" s="43"/>
      <c r="I93" s="35" t="s">
        <v>30</v>
      </c>
      <c r="J93" s="39" t="str">
        <f>E23</f>
        <v>Vodohospodářský rozvoj a výstavba, a.s.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5" t="s">
        <v>28</v>
      </c>
      <c r="D94" s="43"/>
      <c r="E94" s="43"/>
      <c r="F94" s="30" t="str">
        <f>IF(E20="","",E20)</f>
        <v>Vyplň údaj</v>
      </c>
      <c r="G94" s="43"/>
      <c r="H94" s="43"/>
      <c r="I94" s="35" t="s">
        <v>33</v>
      </c>
      <c r="J94" s="39" t="str">
        <f>E26</f>
        <v>M. Morská</v>
      </c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11" customFormat="1" ht="29.28" customHeight="1">
      <c r="A96" s="189"/>
      <c r="B96" s="190"/>
      <c r="C96" s="191" t="s">
        <v>195</v>
      </c>
      <c r="D96" s="192" t="s">
        <v>56</v>
      </c>
      <c r="E96" s="192" t="s">
        <v>52</v>
      </c>
      <c r="F96" s="192" t="s">
        <v>53</v>
      </c>
      <c r="G96" s="192" t="s">
        <v>196</v>
      </c>
      <c r="H96" s="192" t="s">
        <v>197</v>
      </c>
      <c r="I96" s="192" t="s">
        <v>198</v>
      </c>
      <c r="J96" s="192" t="s">
        <v>179</v>
      </c>
      <c r="K96" s="193" t="s">
        <v>199</v>
      </c>
      <c r="L96" s="194"/>
      <c r="M96" s="95" t="s">
        <v>19</v>
      </c>
      <c r="N96" s="96" t="s">
        <v>41</v>
      </c>
      <c r="O96" s="96" t="s">
        <v>200</v>
      </c>
      <c r="P96" s="96" t="s">
        <v>201</v>
      </c>
      <c r="Q96" s="96" t="s">
        <v>202</v>
      </c>
      <c r="R96" s="96" t="s">
        <v>203</v>
      </c>
      <c r="S96" s="96" t="s">
        <v>204</v>
      </c>
      <c r="T96" s="97" t="s">
        <v>205</v>
      </c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</row>
    <row r="97" s="2" customFormat="1" ht="22.8" customHeight="1">
      <c r="A97" s="41"/>
      <c r="B97" s="42"/>
      <c r="C97" s="102" t="s">
        <v>206</v>
      </c>
      <c r="D97" s="43"/>
      <c r="E97" s="43"/>
      <c r="F97" s="43"/>
      <c r="G97" s="43"/>
      <c r="H97" s="43"/>
      <c r="I97" s="43"/>
      <c r="J97" s="195">
        <f>BK97</f>
        <v>0</v>
      </c>
      <c r="K97" s="43"/>
      <c r="L97" s="47"/>
      <c r="M97" s="98"/>
      <c r="N97" s="196"/>
      <c r="O97" s="99"/>
      <c r="P97" s="197">
        <f>P98+P348</f>
        <v>0</v>
      </c>
      <c r="Q97" s="99"/>
      <c r="R97" s="197">
        <f>R98+R348</f>
        <v>1.6446209999999999</v>
      </c>
      <c r="S97" s="99"/>
      <c r="T97" s="198">
        <f>T98+T348</f>
        <v>74.400000000000006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70</v>
      </c>
      <c r="AU97" s="20" t="s">
        <v>180</v>
      </c>
      <c r="BK97" s="199">
        <f>BK98+BK348</f>
        <v>0</v>
      </c>
    </row>
    <row r="98" s="12" customFormat="1" ht="25.92" customHeight="1">
      <c r="A98" s="12"/>
      <c r="B98" s="200"/>
      <c r="C98" s="201"/>
      <c r="D98" s="202" t="s">
        <v>70</v>
      </c>
      <c r="E98" s="203" t="s">
        <v>207</v>
      </c>
      <c r="F98" s="203" t="s">
        <v>208</v>
      </c>
      <c r="G98" s="201"/>
      <c r="H98" s="201"/>
      <c r="I98" s="204"/>
      <c r="J98" s="205">
        <f>BK98</f>
        <v>0</v>
      </c>
      <c r="K98" s="201"/>
      <c r="L98" s="206"/>
      <c r="M98" s="207"/>
      <c r="N98" s="208"/>
      <c r="O98" s="208"/>
      <c r="P98" s="209">
        <f>P99+P204+P207+P221+P246+P326+P333+P343</f>
        <v>0</v>
      </c>
      <c r="Q98" s="208"/>
      <c r="R98" s="209">
        <f>R99+R204+R207+R221+R246+R326+R333+R343</f>
        <v>1.6446209999999999</v>
      </c>
      <c r="S98" s="208"/>
      <c r="T98" s="210">
        <f>T99+T204+T207+T221+T246+T326+T333+T343</f>
        <v>74.400000000000006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70</v>
      </c>
      <c r="AU98" s="212" t="s">
        <v>71</v>
      </c>
      <c r="AY98" s="211" t="s">
        <v>209</v>
      </c>
      <c r="BK98" s="213">
        <f>BK99+BK204+BK207+BK221+BK246+BK326+BK333+BK343</f>
        <v>0</v>
      </c>
    </row>
    <row r="99" s="12" customFormat="1" ht="22.8" customHeight="1">
      <c r="A99" s="12"/>
      <c r="B99" s="200"/>
      <c r="C99" s="201"/>
      <c r="D99" s="202" t="s">
        <v>70</v>
      </c>
      <c r="E99" s="214" t="s">
        <v>79</v>
      </c>
      <c r="F99" s="214" t="s">
        <v>210</v>
      </c>
      <c r="G99" s="201"/>
      <c r="H99" s="201"/>
      <c r="I99" s="204"/>
      <c r="J99" s="215">
        <f>BK99</f>
        <v>0</v>
      </c>
      <c r="K99" s="201"/>
      <c r="L99" s="206"/>
      <c r="M99" s="207"/>
      <c r="N99" s="208"/>
      <c r="O99" s="208"/>
      <c r="P99" s="209">
        <f>SUM(P100:P203)</f>
        <v>0</v>
      </c>
      <c r="Q99" s="208"/>
      <c r="R99" s="209">
        <f>SUM(R100:R203)</f>
        <v>0.45033800000000002</v>
      </c>
      <c r="S99" s="208"/>
      <c r="T99" s="210">
        <f>SUM(T100:T203)</f>
        <v>74.400000000000006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79</v>
      </c>
      <c r="AT99" s="212" t="s">
        <v>70</v>
      </c>
      <c r="AU99" s="212" t="s">
        <v>79</v>
      </c>
      <c r="AY99" s="211" t="s">
        <v>209</v>
      </c>
      <c r="BK99" s="213">
        <f>SUM(BK100:BK203)</f>
        <v>0</v>
      </c>
    </row>
    <row r="100" s="2" customFormat="1" ht="37.8" customHeight="1">
      <c r="A100" s="41"/>
      <c r="B100" s="42"/>
      <c r="C100" s="216" t="s">
        <v>79</v>
      </c>
      <c r="D100" s="216" t="s">
        <v>211</v>
      </c>
      <c r="E100" s="217" t="s">
        <v>1611</v>
      </c>
      <c r="F100" s="218" t="s">
        <v>1612</v>
      </c>
      <c r="G100" s="219" t="s">
        <v>258</v>
      </c>
      <c r="H100" s="220">
        <v>93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0.57999999999999996</v>
      </c>
      <c r="T100" s="226">
        <f>S100*H100</f>
        <v>53.939999999999998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2668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1614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1185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3" customFormat="1">
      <c r="A103" s="13"/>
      <c r="B103" s="234"/>
      <c r="C103" s="235"/>
      <c r="D103" s="236" t="s">
        <v>220</v>
      </c>
      <c r="E103" s="237" t="s">
        <v>19</v>
      </c>
      <c r="F103" s="238" t="s">
        <v>269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220</v>
      </c>
      <c r="AU103" s="244" t="s">
        <v>81</v>
      </c>
      <c r="AV103" s="13" t="s">
        <v>79</v>
      </c>
      <c r="AW103" s="13" t="s">
        <v>32</v>
      </c>
      <c r="AX103" s="13" t="s">
        <v>71</v>
      </c>
      <c r="AY103" s="244" t="s">
        <v>209</v>
      </c>
    </row>
    <row r="104" s="14" customFormat="1">
      <c r="A104" s="14"/>
      <c r="B104" s="245"/>
      <c r="C104" s="246"/>
      <c r="D104" s="236" t="s">
        <v>220</v>
      </c>
      <c r="E104" s="247" t="s">
        <v>19</v>
      </c>
      <c r="F104" s="248" t="s">
        <v>2137</v>
      </c>
      <c r="G104" s="246"/>
      <c r="H104" s="249">
        <v>93</v>
      </c>
      <c r="I104" s="250"/>
      <c r="J104" s="246"/>
      <c r="K104" s="246"/>
      <c r="L104" s="251"/>
      <c r="M104" s="252"/>
      <c r="N104" s="253"/>
      <c r="O104" s="253"/>
      <c r="P104" s="253"/>
      <c r="Q104" s="253"/>
      <c r="R104" s="253"/>
      <c r="S104" s="253"/>
      <c r="T104" s="25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5" t="s">
        <v>220</v>
      </c>
      <c r="AU104" s="255" t="s">
        <v>81</v>
      </c>
      <c r="AV104" s="14" t="s">
        <v>81</v>
      </c>
      <c r="AW104" s="14" t="s">
        <v>32</v>
      </c>
      <c r="AX104" s="14" t="s">
        <v>79</v>
      </c>
      <c r="AY104" s="255" t="s">
        <v>209</v>
      </c>
    </row>
    <row r="105" s="2" customFormat="1" ht="33" customHeight="1">
      <c r="A105" s="41"/>
      <c r="B105" s="42"/>
      <c r="C105" s="216" t="s">
        <v>81</v>
      </c>
      <c r="D105" s="216" t="s">
        <v>211</v>
      </c>
      <c r="E105" s="217" t="s">
        <v>1616</v>
      </c>
      <c r="F105" s="218" t="s">
        <v>1617</v>
      </c>
      <c r="G105" s="219" t="s">
        <v>258</v>
      </c>
      <c r="H105" s="220">
        <v>93</v>
      </c>
      <c r="I105" s="221"/>
      <c r="J105" s="222">
        <f>ROUND(I105*H105,2)</f>
        <v>0</v>
      </c>
      <c r="K105" s="218" t="s">
        <v>215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0.22</v>
      </c>
      <c r="T105" s="226">
        <f>S105*H105</f>
        <v>20.460000000000001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216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216</v>
      </c>
      <c r="BM105" s="227" t="s">
        <v>2669</v>
      </c>
    </row>
    <row r="106" s="2" customFormat="1">
      <c r="A106" s="41"/>
      <c r="B106" s="42"/>
      <c r="C106" s="43"/>
      <c r="D106" s="229" t="s">
        <v>218</v>
      </c>
      <c r="E106" s="43"/>
      <c r="F106" s="230" t="s">
        <v>1619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218</v>
      </c>
      <c r="AU106" s="20" t="s">
        <v>81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1185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269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81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4" customFormat="1">
      <c r="A109" s="14"/>
      <c r="B109" s="245"/>
      <c r="C109" s="246"/>
      <c r="D109" s="236" t="s">
        <v>220</v>
      </c>
      <c r="E109" s="247" t="s">
        <v>19</v>
      </c>
      <c r="F109" s="248" t="s">
        <v>2137</v>
      </c>
      <c r="G109" s="246"/>
      <c r="H109" s="249">
        <v>93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220</v>
      </c>
      <c r="AU109" s="255" t="s">
        <v>81</v>
      </c>
      <c r="AV109" s="14" t="s">
        <v>81</v>
      </c>
      <c r="AW109" s="14" t="s">
        <v>32</v>
      </c>
      <c r="AX109" s="14" t="s">
        <v>79</v>
      </c>
      <c r="AY109" s="255" t="s">
        <v>209</v>
      </c>
    </row>
    <row r="110" s="2" customFormat="1" ht="16.5" customHeight="1">
      <c r="A110" s="41"/>
      <c r="B110" s="42"/>
      <c r="C110" s="216" t="s">
        <v>146</v>
      </c>
      <c r="D110" s="216" t="s">
        <v>211</v>
      </c>
      <c r="E110" s="217" t="s">
        <v>285</v>
      </c>
      <c r="F110" s="218" t="s">
        <v>286</v>
      </c>
      <c r="G110" s="219" t="s">
        <v>287</v>
      </c>
      <c r="H110" s="220">
        <v>150</v>
      </c>
      <c r="I110" s="221"/>
      <c r="J110" s="222">
        <f>ROUND(I110*H110,2)</f>
        <v>0</v>
      </c>
      <c r="K110" s="218" t="s">
        <v>215</v>
      </c>
      <c r="L110" s="47"/>
      <c r="M110" s="223" t="s">
        <v>19</v>
      </c>
      <c r="N110" s="224" t="s">
        <v>42</v>
      </c>
      <c r="O110" s="87"/>
      <c r="P110" s="225">
        <f>O110*H110</f>
        <v>0</v>
      </c>
      <c r="Q110" s="225">
        <v>3.0000000000000001E-05</v>
      </c>
      <c r="R110" s="225">
        <f>Q110*H110</f>
        <v>0.0045000000000000005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216</v>
      </c>
      <c r="AT110" s="227" t="s">
        <v>211</v>
      </c>
      <c r="AU110" s="227" t="s">
        <v>81</v>
      </c>
      <c r="AY110" s="20" t="s">
        <v>209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79</v>
      </c>
      <c r="BK110" s="228">
        <f>ROUND(I110*H110,2)</f>
        <v>0</v>
      </c>
      <c r="BL110" s="20" t="s">
        <v>216</v>
      </c>
      <c r="BM110" s="227" t="s">
        <v>2670</v>
      </c>
    </row>
    <row r="111" s="2" customFormat="1">
      <c r="A111" s="41"/>
      <c r="B111" s="42"/>
      <c r="C111" s="43"/>
      <c r="D111" s="229" t="s">
        <v>218</v>
      </c>
      <c r="E111" s="43"/>
      <c r="F111" s="230" t="s">
        <v>289</v>
      </c>
      <c r="G111" s="43"/>
      <c r="H111" s="43"/>
      <c r="I111" s="231"/>
      <c r="J111" s="43"/>
      <c r="K111" s="43"/>
      <c r="L111" s="47"/>
      <c r="M111" s="232"/>
      <c r="N111" s="233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218</v>
      </c>
      <c r="AU111" s="20" t="s">
        <v>81</v>
      </c>
    </row>
    <row r="112" s="2" customFormat="1" ht="24.15" customHeight="1">
      <c r="A112" s="41"/>
      <c r="B112" s="42"/>
      <c r="C112" s="216" t="s">
        <v>216</v>
      </c>
      <c r="D112" s="216" t="s">
        <v>211</v>
      </c>
      <c r="E112" s="217" t="s">
        <v>291</v>
      </c>
      <c r="F112" s="218" t="s">
        <v>292</v>
      </c>
      <c r="G112" s="219" t="s">
        <v>293</v>
      </c>
      <c r="H112" s="220">
        <v>15</v>
      </c>
      <c r="I112" s="221"/>
      <c r="J112" s="222">
        <f>ROUND(I112*H112,2)</f>
        <v>0</v>
      </c>
      <c r="K112" s="218" t="s">
        <v>215</v>
      </c>
      <c r="L112" s="47"/>
      <c r="M112" s="223" t="s">
        <v>19</v>
      </c>
      <c r="N112" s="224" t="s">
        <v>42</v>
      </c>
      <c r="O112" s="87"/>
      <c r="P112" s="225">
        <f>O112*H112</f>
        <v>0</v>
      </c>
      <c r="Q112" s="225">
        <v>0</v>
      </c>
      <c r="R112" s="225">
        <f>Q112*H112</f>
        <v>0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216</v>
      </c>
      <c r="AT112" s="227" t="s">
        <v>211</v>
      </c>
      <c r="AU112" s="227" t="s">
        <v>81</v>
      </c>
      <c r="AY112" s="20" t="s">
        <v>209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20" t="s">
        <v>79</v>
      </c>
      <c r="BK112" s="228">
        <f>ROUND(I112*H112,2)</f>
        <v>0</v>
      </c>
      <c r="BL112" s="20" t="s">
        <v>216</v>
      </c>
      <c r="BM112" s="227" t="s">
        <v>2671</v>
      </c>
    </row>
    <row r="113" s="2" customFormat="1">
      <c r="A113" s="41"/>
      <c r="B113" s="42"/>
      <c r="C113" s="43"/>
      <c r="D113" s="229" t="s">
        <v>218</v>
      </c>
      <c r="E113" s="43"/>
      <c r="F113" s="230" t="s">
        <v>295</v>
      </c>
      <c r="G113" s="43"/>
      <c r="H113" s="43"/>
      <c r="I113" s="231"/>
      <c r="J113" s="43"/>
      <c r="K113" s="43"/>
      <c r="L113" s="47"/>
      <c r="M113" s="232"/>
      <c r="N113" s="233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218</v>
      </c>
      <c r="AU113" s="20" t="s">
        <v>81</v>
      </c>
    </row>
    <row r="114" s="2" customFormat="1" ht="49.05" customHeight="1">
      <c r="A114" s="41"/>
      <c r="B114" s="42"/>
      <c r="C114" s="216" t="s">
        <v>236</v>
      </c>
      <c r="D114" s="216" t="s">
        <v>211</v>
      </c>
      <c r="E114" s="217" t="s">
        <v>318</v>
      </c>
      <c r="F114" s="218" t="s">
        <v>319</v>
      </c>
      <c r="G114" s="219" t="s">
        <v>299</v>
      </c>
      <c r="H114" s="220">
        <v>3</v>
      </c>
      <c r="I114" s="221"/>
      <c r="J114" s="222">
        <f>ROUND(I114*H114,2)</f>
        <v>0</v>
      </c>
      <c r="K114" s="218" t="s">
        <v>215</v>
      </c>
      <c r="L114" s="47"/>
      <c r="M114" s="223" t="s">
        <v>19</v>
      </c>
      <c r="N114" s="224" t="s">
        <v>42</v>
      </c>
      <c r="O114" s="87"/>
      <c r="P114" s="225">
        <f>O114*H114</f>
        <v>0</v>
      </c>
      <c r="Q114" s="225">
        <v>0.06053</v>
      </c>
      <c r="R114" s="225">
        <f>Q114*H114</f>
        <v>0.18159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216</v>
      </c>
      <c r="AT114" s="227" t="s">
        <v>211</v>
      </c>
      <c r="AU114" s="227" t="s">
        <v>81</v>
      </c>
      <c r="AY114" s="20" t="s">
        <v>209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216</v>
      </c>
      <c r="BM114" s="227" t="s">
        <v>2672</v>
      </c>
    </row>
    <row r="115" s="2" customFormat="1">
      <c r="A115" s="41"/>
      <c r="B115" s="42"/>
      <c r="C115" s="43"/>
      <c r="D115" s="229" t="s">
        <v>218</v>
      </c>
      <c r="E115" s="43"/>
      <c r="F115" s="230" t="s">
        <v>321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218</v>
      </c>
      <c r="AU115" s="20" t="s">
        <v>81</v>
      </c>
    </row>
    <row r="116" s="13" customFormat="1">
      <c r="A116" s="13"/>
      <c r="B116" s="234"/>
      <c r="C116" s="235"/>
      <c r="D116" s="236" t="s">
        <v>220</v>
      </c>
      <c r="E116" s="237" t="s">
        <v>19</v>
      </c>
      <c r="F116" s="238" t="s">
        <v>1199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220</v>
      </c>
      <c r="AU116" s="244" t="s">
        <v>81</v>
      </c>
      <c r="AV116" s="13" t="s">
        <v>79</v>
      </c>
      <c r="AW116" s="13" t="s">
        <v>32</v>
      </c>
      <c r="AX116" s="13" t="s">
        <v>71</v>
      </c>
      <c r="AY116" s="244" t="s">
        <v>209</v>
      </c>
    </row>
    <row r="117" s="14" customFormat="1">
      <c r="A117" s="14"/>
      <c r="B117" s="245"/>
      <c r="C117" s="246"/>
      <c r="D117" s="236" t="s">
        <v>220</v>
      </c>
      <c r="E117" s="247" t="s">
        <v>19</v>
      </c>
      <c r="F117" s="248" t="s">
        <v>1836</v>
      </c>
      <c r="G117" s="246"/>
      <c r="H117" s="249">
        <v>1</v>
      </c>
      <c r="I117" s="250"/>
      <c r="J117" s="246"/>
      <c r="K117" s="246"/>
      <c r="L117" s="251"/>
      <c r="M117" s="252"/>
      <c r="N117" s="253"/>
      <c r="O117" s="253"/>
      <c r="P117" s="253"/>
      <c r="Q117" s="253"/>
      <c r="R117" s="253"/>
      <c r="S117" s="253"/>
      <c r="T117" s="25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5" t="s">
        <v>220</v>
      </c>
      <c r="AU117" s="255" t="s">
        <v>81</v>
      </c>
      <c r="AV117" s="14" t="s">
        <v>81</v>
      </c>
      <c r="AW117" s="14" t="s">
        <v>32</v>
      </c>
      <c r="AX117" s="14" t="s">
        <v>71</v>
      </c>
      <c r="AY117" s="255" t="s">
        <v>209</v>
      </c>
    </row>
    <row r="118" s="13" customFormat="1">
      <c r="A118" s="13"/>
      <c r="B118" s="234"/>
      <c r="C118" s="235"/>
      <c r="D118" s="236" t="s">
        <v>220</v>
      </c>
      <c r="E118" s="237" t="s">
        <v>19</v>
      </c>
      <c r="F118" s="238" t="s">
        <v>1201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220</v>
      </c>
      <c r="AU118" s="244" t="s">
        <v>81</v>
      </c>
      <c r="AV118" s="13" t="s">
        <v>79</v>
      </c>
      <c r="AW118" s="13" t="s">
        <v>32</v>
      </c>
      <c r="AX118" s="13" t="s">
        <v>71</v>
      </c>
      <c r="AY118" s="244" t="s">
        <v>209</v>
      </c>
    </row>
    <row r="119" s="14" customFormat="1">
      <c r="A119" s="14"/>
      <c r="B119" s="245"/>
      <c r="C119" s="246"/>
      <c r="D119" s="236" t="s">
        <v>220</v>
      </c>
      <c r="E119" s="247" t="s">
        <v>19</v>
      </c>
      <c r="F119" s="248" t="s">
        <v>303</v>
      </c>
      <c r="G119" s="246"/>
      <c r="H119" s="249">
        <v>2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220</v>
      </c>
      <c r="AU119" s="255" t="s">
        <v>81</v>
      </c>
      <c r="AV119" s="14" t="s">
        <v>81</v>
      </c>
      <c r="AW119" s="14" t="s">
        <v>32</v>
      </c>
      <c r="AX119" s="14" t="s">
        <v>71</v>
      </c>
      <c r="AY119" s="255" t="s">
        <v>209</v>
      </c>
    </row>
    <row r="120" s="15" customFormat="1">
      <c r="A120" s="15"/>
      <c r="B120" s="256"/>
      <c r="C120" s="257"/>
      <c r="D120" s="236" t="s">
        <v>220</v>
      </c>
      <c r="E120" s="258" t="s">
        <v>19</v>
      </c>
      <c r="F120" s="259" t="s">
        <v>271</v>
      </c>
      <c r="G120" s="257"/>
      <c r="H120" s="260">
        <v>3</v>
      </c>
      <c r="I120" s="261"/>
      <c r="J120" s="257"/>
      <c r="K120" s="257"/>
      <c r="L120" s="262"/>
      <c r="M120" s="263"/>
      <c r="N120" s="264"/>
      <c r="O120" s="264"/>
      <c r="P120" s="264"/>
      <c r="Q120" s="264"/>
      <c r="R120" s="264"/>
      <c r="S120" s="264"/>
      <c r="T120" s="26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66" t="s">
        <v>220</v>
      </c>
      <c r="AU120" s="266" t="s">
        <v>81</v>
      </c>
      <c r="AV120" s="15" t="s">
        <v>216</v>
      </c>
      <c r="AW120" s="15" t="s">
        <v>32</v>
      </c>
      <c r="AX120" s="15" t="s">
        <v>79</v>
      </c>
      <c r="AY120" s="266" t="s">
        <v>209</v>
      </c>
    </row>
    <row r="121" s="2" customFormat="1" ht="33" customHeight="1">
      <c r="A121" s="41"/>
      <c r="B121" s="42"/>
      <c r="C121" s="216" t="s">
        <v>227</v>
      </c>
      <c r="D121" s="216" t="s">
        <v>211</v>
      </c>
      <c r="E121" s="217" t="s">
        <v>391</v>
      </c>
      <c r="F121" s="218" t="s">
        <v>392</v>
      </c>
      <c r="G121" s="219" t="s">
        <v>362</v>
      </c>
      <c r="H121" s="220">
        <v>69</v>
      </c>
      <c r="I121" s="221"/>
      <c r="J121" s="222">
        <f>ROUND(I121*H121,2)</f>
        <v>0</v>
      </c>
      <c r="K121" s="218" t="s">
        <v>215</v>
      </c>
      <c r="L121" s="47"/>
      <c r="M121" s="223" t="s">
        <v>19</v>
      </c>
      <c r="N121" s="224" t="s">
        <v>42</v>
      </c>
      <c r="O121" s="87"/>
      <c r="P121" s="225">
        <f>O121*H121</f>
        <v>0</v>
      </c>
      <c r="Q121" s="225">
        <v>0</v>
      </c>
      <c r="R121" s="225">
        <f>Q121*H121</f>
        <v>0</v>
      </c>
      <c r="S121" s="225">
        <v>0</v>
      </c>
      <c r="T121" s="226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7" t="s">
        <v>216</v>
      </c>
      <c r="AT121" s="227" t="s">
        <v>211</v>
      </c>
      <c r="AU121" s="227" t="s">
        <v>81</v>
      </c>
      <c r="AY121" s="20" t="s">
        <v>209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20" t="s">
        <v>79</v>
      </c>
      <c r="BK121" s="228">
        <f>ROUND(I121*H121,2)</f>
        <v>0</v>
      </c>
      <c r="BL121" s="20" t="s">
        <v>216</v>
      </c>
      <c r="BM121" s="227" t="s">
        <v>2673</v>
      </c>
    </row>
    <row r="122" s="2" customFormat="1">
      <c r="A122" s="41"/>
      <c r="B122" s="42"/>
      <c r="C122" s="43"/>
      <c r="D122" s="229" t="s">
        <v>218</v>
      </c>
      <c r="E122" s="43"/>
      <c r="F122" s="230" t="s">
        <v>394</v>
      </c>
      <c r="G122" s="43"/>
      <c r="H122" s="43"/>
      <c r="I122" s="231"/>
      <c r="J122" s="43"/>
      <c r="K122" s="43"/>
      <c r="L122" s="47"/>
      <c r="M122" s="232"/>
      <c r="N122" s="233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218</v>
      </c>
      <c r="AU122" s="20" t="s">
        <v>81</v>
      </c>
    </row>
    <row r="123" s="13" customFormat="1">
      <c r="A123" s="13"/>
      <c r="B123" s="234"/>
      <c r="C123" s="235"/>
      <c r="D123" s="236" t="s">
        <v>220</v>
      </c>
      <c r="E123" s="237" t="s">
        <v>19</v>
      </c>
      <c r="F123" s="238" t="s">
        <v>395</v>
      </c>
      <c r="G123" s="235"/>
      <c r="H123" s="237" t="s">
        <v>19</v>
      </c>
      <c r="I123" s="239"/>
      <c r="J123" s="235"/>
      <c r="K123" s="235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220</v>
      </c>
      <c r="AU123" s="244" t="s">
        <v>81</v>
      </c>
      <c r="AV123" s="13" t="s">
        <v>79</v>
      </c>
      <c r="AW123" s="13" t="s">
        <v>32</v>
      </c>
      <c r="AX123" s="13" t="s">
        <v>71</v>
      </c>
      <c r="AY123" s="244" t="s">
        <v>209</v>
      </c>
    </row>
    <row r="124" s="14" customFormat="1">
      <c r="A124" s="14"/>
      <c r="B124" s="245"/>
      <c r="C124" s="246"/>
      <c r="D124" s="236" t="s">
        <v>220</v>
      </c>
      <c r="E124" s="247" t="s">
        <v>19</v>
      </c>
      <c r="F124" s="248" t="s">
        <v>1526</v>
      </c>
      <c r="G124" s="246"/>
      <c r="H124" s="249">
        <v>230</v>
      </c>
      <c r="I124" s="250"/>
      <c r="J124" s="246"/>
      <c r="K124" s="246"/>
      <c r="L124" s="251"/>
      <c r="M124" s="252"/>
      <c r="N124" s="253"/>
      <c r="O124" s="253"/>
      <c r="P124" s="253"/>
      <c r="Q124" s="253"/>
      <c r="R124" s="253"/>
      <c r="S124" s="253"/>
      <c r="T124" s="25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5" t="s">
        <v>220</v>
      </c>
      <c r="AU124" s="255" t="s">
        <v>81</v>
      </c>
      <c r="AV124" s="14" t="s">
        <v>81</v>
      </c>
      <c r="AW124" s="14" t="s">
        <v>32</v>
      </c>
      <c r="AX124" s="14" t="s">
        <v>71</v>
      </c>
      <c r="AY124" s="255" t="s">
        <v>209</v>
      </c>
    </row>
    <row r="125" s="14" customFormat="1">
      <c r="A125" s="14"/>
      <c r="B125" s="245"/>
      <c r="C125" s="246"/>
      <c r="D125" s="236" t="s">
        <v>220</v>
      </c>
      <c r="E125" s="247" t="s">
        <v>19</v>
      </c>
      <c r="F125" s="248" t="s">
        <v>2674</v>
      </c>
      <c r="G125" s="246"/>
      <c r="H125" s="249">
        <v>69</v>
      </c>
      <c r="I125" s="250"/>
      <c r="J125" s="246"/>
      <c r="K125" s="246"/>
      <c r="L125" s="251"/>
      <c r="M125" s="252"/>
      <c r="N125" s="253"/>
      <c r="O125" s="253"/>
      <c r="P125" s="253"/>
      <c r="Q125" s="253"/>
      <c r="R125" s="253"/>
      <c r="S125" s="253"/>
      <c r="T125" s="25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5" t="s">
        <v>220</v>
      </c>
      <c r="AU125" s="255" t="s">
        <v>81</v>
      </c>
      <c r="AV125" s="14" t="s">
        <v>81</v>
      </c>
      <c r="AW125" s="14" t="s">
        <v>32</v>
      </c>
      <c r="AX125" s="14" t="s">
        <v>79</v>
      </c>
      <c r="AY125" s="255" t="s">
        <v>209</v>
      </c>
    </row>
    <row r="126" s="2" customFormat="1" ht="24.15" customHeight="1">
      <c r="A126" s="41"/>
      <c r="B126" s="42"/>
      <c r="C126" s="216" t="s">
        <v>245</v>
      </c>
      <c r="D126" s="216" t="s">
        <v>211</v>
      </c>
      <c r="E126" s="217" t="s">
        <v>400</v>
      </c>
      <c r="F126" s="218" t="s">
        <v>401</v>
      </c>
      <c r="G126" s="219" t="s">
        <v>362</v>
      </c>
      <c r="H126" s="220">
        <v>80.5</v>
      </c>
      <c r="I126" s="221"/>
      <c r="J126" s="222">
        <f>ROUND(I126*H126,2)</f>
        <v>0</v>
      </c>
      <c r="K126" s="218" t="s">
        <v>215</v>
      </c>
      <c r="L126" s="47"/>
      <c r="M126" s="223" t="s">
        <v>19</v>
      </c>
      <c r="N126" s="224" t="s">
        <v>42</v>
      </c>
      <c r="O126" s="87"/>
      <c r="P126" s="225">
        <f>O126*H126</f>
        <v>0</v>
      </c>
      <c r="Q126" s="225">
        <v>0</v>
      </c>
      <c r="R126" s="225">
        <f>Q126*H126</f>
        <v>0</v>
      </c>
      <c r="S126" s="225">
        <v>0</v>
      </c>
      <c r="T126" s="226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216</v>
      </c>
      <c r="AT126" s="227" t="s">
        <v>211</v>
      </c>
      <c r="AU126" s="227" t="s">
        <v>81</v>
      </c>
      <c r="AY126" s="20" t="s">
        <v>209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20" t="s">
        <v>79</v>
      </c>
      <c r="BK126" s="228">
        <f>ROUND(I126*H126,2)</f>
        <v>0</v>
      </c>
      <c r="BL126" s="20" t="s">
        <v>216</v>
      </c>
      <c r="BM126" s="227" t="s">
        <v>2675</v>
      </c>
    </row>
    <row r="127" s="2" customFormat="1">
      <c r="A127" s="41"/>
      <c r="B127" s="42"/>
      <c r="C127" s="43"/>
      <c r="D127" s="229" t="s">
        <v>218</v>
      </c>
      <c r="E127" s="43"/>
      <c r="F127" s="230" t="s">
        <v>403</v>
      </c>
      <c r="G127" s="43"/>
      <c r="H127" s="43"/>
      <c r="I127" s="231"/>
      <c r="J127" s="43"/>
      <c r="K127" s="43"/>
      <c r="L127" s="47"/>
      <c r="M127" s="232"/>
      <c r="N127" s="233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218</v>
      </c>
      <c r="AU127" s="20" t="s">
        <v>81</v>
      </c>
    </row>
    <row r="128" s="14" customFormat="1">
      <c r="A128" s="14"/>
      <c r="B128" s="245"/>
      <c r="C128" s="246"/>
      <c r="D128" s="236" t="s">
        <v>220</v>
      </c>
      <c r="E128" s="247" t="s">
        <v>19</v>
      </c>
      <c r="F128" s="248" t="s">
        <v>2676</v>
      </c>
      <c r="G128" s="246"/>
      <c r="H128" s="249">
        <v>80.5</v>
      </c>
      <c r="I128" s="250"/>
      <c r="J128" s="246"/>
      <c r="K128" s="246"/>
      <c r="L128" s="251"/>
      <c r="M128" s="252"/>
      <c r="N128" s="253"/>
      <c r="O128" s="253"/>
      <c r="P128" s="253"/>
      <c r="Q128" s="253"/>
      <c r="R128" s="253"/>
      <c r="S128" s="253"/>
      <c r="T128" s="25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5" t="s">
        <v>220</v>
      </c>
      <c r="AU128" s="255" t="s">
        <v>81</v>
      </c>
      <c r="AV128" s="14" t="s">
        <v>81</v>
      </c>
      <c r="AW128" s="14" t="s">
        <v>32</v>
      </c>
      <c r="AX128" s="14" t="s">
        <v>79</v>
      </c>
      <c r="AY128" s="255" t="s">
        <v>209</v>
      </c>
    </row>
    <row r="129" s="2" customFormat="1" ht="33" customHeight="1">
      <c r="A129" s="41"/>
      <c r="B129" s="42"/>
      <c r="C129" s="216" t="s">
        <v>250</v>
      </c>
      <c r="D129" s="216" t="s">
        <v>211</v>
      </c>
      <c r="E129" s="217" t="s">
        <v>406</v>
      </c>
      <c r="F129" s="218" t="s">
        <v>407</v>
      </c>
      <c r="G129" s="219" t="s">
        <v>362</v>
      </c>
      <c r="H129" s="220">
        <v>57.5</v>
      </c>
      <c r="I129" s="221"/>
      <c r="J129" s="222">
        <f>ROUND(I129*H129,2)</f>
        <v>0</v>
      </c>
      <c r="K129" s="218" t="s">
        <v>215</v>
      </c>
      <c r="L129" s="47"/>
      <c r="M129" s="223" t="s">
        <v>19</v>
      </c>
      <c r="N129" s="224" t="s">
        <v>42</v>
      </c>
      <c r="O129" s="87"/>
      <c r="P129" s="225">
        <f>O129*H129</f>
        <v>0</v>
      </c>
      <c r="Q129" s="225">
        <v>0</v>
      </c>
      <c r="R129" s="225">
        <f>Q129*H129</f>
        <v>0</v>
      </c>
      <c r="S129" s="225">
        <v>0</v>
      </c>
      <c r="T129" s="226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7" t="s">
        <v>216</v>
      </c>
      <c r="AT129" s="227" t="s">
        <v>211</v>
      </c>
      <c r="AU129" s="227" t="s">
        <v>81</v>
      </c>
      <c r="AY129" s="20" t="s">
        <v>209</v>
      </c>
      <c r="BE129" s="228">
        <f>IF(N129="základní",J129,0)</f>
        <v>0</v>
      </c>
      <c r="BF129" s="228">
        <f>IF(N129="snížená",J129,0)</f>
        <v>0</v>
      </c>
      <c r="BG129" s="228">
        <f>IF(N129="zákl. přenesená",J129,0)</f>
        <v>0</v>
      </c>
      <c r="BH129" s="228">
        <f>IF(N129="sníž. přenesená",J129,0)</f>
        <v>0</v>
      </c>
      <c r="BI129" s="228">
        <f>IF(N129="nulová",J129,0)</f>
        <v>0</v>
      </c>
      <c r="BJ129" s="20" t="s">
        <v>79</v>
      </c>
      <c r="BK129" s="228">
        <f>ROUND(I129*H129,2)</f>
        <v>0</v>
      </c>
      <c r="BL129" s="20" t="s">
        <v>216</v>
      </c>
      <c r="BM129" s="227" t="s">
        <v>2677</v>
      </c>
    </row>
    <row r="130" s="2" customFormat="1">
      <c r="A130" s="41"/>
      <c r="B130" s="42"/>
      <c r="C130" s="43"/>
      <c r="D130" s="229" t="s">
        <v>218</v>
      </c>
      <c r="E130" s="43"/>
      <c r="F130" s="230" t="s">
        <v>409</v>
      </c>
      <c r="G130" s="43"/>
      <c r="H130" s="43"/>
      <c r="I130" s="231"/>
      <c r="J130" s="43"/>
      <c r="K130" s="43"/>
      <c r="L130" s="47"/>
      <c r="M130" s="232"/>
      <c r="N130" s="233"/>
      <c r="O130" s="87"/>
      <c r="P130" s="87"/>
      <c r="Q130" s="87"/>
      <c r="R130" s="87"/>
      <c r="S130" s="87"/>
      <c r="T130" s="88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0" t="s">
        <v>218</v>
      </c>
      <c r="AU130" s="20" t="s">
        <v>81</v>
      </c>
    </row>
    <row r="131" s="14" customFormat="1">
      <c r="A131" s="14"/>
      <c r="B131" s="245"/>
      <c r="C131" s="246"/>
      <c r="D131" s="236" t="s">
        <v>220</v>
      </c>
      <c r="E131" s="247" t="s">
        <v>19</v>
      </c>
      <c r="F131" s="248" t="s">
        <v>2678</v>
      </c>
      <c r="G131" s="246"/>
      <c r="H131" s="249">
        <v>57.5</v>
      </c>
      <c r="I131" s="250"/>
      <c r="J131" s="246"/>
      <c r="K131" s="246"/>
      <c r="L131" s="251"/>
      <c r="M131" s="252"/>
      <c r="N131" s="253"/>
      <c r="O131" s="253"/>
      <c r="P131" s="253"/>
      <c r="Q131" s="253"/>
      <c r="R131" s="253"/>
      <c r="S131" s="253"/>
      <c r="T131" s="25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5" t="s">
        <v>220</v>
      </c>
      <c r="AU131" s="255" t="s">
        <v>81</v>
      </c>
      <c r="AV131" s="14" t="s">
        <v>81</v>
      </c>
      <c r="AW131" s="14" t="s">
        <v>32</v>
      </c>
      <c r="AX131" s="14" t="s">
        <v>79</v>
      </c>
      <c r="AY131" s="255" t="s">
        <v>209</v>
      </c>
    </row>
    <row r="132" s="2" customFormat="1" ht="33" customHeight="1">
      <c r="A132" s="41"/>
      <c r="B132" s="42"/>
      <c r="C132" s="216" t="s">
        <v>255</v>
      </c>
      <c r="D132" s="216" t="s">
        <v>211</v>
      </c>
      <c r="E132" s="217" t="s">
        <v>412</v>
      </c>
      <c r="F132" s="218" t="s">
        <v>413</v>
      </c>
      <c r="G132" s="219" t="s">
        <v>362</v>
      </c>
      <c r="H132" s="220">
        <v>23</v>
      </c>
      <c r="I132" s="221"/>
      <c r="J132" s="222">
        <f>ROUND(I132*H132,2)</f>
        <v>0</v>
      </c>
      <c r="K132" s="218" t="s">
        <v>215</v>
      </c>
      <c r="L132" s="47"/>
      <c r="M132" s="223" t="s">
        <v>19</v>
      </c>
      <c r="N132" s="224" t="s">
        <v>42</v>
      </c>
      <c r="O132" s="87"/>
      <c r="P132" s="225">
        <f>O132*H132</f>
        <v>0</v>
      </c>
      <c r="Q132" s="225">
        <v>0</v>
      </c>
      <c r="R132" s="225">
        <f>Q132*H132</f>
        <v>0</v>
      </c>
      <c r="S132" s="225">
        <v>0</v>
      </c>
      <c r="T132" s="226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27" t="s">
        <v>216</v>
      </c>
      <c r="AT132" s="227" t="s">
        <v>211</v>
      </c>
      <c r="AU132" s="227" t="s">
        <v>81</v>
      </c>
      <c r="AY132" s="20" t="s">
        <v>209</v>
      </c>
      <c r="BE132" s="228">
        <f>IF(N132="základní",J132,0)</f>
        <v>0</v>
      </c>
      <c r="BF132" s="228">
        <f>IF(N132="snížená",J132,0)</f>
        <v>0</v>
      </c>
      <c r="BG132" s="228">
        <f>IF(N132="zákl. přenesená",J132,0)</f>
        <v>0</v>
      </c>
      <c r="BH132" s="228">
        <f>IF(N132="sníž. přenesená",J132,0)</f>
        <v>0</v>
      </c>
      <c r="BI132" s="228">
        <f>IF(N132="nulová",J132,0)</f>
        <v>0</v>
      </c>
      <c r="BJ132" s="20" t="s">
        <v>79</v>
      </c>
      <c r="BK132" s="228">
        <f>ROUND(I132*H132,2)</f>
        <v>0</v>
      </c>
      <c r="BL132" s="20" t="s">
        <v>216</v>
      </c>
      <c r="BM132" s="227" t="s">
        <v>2679</v>
      </c>
    </row>
    <row r="133" s="2" customFormat="1">
      <c r="A133" s="41"/>
      <c r="B133" s="42"/>
      <c r="C133" s="43"/>
      <c r="D133" s="229" t="s">
        <v>218</v>
      </c>
      <c r="E133" s="43"/>
      <c r="F133" s="230" t="s">
        <v>415</v>
      </c>
      <c r="G133" s="43"/>
      <c r="H133" s="43"/>
      <c r="I133" s="231"/>
      <c r="J133" s="43"/>
      <c r="K133" s="43"/>
      <c r="L133" s="47"/>
      <c r="M133" s="232"/>
      <c r="N133" s="233"/>
      <c r="O133" s="87"/>
      <c r="P133" s="87"/>
      <c r="Q133" s="87"/>
      <c r="R133" s="87"/>
      <c r="S133" s="87"/>
      <c r="T133" s="88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0" t="s">
        <v>218</v>
      </c>
      <c r="AU133" s="20" t="s">
        <v>81</v>
      </c>
    </row>
    <row r="134" s="14" customFormat="1">
      <c r="A134" s="14"/>
      <c r="B134" s="245"/>
      <c r="C134" s="246"/>
      <c r="D134" s="236" t="s">
        <v>220</v>
      </c>
      <c r="E134" s="247" t="s">
        <v>19</v>
      </c>
      <c r="F134" s="248" t="s">
        <v>2680</v>
      </c>
      <c r="G134" s="246"/>
      <c r="H134" s="249">
        <v>23</v>
      </c>
      <c r="I134" s="250"/>
      <c r="J134" s="246"/>
      <c r="K134" s="246"/>
      <c r="L134" s="251"/>
      <c r="M134" s="252"/>
      <c r="N134" s="253"/>
      <c r="O134" s="253"/>
      <c r="P134" s="253"/>
      <c r="Q134" s="253"/>
      <c r="R134" s="253"/>
      <c r="S134" s="253"/>
      <c r="T134" s="25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5" t="s">
        <v>220</v>
      </c>
      <c r="AU134" s="255" t="s">
        <v>81</v>
      </c>
      <c r="AV134" s="14" t="s">
        <v>81</v>
      </c>
      <c r="AW134" s="14" t="s">
        <v>32</v>
      </c>
      <c r="AX134" s="14" t="s">
        <v>79</v>
      </c>
      <c r="AY134" s="255" t="s">
        <v>209</v>
      </c>
    </row>
    <row r="135" s="2" customFormat="1" ht="24.15" customHeight="1">
      <c r="A135" s="41"/>
      <c r="B135" s="42"/>
      <c r="C135" s="216" t="s">
        <v>263</v>
      </c>
      <c r="D135" s="216" t="s">
        <v>211</v>
      </c>
      <c r="E135" s="217" t="s">
        <v>418</v>
      </c>
      <c r="F135" s="218" t="s">
        <v>419</v>
      </c>
      <c r="G135" s="219" t="s">
        <v>362</v>
      </c>
      <c r="H135" s="220">
        <v>23</v>
      </c>
      <c r="I135" s="221"/>
      <c r="J135" s="222">
        <f>ROUND(I135*H135,2)</f>
        <v>0</v>
      </c>
      <c r="K135" s="218" t="s">
        <v>215</v>
      </c>
      <c r="L135" s="47"/>
      <c r="M135" s="223" t="s">
        <v>19</v>
      </c>
      <c r="N135" s="224" t="s">
        <v>42</v>
      </c>
      <c r="O135" s="87"/>
      <c r="P135" s="225">
        <f>O135*H135</f>
        <v>0</v>
      </c>
      <c r="Q135" s="225">
        <v>0</v>
      </c>
      <c r="R135" s="225">
        <f>Q135*H135</f>
        <v>0</v>
      </c>
      <c r="S135" s="225">
        <v>0</v>
      </c>
      <c r="T135" s="226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7" t="s">
        <v>216</v>
      </c>
      <c r="AT135" s="227" t="s">
        <v>211</v>
      </c>
      <c r="AU135" s="227" t="s">
        <v>81</v>
      </c>
      <c r="AY135" s="20" t="s">
        <v>209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20" t="s">
        <v>79</v>
      </c>
      <c r="BK135" s="228">
        <f>ROUND(I135*H135,2)</f>
        <v>0</v>
      </c>
      <c r="BL135" s="20" t="s">
        <v>216</v>
      </c>
      <c r="BM135" s="227" t="s">
        <v>2681</v>
      </c>
    </row>
    <row r="136" s="2" customFormat="1">
      <c r="A136" s="41"/>
      <c r="B136" s="42"/>
      <c r="C136" s="43"/>
      <c r="D136" s="229" t="s">
        <v>218</v>
      </c>
      <c r="E136" s="43"/>
      <c r="F136" s="230" t="s">
        <v>421</v>
      </c>
      <c r="G136" s="43"/>
      <c r="H136" s="43"/>
      <c r="I136" s="231"/>
      <c r="J136" s="43"/>
      <c r="K136" s="43"/>
      <c r="L136" s="47"/>
      <c r="M136" s="232"/>
      <c r="N136" s="233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218</v>
      </c>
      <c r="AU136" s="20" t="s">
        <v>81</v>
      </c>
    </row>
    <row r="137" s="13" customFormat="1">
      <c r="A137" s="13"/>
      <c r="B137" s="234"/>
      <c r="C137" s="235"/>
      <c r="D137" s="236" t="s">
        <v>220</v>
      </c>
      <c r="E137" s="237" t="s">
        <v>19</v>
      </c>
      <c r="F137" s="238" t="s">
        <v>422</v>
      </c>
      <c r="G137" s="235"/>
      <c r="H137" s="237" t="s">
        <v>19</v>
      </c>
      <c r="I137" s="239"/>
      <c r="J137" s="235"/>
      <c r="K137" s="235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220</v>
      </c>
      <c r="AU137" s="244" t="s">
        <v>81</v>
      </c>
      <c r="AV137" s="13" t="s">
        <v>79</v>
      </c>
      <c r="AW137" s="13" t="s">
        <v>32</v>
      </c>
      <c r="AX137" s="13" t="s">
        <v>71</v>
      </c>
      <c r="AY137" s="244" t="s">
        <v>209</v>
      </c>
    </row>
    <row r="138" s="14" customFormat="1">
      <c r="A138" s="14"/>
      <c r="B138" s="245"/>
      <c r="C138" s="246"/>
      <c r="D138" s="236" t="s">
        <v>220</v>
      </c>
      <c r="E138" s="247" t="s">
        <v>19</v>
      </c>
      <c r="F138" s="248" t="s">
        <v>2682</v>
      </c>
      <c r="G138" s="246"/>
      <c r="H138" s="249">
        <v>230</v>
      </c>
      <c r="I138" s="250"/>
      <c r="J138" s="246"/>
      <c r="K138" s="246"/>
      <c r="L138" s="251"/>
      <c r="M138" s="252"/>
      <c r="N138" s="253"/>
      <c r="O138" s="253"/>
      <c r="P138" s="253"/>
      <c r="Q138" s="253"/>
      <c r="R138" s="253"/>
      <c r="S138" s="253"/>
      <c r="T138" s="25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5" t="s">
        <v>220</v>
      </c>
      <c r="AU138" s="255" t="s">
        <v>81</v>
      </c>
      <c r="AV138" s="14" t="s">
        <v>81</v>
      </c>
      <c r="AW138" s="14" t="s">
        <v>32</v>
      </c>
      <c r="AX138" s="14" t="s">
        <v>71</v>
      </c>
      <c r="AY138" s="255" t="s">
        <v>209</v>
      </c>
    </row>
    <row r="139" s="16" customFormat="1">
      <c r="A139" s="16"/>
      <c r="B139" s="267"/>
      <c r="C139" s="268"/>
      <c r="D139" s="236" t="s">
        <v>220</v>
      </c>
      <c r="E139" s="269" t="s">
        <v>19</v>
      </c>
      <c r="F139" s="270" t="s">
        <v>370</v>
      </c>
      <c r="G139" s="268"/>
      <c r="H139" s="271">
        <v>230</v>
      </c>
      <c r="I139" s="272"/>
      <c r="J139" s="268"/>
      <c r="K139" s="268"/>
      <c r="L139" s="273"/>
      <c r="M139" s="274"/>
      <c r="N139" s="275"/>
      <c r="O139" s="275"/>
      <c r="P139" s="275"/>
      <c r="Q139" s="275"/>
      <c r="R139" s="275"/>
      <c r="S139" s="275"/>
      <c r="T139" s="27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T139" s="277" t="s">
        <v>220</v>
      </c>
      <c r="AU139" s="277" t="s">
        <v>81</v>
      </c>
      <c r="AV139" s="16" t="s">
        <v>146</v>
      </c>
      <c r="AW139" s="16" t="s">
        <v>32</v>
      </c>
      <c r="AX139" s="16" t="s">
        <v>71</v>
      </c>
      <c r="AY139" s="277" t="s">
        <v>209</v>
      </c>
    </row>
    <row r="140" s="13" customFormat="1">
      <c r="A140" s="13"/>
      <c r="B140" s="234"/>
      <c r="C140" s="235"/>
      <c r="D140" s="236" t="s">
        <v>220</v>
      </c>
      <c r="E140" s="237" t="s">
        <v>19</v>
      </c>
      <c r="F140" s="238" t="s">
        <v>425</v>
      </c>
      <c r="G140" s="235"/>
      <c r="H140" s="237" t="s">
        <v>19</v>
      </c>
      <c r="I140" s="239"/>
      <c r="J140" s="235"/>
      <c r="K140" s="235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220</v>
      </c>
      <c r="AU140" s="244" t="s">
        <v>81</v>
      </c>
      <c r="AV140" s="13" t="s">
        <v>79</v>
      </c>
      <c r="AW140" s="13" t="s">
        <v>32</v>
      </c>
      <c r="AX140" s="13" t="s">
        <v>71</v>
      </c>
      <c r="AY140" s="244" t="s">
        <v>209</v>
      </c>
    </row>
    <row r="141" s="14" customFormat="1">
      <c r="A141" s="14"/>
      <c r="B141" s="245"/>
      <c r="C141" s="246"/>
      <c r="D141" s="236" t="s">
        <v>220</v>
      </c>
      <c r="E141" s="247" t="s">
        <v>19</v>
      </c>
      <c r="F141" s="248" t="s">
        <v>2683</v>
      </c>
      <c r="G141" s="246"/>
      <c r="H141" s="249">
        <v>23</v>
      </c>
      <c r="I141" s="250"/>
      <c r="J141" s="246"/>
      <c r="K141" s="246"/>
      <c r="L141" s="251"/>
      <c r="M141" s="252"/>
      <c r="N141" s="253"/>
      <c r="O141" s="253"/>
      <c r="P141" s="253"/>
      <c r="Q141" s="253"/>
      <c r="R141" s="253"/>
      <c r="S141" s="253"/>
      <c r="T141" s="25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5" t="s">
        <v>220</v>
      </c>
      <c r="AU141" s="255" t="s">
        <v>81</v>
      </c>
      <c r="AV141" s="14" t="s">
        <v>81</v>
      </c>
      <c r="AW141" s="14" t="s">
        <v>32</v>
      </c>
      <c r="AX141" s="14" t="s">
        <v>79</v>
      </c>
      <c r="AY141" s="255" t="s">
        <v>209</v>
      </c>
    </row>
    <row r="142" s="2" customFormat="1" ht="24.15" customHeight="1">
      <c r="A142" s="41"/>
      <c r="B142" s="42"/>
      <c r="C142" s="216" t="s">
        <v>272</v>
      </c>
      <c r="D142" s="216" t="s">
        <v>211</v>
      </c>
      <c r="E142" s="217" t="s">
        <v>464</v>
      </c>
      <c r="F142" s="218" t="s">
        <v>465</v>
      </c>
      <c r="G142" s="219" t="s">
        <v>258</v>
      </c>
      <c r="H142" s="220">
        <v>455.60000000000002</v>
      </c>
      <c r="I142" s="221"/>
      <c r="J142" s="222">
        <f>ROUND(I142*H142,2)</f>
        <v>0</v>
      </c>
      <c r="K142" s="218" t="s">
        <v>215</v>
      </c>
      <c r="L142" s="47"/>
      <c r="M142" s="223" t="s">
        <v>19</v>
      </c>
      <c r="N142" s="224" t="s">
        <v>42</v>
      </c>
      <c r="O142" s="87"/>
      <c r="P142" s="225">
        <f>O142*H142</f>
        <v>0</v>
      </c>
      <c r="Q142" s="225">
        <v>0.00058</v>
      </c>
      <c r="R142" s="225">
        <f>Q142*H142</f>
        <v>0.26424800000000004</v>
      </c>
      <c r="S142" s="225">
        <v>0</v>
      </c>
      <c r="T142" s="226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7" t="s">
        <v>216</v>
      </c>
      <c r="AT142" s="227" t="s">
        <v>211</v>
      </c>
      <c r="AU142" s="227" t="s">
        <v>81</v>
      </c>
      <c r="AY142" s="20" t="s">
        <v>209</v>
      </c>
      <c r="BE142" s="228">
        <f>IF(N142="základní",J142,0)</f>
        <v>0</v>
      </c>
      <c r="BF142" s="228">
        <f>IF(N142="snížená",J142,0)</f>
        <v>0</v>
      </c>
      <c r="BG142" s="228">
        <f>IF(N142="zákl. přenesená",J142,0)</f>
        <v>0</v>
      </c>
      <c r="BH142" s="228">
        <f>IF(N142="sníž. přenesená",J142,0)</f>
        <v>0</v>
      </c>
      <c r="BI142" s="228">
        <f>IF(N142="nulová",J142,0)</f>
        <v>0</v>
      </c>
      <c r="BJ142" s="20" t="s">
        <v>79</v>
      </c>
      <c r="BK142" s="228">
        <f>ROUND(I142*H142,2)</f>
        <v>0</v>
      </c>
      <c r="BL142" s="20" t="s">
        <v>216</v>
      </c>
      <c r="BM142" s="227" t="s">
        <v>2684</v>
      </c>
    </row>
    <row r="143" s="2" customFormat="1">
      <c r="A143" s="41"/>
      <c r="B143" s="42"/>
      <c r="C143" s="43"/>
      <c r="D143" s="229" t="s">
        <v>218</v>
      </c>
      <c r="E143" s="43"/>
      <c r="F143" s="230" t="s">
        <v>467</v>
      </c>
      <c r="G143" s="43"/>
      <c r="H143" s="43"/>
      <c r="I143" s="231"/>
      <c r="J143" s="43"/>
      <c r="K143" s="43"/>
      <c r="L143" s="47"/>
      <c r="M143" s="232"/>
      <c r="N143" s="233"/>
      <c r="O143" s="87"/>
      <c r="P143" s="87"/>
      <c r="Q143" s="87"/>
      <c r="R143" s="87"/>
      <c r="S143" s="87"/>
      <c r="T143" s="88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0" t="s">
        <v>218</v>
      </c>
      <c r="AU143" s="20" t="s">
        <v>81</v>
      </c>
    </row>
    <row r="144" s="14" customFormat="1">
      <c r="A144" s="14"/>
      <c r="B144" s="245"/>
      <c r="C144" s="246"/>
      <c r="D144" s="236" t="s">
        <v>220</v>
      </c>
      <c r="E144" s="247" t="s">
        <v>19</v>
      </c>
      <c r="F144" s="248" t="s">
        <v>2685</v>
      </c>
      <c r="G144" s="246"/>
      <c r="H144" s="249">
        <v>455.60000000000002</v>
      </c>
      <c r="I144" s="250"/>
      <c r="J144" s="246"/>
      <c r="K144" s="246"/>
      <c r="L144" s="251"/>
      <c r="M144" s="252"/>
      <c r="N144" s="253"/>
      <c r="O144" s="253"/>
      <c r="P144" s="253"/>
      <c r="Q144" s="253"/>
      <c r="R144" s="253"/>
      <c r="S144" s="253"/>
      <c r="T144" s="25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5" t="s">
        <v>220</v>
      </c>
      <c r="AU144" s="255" t="s">
        <v>81</v>
      </c>
      <c r="AV144" s="14" t="s">
        <v>81</v>
      </c>
      <c r="AW144" s="14" t="s">
        <v>32</v>
      </c>
      <c r="AX144" s="14" t="s">
        <v>79</v>
      </c>
      <c r="AY144" s="255" t="s">
        <v>209</v>
      </c>
    </row>
    <row r="145" s="2" customFormat="1" ht="24.15" customHeight="1">
      <c r="A145" s="41"/>
      <c r="B145" s="42"/>
      <c r="C145" s="216" t="s">
        <v>8</v>
      </c>
      <c r="D145" s="216" t="s">
        <v>211</v>
      </c>
      <c r="E145" s="217" t="s">
        <v>471</v>
      </c>
      <c r="F145" s="218" t="s">
        <v>472</v>
      </c>
      <c r="G145" s="219" t="s">
        <v>258</v>
      </c>
      <c r="H145" s="220">
        <v>455.60000000000002</v>
      </c>
      <c r="I145" s="221"/>
      <c r="J145" s="222">
        <f>ROUND(I145*H145,2)</f>
        <v>0</v>
      </c>
      <c r="K145" s="218" t="s">
        <v>215</v>
      </c>
      <c r="L145" s="47"/>
      <c r="M145" s="223" t="s">
        <v>19</v>
      </c>
      <c r="N145" s="224" t="s">
        <v>42</v>
      </c>
      <c r="O145" s="87"/>
      <c r="P145" s="225">
        <f>O145*H145</f>
        <v>0</v>
      </c>
      <c r="Q145" s="225">
        <v>0</v>
      </c>
      <c r="R145" s="225">
        <f>Q145*H145</f>
        <v>0</v>
      </c>
      <c r="S145" s="225">
        <v>0</v>
      </c>
      <c r="T145" s="226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7" t="s">
        <v>216</v>
      </c>
      <c r="AT145" s="227" t="s">
        <v>211</v>
      </c>
      <c r="AU145" s="227" t="s">
        <v>81</v>
      </c>
      <c r="AY145" s="20" t="s">
        <v>209</v>
      </c>
      <c r="BE145" s="228">
        <f>IF(N145="základní",J145,0)</f>
        <v>0</v>
      </c>
      <c r="BF145" s="228">
        <f>IF(N145="snížená",J145,0)</f>
        <v>0</v>
      </c>
      <c r="BG145" s="228">
        <f>IF(N145="zákl. přenesená",J145,0)</f>
        <v>0</v>
      </c>
      <c r="BH145" s="228">
        <f>IF(N145="sníž. přenesená",J145,0)</f>
        <v>0</v>
      </c>
      <c r="BI145" s="228">
        <f>IF(N145="nulová",J145,0)</f>
        <v>0</v>
      </c>
      <c r="BJ145" s="20" t="s">
        <v>79</v>
      </c>
      <c r="BK145" s="228">
        <f>ROUND(I145*H145,2)</f>
        <v>0</v>
      </c>
      <c r="BL145" s="20" t="s">
        <v>216</v>
      </c>
      <c r="BM145" s="227" t="s">
        <v>2686</v>
      </c>
    </row>
    <row r="146" s="2" customFormat="1">
      <c r="A146" s="41"/>
      <c r="B146" s="42"/>
      <c r="C146" s="43"/>
      <c r="D146" s="229" t="s">
        <v>218</v>
      </c>
      <c r="E146" s="43"/>
      <c r="F146" s="230" t="s">
        <v>474</v>
      </c>
      <c r="G146" s="43"/>
      <c r="H146" s="43"/>
      <c r="I146" s="231"/>
      <c r="J146" s="43"/>
      <c r="K146" s="43"/>
      <c r="L146" s="47"/>
      <c r="M146" s="232"/>
      <c r="N146" s="233"/>
      <c r="O146" s="87"/>
      <c r="P146" s="87"/>
      <c r="Q146" s="87"/>
      <c r="R146" s="87"/>
      <c r="S146" s="87"/>
      <c r="T146" s="88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0" t="s">
        <v>218</v>
      </c>
      <c r="AU146" s="20" t="s">
        <v>81</v>
      </c>
    </row>
    <row r="147" s="2" customFormat="1" ht="37.8" customHeight="1">
      <c r="A147" s="41"/>
      <c r="B147" s="42"/>
      <c r="C147" s="216" t="s">
        <v>284</v>
      </c>
      <c r="D147" s="216" t="s">
        <v>211</v>
      </c>
      <c r="E147" s="217" t="s">
        <v>598</v>
      </c>
      <c r="F147" s="218" t="s">
        <v>599</v>
      </c>
      <c r="G147" s="219" t="s">
        <v>362</v>
      </c>
      <c r="H147" s="220">
        <v>353.89999999999998</v>
      </c>
      <c r="I147" s="221"/>
      <c r="J147" s="222">
        <f>ROUND(I147*H147,2)</f>
        <v>0</v>
      </c>
      <c r="K147" s="218" t="s">
        <v>215</v>
      </c>
      <c r="L147" s="47"/>
      <c r="M147" s="223" t="s">
        <v>19</v>
      </c>
      <c r="N147" s="224" t="s">
        <v>42</v>
      </c>
      <c r="O147" s="87"/>
      <c r="P147" s="225">
        <f>O147*H147</f>
        <v>0</v>
      </c>
      <c r="Q147" s="225">
        <v>0</v>
      </c>
      <c r="R147" s="225">
        <f>Q147*H147</f>
        <v>0</v>
      </c>
      <c r="S147" s="225">
        <v>0</v>
      </c>
      <c r="T147" s="226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7" t="s">
        <v>216</v>
      </c>
      <c r="AT147" s="227" t="s">
        <v>211</v>
      </c>
      <c r="AU147" s="227" t="s">
        <v>81</v>
      </c>
      <c r="AY147" s="20" t="s">
        <v>209</v>
      </c>
      <c r="BE147" s="228">
        <f>IF(N147="základní",J147,0)</f>
        <v>0</v>
      </c>
      <c r="BF147" s="228">
        <f>IF(N147="snížená",J147,0)</f>
        <v>0</v>
      </c>
      <c r="BG147" s="228">
        <f>IF(N147="zákl. přenesená",J147,0)</f>
        <v>0</v>
      </c>
      <c r="BH147" s="228">
        <f>IF(N147="sníž. přenesená",J147,0)</f>
        <v>0</v>
      </c>
      <c r="BI147" s="228">
        <f>IF(N147="nulová",J147,0)</f>
        <v>0</v>
      </c>
      <c r="BJ147" s="20" t="s">
        <v>79</v>
      </c>
      <c r="BK147" s="228">
        <f>ROUND(I147*H147,2)</f>
        <v>0</v>
      </c>
      <c r="BL147" s="20" t="s">
        <v>216</v>
      </c>
      <c r="BM147" s="227" t="s">
        <v>2687</v>
      </c>
    </row>
    <row r="148" s="2" customFormat="1">
      <c r="A148" s="41"/>
      <c r="B148" s="42"/>
      <c r="C148" s="43"/>
      <c r="D148" s="229" t="s">
        <v>218</v>
      </c>
      <c r="E148" s="43"/>
      <c r="F148" s="230" t="s">
        <v>601</v>
      </c>
      <c r="G148" s="43"/>
      <c r="H148" s="43"/>
      <c r="I148" s="231"/>
      <c r="J148" s="43"/>
      <c r="K148" s="43"/>
      <c r="L148" s="47"/>
      <c r="M148" s="232"/>
      <c r="N148" s="233"/>
      <c r="O148" s="87"/>
      <c r="P148" s="87"/>
      <c r="Q148" s="87"/>
      <c r="R148" s="87"/>
      <c r="S148" s="87"/>
      <c r="T148" s="88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0" t="s">
        <v>218</v>
      </c>
      <c r="AU148" s="20" t="s">
        <v>81</v>
      </c>
    </row>
    <row r="149" s="13" customFormat="1">
      <c r="A149" s="13"/>
      <c r="B149" s="234"/>
      <c r="C149" s="235"/>
      <c r="D149" s="236" t="s">
        <v>220</v>
      </c>
      <c r="E149" s="237" t="s">
        <v>19</v>
      </c>
      <c r="F149" s="238" t="s">
        <v>1945</v>
      </c>
      <c r="G149" s="235"/>
      <c r="H149" s="237" t="s">
        <v>19</v>
      </c>
      <c r="I149" s="239"/>
      <c r="J149" s="235"/>
      <c r="K149" s="235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220</v>
      </c>
      <c r="AU149" s="244" t="s">
        <v>81</v>
      </c>
      <c r="AV149" s="13" t="s">
        <v>79</v>
      </c>
      <c r="AW149" s="13" t="s">
        <v>32</v>
      </c>
      <c r="AX149" s="13" t="s">
        <v>71</v>
      </c>
      <c r="AY149" s="244" t="s">
        <v>209</v>
      </c>
    </row>
    <row r="150" s="14" customFormat="1">
      <c r="A150" s="14"/>
      <c r="B150" s="245"/>
      <c r="C150" s="246"/>
      <c r="D150" s="236" t="s">
        <v>220</v>
      </c>
      <c r="E150" s="247" t="s">
        <v>19</v>
      </c>
      <c r="F150" s="248" t="s">
        <v>2688</v>
      </c>
      <c r="G150" s="246"/>
      <c r="H150" s="249">
        <v>149.5</v>
      </c>
      <c r="I150" s="250"/>
      <c r="J150" s="246"/>
      <c r="K150" s="246"/>
      <c r="L150" s="251"/>
      <c r="M150" s="252"/>
      <c r="N150" s="253"/>
      <c r="O150" s="253"/>
      <c r="P150" s="253"/>
      <c r="Q150" s="253"/>
      <c r="R150" s="253"/>
      <c r="S150" s="253"/>
      <c r="T150" s="25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5" t="s">
        <v>220</v>
      </c>
      <c r="AU150" s="255" t="s">
        <v>81</v>
      </c>
      <c r="AV150" s="14" t="s">
        <v>81</v>
      </c>
      <c r="AW150" s="14" t="s">
        <v>32</v>
      </c>
      <c r="AX150" s="14" t="s">
        <v>71</v>
      </c>
      <c r="AY150" s="255" t="s">
        <v>209</v>
      </c>
    </row>
    <row r="151" s="13" customFormat="1">
      <c r="A151" s="13"/>
      <c r="B151" s="234"/>
      <c r="C151" s="235"/>
      <c r="D151" s="236" t="s">
        <v>220</v>
      </c>
      <c r="E151" s="237" t="s">
        <v>19</v>
      </c>
      <c r="F151" s="238" t="s">
        <v>2689</v>
      </c>
      <c r="G151" s="235"/>
      <c r="H151" s="237" t="s">
        <v>19</v>
      </c>
      <c r="I151" s="239"/>
      <c r="J151" s="235"/>
      <c r="K151" s="235"/>
      <c r="L151" s="240"/>
      <c r="M151" s="241"/>
      <c r="N151" s="242"/>
      <c r="O151" s="242"/>
      <c r="P151" s="242"/>
      <c r="Q151" s="242"/>
      <c r="R151" s="242"/>
      <c r="S151" s="242"/>
      <c r="T151" s="24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4" t="s">
        <v>220</v>
      </c>
      <c r="AU151" s="244" t="s">
        <v>81</v>
      </c>
      <c r="AV151" s="13" t="s">
        <v>79</v>
      </c>
      <c r="AW151" s="13" t="s">
        <v>32</v>
      </c>
      <c r="AX151" s="13" t="s">
        <v>71</v>
      </c>
      <c r="AY151" s="244" t="s">
        <v>209</v>
      </c>
    </row>
    <row r="152" s="14" customFormat="1">
      <c r="A152" s="14"/>
      <c r="B152" s="245"/>
      <c r="C152" s="246"/>
      <c r="D152" s="236" t="s">
        <v>220</v>
      </c>
      <c r="E152" s="247" t="s">
        <v>19</v>
      </c>
      <c r="F152" s="248" t="s">
        <v>2690</v>
      </c>
      <c r="G152" s="246"/>
      <c r="H152" s="249">
        <v>139</v>
      </c>
      <c r="I152" s="250"/>
      <c r="J152" s="246"/>
      <c r="K152" s="246"/>
      <c r="L152" s="251"/>
      <c r="M152" s="252"/>
      <c r="N152" s="253"/>
      <c r="O152" s="253"/>
      <c r="P152" s="253"/>
      <c r="Q152" s="253"/>
      <c r="R152" s="253"/>
      <c r="S152" s="253"/>
      <c r="T152" s="25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5" t="s">
        <v>220</v>
      </c>
      <c r="AU152" s="255" t="s">
        <v>81</v>
      </c>
      <c r="AV152" s="14" t="s">
        <v>81</v>
      </c>
      <c r="AW152" s="14" t="s">
        <v>32</v>
      </c>
      <c r="AX152" s="14" t="s">
        <v>71</v>
      </c>
      <c r="AY152" s="255" t="s">
        <v>209</v>
      </c>
    </row>
    <row r="153" s="13" customFormat="1">
      <c r="A153" s="13"/>
      <c r="B153" s="234"/>
      <c r="C153" s="235"/>
      <c r="D153" s="236" t="s">
        <v>220</v>
      </c>
      <c r="E153" s="237" t="s">
        <v>19</v>
      </c>
      <c r="F153" s="238" t="s">
        <v>619</v>
      </c>
      <c r="G153" s="235"/>
      <c r="H153" s="237" t="s">
        <v>19</v>
      </c>
      <c r="I153" s="239"/>
      <c r="J153" s="235"/>
      <c r="K153" s="235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220</v>
      </c>
      <c r="AU153" s="244" t="s">
        <v>81</v>
      </c>
      <c r="AV153" s="13" t="s">
        <v>79</v>
      </c>
      <c r="AW153" s="13" t="s">
        <v>32</v>
      </c>
      <c r="AX153" s="13" t="s">
        <v>71</v>
      </c>
      <c r="AY153" s="244" t="s">
        <v>209</v>
      </c>
    </row>
    <row r="154" s="14" customFormat="1">
      <c r="A154" s="14"/>
      <c r="B154" s="245"/>
      <c r="C154" s="246"/>
      <c r="D154" s="236" t="s">
        <v>220</v>
      </c>
      <c r="E154" s="247" t="s">
        <v>19</v>
      </c>
      <c r="F154" s="248" t="s">
        <v>2691</v>
      </c>
      <c r="G154" s="246"/>
      <c r="H154" s="249">
        <v>13.4</v>
      </c>
      <c r="I154" s="250"/>
      <c r="J154" s="246"/>
      <c r="K154" s="246"/>
      <c r="L154" s="251"/>
      <c r="M154" s="252"/>
      <c r="N154" s="253"/>
      <c r="O154" s="253"/>
      <c r="P154" s="253"/>
      <c r="Q154" s="253"/>
      <c r="R154" s="253"/>
      <c r="S154" s="253"/>
      <c r="T154" s="25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5" t="s">
        <v>220</v>
      </c>
      <c r="AU154" s="255" t="s">
        <v>81</v>
      </c>
      <c r="AV154" s="14" t="s">
        <v>81</v>
      </c>
      <c r="AW154" s="14" t="s">
        <v>32</v>
      </c>
      <c r="AX154" s="14" t="s">
        <v>71</v>
      </c>
      <c r="AY154" s="255" t="s">
        <v>209</v>
      </c>
    </row>
    <row r="155" s="14" customFormat="1">
      <c r="A155" s="14"/>
      <c r="B155" s="245"/>
      <c r="C155" s="246"/>
      <c r="D155" s="236" t="s">
        <v>220</v>
      </c>
      <c r="E155" s="247" t="s">
        <v>19</v>
      </c>
      <c r="F155" s="248" t="s">
        <v>2692</v>
      </c>
      <c r="G155" s="246"/>
      <c r="H155" s="249">
        <v>52</v>
      </c>
      <c r="I155" s="250"/>
      <c r="J155" s="246"/>
      <c r="K155" s="246"/>
      <c r="L155" s="251"/>
      <c r="M155" s="252"/>
      <c r="N155" s="253"/>
      <c r="O155" s="253"/>
      <c r="P155" s="253"/>
      <c r="Q155" s="253"/>
      <c r="R155" s="253"/>
      <c r="S155" s="253"/>
      <c r="T155" s="25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5" t="s">
        <v>220</v>
      </c>
      <c r="AU155" s="255" t="s">
        <v>81</v>
      </c>
      <c r="AV155" s="14" t="s">
        <v>81</v>
      </c>
      <c r="AW155" s="14" t="s">
        <v>32</v>
      </c>
      <c r="AX155" s="14" t="s">
        <v>71</v>
      </c>
      <c r="AY155" s="255" t="s">
        <v>209</v>
      </c>
    </row>
    <row r="156" s="15" customFormat="1">
      <c r="A156" s="15"/>
      <c r="B156" s="256"/>
      <c r="C156" s="257"/>
      <c r="D156" s="236" t="s">
        <v>220</v>
      </c>
      <c r="E156" s="258" t="s">
        <v>19</v>
      </c>
      <c r="F156" s="259" t="s">
        <v>271</v>
      </c>
      <c r="G156" s="257"/>
      <c r="H156" s="260">
        <v>353.89999999999998</v>
      </c>
      <c r="I156" s="261"/>
      <c r="J156" s="257"/>
      <c r="K156" s="257"/>
      <c r="L156" s="262"/>
      <c r="M156" s="263"/>
      <c r="N156" s="264"/>
      <c r="O156" s="264"/>
      <c r="P156" s="264"/>
      <c r="Q156" s="264"/>
      <c r="R156" s="264"/>
      <c r="S156" s="264"/>
      <c r="T156" s="26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66" t="s">
        <v>220</v>
      </c>
      <c r="AU156" s="266" t="s">
        <v>81</v>
      </c>
      <c r="AV156" s="15" t="s">
        <v>216</v>
      </c>
      <c r="AW156" s="15" t="s">
        <v>32</v>
      </c>
      <c r="AX156" s="15" t="s">
        <v>79</v>
      </c>
      <c r="AY156" s="266" t="s">
        <v>209</v>
      </c>
    </row>
    <row r="157" s="2" customFormat="1" ht="37.8" customHeight="1">
      <c r="A157" s="41"/>
      <c r="B157" s="42"/>
      <c r="C157" s="216" t="s">
        <v>290</v>
      </c>
      <c r="D157" s="216" t="s">
        <v>211</v>
      </c>
      <c r="E157" s="217" t="s">
        <v>624</v>
      </c>
      <c r="F157" s="218" t="s">
        <v>625</v>
      </c>
      <c r="G157" s="219" t="s">
        <v>362</v>
      </c>
      <c r="H157" s="220">
        <v>10.5</v>
      </c>
      <c r="I157" s="221"/>
      <c r="J157" s="222">
        <f>ROUND(I157*H157,2)</f>
        <v>0</v>
      </c>
      <c r="K157" s="218" t="s">
        <v>215</v>
      </c>
      <c r="L157" s="47"/>
      <c r="M157" s="223" t="s">
        <v>19</v>
      </c>
      <c r="N157" s="224" t="s">
        <v>42</v>
      </c>
      <c r="O157" s="87"/>
      <c r="P157" s="225">
        <f>O157*H157</f>
        <v>0</v>
      </c>
      <c r="Q157" s="225">
        <v>0</v>
      </c>
      <c r="R157" s="225">
        <f>Q157*H157</f>
        <v>0</v>
      </c>
      <c r="S157" s="225">
        <v>0</v>
      </c>
      <c r="T157" s="226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27" t="s">
        <v>216</v>
      </c>
      <c r="AT157" s="227" t="s">
        <v>211</v>
      </c>
      <c r="AU157" s="227" t="s">
        <v>81</v>
      </c>
      <c r="AY157" s="20" t="s">
        <v>209</v>
      </c>
      <c r="BE157" s="228">
        <f>IF(N157="základní",J157,0)</f>
        <v>0</v>
      </c>
      <c r="BF157" s="228">
        <f>IF(N157="snížená",J157,0)</f>
        <v>0</v>
      </c>
      <c r="BG157" s="228">
        <f>IF(N157="zákl. přenesená",J157,0)</f>
        <v>0</v>
      </c>
      <c r="BH157" s="228">
        <f>IF(N157="sníž. přenesená",J157,0)</f>
        <v>0</v>
      </c>
      <c r="BI157" s="228">
        <f>IF(N157="nulová",J157,0)</f>
        <v>0</v>
      </c>
      <c r="BJ157" s="20" t="s">
        <v>79</v>
      </c>
      <c r="BK157" s="228">
        <f>ROUND(I157*H157,2)</f>
        <v>0</v>
      </c>
      <c r="BL157" s="20" t="s">
        <v>216</v>
      </c>
      <c r="BM157" s="227" t="s">
        <v>2693</v>
      </c>
    </row>
    <row r="158" s="2" customFormat="1">
      <c r="A158" s="41"/>
      <c r="B158" s="42"/>
      <c r="C158" s="43"/>
      <c r="D158" s="229" t="s">
        <v>218</v>
      </c>
      <c r="E158" s="43"/>
      <c r="F158" s="230" t="s">
        <v>627</v>
      </c>
      <c r="G158" s="43"/>
      <c r="H158" s="43"/>
      <c r="I158" s="231"/>
      <c r="J158" s="43"/>
      <c r="K158" s="43"/>
      <c r="L158" s="47"/>
      <c r="M158" s="232"/>
      <c r="N158" s="233"/>
      <c r="O158" s="87"/>
      <c r="P158" s="87"/>
      <c r="Q158" s="87"/>
      <c r="R158" s="87"/>
      <c r="S158" s="87"/>
      <c r="T158" s="88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T158" s="20" t="s">
        <v>218</v>
      </c>
      <c r="AU158" s="20" t="s">
        <v>81</v>
      </c>
    </row>
    <row r="159" s="13" customFormat="1">
      <c r="A159" s="13"/>
      <c r="B159" s="234"/>
      <c r="C159" s="235"/>
      <c r="D159" s="236" t="s">
        <v>220</v>
      </c>
      <c r="E159" s="237" t="s">
        <v>19</v>
      </c>
      <c r="F159" s="238" t="s">
        <v>628</v>
      </c>
      <c r="G159" s="235"/>
      <c r="H159" s="237" t="s">
        <v>19</v>
      </c>
      <c r="I159" s="239"/>
      <c r="J159" s="235"/>
      <c r="K159" s="235"/>
      <c r="L159" s="240"/>
      <c r="M159" s="241"/>
      <c r="N159" s="242"/>
      <c r="O159" s="242"/>
      <c r="P159" s="242"/>
      <c r="Q159" s="242"/>
      <c r="R159" s="242"/>
      <c r="S159" s="242"/>
      <c r="T159" s="24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4" t="s">
        <v>220</v>
      </c>
      <c r="AU159" s="244" t="s">
        <v>81</v>
      </c>
      <c r="AV159" s="13" t="s">
        <v>79</v>
      </c>
      <c r="AW159" s="13" t="s">
        <v>32</v>
      </c>
      <c r="AX159" s="13" t="s">
        <v>71</v>
      </c>
      <c r="AY159" s="244" t="s">
        <v>209</v>
      </c>
    </row>
    <row r="160" s="13" customFormat="1">
      <c r="A160" s="13"/>
      <c r="B160" s="234"/>
      <c r="C160" s="235"/>
      <c r="D160" s="236" t="s">
        <v>220</v>
      </c>
      <c r="E160" s="237" t="s">
        <v>19</v>
      </c>
      <c r="F160" s="238" t="s">
        <v>629</v>
      </c>
      <c r="G160" s="235"/>
      <c r="H160" s="237" t="s">
        <v>19</v>
      </c>
      <c r="I160" s="239"/>
      <c r="J160" s="235"/>
      <c r="K160" s="235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220</v>
      </c>
      <c r="AU160" s="244" t="s">
        <v>81</v>
      </c>
      <c r="AV160" s="13" t="s">
        <v>79</v>
      </c>
      <c r="AW160" s="13" t="s">
        <v>32</v>
      </c>
      <c r="AX160" s="13" t="s">
        <v>71</v>
      </c>
      <c r="AY160" s="244" t="s">
        <v>209</v>
      </c>
    </row>
    <row r="161" s="14" customFormat="1">
      <c r="A161" s="14"/>
      <c r="B161" s="245"/>
      <c r="C161" s="246"/>
      <c r="D161" s="236" t="s">
        <v>220</v>
      </c>
      <c r="E161" s="247" t="s">
        <v>19</v>
      </c>
      <c r="F161" s="248" t="s">
        <v>2688</v>
      </c>
      <c r="G161" s="246"/>
      <c r="H161" s="249">
        <v>149.5</v>
      </c>
      <c r="I161" s="250"/>
      <c r="J161" s="246"/>
      <c r="K161" s="246"/>
      <c r="L161" s="251"/>
      <c r="M161" s="252"/>
      <c r="N161" s="253"/>
      <c r="O161" s="253"/>
      <c r="P161" s="253"/>
      <c r="Q161" s="253"/>
      <c r="R161" s="253"/>
      <c r="S161" s="253"/>
      <c r="T161" s="25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5" t="s">
        <v>220</v>
      </c>
      <c r="AU161" s="255" t="s">
        <v>81</v>
      </c>
      <c r="AV161" s="14" t="s">
        <v>81</v>
      </c>
      <c r="AW161" s="14" t="s">
        <v>32</v>
      </c>
      <c r="AX161" s="14" t="s">
        <v>71</v>
      </c>
      <c r="AY161" s="255" t="s">
        <v>209</v>
      </c>
    </row>
    <row r="162" s="14" customFormat="1">
      <c r="A162" s="14"/>
      <c r="B162" s="245"/>
      <c r="C162" s="246"/>
      <c r="D162" s="236" t="s">
        <v>220</v>
      </c>
      <c r="E162" s="247" t="s">
        <v>19</v>
      </c>
      <c r="F162" s="248" t="s">
        <v>2694</v>
      </c>
      <c r="G162" s="246"/>
      <c r="H162" s="249">
        <v>-139</v>
      </c>
      <c r="I162" s="250"/>
      <c r="J162" s="246"/>
      <c r="K162" s="246"/>
      <c r="L162" s="251"/>
      <c r="M162" s="252"/>
      <c r="N162" s="253"/>
      <c r="O162" s="253"/>
      <c r="P162" s="253"/>
      <c r="Q162" s="253"/>
      <c r="R162" s="253"/>
      <c r="S162" s="253"/>
      <c r="T162" s="25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5" t="s">
        <v>220</v>
      </c>
      <c r="AU162" s="255" t="s">
        <v>81</v>
      </c>
      <c r="AV162" s="14" t="s">
        <v>81</v>
      </c>
      <c r="AW162" s="14" t="s">
        <v>32</v>
      </c>
      <c r="AX162" s="14" t="s">
        <v>71</v>
      </c>
      <c r="AY162" s="255" t="s">
        <v>209</v>
      </c>
    </row>
    <row r="163" s="15" customFormat="1">
      <c r="A163" s="15"/>
      <c r="B163" s="256"/>
      <c r="C163" s="257"/>
      <c r="D163" s="236" t="s">
        <v>220</v>
      </c>
      <c r="E163" s="258" t="s">
        <v>19</v>
      </c>
      <c r="F163" s="259" t="s">
        <v>271</v>
      </c>
      <c r="G163" s="257"/>
      <c r="H163" s="260">
        <v>10.5</v>
      </c>
      <c r="I163" s="261"/>
      <c r="J163" s="257"/>
      <c r="K163" s="257"/>
      <c r="L163" s="262"/>
      <c r="M163" s="263"/>
      <c r="N163" s="264"/>
      <c r="O163" s="264"/>
      <c r="P163" s="264"/>
      <c r="Q163" s="264"/>
      <c r="R163" s="264"/>
      <c r="S163" s="264"/>
      <c r="T163" s="26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66" t="s">
        <v>220</v>
      </c>
      <c r="AU163" s="266" t="s">
        <v>81</v>
      </c>
      <c r="AV163" s="15" t="s">
        <v>216</v>
      </c>
      <c r="AW163" s="15" t="s">
        <v>32</v>
      </c>
      <c r="AX163" s="15" t="s">
        <v>79</v>
      </c>
      <c r="AY163" s="266" t="s">
        <v>209</v>
      </c>
    </row>
    <row r="164" s="2" customFormat="1" ht="37.8" customHeight="1">
      <c r="A164" s="41"/>
      <c r="B164" s="42"/>
      <c r="C164" s="216" t="s">
        <v>296</v>
      </c>
      <c r="D164" s="216" t="s">
        <v>211</v>
      </c>
      <c r="E164" s="217" t="s">
        <v>633</v>
      </c>
      <c r="F164" s="218" t="s">
        <v>634</v>
      </c>
      <c r="G164" s="219" t="s">
        <v>362</v>
      </c>
      <c r="H164" s="220">
        <v>52.5</v>
      </c>
      <c r="I164" s="221"/>
      <c r="J164" s="222">
        <f>ROUND(I164*H164,2)</f>
        <v>0</v>
      </c>
      <c r="K164" s="218" t="s">
        <v>215</v>
      </c>
      <c r="L164" s="47"/>
      <c r="M164" s="223" t="s">
        <v>19</v>
      </c>
      <c r="N164" s="224" t="s">
        <v>42</v>
      </c>
      <c r="O164" s="87"/>
      <c r="P164" s="225">
        <f>O164*H164</f>
        <v>0</v>
      </c>
      <c r="Q164" s="225">
        <v>0</v>
      </c>
      <c r="R164" s="225">
        <f>Q164*H164</f>
        <v>0</v>
      </c>
      <c r="S164" s="225">
        <v>0</v>
      </c>
      <c r="T164" s="226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7" t="s">
        <v>216</v>
      </c>
      <c r="AT164" s="227" t="s">
        <v>211</v>
      </c>
      <c r="AU164" s="227" t="s">
        <v>81</v>
      </c>
      <c r="AY164" s="20" t="s">
        <v>209</v>
      </c>
      <c r="BE164" s="228">
        <f>IF(N164="základní",J164,0)</f>
        <v>0</v>
      </c>
      <c r="BF164" s="228">
        <f>IF(N164="snížená",J164,0)</f>
        <v>0</v>
      </c>
      <c r="BG164" s="228">
        <f>IF(N164="zákl. přenesená",J164,0)</f>
        <v>0</v>
      </c>
      <c r="BH164" s="228">
        <f>IF(N164="sníž. přenesená",J164,0)</f>
        <v>0</v>
      </c>
      <c r="BI164" s="228">
        <f>IF(N164="nulová",J164,0)</f>
        <v>0</v>
      </c>
      <c r="BJ164" s="20" t="s">
        <v>79</v>
      </c>
      <c r="BK164" s="228">
        <f>ROUND(I164*H164,2)</f>
        <v>0</v>
      </c>
      <c r="BL164" s="20" t="s">
        <v>216</v>
      </c>
      <c r="BM164" s="227" t="s">
        <v>2695</v>
      </c>
    </row>
    <row r="165" s="2" customFormat="1">
      <c r="A165" s="41"/>
      <c r="B165" s="42"/>
      <c r="C165" s="43"/>
      <c r="D165" s="229" t="s">
        <v>218</v>
      </c>
      <c r="E165" s="43"/>
      <c r="F165" s="230" t="s">
        <v>636</v>
      </c>
      <c r="G165" s="43"/>
      <c r="H165" s="43"/>
      <c r="I165" s="231"/>
      <c r="J165" s="43"/>
      <c r="K165" s="43"/>
      <c r="L165" s="47"/>
      <c r="M165" s="232"/>
      <c r="N165" s="233"/>
      <c r="O165" s="87"/>
      <c r="P165" s="87"/>
      <c r="Q165" s="87"/>
      <c r="R165" s="87"/>
      <c r="S165" s="87"/>
      <c r="T165" s="88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0" t="s">
        <v>218</v>
      </c>
      <c r="AU165" s="20" t="s">
        <v>81</v>
      </c>
    </row>
    <row r="166" s="14" customFormat="1">
      <c r="A166" s="14"/>
      <c r="B166" s="245"/>
      <c r="C166" s="246"/>
      <c r="D166" s="236" t="s">
        <v>220</v>
      </c>
      <c r="E166" s="246"/>
      <c r="F166" s="248" t="s">
        <v>2696</v>
      </c>
      <c r="G166" s="246"/>
      <c r="H166" s="249">
        <v>52.5</v>
      </c>
      <c r="I166" s="250"/>
      <c r="J166" s="246"/>
      <c r="K166" s="246"/>
      <c r="L166" s="251"/>
      <c r="M166" s="252"/>
      <c r="N166" s="253"/>
      <c r="O166" s="253"/>
      <c r="P166" s="253"/>
      <c r="Q166" s="253"/>
      <c r="R166" s="253"/>
      <c r="S166" s="253"/>
      <c r="T166" s="25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5" t="s">
        <v>220</v>
      </c>
      <c r="AU166" s="255" t="s">
        <v>81</v>
      </c>
      <c r="AV166" s="14" t="s">
        <v>81</v>
      </c>
      <c r="AW166" s="14" t="s">
        <v>4</v>
      </c>
      <c r="AX166" s="14" t="s">
        <v>79</v>
      </c>
      <c r="AY166" s="255" t="s">
        <v>209</v>
      </c>
    </row>
    <row r="167" s="2" customFormat="1" ht="37.8" customHeight="1">
      <c r="A167" s="41"/>
      <c r="B167" s="42"/>
      <c r="C167" s="216" t="s">
        <v>304</v>
      </c>
      <c r="D167" s="216" t="s">
        <v>211</v>
      </c>
      <c r="E167" s="217" t="s">
        <v>639</v>
      </c>
      <c r="F167" s="218" t="s">
        <v>640</v>
      </c>
      <c r="G167" s="219" t="s">
        <v>362</v>
      </c>
      <c r="H167" s="220">
        <v>80.5</v>
      </c>
      <c r="I167" s="221"/>
      <c r="J167" s="222">
        <f>ROUND(I167*H167,2)</f>
        <v>0</v>
      </c>
      <c r="K167" s="218" t="s">
        <v>215</v>
      </c>
      <c r="L167" s="47"/>
      <c r="M167" s="223" t="s">
        <v>19</v>
      </c>
      <c r="N167" s="224" t="s">
        <v>42</v>
      </c>
      <c r="O167" s="87"/>
      <c r="P167" s="225">
        <f>O167*H167</f>
        <v>0</v>
      </c>
      <c r="Q167" s="225">
        <v>0</v>
      </c>
      <c r="R167" s="225">
        <f>Q167*H167</f>
        <v>0</v>
      </c>
      <c r="S167" s="225">
        <v>0</v>
      </c>
      <c r="T167" s="226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27" t="s">
        <v>216</v>
      </c>
      <c r="AT167" s="227" t="s">
        <v>211</v>
      </c>
      <c r="AU167" s="227" t="s">
        <v>81</v>
      </c>
      <c r="AY167" s="20" t="s">
        <v>209</v>
      </c>
      <c r="BE167" s="228">
        <f>IF(N167="základní",J167,0)</f>
        <v>0</v>
      </c>
      <c r="BF167" s="228">
        <f>IF(N167="snížená",J167,0)</f>
        <v>0</v>
      </c>
      <c r="BG167" s="228">
        <f>IF(N167="zákl. přenesená",J167,0)</f>
        <v>0</v>
      </c>
      <c r="BH167" s="228">
        <f>IF(N167="sníž. přenesená",J167,0)</f>
        <v>0</v>
      </c>
      <c r="BI167" s="228">
        <f>IF(N167="nulová",J167,0)</f>
        <v>0</v>
      </c>
      <c r="BJ167" s="20" t="s">
        <v>79</v>
      </c>
      <c r="BK167" s="228">
        <f>ROUND(I167*H167,2)</f>
        <v>0</v>
      </c>
      <c r="BL167" s="20" t="s">
        <v>216</v>
      </c>
      <c r="BM167" s="227" t="s">
        <v>2697</v>
      </c>
    </row>
    <row r="168" s="2" customFormat="1">
      <c r="A168" s="41"/>
      <c r="B168" s="42"/>
      <c r="C168" s="43"/>
      <c r="D168" s="229" t="s">
        <v>218</v>
      </c>
      <c r="E168" s="43"/>
      <c r="F168" s="230" t="s">
        <v>642</v>
      </c>
      <c r="G168" s="43"/>
      <c r="H168" s="43"/>
      <c r="I168" s="231"/>
      <c r="J168" s="43"/>
      <c r="K168" s="43"/>
      <c r="L168" s="47"/>
      <c r="M168" s="232"/>
      <c r="N168" s="233"/>
      <c r="O168" s="87"/>
      <c r="P168" s="87"/>
      <c r="Q168" s="87"/>
      <c r="R168" s="87"/>
      <c r="S168" s="87"/>
      <c r="T168" s="88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T168" s="20" t="s">
        <v>218</v>
      </c>
      <c r="AU168" s="20" t="s">
        <v>81</v>
      </c>
    </row>
    <row r="169" s="13" customFormat="1">
      <c r="A169" s="13"/>
      <c r="B169" s="234"/>
      <c r="C169" s="235"/>
      <c r="D169" s="236" t="s">
        <v>220</v>
      </c>
      <c r="E169" s="237" t="s">
        <v>19</v>
      </c>
      <c r="F169" s="238" t="s">
        <v>628</v>
      </c>
      <c r="G169" s="235"/>
      <c r="H169" s="237" t="s">
        <v>19</v>
      </c>
      <c r="I169" s="239"/>
      <c r="J169" s="235"/>
      <c r="K169" s="235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220</v>
      </c>
      <c r="AU169" s="244" t="s">
        <v>81</v>
      </c>
      <c r="AV169" s="13" t="s">
        <v>79</v>
      </c>
      <c r="AW169" s="13" t="s">
        <v>32</v>
      </c>
      <c r="AX169" s="13" t="s">
        <v>71</v>
      </c>
      <c r="AY169" s="244" t="s">
        <v>209</v>
      </c>
    </row>
    <row r="170" s="13" customFormat="1">
      <c r="A170" s="13"/>
      <c r="B170" s="234"/>
      <c r="C170" s="235"/>
      <c r="D170" s="236" t="s">
        <v>220</v>
      </c>
      <c r="E170" s="237" t="s">
        <v>19</v>
      </c>
      <c r="F170" s="238" t="s">
        <v>629</v>
      </c>
      <c r="G170" s="235"/>
      <c r="H170" s="237" t="s">
        <v>19</v>
      </c>
      <c r="I170" s="239"/>
      <c r="J170" s="235"/>
      <c r="K170" s="235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220</v>
      </c>
      <c r="AU170" s="244" t="s">
        <v>81</v>
      </c>
      <c r="AV170" s="13" t="s">
        <v>79</v>
      </c>
      <c r="AW170" s="13" t="s">
        <v>32</v>
      </c>
      <c r="AX170" s="13" t="s">
        <v>71</v>
      </c>
      <c r="AY170" s="244" t="s">
        <v>209</v>
      </c>
    </row>
    <row r="171" s="14" customFormat="1">
      <c r="A171" s="14"/>
      <c r="B171" s="245"/>
      <c r="C171" s="246"/>
      <c r="D171" s="236" t="s">
        <v>220</v>
      </c>
      <c r="E171" s="247" t="s">
        <v>19</v>
      </c>
      <c r="F171" s="248" t="s">
        <v>2698</v>
      </c>
      <c r="G171" s="246"/>
      <c r="H171" s="249">
        <v>80.5</v>
      </c>
      <c r="I171" s="250"/>
      <c r="J171" s="246"/>
      <c r="K171" s="246"/>
      <c r="L171" s="251"/>
      <c r="M171" s="252"/>
      <c r="N171" s="253"/>
      <c r="O171" s="253"/>
      <c r="P171" s="253"/>
      <c r="Q171" s="253"/>
      <c r="R171" s="253"/>
      <c r="S171" s="253"/>
      <c r="T171" s="25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5" t="s">
        <v>220</v>
      </c>
      <c r="AU171" s="255" t="s">
        <v>81</v>
      </c>
      <c r="AV171" s="14" t="s">
        <v>81</v>
      </c>
      <c r="AW171" s="14" t="s">
        <v>32</v>
      </c>
      <c r="AX171" s="14" t="s">
        <v>79</v>
      </c>
      <c r="AY171" s="255" t="s">
        <v>209</v>
      </c>
    </row>
    <row r="172" s="2" customFormat="1" ht="37.8" customHeight="1">
      <c r="A172" s="41"/>
      <c r="B172" s="42"/>
      <c r="C172" s="216" t="s">
        <v>311</v>
      </c>
      <c r="D172" s="216" t="s">
        <v>211</v>
      </c>
      <c r="E172" s="217" t="s">
        <v>644</v>
      </c>
      <c r="F172" s="218" t="s">
        <v>645</v>
      </c>
      <c r="G172" s="219" t="s">
        <v>362</v>
      </c>
      <c r="H172" s="220">
        <v>402.5</v>
      </c>
      <c r="I172" s="221"/>
      <c r="J172" s="222">
        <f>ROUND(I172*H172,2)</f>
        <v>0</v>
      </c>
      <c r="K172" s="218" t="s">
        <v>215</v>
      </c>
      <c r="L172" s="47"/>
      <c r="M172" s="223" t="s">
        <v>19</v>
      </c>
      <c r="N172" s="224" t="s">
        <v>42</v>
      </c>
      <c r="O172" s="87"/>
      <c r="P172" s="225">
        <f>O172*H172</f>
        <v>0</v>
      </c>
      <c r="Q172" s="225">
        <v>0</v>
      </c>
      <c r="R172" s="225">
        <f>Q172*H172</f>
        <v>0</v>
      </c>
      <c r="S172" s="225">
        <v>0</v>
      </c>
      <c r="T172" s="226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27" t="s">
        <v>216</v>
      </c>
      <c r="AT172" s="227" t="s">
        <v>211</v>
      </c>
      <c r="AU172" s="227" t="s">
        <v>81</v>
      </c>
      <c r="AY172" s="20" t="s">
        <v>209</v>
      </c>
      <c r="BE172" s="228">
        <f>IF(N172="základní",J172,0)</f>
        <v>0</v>
      </c>
      <c r="BF172" s="228">
        <f>IF(N172="snížená",J172,0)</f>
        <v>0</v>
      </c>
      <c r="BG172" s="228">
        <f>IF(N172="zákl. přenesená",J172,0)</f>
        <v>0</v>
      </c>
      <c r="BH172" s="228">
        <f>IF(N172="sníž. přenesená",J172,0)</f>
        <v>0</v>
      </c>
      <c r="BI172" s="228">
        <f>IF(N172="nulová",J172,0)</f>
        <v>0</v>
      </c>
      <c r="BJ172" s="20" t="s">
        <v>79</v>
      </c>
      <c r="BK172" s="228">
        <f>ROUND(I172*H172,2)</f>
        <v>0</v>
      </c>
      <c r="BL172" s="20" t="s">
        <v>216</v>
      </c>
      <c r="BM172" s="227" t="s">
        <v>2699</v>
      </c>
    </row>
    <row r="173" s="2" customFormat="1">
      <c r="A173" s="41"/>
      <c r="B173" s="42"/>
      <c r="C173" s="43"/>
      <c r="D173" s="229" t="s">
        <v>218</v>
      </c>
      <c r="E173" s="43"/>
      <c r="F173" s="230" t="s">
        <v>647</v>
      </c>
      <c r="G173" s="43"/>
      <c r="H173" s="43"/>
      <c r="I173" s="231"/>
      <c r="J173" s="43"/>
      <c r="K173" s="43"/>
      <c r="L173" s="47"/>
      <c r="M173" s="232"/>
      <c r="N173" s="233"/>
      <c r="O173" s="87"/>
      <c r="P173" s="87"/>
      <c r="Q173" s="87"/>
      <c r="R173" s="87"/>
      <c r="S173" s="87"/>
      <c r="T173" s="88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T173" s="20" t="s">
        <v>218</v>
      </c>
      <c r="AU173" s="20" t="s">
        <v>81</v>
      </c>
    </row>
    <row r="174" s="14" customFormat="1">
      <c r="A174" s="14"/>
      <c r="B174" s="245"/>
      <c r="C174" s="246"/>
      <c r="D174" s="236" t="s">
        <v>220</v>
      </c>
      <c r="E174" s="246"/>
      <c r="F174" s="248" t="s">
        <v>2700</v>
      </c>
      <c r="G174" s="246"/>
      <c r="H174" s="249">
        <v>402.5</v>
      </c>
      <c r="I174" s="250"/>
      <c r="J174" s="246"/>
      <c r="K174" s="246"/>
      <c r="L174" s="251"/>
      <c r="M174" s="252"/>
      <c r="N174" s="253"/>
      <c r="O174" s="253"/>
      <c r="P174" s="253"/>
      <c r="Q174" s="253"/>
      <c r="R174" s="253"/>
      <c r="S174" s="253"/>
      <c r="T174" s="25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5" t="s">
        <v>220</v>
      </c>
      <c r="AU174" s="255" t="s">
        <v>81</v>
      </c>
      <c r="AV174" s="14" t="s">
        <v>81</v>
      </c>
      <c r="AW174" s="14" t="s">
        <v>4</v>
      </c>
      <c r="AX174" s="14" t="s">
        <v>79</v>
      </c>
      <c r="AY174" s="255" t="s">
        <v>209</v>
      </c>
    </row>
    <row r="175" s="2" customFormat="1" ht="24.15" customHeight="1">
      <c r="A175" s="41"/>
      <c r="B175" s="42"/>
      <c r="C175" s="216" t="s">
        <v>317</v>
      </c>
      <c r="D175" s="216" t="s">
        <v>211</v>
      </c>
      <c r="E175" s="217" t="s">
        <v>650</v>
      </c>
      <c r="F175" s="218" t="s">
        <v>651</v>
      </c>
      <c r="G175" s="219" t="s">
        <v>362</v>
      </c>
      <c r="H175" s="220">
        <v>214.90000000000001</v>
      </c>
      <c r="I175" s="221"/>
      <c r="J175" s="222">
        <f>ROUND(I175*H175,2)</f>
        <v>0</v>
      </c>
      <c r="K175" s="218" t="s">
        <v>215</v>
      </c>
      <c r="L175" s="47"/>
      <c r="M175" s="223" t="s">
        <v>19</v>
      </c>
      <c r="N175" s="224" t="s">
        <v>42</v>
      </c>
      <c r="O175" s="87"/>
      <c r="P175" s="225">
        <f>O175*H175</f>
        <v>0</v>
      </c>
      <c r="Q175" s="225">
        <v>0</v>
      </c>
      <c r="R175" s="225">
        <f>Q175*H175</f>
        <v>0</v>
      </c>
      <c r="S175" s="225">
        <v>0</v>
      </c>
      <c r="T175" s="226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7" t="s">
        <v>216</v>
      </c>
      <c r="AT175" s="227" t="s">
        <v>211</v>
      </c>
      <c r="AU175" s="227" t="s">
        <v>81</v>
      </c>
      <c r="AY175" s="20" t="s">
        <v>209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20" t="s">
        <v>79</v>
      </c>
      <c r="BK175" s="228">
        <f>ROUND(I175*H175,2)</f>
        <v>0</v>
      </c>
      <c r="BL175" s="20" t="s">
        <v>216</v>
      </c>
      <c r="BM175" s="227" t="s">
        <v>2701</v>
      </c>
    </row>
    <row r="176" s="2" customFormat="1">
      <c r="A176" s="41"/>
      <c r="B176" s="42"/>
      <c r="C176" s="43"/>
      <c r="D176" s="229" t="s">
        <v>218</v>
      </c>
      <c r="E176" s="43"/>
      <c r="F176" s="230" t="s">
        <v>653</v>
      </c>
      <c r="G176" s="43"/>
      <c r="H176" s="43"/>
      <c r="I176" s="231"/>
      <c r="J176" s="43"/>
      <c r="K176" s="43"/>
      <c r="L176" s="47"/>
      <c r="M176" s="232"/>
      <c r="N176" s="233"/>
      <c r="O176" s="87"/>
      <c r="P176" s="87"/>
      <c r="Q176" s="87"/>
      <c r="R176" s="87"/>
      <c r="S176" s="87"/>
      <c r="T176" s="88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0" t="s">
        <v>218</v>
      </c>
      <c r="AU176" s="20" t="s">
        <v>81</v>
      </c>
    </row>
    <row r="177" s="13" customFormat="1">
      <c r="A177" s="13"/>
      <c r="B177" s="234"/>
      <c r="C177" s="235"/>
      <c r="D177" s="236" t="s">
        <v>220</v>
      </c>
      <c r="E177" s="237" t="s">
        <v>19</v>
      </c>
      <c r="F177" s="238" t="s">
        <v>628</v>
      </c>
      <c r="G177" s="235"/>
      <c r="H177" s="237" t="s">
        <v>19</v>
      </c>
      <c r="I177" s="239"/>
      <c r="J177" s="235"/>
      <c r="K177" s="235"/>
      <c r="L177" s="240"/>
      <c r="M177" s="241"/>
      <c r="N177" s="242"/>
      <c r="O177" s="242"/>
      <c r="P177" s="242"/>
      <c r="Q177" s="242"/>
      <c r="R177" s="242"/>
      <c r="S177" s="242"/>
      <c r="T177" s="24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4" t="s">
        <v>220</v>
      </c>
      <c r="AU177" s="244" t="s">
        <v>81</v>
      </c>
      <c r="AV177" s="13" t="s">
        <v>79</v>
      </c>
      <c r="AW177" s="13" t="s">
        <v>32</v>
      </c>
      <c r="AX177" s="13" t="s">
        <v>71</v>
      </c>
      <c r="AY177" s="244" t="s">
        <v>209</v>
      </c>
    </row>
    <row r="178" s="14" customFormat="1">
      <c r="A178" s="14"/>
      <c r="B178" s="245"/>
      <c r="C178" s="246"/>
      <c r="D178" s="236" t="s">
        <v>220</v>
      </c>
      <c r="E178" s="247" t="s">
        <v>19</v>
      </c>
      <c r="F178" s="248" t="s">
        <v>2702</v>
      </c>
      <c r="G178" s="246"/>
      <c r="H178" s="249">
        <v>10.5</v>
      </c>
      <c r="I178" s="250"/>
      <c r="J178" s="246"/>
      <c r="K178" s="246"/>
      <c r="L178" s="251"/>
      <c r="M178" s="252"/>
      <c r="N178" s="253"/>
      <c r="O178" s="253"/>
      <c r="P178" s="253"/>
      <c r="Q178" s="253"/>
      <c r="R178" s="253"/>
      <c r="S178" s="253"/>
      <c r="T178" s="25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5" t="s">
        <v>220</v>
      </c>
      <c r="AU178" s="255" t="s">
        <v>81</v>
      </c>
      <c r="AV178" s="14" t="s">
        <v>81</v>
      </c>
      <c r="AW178" s="14" t="s">
        <v>32</v>
      </c>
      <c r="AX178" s="14" t="s">
        <v>71</v>
      </c>
      <c r="AY178" s="255" t="s">
        <v>209</v>
      </c>
    </row>
    <row r="179" s="13" customFormat="1">
      <c r="A179" s="13"/>
      <c r="B179" s="234"/>
      <c r="C179" s="235"/>
      <c r="D179" s="236" t="s">
        <v>220</v>
      </c>
      <c r="E179" s="237" t="s">
        <v>19</v>
      </c>
      <c r="F179" s="238" t="s">
        <v>2689</v>
      </c>
      <c r="G179" s="235"/>
      <c r="H179" s="237" t="s">
        <v>19</v>
      </c>
      <c r="I179" s="239"/>
      <c r="J179" s="235"/>
      <c r="K179" s="235"/>
      <c r="L179" s="240"/>
      <c r="M179" s="241"/>
      <c r="N179" s="242"/>
      <c r="O179" s="242"/>
      <c r="P179" s="242"/>
      <c r="Q179" s="242"/>
      <c r="R179" s="242"/>
      <c r="S179" s="242"/>
      <c r="T179" s="24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4" t="s">
        <v>220</v>
      </c>
      <c r="AU179" s="244" t="s">
        <v>81</v>
      </c>
      <c r="AV179" s="13" t="s">
        <v>79</v>
      </c>
      <c r="AW179" s="13" t="s">
        <v>32</v>
      </c>
      <c r="AX179" s="13" t="s">
        <v>71</v>
      </c>
      <c r="AY179" s="244" t="s">
        <v>209</v>
      </c>
    </row>
    <row r="180" s="14" customFormat="1">
      <c r="A180" s="14"/>
      <c r="B180" s="245"/>
      <c r="C180" s="246"/>
      <c r="D180" s="236" t="s">
        <v>220</v>
      </c>
      <c r="E180" s="247" t="s">
        <v>19</v>
      </c>
      <c r="F180" s="248" t="s">
        <v>2690</v>
      </c>
      <c r="G180" s="246"/>
      <c r="H180" s="249">
        <v>139</v>
      </c>
      <c r="I180" s="250"/>
      <c r="J180" s="246"/>
      <c r="K180" s="246"/>
      <c r="L180" s="251"/>
      <c r="M180" s="252"/>
      <c r="N180" s="253"/>
      <c r="O180" s="253"/>
      <c r="P180" s="253"/>
      <c r="Q180" s="253"/>
      <c r="R180" s="253"/>
      <c r="S180" s="253"/>
      <c r="T180" s="25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5" t="s">
        <v>220</v>
      </c>
      <c r="AU180" s="255" t="s">
        <v>81</v>
      </c>
      <c r="AV180" s="14" t="s">
        <v>81</v>
      </c>
      <c r="AW180" s="14" t="s">
        <v>32</v>
      </c>
      <c r="AX180" s="14" t="s">
        <v>71</v>
      </c>
      <c r="AY180" s="255" t="s">
        <v>209</v>
      </c>
    </row>
    <row r="181" s="13" customFormat="1">
      <c r="A181" s="13"/>
      <c r="B181" s="234"/>
      <c r="C181" s="235"/>
      <c r="D181" s="236" t="s">
        <v>220</v>
      </c>
      <c r="E181" s="237" t="s">
        <v>19</v>
      </c>
      <c r="F181" s="238" t="s">
        <v>619</v>
      </c>
      <c r="G181" s="235"/>
      <c r="H181" s="237" t="s">
        <v>19</v>
      </c>
      <c r="I181" s="239"/>
      <c r="J181" s="235"/>
      <c r="K181" s="235"/>
      <c r="L181" s="240"/>
      <c r="M181" s="241"/>
      <c r="N181" s="242"/>
      <c r="O181" s="242"/>
      <c r="P181" s="242"/>
      <c r="Q181" s="242"/>
      <c r="R181" s="242"/>
      <c r="S181" s="242"/>
      <c r="T181" s="24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4" t="s">
        <v>220</v>
      </c>
      <c r="AU181" s="244" t="s">
        <v>81</v>
      </c>
      <c r="AV181" s="13" t="s">
        <v>79</v>
      </c>
      <c r="AW181" s="13" t="s">
        <v>32</v>
      </c>
      <c r="AX181" s="13" t="s">
        <v>71</v>
      </c>
      <c r="AY181" s="244" t="s">
        <v>209</v>
      </c>
    </row>
    <row r="182" s="14" customFormat="1">
      <c r="A182" s="14"/>
      <c r="B182" s="245"/>
      <c r="C182" s="246"/>
      <c r="D182" s="236" t="s">
        <v>220</v>
      </c>
      <c r="E182" s="247" t="s">
        <v>19</v>
      </c>
      <c r="F182" s="248" t="s">
        <v>2691</v>
      </c>
      <c r="G182" s="246"/>
      <c r="H182" s="249">
        <v>13.4</v>
      </c>
      <c r="I182" s="250"/>
      <c r="J182" s="246"/>
      <c r="K182" s="246"/>
      <c r="L182" s="251"/>
      <c r="M182" s="252"/>
      <c r="N182" s="253"/>
      <c r="O182" s="253"/>
      <c r="P182" s="253"/>
      <c r="Q182" s="253"/>
      <c r="R182" s="253"/>
      <c r="S182" s="253"/>
      <c r="T182" s="25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5" t="s">
        <v>220</v>
      </c>
      <c r="AU182" s="255" t="s">
        <v>81</v>
      </c>
      <c r="AV182" s="14" t="s">
        <v>81</v>
      </c>
      <c r="AW182" s="14" t="s">
        <v>32</v>
      </c>
      <c r="AX182" s="14" t="s">
        <v>71</v>
      </c>
      <c r="AY182" s="255" t="s">
        <v>209</v>
      </c>
    </row>
    <row r="183" s="14" customFormat="1">
      <c r="A183" s="14"/>
      <c r="B183" s="245"/>
      <c r="C183" s="246"/>
      <c r="D183" s="236" t="s">
        <v>220</v>
      </c>
      <c r="E183" s="247" t="s">
        <v>19</v>
      </c>
      <c r="F183" s="248" t="s">
        <v>2692</v>
      </c>
      <c r="G183" s="246"/>
      <c r="H183" s="249">
        <v>52</v>
      </c>
      <c r="I183" s="250"/>
      <c r="J183" s="246"/>
      <c r="K183" s="246"/>
      <c r="L183" s="251"/>
      <c r="M183" s="252"/>
      <c r="N183" s="253"/>
      <c r="O183" s="253"/>
      <c r="P183" s="253"/>
      <c r="Q183" s="253"/>
      <c r="R183" s="253"/>
      <c r="S183" s="253"/>
      <c r="T183" s="25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5" t="s">
        <v>220</v>
      </c>
      <c r="AU183" s="255" t="s">
        <v>81</v>
      </c>
      <c r="AV183" s="14" t="s">
        <v>81</v>
      </c>
      <c r="AW183" s="14" t="s">
        <v>32</v>
      </c>
      <c r="AX183" s="14" t="s">
        <v>71</v>
      </c>
      <c r="AY183" s="255" t="s">
        <v>209</v>
      </c>
    </row>
    <row r="184" s="15" customFormat="1">
      <c r="A184" s="15"/>
      <c r="B184" s="256"/>
      <c r="C184" s="257"/>
      <c r="D184" s="236" t="s">
        <v>220</v>
      </c>
      <c r="E184" s="258" t="s">
        <v>19</v>
      </c>
      <c r="F184" s="259" t="s">
        <v>271</v>
      </c>
      <c r="G184" s="257"/>
      <c r="H184" s="260">
        <v>214.90000000000001</v>
      </c>
      <c r="I184" s="261"/>
      <c r="J184" s="257"/>
      <c r="K184" s="257"/>
      <c r="L184" s="262"/>
      <c r="M184" s="263"/>
      <c r="N184" s="264"/>
      <c r="O184" s="264"/>
      <c r="P184" s="264"/>
      <c r="Q184" s="264"/>
      <c r="R184" s="264"/>
      <c r="S184" s="264"/>
      <c r="T184" s="26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66" t="s">
        <v>220</v>
      </c>
      <c r="AU184" s="266" t="s">
        <v>81</v>
      </c>
      <c r="AV184" s="15" t="s">
        <v>216</v>
      </c>
      <c r="AW184" s="15" t="s">
        <v>32</v>
      </c>
      <c r="AX184" s="15" t="s">
        <v>79</v>
      </c>
      <c r="AY184" s="266" t="s">
        <v>209</v>
      </c>
    </row>
    <row r="185" s="2" customFormat="1" ht="24.15" customHeight="1">
      <c r="A185" s="41"/>
      <c r="B185" s="42"/>
      <c r="C185" s="216" t="s">
        <v>324</v>
      </c>
      <c r="D185" s="216" t="s">
        <v>211</v>
      </c>
      <c r="E185" s="217" t="s">
        <v>657</v>
      </c>
      <c r="F185" s="218" t="s">
        <v>658</v>
      </c>
      <c r="G185" s="219" t="s">
        <v>659</v>
      </c>
      <c r="H185" s="220">
        <v>163.80000000000001</v>
      </c>
      <c r="I185" s="221"/>
      <c r="J185" s="222">
        <f>ROUND(I185*H185,2)</f>
        <v>0</v>
      </c>
      <c r="K185" s="218" t="s">
        <v>215</v>
      </c>
      <c r="L185" s="47"/>
      <c r="M185" s="223" t="s">
        <v>19</v>
      </c>
      <c r="N185" s="224" t="s">
        <v>42</v>
      </c>
      <c r="O185" s="87"/>
      <c r="P185" s="225">
        <f>O185*H185</f>
        <v>0</v>
      </c>
      <c r="Q185" s="225">
        <v>0</v>
      </c>
      <c r="R185" s="225">
        <f>Q185*H185</f>
        <v>0</v>
      </c>
      <c r="S185" s="225">
        <v>0</v>
      </c>
      <c r="T185" s="226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27" t="s">
        <v>216</v>
      </c>
      <c r="AT185" s="227" t="s">
        <v>211</v>
      </c>
      <c r="AU185" s="227" t="s">
        <v>81</v>
      </c>
      <c r="AY185" s="20" t="s">
        <v>209</v>
      </c>
      <c r="BE185" s="228">
        <f>IF(N185="základní",J185,0)</f>
        <v>0</v>
      </c>
      <c r="BF185" s="228">
        <f>IF(N185="snížená",J185,0)</f>
        <v>0</v>
      </c>
      <c r="BG185" s="228">
        <f>IF(N185="zákl. přenesená",J185,0)</f>
        <v>0</v>
      </c>
      <c r="BH185" s="228">
        <f>IF(N185="sníž. přenesená",J185,0)</f>
        <v>0</v>
      </c>
      <c r="BI185" s="228">
        <f>IF(N185="nulová",J185,0)</f>
        <v>0</v>
      </c>
      <c r="BJ185" s="20" t="s">
        <v>79</v>
      </c>
      <c r="BK185" s="228">
        <f>ROUND(I185*H185,2)</f>
        <v>0</v>
      </c>
      <c r="BL185" s="20" t="s">
        <v>216</v>
      </c>
      <c r="BM185" s="227" t="s">
        <v>2703</v>
      </c>
    </row>
    <row r="186" s="2" customFormat="1">
      <c r="A186" s="41"/>
      <c r="B186" s="42"/>
      <c r="C186" s="43"/>
      <c r="D186" s="229" t="s">
        <v>218</v>
      </c>
      <c r="E186" s="43"/>
      <c r="F186" s="230" t="s">
        <v>661</v>
      </c>
      <c r="G186" s="43"/>
      <c r="H186" s="43"/>
      <c r="I186" s="231"/>
      <c r="J186" s="43"/>
      <c r="K186" s="43"/>
      <c r="L186" s="47"/>
      <c r="M186" s="232"/>
      <c r="N186" s="233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0" t="s">
        <v>218</v>
      </c>
      <c r="AU186" s="20" t="s">
        <v>81</v>
      </c>
    </row>
    <row r="187" s="14" customFormat="1">
      <c r="A187" s="14"/>
      <c r="B187" s="245"/>
      <c r="C187" s="246"/>
      <c r="D187" s="236" t="s">
        <v>220</v>
      </c>
      <c r="E187" s="246"/>
      <c r="F187" s="248" t="s">
        <v>2704</v>
      </c>
      <c r="G187" s="246"/>
      <c r="H187" s="249">
        <v>163.80000000000001</v>
      </c>
      <c r="I187" s="250"/>
      <c r="J187" s="246"/>
      <c r="K187" s="246"/>
      <c r="L187" s="251"/>
      <c r="M187" s="252"/>
      <c r="N187" s="253"/>
      <c r="O187" s="253"/>
      <c r="P187" s="253"/>
      <c r="Q187" s="253"/>
      <c r="R187" s="253"/>
      <c r="S187" s="253"/>
      <c r="T187" s="25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5" t="s">
        <v>220</v>
      </c>
      <c r="AU187" s="255" t="s">
        <v>81</v>
      </c>
      <c r="AV187" s="14" t="s">
        <v>81</v>
      </c>
      <c r="AW187" s="14" t="s">
        <v>4</v>
      </c>
      <c r="AX187" s="14" t="s">
        <v>79</v>
      </c>
      <c r="AY187" s="255" t="s">
        <v>209</v>
      </c>
    </row>
    <row r="188" s="2" customFormat="1" ht="24.15" customHeight="1">
      <c r="A188" s="41"/>
      <c r="B188" s="42"/>
      <c r="C188" s="216" t="s">
        <v>331</v>
      </c>
      <c r="D188" s="216" t="s">
        <v>211</v>
      </c>
      <c r="E188" s="217" t="s">
        <v>664</v>
      </c>
      <c r="F188" s="218" t="s">
        <v>665</v>
      </c>
      <c r="G188" s="219" t="s">
        <v>362</v>
      </c>
      <c r="H188" s="220">
        <v>91</v>
      </c>
      <c r="I188" s="221"/>
      <c r="J188" s="222">
        <f>ROUND(I188*H188,2)</f>
        <v>0</v>
      </c>
      <c r="K188" s="218" t="s">
        <v>215</v>
      </c>
      <c r="L188" s="47"/>
      <c r="M188" s="223" t="s">
        <v>19</v>
      </c>
      <c r="N188" s="224" t="s">
        <v>42</v>
      </c>
      <c r="O188" s="87"/>
      <c r="P188" s="225">
        <f>O188*H188</f>
        <v>0</v>
      </c>
      <c r="Q188" s="225">
        <v>0</v>
      </c>
      <c r="R188" s="225">
        <f>Q188*H188</f>
        <v>0</v>
      </c>
      <c r="S188" s="225">
        <v>0</v>
      </c>
      <c r="T188" s="226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7" t="s">
        <v>216</v>
      </c>
      <c r="AT188" s="227" t="s">
        <v>211</v>
      </c>
      <c r="AU188" s="227" t="s">
        <v>81</v>
      </c>
      <c r="AY188" s="20" t="s">
        <v>209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20" t="s">
        <v>79</v>
      </c>
      <c r="BK188" s="228">
        <f>ROUND(I188*H188,2)</f>
        <v>0</v>
      </c>
      <c r="BL188" s="20" t="s">
        <v>216</v>
      </c>
      <c r="BM188" s="227" t="s">
        <v>2705</v>
      </c>
    </row>
    <row r="189" s="2" customFormat="1">
      <c r="A189" s="41"/>
      <c r="B189" s="42"/>
      <c r="C189" s="43"/>
      <c r="D189" s="229" t="s">
        <v>218</v>
      </c>
      <c r="E189" s="43"/>
      <c r="F189" s="230" t="s">
        <v>667</v>
      </c>
      <c r="G189" s="43"/>
      <c r="H189" s="43"/>
      <c r="I189" s="231"/>
      <c r="J189" s="43"/>
      <c r="K189" s="43"/>
      <c r="L189" s="47"/>
      <c r="M189" s="232"/>
      <c r="N189" s="233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218</v>
      </c>
      <c r="AU189" s="20" t="s">
        <v>81</v>
      </c>
    </row>
    <row r="190" s="14" customFormat="1">
      <c r="A190" s="14"/>
      <c r="B190" s="245"/>
      <c r="C190" s="246"/>
      <c r="D190" s="236" t="s">
        <v>220</v>
      </c>
      <c r="E190" s="247" t="s">
        <v>19</v>
      </c>
      <c r="F190" s="248" t="s">
        <v>2706</v>
      </c>
      <c r="G190" s="246"/>
      <c r="H190" s="249">
        <v>10.5</v>
      </c>
      <c r="I190" s="250"/>
      <c r="J190" s="246"/>
      <c r="K190" s="246"/>
      <c r="L190" s="251"/>
      <c r="M190" s="252"/>
      <c r="N190" s="253"/>
      <c r="O190" s="253"/>
      <c r="P190" s="253"/>
      <c r="Q190" s="253"/>
      <c r="R190" s="253"/>
      <c r="S190" s="253"/>
      <c r="T190" s="25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5" t="s">
        <v>220</v>
      </c>
      <c r="AU190" s="255" t="s">
        <v>81</v>
      </c>
      <c r="AV190" s="14" t="s">
        <v>81</v>
      </c>
      <c r="AW190" s="14" t="s">
        <v>32</v>
      </c>
      <c r="AX190" s="14" t="s">
        <v>71</v>
      </c>
      <c r="AY190" s="255" t="s">
        <v>209</v>
      </c>
    </row>
    <row r="191" s="14" customFormat="1">
      <c r="A191" s="14"/>
      <c r="B191" s="245"/>
      <c r="C191" s="246"/>
      <c r="D191" s="236" t="s">
        <v>220</v>
      </c>
      <c r="E191" s="247" t="s">
        <v>19</v>
      </c>
      <c r="F191" s="248" t="s">
        <v>2707</v>
      </c>
      <c r="G191" s="246"/>
      <c r="H191" s="249">
        <v>80.5</v>
      </c>
      <c r="I191" s="250"/>
      <c r="J191" s="246"/>
      <c r="K191" s="246"/>
      <c r="L191" s="251"/>
      <c r="M191" s="252"/>
      <c r="N191" s="253"/>
      <c r="O191" s="253"/>
      <c r="P191" s="253"/>
      <c r="Q191" s="253"/>
      <c r="R191" s="253"/>
      <c r="S191" s="253"/>
      <c r="T191" s="25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5" t="s">
        <v>220</v>
      </c>
      <c r="AU191" s="255" t="s">
        <v>81</v>
      </c>
      <c r="AV191" s="14" t="s">
        <v>81</v>
      </c>
      <c r="AW191" s="14" t="s">
        <v>32</v>
      </c>
      <c r="AX191" s="14" t="s">
        <v>71</v>
      </c>
      <c r="AY191" s="255" t="s">
        <v>209</v>
      </c>
    </row>
    <row r="192" s="15" customFormat="1">
      <c r="A192" s="15"/>
      <c r="B192" s="256"/>
      <c r="C192" s="257"/>
      <c r="D192" s="236" t="s">
        <v>220</v>
      </c>
      <c r="E192" s="258" t="s">
        <v>19</v>
      </c>
      <c r="F192" s="259" t="s">
        <v>271</v>
      </c>
      <c r="G192" s="257"/>
      <c r="H192" s="260">
        <v>91</v>
      </c>
      <c r="I192" s="261"/>
      <c r="J192" s="257"/>
      <c r="K192" s="257"/>
      <c r="L192" s="262"/>
      <c r="M192" s="263"/>
      <c r="N192" s="264"/>
      <c r="O192" s="264"/>
      <c r="P192" s="264"/>
      <c r="Q192" s="264"/>
      <c r="R192" s="264"/>
      <c r="S192" s="264"/>
      <c r="T192" s="26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66" t="s">
        <v>220</v>
      </c>
      <c r="AU192" s="266" t="s">
        <v>81</v>
      </c>
      <c r="AV192" s="15" t="s">
        <v>216</v>
      </c>
      <c r="AW192" s="15" t="s">
        <v>32</v>
      </c>
      <c r="AX192" s="15" t="s">
        <v>79</v>
      </c>
      <c r="AY192" s="266" t="s">
        <v>209</v>
      </c>
    </row>
    <row r="193" s="2" customFormat="1" ht="24.15" customHeight="1">
      <c r="A193" s="41"/>
      <c r="B193" s="42"/>
      <c r="C193" s="216" t="s">
        <v>7</v>
      </c>
      <c r="D193" s="216" t="s">
        <v>211</v>
      </c>
      <c r="E193" s="217" t="s">
        <v>670</v>
      </c>
      <c r="F193" s="218" t="s">
        <v>671</v>
      </c>
      <c r="G193" s="219" t="s">
        <v>362</v>
      </c>
      <c r="H193" s="220">
        <v>139</v>
      </c>
      <c r="I193" s="221"/>
      <c r="J193" s="222">
        <f>ROUND(I193*H193,2)</f>
        <v>0</v>
      </c>
      <c r="K193" s="218" t="s">
        <v>215</v>
      </c>
      <c r="L193" s="47"/>
      <c r="M193" s="223" t="s">
        <v>19</v>
      </c>
      <c r="N193" s="224" t="s">
        <v>42</v>
      </c>
      <c r="O193" s="87"/>
      <c r="P193" s="225">
        <f>O193*H193</f>
        <v>0</v>
      </c>
      <c r="Q193" s="225">
        <v>0</v>
      </c>
      <c r="R193" s="225">
        <f>Q193*H193</f>
        <v>0</v>
      </c>
      <c r="S193" s="225">
        <v>0</v>
      </c>
      <c r="T193" s="226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27" t="s">
        <v>216</v>
      </c>
      <c r="AT193" s="227" t="s">
        <v>211</v>
      </c>
      <c r="AU193" s="227" t="s">
        <v>81</v>
      </c>
      <c r="AY193" s="20" t="s">
        <v>209</v>
      </c>
      <c r="BE193" s="228">
        <f>IF(N193="základní",J193,0)</f>
        <v>0</v>
      </c>
      <c r="BF193" s="228">
        <f>IF(N193="snížená",J193,0)</f>
        <v>0</v>
      </c>
      <c r="BG193" s="228">
        <f>IF(N193="zákl. přenesená",J193,0)</f>
        <v>0</v>
      </c>
      <c r="BH193" s="228">
        <f>IF(N193="sníž. přenesená",J193,0)</f>
        <v>0</v>
      </c>
      <c r="BI193" s="228">
        <f>IF(N193="nulová",J193,0)</f>
        <v>0</v>
      </c>
      <c r="BJ193" s="20" t="s">
        <v>79</v>
      </c>
      <c r="BK193" s="228">
        <f>ROUND(I193*H193,2)</f>
        <v>0</v>
      </c>
      <c r="BL193" s="20" t="s">
        <v>216</v>
      </c>
      <c r="BM193" s="227" t="s">
        <v>2708</v>
      </c>
    </row>
    <row r="194" s="2" customFormat="1">
      <c r="A194" s="41"/>
      <c r="B194" s="42"/>
      <c r="C194" s="43"/>
      <c r="D194" s="229" t="s">
        <v>218</v>
      </c>
      <c r="E194" s="43"/>
      <c r="F194" s="230" t="s">
        <v>673</v>
      </c>
      <c r="G194" s="43"/>
      <c r="H194" s="43"/>
      <c r="I194" s="231"/>
      <c r="J194" s="43"/>
      <c r="K194" s="43"/>
      <c r="L194" s="47"/>
      <c r="M194" s="232"/>
      <c r="N194" s="233"/>
      <c r="O194" s="87"/>
      <c r="P194" s="87"/>
      <c r="Q194" s="87"/>
      <c r="R194" s="87"/>
      <c r="S194" s="87"/>
      <c r="T194" s="88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0" t="s">
        <v>218</v>
      </c>
      <c r="AU194" s="20" t="s">
        <v>81</v>
      </c>
    </row>
    <row r="195" s="13" customFormat="1">
      <c r="A195" s="13"/>
      <c r="B195" s="234"/>
      <c r="C195" s="235"/>
      <c r="D195" s="236" t="s">
        <v>220</v>
      </c>
      <c r="E195" s="237" t="s">
        <v>19</v>
      </c>
      <c r="F195" s="238" t="s">
        <v>1252</v>
      </c>
      <c r="G195" s="235"/>
      <c r="H195" s="237" t="s">
        <v>19</v>
      </c>
      <c r="I195" s="239"/>
      <c r="J195" s="235"/>
      <c r="K195" s="235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220</v>
      </c>
      <c r="AU195" s="244" t="s">
        <v>81</v>
      </c>
      <c r="AV195" s="13" t="s">
        <v>79</v>
      </c>
      <c r="AW195" s="13" t="s">
        <v>32</v>
      </c>
      <c r="AX195" s="13" t="s">
        <v>71</v>
      </c>
      <c r="AY195" s="244" t="s">
        <v>209</v>
      </c>
    </row>
    <row r="196" s="14" customFormat="1">
      <c r="A196" s="14"/>
      <c r="B196" s="245"/>
      <c r="C196" s="246"/>
      <c r="D196" s="236" t="s">
        <v>220</v>
      </c>
      <c r="E196" s="247" t="s">
        <v>19</v>
      </c>
      <c r="F196" s="248" t="s">
        <v>2690</v>
      </c>
      <c r="G196" s="246"/>
      <c r="H196" s="249">
        <v>139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220</v>
      </c>
      <c r="AU196" s="255" t="s">
        <v>81</v>
      </c>
      <c r="AV196" s="14" t="s">
        <v>81</v>
      </c>
      <c r="AW196" s="14" t="s">
        <v>32</v>
      </c>
      <c r="AX196" s="14" t="s">
        <v>71</v>
      </c>
      <c r="AY196" s="255" t="s">
        <v>209</v>
      </c>
    </row>
    <row r="197" s="15" customFormat="1">
      <c r="A197" s="15"/>
      <c r="B197" s="256"/>
      <c r="C197" s="257"/>
      <c r="D197" s="236" t="s">
        <v>220</v>
      </c>
      <c r="E197" s="258" t="s">
        <v>19</v>
      </c>
      <c r="F197" s="259" t="s">
        <v>271</v>
      </c>
      <c r="G197" s="257"/>
      <c r="H197" s="260">
        <v>139</v>
      </c>
      <c r="I197" s="261"/>
      <c r="J197" s="257"/>
      <c r="K197" s="257"/>
      <c r="L197" s="262"/>
      <c r="M197" s="263"/>
      <c r="N197" s="264"/>
      <c r="O197" s="264"/>
      <c r="P197" s="264"/>
      <c r="Q197" s="264"/>
      <c r="R197" s="264"/>
      <c r="S197" s="264"/>
      <c r="T197" s="26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66" t="s">
        <v>220</v>
      </c>
      <c r="AU197" s="266" t="s">
        <v>81</v>
      </c>
      <c r="AV197" s="15" t="s">
        <v>216</v>
      </c>
      <c r="AW197" s="15" t="s">
        <v>32</v>
      </c>
      <c r="AX197" s="15" t="s">
        <v>79</v>
      </c>
      <c r="AY197" s="266" t="s">
        <v>209</v>
      </c>
    </row>
    <row r="198" s="2" customFormat="1" ht="37.8" customHeight="1">
      <c r="A198" s="41"/>
      <c r="B198" s="42"/>
      <c r="C198" s="216" t="s">
        <v>344</v>
      </c>
      <c r="D198" s="216" t="s">
        <v>211</v>
      </c>
      <c r="E198" s="217" t="s">
        <v>687</v>
      </c>
      <c r="F198" s="218" t="s">
        <v>688</v>
      </c>
      <c r="G198" s="219" t="s">
        <v>362</v>
      </c>
      <c r="H198" s="220">
        <v>64.5</v>
      </c>
      <c r="I198" s="221"/>
      <c r="J198" s="222">
        <f>ROUND(I198*H198,2)</f>
        <v>0</v>
      </c>
      <c r="K198" s="218" t="s">
        <v>215</v>
      </c>
      <c r="L198" s="47"/>
      <c r="M198" s="223" t="s">
        <v>19</v>
      </c>
      <c r="N198" s="224" t="s">
        <v>42</v>
      </c>
      <c r="O198" s="87"/>
      <c r="P198" s="225">
        <f>O198*H198</f>
        <v>0</v>
      </c>
      <c r="Q198" s="225">
        <v>0</v>
      </c>
      <c r="R198" s="225">
        <f>Q198*H198</f>
        <v>0</v>
      </c>
      <c r="S198" s="225">
        <v>0</v>
      </c>
      <c r="T198" s="226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7" t="s">
        <v>216</v>
      </c>
      <c r="AT198" s="227" t="s">
        <v>211</v>
      </c>
      <c r="AU198" s="227" t="s">
        <v>81</v>
      </c>
      <c r="AY198" s="20" t="s">
        <v>209</v>
      </c>
      <c r="BE198" s="228">
        <f>IF(N198="základní",J198,0)</f>
        <v>0</v>
      </c>
      <c r="BF198" s="228">
        <f>IF(N198="snížená",J198,0)</f>
        <v>0</v>
      </c>
      <c r="BG198" s="228">
        <f>IF(N198="zákl. přenesená",J198,0)</f>
        <v>0</v>
      </c>
      <c r="BH198" s="228">
        <f>IF(N198="sníž. přenesená",J198,0)</f>
        <v>0</v>
      </c>
      <c r="BI198" s="228">
        <f>IF(N198="nulová",J198,0)</f>
        <v>0</v>
      </c>
      <c r="BJ198" s="20" t="s">
        <v>79</v>
      </c>
      <c r="BK198" s="228">
        <f>ROUND(I198*H198,2)</f>
        <v>0</v>
      </c>
      <c r="BL198" s="20" t="s">
        <v>216</v>
      </c>
      <c r="BM198" s="227" t="s">
        <v>2709</v>
      </c>
    </row>
    <row r="199" s="2" customFormat="1">
      <c r="A199" s="41"/>
      <c r="B199" s="42"/>
      <c r="C199" s="43"/>
      <c r="D199" s="229" t="s">
        <v>218</v>
      </c>
      <c r="E199" s="43"/>
      <c r="F199" s="230" t="s">
        <v>690</v>
      </c>
      <c r="G199" s="43"/>
      <c r="H199" s="43"/>
      <c r="I199" s="231"/>
      <c r="J199" s="43"/>
      <c r="K199" s="43"/>
      <c r="L199" s="47"/>
      <c r="M199" s="232"/>
      <c r="N199" s="233"/>
      <c r="O199" s="87"/>
      <c r="P199" s="87"/>
      <c r="Q199" s="87"/>
      <c r="R199" s="87"/>
      <c r="S199" s="87"/>
      <c r="T199" s="88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0" t="s">
        <v>218</v>
      </c>
      <c r="AU199" s="20" t="s">
        <v>81</v>
      </c>
    </row>
    <row r="200" s="13" customFormat="1">
      <c r="A200" s="13"/>
      <c r="B200" s="234"/>
      <c r="C200" s="235"/>
      <c r="D200" s="236" t="s">
        <v>220</v>
      </c>
      <c r="E200" s="237" t="s">
        <v>19</v>
      </c>
      <c r="F200" s="238" t="s">
        <v>395</v>
      </c>
      <c r="G200" s="235"/>
      <c r="H200" s="237" t="s">
        <v>19</v>
      </c>
      <c r="I200" s="239"/>
      <c r="J200" s="235"/>
      <c r="K200" s="235"/>
      <c r="L200" s="240"/>
      <c r="M200" s="241"/>
      <c r="N200" s="242"/>
      <c r="O200" s="242"/>
      <c r="P200" s="242"/>
      <c r="Q200" s="242"/>
      <c r="R200" s="242"/>
      <c r="S200" s="242"/>
      <c r="T200" s="24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4" t="s">
        <v>220</v>
      </c>
      <c r="AU200" s="244" t="s">
        <v>81</v>
      </c>
      <c r="AV200" s="13" t="s">
        <v>79</v>
      </c>
      <c r="AW200" s="13" t="s">
        <v>32</v>
      </c>
      <c r="AX200" s="13" t="s">
        <v>71</v>
      </c>
      <c r="AY200" s="244" t="s">
        <v>209</v>
      </c>
    </row>
    <row r="201" s="14" customFormat="1">
      <c r="A201" s="14"/>
      <c r="B201" s="245"/>
      <c r="C201" s="246"/>
      <c r="D201" s="236" t="s">
        <v>220</v>
      </c>
      <c r="E201" s="247" t="s">
        <v>19</v>
      </c>
      <c r="F201" s="248" t="s">
        <v>1776</v>
      </c>
      <c r="G201" s="246"/>
      <c r="H201" s="249">
        <v>64.5</v>
      </c>
      <c r="I201" s="250"/>
      <c r="J201" s="246"/>
      <c r="K201" s="246"/>
      <c r="L201" s="251"/>
      <c r="M201" s="252"/>
      <c r="N201" s="253"/>
      <c r="O201" s="253"/>
      <c r="P201" s="253"/>
      <c r="Q201" s="253"/>
      <c r="R201" s="253"/>
      <c r="S201" s="253"/>
      <c r="T201" s="25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5" t="s">
        <v>220</v>
      </c>
      <c r="AU201" s="255" t="s">
        <v>81</v>
      </c>
      <c r="AV201" s="14" t="s">
        <v>81</v>
      </c>
      <c r="AW201" s="14" t="s">
        <v>32</v>
      </c>
      <c r="AX201" s="14" t="s">
        <v>79</v>
      </c>
      <c r="AY201" s="255" t="s">
        <v>209</v>
      </c>
    </row>
    <row r="202" s="2" customFormat="1" ht="16.5" customHeight="1">
      <c r="A202" s="41"/>
      <c r="B202" s="42"/>
      <c r="C202" s="278" t="s">
        <v>354</v>
      </c>
      <c r="D202" s="278" t="s">
        <v>681</v>
      </c>
      <c r="E202" s="279" t="s">
        <v>695</v>
      </c>
      <c r="F202" s="280" t="s">
        <v>696</v>
      </c>
      <c r="G202" s="281" t="s">
        <v>659</v>
      </c>
      <c r="H202" s="282">
        <v>129</v>
      </c>
      <c r="I202" s="283"/>
      <c r="J202" s="284">
        <f>ROUND(I202*H202,2)</f>
        <v>0</v>
      </c>
      <c r="K202" s="280" t="s">
        <v>215</v>
      </c>
      <c r="L202" s="285"/>
      <c r="M202" s="286" t="s">
        <v>19</v>
      </c>
      <c r="N202" s="287" t="s">
        <v>42</v>
      </c>
      <c r="O202" s="87"/>
      <c r="P202" s="225">
        <f>O202*H202</f>
        <v>0</v>
      </c>
      <c r="Q202" s="225">
        <v>0</v>
      </c>
      <c r="R202" s="225">
        <f>Q202*H202</f>
        <v>0</v>
      </c>
      <c r="S202" s="225">
        <v>0</v>
      </c>
      <c r="T202" s="226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7" t="s">
        <v>250</v>
      </c>
      <c r="AT202" s="227" t="s">
        <v>681</v>
      </c>
      <c r="AU202" s="227" t="s">
        <v>81</v>
      </c>
      <c r="AY202" s="20" t="s">
        <v>209</v>
      </c>
      <c r="BE202" s="228">
        <f>IF(N202="základní",J202,0)</f>
        <v>0</v>
      </c>
      <c r="BF202" s="228">
        <f>IF(N202="snížená",J202,0)</f>
        <v>0</v>
      </c>
      <c r="BG202" s="228">
        <f>IF(N202="zákl. přenesená",J202,0)</f>
        <v>0</v>
      </c>
      <c r="BH202" s="228">
        <f>IF(N202="sníž. přenesená",J202,0)</f>
        <v>0</v>
      </c>
      <c r="BI202" s="228">
        <f>IF(N202="nulová",J202,0)</f>
        <v>0</v>
      </c>
      <c r="BJ202" s="20" t="s">
        <v>79</v>
      </c>
      <c r="BK202" s="228">
        <f>ROUND(I202*H202,2)</f>
        <v>0</v>
      </c>
      <c r="BL202" s="20" t="s">
        <v>216</v>
      </c>
      <c r="BM202" s="227" t="s">
        <v>2710</v>
      </c>
    </row>
    <row r="203" s="14" customFormat="1">
      <c r="A203" s="14"/>
      <c r="B203" s="245"/>
      <c r="C203" s="246"/>
      <c r="D203" s="236" t="s">
        <v>220</v>
      </c>
      <c r="E203" s="246"/>
      <c r="F203" s="248" t="s">
        <v>1778</v>
      </c>
      <c r="G203" s="246"/>
      <c r="H203" s="249">
        <v>129</v>
      </c>
      <c r="I203" s="250"/>
      <c r="J203" s="246"/>
      <c r="K203" s="246"/>
      <c r="L203" s="251"/>
      <c r="M203" s="252"/>
      <c r="N203" s="253"/>
      <c r="O203" s="253"/>
      <c r="P203" s="253"/>
      <c r="Q203" s="253"/>
      <c r="R203" s="253"/>
      <c r="S203" s="253"/>
      <c r="T203" s="25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5" t="s">
        <v>220</v>
      </c>
      <c r="AU203" s="255" t="s">
        <v>81</v>
      </c>
      <c r="AV203" s="14" t="s">
        <v>81</v>
      </c>
      <c r="AW203" s="14" t="s">
        <v>4</v>
      </c>
      <c r="AX203" s="14" t="s">
        <v>79</v>
      </c>
      <c r="AY203" s="255" t="s">
        <v>209</v>
      </c>
    </row>
    <row r="204" s="12" customFormat="1" ht="22.8" customHeight="1">
      <c r="A204" s="12"/>
      <c r="B204" s="200"/>
      <c r="C204" s="201"/>
      <c r="D204" s="202" t="s">
        <v>70</v>
      </c>
      <c r="E204" s="214" t="s">
        <v>81</v>
      </c>
      <c r="F204" s="214" t="s">
        <v>733</v>
      </c>
      <c r="G204" s="201"/>
      <c r="H204" s="201"/>
      <c r="I204" s="204"/>
      <c r="J204" s="215">
        <f>BK204</f>
        <v>0</v>
      </c>
      <c r="K204" s="201"/>
      <c r="L204" s="206"/>
      <c r="M204" s="207"/>
      <c r="N204" s="208"/>
      <c r="O204" s="208"/>
      <c r="P204" s="209">
        <f>SUM(P205:P206)</f>
        <v>0</v>
      </c>
      <c r="Q204" s="208"/>
      <c r="R204" s="209">
        <f>SUM(R205:R206)</f>
        <v>0.065659999999999996</v>
      </c>
      <c r="S204" s="208"/>
      <c r="T204" s="210">
        <f>SUM(T205:T206)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11" t="s">
        <v>79</v>
      </c>
      <c r="AT204" s="212" t="s">
        <v>70</v>
      </c>
      <c r="AU204" s="212" t="s">
        <v>79</v>
      </c>
      <c r="AY204" s="211" t="s">
        <v>209</v>
      </c>
      <c r="BK204" s="213">
        <f>SUM(BK205:BK206)</f>
        <v>0</v>
      </c>
    </row>
    <row r="205" s="2" customFormat="1" ht="16.5" customHeight="1">
      <c r="A205" s="41"/>
      <c r="B205" s="42"/>
      <c r="C205" s="216" t="s">
        <v>359</v>
      </c>
      <c r="D205" s="216" t="s">
        <v>211</v>
      </c>
      <c r="E205" s="217" t="s">
        <v>735</v>
      </c>
      <c r="F205" s="218" t="s">
        <v>736</v>
      </c>
      <c r="G205" s="219" t="s">
        <v>299</v>
      </c>
      <c r="H205" s="220">
        <v>134</v>
      </c>
      <c r="I205" s="221"/>
      <c r="J205" s="222">
        <f>ROUND(I205*H205,2)</f>
        <v>0</v>
      </c>
      <c r="K205" s="218" t="s">
        <v>215</v>
      </c>
      <c r="L205" s="47"/>
      <c r="M205" s="223" t="s">
        <v>19</v>
      </c>
      <c r="N205" s="224" t="s">
        <v>42</v>
      </c>
      <c r="O205" s="87"/>
      <c r="P205" s="225">
        <f>O205*H205</f>
        <v>0</v>
      </c>
      <c r="Q205" s="225">
        <v>0.00048999999999999998</v>
      </c>
      <c r="R205" s="225">
        <f>Q205*H205</f>
        <v>0.065659999999999996</v>
      </c>
      <c r="S205" s="225">
        <v>0</v>
      </c>
      <c r="T205" s="226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27" t="s">
        <v>216</v>
      </c>
      <c r="AT205" s="227" t="s">
        <v>211</v>
      </c>
      <c r="AU205" s="227" t="s">
        <v>81</v>
      </c>
      <c r="AY205" s="20" t="s">
        <v>209</v>
      </c>
      <c r="BE205" s="228">
        <f>IF(N205="základní",J205,0)</f>
        <v>0</v>
      </c>
      <c r="BF205" s="228">
        <f>IF(N205="snížená",J205,0)</f>
        <v>0</v>
      </c>
      <c r="BG205" s="228">
        <f>IF(N205="zákl. přenesená",J205,0)</f>
        <v>0</v>
      </c>
      <c r="BH205" s="228">
        <f>IF(N205="sníž. přenesená",J205,0)</f>
        <v>0</v>
      </c>
      <c r="BI205" s="228">
        <f>IF(N205="nulová",J205,0)</f>
        <v>0</v>
      </c>
      <c r="BJ205" s="20" t="s">
        <v>79</v>
      </c>
      <c r="BK205" s="228">
        <f>ROUND(I205*H205,2)</f>
        <v>0</v>
      </c>
      <c r="BL205" s="20" t="s">
        <v>216</v>
      </c>
      <c r="BM205" s="227" t="s">
        <v>2711</v>
      </c>
    </row>
    <row r="206" s="2" customFormat="1">
      <c r="A206" s="41"/>
      <c r="B206" s="42"/>
      <c r="C206" s="43"/>
      <c r="D206" s="229" t="s">
        <v>218</v>
      </c>
      <c r="E206" s="43"/>
      <c r="F206" s="230" t="s">
        <v>738</v>
      </c>
      <c r="G206" s="43"/>
      <c r="H206" s="43"/>
      <c r="I206" s="231"/>
      <c r="J206" s="43"/>
      <c r="K206" s="43"/>
      <c r="L206" s="47"/>
      <c r="M206" s="232"/>
      <c r="N206" s="233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218</v>
      </c>
      <c r="AU206" s="20" t="s">
        <v>81</v>
      </c>
    </row>
    <row r="207" s="12" customFormat="1" ht="22.8" customHeight="1">
      <c r="A207" s="12"/>
      <c r="B207" s="200"/>
      <c r="C207" s="201"/>
      <c r="D207" s="202" t="s">
        <v>70</v>
      </c>
      <c r="E207" s="214" t="s">
        <v>216</v>
      </c>
      <c r="F207" s="214" t="s">
        <v>739</v>
      </c>
      <c r="G207" s="201"/>
      <c r="H207" s="201"/>
      <c r="I207" s="204"/>
      <c r="J207" s="215">
        <f>BK207</f>
        <v>0</v>
      </c>
      <c r="K207" s="201"/>
      <c r="L207" s="206"/>
      <c r="M207" s="207"/>
      <c r="N207" s="208"/>
      <c r="O207" s="208"/>
      <c r="P207" s="209">
        <f>SUM(P208:P220)</f>
        <v>0</v>
      </c>
      <c r="Q207" s="208"/>
      <c r="R207" s="209">
        <f>SUM(R208:R220)</f>
        <v>0</v>
      </c>
      <c r="S207" s="208"/>
      <c r="T207" s="210">
        <f>SUM(T208:T220)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11" t="s">
        <v>79</v>
      </c>
      <c r="AT207" s="212" t="s">
        <v>70</v>
      </c>
      <c r="AU207" s="212" t="s">
        <v>79</v>
      </c>
      <c r="AY207" s="211" t="s">
        <v>209</v>
      </c>
      <c r="BK207" s="213">
        <f>SUM(BK208:BK220)</f>
        <v>0</v>
      </c>
    </row>
    <row r="208" s="2" customFormat="1" ht="21.75" customHeight="1">
      <c r="A208" s="41"/>
      <c r="B208" s="42"/>
      <c r="C208" s="216" t="s">
        <v>372</v>
      </c>
      <c r="D208" s="216" t="s">
        <v>211</v>
      </c>
      <c r="E208" s="217" t="s">
        <v>741</v>
      </c>
      <c r="F208" s="218" t="s">
        <v>742</v>
      </c>
      <c r="G208" s="219" t="s">
        <v>362</v>
      </c>
      <c r="H208" s="220">
        <v>13.4</v>
      </c>
      <c r="I208" s="221"/>
      <c r="J208" s="222">
        <f>ROUND(I208*H208,2)</f>
        <v>0</v>
      </c>
      <c r="K208" s="218" t="s">
        <v>215</v>
      </c>
      <c r="L208" s="47"/>
      <c r="M208" s="223" t="s">
        <v>19</v>
      </c>
      <c r="N208" s="224" t="s">
        <v>42</v>
      </c>
      <c r="O208" s="87"/>
      <c r="P208" s="225">
        <f>O208*H208</f>
        <v>0</v>
      </c>
      <c r="Q208" s="225">
        <v>0</v>
      </c>
      <c r="R208" s="225">
        <f>Q208*H208</f>
        <v>0</v>
      </c>
      <c r="S208" s="225">
        <v>0</v>
      </c>
      <c r="T208" s="226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27" t="s">
        <v>216</v>
      </c>
      <c r="AT208" s="227" t="s">
        <v>211</v>
      </c>
      <c r="AU208" s="227" t="s">
        <v>81</v>
      </c>
      <c r="AY208" s="20" t="s">
        <v>209</v>
      </c>
      <c r="BE208" s="228">
        <f>IF(N208="základní",J208,0)</f>
        <v>0</v>
      </c>
      <c r="BF208" s="228">
        <f>IF(N208="snížená",J208,0)</f>
        <v>0</v>
      </c>
      <c r="BG208" s="228">
        <f>IF(N208="zákl. přenesená",J208,0)</f>
        <v>0</v>
      </c>
      <c r="BH208" s="228">
        <f>IF(N208="sníž. přenesená",J208,0)</f>
        <v>0</v>
      </c>
      <c r="BI208" s="228">
        <f>IF(N208="nulová",J208,0)</f>
        <v>0</v>
      </c>
      <c r="BJ208" s="20" t="s">
        <v>79</v>
      </c>
      <c r="BK208" s="228">
        <f>ROUND(I208*H208,2)</f>
        <v>0</v>
      </c>
      <c r="BL208" s="20" t="s">
        <v>216</v>
      </c>
      <c r="BM208" s="227" t="s">
        <v>2712</v>
      </c>
    </row>
    <row r="209" s="2" customFormat="1">
      <c r="A209" s="41"/>
      <c r="B209" s="42"/>
      <c r="C209" s="43"/>
      <c r="D209" s="229" t="s">
        <v>218</v>
      </c>
      <c r="E209" s="43"/>
      <c r="F209" s="230" t="s">
        <v>744</v>
      </c>
      <c r="G209" s="43"/>
      <c r="H209" s="43"/>
      <c r="I209" s="231"/>
      <c r="J209" s="43"/>
      <c r="K209" s="43"/>
      <c r="L209" s="47"/>
      <c r="M209" s="232"/>
      <c r="N209" s="233"/>
      <c r="O209" s="87"/>
      <c r="P209" s="87"/>
      <c r="Q209" s="87"/>
      <c r="R209" s="87"/>
      <c r="S209" s="87"/>
      <c r="T209" s="88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0" t="s">
        <v>218</v>
      </c>
      <c r="AU209" s="20" t="s">
        <v>81</v>
      </c>
    </row>
    <row r="210" s="13" customFormat="1">
      <c r="A210" s="13"/>
      <c r="B210" s="234"/>
      <c r="C210" s="235"/>
      <c r="D210" s="236" t="s">
        <v>220</v>
      </c>
      <c r="E210" s="237" t="s">
        <v>19</v>
      </c>
      <c r="F210" s="238" t="s">
        <v>395</v>
      </c>
      <c r="G210" s="235"/>
      <c r="H210" s="237" t="s">
        <v>19</v>
      </c>
      <c r="I210" s="239"/>
      <c r="J210" s="235"/>
      <c r="K210" s="235"/>
      <c r="L210" s="240"/>
      <c r="M210" s="241"/>
      <c r="N210" s="242"/>
      <c r="O210" s="242"/>
      <c r="P210" s="242"/>
      <c r="Q210" s="242"/>
      <c r="R210" s="242"/>
      <c r="S210" s="242"/>
      <c r="T210" s="24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4" t="s">
        <v>220</v>
      </c>
      <c r="AU210" s="244" t="s">
        <v>81</v>
      </c>
      <c r="AV210" s="13" t="s">
        <v>79</v>
      </c>
      <c r="AW210" s="13" t="s">
        <v>32</v>
      </c>
      <c r="AX210" s="13" t="s">
        <v>71</v>
      </c>
      <c r="AY210" s="244" t="s">
        <v>209</v>
      </c>
    </row>
    <row r="211" s="13" customFormat="1">
      <c r="A211" s="13"/>
      <c r="B211" s="234"/>
      <c r="C211" s="235"/>
      <c r="D211" s="236" t="s">
        <v>220</v>
      </c>
      <c r="E211" s="237" t="s">
        <v>19</v>
      </c>
      <c r="F211" s="238" t="s">
        <v>745</v>
      </c>
      <c r="G211" s="235"/>
      <c r="H211" s="237" t="s">
        <v>19</v>
      </c>
      <c r="I211" s="239"/>
      <c r="J211" s="235"/>
      <c r="K211" s="235"/>
      <c r="L211" s="240"/>
      <c r="M211" s="241"/>
      <c r="N211" s="242"/>
      <c r="O211" s="242"/>
      <c r="P211" s="242"/>
      <c r="Q211" s="242"/>
      <c r="R211" s="242"/>
      <c r="S211" s="242"/>
      <c r="T211" s="24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4" t="s">
        <v>220</v>
      </c>
      <c r="AU211" s="244" t="s">
        <v>81</v>
      </c>
      <c r="AV211" s="13" t="s">
        <v>79</v>
      </c>
      <c r="AW211" s="13" t="s">
        <v>32</v>
      </c>
      <c r="AX211" s="13" t="s">
        <v>71</v>
      </c>
      <c r="AY211" s="244" t="s">
        <v>209</v>
      </c>
    </row>
    <row r="212" s="14" customFormat="1">
      <c r="A212" s="14"/>
      <c r="B212" s="245"/>
      <c r="C212" s="246"/>
      <c r="D212" s="236" t="s">
        <v>220</v>
      </c>
      <c r="E212" s="247" t="s">
        <v>19</v>
      </c>
      <c r="F212" s="248" t="s">
        <v>2713</v>
      </c>
      <c r="G212" s="246"/>
      <c r="H212" s="249">
        <v>13.4</v>
      </c>
      <c r="I212" s="250"/>
      <c r="J212" s="246"/>
      <c r="K212" s="246"/>
      <c r="L212" s="251"/>
      <c r="M212" s="252"/>
      <c r="N212" s="253"/>
      <c r="O212" s="253"/>
      <c r="P212" s="253"/>
      <c r="Q212" s="253"/>
      <c r="R212" s="253"/>
      <c r="S212" s="253"/>
      <c r="T212" s="25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5" t="s">
        <v>220</v>
      </c>
      <c r="AU212" s="255" t="s">
        <v>81</v>
      </c>
      <c r="AV212" s="14" t="s">
        <v>81</v>
      </c>
      <c r="AW212" s="14" t="s">
        <v>32</v>
      </c>
      <c r="AX212" s="14" t="s">
        <v>79</v>
      </c>
      <c r="AY212" s="255" t="s">
        <v>209</v>
      </c>
    </row>
    <row r="213" s="2" customFormat="1" ht="24.15" customHeight="1">
      <c r="A213" s="41"/>
      <c r="B213" s="42"/>
      <c r="C213" s="216" t="s">
        <v>378</v>
      </c>
      <c r="D213" s="216" t="s">
        <v>211</v>
      </c>
      <c r="E213" s="217" t="s">
        <v>749</v>
      </c>
      <c r="F213" s="218" t="s">
        <v>750</v>
      </c>
      <c r="G213" s="219" t="s">
        <v>362</v>
      </c>
      <c r="H213" s="220">
        <v>0.52000000000000002</v>
      </c>
      <c r="I213" s="221"/>
      <c r="J213" s="222">
        <f>ROUND(I213*H213,2)</f>
        <v>0</v>
      </c>
      <c r="K213" s="218" t="s">
        <v>215</v>
      </c>
      <c r="L213" s="47"/>
      <c r="M213" s="223" t="s">
        <v>19</v>
      </c>
      <c r="N213" s="224" t="s">
        <v>42</v>
      </c>
      <c r="O213" s="87"/>
      <c r="P213" s="225">
        <f>O213*H213</f>
        <v>0</v>
      </c>
      <c r="Q213" s="225">
        <v>0</v>
      </c>
      <c r="R213" s="225">
        <f>Q213*H213</f>
        <v>0</v>
      </c>
      <c r="S213" s="225">
        <v>0</v>
      </c>
      <c r="T213" s="226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27" t="s">
        <v>216</v>
      </c>
      <c r="AT213" s="227" t="s">
        <v>211</v>
      </c>
      <c r="AU213" s="227" t="s">
        <v>81</v>
      </c>
      <c r="AY213" s="20" t="s">
        <v>209</v>
      </c>
      <c r="BE213" s="228">
        <f>IF(N213="základní",J213,0)</f>
        <v>0</v>
      </c>
      <c r="BF213" s="228">
        <f>IF(N213="snížená",J213,0)</f>
        <v>0</v>
      </c>
      <c r="BG213" s="228">
        <f>IF(N213="zákl. přenesená",J213,0)</f>
        <v>0</v>
      </c>
      <c r="BH213" s="228">
        <f>IF(N213="sníž. přenesená",J213,0)</f>
        <v>0</v>
      </c>
      <c r="BI213" s="228">
        <f>IF(N213="nulová",J213,0)</f>
        <v>0</v>
      </c>
      <c r="BJ213" s="20" t="s">
        <v>79</v>
      </c>
      <c r="BK213" s="228">
        <f>ROUND(I213*H213,2)</f>
        <v>0</v>
      </c>
      <c r="BL213" s="20" t="s">
        <v>216</v>
      </c>
      <c r="BM213" s="227" t="s">
        <v>2714</v>
      </c>
    </row>
    <row r="214" s="2" customFormat="1">
      <c r="A214" s="41"/>
      <c r="B214" s="42"/>
      <c r="C214" s="43"/>
      <c r="D214" s="229" t="s">
        <v>218</v>
      </c>
      <c r="E214" s="43"/>
      <c r="F214" s="230" t="s">
        <v>752</v>
      </c>
      <c r="G214" s="43"/>
      <c r="H214" s="43"/>
      <c r="I214" s="231"/>
      <c r="J214" s="43"/>
      <c r="K214" s="43"/>
      <c r="L214" s="47"/>
      <c r="M214" s="232"/>
      <c r="N214" s="233"/>
      <c r="O214" s="87"/>
      <c r="P214" s="87"/>
      <c r="Q214" s="87"/>
      <c r="R214" s="87"/>
      <c r="S214" s="87"/>
      <c r="T214" s="88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0" t="s">
        <v>218</v>
      </c>
      <c r="AU214" s="20" t="s">
        <v>81</v>
      </c>
    </row>
    <row r="215" s="13" customFormat="1">
      <c r="A215" s="13"/>
      <c r="B215" s="234"/>
      <c r="C215" s="235"/>
      <c r="D215" s="236" t="s">
        <v>220</v>
      </c>
      <c r="E215" s="237" t="s">
        <v>19</v>
      </c>
      <c r="F215" s="238" t="s">
        <v>753</v>
      </c>
      <c r="G215" s="235"/>
      <c r="H215" s="237" t="s">
        <v>19</v>
      </c>
      <c r="I215" s="239"/>
      <c r="J215" s="235"/>
      <c r="K215" s="235"/>
      <c r="L215" s="240"/>
      <c r="M215" s="241"/>
      <c r="N215" s="242"/>
      <c r="O215" s="242"/>
      <c r="P215" s="242"/>
      <c r="Q215" s="242"/>
      <c r="R215" s="242"/>
      <c r="S215" s="242"/>
      <c r="T215" s="24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4" t="s">
        <v>220</v>
      </c>
      <c r="AU215" s="244" t="s">
        <v>81</v>
      </c>
      <c r="AV215" s="13" t="s">
        <v>79</v>
      </c>
      <c r="AW215" s="13" t="s">
        <v>32</v>
      </c>
      <c r="AX215" s="13" t="s">
        <v>71</v>
      </c>
      <c r="AY215" s="244" t="s">
        <v>209</v>
      </c>
    </row>
    <row r="216" s="14" customFormat="1">
      <c r="A216" s="14"/>
      <c r="B216" s="245"/>
      <c r="C216" s="246"/>
      <c r="D216" s="236" t="s">
        <v>220</v>
      </c>
      <c r="E216" s="247" t="s">
        <v>19</v>
      </c>
      <c r="F216" s="248" t="s">
        <v>1783</v>
      </c>
      <c r="G216" s="246"/>
      <c r="H216" s="249">
        <v>0.070000000000000007</v>
      </c>
      <c r="I216" s="250"/>
      <c r="J216" s="246"/>
      <c r="K216" s="246"/>
      <c r="L216" s="251"/>
      <c r="M216" s="252"/>
      <c r="N216" s="253"/>
      <c r="O216" s="253"/>
      <c r="P216" s="253"/>
      <c r="Q216" s="253"/>
      <c r="R216" s="253"/>
      <c r="S216" s="253"/>
      <c r="T216" s="25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5" t="s">
        <v>220</v>
      </c>
      <c r="AU216" s="255" t="s">
        <v>81</v>
      </c>
      <c r="AV216" s="14" t="s">
        <v>81</v>
      </c>
      <c r="AW216" s="14" t="s">
        <v>32</v>
      </c>
      <c r="AX216" s="14" t="s">
        <v>71</v>
      </c>
      <c r="AY216" s="255" t="s">
        <v>209</v>
      </c>
    </row>
    <row r="217" s="14" customFormat="1">
      <c r="A217" s="14"/>
      <c r="B217" s="245"/>
      <c r="C217" s="246"/>
      <c r="D217" s="236" t="s">
        <v>220</v>
      </c>
      <c r="E217" s="247" t="s">
        <v>19</v>
      </c>
      <c r="F217" s="248" t="s">
        <v>2302</v>
      </c>
      <c r="G217" s="246"/>
      <c r="H217" s="249">
        <v>0.029999999999999999</v>
      </c>
      <c r="I217" s="250"/>
      <c r="J217" s="246"/>
      <c r="K217" s="246"/>
      <c r="L217" s="251"/>
      <c r="M217" s="252"/>
      <c r="N217" s="253"/>
      <c r="O217" s="253"/>
      <c r="P217" s="253"/>
      <c r="Q217" s="253"/>
      <c r="R217" s="253"/>
      <c r="S217" s="253"/>
      <c r="T217" s="25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5" t="s">
        <v>220</v>
      </c>
      <c r="AU217" s="255" t="s">
        <v>81</v>
      </c>
      <c r="AV217" s="14" t="s">
        <v>81</v>
      </c>
      <c r="AW217" s="14" t="s">
        <v>32</v>
      </c>
      <c r="AX217" s="14" t="s">
        <v>71</v>
      </c>
      <c r="AY217" s="255" t="s">
        <v>209</v>
      </c>
    </row>
    <row r="218" s="14" customFormat="1">
      <c r="A218" s="14"/>
      <c r="B218" s="245"/>
      <c r="C218" s="246"/>
      <c r="D218" s="236" t="s">
        <v>220</v>
      </c>
      <c r="E218" s="247" t="s">
        <v>19</v>
      </c>
      <c r="F218" s="248" t="s">
        <v>2715</v>
      </c>
      <c r="G218" s="246"/>
      <c r="H218" s="249">
        <v>0.29999999999999999</v>
      </c>
      <c r="I218" s="250"/>
      <c r="J218" s="246"/>
      <c r="K218" s="246"/>
      <c r="L218" s="251"/>
      <c r="M218" s="252"/>
      <c r="N218" s="253"/>
      <c r="O218" s="253"/>
      <c r="P218" s="253"/>
      <c r="Q218" s="253"/>
      <c r="R218" s="253"/>
      <c r="S218" s="253"/>
      <c r="T218" s="25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5" t="s">
        <v>220</v>
      </c>
      <c r="AU218" s="255" t="s">
        <v>81</v>
      </c>
      <c r="AV218" s="14" t="s">
        <v>81</v>
      </c>
      <c r="AW218" s="14" t="s">
        <v>32</v>
      </c>
      <c r="AX218" s="14" t="s">
        <v>71</v>
      </c>
      <c r="AY218" s="255" t="s">
        <v>209</v>
      </c>
    </row>
    <row r="219" s="14" customFormat="1">
      <c r="A219" s="14"/>
      <c r="B219" s="245"/>
      <c r="C219" s="246"/>
      <c r="D219" s="236" t="s">
        <v>220</v>
      </c>
      <c r="E219" s="247" t="s">
        <v>19</v>
      </c>
      <c r="F219" s="248" t="s">
        <v>758</v>
      </c>
      <c r="G219" s="246"/>
      <c r="H219" s="249">
        <v>0.12</v>
      </c>
      <c r="I219" s="250"/>
      <c r="J219" s="246"/>
      <c r="K219" s="246"/>
      <c r="L219" s="251"/>
      <c r="M219" s="252"/>
      <c r="N219" s="253"/>
      <c r="O219" s="253"/>
      <c r="P219" s="253"/>
      <c r="Q219" s="253"/>
      <c r="R219" s="253"/>
      <c r="S219" s="253"/>
      <c r="T219" s="25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5" t="s">
        <v>220</v>
      </c>
      <c r="AU219" s="255" t="s">
        <v>81</v>
      </c>
      <c r="AV219" s="14" t="s">
        <v>81</v>
      </c>
      <c r="AW219" s="14" t="s">
        <v>32</v>
      </c>
      <c r="AX219" s="14" t="s">
        <v>71</v>
      </c>
      <c r="AY219" s="255" t="s">
        <v>209</v>
      </c>
    </row>
    <row r="220" s="15" customFormat="1">
      <c r="A220" s="15"/>
      <c r="B220" s="256"/>
      <c r="C220" s="257"/>
      <c r="D220" s="236" t="s">
        <v>220</v>
      </c>
      <c r="E220" s="258" t="s">
        <v>19</v>
      </c>
      <c r="F220" s="259" t="s">
        <v>271</v>
      </c>
      <c r="G220" s="257"/>
      <c r="H220" s="260">
        <v>0.52000000000000002</v>
      </c>
      <c r="I220" s="261"/>
      <c r="J220" s="257"/>
      <c r="K220" s="257"/>
      <c r="L220" s="262"/>
      <c r="M220" s="263"/>
      <c r="N220" s="264"/>
      <c r="O220" s="264"/>
      <c r="P220" s="264"/>
      <c r="Q220" s="264"/>
      <c r="R220" s="264"/>
      <c r="S220" s="264"/>
      <c r="T220" s="26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T220" s="266" t="s">
        <v>220</v>
      </c>
      <c r="AU220" s="266" t="s">
        <v>81</v>
      </c>
      <c r="AV220" s="15" t="s">
        <v>216</v>
      </c>
      <c r="AW220" s="15" t="s">
        <v>32</v>
      </c>
      <c r="AX220" s="15" t="s">
        <v>79</v>
      </c>
      <c r="AY220" s="266" t="s">
        <v>209</v>
      </c>
    </row>
    <row r="221" s="12" customFormat="1" ht="22.8" customHeight="1">
      <c r="A221" s="12"/>
      <c r="B221" s="200"/>
      <c r="C221" s="201"/>
      <c r="D221" s="202" t="s">
        <v>70</v>
      </c>
      <c r="E221" s="214" t="s">
        <v>236</v>
      </c>
      <c r="F221" s="214" t="s">
        <v>759</v>
      </c>
      <c r="G221" s="201"/>
      <c r="H221" s="201"/>
      <c r="I221" s="204"/>
      <c r="J221" s="215">
        <f>BK221</f>
        <v>0</v>
      </c>
      <c r="K221" s="201"/>
      <c r="L221" s="206"/>
      <c r="M221" s="207"/>
      <c r="N221" s="208"/>
      <c r="O221" s="208"/>
      <c r="P221" s="209">
        <f>SUM(P222:P245)</f>
        <v>0</v>
      </c>
      <c r="Q221" s="208"/>
      <c r="R221" s="209">
        <f>SUM(R222:R245)</f>
        <v>0</v>
      </c>
      <c r="S221" s="208"/>
      <c r="T221" s="210">
        <f>SUM(T222:T245)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211" t="s">
        <v>79</v>
      </c>
      <c r="AT221" s="212" t="s">
        <v>70</v>
      </c>
      <c r="AU221" s="212" t="s">
        <v>79</v>
      </c>
      <c r="AY221" s="211" t="s">
        <v>209</v>
      </c>
      <c r="BK221" s="213">
        <f>SUM(BK222:BK245)</f>
        <v>0</v>
      </c>
    </row>
    <row r="222" s="2" customFormat="1" ht="24.15" customHeight="1">
      <c r="A222" s="41"/>
      <c r="B222" s="42"/>
      <c r="C222" s="216" t="s">
        <v>384</v>
      </c>
      <c r="D222" s="216" t="s">
        <v>211</v>
      </c>
      <c r="E222" s="217" t="s">
        <v>1543</v>
      </c>
      <c r="F222" s="218" t="s">
        <v>1544</v>
      </c>
      <c r="G222" s="219" t="s">
        <v>258</v>
      </c>
      <c r="H222" s="220">
        <v>80</v>
      </c>
      <c r="I222" s="221"/>
      <c r="J222" s="222">
        <f>ROUND(I222*H222,2)</f>
        <v>0</v>
      </c>
      <c r="K222" s="218" t="s">
        <v>215</v>
      </c>
      <c r="L222" s="47"/>
      <c r="M222" s="223" t="s">
        <v>19</v>
      </c>
      <c r="N222" s="224" t="s">
        <v>42</v>
      </c>
      <c r="O222" s="87"/>
      <c r="P222" s="225">
        <f>O222*H222</f>
        <v>0</v>
      </c>
      <c r="Q222" s="225">
        <v>0</v>
      </c>
      <c r="R222" s="225">
        <f>Q222*H222</f>
        <v>0</v>
      </c>
      <c r="S222" s="225">
        <v>0</v>
      </c>
      <c r="T222" s="226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27" t="s">
        <v>216</v>
      </c>
      <c r="AT222" s="227" t="s">
        <v>211</v>
      </c>
      <c r="AU222" s="227" t="s">
        <v>81</v>
      </c>
      <c r="AY222" s="20" t="s">
        <v>209</v>
      </c>
      <c r="BE222" s="228">
        <f>IF(N222="základní",J222,0)</f>
        <v>0</v>
      </c>
      <c r="BF222" s="228">
        <f>IF(N222="snížená",J222,0)</f>
        <v>0</v>
      </c>
      <c r="BG222" s="228">
        <f>IF(N222="zákl. přenesená",J222,0)</f>
        <v>0</v>
      </c>
      <c r="BH222" s="228">
        <f>IF(N222="sníž. přenesená",J222,0)</f>
        <v>0</v>
      </c>
      <c r="BI222" s="228">
        <f>IF(N222="nulová",J222,0)</f>
        <v>0</v>
      </c>
      <c r="BJ222" s="20" t="s">
        <v>79</v>
      </c>
      <c r="BK222" s="228">
        <f>ROUND(I222*H222,2)</f>
        <v>0</v>
      </c>
      <c r="BL222" s="20" t="s">
        <v>216</v>
      </c>
      <c r="BM222" s="227" t="s">
        <v>2716</v>
      </c>
    </row>
    <row r="223" s="2" customFormat="1">
      <c r="A223" s="41"/>
      <c r="B223" s="42"/>
      <c r="C223" s="43"/>
      <c r="D223" s="229" t="s">
        <v>218</v>
      </c>
      <c r="E223" s="43"/>
      <c r="F223" s="230" t="s">
        <v>1546</v>
      </c>
      <c r="G223" s="43"/>
      <c r="H223" s="43"/>
      <c r="I223" s="231"/>
      <c r="J223" s="43"/>
      <c r="K223" s="43"/>
      <c r="L223" s="47"/>
      <c r="M223" s="232"/>
      <c r="N223" s="233"/>
      <c r="O223" s="87"/>
      <c r="P223" s="87"/>
      <c r="Q223" s="87"/>
      <c r="R223" s="87"/>
      <c r="S223" s="87"/>
      <c r="T223" s="88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0" t="s">
        <v>218</v>
      </c>
      <c r="AU223" s="20" t="s">
        <v>81</v>
      </c>
    </row>
    <row r="224" s="13" customFormat="1">
      <c r="A224" s="13"/>
      <c r="B224" s="234"/>
      <c r="C224" s="235"/>
      <c r="D224" s="236" t="s">
        <v>220</v>
      </c>
      <c r="E224" s="237" t="s">
        <v>19</v>
      </c>
      <c r="F224" s="238" t="s">
        <v>1185</v>
      </c>
      <c r="G224" s="235"/>
      <c r="H224" s="237" t="s">
        <v>19</v>
      </c>
      <c r="I224" s="239"/>
      <c r="J224" s="235"/>
      <c r="K224" s="235"/>
      <c r="L224" s="240"/>
      <c r="M224" s="241"/>
      <c r="N224" s="242"/>
      <c r="O224" s="242"/>
      <c r="P224" s="242"/>
      <c r="Q224" s="242"/>
      <c r="R224" s="242"/>
      <c r="S224" s="242"/>
      <c r="T224" s="24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4" t="s">
        <v>220</v>
      </c>
      <c r="AU224" s="244" t="s">
        <v>81</v>
      </c>
      <c r="AV224" s="13" t="s">
        <v>79</v>
      </c>
      <c r="AW224" s="13" t="s">
        <v>32</v>
      </c>
      <c r="AX224" s="13" t="s">
        <v>71</v>
      </c>
      <c r="AY224" s="244" t="s">
        <v>209</v>
      </c>
    </row>
    <row r="225" s="13" customFormat="1">
      <c r="A225" s="13"/>
      <c r="B225" s="234"/>
      <c r="C225" s="235"/>
      <c r="D225" s="236" t="s">
        <v>220</v>
      </c>
      <c r="E225" s="237" t="s">
        <v>19</v>
      </c>
      <c r="F225" s="238" t="s">
        <v>1286</v>
      </c>
      <c r="G225" s="235"/>
      <c r="H225" s="237" t="s">
        <v>19</v>
      </c>
      <c r="I225" s="239"/>
      <c r="J225" s="235"/>
      <c r="K225" s="235"/>
      <c r="L225" s="240"/>
      <c r="M225" s="241"/>
      <c r="N225" s="242"/>
      <c r="O225" s="242"/>
      <c r="P225" s="242"/>
      <c r="Q225" s="242"/>
      <c r="R225" s="242"/>
      <c r="S225" s="242"/>
      <c r="T225" s="24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4" t="s">
        <v>220</v>
      </c>
      <c r="AU225" s="244" t="s">
        <v>81</v>
      </c>
      <c r="AV225" s="13" t="s">
        <v>79</v>
      </c>
      <c r="AW225" s="13" t="s">
        <v>32</v>
      </c>
      <c r="AX225" s="13" t="s">
        <v>71</v>
      </c>
      <c r="AY225" s="244" t="s">
        <v>209</v>
      </c>
    </row>
    <row r="226" s="14" customFormat="1">
      <c r="A226" s="14"/>
      <c r="B226" s="245"/>
      <c r="C226" s="246"/>
      <c r="D226" s="236" t="s">
        <v>220</v>
      </c>
      <c r="E226" s="247" t="s">
        <v>19</v>
      </c>
      <c r="F226" s="248" t="s">
        <v>2717</v>
      </c>
      <c r="G226" s="246"/>
      <c r="H226" s="249">
        <v>80</v>
      </c>
      <c r="I226" s="250"/>
      <c r="J226" s="246"/>
      <c r="K226" s="246"/>
      <c r="L226" s="251"/>
      <c r="M226" s="252"/>
      <c r="N226" s="253"/>
      <c r="O226" s="253"/>
      <c r="P226" s="253"/>
      <c r="Q226" s="253"/>
      <c r="R226" s="253"/>
      <c r="S226" s="253"/>
      <c r="T226" s="25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5" t="s">
        <v>220</v>
      </c>
      <c r="AU226" s="255" t="s">
        <v>81</v>
      </c>
      <c r="AV226" s="14" t="s">
        <v>81</v>
      </c>
      <c r="AW226" s="14" t="s">
        <v>32</v>
      </c>
      <c r="AX226" s="14" t="s">
        <v>79</v>
      </c>
      <c r="AY226" s="255" t="s">
        <v>209</v>
      </c>
    </row>
    <row r="227" s="2" customFormat="1" ht="21.75" customHeight="1">
      <c r="A227" s="41"/>
      <c r="B227" s="42"/>
      <c r="C227" s="216" t="s">
        <v>390</v>
      </c>
      <c r="D227" s="216" t="s">
        <v>211</v>
      </c>
      <c r="E227" s="217" t="s">
        <v>1669</v>
      </c>
      <c r="F227" s="218" t="s">
        <v>1670</v>
      </c>
      <c r="G227" s="219" t="s">
        <v>258</v>
      </c>
      <c r="H227" s="220">
        <v>93</v>
      </c>
      <c r="I227" s="221"/>
      <c r="J227" s="222">
        <f>ROUND(I227*H227,2)</f>
        <v>0</v>
      </c>
      <c r="K227" s="218" t="s">
        <v>215</v>
      </c>
      <c r="L227" s="47"/>
      <c r="M227" s="223" t="s">
        <v>19</v>
      </c>
      <c r="N227" s="224" t="s">
        <v>42</v>
      </c>
      <c r="O227" s="87"/>
      <c r="P227" s="225">
        <f>O227*H227</f>
        <v>0</v>
      </c>
      <c r="Q227" s="225">
        <v>0</v>
      </c>
      <c r="R227" s="225">
        <f>Q227*H227</f>
        <v>0</v>
      </c>
      <c r="S227" s="225">
        <v>0</v>
      </c>
      <c r="T227" s="226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27" t="s">
        <v>216</v>
      </c>
      <c r="AT227" s="227" t="s">
        <v>211</v>
      </c>
      <c r="AU227" s="227" t="s">
        <v>81</v>
      </c>
      <c r="AY227" s="20" t="s">
        <v>209</v>
      </c>
      <c r="BE227" s="228">
        <f>IF(N227="základní",J227,0)</f>
        <v>0</v>
      </c>
      <c r="BF227" s="228">
        <f>IF(N227="snížená",J227,0)</f>
        <v>0</v>
      </c>
      <c r="BG227" s="228">
        <f>IF(N227="zákl. přenesená",J227,0)</f>
        <v>0</v>
      </c>
      <c r="BH227" s="228">
        <f>IF(N227="sníž. přenesená",J227,0)</f>
        <v>0</v>
      </c>
      <c r="BI227" s="228">
        <f>IF(N227="nulová",J227,0)</f>
        <v>0</v>
      </c>
      <c r="BJ227" s="20" t="s">
        <v>79</v>
      </c>
      <c r="BK227" s="228">
        <f>ROUND(I227*H227,2)</f>
        <v>0</v>
      </c>
      <c r="BL227" s="20" t="s">
        <v>216</v>
      </c>
      <c r="BM227" s="227" t="s">
        <v>2718</v>
      </c>
    </row>
    <row r="228" s="2" customFormat="1">
      <c r="A228" s="41"/>
      <c r="B228" s="42"/>
      <c r="C228" s="43"/>
      <c r="D228" s="229" t="s">
        <v>218</v>
      </c>
      <c r="E228" s="43"/>
      <c r="F228" s="230" t="s">
        <v>1672</v>
      </c>
      <c r="G228" s="43"/>
      <c r="H228" s="43"/>
      <c r="I228" s="231"/>
      <c r="J228" s="43"/>
      <c r="K228" s="43"/>
      <c r="L228" s="47"/>
      <c r="M228" s="232"/>
      <c r="N228" s="233"/>
      <c r="O228" s="87"/>
      <c r="P228" s="87"/>
      <c r="Q228" s="87"/>
      <c r="R228" s="87"/>
      <c r="S228" s="87"/>
      <c r="T228" s="88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T228" s="20" t="s">
        <v>218</v>
      </c>
      <c r="AU228" s="20" t="s">
        <v>81</v>
      </c>
    </row>
    <row r="229" s="13" customFormat="1">
      <c r="A229" s="13"/>
      <c r="B229" s="234"/>
      <c r="C229" s="235"/>
      <c r="D229" s="236" t="s">
        <v>220</v>
      </c>
      <c r="E229" s="237" t="s">
        <v>19</v>
      </c>
      <c r="F229" s="238" t="s">
        <v>1185</v>
      </c>
      <c r="G229" s="235"/>
      <c r="H229" s="237" t="s">
        <v>19</v>
      </c>
      <c r="I229" s="239"/>
      <c r="J229" s="235"/>
      <c r="K229" s="235"/>
      <c r="L229" s="240"/>
      <c r="M229" s="241"/>
      <c r="N229" s="242"/>
      <c r="O229" s="242"/>
      <c r="P229" s="242"/>
      <c r="Q229" s="242"/>
      <c r="R229" s="242"/>
      <c r="S229" s="242"/>
      <c r="T229" s="24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4" t="s">
        <v>220</v>
      </c>
      <c r="AU229" s="244" t="s">
        <v>81</v>
      </c>
      <c r="AV229" s="13" t="s">
        <v>79</v>
      </c>
      <c r="AW229" s="13" t="s">
        <v>32</v>
      </c>
      <c r="AX229" s="13" t="s">
        <v>71</v>
      </c>
      <c r="AY229" s="244" t="s">
        <v>209</v>
      </c>
    </row>
    <row r="230" s="13" customFormat="1">
      <c r="A230" s="13"/>
      <c r="B230" s="234"/>
      <c r="C230" s="235"/>
      <c r="D230" s="236" t="s">
        <v>220</v>
      </c>
      <c r="E230" s="237" t="s">
        <v>19</v>
      </c>
      <c r="F230" s="238" t="s">
        <v>269</v>
      </c>
      <c r="G230" s="235"/>
      <c r="H230" s="237" t="s">
        <v>19</v>
      </c>
      <c r="I230" s="239"/>
      <c r="J230" s="235"/>
      <c r="K230" s="235"/>
      <c r="L230" s="240"/>
      <c r="M230" s="241"/>
      <c r="N230" s="242"/>
      <c r="O230" s="242"/>
      <c r="P230" s="242"/>
      <c r="Q230" s="242"/>
      <c r="R230" s="242"/>
      <c r="S230" s="242"/>
      <c r="T230" s="24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4" t="s">
        <v>220</v>
      </c>
      <c r="AU230" s="244" t="s">
        <v>81</v>
      </c>
      <c r="AV230" s="13" t="s">
        <v>79</v>
      </c>
      <c r="AW230" s="13" t="s">
        <v>32</v>
      </c>
      <c r="AX230" s="13" t="s">
        <v>71</v>
      </c>
      <c r="AY230" s="244" t="s">
        <v>209</v>
      </c>
    </row>
    <row r="231" s="14" customFormat="1">
      <c r="A231" s="14"/>
      <c r="B231" s="245"/>
      <c r="C231" s="246"/>
      <c r="D231" s="236" t="s">
        <v>220</v>
      </c>
      <c r="E231" s="247" t="s">
        <v>19</v>
      </c>
      <c r="F231" s="248" t="s">
        <v>2137</v>
      </c>
      <c r="G231" s="246"/>
      <c r="H231" s="249">
        <v>93</v>
      </c>
      <c r="I231" s="250"/>
      <c r="J231" s="246"/>
      <c r="K231" s="246"/>
      <c r="L231" s="251"/>
      <c r="M231" s="252"/>
      <c r="N231" s="253"/>
      <c r="O231" s="253"/>
      <c r="P231" s="253"/>
      <c r="Q231" s="253"/>
      <c r="R231" s="253"/>
      <c r="S231" s="253"/>
      <c r="T231" s="25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5" t="s">
        <v>220</v>
      </c>
      <c r="AU231" s="255" t="s">
        <v>81</v>
      </c>
      <c r="AV231" s="14" t="s">
        <v>81</v>
      </c>
      <c r="AW231" s="14" t="s">
        <v>32</v>
      </c>
      <c r="AX231" s="14" t="s">
        <v>79</v>
      </c>
      <c r="AY231" s="255" t="s">
        <v>209</v>
      </c>
    </row>
    <row r="232" s="2" customFormat="1" ht="21.75" customHeight="1">
      <c r="A232" s="41"/>
      <c r="B232" s="42"/>
      <c r="C232" s="216" t="s">
        <v>399</v>
      </c>
      <c r="D232" s="216" t="s">
        <v>211</v>
      </c>
      <c r="E232" s="217" t="s">
        <v>1673</v>
      </c>
      <c r="F232" s="218" t="s">
        <v>1674</v>
      </c>
      <c r="G232" s="219" t="s">
        <v>258</v>
      </c>
      <c r="H232" s="220">
        <v>93</v>
      </c>
      <c r="I232" s="221"/>
      <c r="J232" s="222">
        <f>ROUND(I232*H232,2)</f>
        <v>0</v>
      </c>
      <c r="K232" s="218" t="s">
        <v>215</v>
      </c>
      <c r="L232" s="47"/>
      <c r="M232" s="223" t="s">
        <v>19</v>
      </c>
      <c r="N232" s="224" t="s">
        <v>42</v>
      </c>
      <c r="O232" s="87"/>
      <c r="P232" s="225">
        <f>O232*H232</f>
        <v>0</v>
      </c>
      <c r="Q232" s="225">
        <v>0</v>
      </c>
      <c r="R232" s="225">
        <f>Q232*H232</f>
        <v>0</v>
      </c>
      <c r="S232" s="225">
        <v>0</v>
      </c>
      <c r="T232" s="226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7" t="s">
        <v>216</v>
      </c>
      <c r="AT232" s="227" t="s">
        <v>211</v>
      </c>
      <c r="AU232" s="227" t="s">
        <v>81</v>
      </c>
      <c r="AY232" s="20" t="s">
        <v>209</v>
      </c>
      <c r="BE232" s="228">
        <f>IF(N232="základní",J232,0)</f>
        <v>0</v>
      </c>
      <c r="BF232" s="228">
        <f>IF(N232="snížená",J232,0)</f>
        <v>0</v>
      </c>
      <c r="BG232" s="228">
        <f>IF(N232="zákl. přenesená",J232,0)</f>
        <v>0</v>
      </c>
      <c r="BH232" s="228">
        <f>IF(N232="sníž. přenesená",J232,0)</f>
        <v>0</v>
      </c>
      <c r="BI232" s="228">
        <f>IF(N232="nulová",J232,0)</f>
        <v>0</v>
      </c>
      <c r="BJ232" s="20" t="s">
        <v>79</v>
      </c>
      <c r="BK232" s="228">
        <f>ROUND(I232*H232,2)</f>
        <v>0</v>
      </c>
      <c r="BL232" s="20" t="s">
        <v>216</v>
      </c>
      <c r="BM232" s="227" t="s">
        <v>2719</v>
      </c>
    </row>
    <row r="233" s="2" customFormat="1">
      <c r="A233" s="41"/>
      <c r="B233" s="42"/>
      <c r="C233" s="43"/>
      <c r="D233" s="229" t="s">
        <v>218</v>
      </c>
      <c r="E233" s="43"/>
      <c r="F233" s="230" t="s">
        <v>1676</v>
      </c>
      <c r="G233" s="43"/>
      <c r="H233" s="43"/>
      <c r="I233" s="231"/>
      <c r="J233" s="43"/>
      <c r="K233" s="43"/>
      <c r="L233" s="47"/>
      <c r="M233" s="232"/>
      <c r="N233" s="233"/>
      <c r="O233" s="87"/>
      <c r="P233" s="87"/>
      <c r="Q233" s="87"/>
      <c r="R233" s="87"/>
      <c r="S233" s="87"/>
      <c r="T233" s="88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T233" s="20" t="s">
        <v>218</v>
      </c>
      <c r="AU233" s="20" t="s">
        <v>81</v>
      </c>
    </row>
    <row r="234" s="13" customFormat="1">
      <c r="A234" s="13"/>
      <c r="B234" s="234"/>
      <c r="C234" s="235"/>
      <c r="D234" s="236" t="s">
        <v>220</v>
      </c>
      <c r="E234" s="237" t="s">
        <v>19</v>
      </c>
      <c r="F234" s="238" t="s">
        <v>1185</v>
      </c>
      <c r="G234" s="235"/>
      <c r="H234" s="237" t="s">
        <v>19</v>
      </c>
      <c r="I234" s="239"/>
      <c r="J234" s="235"/>
      <c r="K234" s="235"/>
      <c r="L234" s="240"/>
      <c r="M234" s="241"/>
      <c r="N234" s="242"/>
      <c r="O234" s="242"/>
      <c r="P234" s="242"/>
      <c r="Q234" s="242"/>
      <c r="R234" s="242"/>
      <c r="S234" s="242"/>
      <c r="T234" s="24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4" t="s">
        <v>220</v>
      </c>
      <c r="AU234" s="244" t="s">
        <v>81</v>
      </c>
      <c r="AV234" s="13" t="s">
        <v>79</v>
      </c>
      <c r="AW234" s="13" t="s">
        <v>32</v>
      </c>
      <c r="AX234" s="13" t="s">
        <v>71</v>
      </c>
      <c r="AY234" s="244" t="s">
        <v>209</v>
      </c>
    </row>
    <row r="235" s="13" customFormat="1">
      <c r="A235" s="13"/>
      <c r="B235" s="234"/>
      <c r="C235" s="235"/>
      <c r="D235" s="236" t="s">
        <v>220</v>
      </c>
      <c r="E235" s="237" t="s">
        <v>19</v>
      </c>
      <c r="F235" s="238" t="s">
        <v>269</v>
      </c>
      <c r="G235" s="235"/>
      <c r="H235" s="237" t="s">
        <v>19</v>
      </c>
      <c r="I235" s="239"/>
      <c r="J235" s="235"/>
      <c r="K235" s="235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220</v>
      </c>
      <c r="AU235" s="244" t="s">
        <v>81</v>
      </c>
      <c r="AV235" s="13" t="s">
        <v>79</v>
      </c>
      <c r="AW235" s="13" t="s">
        <v>32</v>
      </c>
      <c r="AX235" s="13" t="s">
        <v>71</v>
      </c>
      <c r="AY235" s="244" t="s">
        <v>209</v>
      </c>
    </row>
    <row r="236" s="14" customFormat="1">
      <c r="A236" s="14"/>
      <c r="B236" s="245"/>
      <c r="C236" s="246"/>
      <c r="D236" s="236" t="s">
        <v>220</v>
      </c>
      <c r="E236" s="247" t="s">
        <v>19</v>
      </c>
      <c r="F236" s="248" t="s">
        <v>2137</v>
      </c>
      <c r="G236" s="246"/>
      <c r="H236" s="249">
        <v>93</v>
      </c>
      <c r="I236" s="250"/>
      <c r="J236" s="246"/>
      <c r="K236" s="246"/>
      <c r="L236" s="251"/>
      <c r="M236" s="252"/>
      <c r="N236" s="253"/>
      <c r="O236" s="253"/>
      <c r="P236" s="253"/>
      <c r="Q236" s="253"/>
      <c r="R236" s="253"/>
      <c r="S236" s="253"/>
      <c r="T236" s="25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5" t="s">
        <v>220</v>
      </c>
      <c r="AU236" s="255" t="s">
        <v>81</v>
      </c>
      <c r="AV236" s="14" t="s">
        <v>81</v>
      </c>
      <c r="AW236" s="14" t="s">
        <v>32</v>
      </c>
      <c r="AX236" s="14" t="s">
        <v>79</v>
      </c>
      <c r="AY236" s="255" t="s">
        <v>209</v>
      </c>
    </row>
    <row r="237" s="2" customFormat="1" ht="24.15" customHeight="1">
      <c r="A237" s="41"/>
      <c r="B237" s="42"/>
      <c r="C237" s="216" t="s">
        <v>405</v>
      </c>
      <c r="D237" s="216" t="s">
        <v>211</v>
      </c>
      <c r="E237" s="217" t="s">
        <v>1677</v>
      </c>
      <c r="F237" s="218" t="s">
        <v>1678</v>
      </c>
      <c r="G237" s="219" t="s">
        <v>258</v>
      </c>
      <c r="H237" s="220">
        <v>93</v>
      </c>
      <c r="I237" s="221"/>
      <c r="J237" s="222">
        <f>ROUND(I237*H237,2)</f>
        <v>0</v>
      </c>
      <c r="K237" s="218" t="s">
        <v>215</v>
      </c>
      <c r="L237" s="47"/>
      <c r="M237" s="223" t="s">
        <v>19</v>
      </c>
      <c r="N237" s="224" t="s">
        <v>42</v>
      </c>
      <c r="O237" s="87"/>
      <c r="P237" s="225">
        <f>O237*H237</f>
        <v>0</v>
      </c>
      <c r="Q237" s="225">
        <v>0</v>
      </c>
      <c r="R237" s="225">
        <f>Q237*H237</f>
        <v>0</v>
      </c>
      <c r="S237" s="225">
        <v>0</v>
      </c>
      <c r="T237" s="226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227" t="s">
        <v>216</v>
      </c>
      <c r="AT237" s="227" t="s">
        <v>211</v>
      </c>
      <c r="AU237" s="227" t="s">
        <v>81</v>
      </c>
      <c r="AY237" s="20" t="s">
        <v>209</v>
      </c>
      <c r="BE237" s="228">
        <f>IF(N237="základní",J237,0)</f>
        <v>0</v>
      </c>
      <c r="BF237" s="228">
        <f>IF(N237="snížená",J237,0)</f>
        <v>0</v>
      </c>
      <c r="BG237" s="228">
        <f>IF(N237="zákl. přenesená",J237,0)</f>
        <v>0</v>
      </c>
      <c r="BH237" s="228">
        <f>IF(N237="sníž. přenesená",J237,0)</f>
        <v>0</v>
      </c>
      <c r="BI237" s="228">
        <f>IF(N237="nulová",J237,0)</f>
        <v>0</v>
      </c>
      <c r="BJ237" s="20" t="s">
        <v>79</v>
      </c>
      <c r="BK237" s="228">
        <f>ROUND(I237*H237,2)</f>
        <v>0</v>
      </c>
      <c r="BL237" s="20" t="s">
        <v>216</v>
      </c>
      <c r="BM237" s="227" t="s">
        <v>2720</v>
      </c>
    </row>
    <row r="238" s="2" customFormat="1">
      <c r="A238" s="41"/>
      <c r="B238" s="42"/>
      <c r="C238" s="43"/>
      <c r="D238" s="229" t="s">
        <v>218</v>
      </c>
      <c r="E238" s="43"/>
      <c r="F238" s="230" t="s">
        <v>1680</v>
      </c>
      <c r="G238" s="43"/>
      <c r="H238" s="43"/>
      <c r="I238" s="231"/>
      <c r="J238" s="43"/>
      <c r="K238" s="43"/>
      <c r="L238" s="47"/>
      <c r="M238" s="232"/>
      <c r="N238" s="233"/>
      <c r="O238" s="87"/>
      <c r="P238" s="87"/>
      <c r="Q238" s="87"/>
      <c r="R238" s="87"/>
      <c r="S238" s="87"/>
      <c r="T238" s="88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T238" s="20" t="s">
        <v>218</v>
      </c>
      <c r="AU238" s="20" t="s">
        <v>81</v>
      </c>
    </row>
    <row r="239" s="13" customFormat="1">
      <c r="A239" s="13"/>
      <c r="B239" s="234"/>
      <c r="C239" s="235"/>
      <c r="D239" s="236" t="s">
        <v>220</v>
      </c>
      <c r="E239" s="237" t="s">
        <v>19</v>
      </c>
      <c r="F239" s="238" t="s">
        <v>1185</v>
      </c>
      <c r="G239" s="235"/>
      <c r="H239" s="237" t="s">
        <v>19</v>
      </c>
      <c r="I239" s="239"/>
      <c r="J239" s="235"/>
      <c r="K239" s="235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220</v>
      </c>
      <c r="AU239" s="244" t="s">
        <v>81</v>
      </c>
      <c r="AV239" s="13" t="s">
        <v>79</v>
      </c>
      <c r="AW239" s="13" t="s">
        <v>32</v>
      </c>
      <c r="AX239" s="13" t="s">
        <v>71</v>
      </c>
      <c r="AY239" s="244" t="s">
        <v>209</v>
      </c>
    </row>
    <row r="240" s="13" customFormat="1">
      <c r="A240" s="13"/>
      <c r="B240" s="234"/>
      <c r="C240" s="235"/>
      <c r="D240" s="236" t="s">
        <v>220</v>
      </c>
      <c r="E240" s="237" t="s">
        <v>19</v>
      </c>
      <c r="F240" s="238" t="s">
        <v>269</v>
      </c>
      <c r="G240" s="235"/>
      <c r="H240" s="237" t="s">
        <v>19</v>
      </c>
      <c r="I240" s="239"/>
      <c r="J240" s="235"/>
      <c r="K240" s="235"/>
      <c r="L240" s="240"/>
      <c r="M240" s="241"/>
      <c r="N240" s="242"/>
      <c r="O240" s="242"/>
      <c r="P240" s="242"/>
      <c r="Q240" s="242"/>
      <c r="R240" s="242"/>
      <c r="S240" s="242"/>
      <c r="T240" s="24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4" t="s">
        <v>220</v>
      </c>
      <c r="AU240" s="244" t="s">
        <v>81</v>
      </c>
      <c r="AV240" s="13" t="s">
        <v>79</v>
      </c>
      <c r="AW240" s="13" t="s">
        <v>32</v>
      </c>
      <c r="AX240" s="13" t="s">
        <v>71</v>
      </c>
      <c r="AY240" s="244" t="s">
        <v>209</v>
      </c>
    </row>
    <row r="241" s="14" customFormat="1">
      <c r="A241" s="14"/>
      <c r="B241" s="245"/>
      <c r="C241" s="246"/>
      <c r="D241" s="236" t="s">
        <v>220</v>
      </c>
      <c r="E241" s="247" t="s">
        <v>19</v>
      </c>
      <c r="F241" s="248" t="s">
        <v>2137</v>
      </c>
      <c r="G241" s="246"/>
      <c r="H241" s="249">
        <v>93</v>
      </c>
      <c r="I241" s="250"/>
      <c r="J241" s="246"/>
      <c r="K241" s="246"/>
      <c r="L241" s="251"/>
      <c r="M241" s="252"/>
      <c r="N241" s="253"/>
      <c r="O241" s="253"/>
      <c r="P241" s="253"/>
      <c r="Q241" s="253"/>
      <c r="R241" s="253"/>
      <c r="S241" s="253"/>
      <c r="T241" s="25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5" t="s">
        <v>220</v>
      </c>
      <c r="AU241" s="255" t="s">
        <v>81</v>
      </c>
      <c r="AV241" s="14" t="s">
        <v>81</v>
      </c>
      <c r="AW241" s="14" t="s">
        <v>32</v>
      </c>
      <c r="AX241" s="14" t="s">
        <v>79</v>
      </c>
      <c r="AY241" s="255" t="s">
        <v>209</v>
      </c>
    </row>
    <row r="242" s="2" customFormat="1" ht="16.5" customHeight="1">
      <c r="A242" s="41"/>
      <c r="B242" s="42"/>
      <c r="C242" s="216" t="s">
        <v>411</v>
      </c>
      <c r="D242" s="216" t="s">
        <v>211</v>
      </c>
      <c r="E242" s="217" t="s">
        <v>776</v>
      </c>
      <c r="F242" s="218" t="s">
        <v>777</v>
      </c>
      <c r="G242" s="219" t="s">
        <v>258</v>
      </c>
      <c r="H242" s="220">
        <v>93</v>
      </c>
      <c r="I242" s="221"/>
      <c r="J242" s="222">
        <f>ROUND(I242*H242,2)</f>
        <v>0</v>
      </c>
      <c r="K242" s="218" t="s">
        <v>215</v>
      </c>
      <c r="L242" s="47"/>
      <c r="M242" s="223" t="s">
        <v>19</v>
      </c>
      <c r="N242" s="224" t="s">
        <v>42</v>
      </c>
      <c r="O242" s="87"/>
      <c r="P242" s="225">
        <f>O242*H242</f>
        <v>0</v>
      </c>
      <c r="Q242" s="225">
        <v>0</v>
      </c>
      <c r="R242" s="225">
        <f>Q242*H242</f>
        <v>0</v>
      </c>
      <c r="S242" s="225">
        <v>0</v>
      </c>
      <c r="T242" s="226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7" t="s">
        <v>216</v>
      </c>
      <c r="AT242" s="227" t="s">
        <v>211</v>
      </c>
      <c r="AU242" s="227" t="s">
        <v>81</v>
      </c>
      <c r="AY242" s="20" t="s">
        <v>209</v>
      </c>
      <c r="BE242" s="228">
        <f>IF(N242="základní",J242,0)</f>
        <v>0</v>
      </c>
      <c r="BF242" s="228">
        <f>IF(N242="snížená",J242,0)</f>
        <v>0</v>
      </c>
      <c r="BG242" s="228">
        <f>IF(N242="zákl. přenesená",J242,0)</f>
        <v>0</v>
      </c>
      <c r="BH242" s="228">
        <f>IF(N242="sníž. přenesená",J242,0)</f>
        <v>0</v>
      </c>
      <c r="BI242" s="228">
        <f>IF(N242="nulová",J242,0)</f>
        <v>0</v>
      </c>
      <c r="BJ242" s="20" t="s">
        <v>79</v>
      </c>
      <c r="BK242" s="228">
        <f>ROUND(I242*H242,2)</f>
        <v>0</v>
      </c>
      <c r="BL242" s="20" t="s">
        <v>216</v>
      </c>
      <c r="BM242" s="227" t="s">
        <v>2721</v>
      </c>
    </row>
    <row r="243" s="2" customFormat="1">
      <c r="A243" s="41"/>
      <c r="B243" s="42"/>
      <c r="C243" s="43"/>
      <c r="D243" s="229" t="s">
        <v>218</v>
      </c>
      <c r="E243" s="43"/>
      <c r="F243" s="230" t="s">
        <v>779</v>
      </c>
      <c r="G243" s="43"/>
      <c r="H243" s="43"/>
      <c r="I243" s="231"/>
      <c r="J243" s="43"/>
      <c r="K243" s="43"/>
      <c r="L243" s="47"/>
      <c r="M243" s="232"/>
      <c r="N243" s="233"/>
      <c r="O243" s="87"/>
      <c r="P243" s="87"/>
      <c r="Q243" s="87"/>
      <c r="R243" s="87"/>
      <c r="S243" s="87"/>
      <c r="T243" s="88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0" t="s">
        <v>218</v>
      </c>
      <c r="AU243" s="20" t="s">
        <v>81</v>
      </c>
    </row>
    <row r="244" s="13" customFormat="1">
      <c r="A244" s="13"/>
      <c r="B244" s="234"/>
      <c r="C244" s="235"/>
      <c r="D244" s="236" t="s">
        <v>220</v>
      </c>
      <c r="E244" s="237" t="s">
        <v>19</v>
      </c>
      <c r="F244" s="238" t="s">
        <v>269</v>
      </c>
      <c r="G244" s="235"/>
      <c r="H244" s="237" t="s">
        <v>19</v>
      </c>
      <c r="I244" s="239"/>
      <c r="J244" s="235"/>
      <c r="K244" s="235"/>
      <c r="L244" s="240"/>
      <c r="M244" s="241"/>
      <c r="N244" s="242"/>
      <c r="O244" s="242"/>
      <c r="P244" s="242"/>
      <c r="Q244" s="242"/>
      <c r="R244" s="242"/>
      <c r="S244" s="242"/>
      <c r="T244" s="24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4" t="s">
        <v>220</v>
      </c>
      <c r="AU244" s="244" t="s">
        <v>81</v>
      </c>
      <c r="AV244" s="13" t="s">
        <v>79</v>
      </c>
      <c r="AW244" s="13" t="s">
        <v>32</v>
      </c>
      <c r="AX244" s="13" t="s">
        <v>71</v>
      </c>
      <c r="AY244" s="244" t="s">
        <v>209</v>
      </c>
    </row>
    <row r="245" s="14" customFormat="1">
      <c r="A245" s="14"/>
      <c r="B245" s="245"/>
      <c r="C245" s="246"/>
      <c r="D245" s="236" t="s">
        <v>220</v>
      </c>
      <c r="E245" s="247" t="s">
        <v>19</v>
      </c>
      <c r="F245" s="248" t="s">
        <v>2137</v>
      </c>
      <c r="G245" s="246"/>
      <c r="H245" s="249">
        <v>93</v>
      </c>
      <c r="I245" s="250"/>
      <c r="J245" s="246"/>
      <c r="K245" s="246"/>
      <c r="L245" s="251"/>
      <c r="M245" s="252"/>
      <c r="N245" s="253"/>
      <c r="O245" s="253"/>
      <c r="P245" s="253"/>
      <c r="Q245" s="253"/>
      <c r="R245" s="253"/>
      <c r="S245" s="253"/>
      <c r="T245" s="25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5" t="s">
        <v>220</v>
      </c>
      <c r="AU245" s="255" t="s">
        <v>81</v>
      </c>
      <c r="AV245" s="14" t="s">
        <v>81</v>
      </c>
      <c r="AW245" s="14" t="s">
        <v>32</v>
      </c>
      <c r="AX245" s="14" t="s">
        <v>79</v>
      </c>
      <c r="AY245" s="255" t="s">
        <v>209</v>
      </c>
    </row>
    <row r="246" s="12" customFormat="1" ht="22.8" customHeight="1">
      <c r="A246" s="12"/>
      <c r="B246" s="200"/>
      <c r="C246" s="201"/>
      <c r="D246" s="202" t="s">
        <v>70</v>
      </c>
      <c r="E246" s="214" t="s">
        <v>250</v>
      </c>
      <c r="F246" s="214" t="s">
        <v>802</v>
      </c>
      <c r="G246" s="201"/>
      <c r="H246" s="201"/>
      <c r="I246" s="204"/>
      <c r="J246" s="215">
        <f>BK246</f>
        <v>0</v>
      </c>
      <c r="K246" s="201"/>
      <c r="L246" s="206"/>
      <c r="M246" s="207"/>
      <c r="N246" s="208"/>
      <c r="O246" s="208"/>
      <c r="P246" s="209">
        <f>SUM(P247:P325)</f>
        <v>0</v>
      </c>
      <c r="Q246" s="208"/>
      <c r="R246" s="209">
        <f>SUM(R247:R325)</f>
        <v>1.015163</v>
      </c>
      <c r="S246" s="208"/>
      <c r="T246" s="210">
        <f>SUM(T247:T325)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211" t="s">
        <v>79</v>
      </c>
      <c r="AT246" s="212" t="s">
        <v>70</v>
      </c>
      <c r="AU246" s="212" t="s">
        <v>79</v>
      </c>
      <c r="AY246" s="211" t="s">
        <v>209</v>
      </c>
      <c r="BK246" s="213">
        <f>SUM(BK247:BK325)</f>
        <v>0</v>
      </c>
    </row>
    <row r="247" s="2" customFormat="1" ht="24.15" customHeight="1">
      <c r="A247" s="41"/>
      <c r="B247" s="42"/>
      <c r="C247" s="216" t="s">
        <v>417</v>
      </c>
      <c r="D247" s="216" t="s">
        <v>211</v>
      </c>
      <c r="E247" s="217" t="s">
        <v>814</v>
      </c>
      <c r="F247" s="218" t="s">
        <v>815</v>
      </c>
      <c r="G247" s="219" t="s">
        <v>214</v>
      </c>
      <c r="H247" s="220">
        <v>3</v>
      </c>
      <c r="I247" s="221"/>
      <c r="J247" s="222">
        <f>ROUND(I247*H247,2)</f>
        <v>0</v>
      </c>
      <c r="K247" s="218" t="s">
        <v>215</v>
      </c>
      <c r="L247" s="47"/>
      <c r="M247" s="223" t="s">
        <v>19</v>
      </c>
      <c r="N247" s="224" t="s">
        <v>42</v>
      </c>
      <c r="O247" s="87"/>
      <c r="P247" s="225">
        <f>O247*H247</f>
        <v>0</v>
      </c>
      <c r="Q247" s="225">
        <v>0.00167</v>
      </c>
      <c r="R247" s="225">
        <f>Q247*H247</f>
        <v>0.0050100000000000006</v>
      </c>
      <c r="S247" s="225">
        <v>0</v>
      </c>
      <c r="T247" s="226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7" t="s">
        <v>216</v>
      </c>
      <c r="AT247" s="227" t="s">
        <v>211</v>
      </c>
      <c r="AU247" s="227" t="s">
        <v>81</v>
      </c>
      <c r="AY247" s="20" t="s">
        <v>209</v>
      </c>
      <c r="BE247" s="228">
        <f>IF(N247="základní",J247,0)</f>
        <v>0</v>
      </c>
      <c r="BF247" s="228">
        <f>IF(N247="snížená",J247,0)</f>
        <v>0</v>
      </c>
      <c r="BG247" s="228">
        <f>IF(N247="zákl. přenesená",J247,0)</f>
        <v>0</v>
      </c>
      <c r="BH247" s="228">
        <f>IF(N247="sníž. přenesená",J247,0)</f>
        <v>0</v>
      </c>
      <c r="BI247" s="228">
        <f>IF(N247="nulová",J247,0)</f>
        <v>0</v>
      </c>
      <c r="BJ247" s="20" t="s">
        <v>79</v>
      </c>
      <c r="BK247" s="228">
        <f>ROUND(I247*H247,2)</f>
        <v>0</v>
      </c>
      <c r="BL247" s="20" t="s">
        <v>216</v>
      </c>
      <c r="BM247" s="227" t="s">
        <v>2722</v>
      </c>
    </row>
    <row r="248" s="2" customFormat="1">
      <c r="A248" s="41"/>
      <c r="B248" s="42"/>
      <c r="C248" s="43"/>
      <c r="D248" s="229" t="s">
        <v>218</v>
      </c>
      <c r="E248" s="43"/>
      <c r="F248" s="230" t="s">
        <v>817</v>
      </c>
      <c r="G248" s="43"/>
      <c r="H248" s="43"/>
      <c r="I248" s="231"/>
      <c r="J248" s="43"/>
      <c r="K248" s="43"/>
      <c r="L248" s="47"/>
      <c r="M248" s="232"/>
      <c r="N248" s="233"/>
      <c r="O248" s="87"/>
      <c r="P248" s="87"/>
      <c r="Q248" s="87"/>
      <c r="R248" s="87"/>
      <c r="S248" s="87"/>
      <c r="T248" s="88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20" t="s">
        <v>218</v>
      </c>
      <c r="AU248" s="20" t="s">
        <v>81</v>
      </c>
    </row>
    <row r="249" s="2" customFormat="1" ht="16.5" customHeight="1">
      <c r="A249" s="41"/>
      <c r="B249" s="42"/>
      <c r="C249" s="278" t="s">
        <v>427</v>
      </c>
      <c r="D249" s="278" t="s">
        <v>681</v>
      </c>
      <c r="E249" s="279" t="s">
        <v>1313</v>
      </c>
      <c r="F249" s="280" t="s">
        <v>1314</v>
      </c>
      <c r="G249" s="281" t="s">
        <v>214</v>
      </c>
      <c r="H249" s="282">
        <v>3</v>
      </c>
      <c r="I249" s="283"/>
      <c r="J249" s="284">
        <f>ROUND(I249*H249,2)</f>
        <v>0</v>
      </c>
      <c r="K249" s="280" t="s">
        <v>215</v>
      </c>
      <c r="L249" s="285"/>
      <c r="M249" s="286" t="s">
        <v>19</v>
      </c>
      <c r="N249" s="287" t="s">
        <v>42</v>
      </c>
      <c r="O249" s="87"/>
      <c r="P249" s="225">
        <f>O249*H249</f>
        <v>0</v>
      </c>
      <c r="Q249" s="225">
        <v>0.0038</v>
      </c>
      <c r="R249" s="225">
        <f>Q249*H249</f>
        <v>0.0114</v>
      </c>
      <c r="S249" s="225">
        <v>0</v>
      </c>
      <c r="T249" s="226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7" t="s">
        <v>250</v>
      </c>
      <c r="AT249" s="227" t="s">
        <v>681</v>
      </c>
      <c r="AU249" s="227" t="s">
        <v>81</v>
      </c>
      <c r="AY249" s="20" t="s">
        <v>209</v>
      </c>
      <c r="BE249" s="228">
        <f>IF(N249="základní",J249,0)</f>
        <v>0</v>
      </c>
      <c r="BF249" s="228">
        <f>IF(N249="snížená",J249,0)</f>
        <v>0</v>
      </c>
      <c r="BG249" s="228">
        <f>IF(N249="zákl. přenesená",J249,0)</f>
        <v>0</v>
      </c>
      <c r="BH249" s="228">
        <f>IF(N249="sníž. přenesená",J249,0)</f>
        <v>0</v>
      </c>
      <c r="BI249" s="228">
        <f>IF(N249="nulová",J249,0)</f>
        <v>0</v>
      </c>
      <c r="BJ249" s="20" t="s">
        <v>79</v>
      </c>
      <c r="BK249" s="228">
        <f>ROUND(I249*H249,2)</f>
        <v>0</v>
      </c>
      <c r="BL249" s="20" t="s">
        <v>216</v>
      </c>
      <c r="BM249" s="227" t="s">
        <v>2723</v>
      </c>
    </row>
    <row r="250" s="13" customFormat="1">
      <c r="A250" s="13"/>
      <c r="B250" s="234"/>
      <c r="C250" s="235"/>
      <c r="D250" s="236" t="s">
        <v>220</v>
      </c>
      <c r="E250" s="237" t="s">
        <v>19</v>
      </c>
      <c r="F250" s="238" t="s">
        <v>2724</v>
      </c>
      <c r="G250" s="235"/>
      <c r="H250" s="237" t="s">
        <v>19</v>
      </c>
      <c r="I250" s="239"/>
      <c r="J250" s="235"/>
      <c r="K250" s="235"/>
      <c r="L250" s="240"/>
      <c r="M250" s="241"/>
      <c r="N250" s="242"/>
      <c r="O250" s="242"/>
      <c r="P250" s="242"/>
      <c r="Q250" s="242"/>
      <c r="R250" s="242"/>
      <c r="S250" s="242"/>
      <c r="T250" s="24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4" t="s">
        <v>220</v>
      </c>
      <c r="AU250" s="244" t="s">
        <v>81</v>
      </c>
      <c r="AV250" s="13" t="s">
        <v>79</v>
      </c>
      <c r="AW250" s="13" t="s">
        <v>32</v>
      </c>
      <c r="AX250" s="13" t="s">
        <v>71</v>
      </c>
      <c r="AY250" s="244" t="s">
        <v>209</v>
      </c>
    </row>
    <row r="251" s="14" customFormat="1">
      <c r="A251" s="14"/>
      <c r="B251" s="245"/>
      <c r="C251" s="246"/>
      <c r="D251" s="236" t="s">
        <v>220</v>
      </c>
      <c r="E251" s="247" t="s">
        <v>19</v>
      </c>
      <c r="F251" s="248" t="s">
        <v>146</v>
      </c>
      <c r="G251" s="246"/>
      <c r="H251" s="249">
        <v>3</v>
      </c>
      <c r="I251" s="250"/>
      <c r="J251" s="246"/>
      <c r="K251" s="246"/>
      <c r="L251" s="251"/>
      <c r="M251" s="252"/>
      <c r="N251" s="253"/>
      <c r="O251" s="253"/>
      <c r="P251" s="253"/>
      <c r="Q251" s="253"/>
      <c r="R251" s="253"/>
      <c r="S251" s="253"/>
      <c r="T251" s="25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5" t="s">
        <v>220</v>
      </c>
      <c r="AU251" s="255" t="s">
        <v>81</v>
      </c>
      <c r="AV251" s="14" t="s">
        <v>81</v>
      </c>
      <c r="AW251" s="14" t="s">
        <v>32</v>
      </c>
      <c r="AX251" s="14" t="s">
        <v>79</v>
      </c>
      <c r="AY251" s="255" t="s">
        <v>209</v>
      </c>
    </row>
    <row r="252" s="2" customFormat="1" ht="24.15" customHeight="1">
      <c r="A252" s="41"/>
      <c r="B252" s="42"/>
      <c r="C252" s="216" t="s">
        <v>435</v>
      </c>
      <c r="D252" s="216" t="s">
        <v>211</v>
      </c>
      <c r="E252" s="217" t="s">
        <v>1316</v>
      </c>
      <c r="F252" s="218" t="s">
        <v>1317</v>
      </c>
      <c r="G252" s="219" t="s">
        <v>214</v>
      </c>
      <c r="H252" s="220">
        <v>1</v>
      </c>
      <c r="I252" s="221"/>
      <c r="J252" s="222">
        <f>ROUND(I252*H252,2)</f>
        <v>0</v>
      </c>
      <c r="K252" s="218" t="s">
        <v>215</v>
      </c>
      <c r="L252" s="47"/>
      <c r="M252" s="223" t="s">
        <v>19</v>
      </c>
      <c r="N252" s="224" t="s">
        <v>42</v>
      </c>
      <c r="O252" s="87"/>
      <c r="P252" s="225">
        <f>O252*H252</f>
        <v>0</v>
      </c>
      <c r="Q252" s="225">
        <v>0.0017099999999999999</v>
      </c>
      <c r="R252" s="225">
        <f>Q252*H252</f>
        <v>0.0017099999999999999</v>
      </c>
      <c r="S252" s="225">
        <v>0</v>
      </c>
      <c r="T252" s="226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227" t="s">
        <v>216</v>
      </c>
      <c r="AT252" s="227" t="s">
        <v>211</v>
      </c>
      <c r="AU252" s="227" t="s">
        <v>81</v>
      </c>
      <c r="AY252" s="20" t="s">
        <v>209</v>
      </c>
      <c r="BE252" s="228">
        <f>IF(N252="základní",J252,0)</f>
        <v>0</v>
      </c>
      <c r="BF252" s="228">
        <f>IF(N252="snížená",J252,0)</f>
        <v>0</v>
      </c>
      <c r="BG252" s="228">
        <f>IF(N252="zákl. přenesená",J252,0)</f>
        <v>0</v>
      </c>
      <c r="BH252" s="228">
        <f>IF(N252="sníž. přenesená",J252,0)</f>
        <v>0</v>
      </c>
      <c r="BI252" s="228">
        <f>IF(N252="nulová",J252,0)</f>
        <v>0</v>
      </c>
      <c r="BJ252" s="20" t="s">
        <v>79</v>
      </c>
      <c r="BK252" s="228">
        <f>ROUND(I252*H252,2)</f>
        <v>0</v>
      </c>
      <c r="BL252" s="20" t="s">
        <v>216</v>
      </c>
      <c r="BM252" s="227" t="s">
        <v>2725</v>
      </c>
    </row>
    <row r="253" s="2" customFormat="1">
      <c r="A253" s="41"/>
      <c r="B253" s="42"/>
      <c r="C253" s="43"/>
      <c r="D253" s="229" t="s">
        <v>218</v>
      </c>
      <c r="E253" s="43"/>
      <c r="F253" s="230" t="s">
        <v>1319</v>
      </c>
      <c r="G253" s="43"/>
      <c r="H253" s="43"/>
      <c r="I253" s="231"/>
      <c r="J253" s="43"/>
      <c r="K253" s="43"/>
      <c r="L253" s="47"/>
      <c r="M253" s="232"/>
      <c r="N253" s="233"/>
      <c r="O253" s="87"/>
      <c r="P253" s="87"/>
      <c r="Q253" s="87"/>
      <c r="R253" s="87"/>
      <c r="S253" s="87"/>
      <c r="T253" s="88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T253" s="20" t="s">
        <v>218</v>
      </c>
      <c r="AU253" s="20" t="s">
        <v>81</v>
      </c>
    </row>
    <row r="254" s="2" customFormat="1" ht="16.5" customHeight="1">
      <c r="A254" s="41"/>
      <c r="B254" s="42"/>
      <c r="C254" s="278" t="s">
        <v>441</v>
      </c>
      <c r="D254" s="278" t="s">
        <v>681</v>
      </c>
      <c r="E254" s="279" t="s">
        <v>1320</v>
      </c>
      <c r="F254" s="280" t="s">
        <v>1321</v>
      </c>
      <c r="G254" s="281" t="s">
        <v>214</v>
      </c>
      <c r="H254" s="282">
        <v>1</v>
      </c>
      <c r="I254" s="283"/>
      <c r="J254" s="284">
        <f>ROUND(I254*H254,2)</f>
        <v>0</v>
      </c>
      <c r="K254" s="280" t="s">
        <v>215</v>
      </c>
      <c r="L254" s="285"/>
      <c r="M254" s="286" t="s">
        <v>19</v>
      </c>
      <c r="N254" s="287" t="s">
        <v>42</v>
      </c>
      <c r="O254" s="87"/>
      <c r="P254" s="225">
        <f>O254*H254</f>
        <v>0</v>
      </c>
      <c r="Q254" s="225">
        <v>0.0149</v>
      </c>
      <c r="R254" s="225">
        <f>Q254*H254</f>
        <v>0.0149</v>
      </c>
      <c r="S254" s="225">
        <v>0</v>
      </c>
      <c r="T254" s="226">
        <f>S254*H254</f>
        <v>0</v>
      </c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R254" s="227" t="s">
        <v>250</v>
      </c>
      <c r="AT254" s="227" t="s">
        <v>681</v>
      </c>
      <c r="AU254" s="227" t="s">
        <v>81</v>
      </c>
      <c r="AY254" s="20" t="s">
        <v>209</v>
      </c>
      <c r="BE254" s="228">
        <f>IF(N254="základní",J254,0)</f>
        <v>0</v>
      </c>
      <c r="BF254" s="228">
        <f>IF(N254="snížená",J254,0)</f>
        <v>0</v>
      </c>
      <c r="BG254" s="228">
        <f>IF(N254="zákl. přenesená",J254,0)</f>
        <v>0</v>
      </c>
      <c r="BH254" s="228">
        <f>IF(N254="sníž. přenesená",J254,0)</f>
        <v>0</v>
      </c>
      <c r="BI254" s="228">
        <f>IF(N254="nulová",J254,0)</f>
        <v>0</v>
      </c>
      <c r="BJ254" s="20" t="s">
        <v>79</v>
      </c>
      <c r="BK254" s="228">
        <f>ROUND(I254*H254,2)</f>
        <v>0</v>
      </c>
      <c r="BL254" s="20" t="s">
        <v>216</v>
      </c>
      <c r="BM254" s="227" t="s">
        <v>2726</v>
      </c>
    </row>
    <row r="255" s="13" customFormat="1">
      <c r="A255" s="13"/>
      <c r="B255" s="234"/>
      <c r="C255" s="235"/>
      <c r="D255" s="236" t="s">
        <v>220</v>
      </c>
      <c r="E255" s="237" t="s">
        <v>19</v>
      </c>
      <c r="F255" s="238" t="s">
        <v>2724</v>
      </c>
      <c r="G255" s="235"/>
      <c r="H255" s="237" t="s">
        <v>19</v>
      </c>
      <c r="I255" s="239"/>
      <c r="J255" s="235"/>
      <c r="K255" s="235"/>
      <c r="L255" s="240"/>
      <c r="M255" s="241"/>
      <c r="N255" s="242"/>
      <c r="O255" s="242"/>
      <c r="P255" s="242"/>
      <c r="Q255" s="242"/>
      <c r="R255" s="242"/>
      <c r="S255" s="242"/>
      <c r="T255" s="24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4" t="s">
        <v>220</v>
      </c>
      <c r="AU255" s="244" t="s">
        <v>81</v>
      </c>
      <c r="AV255" s="13" t="s">
        <v>79</v>
      </c>
      <c r="AW255" s="13" t="s">
        <v>32</v>
      </c>
      <c r="AX255" s="13" t="s">
        <v>71</v>
      </c>
      <c r="AY255" s="244" t="s">
        <v>209</v>
      </c>
    </row>
    <row r="256" s="14" customFormat="1">
      <c r="A256" s="14"/>
      <c r="B256" s="245"/>
      <c r="C256" s="246"/>
      <c r="D256" s="236" t="s">
        <v>220</v>
      </c>
      <c r="E256" s="247" t="s">
        <v>19</v>
      </c>
      <c r="F256" s="248" t="s">
        <v>79</v>
      </c>
      <c r="G256" s="246"/>
      <c r="H256" s="249">
        <v>1</v>
      </c>
      <c r="I256" s="250"/>
      <c r="J256" s="246"/>
      <c r="K256" s="246"/>
      <c r="L256" s="251"/>
      <c r="M256" s="252"/>
      <c r="N256" s="253"/>
      <c r="O256" s="253"/>
      <c r="P256" s="253"/>
      <c r="Q256" s="253"/>
      <c r="R256" s="253"/>
      <c r="S256" s="253"/>
      <c r="T256" s="25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5" t="s">
        <v>220</v>
      </c>
      <c r="AU256" s="255" t="s">
        <v>81</v>
      </c>
      <c r="AV256" s="14" t="s">
        <v>81</v>
      </c>
      <c r="AW256" s="14" t="s">
        <v>32</v>
      </c>
      <c r="AX256" s="14" t="s">
        <v>79</v>
      </c>
      <c r="AY256" s="255" t="s">
        <v>209</v>
      </c>
    </row>
    <row r="257" s="2" customFormat="1" ht="24.15" customHeight="1">
      <c r="A257" s="41"/>
      <c r="B257" s="42"/>
      <c r="C257" s="216" t="s">
        <v>448</v>
      </c>
      <c r="D257" s="216" t="s">
        <v>211</v>
      </c>
      <c r="E257" s="217" t="s">
        <v>831</v>
      </c>
      <c r="F257" s="218" t="s">
        <v>832</v>
      </c>
      <c r="G257" s="219" t="s">
        <v>214</v>
      </c>
      <c r="H257" s="220">
        <v>2</v>
      </c>
      <c r="I257" s="221"/>
      <c r="J257" s="222">
        <f>ROUND(I257*H257,2)</f>
        <v>0</v>
      </c>
      <c r="K257" s="218" t="s">
        <v>215</v>
      </c>
      <c r="L257" s="47"/>
      <c r="M257" s="223" t="s">
        <v>19</v>
      </c>
      <c r="N257" s="224" t="s">
        <v>42</v>
      </c>
      <c r="O257" s="87"/>
      <c r="P257" s="225">
        <f>O257*H257</f>
        <v>0</v>
      </c>
      <c r="Q257" s="225">
        <v>0.00282</v>
      </c>
      <c r="R257" s="225">
        <f>Q257*H257</f>
        <v>0.00564</v>
      </c>
      <c r="S257" s="225">
        <v>0</v>
      </c>
      <c r="T257" s="226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27" t="s">
        <v>216</v>
      </c>
      <c r="AT257" s="227" t="s">
        <v>211</v>
      </c>
      <c r="AU257" s="227" t="s">
        <v>81</v>
      </c>
      <c r="AY257" s="20" t="s">
        <v>209</v>
      </c>
      <c r="BE257" s="228">
        <f>IF(N257="základní",J257,0)</f>
        <v>0</v>
      </c>
      <c r="BF257" s="228">
        <f>IF(N257="snížená",J257,0)</f>
        <v>0</v>
      </c>
      <c r="BG257" s="228">
        <f>IF(N257="zákl. přenesená",J257,0)</f>
        <v>0</v>
      </c>
      <c r="BH257" s="228">
        <f>IF(N257="sníž. přenesená",J257,0)</f>
        <v>0</v>
      </c>
      <c r="BI257" s="228">
        <f>IF(N257="nulová",J257,0)</f>
        <v>0</v>
      </c>
      <c r="BJ257" s="20" t="s">
        <v>79</v>
      </c>
      <c r="BK257" s="228">
        <f>ROUND(I257*H257,2)</f>
        <v>0</v>
      </c>
      <c r="BL257" s="20" t="s">
        <v>216</v>
      </c>
      <c r="BM257" s="227" t="s">
        <v>2727</v>
      </c>
    </row>
    <row r="258" s="2" customFormat="1">
      <c r="A258" s="41"/>
      <c r="B258" s="42"/>
      <c r="C258" s="43"/>
      <c r="D258" s="229" t="s">
        <v>218</v>
      </c>
      <c r="E258" s="43"/>
      <c r="F258" s="230" t="s">
        <v>834</v>
      </c>
      <c r="G258" s="43"/>
      <c r="H258" s="43"/>
      <c r="I258" s="231"/>
      <c r="J258" s="43"/>
      <c r="K258" s="43"/>
      <c r="L258" s="47"/>
      <c r="M258" s="232"/>
      <c r="N258" s="233"/>
      <c r="O258" s="87"/>
      <c r="P258" s="87"/>
      <c r="Q258" s="87"/>
      <c r="R258" s="87"/>
      <c r="S258" s="87"/>
      <c r="T258" s="88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0" t="s">
        <v>218</v>
      </c>
      <c r="AU258" s="20" t="s">
        <v>81</v>
      </c>
    </row>
    <row r="259" s="2" customFormat="1" ht="16.5" customHeight="1">
      <c r="A259" s="41"/>
      <c r="B259" s="42"/>
      <c r="C259" s="278" t="s">
        <v>453</v>
      </c>
      <c r="D259" s="278" t="s">
        <v>681</v>
      </c>
      <c r="E259" s="279" t="s">
        <v>836</v>
      </c>
      <c r="F259" s="280" t="s">
        <v>837</v>
      </c>
      <c r="G259" s="281" t="s">
        <v>214</v>
      </c>
      <c r="H259" s="282">
        <v>2</v>
      </c>
      <c r="I259" s="283"/>
      <c r="J259" s="284">
        <f>ROUND(I259*H259,2)</f>
        <v>0</v>
      </c>
      <c r="K259" s="280" t="s">
        <v>215</v>
      </c>
      <c r="L259" s="285"/>
      <c r="M259" s="286" t="s">
        <v>19</v>
      </c>
      <c r="N259" s="287" t="s">
        <v>42</v>
      </c>
      <c r="O259" s="87"/>
      <c r="P259" s="225">
        <f>O259*H259</f>
        <v>0</v>
      </c>
      <c r="Q259" s="225">
        <v>0.0054999999999999997</v>
      </c>
      <c r="R259" s="225">
        <f>Q259*H259</f>
        <v>0.010999999999999999</v>
      </c>
      <c r="S259" s="225">
        <v>0</v>
      </c>
      <c r="T259" s="226">
        <f>S259*H259</f>
        <v>0</v>
      </c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R259" s="227" t="s">
        <v>250</v>
      </c>
      <c r="AT259" s="227" t="s">
        <v>681</v>
      </c>
      <c r="AU259" s="227" t="s">
        <v>81</v>
      </c>
      <c r="AY259" s="20" t="s">
        <v>209</v>
      </c>
      <c r="BE259" s="228">
        <f>IF(N259="základní",J259,0)</f>
        <v>0</v>
      </c>
      <c r="BF259" s="228">
        <f>IF(N259="snížená",J259,0)</f>
        <v>0</v>
      </c>
      <c r="BG259" s="228">
        <f>IF(N259="zákl. přenesená",J259,0)</f>
        <v>0</v>
      </c>
      <c r="BH259" s="228">
        <f>IF(N259="sníž. přenesená",J259,0)</f>
        <v>0</v>
      </c>
      <c r="BI259" s="228">
        <f>IF(N259="nulová",J259,0)</f>
        <v>0</v>
      </c>
      <c r="BJ259" s="20" t="s">
        <v>79</v>
      </c>
      <c r="BK259" s="228">
        <f>ROUND(I259*H259,2)</f>
        <v>0</v>
      </c>
      <c r="BL259" s="20" t="s">
        <v>216</v>
      </c>
      <c r="BM259" s="227" t="s">
        <v>2728</v>
      </c>
    </row>
    <row r="260" s="13" customFormat="1">
      <c r="A260" s="13"/>
      <c r="B260" s="234"/>
      <c r="C260" s="235"/>
      <c r="D260" s="236" t="s">
        <v>220</v>
      </c>
      <c r="E260" s="237" t="s">
        <v>19</v>
      </c>
      <c r="F260" s="238" t="s">
        <v>2724</v>
      </c>
      <c r="G260" s="235"/>
      <c r="H260" s="237" t="s">
        <v>19</v>
      </c>
      <c r="I260" s="239"/>
      <c r="J260" s="235"/>
      <c r="K260" s="235"/>
      <c r="L260" s="240"/>
      <c r="M260" s="241"/>
      <c r="N260" s="242"/>
      <c r="O260" s="242"/>
      <c r="P260" s="242"/>
      <c r="Q260" s="242"/>
      <c r="R260" s="242"/>
      <c r="S260" s="242"/>
      <c r="T260" s="24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4" t="s">
        <v>220</v>
      </c>
      <c r="AU260" s="244" t="s">
        <v>81</v>
      </c>
      <c r="AV260" s="13" t="s">
        <v>79</v>
      </c>
      <c r="AW260" s="13" t="s">
        <v>32</v>
      </c>
      <c r="AX260" s="13" t="s">
        <v>71</v>
      </c>
      <c r="AY260" s="244" t="s">
        <v>209</v>
      </c>
    </row>
    <row r="261" s="14" customFormat="1">
      <c r="A261" s="14"/>
      <c r="B261" s="245"/>
      <c r="C261" s="246"/>
      <c r="D261" s="236" t="s">
        <v>220</v>
      </c>
      <c r="E261" s="247" t="s">
        <v>19</v>
      </c>
      <c r="F261" s="248" t="s">
        <v>81</v>
      </c>
      <c r="G261" s="246"/>
      <c r="H261" s="249">
        <v>2</v>
      </c>
      <c r="I261" s="250"/>
      <c r="J261" s="246"/>
      <c r="K261" s="246"/>
      <c r="L261" s="251"/>
      <c r="M261" s="252"/>
      <c r="N261" s="253"/>
      <c r="O261" s="253"/>
      <c r="P261" s="253"/>
      <c r="Q261" s="253"/>
      <c r="R261" s="253"/>
      <c r="S261" s="253"/>
      <c r="T261" s="25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5" t="s">
        <v>220</v>
      </c>
      <c r="AU261" s="255" t="s">
        <v>81</v>
      </c>
      <c r="AV261" s="14" t="s">
        <v>81</v>
      </c>
      <c r="AW261" s="14" t="s">
        <v>32</v>
      </c>
      <c r="AX261" s="14" t="s">
        <v>79</v>
      </c>
      <c r="AY261" s="255" t="s">
        <v>209</v>
      </c>
    </row>
    <row r="262" s="2" customFormat="1" ht="24.15" customHeight="1">
      <c r="A262" s="41"/>
      <c r="B262" s="42"/>
      <c r="C262" s="216" t="s">
        <v>458</v>
      </c>
      <c r="D262" s="216" t="s">
        <v>211</v>
      </c>
      <c r="E262" s="217" t="s">
        <v>1326</v>
      </c>
      <c r="F262" s="218" t="s">
        <v>1327</v>
      </c>
      <c r="G262" s="219" t="s">
        <v>299</v>
      </c>
      <c r="H262" s="220">
        <v>134</v>
      </c>
      <c r="I262" s="221"/>
      <c r="J262" s="222">
        <f>ROUND(I262*H262,2)</f>
        <v>0</v>
      </c>
      <c r="K262" s="218" t="s">
        <v>215</v>
      </c>
      <c r="L262" s="47"/>
      <c r="M262" s="223" t="s">
        <v>19</v>
      </c>
      <c r="N262" s="224" t="s">
        <v>42</v>
      </c>
      <c r="O262" s="87"/>
      <c r="P262" s="225">
        <f>O262*H262</f>
        <v>0</v>
      </c>
      <c r="Q262" s="225">
        <v>0</v>
      </c>
      <c r="R262" s="225">
        <f>Q262*H262</f>
        <v>0</v>
      </c>
      <c r="S262" s="225">
        <v>0</v>
      </c>
      <c r="T262" s="226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227" t="s">
        <v>216</v>
      </c>
      <c r="AT262" s="227" t="s">
        <v>211</v>
      </c>
      <c r="AU262" s="227" t="s">
        <v>81</v>
      </c>
      <c r="AY262" s="20" t="s">
        <v>209</v>
      </c>
      <c r="BE262" s="228">
        <f>IF(N262="základní",J262,0)</f>
        <v>0</v>
      </c>
      <c r="BF262" s="228">
        <f>IF(N262="snížená",J262,0)</f>
        <v>0</v>
      </c>
      <c r="BG262" s="228">
        <f>IF(N262="zákl. přenesená",J262,0)</f>
        <v>0</v>
      </c>
      <c r="BH262" s="228">
        <f>IF(N262="sníž. přenesená",J262,0)</f>
        <v>0</v>
      </c>
      <c r="BI262" s="228">
        <f>IF(N262="nulová",J262,0)</f>
        <v>0</v>
      </c>
      <c r="BJ262" s="20" t="s">
        <v>79</v>
      </c>
      <c r="BK262" s="228">
        <f>ROUND(I262*H262,2)</f>
        <v>0</v>
      </c>
      <c r="BL262" s="20" t="s">
        <v>216</v>
      </c>
      <c r="BM262" s="227" t="s">
        <v>2729</v>
      </c>
    </row>
    <row r="263" s="2" customFormat="1">
      <c r="A263" s="41"/>
      <c r="B263" s="42"/>
      <c r="C263" s="43"/>
      <c r="D263" s="229" t="s">
        <v>218</v>
      </c>
      <c r="E263" s="43"/>
      <c r="F263" s="230" t="s">
        <v>1329</v>
      </c>
      <c r="G263" s="43"/>
      <c r="H263" s="43"/>
      <c r="I263" s="231"/>
      <c r="J263" s="43"/>
      <c r="K263" s="43"/>
      <c r="L263" s="47"/>
      <c r="M263" s="232"/>
      <c r="N263" s="233"/>
      <c r="O263" s="87"/>
      <c r="P263" s="87"/>
      <c r="Q263" s="87"/>
      <c r="R263" s="87"/>
      <c r="S263" s="87"/>
      <c r="T263" s="88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T263" s="20" t="s">
        <v>218</v>
      </c>
      <c r="AU263" s="20" t="s">
        <v>81</v>
      </c>
    </row>
    <row r="264" s="13" customFormat="1">
      <c r="A264" s="13"/>
      <c r="B264" s="234"/>
      <c r="C264" s="235"/>
      <c r="D264" s="236" t="s">
        <v>220</v>
      </c>
      <c r="E264" s="237" t="s">
        <v>19</v>
      </c>
      <c r="F264" s="238" t="s">
        <v>221</v>
      </c>
      <c r="G264" s="235"/>
      <c r="H264" s="237" t="s">
        <v>19</v>
      </c>
      <c r="I264" s="239"/>
      <c r="J264" s="235"/>
      <c r="K264" s="235"/>
      <c r="L264" s="240"/>
      <c r="M264" s="241"/>
      <c r="N264" s="242"/>
      <c r="O264" s="242"/>
      <c r="P264" s="242"/>
      <c r="Q264" s="242"/>
      <c r="R264" s="242"/>
      <c r="S264" s="242"/>
      <c r="T264" s="24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4" t="s">
        <v>220</v>
      </c>
      <c r="AU264" s="244" t="s">
        <v>81</v>
      </c>
      <c r="AV264" s="13" t="s">
        <v>79</v>
      </c>
      <c r="AW264" s="13" t="s">
        <v>32</v>
      </c>
      <c r="AX264" s="13" t="s">
        <v>71</v>
      </c>
      <c r="AY264" s="244" t="s">
        <v>209</v>
      </c>
    </row>
    <row r="265" s="13" customFormat="1">
      <c r="A265" s="13"/>
      <c r="B265" s="234"/>
      <c r="C265" s="235"/>
      <c r="D265" s="236" t="s">
        <v>220</v>
      </c>
      <c r="E265" s="237" t="s">
        <v>19</v>
      </c>
      <c r="F265" s="238" t="s">
        <v>2724</v>
      </c>
      <c r="G265" s="235"/>
      <c r="H265" s="237" t="s">
        <v>19</v>
      </c>
      <c r="I265" s="239"/>
      <c r="J265" s="235"/>
      <c r="K265" s="235"/>
      <c r="L265" s="240"/>
      <c r="M265" s="241"/>
      <c r="N265" s="242"/>
      <c r="O265" s="242"/>
      <c r="P265" s="242"/>
      <c r="Q265" s="242"/>
      <c r="R265" s="242"/>
      <c r="S265" s="242"/>
      <c r="T265" s="24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4" t="s">
        <v>220</v>
      </c>
      <c r="AU265" s="244" t="s">
        <v>81</v>
      </c>
      <c r="AV265" s="13" t="s">
        <v>79</v>
      </c>
      <c r="AW265" s="13" t="s">
        <v>32</v>
      </c>
      <c r="AX265" s="13" t="s">
        <v>71</v>
      </c>
      <c r="AY265" s="244" t="s">
        <v>209</v>
      </c>
    </row>
    <row r="266" s="14" customFormat="1">
      <c r="A266" s="14"/>
      <c r="B266" s="245"/>
      <c r="C266" s="246"/>
      <c r="D266" s="236" t="s">
        <v>220</v>
      </c>
      <c r="E266" s="247" t="s">
        <v>19</v>
      </c>
      <c r="F266" s="248" t="s">
        <v>2730</v>
      </c>
      <c r="G266" s="246"/>
      <c r="H266" s="249">
        <v>134</v>
      </c>
      <c r="I266" s="250"/>
      <c r="J266" s="246"/>
      <c r="K266" s="246"/>
      <c r="L266" s="251"/>
      <c r="M266" s="252"/>
      <c r="N266" s="253"/>
      <c r="O266" s="253"/>
      <c r="P266" s="253"/>
      <c r="Q266" s="253"/>
      <c r="R266" s="253"/>
      <c r="S266" s="253"/>
      <c r="T266" s="25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5" t="s">
        <v>220</v>
      </c>
      <c r="AU266" s="255" t="s">
        <v>81</v>
      </c>
      <c r="AV266" s="14" t="s">
        <v>81</v>
      </c>
      <c r="AW266" s="14" t="s">
        <v>32</v>
      </c>
      <c r="AX266" s="14" t="s">
        <v>79</v>
      </c>
      <c r="AY266" s="255" t="s">
        <v>209</v>
      </c>
    </row>
    <row r="267" s="2" customFormat="1" ht="24.15" customHeight="1">
      <c r="A267" s="41"/>
      <c r="B267" s="42"/>
      <c r="C267" s="278" t="s">
        <v>463</v>
      </c>
      <c r="D267" s="278" t="s">
        <v>681</v>
      </c>
      <c r="E267" s="279" t="s">
        <v>1331</v>
      </c>
      <c r="F267" s="280" t="s">
        <v>1332</v>
      </c>
      <c r="G267" s="281" t="s">
        <v>299</v>
      </c>
      <c r="H267" s="282">
        <v>136.00999999999999</v>
      </c>
      <c r="I267" s="283"/>
      <c r="J267" s="284">
        <f>ROUND(I267*H267,2)</f>
        <v>0</v>
      </c>
      <c r="K267" s="280" t="s">
        <v>215</v>
      </c>
      <c r="L267" s="285"/>
      <c r="M267" s="286" t="s">
        <v>19</v>
      </c>
      <c r="N267" s="287" t="s">
        <v>42</v>
      </c>
      <c r="O267" s="87"/>
      <c r="P267" s="225">
        <f>O267*H267</f>
        <v>0</v>
      </c>
      <c r="Q267" s="225">
        <v>0.0027000000000000001</v>
      </c>
      <c r="R267" s="225">
        <f>Q267*H267</f>
        <v>0.36722699999999997</v>
      </c>
      <c r="S267" s="225">
        <v>0</v>
      </c>
      <c r="T267" s="226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227" t="s">
        <v>250</v>
      </c>
      <c r="AT267" s="227" t="s">
        <v>681</v>
      </c>
      <c r="AU267" s="227" t="s">
        <v>81</v>
      </c>
      <c r="AY267" s="20" t="s">
        <v>209</v>
      </c>
      <c r="BE267" s="228">
        <f>IF(N267="základní",J267,0)</f>
        <v>0</v>
      </c>
      <c r="BF267" s="228">
        <f>IF(N267="snížená",J267,0)</f>
        <v>0</v>
      </c>
      <c r="BG267" s="228">
        <f>IF(N267="zákl. přenesená",J267,0)</f>
        <v>0</v>
      </c>
      <c r="BH267" s="228">
        <f>IF(N267="sníž. přenesená",J267,0)</f>
        <v>0</v>
      </c>
      <c r="BI267" s="228">
        <f>IF(N267="nulová",J267,0)</f>
        <v>0</v>
      </c>
      <c r="BJ267" s="20" t="s">
        <v>79</v>
      </c>
      <c r="BK267" s="228">
        <f>ROUND(I267*H267,2)</f>
        <v>0</v>
      </c>
      <c r="BL267" s="20" t="s">
        <v>216</v>
      </c>
      <c r="BM267" s="227" t="s">
        <v>2731</v>
      </c>
    </row>
    <row r="268" s="2" customFormat="1">
      <c r="A268" s="41"/>
      <c r="B268" s="42"/>
      <c r="C268" s="43"/>
      <c r="D268" s="236" t="s">
        <v>859</v>
      </c>
      <c r="E268" s="43"/>
      <c r="F268" s="288" t="s">
        <v>1334</v>
      </c>
      <c r="G268" s="43"/>
      <c r="H268" s="43"/>
      <c r="I268" s="231"/>
      <c r="J268" s="43"/>
      <c r="K268" s="43"/>
      <c r="L268" s="47"/>
      <c r="M268" s="232"/>
      <c r="N268" s="233"/>
      <c r="O268" s="87"/>
      <c r="P268" s="87"/>
      <c r="Q268" s="87"/>
      <c r="R268" s="87"/>
      <c r="S268" s="87"/>
      <c r="T268" s="88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T268" s="20" t="s">
        <v>859</v>
      </c>
      <c r="AU268" s="20" t="s">
        <v>81</v>
      </c>
    </row>
    <row r="269" s="14" customFormat="1">
      <c r="A269" s="14"/>
      <c r="B269" s="245"/>
      <c r="C269" s="246"/>
      <c r="D269" s="236" t="s">
        <v>220</v>
      </c>
      <c r="E269" s="246"/>
      <c r="F269" s="248" t="s">
        <v>2732</v>
      </c>
      <c r="G269" s="246"/>
      <c r="H269" s="249">
        <v>136.00999999999999</v>
      </c>
      <c r="I269" s="250"/>
      <c r="J269" s="246"/>
      <c r="K269" s="246"/>
      <c r="L269" s="251"/>
      <c r="M269" s="252"/>
      <c r="N269" s="253"/>
      <c r="O269" s="253"/>
      <c r="P269" s="253"/>
      <c r="Q269" s="253"/>
      <c r="R269" s="253"/>
      <c r="S269" s="253"/>
      <c r="T269" s="25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5" t="s">
        <v>220</v>
      </c>
      <c r="AU269" s="255" t="s">
        <v>81</v>
      </c>
      <c r="AV269" s="14" t="s">
        <v>81</v>
      </c>
      <c r="AW269" s="14" t="s">
        <v>4</v>
      </c>
      <c r="AX269" s="14" t="s">
        <v>79</v>
      </c>
      <c r="AY269" s="255" t="s">
        <v>209</v>
      </c>
    </row>
    <row r="270" s="2" customFormat="1" ht="24.15" customHeight="1">
      <c r="A270" s="41"/>
      <c r="B270" s="42"/>
      <c r="C270" s="216" t="s">
        <v>470</v>
      </c>
      <c r="D270" s="216" t="s">
        <v>211</v>
      </c>
      <c r="E270" s="217" t="s">
        <v>1336</v>
      </c>
      <c r="F270" s="218" t="s">
        <v>1337</v>
      </c>
      <c r="G270" s="219" t="s">
        <v>214</v>
      </c>
      <c r="H270" s="220">
        <v>25</v>
      </c>
      <c r="I270" s="221"/>
      <c r="J270" s="222">
        <f>ROUND(I270*H270,2)</f>
        <v>0</v>
      </c>
      <c r="K270" s="218" t="s">
        <v>215</v>
      </c>
      <c r="L270" s="47"/>
      <c r="M270" s="223" t="s">
        <v>19</v>
      </c>
      <c r="N270" s="224" t="s">
        <v>42</v>
      </c>
      <c r="O270" s="87"/>
      <c r="P270" s="225">
        <f>O270*H270</f>
        <v>0</v>
      </c>
      <c r="Q270" s="225">
        <v>0</v>
      </c>
      <c r="R270" s="225">
        <f>Q270*H270</f>
        <v>0</v>
      </c>
      <c r="S270" s="225">
        <v>0</v>
      </c>
      <c r="T270" s="226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27" t="s">
        <v>216</v>
      </c>
      <c r="AT270" s="227" t="s">
        <v>211</v>
      </c>
      <c r="AU270" s="227" t="s">
        <v>81</v>
      </c>
      <c r="AY270" s="20" t="s">
        <v>209</v>
      </c>
      <c r="BE270" s="228">
        <f>IF(N270="základní",J270,0)</f>
        <v>0</v>
      </c>
      <c r="BF270" s="228">
        <f>IF(N270="snížená",J270,0)</f>
        <v>0</v>
      </c>
      <c r="BG270" s="228">
        <f>IF(N270="zákl. přenesená",J270,0)</f>
        <v>0</v>
      </c>
      <c r="BH270" s="228">
        <f>IF(N270="sníž. přenesená",J270,0)</f>
        <v>0</v>
      </c>
      <c r="BI270" s="228">
        <f>IF(N270="nulová",J270,0)</f>
        <v>0</v>
      </c>
      <c r="BJ270" s="20" t="s">
        <v>79</v>
      </c>
      <c r="BK270" s="228">
        <f>ROUND(I270*H270,2)</f>
        <v>0</v>
      </c>
      <c r="BL270" s="20" t="s">
        <v>216</v>
      </c>
      <c r="BM270" s="227" t="s">
        <v>2733</v>
      </c>
    </row>
    <row r="271" s="2" customFormat="1">
      <c r="A271" s="41"/>
      <c r="B271" s="42"/>
      <c r="C271" s="43"/>
      <c r="D271" s="229" t="s">
        <v>218</v>
      </c>
      <c r="E271" s="43"/>
      <c r="F271" s="230" t="s">
        <v>1339</v>
      </c>
      <c r="G271" s="43"/>
      <c r="H271" s="43"/>
      <c r="I271" s="231"/>
      <c r="J271" s="43"/>
      <c r="K271" s="43"/>
      <c r="L271" s="47"/>
      <c r="M271" s="232"/>
      <c r="N271" s="233"/>
      <c r="O271" s="87"/>
      <c r="P271" s="87"/>
      <c r="Q271" s="87"/>
      <c r="R271" s="87"/>
      <c r="S271" s="87"/>
      <c r="T271" s="88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T271" s="20" t="s">
        <v>218</v>
      </c>
      <c r="AU271" s="20" t="s">
        <v>81</v>
      </c>
    </row>
    <row r="272" s="2" customFormat="1" ht="16.5" customHeight="1">
      <c r="A272" s="41"/>
      <c r="B272" s="42"/>
      <c r="C272" s="278" t="s">
        <v>475</v>
      </c>
      <c r="D272" s="278" t="s">
        <v>681</v>
      </c>
      <c r="E272" s="279" t="s">
        <v>1340</v>
      </c>
      <c r="F272" s="280" t="s">
        <v>1341</v>
      </c>
      <c r="G272" s="281" t="s">
        <v>214</v>
      </c>
      <c r="H272" s="282">
        <v>25</v>
      </c>
      <c r="I272" s="283"/>
      <c r="J272" s="284">
        <f>ROUND(I272*H272,2)</f>
        <v>0</v>
      </c>
      <c r="K272" s="280" t="s">
        <v>215</v>
      </c>
      <c r="L272" s="285"/>
      <c r="M272" s="286" t="s">
        <v>19</v>
      </c>
      <c r="N272" s="287" t="s">
        <v>42</v>
      </c>
      <c r="O272" s="87"/>
      <c r="P272" s="225">
        <f>O272*H272</f>
        <v>0</v>
      </c>
      <c r="Q272" s="225">
        <v>0.00038999999999999999</v>
      </c>
      <c r="R272" s="225">
        <f>Q272*H272</f>
        <v>0.00975</v>
      </c>
      <c r="S272" s="225">
        <v>0</v>
      </c>
      <c r="T272" s="226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27" t="s">
        <v>250</v>
      </c>
      <c r="AT272" s="227" t="s">
        <v>681</v>
      </c>
      <c r="AU272" s="227" t="s">
        <v>81</v>
      </c>
      <c r="AY272" s="20" t="s">
        <v>209</v>
      </c>
      <c r="BE272" s="228">
        <f>IF(N272="základní",J272,0)</f>
        <v>0</v>
      </c>
      <c r="BF272" s="228">
        <f>IF(N272="snížená",J272,0)</f>
        <v>0</v>
      </c>
      <c r="BG272" s="228">
        <f>IF(N272="zákl. přenesená",J272,0)</f>
        <v>0</v>
      </c>
      <c r="BH272" s="228">
        <f>IF(N272="sníž. přenesená",J272,0)</f>
        <v>0</v>
      </c>
      <c r="BI272" s="228">
        <f>IF(N272="nulová",J272,0)</f>
        <v>0</v>
      </c>
      <c r="BJ272" s="20" t="s">
        <v>79</v>
      </c>
      <c r="BK272" s="228">
        <f>ROUND(I272*H272,2)</f>
        <v>0</v>
      </c>
      <c r="BL272" s="20" t="s">
        <v>216</v>
      </c>
      <c r="BM272" s="227" t="s">
        <v>2734</v>
      </c>
    </row>
    <row r="273" s="13" customFormat="1">
      <c r="A273" s="13"/>
      <c r="B273" s="234"/>
      <c r="C273" s="235"/>
      <c r="D273" s="236" t="s">
        <v>220</v>
      </c>
      <c r="E273" s="237" t="s">
        <v>19</v>
      </c>
      <c r="F273" s="238" t="s">
        <v>2724</v>
      </c>
      <c r="G273" s="235"/>
      <c r="H273" s="237" t="s">
        <v>19</v>
      </c>
      <c r="I273" s="239"/>
      <c r="J273" s="235"/>
      <c r="K273" s="235"/>
      <c r="L273" s="240"/>
      <c r="M273" s="241"/>
      <c r="N273" s="242"/>
      <c r="O273" s="242"/>
      <c r="P273" s="242"/>
      <c r="Q273" s="242"/>
      <c r="R273" s="242"/>
      <c r="S273" s="242"/>
      <c r="T273" s="24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4" t="s">
        <v>220</v>
      </c>
      <c r="AU273" s="244" t="s">
        <v>81</v>
      </c>
      <c r="AV273" s="13" t="s">
        <v>79</v>
      </c>
      <c r="AW273" s="13" t="s">
        <v>32</v>
      </c>
      <c r="AX273" s="13" t="s">
        <v>71</v>
      </c>
      <c r="AY273" s="244" t="s">
        <v>209</v>
      </c>
    </row>
    <row r="274" s="14" customFormat="1">
      <c r="A274" s="14"/>
      <c r="B274" s="245"/>
      <c r="C274" s="246"/>
      <c r="D274" s="236" t="s">
        <v>220</v>
      </c>
      <c r="E274" s="247" t="s">
        <v>19</v>
      </c>
      <c r="F274" s="248" t="s">
        <v>2735</v>
      </c>
      <c r="G274" s="246"/>
      <c r="H274" s="249">
        <v>25</v>
      </c>
      <c r="I274" s="250"/>
      <c r="J274" s="246"/>
      <c r="K274" s="246"/>
      <c r="L274" s="251"/>
      <c r="M274" s="252"/>
      <c r="N274" s="253"/>
      <c r="O274" s="253"/>
      <c r="P274" s="253"/>
      <c r="Q274" s="253"/>
      <c r="R274" s="253"/>
      <c r="S274" s="253"/>
      <c r="T274" s="25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5" t="s">
        <v>220</v>
      </c>
      <c r="AU274" s="255" t="s">
        <v>81</v>
      </c>
      <c r="AV274" s="14" t="s">
        <v>81</v>
      </c>
      <c r="AW274" s="14" t="s">
        <v>32</v>
      </c>
      <c r="AX274" s="14" t="s">
        <v>79</v>
      </c>
      <c r="AY274" s="255" t="s">
        <v>209</v>
      </c>
    </row>
    <row r="275" s="2" customFormat="1" ht="24.15" customHeight="1">
      <c r="A275" s="41"/>
      <c r="B275" s="42"/>
      <c r="C275" s="216" t="s">
        <v>480</v>
      </c>
      <c r="D275" s="216" t="s">
        <v>211</v>
      </c>
      <c r="E275" s="217" t="s">
        <v>1344</v>
      </c>
      <c r="F275" s="218" t="s">
        <v>1345</v>
      </c>
      <c r="G275" s="219" t="s">
        <v>214</v>
      </c>
      <c r="H275" s="220">
        <v>14</v>
      </c>
      <c r="I275" s="221"/>
      <c r="J275" s="222">
        <f>ROUND(I275*H275,2)</f>
        <v>0</v>
      </c>
      <c r="K275" s="218" t="s">
        <v>215</v>
      </c>
      <c r="L275" s="47"/>
      <c r="M275" s="223" t="s">
        <v>19</v>
      </c>
      <c r="N275" s="224" t="s">
        <v>42</v>
      </c>
      <c r="O275" s="87"/>
      <c r="P275" s="225">
        <f>O275*H275</f>
        <v>0</v>
      </c>
      <c r="Q275" s="225">
        <v>0</v>
      </c>
      <c r="R275" s="225">
        <f>Q275*H275</f>
        <v>0</v>
      </c>
      <c r="S275" s="225">
        <v>0</v>
      </c>
      <c r="T275" s="226">
        <f>S275*H275</f>
        <v>0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227" t="s">
        <v>216</v>
      </c>
      <c r="AT275" s="227" t="s">
        <v>211</v>
      </c>
      <c r="AU275" s="227" t="s">
        <v>81</v>
      </c>
      <c r="AY275" s="20" t="s">
        <v>209</v>
      </c>
      <c r="BE275" s="228">
        <f>IF(N275="základní",J275,0)</f>
        <v>0</v>
      </c>
      <c r="BF275" s="228">
        <f>IF(N275="snížená",J275,0)</f>
        <v>0</v>
      </c>
      <c r="BG275" s="228">
        <f>IF(N275="zákl. přenesená",J275,0)</f>
        <v>0</v>
      </c>
      <c r="BH275" s="228">
        <f>IF(N275="sníž. přenesená",J275,0)</f>
        <v>0</v>
      </c>
      <c r="BI275" s="228">
        <f>IF(N275="nulová",J275,0)</f>
        <v>0</v>
      </c>
      <c r="BJ275" s="20" t="s">
        <v>79</v>
      </c>
      <c r="BK275" s="228">
        <f>ROUND(I275*H275,2)</f>
        <v>0</v>
      </c>
      <c r="BL275" s="20" t="s">
        <v>216</v>
      </c>
      <c r="BM275" s="227" t="s">
        <v>2736</v>
      </c>
    </row>
    <row r="276" s="2" customFormat="1">
      <c r="A276" s="41"/>
      <c r="B276" s="42"/>
      <c r="C276" s="43"/>
      <c r="D276" s="229" t="s">
        <v>218</v>
      </c>
      <c r="E276" s="43"/>
      <c r="F276" s="230" t="s">
        <v>1347</v>
      </c>
      <c r="G276" s="43"/>
      <c r="H276" s="43"/>
      <c r="I276" s="231"/>
      <c r="J276" s="43"/>
      <c r="K276" s="43"/>
      <c r="L276" s="47"/>
      <c r="M276" s="232"/>
      <c r="N276" s="233"/>
      <c r="O276" s="87"/>
      <c r="P276" s="87"/>
      <c r="Q276" s="87"/>
      <c r="R276" s="87"/>
      <c r="S276" s="87"/>
      <c r="T276" s="88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T276" s="20" t="s">
        <v>218</v>
      </c>
      <c r="AU276" s="20" t="s">
        <v>81</v>
      </c>
    </row>
    <row r="277" s="2" customFormat="1" ht="16.5" customHeight="1">
      <c r="A277" s="41"/>
      <c r="B277" s="42"/>
      <c r="C277" s="278" t="s">
        <v>485</v>
      </c>
      <c r="D277" s="278" t="s">
        <v>681</v>
      </c>
      <c r="E277" s="279" t="s">
        <v>1348</v>
      </c>
      <c r="F277" s="280" t="s">
        <v>1349</v>
      </c>
      <c r="G277" s="281" t="s">
        <v>214</v>
      </c>
      <c r="H277" s="282">
        <v>4</v>
      </c>
      <c r="I277" s="283"/>
      <c r="J277" s="284">
        <f>ROUND(I277*H277,2)</f>
        <v>0</v>
      </c>
      <c r="K277" s="280" t="s">
        <v>19</v>
      </c>
      <c r="L277" s="285"/>
      <c r="M277" s="286" t="s">
        <v>19</v>
      </c>
      <c r="N277" s="287" t="s">
        <v>42</v>
      </c>
      <c r="O277" s="87"/>
      <c r="P277" s="225">
        <f>O277*H277</f>
        <v>0</v>
      </c>
      <c r="Q277" s="225">
        <v>0.0014</v>
      </c>
      <c r="R277" s="225">
        <f>Q277*H277</f>
        <v>0.0055999999999999999</v>
      </c>
      <c r="S277" s="225">
        <v>0</v>
      </c>
      <c r="T277" s="226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227" t="s">
        <v>250</v>
      </c>
      <c r="AT277" s="227" t="s">
        <v>681</v>
      </c>
      <c r="AU277" s="227" t="s">
        <v>81</v>
      </c>
      <c r="AY277" s="20" t="s">
        <v>209</v>
      </c>
      <c r="BE277" s="228">
        <f>IF(N277="základní",J277,0)</f>
        <v>0</v>
      </c>
      <c r="BF277" s="228">
        <f>IF(N277="snížená",J277,0)</f>
        <v>0</v>
      </c>
      <c r="BG277" s="228">
        <f>IF(N277="zákl. přenesená",J277,0)</f>
        <v>0</v>
      </c>
      <c r="BH277" s="228">
        <f>IF(N277="sníž. přenesená",J277,0)</f>
        <v>0</v>
      </c>
      <c r="BI277" s="228">
        <f>IF(N277="nulová",J277,0)</f>
        <v>0</v>
      </c>
      <c r="BJ277" s="20" t="s">
        <v>79</v>
      </c>
      <c r="BK277" s="228">
        <f>ROUND(I277*H277,2)</f>
        <v>0</v>
      </c>
      <c r="BL277" s="20" t="s">
        <v>216</v>
      </c>
      <c r="BM277" s="227" t="s">
        <v>2737</v>
      </c>
    </row>
    <row r="278" s="13" customFormat="1">
      <c r="A278" s="13"/>
      <c r="B278" s="234"/>
      <c r="C278" s="235"/>
      <c r="D278" s="236" t="s">
        <v>220</v>
      </c>
      <c r="E278" s="237" t="s">
        <v>19</v>
      </c>
      <c r="F278" s="238" t="s">
        <v>2724</v>
      </c>
      <c r="G278" s="235"/>
      <c r="H278" s="237" t="s">
        <v>19</v>
      </c>
      <c r="I278" s="239"/>
      <c r="J278" s="235"/>
      <c r="K278" s="235"/>
      <c r="L278" s="240"/>
      <c r="M278" s="241"/>
      <c r="N278" s="242"/>
      <c r="O278" s="242"/>
      <c r="P278" s="242"/>
      <c r="Q278" s="242"/>
      <c r="R278" s="242"/>
      <c r="S278" s="242"/>
      <c r="T278" s="24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4" t="s">
        <v>220</v>
      </c>
      <c r="AU278" s="244" t="s">
        <v>81</v>
      </c>
      <c r="AV278" s="13" t="s">
        <v>79</v>
      </c>
      <c r="AW278" s="13" t="s">
        <v>32</v>
      </c>
      <c r="AX278" s="13" t="s">
        <v>71</v>
      </c>
      <c r="AY278" s="244" t="s">
        <v>209</v>
      </c>
    </row>
    <row r="279" s="14" customFormat="1">
      <c r="A279" s="14"/>
      <c r="B279" s="245"/>
      <c r="C279" s="246"/>
      <c r="D279" s="236" t="s">
        <v>220</v>
      </c>
      <c r="E279" s="247" t="s">
        <v>19</v>
      </c>
      <c r="F279" s="248" t="s">
        <v>216</v>
      </c>
      <c r="G279" s="246"/>
      <c r="H279" s="249">
        <v>4</v>
      </c>
      <c r="I279" s="250"/>
      <c r="J279" s="246"/>
      <c r="K279" s="246"/>
      <c r="L279" s="251"/>
      <c r="M279" s="252"/>
      <c r="N279" s="253"/>
      <c r="O279" s="253"/>
      <c r="P279" s="253"/>
      <c r="Q279" s="253"/>
      <c r="R279" s="253"/>
      <c r="S279" s="253"/>
      <c r="T279" s="25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5" t="s">
        <v>220</v>
      </c>
      <c r="AU279" s="255" t="s">
        <v>81</v>
      </c>
      <c r="AV279" s="14" t="s">
        <v>81</v>
      </c>
      <c r="AW279" s="14" t="s">
        <v>32</v>
      </c>
      <c r="AX279" s="14" t="s">
        <v>79</v>
      </c>
      <c r="AY279" s="255" t="s">
        <v>209</v>
      </c>
    </row>
    <row r="280" s="2" customFormat="1" ht="16.5" customHeight="1">
      <c r="A280" s="41"/>
      <c r="B280" s="42"/>
      <c r="C280" s="278" t="s">
        <v>490</v>
      </c>
      <c r="D280" s="278" t="s">
        <v>681</v>
      </c>
      <c r="E280" s="279" t="s">
        <v>1351</v>
      </c>
      <c r="F280" s="280" t="s">
        <v>1352</v>
      </c>
      <c r="G280" s="281" t="s">
        <v>214</v>
      </c>
      <c r="H280" s="282">
        <v>2</v>
      </c>
      <c r="I280" s="283"/>
      <c r="J280" s="284">
        <f>ROUND(I280*H280,2)</f>
        <v>0</v>
      </c>
      <c r="K280" s="280" t="s">
        <v>19</v>
      </c>
      <c r="L280" s="285"/>
      <c r="M280" s="286" t="s">
        <v>19</v>
      </c>
      <c r="N280" s="287" t="s">
        <v>42</v>
      </c>
      <c r="O280" s="87"/>
      <c r="P280" s="225">
        <f>O280*H280</f>
        <v>0</v>
      </c>
      <c r="Q280" s="225">
        <v>0.0014</v>
      </c>
      <c r="R280" s="225">
        <f>Q280*H280</f>
        <v>0.0028</v>
      </c>
      <c r="S280" s="225">
        <v>0</v>
      </c>
      <c r="T280" s="226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227" t="s">
        <v>250</v>
      </c>
      <c r="AT280" s="227" t="s">
        <v>681</v>
      </c>
      <c r="AU280" s="227" t="s">
        <v>81</v>
      </c>
      <c r="AY280" s="20" t="s">
        <v>209</v>
      </c>
      <c r="BE280" s="228">
        <f>IF(N280="základní",J280,0)</f>
        <v>0</v>
      </c>
      <c r="BF280" s="228">
        <f>IF(N280="snížená",J280,0)</f>
        <v>0</v>
      </c>
      <c r="BG280" s="228">
        <f>IF(N280="zákl. přenesená",J280,0)</f>
        <v>0</v>
      </c>
      <c r="BH280" s="228">
        <f>IF(N280="sníž. přenesená",J280,0)</f>
        <v>0</v>
      </c>
      <c r="BI280" s="228">
        <f>IF(N280="nulová",J280,0)</f>
        <v>0</v>
      </c>
      <c r="BJ280" s="20" t="s">
        <v>79</v>
      </c>
      <c r="BK280" s="228">
        <f>ROUND(I280*H280,2)</f>
        <v>0</v>
      </c>
      <c r="BL280" s="20" t="s">
        <v>216</v>
      </c>
      <c r="BM280" s="227" t="s">
        <v>2738</v>
      </c>
    </row>
    <row r="281" s="13" customFormat="1">
      <c r="A281" s="13"/>
      <c r="B281" s="234"/>
      <c r="C281" s="235"/>
      <c r="D281" s="236" t="s">
        <v>220</v>
      </c>
      <c r="E281" s="237" t="s">
        <v>19</v>
      </c>
      <c r="F281" s="238" t="s">
        <v>2724</v>
      </c>
      <c r="G281" s="235"/>
      <c r="H281" s="237" t="s">
        <v>19</v>
      </c>
      <c r="I281" s="239"/>
      <c r="J281" s="235"/>
      <c r="K281" s="235"/>
      <c r="L281" s="240"/>
      <c r="M281" s="241"/>
      <c r="N281" s="242"/>
      <c r="O281" s="242"/>
      <c r="P281" s="242"/>
      <c r="Q281" s="242"/>
      <c r="R281" s="242"/>
      <c r="S281" s="242"/>
      <c r="T281" s="24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4" t="s">
        <v>220</v>
      </c>
      <c r="AU281" s="244" t="s">
        <v>81</v>
      </c>
      <c r="AV281" s="13" t="s">
        <v>79</v>
      </c>
      <c r="AW281" s="13" t="s">
        <v>32</v>
      </c>
      <c r="AX281" s="13" t="s">
        <v>71</v>
      </c>
      <c r="AY281" s="244" t="s">
        <v>209</v>
      </c>
    </row>
    <row r="282" s="14" customFormat="1">
      <c r="A282" s="14"/>
      <c r="B282" s="245"/>
      <c r="C282" s="246"/>
      <c r="D282" s="236" t="s">
        <v>220</v>
      </c>
      <c r="E282" s="247" t="s">
        <v>19</v>
      </c>
      <c r="F282" s="248" t="s">
        <v>81</v>
      </c>
      <c r="G282" s="246"/>
      <c r="H282" s="249">
        <v>2</v>
      </c>
      <c r="I282" s="250"/>
      <c r="J282" s="246"/>
      <c r="K282" s="246"/>
      <c r="L282" s="251"/>
      <c r="M282" s="252"/>
      <c r="N282" s="253"/>
      <c r="O282" s="253"/>
      <c r="P282" s="253"/>
      <c r="Q282" s="253"/>
      <c r="R282" s="253"/>
      <c r="S282" s="253"/>
      <c r="T282" s="25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5" t="s">
        <v>220</v>
      </c>
      <c r="AU282" s="255" t="s">
        <v>81</v>
      </c>
      <c r="AV282" s="14" t="s">
        <v>81</v>
      </c>
      <c r="AW282" s="14" t="s">
        <v>32</v>
      </c>
      <c r="AX282" s="14" t="s">
        <v>79</v>
      </c>
      <c r="AY282" s="255" t="s">
        <v>209</v>
      </c>
    </row>
    <row r="283" s="2" customFormat="1" ht="16.5" customHeight="1">
      <c r="A283" s="41"/>
      <c r="B283" s="42"/>
      <c r="C283" s="278" t="s">
        <v>495</v>
      </c>
      <c r="D283" s="278" t="s">
        <v>681</v>
      </c>
      <c r="E283" s="279" t="s">
        <v>1357</v>
      </c>
      <c r="F283" s="280" t="s">
        <v>1358</v>
      </c>
      <c r="G283" s="281" t="s">
        <v>214</v>
      </c>
      <c r="H283" s="282">
        <v>4</v>
      </c>
      <c r="I283" s="283"/>
      <c r="J283" s="284">
        <f>ROUND(I283*H283,2)</f>
        <v>0</v>
      </c>
      <c r="K283" s="280" t="s">
        <v>215</v>
      </c>
      <c r="L283" s="285"/>
      <c r="M283" s="286" t="s">
        <v>19</v>
      </c>
      <c r="N283" s="287" t="s">
        <v>42</v>
      </c>
      <c r="O283" s="87"/>
      <c r="P283" s="225">
        <f>O283*H283</f>
        <v>0</v>
      </c>
      <c r="Q283" s="225">
        <v>0.00048000000000000001</v>
      </c>
      <c r="R283" s="225">
        <f>Q283*H283</f>
        <v>0.0019200000000000001</v>
      </c>
      <c r="S283" s="225">
        <v>0</v>
      </c>
      <c r="T283" s="226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227" t="s">
        <v>250</v>
      </c>
      <c r="AT283" s="227" t="s">
        <v>681</v>
      </c>
      <c r="AU283" s="227" t="s">
        <v>81</v>
      </c>
      <c r="AY283" s="20" t="s">
        <v>209</v>
      </c>
      <c r="BE283" s="228">
        <f>IF(N283="základní",J283,0)</f>
        <v>0</v>
      </c>
      <c r="BF283" s="228">
        <f>IF(N283="snížená",J283,0)</f>
        <v>0</v>
      </c>
      <c r="BG283" s="228">
        <f>IF(N283="zákl. přenesená",J283,0)</f>
        <v>0</v>
      </c>
      <c r="BH283" s="228">
        <f>IF(N283="sníž. přenesená",J283,0)</f>
        <v>0</v>
      </c>
      <c r="BI283" s="228">
        <f>IF(N283="nulová",J283,0)</f>
        <v>0</v>
      </c>
      <c r="BJ283" s="20" t="s">
        <v>79</v>
      </c>
      <c r="BK283" s="228">
        <f>ROUND(I283*H283,2)</f>
        <v>0</v>
      </c>
      <c r="BL283" s="20" t="s">
        <v>216</v>
      </c>
      <c r="BM283" s="227" t="s">
        <v>2739</v>
      </c>
    </row>
    <row r="284" s="13" customFormat="1">
      <c r="A284" s="13"/>
      <c r="B284" s="234"/>
      <c r="C284" s="235"/>
      <c r="D284" s="236" t="s">
        <v>220</v>
      </c>
      <c r="E284" s="237" t="s">
        <v>19</v>
      </c>
      <c r="F284" s="238" t="s">
        <v>2724</v>
      </c>
      <c r="G284" s="235"/>
      <c r="H284" s="237" t="s">
        <v>19</v>
      </c>
      <c r="I284" s="239"/>
      <c r="J284" s="235"/>
      <c r="K284" s="235"/>
      <c r="L284" s="240"/>
      <c r="M284" s="241"/>
      <c r="N284" s="242"/>
      <c r="O284" s="242"/>
      <c r="P284" s="242"/>
      <c r="Q284" s="242"/>
      <c r="R284" s="242"/>
      <c r="S284" s="242"/>
      <c r="T284" s="24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4" t="s">
        <v>220</v>
      </c>
      <c r="AU284" s="244" t="s">
        <v>81</v>
      </c>
      <c r="AV284" s="13" t="s">
        <v>79</v>
      </c>
      <c r="AW284" s="13" t="s">
        <v>32</v>
      </c>
      <c r="AX284" s="13" t="s">
        <v>71</v>
      </c>
      <c r="AY284" s="244" t="s">
        <v>209</v>
      </c>
    </row>
    <row r="285" s="14" customFormat="1">
      <c r="A285" s="14"/>
      <c r="B285" s="245"/>
      <c r="C285" s="246"/>
      <c r="D285" s="236" t="s">
        <v>220</v>
      </c>
      <c r="E285" s="247" t="s">
        <v>19</v>
      </c>
      <c r="F285" s="248" t="s">
        <v>216</v>
      </c>
      <c r="G285" s="246"/>
      <c r="H285" s="249">
        <v>4</v>
      </c>
      <c r="I285" s="250"/>
      <c r="J285" s="246"/>
      <c r="K285" s="246"/>
      <c r="L285" s="251"/>
      <c r="M285" s="252"/>
      <c r="N285" s="253"/>
      <c r="O285" s="253"/>
      <c r="P285" s="253"/>
      <c r="Q285" s="253"/>
      <c r="R285" s="253"/>
      <c r="S285" s="253"/>
      <c r="T285" s="25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5" t="s">
        <v>220</v>
      </c>
      <c r="AU285" s="255" t="s">
        <v>81</v>
      </c>
      <c r="AV285" s="14" t="s">
        <v>81</v>
      </c>
      <c r="AW285" s="14" t="s">
        <v>32</v>
      </c>
      <c r="AX285" s="14" t="s">
        <v>79</v>
      </c>
      <c r="AY285" s="255" t="s">
        <v>209</v>
      </c>
    </row>
    <row r="286" s="2" customFormat="1" ht="16.5" customHeight="1">
      <c r="A286" s="41"/>
      <c r="B286" s="42"/>
      <c r="C286" s="278" t="s">
        <v>500</v>
      </c>
      <c r="D286" s="278" t="s">
        <v>681</v>
      </c>
      <c r="E286" s="279" t="s">
        <v>1360</v>
      </c>
      <c r="F286" s="280" t="s">
        <v>1361</v>
      </c>
      <c r="G286" s="281" t="s">
        <v>214</v>
      </c>
      <c r="H286" s="282">
        <v>4</v>
      </c>
      <c r="I286" s="283"/>
      <c r="J286" s="284">
        <f>ROUND(I286*H286,2)</f>
        <v>0</v>
      </c>
      <c r="K286" s="280" t="s">
        <v>19</v>
      </c>
      <c r="L286" s="285"/>
      <c r="M286" s="286" t="s">
        <v>19</v>
      </c>
      <c r="N286" s="287" t="s">
        <v>42</v>
      </c>
      <c r="O286" s="87"/>
      <c r="P286" s="225">
        <f>O286*H286</f>
        <v>0</v>
      </c>
      <c r="Q286" s="225">
        <v>0</v>
      </c>
      <c r="R286" s="225">
        <f>Q286*H286</f>
        <v>0</v>
      </c>
      <c r="S286" s="225">
        <v>0</v>
      </c>
      <c r="T286" s="226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227" t="s">
        <v>250</v>
      </c>
      <c r="AT286" s="227" t="s">
        <v>681</v>
      </c>
      <c r="AU286" s="227" t="s">
        <v>81</v>
      </c>
      <c r="AY286" s="20" t="s">
        <v>209</v>
      </c>
      <c r="BE286" s="228">
        <f>IF(N286="základní",J286,0)</f>
        <v>0</v>
      </c>
      <c r="BF286" s="228">
        <f>IF(N286="snížená",J286,0)</f>
        <v>0</v>
      </c>
      <c r="BG286" s="228">
        <f>IF(N286="zákl. přenesená",J286,0)</f>
        <v>0</v>
      </c>
      <c r="BH286" s="228">
        <f>IF(N286="sníž. přenesená",J286,0)</f>
        <v>0</v>
      </c>
      <c r="BI286" s="228">
        <f>IF(N286="nulová",J286,0)</f>
        <v>0</v>
      </c>
      <c r="BJ286" s="20" t="s">
        <v>79</v>
      </c>
      <c r="BK286" s="228">
        <f>ROUND(I286*H286,2)</f>
        <v>0</v>
      </c>
      <c r="BL286" s="20" t="s">
        <v>216</v>
      </c>
      <c r="BM286" s="227" t="s">
        <v>2740</v>
      </c>
    </row>
    <row r="287" s="13" customFormat="1">
      <c r="A287" s="13"/>
      <c r="B287" s="234"/>
      <c r="C287" s="235"/>
      <c r="D287" s="236" t="s">
        <v>220</v>
      </c>
      <c r="E287" s="237" t="s">
        <v>19</v>
      </c>
      <c r="F287" s="238" t="s">
        <v>2724</v>
      </c>
      <c r="G287" s="235"/>
      <c r="H287" s="237" t="s">
        <v>19</v>
      </c>
      <c r="I287" s="239"/>
      <c r="J287" s="235"/>
      <c r="K287" s="235"/>
      <c r="L287" s="240"/>
      <c r="M287" s="241"/>
      <c r="N287" s="242"/>
      <c r="O287" s="242"/>
      <c r="P287" s="242"/>
      <c r="Q287" s="242"/>
      <c r="R287" s="242"/>
      <c r="S287" s="242"/>
      <c r="T287" s="24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4" t="s">
        <v>220</v>
      </c>
      <c r="AU287" s="244" t="s">
        <v>81</v>
      </c>
      <c r="AV287" s="13" t="s">
        <v>79</v>
      </c>
      <c r="AW287" s="13" t="s">
        <v>32</v>
      </c>
      <c r="AX287" s="13" t="s">
        <v>71</v>
      </c>
      <c r="AY287" s="244" t="s">
        <v>209</v>
      </c>
    </row>
    <row r="288" s="14" customFormat="1">
      <c r="A288" s="14"/>
      <c r="B288" s="245"/>
      <c r="C288" s="246"/>
      <c r="D288" s="236" t="s">
        <v>220</v>
      </c>
      <c r="E288" s="247" t="s">
        <v>19</v>
      </c>
      <c r="F288" s="248" t="s">
        <v>216</v>
      </c>
      <c r="G288" s="246"/>
      <c r="H288" s="249">
        <v>4</v>
      </c>
      <c r="I288" s="250"/>
      <c r="J288" s="246"/>
      <c r="K288" s="246"/>
      <c r="L288" s="251"/>
      <c r="M288" s="252"/>
      <c r="N288" s="253"/>
      <c r="O288" s="253"/>
      <c r="P288" s="253"/>
      <c r="Q288" s="253"/>
      <c r="R288" s="253"/>
      <c r="S288" s="253"/>
      <c r="T288" s="25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5" t="s">
        <v>220</v>
      </c>
      <c r="AU288" s="255" t="s">
        <v>81</v>
      </c>
      <c r="AV288" s="14" t="s">
        <v>81</v>
      </c>
      <c r="AW288" s="14" t="s">
        <v>32</v>
      </c>
      <c r="AX288" s="14" t="s">
        <v>79</v>
      </c>
      <c r="AY288" s="255" t="s">
        <v>209</v>
      </c>
    </row>
    <row r="289" s="2" customFormat="1" ht="24.15" customHeight="1">
      <c r="A289" s="41"/>
      <c r="B289" s="42"/>
      <c r="C289" s="216" t="s">
        <v>505</v>
      </c>
      <c r="D289" s="216" t="s">
        <v>211</v>
      </c>
      <c r="E289" s="217" t="s">
        <v>1363</v>
      </c>
      <c r="F289" s="218" t="s">
        <v>1364</v>
      </c>
      <c r="G289" s="219" t="s">
        <v>214</v>
      </c>
      <c r="H289" s="220">
        <v>2</v>
      </c>
      <c r="I289" s="221"/>
      <c r="J289" s="222">
        <f>ROUND(I289*H289,2)</f>
        <v>0</v>
      </c>
      <c r="K289" s="218" t="s">
        <v>215</v>
      </c>
      <c r="L289" s="47"/>
      <c r="M289" s="223" t="s">
        <v>19</v>
      </c>
      <c r="N289" s="224" t="s">
        <v>42</v>
      </c>
      <c r="O289" s="87"/>
      <c r="P289" s="225">
        <f>O289*H289</f>
        <v>0</v>
      </c>
      <c r="Q289" s="225">
        <v>0</v>
      </c>
      <c r="R289" s="225">
        <f>Q289*H289</f>
        <v>0</v>
      </c>
      <c r="S289" s="225">
        <v>0</v>
      </c>
      <c r="T289" s="226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227" t="s">
        <v>216</v>
      </c>
      <c r="AT289" s="227" t="s">
        <v>211</v>
      </c>
      <c r="AU289" s="227" t="s">
        <v>81</v>
      </c>
      <c r="AY289" s="20" t="s">
        <v>209</v>
      </c>
      <c r="BE289" s="228">
        <f>IF(N289="základní",J289,0)</f>
        <v>0</v>
      </c>
      <c r="BF289" s="228">
        <f>IF(N289="snížená",J289,0)</f>
        <v>0</v>
      </c>
      <c r="BG289" s="228">
        <f>IF(N289="zákl. přenesená",J289,0)</f>
        <v>0</v>
      </c>
      <c r="BH289" s="228">
        <f>IF(N289="sníž. přenesená",J289,0)</f>
        <v>0</v>
      </c>
      <c r="BI289" s="228">
        <f>IF(N289="nulová",J289,0)</f>
        <v>0</v>
      </c>
      <c r="BJ289" s="20" t="s">
        <v>79</v>
      </c>
      <c r="BK289" s="228">
        <f>ROUND(I289*H289,2)</f>
        <v>0</v>
      </c>
      <c r="BL289" s="20" t="s">
        <v>216</v>
      </c>
      <c r="BM289" s="227" t="s">
        <v>2741</v>
      </c>
    </row>
    <row r="290" s="2" customFormat="1">
      <c r="A290" s="41"/>
      <c r="B290" s="42"/>
      <c r="C290" s="43"/>
      <c r="D290" s="229" t="s">
        <v>218</v>
      </c>
      <c r="E290" s="43"/>
      <c r="F290" s="230" t="s">
        <v>1366</v>
      </c>
      <c r="G290" s="43"/>
      <c r="H290" s="43"/>
      <c r="I290" s="231"/>
      <c r="J290" s="43"/>
      <c r="K290" s="43"/>
      <c r="L290" s="47"/>
      <c r="M290" s="232"/>
      <c r="N290" s="233"/>
      <c r="O290" s="87"/>
      <c r="P290" s="87"/>
      <c r="Q290" s="87"/>
      <c r="R290" s="87"/>
      <c r="S290" s="87"/>
      <c r="T290" s="88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T290" s="20" t="s">
        <v>218</v>
      </c>
      <c r="AU290" s="20" t="s">
        <v>81</v>
      </c>
    </row>
    <row r="291" s="2" customFormat="1" ht="16.5" customHeight="1">
      <c r="A291" s="41"/>
      <c r="B291" s="42"/>
      <c r="C291" s="278" t="s">
        <v>510</v>
      </c>
      <c r="D291" s="278" t="s">
        <v>681</v>
      </c>
      <c r="E291" s="279" t="s">
        <v>1367</v>
      </c>
      <c r="F291" s="280" t="s">
        <v>1368</v>
      </c>
      <c r="G291" s="281" t="s">
        <v>214</v>
      </c>
      <c r="H291" s="282">
        <v>2</v>
      </c>
      <c r="I291" s="283"/>
      <c r="J291" s="284">
        <f>ROUND(I291*H291,2)</f>
        <v>0</v>
      </c>
      <c r="K291" s="280" t="s">
        <v>215</v>
      </c>
      <c r="L291" s="285"/>
      <c r="M291" s="286" t="s">
        <v>19</v>
      </c>
      <c r="N291" s="287" t="s">
        <v>42</v>
      </c>
      <c r="O291" s="87"/>
      <c r="P291" s="225">
        <f>O291*H291</f>
        <v>0</v>
      </c>
      <c r="Q291" s="225">
        <v>0.00048999999999999998</v>
      </c>
      <c r="R291" s="225">
        <f>Q291*H291</f>
        <v>0.00097999999999999997</v>
      </c>
      <c r="S291" s="225">
        <v>0</v>
      </c>
      <c r="T291" s="226">
        <f>S291*H291</f>
        <v>0</v>
      </c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R291" s="227" t="s">
        <v>250</v>
      </c>
      <c r="AT291" s="227" t="s">
        <v>681</v>
      </c>
      <c r="AU291" s="227" t="s">
        <v>81</v>
      </c>
      <c r="AY291" s="20" t="s">
        <v>209</v>
      </c>
      <c r="BE291" s="228">
        <f>IF(N291="základní",J291,0)</f>
        <v>0</v>
      </c>
      <c r="BF291" s="228">
        <f>IF(N291="snížená",J291,0)</f>
        <v>0</v>
      </c>
      <c r="BG291" s="228">
        <f>IF(N291="zákl. přenesená",J291,0)</f>
        <v>0</v>
      </c>
      <c r="BH291" s="228">
        <f>IF(N291="sníž. přenesená",J291,0)</f>
        <v>0</v>
      </c>
      <c r="BI291" s="228">
        <f>IF(N291="nulová",J291,0)</f>
        <v>0</v>
      </c>
      <c r="BJ291" s="20" t="s">
        <v>79</v>
      </c>
      <c r="BK291" s="228">
        <f>ROUND(I291*H291,2)</f>
        <v>0</v>
      </c>
      <c r="BL291" s="20" t="s">
        <v>216</v>
      </c>
      <c r="BM291" s="227" t="s">
        <v>2742</v>
      </c>
    </row>
    <row r="292" s="13" customFormat="1">
      <c r="A292" s="13"/>
      <c r="B292" s="234"/>
      <c r="C292" s="235"/>
      <c r="D292" s="236" t="s">
        <v>220</v>
      </c>
      <c r="E292" s="237" t="s">
        <v>19</v>
      </c>
      <c r="F292" s="238" t="s">
        <v>2724</v>
      </c>
      <c r="G292" s="235"/>
      <c r="H292" s="237" t="s">
        <v>19</v>
      </c>
      <c r="I292" s="239"/>
      <c r="J292" s="235"/>
      <c r="K292" s="235"/>
      <c r="L292" s="240"/>
      <c r="M292" s="241"/>
      <c r="N292" s="242"/>
      <c r="O292" s="242"/>
      <c r="P292" s="242"/>
      <c r="Q292" s="242"/>
      <c r="R292" s="242"/>
      <c r="S292" s="242"/>
      <c r="T292" s="24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4" t="s">
        <v>220</v>
      </c>
      <c r="AU292" s="244" t="s">
        <v>81</v>
      </c>
      <c r="AV292" s="13" t="s">
        <v>79</v>
      </c>
      <c r="AW292" s="13" t="s">
        <v>32</v>
      </c>
      <c r="AX292" s="13" t="s">
        <v>71</v>
      </c>
      <c r="AY292" s="244" t="s">
        <v>209</v>
      </c>
    </row>
    <row r="293" s="14" customFormat="1">
      <c r="A293" s="14"/>
      <c r="B293" s="245"/>
      <c r="C293" s="246"/>
      <c r="D293" s="236" t="s">
        <v>220</v>
      </c>
      <c r="E293" s="247" t="s">
        <v>19</v>
      </c>
      <c r="F293" s="248" t="s">
        <v>81</v>
      </c>
      <c r="G293" s="246"/>
      <c r="H293" s="249">
        <v>2</v>
      </c>
      <c r="I293" s="250"/>
      <c r="J293" s="246"/>
      <c r="K293" s="246"/>
      <c r="L293" s="251"/>
      <c r="M293" s="252"/>
      <c r="N293" s="253"/>
      <c r="O293" s="253"/>
      <c r="P293" s="253"/>
      <c r="Q293" s="253"/>
      <c r="R293" s="253"/>
      <c r="S293" s="253"/>
      <c r="T293" s="25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5" t="s">
        <v>220</v>
      </c>
      <c r="AU293" s="255" t="s">
        <v>81</v>
      </c>
      <c r="AV293" s="14" t="s">
        <v>81</v>
      </c>
      <c r="AW293" s="14" t="s">
        <v>32</v>
      </c>
      <c r="AX293" s="14" t="s">
        <v>79</v>
      </c>
      <c r="AY293" s="255" t="s">
        <v>209</v>
      </c>
    </row>
    <row r="294" s="2" customFormat="1" ht="24.15" customHeight="1">
      <c r="A294" s="41"/>
      <c r="B294" s="42"/>
      <c r="C294" s="216" t="s">
        <v>515</v>
      </c>
      <c r="D294" s="216" t="s">
        <v>211</v>
      </c>
      <c r="E294" s="217" t="s">
        <v>914</v>
      </c>
      <c r="F294" s="218" t="s">
        <v>915</v>
      </c>
      <c r="G294" s="219" t="s">
        <v>214</v>
      </c>
      <c r="H294" s="220">
        <v>3</v>
      </c>
      <c r="I294" s="221"/>
      <c r="J294" s="222">
        <f>ROUND(I294*H294,2)</f>
        <v>0</v>
      </c>
      <c r="K294" s="218" t="s">
        <v>215</v>
      </c>
      <c r="L294" s="47"/>
      <c r="M294" s="223" t="s">
        <v>19</v>
      </c>
      <c r="N294" s="224" t="s">
        <v>42</v>
      </c>
      <c r="O294" s="87"/>
      <c r="P294" s="225">
        <f>O294*H294</f>
        <v>0</v>
      </c>
      <c r="Q294" s="225">
        <v>0.0016199999999999999</v>
      </c>
      <c r="R294" s="225">
        <f>Q294*H294</f>
        <v>0.0048599999999999997</v>
      </c>
      <c r="S294" s="225">
        <v>0</v>
      </c>
      <c r="T294" s="226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27" t="s">
        <v>216</v>
      </c>
      <c r="AT294" s="227" t="s">
        <v>211</v>
      </c>
      <c r="AU294" s="227" t="s">
        <v>81</v>
      </c>
      <c r="AY294" s="20" t="s">
        <v>209</v>
      </c>
      <c r="BE294" s="228">
        <f>IF(N294="základní",J294,0)</f>
        <v>0</v>
      </c>
      <c r="BF294" s="228">
        <f>IF(N294="snížená",J294,0)</f>
        <v>0</v>
      </c>
      <c r="BG294" s="228">
        <f>IF(N294="zákl. přenesená",J294,0)</f>
        <v>0</v>
      </c>
      <c r="BH294" s="228">
        <f>IF(N294="sníž. přenesená",J294,0)</f>
        <v>0</v>
      </c>
      <c r="BI294" s="228">
        <f>IF(N294="nulová",J294,0)</f>
        <v>0</v>
      </c>
      <c r="BJ294" s="20" t="s">
        <v>79</v>
      </c>
      <c r="BK294" s="228">
        <f>ROUND(I294*H294,2)</f>
        <v>0</v>
      </c>
      <c r="BL294" s="20" t="s">
        <v>216</v>
      </c>
      <c r="BM294" s="227" t="s">
        <v>2743</v>
      </c>
    </row>
    <row r="295" s="2" customFormat="1">
      <c r="A295" s="41"/>
      <c r="B295" s="42"/>
      <c r="C295" s="43"/>
      <c r="D295" s="229" t="s">
        <v>218</v>
      </c>
      <c r="E295" s="43"/>
      <c r="F295" s="230" t="s">
        <v>917</v>
      </c>
      <c r="G295" s="43"/>
      <c r="H295" s="43"/>
      <c r="I295" s="231"/>
      <c r="J295" s="43"/>
      <c r="K295" s="43"/>
      <c r="L295" s="47"/>
      <c r="M295" s="232"/>
      <c r="N295" s="233"/>
      <c r="O295" s="87"/>
      <c r="P295" s="87"/>
      <c r="Q295" s="87"/>
      <c r="R295" s="87"/>
      <c r="S295" s="87"/>
      <c r="T295" s="88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T295" s="20" t="s">
        <v>218</v>
      </c>
      <c r="AU295" s="20" t="s">
        <v>81</v>
      </c>
    </row>
    <row r="296" s="2" customFormat="1" ht="16.5" customHeight="1">
      <c r="A296" s="41"/>
      <c r="B296" s="42"/>
      <c r="C296" s="278" t="s">
        <v>520</v>
      </c>
      <c r="D296" s="278" t="s">
        <v>681</v>
      </c>
      <c r="E296" s="279" t="s">
        <v>919</v>
      </c>
      <c r="F296" s="280" t="s">
        <v>920</v>
      </c>
      <c r="G296" s="281" t="s">
        <v>214</v>
      </c>
      <c r="H296" s="282">
        <v>3</v>
      </c>
      <c r="I296" s="283"/>
      <c r="J296" s="284">
        <f>ROUND(I296*H296,2)</f>
        <v>0</v>
      </c>
      <c r="K296" s="280" t="s">
        <v>215</v>
      </c>
      <c r="L296" s="285"/>
      <c r="M296" s="286" t="s">
        <v>19</v>
      </c>
      <c r="N296" s="287" t="s">
        <v>42</v>
      </c>
      <c r="O296" s="87"/>
      <c r="P296" s="225">
        <f>O296*H296</f>
        <v>0</v>
      </c>
      <c r="Q296" s="225">
        <v>0.017999999999999999</v>
      </c>
      <c r="R296" s="225">
        <f>Q296*H296</f>
        <v>0.053999999999999992</v>
      </c>
      <c r="S296" s="225">
        <v>0</v>
      </c>
      <c r="T296" s="226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227" t="s">
        <v>250</v>
      </c>
      <c r="AT296" s="227" t="s">
        <v>681</v>
      </c>
      <c r="AU296" s="227" t="s">
        <v>81</v>
      </c>
      <c r="AY296" s="20" t="s">
        <v>209</v>
      </c>
      <c r="BE296" s="228">
        <f>IF(N296="základní",J296,0)</f>
        <v>0</v>
      </c>
      <c r="BF296" s="228">
        <f>IF(N296="snížená",J296,0)</f>
        <v>0</v>
      </c>
      <c r="BG296" s="228">
        <f>IF(N296="zákl. přenesená",J296,0)</f>
        <v>0</v>
      </c>
      <c r="BH296" s="228">
        <f>IF(N296="sníž. přenesená",J296,0)</f>
        <v>0</v>
      </c>
      <c r="BI296" s="228">
        <f>IF(N296="nulová",J296,0)</f>
        <v>0</v>
      </c>
      <c r="BJ296" s="20" t="s">
        <v>79</v>
      </c>
      <c r="BK296" s="228">
        <f>ROUND(I296*H296,2)</f>
        <v>0</v>
      </c>
      <c r="BL296" s="20" t="s">
        <v>216</v>
      </c>
      <c r="BM296" s="227" t="s">
        <v>2744</v>
      </c>
    </row>
    <row r="297" s="13" customFormat="1">
      <c r="A297" s="13"/>
      <c r="B297" s="234"/>
      <c r="C297" s="235"/>
      <c r="D297" s="236" t="s">
        <v>220</v>
      </c>
      <c r="E297" s="237" t="s">
        <v>19</v>
      </c>
      <c r="F297" s="238" t="s">
        <v>2724</v>
      </c>
      <c r="G297" s="235"/>
      <c r="H297" s="237" t="s">
        <v>19</v>
      </c>
      <c r="I297" s="239"/>
      <c r="J297" s="235"/>
      <c r="K297" s="235"/>
      <c r="L297" s="240"/>
      <c r="M297" s="241"/>
      <c r="N297" s="242"/>
      <c r="O297" s="242"/>
      <c r="P297" s="242"/>
      <c r="Q297" s="242"/>
      <c r="R297" s="242"/>
      <c r="S297" s="242"/>
      <c r="T297" s="24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4" t="s">
        <v>220</v>
      </c>
      <c r="AU297" s="244" t="s">
        <v>81</v>
      </c>
      <c r="AV297" s="13" t="s">
        <v>79</v>
      </c>
      <c r="AW297" s="13" t="s">
        <v>32</v>
      </c>
      <c r="AX297" s="13" t="s">
        <v>71</v>
      </c>
      <c r="AY297" s="244" t="s">
        <v>209</v>
      </c>
    </row>
    <row r="298" s="14" customFormat="1">
      <c r="A298" s="14"/>
      <c r="B298" s="245"/>
      <c r="C298" s="246"/>
      <c r="D298" s="236" t="s">
        <v>220</v>
      </c>
      <c r="E298" s="247" t="s">
        <v>19</v>
      </c>
      <c r="F298" s="248" t="s">
        <v>146</v>
      </c>
      <c r="G298" s="246"/>
      <c r="H298" s="249">
        <v>3</v>
      </c>
      <c r="I298" s="250"/>
      <c r="J298" s="246"/>
      <c r="K298" s="246"/>
      <c r="L298" s="251"/>
      <c r="M298" s="252"/>
      <c r="N298" s="253"/>
      <c r="O298" s="253"/>
      <c r="P298" s="253"/>
      <c r="Q298" s="253"/>
      <c r="R298" s="253"/>
      <c r="S298" s="253"/>
      <c r="T298" s="25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55" t="s">
        <v>220</v>
      </c>
      <c r="AU298" s="255" t="s">
        <v>81</v>
      </c>
      <c r="AV298" s="14" t="s">
        <v>81</v>
      </c>
      <c r="AW298" s="14" t="s">
        <v>32</v>
      </c>
      <c r="AX298" s="14" t="s">
        <v>79</v>
      </c>
      <c r="AY298" s="255" t="s">
        <v>209</v>
      </c>
    </row>
    <row r="299" s="2" customFormat="1" ht="16.5" customHeight="1">
      <c r="A299" s="41"/>
      <c r="B299" s="42"/>
      <c r="C299" s="278" t="s">
        <v>525</v>
      </c>
      <c r="D299" s="278" t="s">
        <v>681</v>
      </c>
      <c r="E299" s="279" t="s">
        <v>923</v>
      </c>
      <c r="F299" s="280" t="s">
        <v>924</v>
      </c>
      <c r="G299" s="281" t="s">
        <v>214</v>
      </c>
      <c r="H299" s="282">
        <v>3</v>
      </c>
      <c r="I299" s="283"/>
      <c r="J299" s="284">
        <f>ROUND(I299*H299,2)</f>
        <v>0</v>
      </c>
      <c r="K299" s="280" t="s">
        <v>19</v>
      </c>
      <c r="L299" s="285"/>
      <c r="M299" s="286" t="s">
        <v>19</v>
      </c>
      <c r="N299" s="287" t="s">
        <v>42</v>
      </c>
      <c r="O299" s="87"/>
      <c r="P299" s="225">
        <f>O299*H299</f>
        <v>0</v>
      </c>
      <c r="Q299" s="225">
        <v>0.0060000000000000001</v>
      </c>
      <c r="R299" s="225">
        <f>Q299*H299</f>
        <v>0.018000000000000002</v>
      </c>
      <c r="S299" s="225">
        <v>0</v>
      </c>
      <c r="T299" s="226">
        <f>S299*H299</f>
        <v>0</v>
      </c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R299" s="227" t="s">
        <v>250</v>
      </c>
      <c r="AT299" s="227" t="s">
        <v>681</v>
      </c>
      <c r="AU299" s="227" t="s">
        <v>81</v>
      </c>
      <c r="AY299" s="20" t="s">
        <v>209</v>
      </c>
      <c r="BE299" s="228">
        <f>IF(N299="základní",J299,0)</f>
        <v>0</v>
      </c>
      <c r="BF299" s="228">
        <f>IF(N299="snížená",J299,0)</f>
        <v>0</v>
      </c>
      <c r="BG299" s="228">
        <f>IF(N299="zákl. přenesená",J299,0)</f>
        <v>0</v>
      </c>
      <c r="BH299" s="228">
        <f>IF(N299="sníž. přenesená",J299,0)</f>
        <v>0</v>
      </c>
      <c r="BI299" s="228">
        <f>IF(N299="nulová",J299,0)</f>
        <v>0</v>
      </c>
      <c r="BJ299" s="20" t="s">
        <v>79</v>
      </c>
      <c r="BK299" s="228">
        <f>ROUND(I299*H299,2)</f>
        <v>0</v>
      </c>
      <c r="BL299" s="20" t="s">
        <v>216</v>
      </c>
      <c r="BM299" s="227" t="s">
        <v>2745</v>
      </c>
    </row>
    <row r="300" s="13" customFormat="1">
      <c r="A300" s="13"/>
      <c r="B300" s="234"/>
      <c r="C300" s="235"/>
      <c r="D300" s="236" t="s">
        <v>220</v>
      </c>
      <c r="E300" s="237" t="s">
        <v>19</v>
      </c>
      <c r="F300" s="238" t="s">
        <v>2724</v>
      </c>
      <c r="G300" s="235"/>
      <c r="H300" s="237" t="s">
        <v>19</v>
      </c>
      <c r="I300" s="239"/>
      <c r="J300" s="235"/>
      <c r="K300" s="235"/>
      <c r="L300" s="240"/>
      <c r="M300" s="241"/>
      <c r="N300" s="242"/>
      <c r="O300" s="242"/>
      <c r="P300" s="242"/>
      <c r="Q300" s="242"/>
      <c r="R300" s="242"/>
      <c r="S300" s="242"/>
      <c r="T300" s="24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4" t="s">
        <v>220</v>
      </c>
      <c r="AU300" s="244" t="s">
        <v>81</v>
      </c>
      <c r="AV300" s="13" t="s">
        <v>79</v>
      </c>
      <c r="AW300" s="13" t="s">
        <v>32</v>
      </c>
      <c r="AX300" s="13" t="s">
        <v>71</v>
      </c>
      <c r="AY300" s="244" t="s">
        <v>209</v>
      </c>
    </row>
    <row r="301" s="14" customFormat="1">
      <c r="A301" s="14"/>
      <c r="B301" s="245"/>
      <c r="C301" s="246"/>
      <c r="D301" s="236" t="s">
        <v>220</v>
      </c>
      <c r="E301" s="247" t="s">
        <v>19</v>
      </c>
      <c r="F301" s="248" t="s">
        <v>146</v>
      </c>
      <c r="G301" s="246"/>
      <c r="H301" s="249">
        <v>3</v>
      </c>
      <c r="I301" s="250"/>
      <c r="J301" s="246"/>
      <c r="K301" s="246"/>
      <c r="L301" s="251"/>
      <c r="M301" s="252"/>
      <c r="N301" s="253"/>
      <c r="O301" s="253"/>
      <c r="P301" s="253"/>
      <c r="Q301" s="253"/>
      <c r="R301" s="253"/>
      <c r="S301" s="253"/>
      <c r="T301" s="25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5" t="s">
        <v>220</v>
      </c>
      <c r="AU301" s="255" t="s">
        <v>81</v>
      </c>
      <c r="AV301" s="14" t="s">
        <v>81</v>
      </c>
      <c r="AW301" s="14" t="s">
        <v>32</v>
      </c>
      <c r="AX301" s="14" t="s">
        <v>79</v>
      </c>
      <c r="AY301" s="255" t="s">
        <v>209</v>
      </c>
    </row>
    <row r="302" s="2" customFormat="1" ht="16.5" customHeight="1">
      <c r="A302" s="41"/>
      <c r="B302" s="42"/>
      <c r="C302" s="216" t="s">
        <v>530</v>
      </c>
      <c r="D302" s="216" t="s">
        <v>211</v>
      </c>
      <c r="E302" s="217" t="s">
        <v>1379</v>
      </c>
      <c r="F302" s="218" t="s">
        <v>1380</v>
      </c>
      <c r="G302" s="219" t="s">
        <v>299</v>
      </c>
      <c r="H302" s="220">
        <v>134</v>
      </c>
      <c r="I302" s="221"/>
      <c r="J302" s="222">
        <f>ROUND(I302*H302,2)</f>
        <v>0</v>
      </c>
      <c r="K302" s="218" t="s">
        <v>215</v>
      </c>
      <c r="L302" s="47"/>
      <c r="M302" s="223" t="s">
        <v>19</v>
      </c>
      <c r="N302" s="224" t="s">
        <v>42</v>
      </c>
      <c r="O302" s="87"/>
      <c r="P302" s="225">
        <f>O302*H302</f>
        <v>0</v>
      </c>
      <c r="Q302" s="225">
        <v>0</v>
      </c>
      <c r="R302" s="225">
        <f>Q302*H302</f>
        <v>0</v>
      </c>
      <c r="S302" s="225">
        <v>0</v>
      </c>
      <c r="T302" s="226">
        <f>S302*H302</f>
        <v>0</v>
      </c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R302" s="227" t="s">
        <v>216</v>
      </c>
      <c r="AT302" s="227" t="s">
        <v>211</v>
      </c>
      <c r="AU302" s="227" t="s">
        <v>81</v>
      </c>
      <c r="AY302" s="20" t="s">
        <v>209</v>
      </c>
      <c r="BE302" s="228">
        <f>IF(N302="základní",J302,0)</f>
        <v>0</v>
      </c>
      <c r="BF302" s="228">
        <f>IF(N302="snížená",J302,0)</f>
        <v>0</v>
      </c>
      <c r="BG302" s="228">
        <f>IF(N302="zákl. přenesená",J302,0)</f>
        <v>0</v>
      </c>
      <c r="BH302" s="228">
        <f>IF(N302="sníž. přenesená",J302,0)</f>
        <v>0</v>
      </c>
      <c r="BI302" s="228">
        <f>IF(N302="nulová",J302,0)</f>
        <v>0</v>
      </c>
      <c r="BJ302" s="20" t="s">
        <v>79</v>
      </c>
      <c r="BK302" s="228">
        <f>ROUND(I302*H302,2)</f>
        <v>0</v>
      </c>
      <c r="BL302" s="20" t="s">
        <v>216</v>
      </c>
      <c r="BM302" s="227" t="s">
        <v>2746</v>
      </c>
    </row>
    <row r="303" s="2" customFormat="1">
      <c r="A303" s="41"/>
      <c r="B303" s="42"/>
      <c r="C303" s="43"/>
      <c r="D303" s="229" t="s">
        <v>218</v>
      </c>
      <c r="E303" s="43"/>
      <c r="F303" s="230" t="s">
        <v>1382</v>
      </c>
      <c r="G303" s="43"/>
      <c r="H303" s="43"/>
      <c r="I303" s="231"/>
      <c r="J303" s="43"/>
      <c r="K303" s="43"/>
      <c r="L303" s="47"/>
      <c r="M303" s="232"/>
      <c r="N303" s="233"/>
      <c r="O303" s="87"/>
      <c r="P303" s="87"/>
      <c r="Q303" s="87"/>
      <c r="R303" s="87"/>
      <c r="S303" s="87"/>
      <c r="T303" s="88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T303" s="20" t="s">
        <v>218</v>
      </c>
      <c r="AU303" s="20" t="s">
        <v>81</v>
      </c>
    </row>
    <row r="304" s="13" customFormat="1">
      <c r="A304" s="13"/>
      <c r="B304" s="234"/>
      <c r="C304" s="235"/>
      <c r="D304" s="236" t="s">
        <v>220</v>
      </c>
      <c r="E304" s="237" t="s">
        <v>19</v>
      </c>
      <c r="F304" s="238" t="s">
        <v>221</v>
      </c>
      <c r="G304" s="235"/>
      <c r="H304" s="237" t="s">
        <v>19</v>
      </c>
      <c r="I304" s="239"/>
      <c r="J304" s="235"/>
      <c r="K304" s="235"/>
      <c r="L304" s="240"/>
      <c r="M304" s="241"/>
      <c r="N304" s="242"/>
      <c r="O304" s="242"/>
      <c r="P304" s="242"/>
      <c r="Q304" s="242"/>
      <c r="R304" s="242"/>
      <c r="S304" s="242"/>
      <c r="T304" s="24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4" t="s">
        <v>220</v>
      </c>
      <c r="AU304" s="244" t="s">
        <v>81</v>
      </c>
      <c r="AV304" s="13" t="s">
        <v>79</v>
      </c>
      <c r="AW304" s="13" t="s">
        <v>32</v>
      </c>
      <c r="AX304" s="13" t="s">
        <v>71</v>
      </c>
      <c r="AY304" s="244" t="s">
        <v>209</v>
      </c>
    </row>
    <row r="305" s="14" customFormat="1">
      <c r="A305" s="14"/>
      <c r="B305" s="245"/>
      <c r="C305" s="246"/>
      <c r="D305" s="236" t="s">
        <v>220</v>
      </c>
      <c r="E305" s="247" t="s">
        <v>19</v>
      </c>
      <c r="F305" s="248" t="s">
        <v>2730</v>
      </c>
      <c r="G305" s="246"/>
      <c r="H305" s="249">
        <v>134</v>
      </c>
      <c r="I305" s="250"/>
      <c r="J305" s="246"/>
      <c r="K305" s="246"/>
      <c r="L305" s="251"/>
      <c r="M305" s="252"/>
      <c r="N305" s="253"/>
      <c r="O305" s="253"/>
      <c r="P305" s="253"/>
      <c r="Q305" s="253"/>
      <c r="R305" s="253"/>
      <c r="S305" s="253"/>
      <c r="T305" s="25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5" t="s">
        <v>220</v>
      </c>
      <c r="AU305" s="255" t="s">
        <v>81</v>
      </c>
      <c r="AV305" s="14" t="s">
        <v>81</v>
      </c>
      <c r="AW305" s="14" t="s">
        <v>32</v>
      </c>
      <c r="AX305" s="14" t="s">
        <v>79</v>
      </c>
      <c r="AY305" s="255" t="s">
        <v>209</v>
      </c>
    </row>
    <row r="306" s="2" customFormat="1" ht="16.5" customHeight="1">
      <c r="A306" s="41"/>
      <c r="B306" s="42"/>
      <c r="C306" s="216" t="s">
        <v>535</v>
      </c>
      <c r="D306" s="216" t="s">
        <v>211</v>
      </c>
      <c r="E306" s="217" t="s">
        <v>1383</v>
      </c>
      <c r="F306" s="218" t="s">
        <v>1384</v>
      </c>
      <c r="G306" s="219" t="s">
        <v>299</v>
      </c>
      <c r="H306" s="220">
        <v>134</v>
      </c>
      <c r="I306" s="221"/>
      <c r="J306" s="222">
        <f>ROUND(I306*H306,2)</f>
        <v>0</v>
      </c>
      <c r="K306" s="218" t="s">
        <v>215</v>
      </c>
      <c r="L306" s="47"/>
      <c r="M306" s="223" t="s">
        <v>19</v>
      </c>
      <c r="N306" s="224" t="s">
        <v>42</v>
      </c>
      <c r="O306" s="87"/>
      <c r="P306" s="225">
        <f>O306*H306</f>
        <v>0</v>
      </c>
      <c r="Q306" s="225">
        <v>0</v>
      </c>
      <c r="R306" s="225">
        <f>Q306*H306</f>
        <v>0</v>
      </c>
      <c r="S306" s="225">
        <v>0</v>
      </c>
      <c r="T306" s="226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27" t="s">
        <v>216</v>
      </c>
      <c r="AT306" s="227" t="s">
        <v>211</v>
      </c>
      <c r="AU306" s="227" t="s">
        <v>81</v>
      </c>
      <c r="AY306" s="20" t="s">
        <v>209</v>
      </c>
      <c r="BE306" s="228">
        <f>IF(N306="základní",J306,0)</f>
        <v>0</v>
      </c>
      <c r="BF306" s="228">
        <f>IF(N306="snížená",J306,0)</f>
        <v>0</v>
      </c>
      <c r="BG306" s="228">
        <f>IF(N306="zákl. přenesená",J306,0)</f>
        <v>0</v>
      </c>
      <c r="BH306" s="228">
        <f>IF(N306="sníž. přenesená",J306,0)</f>
        <v>0</v>
      </c>
      <c r="BI306" s="228">
        <f>IF(N306="nulová",J306,0)</f>
        <v>0</v>
      </c>
      <c r="BJ306" s="20" t="s">
        <v>79</v>
      </c>
      <c r="BK306" s="228">
        <f>ROUND(I306*H306,2)</f>
        <v>0</v>
      </c>
      <c r="BL306" s="20" t="s">
        <v>216</v>
      </c>
      <c r="BM306" s="227" t="s">
        <v>2747</v>
      </c>
    </row>
    <row r="307" s="2" customFormat="1">
      <c r="A307" s="41"/>
      <c r="B307" s="42"/>
      <c r="C307" s="43"/>
      <c r="D307" s="229" t="s">
        <v>218</v>
      </c>
      <c r="E307" s="43"/>
      <c r="F307" s="230" t="s">
        <v>1386</v>
      </c>
      <c r="G307" s="43"/>
      <c r="H307" s="43"/>
      <c r="I307" s="231"/>
      <c r="J307" s="43"/>
      <c r="K307" s="43"/>
      <c r="L307" s="47"/>
      <c r="M307" s="232"/>
      <c r="N307" s="233"/>
      <c r="O307" s="87"/>
      <c r="P307" s="87"/>
      <c r="Q307" s="87"/>
      <c r="R307" s="87"/>
      <c r="S307" s="87"/>
      <c r="T307" s="88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T307" s="20" t="s">
        <v>218</v>
      </c>
      <c r="AU307" s="20" t="s">
        <v>81</v>
      </c>
    </row>
    <row r="308" s="13" customFormat="1">
      <c r="A308" s="13"/>
      <c r="B308" s="234"/>
      <c r="C308" s="235"/>
      <c r="D308" s="236" t="s">
        <v>220</v>
      </c>
      <c r="E308" s="237" t="s">
        <v>19</v>
      </c>
      <c r="F308" s="238" t="s">
        <v>221</v>
      </c>
      <c r="G308" s="235"/>
      <c r="H308" s="237" t="s">
        <v>19</v>
      </c>
      <c r="I308" s="239"/>
      <c r="J308" s="235"/>
      <c r="K308" s="235"/>
      <c r="L308" s="240"/>
      <c r="M308" s="241"/>
      <c r="N308" s="242"/>
      <c r="O308" s="242"/>
      <c r="P308" s="242"/>
      <c r="Q308" s="242"/>
      <c r="R308" s="242"/>
      <c r="S308" s="242"/>
      <c r="T308" s="24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4" t="s">
        <v>220</v>
      </c>
      <c r="AU308" s="244" t="s">
        <v>81</v>
      </c>
      <c r="AV308" s="13" t="s">
        <v>79</v>
      </c>
      <c r="AW308" s="13" t="s">
        <v>32</v>
      </c>
      <c r="AX308" s="13" t="s">
        <v>71</v>
      </c>
      <c r="AY308" s="244" t="s">
        <v>209</v>
      </c>
    </row>
    <row r="309" s="14" customFormat="1">
      <c r="A309" s="14"/>
      <c r="B309" s="245"/>
      <c r="C309" s="246"/>
      <c r="D309" s="236" t="s">
        <v>220</v>
      </c>
      <c r="E309" s="247" t="s">
        <v>19</v>
      </c>
      <c r="F309" s="248" t="s">
        <v>2730</v>
      </c>
      <c r="G309" s="246"/>
      <c r="H309" s="249">
        <v>134</v>
      </c>
      <c r="I309" s="250"/>
      <c r="J309" s="246"/>
      <c r="K309" s="246"/>
      <c r="L309" s="251"/>
      <c r="M309" s="252"/>
      <c r="N309" s="253"/>
      <c r="O309" s="253"/>
      <c r="P309" s="253"/>
      <c r="Q309" s="253"/>
      <c r="R309" s="253"/>
      <c r="S309" s="253"/>
      <c r="T309" s="25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5" t="s">
        <v>220</v>
      </c>
      <c r="AU309" s="255" t="s">
        <v>81</v>
      </c>
      <c r="AV309" s="14" t="s">
        <v>81</v>
      </c>
      <c r="AW309" s="14" t="s">
        <v>32</v>
      </c>
      <c r="AX309" s="14" t="s">
        <v>79</v>
      </c>
      <c r="AY309" s="255" t="s">
        <v>209</v>
      </c>
    </row>
    <row r="310" s="2" customFormat="1" ht="16.5" customHeight="1">
      <c r="A310" s="41"/>
      <c r="B310" s="42"/>
      <c r="C310" s="216" t="s">
        <v>541</v>
      </c>
      <c r="D310" s="216" t="s">
        <v>211</v>
      </c>
      <c r="E310" s="217" t="s">
        <v>969</v>
      </c>
      <c r="F310" s="218" t="s">
        <v>970</v>
      </c>
      <c r="G310" s="219" t="s">
        <v>214</v>
      </c>
      <c r="H310" s="220">
        <v>1</v>
      </c>
      <c r="I310" s="221"/>
      <c r="J310" s="222">
        <f>ROUND(I310*H310,2)</f>
        <v>0</v>
      </c>
      <c r="K310" s="218" t="s">
        <v>215</v>
      </c>
      <c r="L310" s="47"/>
      <c r="M310" s="223" t="s">
        <v>19</v>
      </c>
      <c r="N310" s="224" t="s">
        <v>42</v>
      </c>
      <c r="O310" s="87"/>
      <c r="P310" s="225">
        <f>O310*H310</f>
        <v>0</v>
      </c>
      <c r="Q310" s="225">
        <v>0.45937</v>
      </c>
      <c r="R310" s="225">
        <f>Q310*H310</f>
        <v>0.45937</v>
      </c>
      <c r="S310" s="225">
        <v>0</v>
      </c>
      <c r="T310" s="226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227" t="s">
        <v>216</v>
      </c>
      <c r="AT310" s="227" t="s">
        <v>211</v>
      </c>
      <c r="AU310" s="227" t="s">
        <v>81</v>
      </c>
      <c r="AY310" s="20" t="s">
        <v>209</v>
      </c>
      <c r="BE310" s="228">
        <f>IF(N310="základní",J310,0)</f>
        <v>0</v>
      </c>
      <c r="BF310" s="228">
        <f>IF(N310="snížená",J310,0)</f>
        <v>0</v>
      </c>
      <c r="BG310" s="228">
        <f>IF(N310="zákl. přenesená",J310,0)</f>
        <v>0</v>
      </c>
      <c r="BH310" s="228">
        <f>IF(N310="sníž. přenesená",J310,0)</f>
        <v>0</v>
      </c>
      <c r="BI310" s="228">
        <f>IF(N310="nulová",J310,0)</f>
        <v>0</v>
      </c>
      <c r="BJ310" s="20" t="s">
        <v>79</v>
      </c>
      <c r="BK310" s="228">
        <f>ROUND(I310*H310,2)</f>
        <v>0</v>
      </c>
      <c r="BL310" s="20" t="s">
        <v>216</v>
      </c>
      <c r="BM310" s="227" t="s">
        <v>2748</v>
      </c>
    </row>
    <row r="311" s="2" customFormat="1">
      <c r="A311" s="41"/>
      <c r="B311" s="42"/>
      <c r="C311" s="43"/>
      <c r="D311" s="229" t="s">
        <v>218</v>
      </c>
      <c r="E311" s="43"/>
      <c r="F311" s="230" t="s">
        <v>972</v>
      </c>
      <c r="G311" s="43"/>
      <c r="H311" s="43"/>
      <c r="I311" s="231"/>
      <c r="J311" s="43"/>
      <c r="K311" s="43"/>
      <c r="L311" s="47"/>
      <c r="M311" s="232"/>
      <c r="N311" s="233"/>
      <c r="O311" s="87"/>
      <c r="P311" s="87"/>
      <c r="Q311" s="87"/>
      <c r="R311" s="87"/>
      <c r="S311" s="87"/>
      <c r="T311" s="88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T311" s="20" t="s">
        <v>218</v>
      </c>
      <c r="AU311" s="20" t="s">
        <v>81</v>
      </c>
    </row>
    <row r="312" s="2" customFormat="1" ht="16.5" customHeight="1">
      <c r="A312" s="41"/>
      <c r="B312" s="42"/>
      <c r="C312" s="216" t="s">
        <v>547</v>
      </c>
      <c r="D312" s="216" t="s">
        <v>211</v>
      </c>
      <c r="E312" s="217" t="s">
        <v>974</v>
      </c>
      <c r="F312" s="218" t="s">
        <v>975</v>
      </c>
      <c r="G312" s="219" t="s">
        <v>214</v>
      </c>
      <c r="H312" s="220">
        <v>3</v>
      </c>
      <c r="I312" s="221"/>
      <c r="J312" s="222">
        <f>ROUND(I312*H312,2)</f>
        <v>0</v>
      </c>
      <c r="K312" s="218" t="s">
        <v>19</v>
      </c>
      <c r="L312" s="47"/>
      <c r="M312" s="223" t="s">
        <v>19</v>
      </c>
      <c r="N312" s="224" t="s">
        <v>42</v>
      </c>
      <c r="O312" s="87"/>
      <c r="P312" s="225">
        <f>O312*H312</f>
        <v>0</v>
      </c>
      <c r="Q312" s="225">
        <v>0</v>
      </c>
      <c r="R312" s="225">
        <f>Q312*H312</f>
        <v>0</v>
      </c>
      <c r="S312" s="225">
        <v>0</v>
      </c>
      <c r="T312" s="226">
        <f>S312*H312</f>
        <v>0</v>
      </c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R312" s="227" t="s">
        <v>216</v>
      </c>
      <c r="AT312" s="227" t="s">
        <v>211</v>
      </c>
      <c r="AU312" s="227" t="s">
        <v>81</v>
      </c>
      <c r="AY312" s="20" t="s">
        <v>209</v>
      </c>
      <c r="BE312" s="228">
        <f>IF(N312="základní",J312,0)</f>
        <v>0</v>
      </c>
      <c r="BF312" s="228">
        <f>IF(N312="snížená",J312,0)</f>
        <v>0</v>
      </c>
      <c r="BG312" s="228">
        <f>IF(N312="zákl. přenesená",J312,0)</f>
        <v>0</v>
      </c>
      <c r="BH312" s="228">
        <f>IF(N312="sníž. přenesená",J312,0)</f>
        <v>0</v>
      </c>
      <c r="BI312" s="228">
        <f>IF(N312="nulová",J312,0)</f>
        <v>0</v>
      </c>
      <c r="BJ312" s="20" t="s">
        <v>79</v>
      </c>
      <c r="BK312" s="228">
        <f>ROUND(I312*H312,2)</f>
        <v>0</v>
      </c>
      <c r="BL312" s="20" t="s">
        <v>216</v>
      </c>
      <c r="BM312" s="227" t="s">
        <v>2749</v>
      </c>
    </row>
    <row r="313" s="2" customFormat="1" ht="16.5" customHeight="1">
      <c r="A313" s="41"/>
      <c r="B313" s="42"/>
      <c r="C313" s="278" t="s">
        <v>552</v>
      </c>
      <c r="D313" s="278" t="s">
        <v>681</v>
      </c>
      <c r="E313" s="279" t="s">
        <v>979</v>
      </c>
      <c r="F313" s="280" t="s">
        <v>980</v>
      </c>
      <c r="G313" s="281" t="s">
        <v>214</v>
      </c>
      <c r="H313" s="282">
        <v>3</v>
      </c>
      <c r="I313" s="283"/>
      <c r="J313" s="284">
        <f>ROUND(I313*H313,2)</f>
        <v>0</v>
      </c>
      <c r="K313" s="280" t="s">
        <v>19</v>
      </c>
      <c r="L313" s="285"/>
      <c r="M313" s="286" t="s">
        <v>19</v>
      </c>
      <c r="N313" s="287" t="s">
        <v>42</v>
      </c>
      <c r="O313" s="87"/>
      <c r="P313" s="225">
        <f>O313*H313</f>
        <v>0</v>
      </c>
      <c r="Q313" s="225">
        <v>0</v>
      </c>
      <c r="R313" s="225">
        <f>Q313*H313</f>
        <v>0</v>
      </c>
      <c r="S313" s="225">
        <v>0</v>
      </c>
      <c r="T313" s="226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227" t="s">
        <v>250</v>
      </c>
      <c r="AT313" s="227" t="s">
        <v>681</v>
      </c>
      <c r="AU313" s="227" t="s">
        <v>81</v>
      </c>
      <c r="AY313" s="20" t="s">
        <v>209</v>
      </c>
      <c r="BE313" s="228">
        <f>IF(N313="základní",J313,0)</f>
        <v>0</v>
      </c>
      <c r="BF313" s="228">
        <f>IF(N313="snížená",J313,0)</f>
        <v>0</v>
      </c>
      <c r="BG313" s="228">
        <f>IF(N313="zákl. přenesená",J313,0)</f>
        <v>0</v>
      </c>
      <c r="BH313" s="228">
        <f>IF(N313="sníž. přenesená",J313,0)</f>
        <v>0</v>
      </c>
      <c r="BI313" s="228">
        <f>IF(N313="nulová",J313,0)</f>
        <v>0</v>
      </c>
      <c r="BJ313" s="20" t="s">
        <v>79</v>
      </c>
      <c r="BK313" s="228">
        <f>ROUND(I313*H313,2)</f>
        <v>0</v>
      </c>
      <c r="BL313" s="20" t="s">
        <v>216</v>
      </c>
      <c r="BM313" s="227" t="s">
        <v>2750</v>
      </c>
    </row>
    <row r="314" s="13" customFormat="1">
      <c r="A314" s="13"/>
      <c r="B314" s="234"/>
      <c r="C314" s="235"/>
      <c r="D314" s="236" t="s">
        <v>220</v>
      </c>
      <c r="E314" s="237" t="s">
        <v>19</v>
      </c>
      <c r="F314" s="238" t="s">
        <v>2724</v>
      </c>
      <c r="G314" s="235"/>
      <c r="H314" s="237" t="s">
        <v>19</v>
      </c>
      <c r="I314" s="239"/>
      <c r="J314" s="235"/>
      <c r="K314" s="235"/>
      <c r="L314" s="240"/>
      <c r="M314" s="241"/>
      <c r="N314" s="242"/>
      <c r="O314" s="242"/>
      <c r="P314" s="242"/>
      <c r="Q314" s="242"/>
      <c r="R314" s="242"/>
      <c r="S314" s="242"/>
      <c r="T314" s="24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4" t="s">
        <v>220</v>
      </c>
      <c r="AU314" s="244" t="s">
        <v>81</v>
      </c>
      <c r="AV314" s="13" t="s">
        <v>79</v>
      </c>
      <c r="AW314" s="13" t="s">
        <v>32</v>
      </c>
      <c r="AX314" s="13" t="s">
        <v>71</v>
      </c>
      <c r="AY314" s="244" t="s">
        <v>209</v>
      </c>
    </row>
    <row r="315" s="14" customFormat="1">
      <c r="A315" s="14"/>
      <c r="B315" s="245"/>
      <c r="C315" s="246"/>
      <c r="D315" s="236" t="s">
        <v>220</v>
      </c>
      <c r="E315" s="247" t="s">
        <v>19</v>
      </c>
      <c r="F315" s="248" t="s">
        <v>146</v>
      </c>
      <c r="G315" s="246"/>
      <c r="H315" s="249">
        <v>3</v>
      </c>
      <c r="I315" s="250"/>
      <c r="J315" s="246"/>
      <c r="K315" s="246"/>
      <c r="L315" s="251"/>
      <c r="M315" s="252"/>
      <c r="N315" s="253"/>
      <c r="O315" s="253"/>
      <c r="P315" s="253"/>
      <c r="Q315" s="253"/>
      <c r="R315" s="253"/>
      <c r="S315" s="253"/>
      <c r="T315" s="25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55" t="s">
        <v>220</v>
      </c>
      <c r="AU315" s="255" t="s">
        <v>81</v>
      </c>
      <c r="AV315" s="14" t="s">
        <v>81</v>
      </c>
      <c r="AW315" s="14" t="s">
        <v>32</v>
      </c>
      <c r="AX315" s="14" t="s">
        <v>79</v>
      </c>
      <c r="AY315" s="255" t="s">
        <v>209</v>
      </c>
    </row>
    <row r="316" s="2" customFormat="1" ht="16.5" customHeight="1">
      <c r="A316" s="41"/>
      <c r="B316" s="42"/>
      <c r="C316" s="278" t="s">
        <v>557</v>
      </c>
      <c r="D316" s="278" t="s">
        <v>681</v>
      </c>
      <c r="E316" s="279" t="s">
        <v>983</v>
      </c>
      <c r="F316" s="280" t="s">
        <v>984</v>
      </c>
      <c r="G316" s="281" t="s">
        <v>214</v>
      </c>
      <c r="H316" s="282">
        <v>3</v>
      </c>
      <c r="I316" s="283"/>
      <c r="J316" s="284">
        <f>ROUND(I316*H316,2)</f>
        <v>0</v>
      </c>
      <c r="K316" s="280" t="s">
        <v>19</v>
      </c>
      <c r="L316" s="285"/>
      <c r="M316" s="286" t="s">
        <v>19</v>
      </c>
      <c r="N316" s="287" t="s">
        <v>42</v>
      </c>
      <c r="O316" s="87"/>
      <c r="P316" s="225">
        <f>O316*H316</f>
        <v>0</v>
      </c>
      <c r="Q316" s="225">
        <v>0</v>
      </c>
      <c r="R316" s="225">
        <f>Q316*H316</f>
        <v>0</v>
      </c>
      <c r="S316" s="225">
        <v>0</v>
      </c>
      <c r="T316" s="226">
        <f>S316*H316</f>
        <v>0</v>
      </c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R316" s="227" t="s">
        <v>250</v>
      </c>
      <c r="AT316" s="227" t="s">
        <v>681</v>
      </c>
      <c r="AU316" s="227" t="s">
        <v>81</v>
      </c>
      <c r="AY316" s="20" t="s">
        <v>209</v>
      </c>
      <c r="BE316" s="228">
        <f>IF(N316="základní",J316,0)</f>
        <v>0</v>
      </c>
      <c r="BF316" s="228">
        <f>IF(N316="snížená",J316,0)</f>
        <v>0</v>
      </c>
      <c r="BG316" s="228">
        <f>IF(N316="zákl. přenesená",J316,0)</f>
        <v>0</v>
      </c>
      <c r="BH316" s="228">
        <f>IF(N316="sníž. přenesená",J316,0)</f>
        <v>0</v>
      </c>
      <c r="BI316" s="228">
        <f>IF(N316="nulová",J316,0)</f>
        <v>0</v>
      </c>
      <c r="BJ316" s="20" t="s">
        <v>79</v>
      </c>
      <c r="BK316" s="228">
        <f>ROUND(I316*H316,2)</f>
        <v>0</v>
      </c>
      <c r="BL316" s="20" t="s">
        <v>216</v>
      </c>
      <c r="BM316" s="227" t="s">
        <v>2751</v>
      </c>
    </row>
    <row r="317" s="2" customFormat="1" ht="16.5" customHeight="1">
      <c r="A317" s="41"/>
      <c r="B317" s="42"/>
      <c r="C317" s="216" t="s">
        <v>562</v>
      </c>
      <c r="D317" s="216" t="s">
        <v>211</v>
      </c>
      <c r="E317" s="217" t="s">
        <v>1391</v>
      </c>
      <c r="F317" s="218" t="s">
        <v>1392</v>
      </c>
      <c r="G317" s="219" t="s">
        <v>214</v>
      </c>
      <c r="H317" s="220">
        <v>3</v>
      </c>
      <c r="I317" s="221"/>
      <c r="J317" s="222">
        <f>ROUND(I317*H317,2)</f>
        <v>0</v>
      </c>
      <c r="K317" s="218" t="s">
        <v>215</v>
      </c>
      <c r="L317" s="47"/>
      <c r="M317" s="223" t="s">
        <v>19</v>
      </c>
      <c r="N317" s="224" t="s">
        <v>42</v>
      </c>
      <c r="O317" s="87"/>
      <c r="P317" s="225">
        <f>O317*H317</f>
        <v>0</v>
      </c>
      <c r="Q317" s="225">
        <v>0.00031</v>
      </c>
      <c r="R317" s="225">
        <f>Q317*H317</f>
        <v>0.00093000000000000005</v>
      </c>
      <c r="S317" s="225">
        <v>0</v>
      </c>
      <c r="T317" s="226">
        <f>S317*H317</f>
        <v>0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227" t="s">
        <v>216</v>
      </c>
      <c r="AT317" s="227" t="s">
        <v>211</v>
      </c>
      <c r="AU317" s="227" t="s">
        <v>81</v>
      </c>
      <c r="AY317" s="20" t="s">
        <v>209</v>
      </c>
      <c r="BE317" s="228">
        <f>IF(N317="základní",J317,0)</f>
        <v>0</v>
      </c>
      <c r="BF317" s="228">
        <f>IF(N317="snížená",J317,0)</f>
        <v>0</v>
      </c>
      <c r="BG317" s="228">
        <f>IF(N317="zákl. přenesená",J317,0)</f>
        <v>0</v>
      </c>
      <c r="BH317" s="228">
        <f>IF(N317="sníž. přenesená",J317,0)</f>
        <v>0</v>
      </c>
      <c r="BI317" s="228">
        <f>IF(N317="nulová",J317,0)</f>
        <v>0</v>
      </c>
      <c r="BJ317" s="20" t="s">
        <v>79</v>
      </c>
      <c r="BK317" s="228">
        <f>ROUND(I317*H317,2)</f>
        <v>0</v>
      </c>
      <c r="BL317" s="20" t="s">
        <v>216</v>
      </c>
      <c r="BM317" s="227" t="s">
        <v>2752</v>
      </c>
    </row>
    <row r="318" s="2" customFormat="1">
      <c r="A318" s="41"/>
      <c r="B318" s="42"/>
      <c r="C318" s="43"/>
      <c r="D318" s="229" t="s">
        <v>218</v>
      </c>
      <c r="E318" s="43"/>
      <c r="F318" s="230" t="s">
        <v>1394</v>
      </c>
      <c r="G318" s="43"/>
      <c r="H318" s="43"/>
      <c r="I318" s="231"/>
      <c r="J318" s="43"/>
      <c r="K318" s="43"/>
      <c r="L318" s="47"/>
      <c r="M318" s="232"/>
      <c r="N318" s="233"/>
      <c r="O318" s="87"/>
      <c r="P318" s="87"/>
      <c r="Q318" s="87"/>
      <c r="R318" s="87"/>
      <c r="S318" s="87"/>
      <c r="T318" s="88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T318" s="20" t="s">
        <v>218</v>
      </c>
      <c r="AU318" s="20" t="s">
        <v>81</v>
      </c>
    </row>
    <row r="319" s="13" customFormat="1">
      <c r="A319" s="13"/>
      <c r="B319" s="234"/>
      <c r="C319" s="235"/>
      <c r="D319" s="236" t="s">
        <v>220</v>
      </c>
      <c r="E319" s="237" t="s">
        <v>19</v>
      </c>
      <c r="F319" s="238" t="s">
        <v>1395</v>
      </c>
      <c r="G319" s="235"/>
      <c r="H319" s="237" t="s">
        <v>19</v>
      </c>
      <c r="I319" s="239"/>
      <c r="J319" s="235"/>
      <c r="K319" s="235"/>
      <c r="L319" s="240"/>
      <c r="M319" s="241"/>
      <c r="N319" s="242"/>
      <c r="O319" s="242"/>
      <c r="P319" s="242"/>
      <c r="Q319" s="242"/>
      <c r="R319" s="242"/>
      <c r="S319" s="242"/>
      <c r="T319" s="24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4" t="s">
        <v>220</v>
      </c>
      <c r="AU319" s="244" t="s">
        <v>81</v>
      </c>
      <c r="AV319" s="13" t="s">
        <v>79</v>
      </c>
      <c r="AW319" s="13" t="s">
        <v>32</v>
      </c>
      <c r="AX319" s="13" t="s">
        <v>71</v>
      </c>
      <c r="AY319" s="244" t="s">
        <v>209</v>
      </c>
    </row>
    <row r="320" s="14" customFormat="1">
      <c r="A320" s="14"/>
      <c r="B320" s="245"/>
      <c r="C320" s="246"/>
      <c r="D320" s="236" t="s">
        <v>220</v>
      </c>
      <c r="E320" s="247" t="s">
        <v>19</v>
      </c>
      <c r="F320" s="248" t="s">
        <v>146</v>
      </c>
      <c r="G320" s="246"/>
      <c r="H320" s="249">
        <v>3</v>
      </c>
      <c r="I320" s="250"/>
      <c r="J320" s="246"/>
      <c r="K320" s="246"/>
      <c r="L320" s="251"/>
      <c r="M320" s="252"/>
      <c r="N320" s="253"/>
      <c r="O320" s="253"/>
      <c r="P320" s="253"/>
      <c r="Q320" s="253"/>
      <c r="R320" s="253"/>
      <c r="S320" s="253"/>
      <c r="T320" s="25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5" t="s">
        <v>220</v>
      </c>
      <c r="AU320" s="255" t="s">
        <v>81</v>
      </c>
      <c r="AV320" s="14" t="s">
        <v>81</v>
      </c>
      <c r="AW320" s="14" t="s">
        <v>32</v>
      </c>
      <c r="AX320" s="14" t="s">
        <v>79</v>
      </c>
      <c r="AY320" s="255" t="s">
        <v>209</v>
      </c>
    </row>
    <row r="321" s="2" customFormat="1" ht="16.5" customHeight="1">
      <c r="A321" s="41"/>
      <c r="B321" s="42"/>
      <c r="C321" s="216" t="s">
        <v>567</v>
      </c>
      <c r="D321" s="216" t="s">
        <v>211</v>
      </c>
      <c r="E321" s="217" t="s">
        <v>1008</v>
      </c>
      <c r="F321" s="218" t="s">
        <v>1009</v>
      </c>
      <c r="G321" s="219" t="s">
        <v>299</v>
      </c>
      <c r="H321" s="220">
        <v>147.40000000000001</v>
      </c>
      <c r="I321" s="221"/>
      <c r="J321" s="222">
        <f>ROUND(I321*H321,2)</f>
        <v>0</v>
      </c>
      <c r="K321" s="218" t="s">
        <v>215</v>
      </c>
      <c r="L321" s="47"/>
      <c r="M321" s="223" t="s">
        <v>19</v>
      </c>
      <c r="N321" s="224" t="s">
        <v>42</v>
      </c>
      <c r="O321" s="87"/>
      <c r="P321" s="225">
        <f>O321*H321</f>
        <v>0</v>
      </c>
      <c r="Q321" s="225">
        <v>0.00019000000000000001</v>
      </c>
      <c r="R321" s="225">
        <f>Q321*H321</f>
        <v>0.028006000000000003</v>
      </c>
      <c r="S321" s="225">
        <v>0</v>
      </c>
      <c r="T321" s="226">
        <f>S321*H321</f>
        <v>0</v>
      </c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R321" s="227" t="s">
        <v>216</v>
      </c>
      <c r="AT321" s="227" t="s">
        <v>211</v>
      </c>
      <c r="AU321" s="227" t="s">
        <v>81</v>
      </c>
      <c r="AY321" s="20" t="s">
        <v>209</v>
      </c>
      <c r="BE321" s="228">
        <f>IF(N321="základní",J321,0)</f>
        <v>0</v>
      </c>
      <c r="BF321" s="228">
        <f>IF(N321="snížená",J321,0)</f>
        <v>0</v>
      </c>
      <c r="BG321" s="228">
        <f>IF(N321="zákl. přenesená",J321,0)</f>
        <v>0</v>
      </c>
      <c r="BH321" s="228">
        <f>IF(N321="sníž. přenesená",J321,0)</f>
        <v>0</v>
      </c>
      <c r="BI321" s="228">
        <f>IF(N321="nulová",J321,0)</f>
        <v>0</v>
      </c>
      <c r="BJ321" s="20" t="s">
        <v>79</v>
      </c>
      <c r="BK321" s="228">
        <f>ROUND(I321*H321,2)</f>
        <v>0</v>
      </c>
      <c r="BL321" s="20" t="s">
        <v>216</v>
      </c>
      <c r="BM321" s="227" t="s">
        <v>2753</v>
      </c>
    </row>
    <row r="322" s="2" customFormat="1">
      <c r="A322" s="41"/>
      <c r="B322" s="42"/>
      <c r="C322" s="43"/>
      <c r="D322" s="229" t="s">
        <v>218</v>
      </c>
      <c r="E322" s="43"/>
      <c r="F322" s="230" t="s">
        <v>1011</v>
      </c>
      <c r="G322" s="43"/>
      <c r="H322" s="43"/>
      <c r="I322" s="231"/>
      <c r="J322" s="43"/>
      <c r="K322" s="43"/>
      <c r="L322" s="47"/>
      <c r="M322" s="232"/>
      <c r="N322" s="233"/>
      <c r="O322" s="87"/>
      <c r="P322" s="87"/>
      <c r="Q322" s="87"/>
      <c r="R322" s="87"/>
      <c r="S322" s="87"/>
      <c r="T322" s="88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T322" s="20" t="s">
        <v>218</v>
      </c>
      <c r="AU322" s="20" t="s">
        <v>81</v>
      </c>
    </row>
    <row r="323" s="14" customFormat="1">
      <c r="A323" s="14"/>
      <c r="B323" s="245"/>
      <c r="C323" s="246"/>
      <c r="D323" s="236" t="s">
        <v>220</v>
      </c>
      <c r="E323" s="247" t="s">
        <v>19</v>
      </c>
      <c r="F323" s="248" t="s">
        <v>2754</v>
      </c>
      <c r="G323" s="246"/>
      <c r="H323" s="249">
        <v>147.40000000000001</v>
      </c>
      <c r="I323" s="250"/>
      <c r="J323" s="246"/>
      <c r="K323" s="246"/>
      <c r="L323" s="251"/>
      <c r="M323" s="252"/>
      <c r="N323" s="253"/>
      <c r="O323" s="253"/>
      <c r="P323" s="253"/>
      <c r="Q323" s="253"/>
      <c r="R323" s="253"/>
      <c r="S323" s="253"/>
      <c r="T323" s="25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5" t="s">
        <v>220</v>
      </c>
      <c r="AU323" s="255" t="s">
        <v>81</v>
      </c>
      <c r="AV323" s="14" t="s">
        <v>81</v>
      </c>
      <c r="AW323" s="14" t="s">
        <v>32</v>
      </c>
      <c r="AX323" s="14" t="s">
        <v>79</v>
      </c>
      <c r="AY323" s="255" t="s">
        <v>209</v>
      </c>
    </row>
    <row r="324" s="2" customFormat="1" ht="16.5" customHeight="1">
      <c r="A324" s="41"/>
      <c r="B324" s="42"/>
      <c r="C324" s="216" t="s">
        <v>572</v>
      </c>
      <c r="D324" s="216" t="s">
        <v>211</v>
      </c>
      <c r="E324" s="217" t="s">
        <v>1014</v>
      </c>
      <c r="F324" s="218" t="s">
        <v>1015</v>
      </c>
      <c r="G324" s="219" t="s">
        <v>299</v>
      </c>
      <c r="H324" s="220">
        <v>134</v>
      </c>
      <c r="I324" s="221"/>
      <c r="J324" s="222">
        <f>ROUND(I324*H324,2)</f>
        <v>0</v>
      </c>
      <c r="K324" s="218" t="s">
        <v>215</v>
      </c>
      <c r="L324" s="47"/>
      <c r="M324" s="223" t="s">
        <v>19</v>
      </c>
      <c r="N324" s="224" t="s">
        <v>42</v>
      </c>
      <c r="O324" s="87"/>
      <c r="P324" s="225">
        <f>O324*H324</f>
        <v>0</v>
      </c>
      <c r="Q324" s="225">
        <v>9.0000000000000006E-05</v>
      </c>
      <c r="R324" s="225">
        <f>Q324*H324</f>
        <v>0.012060000000000001</v>
      </c>
      <c r="S324" s="225">
        <v>0</v>
      </c>
      <c r="T324" s="226">
        <f>S324*H324</f>
        <v>0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R324" s="227" t="s">
        <v>216</v>
      </c>
      <c r="AT324" s="227" t="s">
        <v>211</v>
      </c>
      <c r="AU324" s="227" t="s">
        <v>81</v>
      </c>
      <c r="AY324" s="20" t="s">
        <v>209</v>
      </c>
      <c r="BE324" s="228">
        <f>IF(N324="základní",J324,0)</f>
        <v>0</v>
      </c>
      <c r="BF324" s="228">
        <f>IF(N324="snížená",J324,0)</f>
        <v>0</v>
      </c>
      <c r="BG324" s="228">
        <f>IF(N324="zákl. přenesená",J324,0)</f>
        <v>0</v>
      </c>
      <c r="BH324" s="228">
        <f>IF(N324="sníž. přenesená",J324,0)</f>
        <v>0</v>
      </c>
      <c r="BI324" s="228">
        <f>IF(N324="nulová",J324,0)</f>
        <v>0</v>
      </c>
      <c r="BJ324" s="20" t="s">
        <v>79</v>
      </c>
      <c r="BK324" s="228">
        <f>ROUND(I324*H324,2)</f>
        <v>0</v>
      </c>
      <c r="BL324" s="20" t="s">
        <v>216</v>
      </c>
      <c r="BM324" s="227" t="s">
        <v>2755</v>
      </c>
    </row>
    <row r="325" s="2" customFormat="1">
      <c r="A325" s="41"/>
      <c r="B325" s="42"/>
      <c r="C325" s="43"/>
      <c r="D325" s="229" t="s">
        <v>218</v>
      </c>
      <c r="E325" s="43"/>
      <c r="F325" s="230" t="s">
        <v>1017</v>
      </c>
      <c r="G325" s="43"/>
      <c r="H325" s="43"/>
      <c r="I325" s="231"/>
      <c r="J325" s="43"/>
      <c r="K325" s="43"/>
      <c r="L325" s="47"/>
      <c r="M325" s="232"/>
      <c r="N325" s="233"/>
      <c r="O325" s="87"/>
      <c r="P325" s="87"/>
      <c r="Q325" s="87"/>
      <c r="R325" s="87"/>
      <c r="S325" s="87"/>
      <c r="T325" s="88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T325" s="20" t="s">
        <v>218</v>
      </c>
      <c r="AU325" s="20" t="s">
        <v>81</v>
      </c>
    </row>
    <row r="326" s="12" customFormat="1" ht="22.8" customHeight="1">
      <c r="A326" s="12"/>
      <c r="B326" s="200"/>
      <c r="C326" s="201"/>
      <c r="D326" s="202" t="s">
        <v>70</v>
      </c>
      <c r="E326" s="214" t="s">
        <v>255</v>
      </c>
      <c r="F326" s="214" t="s">
        <v>1028</v>
      </c>
      <c r="G326" s="201"/>
      <c r="H326" s="201"/>
      <c r="I326" s="204"/>
      <c r="J326" s="215">
        <f>BK326</f>
        <v>0</v>
      </c>
      <c r="K326" s="201"/>
      <c r="L326" s="206"/>
      <c r="M326" s="207"/>
      <c r="N326" s="208"/>
      <c r="O326" s="208"/>
      <c r="P326" s="209">
        <f>SUM(P327:P332)</f>
        <v>0</v>
      </c>
      <c r="Q326" s="208"/>
      <c r="R326" s="209">
        <f>SUM(R327:R332)</f>
        <v>0.11345999999999999</v>
      </c>
      <c r="S326" s="208"/>
      <c r="T326" s="210">
        <f>SUM(T327:T332)</f>
        <v>0</v>
      </c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R326" s="211" t="s">
        <v>79</v>
      </c>
      <c r="AT326" s="212" t="s">
        <v>70</v>
      </c>
      <c r="AU326" s="212" t="s">
        <v>79</v>
      </c>
      <c r="AY326" s="211" t="s">
        <v>209</v>
      </c>
      <c r="BK326" s="213">
        <f>SUM(BK327:BK332)</f>
        <v>0</v>
      </c>
    </row>
    <row r="327" s="2" customFormat="1" ht="33" customHeight="1">
      <c r="A327" s="41"/>
      <c r="B327" s="42"/>
      <c r="C327" s="216" t="s">
        <v>577</v>
      </c>
      <c r="D327" s="216" t="s">
        <v>211</v>
      </c>
      <c r="E327" s="217" t="s">
        <v>1037</v>
      </c>
      <c r="F327" s="218" t="s">
        <v>1038</v>
      </c>
      <c r="G327" s="219" t="s">
        <v>299</v>
      </c>
      <c r="H327" s="220">
        <v>186</v>
      </c>
      <c r="I327" s="221"/>
      <c r="J327" s="222">
        <f>ROUND(I327*H327,2)</f>
        <v>0</v>
      </c>
      <c r="K327" s="218" t="s">
        <v>215</v>
      </c>
      <c r="L327" s="47"/>
      <c r="M327" s="223" t="s">
        <v>19</v>
      </c>
      <c r="N327" s="224" t="s">
        <v>42</v>
      </c>
      <c r="O327" s="87"/>
      <c r="P327" s="225">
        <f>O327*H327</f>
        <v>0</v>
      </c>
      <c r="Q327" s="225">
        <v>0.00060999999999999997</v>
      </c>
      <c r="R327" s="225">
        <f>Q327*H327</f>
        <v>0.11345999999999999</v>
      </c>
      <c r="S327" s="225">
        <v>0</v>
      </c>
      <c r="T327" s="226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227" t="s">
        <v>216</v>
      </c>
      <c r="AT327" s="227" t="s">
        <v>211</v>
      </c>
      <c r="AU327" s="227" t="s">
        <v>81</v>
      </c>
      <c r="AY327" s="20" t="s">
        <v>209</v>
      </c>
      <c r="BE327" s="228">
        <f>IF(N327="základní",J327,0)</f>
        <v>0</v>
      </c>
      <c r="BF327" s="228">
        <f>IF(N327="snížená",J327,0)</f>
        <v>0</v>
      </c>
      <c r="BG327" s="228">
        <f>IF(N327="zákl. přenesená",J327,0)</f>
        <v>0</v>
      </c>
      <c r="BH327" s="228">
        <f>IF(N327="sníž. přenesená",J327,0)</f>
        <v>0</v>
      </c>
      <c r="BI327" s="228">
        <f>IF(N327="nulová",J327,0)</f>
        <v>0</v>
      </c>
      <c r="BJ327" s="20" t="s">
        <v>79</v>
      </c>
      <c r="BK327" s="228">
        <f>ROUND(I327*H327,2)</f>
        <v>0</v>
      </c>
      <c r="BL327" s="20" t="s">
        <v>216</v>
      </c>
      <c r="BM327" s="227" t="s">
        <v>2756</v>
      </c>
    </row>
    <row r="328" s="2" customFormat="1">
      <c r="A328" s="41"/>
      <c r="B328" s="42"/>
      <c r="C328" s="43"/>
      <c r="D328" s="229" t="s">
        <v>218</v>
      </c>
      <c r="E328" s="43"/>
      <c r="F328" s="230" t="s">
        <v>1040</v>
      </c>
      <c r="G328" s="43"/>
      <c r="H328" s="43"/>
      <c r="I328" s="231"/>
      <c r="J328" s="43"/>
      <c r="K328" s="43"/>
      <c r="L328" s="47"/>
      <c r="M328" s="232"/>
      <c r="N328" s="233"/>
      <c r="O328" s="87"/>
      <c r="P328" s="87"/>
      <c r="Q328" s="87"/>
      <c r="R328" s="87"/>
      <c r="S328" s="87"/>
      <c r="T328" s="88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T328" s="20" t="s">
        <v>218</v>
      </c>
      <c r="AU328" s="20" t="s">
        <v>81</v>
      </c>
    </row>
    <row r="329" s="2" customFormat="1" ht="16.5" customHeight="1">
      <c r="A329" s="41"/>
      <c r="B329" s="42"/>
      <c r="C329" s="216" t="s">
        <v>582</v>
      </c>
      <c r="D329" s="216" t="s">
        <v>211</v>
      </c>
      <c r="E329" s="217" t="s">
        <v>1042</v>
      </c>
      <c r="F329" s="218" t="s">
        <v>1043</v>
      </c>
      <c r="G329" s="219" t="s">
        <v>299</v>
      </c>
      <c r="H329" s="220">
        <v>186</v>
      </c>
      <c r="I329" s="221"/>
      <c r="J329" s="222">
        <f>ROUND(I329*H329,2)</f>
        <v>0</v>
      </c>
      <c r="K329" s="218" t="s">
        <v>215</v>
      </c>
      <c r="L329" s="47"/>
      <c r="M329" s="223" t="s">
        <v>19</v>
      </c>
      <c r="N329" s="224" t="s">
        <v>42</v>
      </c>
      <c r="O329" s="87"/>
      <c r="P329" s="225">
        <f>O329*H329</f>
        <v>0</v>
      </c>
      <c r="Q329" s="225">
        <v>0</v>
      </c>
      <c r="R329" s="225">
        <f>Q329*H329</f>
        <v>0</v>
      </c>
      <c r="S329" s="225">
        <v>0</v>
      </c>
      <c r="T329" s="226">
        <f>S329*H329</f>
        <v>0</v>
      </c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R329" s="227" t="s">
        <v>216</v>
      </c>
      <c r="AT329" s="227" t="s">
        <v>211</v>
      </c>
      <c r="AU329" s="227" t="s">
        <v>81</v>
      </c>
      <c r="AY329" s="20" t="s">
        <v>209</v>
      </c>
      <c r="BE329" s="228">
        <f>IF(N329="základní",J329,0)</f>
        <v>0</v>
      </c>
      <c r="BF329" s="228">
        <f>IF(N329="snížená",J329,0)</f>
        <v>0</v>
      </c>
      <c r="BG329" s="228">
        <f>IF(N329="zákl. přenesená",J329,0)</f>
        <v>0</v>
      </c>
      <c r="BH329" s="228">
        <f>IF(N329="sníž. přenesená",J329,0)</f>
        <v>0</v>
      </c>
      <c r="BI329" s="228">
        <f>IF(N329="nulová",J329,0)</f>
        <v>0</v>
      </c>
      <c r="BJ329" s="20" t="s">
        <v>79</v>
      </c>
      <c r="BK329" s="228">
        <f>ROUND(I329*H329,2)</f>
        <v>0</v>
      </c>
      <c r="BL329" s="20" t="s">
        <v>216</v>
      </c>
      <c r="BM329" s="227" t="s">
        <v>2757</v>
      </c>
    </row>
    <row r="330" s="2" customFormat="1">
      <c r="A330" s="41"/>
      <c r="B330" s="42"/>
      <c r="C330" s="43"/>
      <c r="D330" s="229" t="s">
        <v>218</v>
      </c>
      <c r="E330" s="43"/>
      <c r="F330" s="230" t="s">
        <v>1045</v>
      </c>
      <c r="G330" s="43"/>
      <c r="H330" s="43"/>
      <c r="I330" s="231"/>
      <c r="J330" s="43"/>
      <c r="K330" s="43"/>
      <c r="L330" s="47"/>
      <c r="M330" s="232"/>
      <c r="N330" s="233"/>
      <c r="O330" s="87"/>
      <c r="P330" s="87"/>
      <c r="Q330" s="87"/>
      <c r="R330" s="87"/>
      <c r="S330" s="87"/>
      <c r="T330" s="88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T330" s="20" t="s">
        <v>218</v>
      </c>
      <c r="AU330" s="20" t="s">
        <v>81</v>
      </c>
    </row>
    <row r="331" s="13" customFormat="1">
      <c r="A331" s="13"/>
      <c r="B331" s="234"/>
      <c r="C331" s="235"/>
      <c r="D331" s="236" t="s">
        <v>220</v>
      </c>
      <c r="E331" s="237" t="s">
        <v>19</v>
      </c>
      <c r="F331" s="238" t="s">
        <v>269</v>
      </c>
      <c r="G331" s="235"/>
      <c r="H331" s="237" t="s">
        <v>19</v>
      </c>
      <c r="I331" s="239"/>
      <c r="J331" s="235"/>
      <c r="K331" s="235"/>
      <c r="L331" s="240"/>
      <c r="M331" s="241"/>
      <c r="N331" s="242"/>
      <c r="O331" s="242"/>
      <c r="P331" s="242"/>
      <c r="Q331" s="242"/>
      <c r="R331" s="242"/>
      <c r="S331" s="242"/>
      <c r="T331" s="24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4" t="s">
        <v>220</v>
      </c>
      <c r="AU331" s="244" t="s">
        <v>81</v>
      </c>
      <c r="AV331" s="13" t="s">
        <v>79</v>
      </c>
      <c r="AW331" s="13" t="s">
        <v>32</v>
      </c>
      <c r="AX331" s="13" t="s">
        <v>71</v>
      </c>
      <c r="AY331" s="244" t="s">
        <v>209</v>
      </c>
    </row>
    <row r="332" s="14" customFormat="1">
      <c r="A332" s="14"/>
      <c r="B332" s="245"/>
      <c r="C332" s="246"/>
      <c r="D332" s="236" t="s">
        <v>220</v>
      </c>
      <c r="E332" s="247" t="s">
        <v>19</v>
      </c>
      <c r="F332" s="248" t="s">
        <v>2758</v>
      </c>
      <c r="G332" s="246"/>
      <c r="H332" s="249">
        <v>186</v>
      </c>
      <c r="I332" s="250"/>
      <c r="J332" s="246"/>
      <c r="K332" s="246"/>
      <c r="L332" s="251"/>
      <c r="M332" s="252"/>
      <c r="N332" s="253"/>
      <c r="O332" s="253"/>
      <c r="P332" s="253"/>
      <c r="Q332" s="253"/>
      <c r="R332" s="253"/>
      <c r="S332" s="253"/>
      <c r="T332" s="25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55" t="s">
        <v>220</v>
      </c>
      <c r="AU332" s="255" t="s">
        <v>81</v>
      </c>
      <c r="AV332" s="14" t="s">
        <v>81</v>
      </c>
      <c r="AW332" s="14" t="s">
        <v>32</v>
      </c>
      <c r="AX332" s="14" t="s">
        <v>79</v>
      </c>
      <c r="AY332" s="255" t="s">
        <v>209</v>
      </c>
    </row>
    <row r="333" s="12" customFormat="1" ht="22.8" customHeight="1">
      <c r="A333" s="12"/>
      <c r="B333" s="200"/>
      <c r="C333" s="201"/>
      <c r="D333" s="202" t="s">
        <v>70</v>
      </c>
      <c r="E333" s="214" t="s">
        <v>1053</v>
      </c>
      <c r="F333" s="214" t="s">
        <v>1054</v>
      </c>
      <c r="G333" s="201"/>
      <c r="H333" s="201"/>
      <c r="I333" s="204"/>
      <c r="J333" s="215">
        <f>BK333</f>
        <v>0</v>
      </c>
      <c r="K333" s="201"/>
      <c r="L333" s="206"/>
      <c r="M333" s="207"/>
      <c r="N333" s="208"/>
      <c r="O333" s="208"/>
      <c r="P333" s="209">
        <f>SUM(P334:P342)</f>
        <v>0</v>
      </c>
      <c r="Q333" s="208"/>
      <c r="R333" s="209">
        <f>SUM(R334:R342)</f>
        <v>0</v>
      </c>
      <c r="S333" s="208"/>
      <c r="T333" s="210">
        <f>SUM(T334:T342)</f>
        <v>0</v>
      </c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R333" s="211" t="s">
        <v>79</v>
      </c>
      <c r="AT333" s="212" t="s">
        <v>70</v>
      </c>
      <c r="AU333" s="212" t="s">
        <v>79</v>
      </c>
      <c r="AY333" s="211" t="s">
        <v>209</v>
      </c>
      <c r="BK333" s="213">
        <f>SUM(BK334:BK342)</f>
        <v>0</v>
      </c>
    </row>
    <row r="334" s="2" customFormat="1" ht="24.15" customHeight="1">
      <c r="A334" s="41"/>
      <c r="B334" s="42"/>
      <c r="C334" s="216" t="s">
        <v>587</v>
      </c>
      <c r="D334" s="216" t="s">
        <v>211</v>
      </c>
      <c r="E334" s="217" t="s">
        <v>1056</v>
      </c>
      <c r="F334" s="218" t="s">
        <v>1057</v>
      </c>
      <c r="G334" s="219" t="s">
        <v>659</v>
      </c>
      <c r="H334" s="220">
        <v>74.400000000000006</v>
      </c>
      <c r="I334" s="221"/>
      <c r="J334" s="222">
        <f>ROUND(I334*H334,2)</f>
        <v>0</v>
      </c>
      <c r="K334" s="218" t="s">
        <v>215</v>
      </c>
      <c r="L334" s="47"/>
      <c r="M334" s="223" t="s">
        <v>19</v>
      </c>
      <c r="N334" s="224" t="s">
        <v>42</v>
      </c>
      <c r="O334" s="87"/>
      <c r="P334" s="225">
        <f>O334*H334</f>
        <v>0</v>
      </c>
      <c r="Q334" s="225">
        <v>0</v>
      </c>
      <c r="R334" s="225">
        <f>Q334*H334</f>
        <v>0</v>
      </c>
      <c r="S334" s="225">
        <v>0</v>
      </c>
      <c r="T334" s="226">
        <f>S334*H334</f>
        <v>0</v>
      </c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R334" s="227" t="s">
        <v>216</v>
      </c>
      <c r="AT334" s="227" t="s">
        <v>211</v>
      </c>
      <c r="AU334" s="227" t="s">
        <v>81</v>
      </c>
      <c r="AY334" s="20" t="s">
        <v>209</v>
      </c>
      <c r="BE334" s="228">
        <f>IF(N334="základní",J334,0)</f>
        <v>0</v>
      </c>
      <c r="BF334" s="228">
        <f>IF(N334="snížená",J334,0)</f>
        <v>0</v>
      </c>
      <c r="BG334" s="228">
        <f>IF(N334="zákl. přenesená",J334,0)</f>
        <v>0</v>
      </c>
      <c r="BH334" s="228">
        <f>IF(N334="sníž. přenesená",J334,0)</f>
        <v>0</v>
      </c>
      <c r="BI334" s="228">
        <f>IF(N334="nulová",J334,0)</f>
        <v>0</v>
      </c>
      <c r="BJ334" s="20" t="s">
        <v>79</v>
      </c>
      <c r="BK334" s="228">
        <f>ROUND(I334*H334,2)</f>
        <v>0</v>
      </c>
      <c r="BL334" s="20" t="s">
        <v>216</v>
      </c>
      <c r="BM334" s="227" t="s">
        <v>2759</v>
      </c>
    </row>
    <row r="335" s="2" customFormat="1">
      <c r="A335" s="41"/>
      <c r="B335" s="42"/>
      <c r="C335" s="43"/>
      <c r="D335" s="229" t="s">
        <v>218</v>
      </c>
      <c r="E335" s="43"/>
      <c r="F335" s="230" t="s">
        <v>1059</v>
      </c>
      <c r="G335" s="43"/>
      <c r="H335" s="43"/>
      <c r="I335" s="231"/>
      <c r="J335" s="43"/>
      <c r="K335" s="43"/>
      <c r="L335" s="47"/>
      <c r="M335" s="232"/>
      <c r="N335" s="233"/>
      <c r="O335" s="87"/>
      <c r="P335" s="87"/>
      <c r="Q335" s="87"/>
      <c r="R335" s="87"/>
      <c r="S335" s="87"/>
      <c r="T335" s="88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T335" s="20" t="s">
        <v>218</v>
      </c>
      <c r="AU335" s="20" t="s">
        <v>81</v>
      </c>
    </row>
    <row r="336" s="2" customFormat="1" ht="24.15" customHeight="1">
      <c r="A336" s="41"/>
      <c r="B336" s="42"/>
      <c r="C336" s="216" t="s">
        <v>592</v>
      </c>
      <c r="D336" s="216" t="s">
        <v>211</v>
      </c>
      <c r="E336" s="217" t="s">
        <v>1061</v>
      </c>
      <c r="F336" s="218" t="s">
        <v>1062</v>
      </c>
      <c r="G336" s="219" t="s">
        <v>659</v>
      </c>
      <c r="H336" s="220">
        <v>1041.5999999999999</v>
      </c>
      <c r="I336" s="221"/>
      <c r="J336" s="222">
        <f>ROUND(I336*H336,2)</f>
        <v>0</v>
      </c>
      <c r="K336" s="218" t="s">
        <v>215</v>
      </c>
      <c r="L336" s="47"/>
      <c r="M336" s="223" t="s">
        <v>19</v>
      </c>
      <c r="N336" s="224" t="s">
        <v>42</v>
      </c>
      <c r="O336" s="87"/>
      <c r="P336" s="225">
        <f>O336*H336</f>
        <v>0</v>
      </c>
      <c r="Q336" s="225">
        <v>0</v>
      </c>
      <c r="R336" s="225">
        <f>Q336*H336</f>
        <v>0</v>
      </c>
      <c r="S336" s="225">
        <v>0</v>
      </c>
      <c r="T336" s="226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227" t="s">
        <v>216</v>
      </c>
      <c r="AT336" s="227" t="s">
        <v>211</v>
      </c>
      <c r="AU336" s="227" t="s">
        <v>81</v>
      </c>
      <c r="AY336" s="20" t="s">
        <v>209</v>
      </c>
      <c r="BE336" s="228">
        <f>IF(N336="základní",J336,0)</f>
        <v>0</v>
      </c>
      <c r="BF336" s="228">
        <f>IF(N336="snížená",J336,0)</f>
        <v>0</v>
      </c>
      <c r="BG336" s="228">
        <f>IF(N336="zákl. přenesená",J336,0)</f>
        <v>0</v>
      </c>
      <c r="BH336" s="228">
        <f>IF(N336="sníž. přenesená",J336,0)</f>
        <v>0</v>
      </c>
      <c r="BI336" s="228">
        <f>IF(N336="nulová",J336,0)</f>
        <v>0</v>
      </c>
      <c r="BJ336" s="20" t="s">
        <v>79</v>
      </c>
      <c r="BK336" s="228">
        <f>ROUND(I336*H336,2)</f>
        <v>0</v>
      </c>
      <c r="BL336" s="20" t="s">
        <v>216</v>
      </c>
      <c r="BM336" s="227" t="s">
        <v>2760</v>
      </c>
    </row>
    <row r="337" s="2" customFormat="1">
      <c r="A337" s="41"/>
      <c r="B337" s="42"/>
      <c r="C337" s="43"/>
      <c r="D337" s="229" t="s">
        <v>218</v>
      </c>
      <c r="E337" s="43"/>
      <c r="F337" s="230" t="s">
        <v>1064</v>
      </c>
      <c r="G337" s="43"/>
      <c r="H337" s="43"/>
      <c r="I337" s="231"/>
      <c r="J337" s="43"/>
      <c r="K337" s="43"/>
      <c r="L337" s="47"/>
      <c r="M337" s="232"/>
      <c r="N337" s="233"/>
      <c r="O337" s="87"/>
      <c r="P337" s="87"/>
      <c r="Q337" s="87"/>
      <c r="R337" s="87"/>
      <c r="S337" s="87"/>
      <c r="T337" s="88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T337" s="20" t="s">
        <v>218</v>
      </c>
      <c r="AU337" s="20" t="s">
        <v>81</v>
      </c>
    </row>
    <row r="338" s="14" customFormat="1">
      <c r="A338" s="14"/>
      <c r="B338" s="245"/>
      <c r="C338" s="246"/>
      <c r="D338" s="236" t="s">
        <v>220</v>
      </c>
      <c r="E338" s="246"/>
      <c r="F338" s="248" t="s">
        <v>2761</v>
      </c>
      <c r="G338" s="246"/>
      <c r="H338" s="249">
        <v>1041.5999999999999</v>
      </c>
      <c r="I338" s="250"/>
      <c r="J338" s="246"/>
      <c r="K338" s="246"/>
      <c r="L338" s="251"/>
      <c r="M338" s="252"/>
      <c r="N338" s="253"/>
      <c r="O338" s="253"/>
      <c r="P338" s="253"/>
      <c r="Q338" s="253"/>
      <c r="R338" s="253"/>
      <c r="S338" s="253"/>
      <c r="T338" s="25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55" t="s">
        <v>220</v>
      </c>
      <c r="AU338" s="255" t="s">
        <v>81</v>
      </c>
      <c r="AV338" s="14" t="s">
        <v>81</v>
      </c>
      <c r="AW338" s="14" t="s">
        <v>4</v>
      </c>
      <c r="AX338" s="14" t="s">
        <v>79</v>
      </c>
      <c r="AY338" s="255" t="s">
        <v>209</v>
      </c>
    </row>
    <row r="339" s="2" customFormat="1" ht="24.15" customHeight="1">
      <c r="A339" s="41"/>
      <c r="B339" s="42"/>
      <c r="C339" s="216" t="s">
        <v>597</v>
      </c>
      <c r="D339" s="216" t="s">
        <v>211</v>
      </c>
      <c r="E339" s="217" t="s">
        <v>1086</v>
      </c>
      <c r="F339" s="218" t="s">
        <v>658</v>
      </c>
      <c r="G339" s="219" t="s">
        <v>659</v>
      </c>
      <c r="H339" s="220">
        <v>53.939999999999998</v>
      </c>
      <c r="I339" s="221"/>
      <c r="J339" s="222">
        <f>ROUND(I339*H339,2)</f>
        <v>0</v>
      </c>
      <c r="K339" s="218" t="s">
        <v>215</v>
      </c>
      <c r="L339" s="47"/>
      <c r="M339" s="223" t="s">
        <v>19</v>
      </c>
      <c r="N339" s="224" t="s">
        <v>42</v>
      </c>
      <c r="O339" s="87"/>
      <c r="P339" s="225">
        <f>O339*H339</f>
        <v>0</v>
      </c>
      <c r="Q339" s="225">
        <v>0</v>
      </c>
      <c r="R339" s="225">
        <f>Q339*H339</f>
        <v>0</v>
      </c>
      <c r="S339" s="225">
        <v>0</v>
      </c>
      <c r="T339" s="226">
        <f>S339*H339</f>
        <v>0</v>
      </c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R339" s="227" t="s">
        <v>216</v>
      </c>
      <c r="AT339" s="227" t="s">
        <v>211</v>
      </c>
      <c r="AU339" s="227" t="s">
        <v>81</v>
      </c>
      <c r="AY339" s="20" t="s">
        <v>209</v>
      </c>
      <c r="BE339" s="228">
        <f>IF(N339="základní",J339,0)</f>
        <v>0</v>
      </c>
      <c r="BF339" s="228">
        <f>IF(N339="snížená",J339,0)</f>
        <v>0</v>
      </c>
      <c r="BG339" s="228">
        <f>IF(N339="zákl. přenesená",J339,0)</f>
        <v>0</v>
      </c>
      <c r="BH339" s="228">
        <f>IF(N339="sníž. přenesená",J339,0)</f>
        <v>0</v>
      </c>
      <c r="BI339" s="228">
        <f>IF(N339="nulová",J339,0)</f>
        <v>0</v>
      </c>
      <c r="BJ339" s="20" t="s">
        <v>79</v>
      </c>
      <c r="BK339" s="228">
        <f>ROUND(I339*H339,2)</f>
        <v>0</v>
      </c>
      <c r="BL339" s="20" t="s">
        <v>216</v>
      </c>
      <c r="BM339" s="227" t="s">
        <v>2762</v>
      </c>
    </row>
    <row r="340" s="2" customFormat="1">
      <c r="A340" s="41"/>
      <c r="B340" s="42"/>
      <c r="C340" s="43"/>
      <c r="D340" s="229" t="s">
        <v>218</v>
      </c>
      <c r="E340" s="43"/>
      <c r="F340" s="230" t="s">
        <v>1088</v>
      </c>
      <c r="G340" s="43"/>
      <c r="H340" s="43"/>
      <c r="I340" s="231"/>
      <c r="J340" s="43"/>
      <c r="K340" s="43"/>
      <c r="L340" s="47"/>
      <c r="M340" s="232"/>
      <c r="N340" s="233"/>
      <c r="O340" s="87"/>
      <c r="P340" s="87"/>
      <c r="Q340" s="87"/>
      <c r="R340" s="87"/>
      <c r="S340" s="87"/>
      <c r="T340" s="88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T340" s="20" t="s">
        <v>218</v>
      </c>
      <c r="AU340" s="20" t="s">
        <v>81</v>
      </c>
    </row>
    <row r="341" s="2" customFormat="1" ht="24.15" customHeight="1">
      <c r="A341" s="41"/>
      <c r="B341" s="42"/>
      <c r="C341" s="216" t="s">
        <v>623</v>
      </c>
      <c r="D341" s="216" t="s">
        <v>211</v>
      </c>
      <c r="E341" s="217" t="s">
        <v>1090</v>
      </c>
      <c r="F341" s="218" t="s">
        <v>1091</v>
      </c>
      <c r="G341" s="219" t="s">
        <v>659</v>
      </c>
      <c r="H341" s="220">
        <v>20.460000000000001</v>
      </c>
      <c r="I341" s="221"/>
      <c r="J341" s="222">
        <f>ROUND(I341*H341,2)</f>
        <v>0</v>
      </c>
      <c r="K341" s="218" t="s">
        <v>215</v>
      </c>
      <c r="L341" s="47"/>
      <c r="M341" s="223" t="s">
        <v>19</v>
      </c>
      <c r="N341" s="224" t="s">
        <v>42</v>
      </c>
      <c r="O341" s="87"/>
      <c r="P341" s="225">
        <f>O341*H341</f>
        <v>0</v>
      </c>
      <c r="Q341" s="225">
        <v>0</v>
      </c>
      <c r="R341" s="225">
        <f>Q341*H341</f>
        <v>0</v>
      </c>
      <c r="S341" s="225">
        <v>0</v>
      </c>
      <c r="T341" s="226">
        <f>S341*H341</f>
        <v>0</v>
      </c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R341" s="227" t="s">
        <v>216</v>
      </c>
      <c r="AT341" s="227" t="s">
        <v>211</v>
      </c>
      <c r="AU341" s="227" t="s">
        <v>81</v>
      </c>
      <c r="AY341" s="20" t="s">
        <v>209</v>
      </c>
      <c r="BE341" s="228">
        <f>IF(N341="základní",J341,0)</f>
        <v>0</v>
      </c>
      <c r="BF341" s="228">
        <f>IF(N341="snížená",J341,0)</f>
        <v>0</v>
      </c>
      <c r="BG341" s="228">
        <f>IF(N341="zákl. přenesená",J341,0)</f>
        <v>0</v>
      </c>
      <c r="BH341" s="228">
        <f>IF(N341="sníž. přenesená",J341,0)</f>
        <v>0</v>
      </c>
      <c r="BI341" s="228">
        <f>IF(N341="nulová",J341,0)</f>
        <v>0</v>
      </c>
      <c r="BJ341" s="20" t="s">
        <v>79</v>
      </c>
      <c r="BK341" s="228">
        <f>ROUND(I341*H341,2)</f>
        <v>0</v>
      </c>
      <c r="BL341" s="20" t="s">
        <v>216</v>
      </c>
      <c r="BM341" s="227" t="s">
        <v>2763</v>
      </c>
    </row>
    <row r="342" s="2" customFormat="1">
      <c r="A342" s="41"/>
      <c r="B342" s="42"/>
      <c r="C342" s="43"/>
      <c r="D342" s="229" t="s">
        <v>218</v>
      </c>
      <c r="E342" s="43"/>
      <c r="F342" s="230" t="s">
        <v>1093</v>
      </c>
      <c r="G342" s="43"/>
      <c r="H342" s="43"/>
      <c r="I342" s="231"/>
      <c r="J342" s="43"/>
      <c r="K342" s="43"/>
      <c r="L342" s="47"/>
      <c r="M342" s="232"/>
      <c r="N342" s="233"/>
      <c r="O342" s="87"/>
      <c r="P342" s="87"/>
      <c r="Q342" s="87"/>
      <c r="R342" s="87"/>
      <c r="S342" s="87"/>
      <c r="T342" s="88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T342" s="20" t="s">
        <v>218</v>
      </c>
      <c r="AU342" s="20" t="s">
        <v>81</v>
      </c>
    </row>
    <row r="343" s="12" customFormat="1" ht="22.8" customHeight="1">
      <c r="A343" s="12"/>
      <c r="B343" s="200"/>
      <c r="C343" s="201"/>
      <c r="D343" s="202" t="s">
        <v>70</v>
      </c>
      <c r="E343" s="214" t="s">
        <v>1094</v>
      </c>
      <c r="F343" s="214" t="s">
        <v>1095</v>
      </c>
      <c r="G343" s="201"/>
      <c r="H343" s="201"/>
      <c r="I343" s="204"/>
      <c r="J343" s="215">
        <f>BK343</f>
        <v>0</v>
      </c>
      <c r="K343" s="201"/>
      <c r="L343" s="206"/>
      <c r="M343" s="207"/>
      <c r="N343" s="208"/>
      <c r="O343" s="208"/>
      <c r="P343" s="209">
        <f>SUM(P344:P347)</f>
        <v>0</v>
      </c>
      <c r="Q343" s="208"/>
      <c r="R343" s="209">
        <f>SUM(R344:R347)</f>
        <v>0</v>
      </c>
      <c r="S343" s="208"/>
      <c r="T343" s="210">
        <f>SUM(T344:T347)</f>
        <v>0</v>
      </c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R343" s="211" t="s">
        <v>79</v>
      </c>
      <c r="AT343" s="212" t="s">
        <v>70</v>
      </c>
      <c r="AU343" s="212" t="s">
        <v>79</v>
      </c>
      <c r="AY343" s="211" t="s">
        <v>209</v>
      </c>
      <c r="BK343" s="213">
        <f>SUM(BK344:BK347)</f>
        <v>0</v>
      </c>
    </row>
    <row r="344" s="2" customFormat="1" ht="24.15" customHeight="1">
      <c r="A344" s="41"/>
      <c r="B344" s="42"/>
      <c r="C344" s="216" t="s">
        <v>632</v>
      </c>
      <c r="D344" s="216" t="s">
        <v>211</v>
      </c>
      <c r="E344" s="217" t="s">
        <v>1097</v>
      </c>
      <c r="F344" s="218" t="s">
        <v>1098</v>
      </c>
      <c r="G344" s="219" t="s">
        <v>659</v>
      </c>
      <c r="H344" s="220">
        <v>1.645</v>
      </c>
      <c r="I344" s="221"/>
      <c r="J344" s="222">
        <f>ROUND(I344*H344,2)</f>
        <v>0</v>
      </c>
      <c r="K344" s="218" t="s">
        <v>215</v>
      </c>
      <c r="L344" s="47"/>
      <c r="M344" s="223" t="s">
        <v>19</v>
      </c>
      <c r="N344" s="224" t="s">
        <v>42</v>
      </c>
      <c r="O344" s="87"/>
      <c r="P344" s="225">
        <f>O344*H344</f>
        <v>0</v>
      </c>
      <c r="Q344" s="225">
        <v>0</v>
      </c>
      <c r="R344" s="225">
        <f>Q344*H344</f>
        <v>0</v>
      </c>
      <c r="S344" s="225">
        <v>0</v>
      </c>
      <c r="T344" s="226">
        <f>S344*H344</f>
        <v>0</v>
      </c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R344" s="227" t="s">
        <v>216</v>
      </c>
      <c r="AT344" s="227" t="s">
        <v>211</v>
      </c>
      <c r="AU344" s="227" t="s">
        <v>81</v>
      </c>
      <c r="AY344" s="20" t="s">
        <v>209</v>
      </c>
      <c r="BE344" s="228">
        <f>IF(N344="základní",J344,0)</f>
        <v>0</v>
      </c>
      <c r="BF344" s="228">
        <f>IF(N344="snížená",J344,0)</f>
        <v>0</v>
      </c>
      <c r="BG344" s="228">
        <f>IF(N344="zákl. přenesená",J344,0)</f>
        <v>0</v>
      </c>
      <c r="BH344" s="228">
        <f>IF(N344="sníž. přenesená",J344,0)</f>
        <v>0</v>
      </c>
      <c r="BI344" s="228">
        <f>IF(N344="nulová",J344,0)</f>
        <v>0</v>
      </c>
      <c r="BJ344" s="20" t="s">
        <v>79</v>
      </c>
      <c r="BK344" s="228">
        <f>ROUND(I344*H344,2)</f>
        <v>0</v>
      </c>
      <c r="BL344" s="20" t="s">
        <v>216</v>
      </c>
      <c r="BM344" s="227" t="s">
        <v>2764</v>
      </c>
    </row>
    <row r="345" s="2" customFormat="1">
      <c r="A345" s="41"/>
      <c r="B345" s="42"/>
      <c r="C345" s="43"/>
      <c r="D345" s="229" t="s">
        <v>218</v>
      </c>
      <c r="E345" s="43"/>
      <c r="F345" s="230" t="s">
        <v>1100</v>
      </c>
      <c r="G345" s="43"/>
      <c r="H345" s="43"/>
      <c r="I345" s="231"/>
      <c r="J345" s="43"/>
      <c r="K345" s="43"/>
      <c r="L345" s="47"/>
      <c r="M345" s="232"/>
      <c r="N345" s="233"/>
      <c r="O345" s="87"/>
      <c r="P345" s="87"/>
      <c r="Q345" s="87"/>
      <c r="R345" s="87"/>
      <c r="S345" s="87"/>
      <c r="T345" s="88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T345" s="20" t="s">
        <v>218</v>
      </c>
      <c r="AU345" s="20" t="s">
        <v>81</v>
      </c>
    </row>
    <row r="346" s="2" customFormat="1" ht="33" customHeight="1">
      <c r="A346" s="41"/>
      <c r="B346" s="42"/>
      <c r="C346" s="216" t="s">
        <v>638</v>
      </c>
      <c r="D346" s="216" t="s">
        <v>211</v>
      </c>
      <c r="E346" s="217" t="s">
        <v>1102</v>
      </c>
      <c r="F346" s="218" t="s">
        <v>1103</v>
      </c>
      <c r="G346" s="219" t="s">
        <v>659</v>
      </c>
      <c r="H346" s="220">
        <v>1.645</v>
      </c>
      <c r="I346" s="221"/>
      <c r="J346" s="222">
        <f>ROUND(I346*H346,2)</f>
        <v>0</v>
      </c>
      <c r="K346" s="218" t="s">
        <v>215</v>
      </c>
      <c r="L346" s="47"/>
      <c r="M346" s="223" t="s">
        <v>19</v>
      </c>
      <c r="N346" s="224" t="s">
        <v>42</v>
      </c>
      <c r="O346" s="87"/>
      <c r="P346" s="225">
        <f>O346*H346</f>
        <v>0</v>
      </c>
      <c r="Q346" s="225">
        <v>0</v>
      </c>
      <c r="R346" s="225">
        <f>Q346*H346</f>
        <v>0</v>
      </c>
      <c r="S346" s="225">
        <v>0</v>
      </c>
      <c r="T346" s="226">
        <f>S346*H346</f>
        <v>0</v>
      </c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R346" s="227" t="s">
        <v>216</v>
      </c>
      <c r="AT346" s="227" t="s">
        <v>211</v>
      </c>
      <c r="AU346" s="227" t="s">
        <v>81</v>
      </c>
      <c r="AY346" s="20" t="s">
        <v>209</v>
      </c>
      <c r="BE346" s="228">
        <f>IF(N346="základní",J346,0)</f>
        <v>0</v>
      </c>
      <c r="BF346" s="228">
        <f>IF(N346="snížená",J346,0)</f>
        <v>0</v>
      </c>
      <c r="BG346" s="228">
        <f>IF(N346="zákl. přenesená",J346,0)</f>
        <v>0</v>
      </c>
      <c r="BH346" s="228">
        <f>IF(N346="sníž. přenesená",J346,0)</f>
        <v>0</v>
      </c>
      <c r="BI346" s="228">
        <f>IF(N346="nulová",J346,0)</f>
        <v>0</v>
      </c>
      <c r="BJ346" s="20" t="s">
        <v>79</v>
      </c>
      <c r="BK346" s="228">
        <f>ROUND(I346*H346,2)</f>
        <v>0</v>
      </c>
      <c r="BL346" s="20" t="s">
        <v>216</v>
      </c>
      <c r="BM346" s="227" t="s">
        <v>2765</v>
      </c>
    </row>
    <row r="347" s="2" customFormat="1">
      <c r="A347" s="41"/>
      <c r="B347" s="42"/>
      <c r="C347" s="43"/>
      <c r="D347" s="229" t="s">
        <v>218</v>
      </c>
      <c r="E347" s="43"/>
      <c r="F347" s="230" t="s">
        <v>1105</v>
      </c>
      <c r="G347" s="43"/>
      <c r="H347" s="43"/>
      <c r="I347" s="231"/>
      <c r="J347" s="43"/>
      <c r="K347" s="43"/>
      <c r="L347" s="47"/>
      <c r="M347" s="232"/>
      <c r="N347" s="233"/>
      <c r="O347" s="87"/>
      <c r="P347" s="87"/>
      <c r="Q347" s="87"/>
      <c r="R347" s="87"/>
      <c r="S347" s="87"/>
      <c r="T347" s="88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T347" s="20" t="s">
        <v>218</v>
      </c>
      <c r="AU347" s="20" t="s">
        <v>81</v>
      </c>
    </row>
    <row r="348" s="12" customFormat="1" ht="25.92" customHeight="1">
      <c r="A348" s="12"/>
      <c r="B348" s="200"/>
      <c r="C348" s="201"/>
      <c r="D348" s="202" t="s">
        <v>70</v>
      </c>
      <c r="E348" s="203" t="s">
        <v>681</v>
      </c>
      <c r="F348" s="203" t="s">
        <v>1106</v>
      </c>
      <c r="G348" s="201"/>
      <c r="H348" s="201"/>
      <c r="I348" s="204"/>
      <c r="J348" s="205">
        <f>BK348</f>
        <v>0</v>
      </c>
      <c r="K348" s="201"/>
      <c r="L348" s="206"/>
      <c r="M348" s="207"/>
      <c r="N348" s="208"/>
      <c r="O348" s="208"/>
      <c r="P348" s="209">
        <f>P349+P353</f>
        <v>0</v>
      </c>
      <c r="Q348" s="208"/>
      <c r="R348" s="209">
        <f>R349+R353</f>
        <v>0</v>
      </c>
      <c r="S348" s="208"/>
      <c r="T348" s="210">
        <f>T349+T353</f>
        <v>0</v>
      </c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R348" s="211" t="s">
        <v>146</v>
      </c>
      <c r="AT348" s="212" t="s">
        <v>70</v>
      </c>
      <c r="AU348" s="212" t="s">
        <v>71</v>
      </c>
      <c r="AY348" s="211" t="s">
        <v>209</v>
      </c>
      <c r="BK348" s="213">
        <f>BK349+BK353</f>
        <v>0</v>
      </c>
    </row>
    <row r="349" s="12" customFormat="1" ht="22.8" customHeight="1">
      <c r="A349" s="12"/>
      <c r="B349" s="200"/>
      <c r="C349" s="201"/>
      <c r="D349" s="202" t="s">
        <v>70</v>
      </c>
      <c r="E349" s="214" t="s">
        <v>1123</v>
      </c>
      <c r="F349" s="214" t="s">
        <v>1124</v>
      </c>
      <c r="G349" s="201"/>
      <c r="H349" s="201"/>
      <c r="I349" s="204"/>
      <c r="J349" s="215">
        <f>BK349</f>
        <v>0</v>
      </c>
      <c r="K349" s="201"/>
      <c r="L349" s="206"/>
      <c r="M349" s="207"/>
      <c r="N349" s="208"/>
      <c r="O349" s="208"/>
      <c r="P349" s="209">
        <f>SUM(P350:P352)</f>
        <v>0</v>
      </c>
      <c r="Q349" s="208"/>
      <c r="R349" s="209">
        <f>SUM(R350:R352)</f>
        <v>0</v>
      </c>
      <c r="S349" s="208"/>
      <c r="T349" s="210">
        <f>SUM(T350:T352)</f>
        <v>0</v>
      </c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R349" s="211" t="s">
        <v>146</v>
      </c>
      <c r="AT349" s="212" t="s">
        <v>70</v>
      </c>
      <c r="AU349" s="212" t="s">
        <v>79</v>
      </c>
      <c r="AY349" s="211" t="s">
        <v>209</v>
      </c>
      <c r="BK349" s="213">
        <f>SUM(BK350:BK352)</f>
        <v>0</v>
      </c>
    </row>
    <row r="350" s="2" customFormat="1" ht="16.5" customHeight="1">
      <c r="A350" s="41"/>
      <c r="B350" s="42"/>
      <c r="C350" s="216" t="s">
        <v>643</v>
      </c>
      <c r="D350" s="216" t="s">
        <v>211</v>
      </c>
      <c r="E350" s="217" t="s">
        <v>1126</v>
      </c>
      <c r="F350" s="218" t="s">
        <v>1127</v>
      </c>
      <c r="G350" s="219" t="s">
        <v>214</v>
      </c>
      <c r="H350" s="220">
        <v>7</v>
      </c>
      <c r="I350" s="221"/>
      <c r="J350" s="222">
        <f>ROUND(I350*H350,2)</f>
        <v>0</v>
      </c>
      <c r="K350" s="218" t="s">
        <v>215</v>
      </c>
      <c r="L350" s="47"/>
      <c r="M350" s="223" t="s">
        <v>19</v>
      </c>
      <c r="N350" s="224" t="s">
        <v>42</v>
      </c>
      <c r="O350" s="87"/>
      <c r="P350" s="225">
        <f>O350*H350</f>
        <v>0</v>
      </c>
      <c r="Q350" s="225">
        <v>0</v>
      </c>
      <c r="R350" s="225">
        <f>Q350*H350</f>
        <v>0</v>
      </c>
      <c r="S350" s="225">
        <v>0</v>
      </c>
      <c r="T350" s="226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227" t="s">
        <v>592</v>
      </c>
      <c r="AT350" s="227" t="s">
        <v>211</v>
      </c>
      <c r="AU350" s="227" t="s">
        <v>81</v>
      </c>
      <c r="AY350" s="20" t="s">
        <v>209</v>
      </c>
      <c r="BE350" s="228">
        <f>IF(N350="základní",J350,0)</f>
        <v>0</v>
      </c>
      <c r="BF350" s="228">
        <f>IF(N350="snížená",J350,0)</f>
        <v>0</v>
      </c>
      <c r="BG350" s="228">
        <f>IF(N350="zákl. přenesená",J350,0)</f>
        <v>0</v>
      </c>
      <c r="BH350" s="228">
        <f>IF(N350="sníž. přenesená",J350,0)</f>
        <v>0</v>
      </c>
      <c r="BI350" s="228">
        <f>IF(N350="nulová",J350,0)</f>
        <v>0</v>
      </c>
      <c r="BJ350" s="20" t="s">
        <v>79</v>
      </c>
      <c r="BK350" s="228">
        <f>ROUND(I350*H350,2)</f>
        <v>0</v>
      </c>
      <c r="BL350" s="20" t="s">
        <v>592</v>
      </c>
      <c r="BM350" s="227" t="s">
        <v>2766</v>
      </c>
    </row>
    <row r="351" s="2" customFormat="1">
      <c r="A351" s="41"/>
      <c r="B351" s="42"/>
      <c r="C351" s="43"/>
      <c r="D351" s="229" t="s">
        <v>218</v>
      </c>
      <c r="E351" s="43"/>
      <c r="F351" s="230" t="s">
        <v>1129</v>
      </c>
      <c r="G351" s="43"/>
      <c r="H351" s="43"/>
      <c r="I351" s="231"/>
      <c r="J351" s="43"/>
      <c r="K351" s="43"/>
      <c r="L351" s="47"/>
      <c r="M351" s="232"/>
      <c r="N351" s="233"/>
      <c r="O351" s="87"/>
      <c r="P351" s="87"/>
      <c r="Q351" s="87"/>
      <c r="R351" s="87"/>
      <c r="S351" s="87"/>
      <c r="T351" s="88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T351" s="20" t="s">
        <v>218</v>
      </c>
      <c r="AU351" s="20" t="s">
        <v>81</v>
      </c>
    </row>
    <row r="352" s="2" customFormat="1" ht="16.5" customHeight="1">
      <c r="A352" s="41"/>
      <c r="B352" s="42"/>
      <c r="C352" s="216" t="s">
        <v>649</v>
      </c>
      <c r="D352" s="216" t="s">
        <v>211</v>
      </c>
      <c r="E352" s="217" t="s">
        <v>1131</v>
      </c>
      <c r="F352" s="218" t="s">
        <v>1132</v>
      </c>
      <c r="G352" s="219" t="s">
        <v>214</v>
      </c>
      <c r="H352" s="220">
        <v>7</v>
      </c>
      <c r="I352" s="221"/>
      <c r="J352" s="222">
        <f>ROUND(I352*H352,2)</f>
        <v>0</v>
      </c>
      <c r="K352" s="218" t="s">
        <v>19</v>
      </c>
      <c r="L352" s="47"/>
      <c r="M352" s="223" t="s">
        <v>19</v>
      </c>
      <c r="N352" s="224" t="s">
        <v>42</v>
      </c>
      <c r="O352" s="87"/>
      <c r="P352" s="225">
        <f>O352*H352</f>
        <v>0</v>
      </c>
      <c r="Q352" s="225">
        <v>0</v>
      </c>
      <c r="R352" s="225">
        <f>Q352*H352</f>
        <v>0</v>
      </c>
      <c r="S352" s="225">
        <v>0</v>
      </c>
      <c r="T352" s="226">
        <f>S352*H352</f>
        <v>0</v>
      </c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R352" s="227" t="s">
        <v>216</v>
      </c>
      <c r="AT352" s="227" t="s">
        <v>211</v>
      </c>
      <c r="AU352" s="227" t="s">
        <v>81</v>
      </c>
      <c r="AY352" s="20" t="s">
        <v>209</v>
      </c>
      <c r="BE352" s="228">
        <f>IF(N352="základní",J352,0)</f>
        <v>0</v>
      </c>
      <c r="BF352" s="228">
        <f>IF(N352="snížená",J352,0)</f>
        <v>0</v>
      </c>
      <c r="BG352" s="228">
        <f>IF(N352="zákl. přenesená",J352,0)</f>
        <v>0</v>
      </c>
      <c r="BH352" s="228">
        <f>IF(N352="sníž. přenesená",J352,0)</f>
        <v>0</v>
      </c>
      <c r="BI352" s="228">
        <f>IF(N352="nulová",J352,0)</f>
        <v>0</v>
      </c>
      <c r="BJ352" s="20" t="s">
        <v>79</v>
      </c>
      <c r="BK352" s="228">
        <f>ROUND(I352*H352,2)</f>
        <v>0</v>
      </c>
      <c r="BL352" s="20" t="s">
        <v>216</v>
      </c>
      <c r="BM352" s="227" t="s">
        <v>2767</v>
      </c>
    </row>
    <row r="353" s="12" customFormat="1" ht="22.8" customHeight="1">
      <c r="A353" s="12"/>
      <c r="B353" s="200"/>
      <c r="C353" s="201"/>
      <c r="D353" s="202" t="s">
        <v>70</v>
      </c>
      <c r="E353" s="214" t="s">
        <v>1171</v>
      </c>
      <c r="F353" s="214" t="s">
        <v>1172</v>
      </c>
      <c r="G353" s="201"/>
      <c r="H353" s="201"/>
      <c r="I353" s="204"/>
      <c r="J353" s="215">
        <f>BK353</f>
        <v>0</v>
      </c>
      <c r="K353" s="201"/>
      <c r="L353" s="206"/>
      <c r="M353" s="207"/>
      <c r="N353" s="208"/>
      <c r="O353" s="208"/>
      <c r="P353" s="209">
        <f>SUM(P354:P355)</f>
        <v>0</v>
      </c>
      <c r="Q353" s="208"/>
      <c r="R353" s="209">
        <f>SUM(R354:R355)</f>
        <v>0</v>
      </c>
      <c r="S353" s="208"/>
      <c r="T353" s="210">
        <f>SUM(T354:T355)</f>
        <v>0</v>
      </c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R353" s="211" t="s">
        <v>146</v>
      </c>
      <c r="AT353" s="212" t="s">
        <v>70</v>
      </c>
      <c r="AU353" s="212" t="s">
        <v>79</v>
      </c>
      <c r="AY353" s="211" t="s">
        <v>209</v>
      </c>
      <c r="BK353" s="213">
        <f>SUM(BK354:BK355)</f>
        <v>0</v>
      </c>
    </row>
    <row r="354" s="2" customFormat="1" ht="24.15" customHeight="1">
      <c r="A354" s="41"/>
      <c r="B354" s="42"/>
      <c r="C354" s="216" t="s">
        <v>656</v>
      </c>
      <c r="D354" s="216" t="s">
        <v>211</v>
      </c>
      <c r="E354" s="217" t="s">
        <v>1174</v>
      </c>
      <c r="F354" s="218" t="s">
        <v>1175</v>
      </c>
      <c r="G354" s="219" t="s">
        <v>299</v>
      </c>
      <c r="H354" s="220">
        <v>3</v>
      </c>
      <c r="I354" s="221"/>
      <c r="J354" s="222">
        <f>ROUND(I354*H354,2)</f>
        <v>0</v>
      </c>
      <c r="K354" s="218" t="s">
        <v>215</v>
      </c>
      <c r="L354" s="47"/>
      <c r="M354" s="223" t="s">
        <v>19</v>
      </c>
      <c r="N354" s="224" t="s">
        <v>42</v>
      </c>
      <c r="O354" s="87"/>
      <c r="P354" s="225">
        <f>O354*H354</f>
        <v>0</v>
      </c>
      <c r="Q354" s="225">
        <v>0</v>
      </c>
      <c r="R354" s="225">
        <f>Q354*H354</f>
        <v>0</v>
      </c>
      <c r="S354" s="225">
        <v>0</v>
      </c>
      <c r="T354" s="226">
        <f>S354*H354</f>
        <v>0</v>
      </c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R354" s="227" t="s">
        <v>592</v>
      </c>
      <c r="AT354" s="227" t="s">
        <v>211</v>
      </c>
      <c r="AU354" s="227" t="s">
        <v>81</v>
      </c>
      <c r="AY354" s="20" t="s">
        <v>209</v>
      </c>
      <c r="BE354" s="228">
        <f>IF(N354="základní",J354,0)</f>
        <v>0</v>
      </c>
      <c r="BF354" s="228">
        <f>IF(N354="snížená",J354,0)</f>
        <v>0</v>
      </c>
      <c r="BG354" s="228">
        <f>IF(N354="zákl. přenesená",J354,0)</f>
        <v>0</v>
      </c>
      <c r="BH354" s="228">
        <f>IF(N354="sníž. přenesená",J354,0)</f>
        <v>0</v>
      </c>
      <c r="BI354" s="228">
        <f>IF(N354="nulová",J354,0)</f>
        <v>0</v>
      </c>
      <c r="BJ354" s="20" t="s">
        <v>79</v>
      </c>
      <c r="BK354" s="228">
        <f>ROUND(I354*H354,2)</f>
        <v>0</v>
      </c>
      <c r="BL354" s="20" t="s">
        <v>592</v>
      </c>
      <c r="BM354" s="227" t="s">
        <v>2768</v>
      </c>
    </row>
    <row r="355" s="2" customFormat="1">
      <c r="A355" s="41"/>
      <c r="B355" s="42"/>
      <c r="C355" s="43"/>
      <c r="D355" s="229" t="s">
        <v>218</v>
      </c>
      <c r="E355" s="43"/>
      <c r="F355" s="230" t="s">
        <v>1177</v>
      </c>
      <c r="G355" s="43"/>
      <c r="H355" s="43"/>
      <c r="I355" s="231"/>
      <c r="J355" s="43"/>
      <c r="K355" s="43"/>
      <c r="L355" s="47"/>
      <c r="M355" s="289"/>
      <c r="N355" s="290"/>
      <c r="O355" s="291"/>
      <c r="P355" s="291"/>
      <c r="Q355" s="291"/>
      <c r="R355" s="291"/>
      <c r="S355" s="291"/>
      <c r="T355" s="292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T355" s="20" t="s">
        <v>218</v>
      </c>
      <c r="AU355" s="20" t="s">
        <v>81</v>
      </c>
    </row>
    <row r="356" s="2" customFormat="1" ht="6.96" customHeight="1">
      <c r="A356" s="41"/>
      <c r="B356" s="62"/>
      <c r="C356" s="63"/>
      <c r="D356" s="63"/>
      <c r="E356" s="63"/>
      <c r="F356" s="63"/>
      <c r="G356" s="63"/>
      <c r="H356" s="63"/>
      <c r="I356" s="63"/>
      <c r="J356" s="63"/>
      <c r="K356" s="63"/>
      <c r="L356" s="47"/>
      <c r="M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</row>
  </sheetData>
  <sheetProtection sheet="1" autoFilter="0" formatColumns="0" formatRows="0" objects="1" scenarios="1" spinCount="100000" saltValue="snJpFsyZ9rDbW89zUUUDuLGEJ5tyqIpPhNIsk5Y/xmr3lBnS2Vi9Rb5q1c2ULr5DUw+fbcYG2gO7zShPL/hMoQ==" hashValue="Thp/hjMPjEjRS+gvg5bmDf0Uc4Co1h/NLdYiC8tFaYDP6zr3lm62sUMFMtvUJiOb0jPxMOqQXH2kHQaTK/BZ/A==" algorithmName="SHA-512" password="CC35"/>
  <autoFilter ref="C96:K35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5:H85"/>
    <mergeCell ref="E87:H87"/>
    <mergeCell ref="E89:H89"/>
    <mergeCell ref="L2:V2"/>
  </mergeCells>
  <hyperlinks>
    <hyperlink ref="F101" r:id="rId1" display="https://podminky.urs.cz/item/CS_URS_2023_02/113107324"/>
    <hyperlink ref="F106" r:id="rId2" display="https://podminky.urs.cz/item/CS_URS_2023_02/113107342"/>
    <hyperlink ref="F111" r:id="rId3" display="https://podminky.urs.cz/item/CS_URS_2023_02/115101201"/>
    <hyperlink ref="F113" r:id="rId4" display="https://podminky.urs.cz/item/CS_URS_2023_02/115101301"/>
    <hyperlink ref="F115" r:id="rId5" display="https://podminky.urs.cz/item/CS_URS_2023_02/119001422"/>
    <hyperlink ref="F122" r:id="rId6" display="https://podminky.urs.cz/item/CS_URS_2023_02/132154206"/>
    <hyperlink ref="F127" r:id="rId7" display="https://podminky.urs.cz/item/CS_URS_2023_02/132254206"/>
    <hyperlink ref="F130" r:id="rId8" display="https://podminky.urs.cz/item/CS_URS_2023_02/132354206"/>
    <hyperlink ref="F133" r:id="rId9" display="https://podminky.urs.cz/item/CS_URS_2023_02/132454206"/>
    <hyperlink ref="F136" r:id="rId10" display="https://podminky.urs.cz/item/CS_URS_2023_02/139001101"/>
    <hyperlink ref="F143" r:id="rId11" display="https://podminky.urs.cz/item/CS_URS_2023_02/151811131"/>
    <hyperlink ref="F146" r:id="rId12" display="https://podminky.urs.cz/item/CS_URS_2023_02/151811231"/>
    <hyperlink ref="F148" r:id="rId13" display="https://podminky.urs.cz/item/CS_URS_2023_02/162651112"/>
    <hyperlink ref="F158" r:id="rId14" display="https://podminky.urs.cz/item/CS_URS_2023_02/162751117"/>
    <hyperlink ref="F165" r:id="rId15" display="https://podminky.urs.cz/item/CS_URS_2023_02/162751119"/>
    <hyperlink ref="F168" r:id="rId16" display="https://podminky.urs.cz/item/CS_URS_2023_02/162751137"/>
    <hyperlink ref="F173" r:id="rId17" display="https://podminky.urs.cz/item/CS_URS_2023_02/162751139"/>
    <hyperlink ref="F176" r:id="rId18" display="https://podminky.urs.cz/item/CS_URS_2023_02/167151111"/>
    <hyperlink ref="F186" r:id="rId19" display="https://podminky.urs.cz/item/CS_URS_2023_02/171201231"/>
    <hyperlink ref="F189" r:id="rId20" display="https://podminky.urs.cz/item/CS_URS_2023_02/171251201"/>
    <hyperlink ref="F194" r:id="rId21" display="https://podminky.urs.cz/item/CS_URS_2023_02/174151101"/>
    <hyperlink ref="F199" r:id="rId22" display="https://podminky.urs.cz/item/CS_URS_2023_02/175151101"/>
    <hyperlink ref="F206" r:id="rId23" display="https://podminky.urs.cz/item/CS_URS_2023_02/212755214"/>
    <hyperlink ref="F209" r:id="rId24" display="https://podminky.urs.cz/item/CS_URS_2023_02/451572111"/>
    <hyperlink ref="F214" r:id="rId25" display="https://podminky.urs.cz/item/CS_URS_2023_02/452313141"/>
    <hyperlink ref="F223" r:id="rId26" display="https://podminky.urs.cz/item/CS_URS_2023_02/564750111"/>
    <hyperlink ref="F228" r:id="rId27" display="https://podminky.urs.cz/item/CS_URS_2023_02/564851011"/>
    <hyperlink ref="F233" r:id="rId28" display="https://podminky.urs.cz/item/CS_URS_2023_02/564861011"/>
    <hyperlink ref="F238" r:id="rId29" display="https://podminky.urs.cz/item/CS_URS_2023_02/564930512"/>
    <hyperlink ref="F243" r:id="rId30" display="https://podminky.urs.cz/item/CS_URS_2023_02/573191111"/>
    <hyperlink ref="F248" r:id="rId31" display="https://podminky.urs.cz/item/CS_URS_2023_02/857242122"/>
    <hyperlink ref="F253" r:id="rId32" display="https://podminky.urs.cz/item/CS_URS_2023_02/857244122"/>
    <hyperlink ref="F258" r:id="rId33" display="https://podminky.urs.cz/item/CS_URS_2023_02/857312122"/>
    <hyperlink ref="F263" r:id="rId34" display="https://podminky.urs.cz/item/CS_URS_2023_02/871241211"/>
    <hyperlink ref="F271" r:id="rId35" display="https://podminky.urs.cz/item/CS_URS_2023_02/877241101"/>
    <hyperlink ref="F276" r:id="rId36" display="https://podminky.urs.cz/item/CS_URS_2023_02/877241201"/>
    <hyperlink ref="F290" r:id="rId37" display="https://podminky.urs.cz/item/CS_URS_2023_02/877241210"/>
    <hyperlink ref="F295" r:id="rId38" display="https://podminky.urs.cz/item/CS_URS_2023_02/891241112"/>
    <hyperlink ref="F303" r:id="rId39" display="https://podminky.urs.cz/item/CS_URS_2023_02/892241111"/>
    <hyperlink ref="F307" r:id="rId40" display="https://podminky.urs.cz/item/CS_URS_2023_02/892273122"/>
    <hyperlink ref="F311" r:id="rId41" display="https://podminky.urs.cz/item/CS_URS_2023_02/892372111"/>
    <hyperlink ref="F318" r:id="rId42" display="https://podminky.urs.cz/item/CS_URS_2023_02/899712111"/>
    <hyperlink ref="F322" r:id="rId43" display="https://podminky.urs.cz/item/CS_URS_2023_02/899721111"/>
    <hyperlink ref="F325" r:id="rId44" display="https://podminky.urs.cz/item/CS_URS_2023_02/899722113"/>
    <hyperlink ref="F328" r:id="rId45" display="https://podminky.urs.cz/item/CS_URS_2023_02/919732211"/>
    <hyperlink ref="F330" r:id="rId46" display="https://podminky.urs.cz/item/CS_URS_2023_02/919735112"/>
    <hyperlink ref="F335" r:id="rId47" display="https://podminky.urs.cz/item/CS_URS_2023_02/997221551"/>
    <hyperlink ref="F337" r:id="rId48" display="https://podminky.urs.cz/item/CS_URS_2023_02/997221559"/>
    <hyperlink ref="F340" r:id="rId49" display="https://podminky.urs.cz/item/CS_URS_2023_02/997221873"/>
    <hyperlink ref="F342" r:id="rId50" display="https://podminky.urs.cz/item/CS_URS_2023_02/997221875"/>
    <hyperlink ref="F345" r:id="rId51" display="https://podminky.urs.cz/item/CS_URS_2023_02/998276101"/>
    <hyperlink ref="F347" r:id="rId52" display="https://podminky.urs.cz/item/CS_URS_2023_02/998276125"/>
    <hyperlink ref="F351" r:id="rId53" display="https://podminky.urs.cz/item/CS_URS_2023_02/230032029"/>
    <hyperlink ref="F355" r:id="rId54" display="https://podminky.urs.cz/item/CS_URS_2023_02/4606615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5"/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130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1178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1179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2769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ROUND(J95,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ROUND((SUM(BE95:BE332)),  2)</f>
        <v>0</v>
      </c>
      <c r="G35" s="41"/>
      <c r="H35" s="41"/>
      <c r="I35" s="161">
        <v>0.20999999999999999</v>
      </c>
      <c r="J35" s="160">
        <f>ROUND(((SUM(BE95:BE332))*I35),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ROUND((SUM(BF95:BF332)),  2)</f>
        <v>0</v>
      </c>
      <c r="G36" s="41"/>
      <c r="H36" s="41"/>
      <c r="I36" s="161">
        <v>0.12</v>
      </c>
      <c r="J36" s="160">
        <f>ROUND(((SUM(BF95:BF332))*I36),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ROUND((SUM(BG95:BG332)),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ROUND((SUM(BH95:BH332)),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ROUND((SUM(BI95:BI332)),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1178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1179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IO.02.13 - Řad B3a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J95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J96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J97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J201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J204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J219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J225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189</v>
      </c>
      <c r="E70" s="186"/>
      <c r="F70" s="186"/>
      <c r="G70" s="186"/>
      <c r="H70" s="186"/>
      <c r="I70" s="186"/>
      <c r="J70" s="187">
        <f>J320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9" customFormat="1" ht="24.96" customHeight="1">
      <c r="A71" s="9"/>
      <c r="B71" s="178"/>
      <c r="C71" s="179"/>
      <c r="D71" s="180" t="s">
        <v>190</v>
      </c>
      <c r="E71" s="181"/>
      <c r="F71" s="181"/>
      <c r="G71" s="181"/>
      <c r="H71" s="181"/>
      <c r="I71" s="181"/>
      <c r="J71" s="182">
        <f>J325</f>
        <v>0</v>
      </c>
      <c r="K71" s="179"/>
      <c r="L71" s="183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10" customFormat="1" ht="19.92" customHeight="1">
      <c r="A72" s="10"/>
      <c r="B72" s="184"/>
      <c r="C72" s="128"/>
      <c r="D72" s="185" t="s">
        <v>192</v>
      </c>
      <c r="E72" s="186"/>
      <c r="F72" s="186"/>
      <c r="G72" s="186"/>
      <c r="H72" s="186"/>
      <c r="I72" s="186"/>
      <c r="J72" s="187">
        <f>J326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4"/>
      <c r="C73" s="128"/>
      <c r="D73" s="185" t="s">
        <v>193</v>
      </c>
      <c r="E73" s="186"/>
      <c r="F73" s="186"/>
      <c r="G73" s="186"/>
      <c r="H73" s="186"/>
      <c r="I73" s="186"/>
      <c r="J73" s="187">
        <f>J330</f>
        <v>0</v>
      </c>
      <c r="K73" s="128"/>
      <c r="L73" s="18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2" customFormat="1" ht="21.84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9" s="2" customFormat="1" ht="6.96" customHeight="1">
      <c r="A79" s="41"/>
      <c r="B79" s="64"/>
      <c r="C79" s="65"/>
      <c r="D79" s="65"/>
      <c r="E79" s="65"/>
      <c r="F79" s="65"/>
      <c r="G79" s="65"/>
      <c r="H79" s="65"/>
      <c r="I79" s="65"/>
      <c r="J79" s="65"/>
      <c r="K79" s="65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24.96" customHeight="1">
      <c r="A80" s="41"/>
      <c r="B80" s="42"/>
      <c r="C80" s="26" t="s">
        <v>194</v>
      </c>
      <c r="D80" s="43"/>
      <c r="E80" s="43"/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16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6.5" customHeight="1">
      <c r="A83" s="41"/>
      <c r="B83" s="42"/>
      <c r="C83" s="43"/>
      <c r="D83" s="43"/>
      <c r="E83" s="173" t="str">
        <f>E7</f>
        <v>VODOVOD BORKA</v>
      </c>
      <c r="F83" s="35"/>
      <c r="G83" s="35"/>
      <c r="H83" s="35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1" customFormat="1" ht="12" customHeight="1">
      <c r="B84" s="24"/>
      <c r="C84" s="35" t="s">
        <v>175</v>
      </c>
      <c r="D84" s="25"/>
      <c r="E84" s="25"/>
      <c r="F84" s="25"/>
      <c r="G84" s="25"/>
      <c r="H84" s="25"/>
      <c r="I84" s="25"/>
      <c r="J84" s="25"/>
      <c r="K84" s="25"/>
      <c r="L84" s="23"/>
    </row>
    <row r="85" s="2" customFormat="1" ht="16.5" customHeight="1">
      <c r="A85" s="41"/>
      <c r="B85" s="42"/>
      <c r="C85" s="43"/>
      <c r="D85" s="43"/>
      <c r="E85" s="173" t="s">
        <v>1178</v>
      </c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2" customHeight="1">
      <c r="A86" s="41"/>
      <c r="B86" s="42"/>
      <c r="C86" s="35" t="s">
        <v>1179</v>
      </c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6.5" customHeight="1">
      <c r="A87" s="41"/>
      <c r="B87" s="42"/>
      <c r="C87" s="43"/>
      <c r="D87" s="43"/>
      <c r="E87" s="72" t="str">
        <f>E11</f>
        <v>IO.02.13 - Řad B3a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2" customHeight="1">
      <c r="A89" s="41"/>
      <c r="B89" s="42"/>
      <c r="C89" s="35" t="s">
        <v>21</v>
      </c>
      <c r="D89" s="43"/>
      <c r="E89" s="43"/>
      <c r="F89" s="30" t="str">
        <f>F14</f>
        <v>Obec Přestavlky u Čerčan</v>
      </c>
      <c r="G89" s="43"/>
      <c r="H89" s="43"/>
      <c r="I89" s="35" t="s">
        <v>23</v>
      </c>
      <c r="J89" s="75" t="str">
        <f>IF(J14="","",J14)</f>
        <v>4. 9. 2023</v>
      </c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25.65" customHeight="1">
      <c r="A91" s="41"/>
      <c r="B91" s="42"/>
      <c r="C91" s="35" t="s">
        <v>25</v>
      </c>
      <c r="D91" s="43"/>
      <c r="E91" s="43"/>
      <c r="F91" s="30" t="str">
        <f>E17</f>
        <v>Obec Přestavlky u Čerčan</v>
      </c>
      <c r="G91" s="43"/>
      <c r="H91" s="43"/>
      <c r="I91" s="35" t="s">
        <v>30</v>
      </c>
      <c r="J91" s="39" t="str">
        <f>E23</f>
        <v>Vodohospodářský rozvoj a výstavba, a.s.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5.15" customHeight="1">
      <c r="A92" s="41"/>
      <c r="B92" s="42"/>
      <c r="C92" s="35" t="s">
        <v>28</v>
      </c>
      <c r="D92" s="43"/>
      <c r="E92" s="43"/>
      <c r="F92" s="30" t="str">
        <f>IF(E20="","",E20)</f>
        <v>Vyplň údaj</v>
      </c>
      <c r="G92" s="43"/>
      <c r="H92" s="43"/>
      <c r="I92" s="35" t="s">
        <v>33</v>
      </c>
      <c r="J92" s="39" t="str">
        <f>E26</f>
        <v>M. Morská</v>
      </c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0.32" customHeight="1">
      <c r="A93" s="41"/>
      <c r="B93" s="42"/>
      <c r="C93" s="43"/>
      <c r="D93" s="43"/>
      <c r="E93" s="43"/>
      <c r="F93" s="43"/>
      <c r="G93" s="43"/>
      <c r="H93" s="43"/>
      <c r="I93" s="43"/>
      <c r="J93" s="43"/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11" customFormat="1" ht="29.28" customHeight="1">
      <c r="A94" s="189"/>
      <c r="B94" s="190"/>
      <c r="C94" s="191" t="s">
        <v>195</v>
      </c>
      <c r="D94" s="192" t="s">
        <v>56</v>
      </c>
      <c r="E94" s="192" t="s">
        <v>52</v>
      </c>
      <c r="F94" s="192" t="s">
        <v>53</v>
      </c>
      <c r="G94" s="192" t="s">
        <v>196</v>
      </c>
      <c r="H94" s="192" t="s">
        <v>197</v>
      </c>
      <c r="I94" s="192" t="s">
        <v>198</v>
      </c>
      <c r="J94" s="192" t="s">
        <v>179</v>
      </c>
      <c r="K94" s="193" t="s">
        <v>199</v>
      </c>
      <c r="L94" s="194"/>
      <c r="M94" s="95" t="s">
        <v>19</v>
      </c>
      <c r="N94" s="96" t="s">
        <v>41</v>
      </c>
      <c r="O94" s="96" t="s">
        <v>200</v>
      </c>
      <c r="P94" s="96" t="s">
        <v>201</v>
      </c>
      <c r="Q94" s="96" t="s">
        <v>202</v>
      </c>
      <c r="R94" s="96" t="s">
        <v>203</v>
      </c>
      <c r="S94" s="96" t="s">
        <v>204</v>
      </c>
      <c r="T94" s="97" t="s">
        <v>205</v>
      </c>
      <c r="U94" s="189"/>
      <c r="V94" s="189"/>
      <c r="W94" s="189"/>
      <c r="X94" s="189"/>
      <c r="Y94" s="189"/>
      <c r="Z94" s="189"/>
      <c r="AA94" s="189"/>
      <c r="AB94" s="189"/>
      <c r="AC94" s="189"/>
      <c r="AD94" s="189"/>
      <c r="AE94" s="189"/>
    </row>
    <row r="95" s="2" customFormat="1" ht="22.8" customHeight="1">
      <c r="A95" s="41"/>
      <c r="B95" s="42"/>
      <c r="C95" s="102" t="s">
        <v>206</v>
      </c>
      <c r="D95" s="43"/>
      <c r="E95" s="43"/>
      <c r="F95" s="43"/>
      <c r="G95" s="43"/>
      <c r="H95" s="43"/>
      <c r="I95" s="43"/>
      <c r="J95" s="195">
        <f>BK95</f>
        <v>0</v>
      </c>
      <c r="K95" s="43"/>
      <c r="L95" s="47"/>
      <c r="M95" s="98"/>
      <c r="N95" s="196"/>
      <c r="O95" s="99"/>
      <c r="P95" s="197">
        <f>P96+P325</f>
        <v>0</v>
      </c>
      <c r="Q95" s="99"/>
      <c r="R95" s="197">
        <f>R96+R325</f>
        <v>3.1937875</v>
      </c>
      <c r="S95" s="99"/>
      <c r="T95" s="198">
        <f>T96+T325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70</v>
      </c>
      <c r="AU95" s="20" t="s">
        <v>180</v>
      </c>
      <c r="BK95" s="199">
        <f>BK96+BK325</f>
        <v>0</v>
      </c>
    </row>
    <row r="96" s="12" customFormat="1" ht="25.92" customHeight="1">
      <c r="A96" s="12"/>
      <c r="B96" s="200"/>
      <c r="C96" s="201"/>
      <c r="D96" s="202" t="s">
        <v>70</v>
      </c>
      <c r="E96" s="203" t="s">
        <v>207</v>
      </c>
      <c r="F96" s="203" t="s">
        <v>208</v>
      </c>
      <c r="G96" s="201"/>
      <c r="H96" s="201"/>
      <c r="I96" s="204"/>
      <c r="J96" s="205">
        <f>BK96</f>
        <v>0</v>
      </c>
      <c r="K96" s="201"/>
      <c r="L96" s="206"/>
      <c r="M96" s="207"/>
      <c r="N96" s="208"/>
      <c r="O96" s="208"/>
      <c r="P96" s="209">
        <f>P97+P201+P204+P219+P225+P320</f>
        <v>0</v>
      </c>
      <c r="Q96" s="208"/>
      <c r="R96" s="209">
        <f>R97+R201+R204+R219+R225+R320</f>
        <v>3.1937875</v>
      </c>
      <c r="S96" s="208"/>
      <c r="T96" s="210">
        <f>T97+T201+T204+T219+T225+T320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11" t="s">
        <v>79</v>
      </c>
      <c r="AT96" s="212" t="s">
        <v>70</v>
      </c>
      <c r="AU96" s="212" t="s">
        <v>71</v>
      </c>
      <c r="AY96" s="211" t="s">
        <v>209</v>
      </c>
      <c r="BK96" s="213">
        <f>BK97+BK201+BK204+BK219+BK225+BK320</f>
        <v>0</v>
      </c>
    </row>
    <row r="97" s="12" customFormat="1" ht="22.8" customHeight="1">
      <c r="A97" s="12"/>
      <c r="B97" s="200"/>
      <c r="C97" s="201"/>
      <c r="D97" s="202" t="s">
        <v>70</v>
      </c>
      <c r="E97" s="214" t="s">
        <v>79</v>
      </c>
      <c r="F97" s="214" t="s">
        <v>210</v>
      </c>
      <c r="G97" s="201"/>
      <c r="H97" s="201"/>
      <c r="I97" s="204"/>
      <c r="J97" s="215">
        <f>BK97</f>
        <v>0</v>
      </c>
      <c r="K97" s="201"/>
      <c r="L97" s="206"/>
      <c r="M97" s="207"/>
      <c r="N97" s="208"/>
      <c r="O97" s="208"/>
      <c r="P97" s="209">
        <f>SUM(P98:P200)</f>
        <v>0</v>
      </c>
      <c r="Q97" s="208"/>
      <c r="R97" s="209">
        <f>SUM(R98:R200)</f>
        <v>0.87093000000000009</v>
      </c>
      <c r="S97" s="208"/>
      <c r="T97" s="210">
        <f>SUM(T98:T200)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1" t="s">
        <v>79</v>
      </c>
      <c r="AT97" s="212" t="s">
        <v>70</v>
      </c>
      <c r="AU97" s="212" t="s">
        <v>79</v>
      </c>
      <c r="AY97" s="211" t="s">
        <v>209</v>
      </c>
      <c r="BK97" s="213">
        <f>SUM(BK98:BK200)</f>
        <v>0</v>
      </c>
    </row>
    <row r="98" s="2" customFormat="1" ht="16.5" customHeight="1">
      <c r="A98" s="41"/>
      <c r="B98" s="42"/>
      <c r="C98" s="216" t="s">
        <v>79</v>
      </c>
      <c r="D98" s="216" t="s">
        <v>211</v>
      </c>
      <c r="E98" s="217" t="s">
        <v>285</v>
      </c>
      <c r="F98" s="218" t="s">
        <v>286</v>
      </c>
      <c r="G98" s="219" t="s">
        <v>287</v>
      </c>
      <c r="H98" s="220">
        <v>300</v>
      </c>
      <c r="I98" s="221"/>
      <c r="J98" s="222">
        <f>ROUND(I98*H98,2)</f>
        <v>0</v>
      </c>
      <c r="K98" s="218" t="s">
        <v>215</v>
      </c>
      <c r="L98" s="47"/>
      <c r="M98" s="223" t="s">
        <v>19</v>
      </c>
      <c r="N98" s="224" t="s">
        <v>42</v>
      </c>
      <c r="O98" s="87"/>
      <c r="P98" s="225">
        <f>O98*H98</f>
        <v>0</v>
      </c>
      <c r="Q98" s="225">
        <v>3.0000000000000001E-05</v>
      </c>
      <c r="R98" s="225">
        <f>Q98*H98</f>
        <v>0.0090000000000000011</v>
      </c>
      <c r="S98" s="225">
        <v>0</v>
      </c>
      <c r="T98" s="226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7" t="s">
        <v>216</v>
      </c>
      <c r="AT98" s="227" t="s">
        <v>211</v>
      </c>
      <c r="AU98" s="227" t="s">
        <v>81</v>
      </c>
      <c r="AY98" s="20" t="s">
        <v>209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20" t="s">
        <v>79</v>
      </c>
      <c r="BK98" s="228">
        <f>ROUND(I98*H98,2)</f>
        <v>0</v>
      </c>
      <c r="BL98" s="20" t="s">
        <v>216</v>
      </c>
      <c r="BM98" s="227" t="s">
        <v>2770</v>
      </c>
    </row>
    <row r="99" s="2" customFormat="1">
      <c r="A99" s="41"/>
      <c r="B99" s="42"/>
      <c r="C99" s="43"/>
      <c r="D99" s="229" t="s">
        <v>218</v>
      </c>
      <c r="E99" s="43"/>
      <c r="F99" s="230" t="s">
        <v>289</v>
      </c>
      <c r="G99" s="43"/>
      <c r="H99" s="43"/>
      <c r="I99" s="231"/>
      <c r="J99" s="43"/>
      <c r="K99" s="43"/>
      <c r="L99" s="47"/>
      <c r="M99" s="232"/>
      <c r="N99" s="233"/>
      <c r="O99" s="87"/>
      <c r="P99" s="87"/>
      <c r="Q99" s="87"/>
      <c r="R99" s="87"/>
      <c r="S99" s="87"/>
      <c r="T99" s="88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0" t="s">
        <v>218</v>
      </c>
      <c r="AU99" s="20" t="s">
        <v>81</v>
      </c>
    </row>
    <row r="100" s="2" customFormat="1" ht="24.15" customHeight="1">
      <c r="A100" s="41"/>
      <c r="B100" s="42"/>
      <c r="C100" s="216" t="s">
        <v>81</v>
      </c>
      <c r="D100" s="216" t="s">
        <v>211</v>
      </c>
      <c r="E100" s="217" t="s">
        <v>291</v>
      </c>
      <c r="F100" s="218" t="s">
        <v>292</v>
      </c>
      <c r="G100" s="219" t="s">
        <v>293</v>
      </c>
      <c r="H100" s="220">
        <v>30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</v>
      </c>
      <c r="T100" s="226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2771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295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2" customFormat="1" ht="49.05" customHeight="1">
      <c r="A102" s="41"/>
      <c r="B102" s="42"/>
      <c r="C102" s="216" t="s">
        <v>146</v>
      </c>
      <c r="D102" s="216" t="s">
        <v>211</v>
      </c>
      <c r="E102" s="217" t="s">
        <v>318</v>
      </c>
      <c r="F102" s="218" t="s">
        <v>319</v>
      </c>
      <c r="G102" s="219" t="s">
        <v>299</v>
      </c>
      <c r="H102" s="220">
        <v>3</v>
      </c>
      <c r="I102" s="221"/>
      <c r="J102" s="222">
        <f>ROUND(I102*H102,2)</f>
        <v>0</v>
      </c>
      <c r="K102" s="218" t="s">
        <v>215</v>
      </c>
      <c r="L102" s="47"/>
      <c r="M102" s="223" t="s">
        <v>19</v>
      </c>
      <c r="N102" s="224" t="s">
        <v>42</v>
      </c>
      <c r="O102" s="87"/>
      <c r="P102" s="225">
        <f>O102*H102</f>
        <v>0</v>
      </c>
      <c r="Q102" s="225">
        <v>0.06053</v>
      </c>
      <c r="R102" s="225">
        <f>Q102*H102</f>
        <v>0.18159</v>
      </c>
      <c r="S102" s="225">
        <v>0</v>
      </c>
      <c r="T102" s="226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7" t="s">
        <v>216</v>
      </c>
      <c r="AT102" s="227" t="s">
        <v>211</v>
      </c>
      <c r="AU102" s="227" t="s">
        <v>81</v>
      </c>
      <c r="AY102" s="20" t="s">
        <v>209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20" t="s">
        <v>79</v>
      </c>
      <c r="BK102" s="228">
        <f>ROUND(I102*H102,2)</f>
        <v>0</v>
      </c>
      <c r="BL102" s="20" t="s">
        <v>216</v>
      </c>
      <c r="BM102" s="227" t="s">
        <v>2772</v>
      </c>
    </row>
    <row r="103" s="2" customFormat="1">
      <c r="A103" s="41"/>
      <c r="B103" s="42"/>
      <c r="C103" s="43"/>
      <c r="D103" s="229" t="s">
        <v>218</v>
      </c>
      <c r="E103" s="43"/>
      <c r="F103" s="230" t="s">
        <v>321</v>
      </c>
      <c r="G103" s="43"/>
      <c r="H103" s="43"/>
      <c r="I103" s="231"/>
      <c r="J103" s="43"/>
      <c r="K103" s="43"/>
      <c r="L103" s="47"/>
      <c r="M103" s="232"/>
      <c r="N103" s="233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218</v>
      </c>
      <c r="AU103" s="20" t="s">
        <v>81</v>
      </c>
    </row>
    <row r="104" s="13" customFormat="1">
      <c r="A104" s="13"/>
      <c r="B104" s="234"/>
      <c r="C104" s="235"/>
      <c r="D104" s="236" t="s">
        <v>220</v>
      </c>
      <c r="E104" s="237" t="s">
        <v>19</v>
      </c>
      <c r="F104" s="238" t="s">
        <v>1199</v>
      </c>
      <c r="G104" s="235"/>
      <c r="H104" s="237" t="s">
        <v>19</v>
      </c>
      <c r="I104" s="239"/>
      <c r="J104" s="235"/>
      <c r="K104" s="235"/>
      <c r="L104" s="240"/>
      <c r="M104" s="241"/>
      <c r="N104" s="242"/>
      <c r="O104" s="242"/>
      <c r="P104" s="242"/>
      <c r="Q104" s="242"/>
      <c r="R104" s="242"/>
      <c r="S104" s="242"/>
      <c r="T104" s="24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4" t="s">
        <v>220</v>
      </c>
      <c r="AU104" s="244" t="s">
        <v>81</v>
      </c>
      <c r="AV104" s="13" t="s">
        <v>79</v>
      </c>
      <c r="AW104" s="13" t="s">
        <v>32</v>
      </c>
      <c r="AX104" s="13" t="s">
        <v>71</v>
      </c>
      <c r="AY104" s="244" t="s">
        <v>209</v>
      </c>
    </row>
    <row r="105" s="14" customFormat="1">
      <c r="A105" s="14"/>
      <c r="B105" s="245"/>
      <c r="C105" s="246"/>
      <c r="D105" s="236" t="s">
        <v>220</v>
      </c>
      <c r="E105" s="247" t="s">
        <v>19</v>
      </c>
      <c r="F105" s="248" t="s">
        <v>303</v>
      </c>
      <c r="G105" s="246"/>
      <c r="H105" s="249">
        <v>2</v>
      </c>
      <c r="I105" s="250"/>
      <c r="J105" s="246"/>
      <c r="K105" s="246"/>
      <c r="L105" s="251"/>
      <c r="M105" s="252"/>
      <c r="N105" s="253"/>
      <c r="O105" s="253"/>
      <c r="P105" s="253"/>
      <c r="Q105" s="253"/>
      <c r="R105" s="253"/>
      <c r="S105" s="253"/>
      <c r="T105" s="25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5" t="s">
        <v>220</v>
      </c>
      <c r="AU105" s="255" t="s">
        <v>81</v>
      </c>
      <c r="AV105" s="14" t="s">
        <v>81</v>
      </c>
      <c r="AW105" s="14" t="s">
        <v>32</v>
      </c>
      <c r="AX105" s="14" t="s">
        <v>71</v>
      </c>
      <c r="AY105" s="255" t="s">
        <v>209</v>
      </c>
    </row>
    <row r="106" s="13" customFormat="1">
      <c r="A106" s="13"/>
      <c r="B106" s="234"/>
      <c r="C106" s="235"/>
      <c r="D106" s="236" t="s">
        <v>220</v>
      </c>
      <c r="E106" s="237" t="s">
        <v>19</v>
      </c>
      <c r="F106" s="238" t="s">
        <v>1201</v>
      </c>
      <c r="G106" s="235"/>
      <c r="H106" s="237" t="s">
        <v>19</v>
      </c>
      <c r="I106" s="239"/>
      <c r="J106" s="235"/>
      <c r="K106" s="235"/>
      <c r="L106" s="240"/>
      <c r="M106" s="241"/>
      <c r="N106" s="242"/>
      <c r="O106" s="242"/>
      <c r="P106" s="242"/>
      <c r="Q106" s="242"/>
      <c r="R106" s="242"/>
      <c r="S106" s="242"/>
      <c r="T106" s="24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4" t="s">
        <v>220</v>
      </c>
      <c r="AU106" s="244" t="s">
        <v>81</v>
      </c>
      <c r="AV106" s="13" t="s">
        <v>79</v>
      </c>
      <c r="AW106" s="13" t="s">
        <v>32</v>
      </c>
      <c r="AX106" s="13" t="s">
        <v>71</v>
      </c>
      <c r="AY106" s="244" t="s">
        <v>209</v>
      </c>
    </row>
    <row r="107" s="14" customFormat="1">
      <c r="A107" s="14"/>
      <c r="B107" s="245"/>
      <c r="C107" s="246"/>
      <c r="D107" s="236" t="s">
        <v>220</v>
      </c>
      <c r="E107" s="247" t="s">
        <v>19</v>
      </c>
      <c r="F107" s="248" t="s">
        <v>1836</v>
      </c>
      <c r="G107" s="246"/>
      <c r="H107" s="249">
        <v>1</v>
      </c>
      <c r="I107" s="250"/>
      <c r="J107" s="246"/>
      <c r="K107" s="246"/>
      <c r="L107" s="251"/>
      <c r="M107" s="252"/>
      <c r="N107" s="253"/>
      <c r="O107" s="253"/>
      <c r="P107" s="253"/>
      <c r="Q107" s="253"/>
      <c r="R107" s="253"/>
      <c r="S107" s="253"/>
      <c r="T107" s="25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5" t="s">
        <v>220</v>
      </c>
      <c r="AU107" s="255" t="s">
        <v>81</v>
      </c>
      <c r="AV107" s="14" t="s">
        <v>81</v>
      </c>
      <c r="AW107" s="14" t="s">
        <v>32</v>
      </c>
      <c r="AX107" s="14" t="s">
        <v>71</v>
      </c>
      <c r="AY107" s="255" t="s">
        <v>209</v>
      </c>
    </row>
    <row r="108" s="15" customFormat="1">
      <c r="A108" s="15"/>
      <c r="B108" s="256"/>
      <c r="C108" s="257"/>
      <c r="D108" s="236" t="s">
        <v>220</v>
      </c>
      <c r="E108" s="258" t="s">
        <v>19</v>
      </c>
      <c r="F108" s="259" t="s">
        <v>271</v>
      </c>
      <c r="G108" s="257"/>
      <c r="H108" s="260">
        <v>3</v>
      </c>
      <c r="I108" s="261"/>
      <c r="J108" s="257"/>
      <c r="K108" s="257"/>
      <c r="L108" s="262"/>
      <c r="M108" s="263"/>
      <c r="N108" s="264"/>
      <c r="O108" s="264"/>
      <c r="P108" s="264"/>
      <c r="Q108" s="264"/>
      <c r="R108" s="264"/>
      <c r="S108" s="264"/>
      <c r="T108" s="26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66" t="s">
        <v>220</v>
      </c>
      <c r="AU108" s="266" t="s">
        <v>81</v>
      </c>
      <c r="AV108" s="15" t="s">
        <v>216</v>
      </c>
      <c r="AW108" s="15" t="s">
        <v>32</v>
      </c>
      <c r="AX108" s="15" t="s">
        <v>79</v>
      </c>
      <c r="AY108" s="266" t="s">
        <v>209</v>
      </c>
    </row>
    <row r="109" s="2" customFormat="1" ht="33" customHeight="1">
      <c r="A109" s="41"/>
      <c r="B109" s="42"/>
      <c r="C109" s="216" t="s">
        <v>216</v>
      </c>
      <c r="D109" s="216" t="s">
        <v>211</v>
      </c>
      <c r="E109" s="217" t="s">
        <v>391</v>
      </c>
      <c r="F109" s="218" t="s">
        <v>392</v>
      </c>
      <c r="G109" s="219" t="s">
        <v>362</v>
      </c>
      <c r="H109" s="220">
        <v>178.19999999999999</v>
      </c>
      <c r="I109" s="221"/>
      <c r="J109" s="222">
        <f>ROUND(I109*H109,2)</f>
        <v>0</v>
      </c>
      <c r="K109" s="218" t="s">
        <v>215</v>
      </c>
      <c r="L109" s="47"/>
      <c r="M109" s="223" t="s">
        <v>19</v>
      </c>
      <c r="N109" s="224" t="s">
        <v>42</v>
      </c>
      <c r="O109" s="87"/>
      <c r="P109" s="225">
        <f>O109*H109</f>
        <v>0</v>
      </c>
      <c r="Q109" s="225">
        <v>0</v>
      </c>
      <c r="R109" s="225">
        <f>Q109*H109</f>
        <v>0</v>
      </c>
      <c r="S109" s="225">
        <v>0</v>
      </c>
      <c r="T109" s="226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7" t="s">
        <v>216</v>
      </c>
      <c r="AT109" s="227" t="s">
        <v>211</v>
      </c>
      <c r="AU109" s="227" t="s">
        <v>81</v>
      </c>
      <c r="AY109" s="20" t="s">
        <v>209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20" t="s">
        <v>79</v>
      </c>
      <c r="BK109" s="228">
        <f>ROUND(I109*H109,2)</f>
        <v>0</v>
      </c>
      <c r="BL109" s="20" t="s">
        <v>216</v>
      </c>
      <c r="BM109" s="227" t="s">
        <v>2773</v>
      </c>
    </row>
    <row r="110" s="2" customFormat="1">
      <c r="A110" s="41"/>
      <c r="B110" s="42"/>
      <c r="C110" s="43"/>
      <c r="D110" s="229" t="s">
        <v>218</v>
      </c>
      <c r="E110" s="43"/>
      <c r="F110" s="230" t="s">
        <v>394</v>
      </c>
      <c r="G110" s="43"/>
      <c r="H110" s="43"/>
      <c r="I110" s="231"/>
      <c r="J110" s="43"/>
      <c r="K110" s="43"/>
      <c r="L110" s="47"/>
      <c r="M110" s="232"/>
      <c r="N110" s="233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218</v>
      </c>
      <c r="AU110" s="20" t="s">
        <v>81</v>
      </c>
    </row>
    <row r="111" s="13" customFormat="1">
      <c r="A111" s="13"/>
      <c r="B111" s="234"/>
      <c r="C111" s="235"/>
      <c r="D111" s="236" t="s">
        <v>220</v>
      </c>
      <c r="E111" s="237" t="s">
        <v>19</v>
      </c>
      <c r="F111" s="238" t="s">
        <v>395</v>
      </c>
      <c r="G111" s="235"/>
      <c r="H111" s="237" t="s">
        <v>19</v>
      </c>
      <c r="I111" s="239"/>
      <c r="J111" s="235"/>
      <c r="K111" s="235"/>
      <c r="L111" s="240"/>
      <c r="M111" s="241"/>
      <c r="N111" s="242"/>
      <c r="O111" s="242"/>
      <c r="P111" s="242"/>
      <c r="Q111" s="242"/>
      <c r="R111" s="242"/>
      <c r="S111" s="242"/>
      <c r="T111" s="24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4" t="s">
        <v>220</v>
      </c>
      <c r="AU111" s="244" t="s">
        <v>81</v>
      </c>
      <c r="AV111" s="13" t="s">
        <v>79</v>
      </c>
      <c r="AW111" s="13" t="s">
        <v>32</v>
      </c>
      <c r="AX111" s="13" t="s">
        <v>71</v>
      </c>
      <c r="AY111" s="244" t="s">
        <v>209</v>
      </c>
    </row>
    <row r="112" s="14" customFormat="1">
      <c r="A112" s="14"/>
      <c r="B112" s="245"/>
      <c r="C112" s="246"/>
      <c r="D112" s="236" t="s">
        <v>220</v>
      </c>
      <c r="E112" s="247" t="s">
        <v>19</v>
      </c>
      <c r="F112" s="248" t="s">
        <v>2774</v>
      </c>
      <c r="G112" s="246"/>
      <c r="H112" s="249">
        <v>594</v>
      </c>
      <c r="I112" s="250"/>
      <c r="J112" s="246"/>
      <c r="K112" s="246"/>
      <c r="L112" s="251"/>
      <c r="M112" s="252"/>
      <c r="N112" s="253"/>
      <c r="O112" s="253"/>
      <c r="P112" s="253"/>
      <c r="Q112" s="253"/>
      <c r="R112" s="253"/>
      <c r="S112" s="253"/>
      <c r="T112" s="25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5" t="s">
        <v>220</v>
      </c>
      <c r="AU112" s="255" t="s">
        <v>81</v>
      </c>
      <c r="AV112" s="14" t="s">
        <v>81</v>
      </c>
      <c r="AW112" s="14" t="s">
        <v>32</v>
      </c>
      <c r="AX112" s="14" t="s">
        <v>71</v>
      </c>
      <c r="AY112" s="255" t="s">
        <v>209</v>
      </c>
    </row>
    <row r="113" s="14" customFormat="1">
      <c r="A113" s="14"/>
      <c r="B113" s="245"/>
      <c r="C113" s="246"/>
      <c r="D113" s="236" t="s">
        <v>220</v>
      </c>
      <c r="E113" s="247" t="s">
        <v>19</v>
      </c>
      <c r="F113" s="248" t="s">
        <v>2775</v>
      </c>
      <c r="G113" s="246"/>
      <c r="H113" s="249">
        <v>178.19999999999999</v>
      </c>
      <c r="I113" s="250"/>
      <c r="J113" s="246"/>
      <c r="K113" s="246"/>
      <c r="L113" s="251"/>
      <c r="M113" s="252"/>
      <c r="N113" s="253"/>
      <c r="O113" s="253"/>
      <c r="P113" s="253"/>
      <c r="Q113" s="253"/>
      <c r="R113" s="253"/>
      <c r="S113" s="253"/>
      <c r="T113" s="25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5" t="s">
        <v>220</v>
      </c>
      <c r="AU113" s="255" t="s">
        <v>81</v>
      </c>
      <c r="AV113" s="14" t="s">
        <v>81</v>
      </c>
      <c r="AW113" s="14" t="s">
        <v>32</v>
      </c>
      <c r="AX113" s="14" t="s">
        <v>79</v>
      </c>
      <c r="AY113" s="255" t="s">
        <v>209</v>
      </c>
    </row>
    <row r="114" s="2" customFormat="1" ht="24.15" customHeight="1">
      <c r="A114" s="41"/>
      <c r="B114" s="42"/>
      <c r="C114" s="216" t="s">
        <v>236</v>
      </c>
      <c r="D114" s="216" t="s">
        <v>211</v>
      </c>
      <c r="E114" s="217" t="s">
        <v>400</v>
      </c>
      <c r="F114" s="218" t="s">
        <v>401</v>
      </c>
      <c r="G114" s="219" t="s">
        <v>362</v>
      </c>
      <c r="H114" s="220">
        <v>207.90000000000001</v>
      </c>
      <c r="I114" s="221"/>
      <c r="J114" s="222">
        <f>ROUND(I114*H114,2)</f>
        <v>0</v>
      </c>
      <c r="K114" s="218" t="s">
        <v>215</v>
      </c>
      <c r="L114" s="47"/>
      <c r="M114" s="223" t="s">
        <v>19</v>
      </c>
      <c r="N114" s="224" t="s">
        <v>42</v>
      </c>
      <c r="O114" s="87"/>
      <c r="P114" s="225">
        <f>O114*H114</f>
        <v>0</v>
      </c>
      <c r="Q114" s="225">
        <v>0</v>
      </c>
      <c r="R114" s="225">
        <f>Q114*H114</f>
        <v>0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216</v>
      </c>
      <c r="AT114" s="227" t="s">
        <v>211</v>
      </c>
      <c r="AU114" s="227" t="s">
        <v>81</v>
      </c>
      <c r="AY114" s="20" t="s">
        <v>209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216</v>
      </c>
      <c r="BM114" s="227" t="s">
        <v>2776</v>
      </c>
    </row>
    <row r="115" s="2" customFormat="1">
      <c r="A115" s="41"/>
      <c r="B115" s="42"/>
      <c r="C115" s="43"/>
      <c r="D115" s="229" t="s">
        <v>218</v>
      </c>
      <c r="E115" s="43"/>
      <c r="F115" s="230" t="s">
        <v>403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218</v>
      </c>
      <c r="AU115" s="20" t="s">
        <v>81</v>
      </c>
    </row>
    <row r="116" s="14" customFormat="1">
      <c r="A116" s="14"/>
      <c r="B116" s="245"/>
      <c r="C116" s="246"/>
      <c r="D116" s="236" t="s">
        <v>220</v>
      </c>
      <c r="E116" s="247" t="s">
        <v>19</v>
      </c>
      <c r="F116" s="248" t="s">
        <v>2777</v>
      </c>
      <c r="G116" s="246"/>
      <c r="H116" s="249">
        <v>207.90000000000001</v>
      </c>
      <c r="I116" s="250"/>
      <c r="J116" s="246"/>
      <c r="K116" s="246"/>
      <c r="L116" s="251"/>
      <c r="M116" s="252"/>
      <c r="N116" s="253"/>
      <c r="O116" s="253"/>
      <c r="P116" s="253"/>
      <c r="Q116" s="253"/>
      <c r="R116" s="253"/>
      <c r="S116" s="253"/>
      <c r="T116" s="25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5" t="s">
        <v>220</v>
      </c>
      <c r="AU116" s="255" t="s">
        <v>81</v>
      </c>
      <c r="AV116" s="14" t="s">
        <v>81</v>
      </c>
      <c r="AW116" s="14" t="s">
        <v>32</v>
      </c>
      <c r="AX116" s="14" t="s">
        <v>79</v>
      </c>
      <c r="AY116" s="255" t="s">
        <v>209</v>
      </c>
    </row>
    <row r="117" s="2" customFormat="1" ht="33" customHeight="1">
      <c r="A117" s="41"/>
      <c r="B117" s="42"/>
      <c r="C117" s="216" t="s">
        <v>227</v>
      </c>
      <c r="D117" s="216" t="s">
        <v>211</v>
      </c>
      <c r="E117" s="217" t="s">
        <v>406</v>
      </c>
      <c r="F117" s="218" t="s">
        <v>407</v>
      </c>
      <c r="G117" s="219" t="s">
        <v>362</v>
      </c>
      <c r="H117" s="220">
        <v>148.5</v>
      </c>
      <c r="I117" s="221"/>
      <c r="J117" s="222">
        <f>ROUND(I117*H117,2)</f>
        <v>0</v>
      </c>
      <c r="K117" s="218" t="s">
        <v>215</v>
      </c>
      <c r="L117" s="47"/>
      <c r="M117" s="223" t="s">
        <v>19</v>
      </c>
      <c r="N117" s="224" t="s">
        <v>42</v>
      </c>
      <c r="O117" s="87"/>
      <c r="P117" s="225">
        <f>O117*H117</f>
        <v>0</v>
      </c>
      <c r="Q117" s="225">
        <v>0</v>
      </c>
      <c r="R117" s="225">
        <f>Q117*H117</f>
        <v>0</v>
      </c>
      <c r="S117" s="225">
        <v>0</v>
      </c>
      <c r="T117" s="226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7" t="s">
        <v>216</v>
      </c>
      <c r="AT117" s="227" t="s">
        <v>211</v>
      </c>
      <c r="AU117" s="227" t="s">
        <v>81</v>
      </c>
      <c r="AY117" s="20" t="s">
        <v>209</v>
      </c>
      <c r="BE117" s="228">
        <f>IF(N117="základní",J117,0)</f>
        <v>0</v>
      </c>
      <c r="BF117" s="228">
        <f>IF(N117="snížená",J117,0)</f>
        <v>0</v>
      </c>
      <c r="BG117" s="228">
        <f>IF(N117="zákl. přenesená",J117,0)</f>
        <v>0</v>
      </c>
      <c r="BH117" s="228">
        <f>IF(N117="sníž. přenesená",J117,0)</f>
        <v>0</v>
      </c>
      <c r="BI117" s="228">
        <f>IF(N117="nulová",J117,0)</f>
        <v>0</v>
      </c>
      <c r="BJ117" s="20" t="s">
        <v>79</v>
      </c>
      <c r="BK117" s="228">
        <f>ROUND(I117*H117,2)</f>
        <v>0</v>
      </c>
      <c r="BL117" s="20" t="s">
        <v>216</v>
      </c>
      <c r="BM117" s="227" t="s">
        <v>2778</v>
      </c>
    </row>
    <row r="118" s="2" customFormat="1">
      <c r="A118" s="41"/>
      <c r="B118" s="42"/>
      <c r="C118" s="43"/>
      <c r="D118" s="229" t="s">
        <v>218</v>
      </c>
      <c r="E118" s="43"/>
      <c r="F118" s="230" t="s">
        <v>409</v>
      </c>
      <c r="G118" s="43"/>
      <c r="H118" s="43"/>
      <c r="I118" s="231"/>
      <c r="J118" s="43"/>
      <c r="K118" s="43"/>
      <c r="L118" s="47"/>
      <c r="M118" s="232"/>
      <c r="N118" s="233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218</v>
      </c>
      <c r="AU118" s="20" t="s">
        <v>81</v>
      </c>
    </row>
    <row r="119" s="14" customFormat="1">
      <c r="A119" s="14"/>
      <c r="B119" s="245"/>
      <c r="C119" s="246"/>
      <c r="D119" s="236" t="s">
        <v>220</v>
      </c>
      <c r="E119" s="247" t="s">
        <v>19</v>
      </c>
      <c r="F119" s="248" t="s">
        <v>2779</v>
      </c>
      <c r="G119" s="246"/>
      <c r="H119" s="249">
        <v>148.5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220</v>
      </c>
      <c r="AU119" s="255" t="s">
        <v>81</v>
      </c>
      <c r="AV119" s="14" t="s">
        <v>81</v>
      </c>
      <c r="AW119" s="14" t="s">
        <v>32</v>
      </c>
      <c r="AX119" s="14" t="s">
        <v>79</v>
      </c>
      <c r="AY119" s="255" t="s">
        <v>209</v>
      </c>
    </row>
    <row r="120" s="2" customFormat="1" ht="33" customHeight="1">
      <c r="A120" s="41"/>
      <c r="B120" s="42"/>
      <c r="C120" s="216" t="s">
        <v>245</v>
      </c>
      <c r="D120" s="216" t="s">
        <v>211</v>
      </c>
      <c r="E120" s="217" t="s">
        <v>412</v>
      </c>
      <c r="F120" s="218" t="s">
        <v>413</v>
      </c>
      <c r="G120" s="219" t="s">
        <v>362</v>
      </c>
      <c r="H120" s="220">
        <v>59.399999999999999</v>
      </c>
      <c r="I120" s="221"/>
      <c r="J120" s="222">
        <f>ROUND(I120*H120,2)</f>
        <v>0</v>
      </c>
      <c r="K120" s="218" t="s">
        <v>215</v>
      </c>
      <c r="L120" s="47"/>
      <c r="M120" s="223" t="s">
        <v>19</v>
      </c>
      <c r="N120" s="224" t="s">
        <v>42</v>
      </c>
      <c r="O120" s="87"/>
      <c r="P120" s="225">
        <f>O120*H120</f>
        <v>0</v>
      </c>
      <c r="Q120" s="225">
        <v>0</v>
      </c>
      <c r="R120" s="225">
        <f>Q120*H120</f>
        <v>0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216</v>
      </c>
      <c r="AT120" s="227" t="s">
        <v>211</v>
      </c>
      <c r="AU120" s="227" t="s">
        <v>81</v>
      </c>
      <c r="AY120" s="20" t="s">
        <v>209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20" t="s">
        <v>79</v>
      </c>
      <c r="BK120" s="228">
        <f>ROUND(I120*H120,2)</f>
        <v>0</v>
      </c>
      <c r="BL120" s="20" t="s">
        <v>216</v>
      </c>
      <c r="BM120" s="227" t="s">
        <v>2780</v>
      </c>
    </row>
    <row r="121" s="2" customFormat="1">
      <c r="A121" s="41"/>
      <c r="B121" s="42"/>
      <c r="C121" s="43"/>
      <c r="D121" s="229" t="s">
        <v>218</v>
      </c>
      <c r="E121" s="43"/>
      <c r="F121" s="230" t="s">
        <v>415</v>
      </c>
      <c r="G121" s="43"/>
      <c r="H121" s="43"/>
      <c r="I121" s="231"/>
      <c r="J121" s="43"/>
      <c r="K121" s="43"/>
      <c r="L121" s="47"/>
      <c r="M121" s="232"/>
      <c r="N121" s="233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218</v>
      </c>
      <c r="AU121" s="20" t="s">
        <v>81</v>
      </c>
    </row>
    <row r="122" s="14" customFormat="1">
      <c r="A122" s="14"/>
      <c r="B122" s="245"/>
      <c r="C122" s="246"/>
      <c r="D122" s="236" t="s">
        <v>220</v>
      </c>
      <c r="E122" s="247" t="s">
        <v>19</v>
      </c>
      <c r="F122" s="248" t="s">
        <v>2781</v>
      </c>
      <c r="G122" s="246"/>
      <c r="H122" s="249">
        <v>59.399999999999999</v>
      </c>
      <c r="I122" s="250"/>
      <c r="J122" s="246"/>
      <c r="K122" s="246"/>
      <c r="L122" s="251"/>
      <c r="M122" s="252"/>
      <c r="N122" s="253"/>
      <c r="O122" s="253"/>
      <c r="P122" s="253"/>
      <c r="Q122" s="253"/>
      <c r="R122" s="253"/>
      <c r="S122" s="253"/>
      <c r="T122" s="25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5" t="s">
        <v>220</v>
      </c>
      <c r="AU122" s="255" t="s">
        <v>81</v>
      </c>
      <c r="AV122" s="14" t="s">
        <v>81</v>
      </c>
      <c r="AW122" s="14" t="s">
        <v>32</v>
      </c>
      <c r="AX122" s="14" t="s">
        <v>79</v>
      </c>
      <c r="AY122" s="255" t="s">
        <v>209</v>
      </c>
    </row>
    <row r="123" s="2" customFormat="1" ht="24.15" customHeight="1">
      <c r="A123" s="41"/>
      <c r="B123" s="42"/>
      <c r="C123" s="216" t="s">
        <v>250</v>
      </c>
      <c r="D123" s="216" t="s">
        <v>211</v>
      </c>
      <c r="E123" s="217" t="s">
        <v>418</v>
      </c>
      <c r="F123" s="218" t="s">
        <v>419</v>
      </c>
      <c r="G123" s="219" t="s">
        <v>362</v>
      </c>
      <c r="H123" s="220">
        <v>59.399999999999999</v>
      </c>
      <c r="I123" s="221"/>
      <c r="J123" s="222">
        <f>ROUND(I123*H123,2)</f>
        <v>0</v>
      </c>
      <c r="K123" s="218" t="s">
        <v>215</v>
      </c>
      <c r="L123" s="47"/>
      <c r="M123" s="223" t="s">
        <v>19</v>
      </c>
      <c r="N123" s="224" t="s">
        <v>42</v>
      </c>
      <c r="O123" s="87"/>
      <c r="P123" s="225">
        <f>O123*H123</f>
        <v>0</v>
      </c>
      <c r="Q123" s="225">
        <v>0</v>
      </c>
      <c r="R123" s="225">
        <f>Q123*H123</f>
        <v>0</v>
      </c>
      <c r="S123" s="225">
        <v>0</v>
      </c>
      <c r="T123" s="226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7" t="s">
        <v>216</v>
      </c>
      <c r="AT123" s="227" t="s">
        <v>211</v>
      </c>
      <c r="AU123" s="227" t="s">
        <v>81</v>
      </c>
      <c r="AY123" s="20" t="s">
        <v>209</v>
      </c>
      <c r="BE123" s="228">
        <f>IF(N123="základní",J123,0)</f>
        <v>0</v>
      </c>
      <c r="BF123" s="228">
        <f>IF(N123="snížená",J123,0)</f>
        <v>0</v>
      </c>
      <c r="BG123" s="228">
        <f>IF(N123="zákl. přenesená",J123,0)</f>
        <v>0</v>
      </c>
      <c r="BH123" s="228">
        <f>IF(N123="sníž. přenesená",J123,0)</f>
        <v>0</v>
      </c>
      <c r="BI123" s="228">
        <f>IF(N123="nulová",J123,0)</f>
        <v>0</v>
      </c>
      <c r="BJ123" s="20" t="s">
        <v>79</v>
      </c>
      <c r="BK123" s="228">
        <f>ROUND(I123*H123,2)</f>
        <v>0</v>
      </c>
      <c r="BL123" s="20" t="s">
        <v>216</v>
      </c>
      <c r="BM123" s="227" t="s">
        <v>2782</v>
      </c>
    </row>
    <row r="124" s="2" customFormat="1">
      <c r="A124" s="41"/>
      <c r="B124" s="42"/>
      <c r="C124" s="43"/>
      <c r="D124" s="229" t="s">
        <v>218</v>
      </c>
      <c r="E124" s="43"/>
      <c r="F124" s="230" t="s">
        <v>421</v>
      </c>
      <c r="G124" s="43"/>
      <c r="H124" s="43"/>
      <c r="I124" s="231"/>
      <c r="J124" s="43"/>
      <c r="K124" s="43"/>
      <c r="L124" s="47"/>
      <c r="M124" s="232"/>
      <c r="N124" s="233"/>
      <c r="O124" s="87"/>
      <c r="P124" s="87"/>
      <c r="Q124" s="87"/>
      <c r="R124" s="87"/>
      <c r="S124" s="87"/>
      <c r="T124" s="88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0" t="s">
        <v>218</v>
      </c>
      <c r="AU124" s="20" t="s">
        <v>81</v>
      </c>
    </row>
    <row r="125" s="13" customFormat="1">
      <c r="A125" s="13"/>
      <c r="B125" s="234"/>
      <c r="C125" s="235"/>
      <c r="D125" s="236" t="s">
        <v>220</v>
      </c>
      <c r="E125" s="237" t="s">
        <v>19</v>
      </c>
      <c r="F125" s="238" t="s">
        <v>422</v>
      </c>
      <c r="G125" s="235"/>
      <c r="H125" s="237" t="s">
        <v>19</v>
      </c>
      <c r="I125" s="239"/>
      <c r="J125" s="235"/>
      <c r="K125" s="235"/>
      <c r="L125" s="240"/>
      <c r="M125" s="241"/>
      <c r="N125" s="242"/>
      <c r="O125" s="242"/>
      <c r="P125" s="242"/>
      <c r="Q125" s="242"/>
      <c r="R125" s="242"/>
      <c r="S125" s="242"/>
      <c r="T125" s="24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4" t="s">
        <v>220</v>
      </c>
      <c r="AU125" s="244" t="s">
        <v>81</v>
      </c>
      <c r="AV125" s="13" t="s">
        <v>79</v>
      </c>
      <c r="AW125" s="13" t="s">
        <v>32</v>
      </c>
      <c r="AX125" s="13" t="s">
        <v>71</v>
      </c>
      <c r="AY125" s="244" t="s">
        <v>209</v>
      </c>
    </row>
    <row r="126" s="14" customFormat="1">
      <c r="A126" s="14"/>
      <c r="B126" s="245"/>
      <c r="C126" s="246"/>
      <c r="D126" s="236" t="s">
        <v>220</v>
      </c>
      <c r="E126" s="247" t="s">
        <v>19</v>
      </c>
      <c r="F126" s="248" t="s">
        <v>2783</v>
      </c>
      <c r="G126" s="246"/>
      <c r="H126" s="249">
        <v>594</v>
      </c>
      <c r="I126" s="250"/>
      <c r="J126" s="246"/>
      <c r="K126" s="246"/>
      <c r="L126" s="251"/>
      <c r="M126" s="252"/>
      <c r="N126" s="253"/>
      <c r="O126" s="253"/>
      <c r="P126" s="253"/>
      <c r="Q126" s="253"/>
      <c r="R126" s="253"/>
      <c r="S126" s="253"/>
      <c r="T126" s="25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5" t="s">
        <v>220</v>
      </c>
      <c r="AU126" s="255" t="s">
        <v>81</v>
      </c>
      <c r="AV126" s="14" t="s">
        <v>81</v>
      </c>
      <c r="AW126" s="14" t="s">
        <v>32</v>
      </c>
      <c r="AX126" s="14" t="s">
        <v>71</v>
      </c>
      <c r="AY126" s="255" t="s">
        <v>209</v>
      </c>
    </row>
    <row r="127" s="16" customFormat="1">
      <c r="A127" s="16"/>
      <c r="B127" s="267"/>
      <c r="C127" s="268"/>
      <c r="D127" s="236" t="s">
        <v>220</v>
      </c>
      <c r="E127" s="269" t="s">
        <v>19</v>
      </c>
      <c r="F127" s="270" t="s">
        <v>370</v>
      </c>
      <c r="G127" s="268"/>
      <c r="H127" s="271">
        <v>594</v>
      </c>
      <c r="I127" s="272"/>
      <c r="J127" s="268"/>
      <c r="K127" s="268"/>
      <c r="L127" s="273"/>
      <c r="M127" s="274"/>
      <c r="N127" s="275"/>
      <c r="O127" s="275"/>
      <c r="P127" s="275"/>
      <c r="Q127" s="275"/>
      <c r="R127" s="275"/>
      <c r="S127" s="275"/>
      <c r="T127" s="27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T127" s="277" t="s">
        <v>220</v>
      </c>
      <c r="AU127" s="277" t="s">
        <v>81</v>
      </c>
      <c r="AV127" s="16" t="s">
        <v>146</v>
      </c>
      <c r="AW127" s="16" t="s">
        <v>32</v>
      </c>
      <c r="AX127" s="16" t="s">
        <v>71</v>
      </c>
      <c r="AY127" s="277" t="s">
        <v>209</v>
      </c>
    </row>
    <row r="128" s="13" customFormat="1">
      <c r="A128" s="13"/>
      <c r="B128" s="234"/>
      <c r="C128" s="235"/>
      <c r="D128" s="236" t="s">
        <v>220</v>
      </c>
      <c r="E128" s="237" t="s">
        <v>19</v>
      </c>
      <c r="F128" s="238" t="s">
        <v>425</v>
      </c>
      <c r="G128" s="235"/>
      <c r="H128" s="237" t="s">
        <v>19</v>
      </c>
      <c r="I128" s="239"/>
      <c r="J128" s="235"/>
      <c r="K128" s="235"/>
      <c r="L128" s="240"/>
      <c r="M128" s="241"/>
      <c r="N128" s="242"/>
      <c r="O128" s="242"/>
      <c r="P128" s="242"/>
      <c r="Q128" s="242"/>
      <c r="R128" s="242"/>
      <c r="S128" s="242"/>
      <c r="T128" s="24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4" t="s">
        <v>220</v>
      </c>
      <c r="AU128" s="244" t="s">
        <v>81</v>
      </c>
      <c r="AV128" s="13" t="s">
        <v>79</v>
      </c>
      <c r="AW128" s="13" t="s">
        <v>32</v>
      </c>
      <c r="AX128" s="13" t="s">
        <v>71</v>
      </c>
      <c r="AY128" s="244" t="s">
        <v>209</v>
      </c>
    </row>
    <row r="129" s="14" customFormat="1">
      <c r="A129" s="14"/>
      <c r="B129" s="245"/>
      <c r="C129" s="246"/>
      <c r="D129" s="236" t="s">
        <v>220</v>
      </c>
      <c r="E129" s="247" t="s">
        <v>19</v>
      </c>
      <c r="F129" s="248" t="s">
        <v>2784</v>
      </c>
      <c r="G129" s="246"/>
      <c r="H129" s="249">
        <v>59.399999999999999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5" t="s">
        <v>220</v>
      </c>
      <c r="AU129" s="255" t="s">
        <v>81</v>
      </c>
      <c r="AV129" s="14" t="s">
        <v>81</v>
      </c>
      <c r="AW129" s="14" t="s">
        <v>32</v>
      </c>
      <c r="AX129" s="14" t="s">
        <v>79</v>
      </c>
      <c r="AY129" s="255" t="s">
        <v>209</v>
      </c>
    </row>
    <row r="130" s="2" customFormat="1" ht="24.15" customHeight="1">
      <c r="A130" s="41"/>
      <c r="B130" s="42"/>
      <c r="C130" s="216" t="s">
        <v>255</v>
      </c>
      <c r="D130" s="216" t="s">
        <v>211</v>
      </c>
      <c r="E130" s="217" t="s">
        <v>464</v>
      </c>
      <c r="F130" s="218" t="s">
        <v>465</v>
      </c>
      <c r="G130" s="219" t="s">
        <v>258</v>
      </c>
      <c r="H130" s="220">
        <v>1173</v>
      </c>
      <c r="I130" s="221"/>
      <c r="J130" s="222">
        <f>ROUND(I130*H130,2)</f>
        <v>0</v>
      </c>
      <c r="K130" s="218" t="s">
        <v>215</v>
      </c>
      <c r="L130" s="47"/>
      <c r="M130" s="223" t="s">
        <v>19</v>
      </c>
      <c r="N130" s="224" t="s">
        <v>42</v>
      </c>
      <c r="O130" s="87"/>
      <c r="P130" s="225">
        <f>O130*H130</f>
        <v>0</v>
      </c>
      <c r="Q130" s="225">
        <v>0.00058</v>
      </c>
      <c r="R130" s="225">
        <f>Q130*H130</f>
        <v>0.68034000000000006</v>
      </c>
      <c r="S130" s="225">
        <v>0</v>
      </c>
      <c r="T130" s="226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7" t="s">
        <v>216</v>
      </c>
      <c r="AT130" s="227" t="s">
        <v>211</v>
      </c>
      <c r="AU130" s="227" t="s">
        <v>81</v>
      </c>
      <c r="AY130" s="20" t="s">
        <v>209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20" t="s">
        <v>79</v>
      </c>
      <c r="BK130" s="228">
        <f>ROUND(I130*H130,2)</f>
        <v>0</v>
      </c>
      <c r="BL130" s="20" t="s">
        <v>216</v>
      </c>
      <c r="BM130" s="227" t="s">
        <v>2785</v>
      </c>
    </row>
    <row r="131" s="2" customFormat="1">
      <c r="A131" s="41"/>
      <c r="B131" s="42"/>
      <c r="C131" s="43"/>
      <c r="D131" s="229" t="s">
        <v>218</v>
      </c>
      <c r="E131" s="43"/>
      <c r="F131" s="230" t="s">
        <v>467</v>
      </c>
      <c r="G131" s="43"/>
      <c r="H131" s="43"/>
      <c r="I131" s="231"/>
      <c r="J131" s="43"/>
      <c r="K131" s="43"/>
      <c r="L131" s="47"/>
      <c r="M131" s="232"/>
      <c r="N131" s="233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218</v>
      </c>
      <c r="AU131" s="20" t="s">
        <v>81</v>
      </c>
    </row>
    <row r="132" s="14" customFormat="1">
      <c r="A132" s="14"/>
      <c r="B132" s="245"/>
      <c r="C132" s="246"/>
      <c r="D132" s="236" t="s">
        <v>220</v>
      </c>
      <c r="E132" s="247" t="s">
        <v>19</v>
      </c>
      <c r="F132" s="248" t="s">
        <v>2786</v>
      </c>
      <c r="G132" s="246"/>
      <c r="H132" s="249">
        <v>1173</v>
      </c>
      <c r="I132" s="250"/>
      <c r="J132" s="246"/>
      <c r="K132" s="246"/>
      <c r="L132" s="251"/>
      <c r="M132" s="252"/>
      <c r="N132" s="253"/>
      <c r="O132" s="253"/>
      <c r="P132" s="253"/>
      <c r="Q132" s="253"/>
      <c r="R132" s="253"/>
      <c r="S132" s="253"/>
      <c r="T132" s="25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5" t="s">
        <v>220</v>
      </c>
      <c r="AU132" s="255" t="s">
        <v>81</v>
      </c>
      <c r="AV132" s="14" t="s">
        <v>81</v>
      </c>
      <c r="AW132" s="14" t="s">
        <v>32</v>
      </c>
      <c r="AX132" s="14" t="s">
        <v>79</v>
      </c>
      <c r="AY132" s="255" t="s">
        <v>209</v>
      </c>
    </row>
    <row r="133" s="2" customFormat="1" ht="24.15" customHeight="1">
      <c r="A133" s="41"/>
      <c r="B133" s="42"/>
      <c r="C133" s="216" t="s">
        <v>263</v>
      </c>
      <c r="D133" s="216" t="s">
        <v>211</v>
      </c>
      <c r="E133" s="217" t="s">
        <v>471</v>
      </c>
      <c r="F133" s="218" t="s">
        <v>472</v>
      </c>
      <c r="G133" s="219" t="s">
        <v>258</v>
      </c>
      <c r="H133" s="220">
        <v>1173</v>
      </c>
      <c r="I133" s="221"/>
      <c r="J133" s="222">
        <f>ROUND(I133*H133,2)</f>
        <v>0</v>
      </c>
      <c r="K133" s="218" t="s">
        <v>215</v>
      </c>
      <c r="L133" s="47"/>
      <c r="M133" s="223" t="s">
        <v>19</v>
      </c>
      <c r="N133" s="224" t="s">
        <v>42</v>
      </c>
      <c r="O133" s="87"/>
      <c r="P133" s="225">
        <f>O133*H133</f>
        <v>0</v>
      </c>
      <c r="Q133" s="225">
        <v>0</v>
      </c>
      <c r="R133" s="225">
        <f>Q133*H133</f>
        <v>0</v>
      </c>
      <c r="S133" s="225">
        <v>0</v>
      </c>
      <c r="T133" s="22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216</v>
      </c>
      <c r="AT133" s="227" t="s">
        <v>211</v>
      </c>
      <c r="AU133" s="227" t="s">
        <v>81</v>
      </c>
      <c r="AY133" s="20" t="s">
        <v>209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20" t="s">
        <v>79</v>
      </c>
      <c r="BK133" s="228">
        <f>ROUND(I133*H133,2)</f>
        <v>0</v>
      </c>
      <c r="BL133" s="20" t="s">
        <v>216</v>
      </c>
      <c r="BM133" s="227" t="s">
        <v>2787</v>
      </c>
    </row>
    <row r="134" s="2" customFormat="1">
      <c r="A134" s="41"/>
      <c r="B134" s="42"/>
      <c r="C134" s="43"/>
      <c r="D134" s="229" t="s">
        <v>218</v>
      </c>
      <c r="E134" s="43"/>
      <c r="F134" s="230" t="s">
        <v>474</v>
      </c>
      <c r="G134" s="43"/>
      <c r="H134" s="43"/>
      <c r="I134" s="231"/>
      <c r="J134" s="43"/>
      <c r="K134" s="43"/>
      <c r="L134" s="47"/>
      <c r="M134" s="232"/>
      <c r="N134" s="233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218</v>
      </c>
      <c r="AU134" s="20" t="s">
        <v>81</v>
      </c>
    </row>
    <row r="135" s="2" customFormat="1" ht="37.8" customHeight="1">
      <c r="A135" s="41"/>
      <c r="B135" s="42"/>
      <c r="C135" s="216" t="s">
        <v>272</v>
      </c>
      <c r="D135" s="216" t="s">
        <v>211</v>
      </c>
      <c r="E135" s="217" t="s">
        <v>598</v>
      </c>
      <c r="F135" s="218" t="s">
        <v>599</v>
      </c>
      <c r="G135" s="219" t="s">
        <v>362</v>
      </c>
      <c r="H135" s="220">
        <v>938.10000000000002</v>
      </c>
      <c r="I135" s="221"/>
      <c r="J135" s="222">
        <f>ROUND(I135*H135,2)</f>
        <v>0</v>
      </c>
      <c r="K135" s="218" t="s">
        <v>215</v>
      </c>
      <c r="L135" s="47"/>
      <c r="M135" s="223" t="s">
        <v>19</v>
      </c>
      <c r="N135" s="224" t="s">
        <v>42</v>
      </c>
      <c r="O135" s="87"/>
      <c r="P135" s="225">
        <f>O135*H135</f>
        <v>0</v>
      </c>
      <c r="Q135" s="225">
        <v>0</v>
      </c>
      <c r="R135" s="225">
        <f>Q135*H135</f>
        <v>0</v>
      </c>
      <c r="S135" s="225">
        <v>0</v>
      </c>
      <c r="T135" s="226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7" t="s">
        <v>216</v>
      </c>
      <c r="AT135" s="227" t="s">
        <v>211</v>
      </c>
      <c r="AU135" s="227" t="s">
        <v>81</v>
      </c>
      <c r="AY135" s="20" t="s">
        <v>209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20" t="s">
        <v>79</v>
      </c>
      <c r="BK135" s="228">
        <f>ROUND(I135*H135,2)</f>
        <v>0</v>
      </c>
      <c r="BL135" s="20" t="s">
        <v>216</v>
      </c>
      <c r="BM135" s="227" t="s">
        <v>2788</v>
      </c>
    </row>
    <row r="136" s="2" customFormat="1">
      <c r="A136" s="41"/>
      <c r="B136" s="42"/>
      <c r="C136" s="43"/>
      <c r="D136" s="229" t="s">
        <v>218</v>
      </c>
      <c r="E136" s="43"/>
      <c r="F136" s="230" t="s">
        <v>601</v>
      </c>
      <c r="G136" s="43"/>
      <c r="H136" s="43"/>
      <c r="I136" s="231"/>
      <c r="J136" s="43"/>
      <c r="K136" s="43"/>
      <c r="L136" s="47"/>
      <c r="M136" s="232"/>
      <c r="N136" s="233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218</v>
      </c>
      <c r="AU136" s="20" t="s">
        <v>81</v>
      </c>
    </row>
    <row r="137" s="13" customFormat="1">
      <c r="A137" s="13"/>
      <c r="B137" s="234"/>
      <c r="C137" s="235"/>
      <c r="D137" s="236" t="s">
        <v>220</v>
      </c>
      <c r="E137" s="237" t="s">
        <v>19</v>
      </c>
      <c r="F137" s="238" t="s">
        <v>610</v>
      </c>
      <c r="G137" s="235"/>
      <c r="H137" s="237" t="s">
        <v>19</v>
      </c>
      <c r="I137" s="239"/>
      <c r="J137" s="235"/>
      <c r="K137" s="235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220</v>
      </c>
      <c r="AU137" s="244" t="s">
        <v>81</v>
      </c>
      <c r="AV137" s="13" t="s">
        <v>79</v>
      </c>
      <c r="AW137" s="13" t="s">
        <v>32</v>
      </c>
      <c r="AX137" s="13" t="s">
        <v>71</v>
      </c>
      <c r="AY137" s="244" t="s">
        <v>209</v>
      </c>
    </row>
    <row r="138" s="14" customFormat="1">
      <c r="A138" s="14"/>
      <c r="B138" s="245"/>
      <c r="C138" s="246"/>
      <c r="D138" s="236" t="s">
        <v>220</v>
      </c>
      <c r="E138" s="247" t="s">
        <v>19</v>
      </c>
      <c r="F138" s="248" t="s">
        <v>2789</v>
      </c>
      <c r="G138" s="246"/>
      <c r="H138" s="249">
        <v>386.10000000000002</v>
      </c>
      <c r="I138" s="250"/>
      <c r="J138" s="246"/>
      <c r="K138" s="246"/>
      <c r="L138" s="251"/>
      <c r="M138" s="252"/>
      <c r="N138" s="253"/>
      <c r="O138" s="253"/>
      <c r="P138" s="253"/>
      <c r="Q138" s="253"/>
      <c r="R138" s="253"/>
      <c r="S138" s="253"/>
      <c r="T138" s="25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5" t="s">
        <v>220</v>
      </c>
      <c r="AU138" s="255" t="s">
        <v>81</v>
      </c>
      <c r="AV138" s="14" t="s">
        <v>81</v>
      </c>
      <c r="AW138" s="14" t="s">
        <v>32</v>
      </c>
      <c r="AX138" s="14" t="s">
        <v>71</v>
      </c>
      <c r="AY138" s="255" t="s">
        <v>209</v>
      </c>
    </row>
    <row r="139" s="16" customFormat="1">
      <c r="A139" s="16"/>
      <c r="B139" s="267"/>
      <c r="C139" s="268"/>
      <c r="D139" s="236" t="s">
        <v>220</v>
      </c>
      <c r="E139" s="269" t="s">
        <v>19</v>
      </c>
      <c r="F139" s="270" t="s">
        <v>370</v>
      </c>
      <c r="G139" s="268"/>
      <c r="H139" s="271">
        <v>386.10000000000002</v>
      </c>
      <c r="I139" s="272"/>
      <c r="J139" s="268"/>
      <c r="K139" s="268"/>
      <c r="L139" s="273"/>
      <c r="M139" s="274"/>
      <c r="N139" s="275"/>
      <c r="O139" s="275"/>
      <c r="P139" s="275"/>
      <c r="Q139" s="275"/>
      <c r="R139" s="275"/>
      <c r="S139" s="275"/>
      <c r="T139" s="27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T139" s="277" t="s">
        <v>220</v>
      </c>
      <c r="AU139" s="277" t="s">
        <v>81</v>
      </c>
      <c r="AV139" s="16" t="s">
        <v>146</v>
      </c>
      <c r="AW139" s="16" t="s">
        <v>32</v>
      </c>
      <c r="AX139" s="16" t="s">
        <v>71</v>
      </c>
      <c r="AY139" s="277" t="s">
        <v>209</v>
      </c>
    </row>
    <row r="140" s="13" customFormat="1">
      <c r="A140" s="13"/>
      <c r="B140" s="234"/>
      <c r="C140" s="235"/>
      <c r="D140" s="236" t="s">
        <v>220</v>
      </c>
      <c r="E140" s="237" t="s">
        <v>19</v>
      </c>
      <c r="F140" s="238" t="s">
        <v>617</v>
      </c>
      <c r="G140" s="235"/>
      <c r="H140" s="237" t="s">
        <v>19</v>
      </c>
      <c r="I140" s="239"/>
      <c r="J140" s="235"/>
      <c r="K140" s="235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220</v>
      </c>
      <c r="AU140" s="244" t="s">
        <v>81</v>
      </c>
      <c r="AV140" s="13" t="s">
        <v>79</v>
      </c>
      <c r="AW140" s="13" t="s">
        <v>32</v>
      </c>
      <c r="AX140" s="13" t="s">
        <v>71</v>
      </c>
      <c r="AY140" s="244" t="s">
        <v>209</v>
      </c>
    </row>
    <row r="141" s="14" customFormat="1">
      <c r="A141" s="14"/>
      <c r="B141" s="245"/>
      <c r="C141" s="246"/>
      <c r="D141" s="236" t="s">
        <v>220</v>
      </c>
      <c r="E141" s="247" t="s">
        <v>19</v>
      </c>
      <c r="F141" s="248" t="s">
        <v>2790</v>
      </c>
      <c r="G141" s="246"/>
      <c r="H141" s="249">
        <v>382.80000000000001</v>
      </c>
      <c r="I141" s="250"/>
      <c r="J141" s="246"/>
      <c r="K141" s="246"/>
      <c r="L141" s="251"/>
      <c r="M141" s="252"/>
      <c r="N141" s="253"/>
      <c r="O141" s="253"/>
      <c r="P141" s="253"/>
      <c r="Q141" s="253"/>
      <c r="R141" s="253"/>
      <c r="S141" s="253"/>
      <c r="T141" s="25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5" t="s">
        <v>220</v>
      </c>
      <c r="AU141" s="255" t="s">
        <v>81</v>
      </c>
      <c r="AV141" s="14" t="s">
        <v>81</v>
      </c>
      <c r="AW141" s="14" t="s">
        <v>32</v>
      </c>
      <c r="AX141" s="14" t="s">
        <v>71</v>
      </c>
      <c r="AY141" s="255" t="s">
        <v>209</v>
      </c>
    </row>
    <row r="142" s="16" customFormat="1">
      <c r="A142" s="16"/>
      <c r="B142" s="267"/>
      <c r="C142" s="268"/>
      <c r="D142" s="236" t="s">
        <v>220</v>
      </c>
      <c r="E142" s="269" t="s">
        <v>19</v>
      </c>
      <c r="F142" s="270" t="s">
        <v>370</v>
      </c>
      <c r="G142" s="268"/>
      <c r="H142" s="271">
        <v>382.80000000000001</v>
      </c>
      <c r="I142" s="272"/>
      <c r="J142" s="268"/>
      <c r="K142" s="268"/>
      <c r="L142" s="273"/>
      <c r="M142" s="274"/>
      <c r="N142" s="275"/>
      <c r="O142" s="275"/>
      <c r="P142" s="275"/>
      <c r="Q142" s="275"/>
      <c r="R142" s="275"/>
      <c r="S142" s="275"/>
      <c r="T142" s="27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T142" s="277" t="s">
        <v>220</v>
      </c>
      <c r="AU142" s="277" t="s">
        <v>81</v>
      </c>
      <c r="AV142" s="16" t="s">
        <v>146</v>
      </c>
      <c r="AW142" s="16" t="s">
        <v>32</v>
      </c>
      <c r="AX142" s="16" t="s">
        <v>71</v>
      </c>
      <c r="AY142" s="277" t="s">
        <v>209</v>
      </c>
    </row>
    <row r="143" s="13" customFormat="1">
      <c r="A143" s="13"/>
      <c r="B143" s="234"/>
      <c r="C143" s="235"/>
      <c r="D143" s="236" t="s">
        <v>220</v>
      </c>
      <c r="E143" s="237" t="s">
        <v>19</v>
      </c>
      <c r="F143" s="238" t="s">
        <v>1753</v>
      </c>
      <c r="G143" s="235"/>
      <c r="H143" s="237" t="s">
        <v>19</v>
      </c>
      <c r="I143" s="239"/>
      <c r="J143" s="235"/>
      <c r="K143" s="235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220</v>
      </c>
      <c r="AU143" s="244" t="s">
        <v>81</v>
      </c>
      <c r="AV143" s="13" t="s">
        <v>79</v>
      </c>
      <c r="AW143" s="13" t="s">
        <v>32</v>
      </c>
      <c r="AX143" s="13" t="s">
        <v>71</v>
      </c>
      <c r="AY143" s="244" t="s">
        <v>209</v>
      </c>
    </row>
    <row r="144" s="14" customFormat="1">
      <c r="A144" s="14"/>
      <c r="B144" s="245"/>
      <c r="C144" s="246"/>
      <c r="D144" s="236" t="s">
        <v>220</v>
      </c>
      <c r="E144" s="247" t="s">
        <v>19</v>
      </c>
      <c r="F144" s="248" t="s">
        <v>2791</v>
      </c>
      <c r="G144" s="246"/>
      <c r="H144" s="249">
        <v>34.5</v>
      </c>
      <c r="I144" s="250"/>
      <c r="J144" s="246"/>
      <c r="K144" s="246"/>
      <c r="L144" s="251"/>
      <c r="M144" s="252"/>
      <c r="N144" s="253"/>
      <c r="O144" s="253"/>
      <c r="P144" s="253"/>
      <c r="Q144" s="253"/>
      <c r="R144" s="253"/>
      <c r="S144" s="253"/>
      <c r="T144" s="25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5" t="s">
        <v>220</v>
      </c>
      <c r="AU144" s="255" t="s">
        <v>81</v>
      </c>
      <c r="AV144" s="14" t="s">
        <v>81</v>
      </c>
      <c r="AW144" s="14" t="s">
        <v>32</v>
      </c>
      <c r="AX144" s="14" t="s">
        <v>71</v>
      </c>
      <c r="AY144" s="255" t="s">
        <v>209</v>
      </c>
    </row>
    <row r="145" s="14" customFormat="1">
      <c r="A145" s="14"/>
      <c r="B145" s="245"/>
      <c r="C145" s="246"/>
      <c r="D145" s="236" t="s">
        <v>220</v>
      </c>
      <c r="E145" s="247" t="s">
        <v>19</v>
      </c>
      <c r="F145" s="248" t="s">
        <v>2792</v>
      </c>
      <c r="G145" s="246"/>
      <c r="H145" s="249">
        <v>134.69999999999999</v>
      </c>
      <c r="I145" s="250"/>
      <c r="J145" s="246"/>
      <c r="K145" s="246"/>
      <c r="L145" s="251"/>
      <c r="M145" s="252"/>
      <c r="N145" s="253"/>
      <c r="O145" s="253"/>
      <c r="P145" s="253"/>
      <c r="Q145" s="253"/>
      <c r="R145" s="253"/>
      <c r="S145" s="253"/>
      <c r="T145" s="25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5" t="s">
        <v>220</v>
      </c>
      <c r="AU145" s="255" t="s">
        <v>81</v>
      </c>
      <c r="AV145" s="14" t="s">
        <v>81</v>
      </c>
      <c r="AW145" s="14" t="s">
        <v>32</v>
      </c>
      <c r="AX145" s="14" t="s">
        <v>71</v>
      </c>
      <c r="AY145" s="255" t="s">
        <v>209</v>
      </c>
    </row>
    <row r="146" s="16" customFormat="1">
      <c r="A146" s="16"/>
      <c r="B146" s="267"/>
      <c r="C146" s="268"/>
      <c r="D146" s="236" t="s">
        <v>220</v>
      </c>
      <c r="E146" s="269" t="s">
        <v>19</v>
      </c>
      <c r="F146" s="270" t="s">
        <v>370</v>
      </c>
      <c r="G146" s="268"/>
      <c r="H146" s="271">
        <v>169.19999999999999</v>
      </c>
      <c r="I146" s="272"/>
      <c r="J146" s="268"/>
      <c r="K146" s="268"/>
      <c r="L146" s="273"/>
      <c r="M146" s="274"/>
      <c r="N146" s="275"/>
      <c r="O146" s="275"/>
      <c r="P146" s="275"/>
      <c r="Q146" s="275"/>
      <c r="R146" s="275"/>
      <c r="S146" s="275"/>
      <c r="T146" s="27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T146" s="277" t="s">
        <v>220</v>
      </c>
      <c r="AU146" s="277" t="s">
        <v>81</v>
      </c>
      <c r="AV146" s="16" t="s">
        <v>146</v>
      </c>
      <c r="AW146" s="16" t="s">
        <v>32</v>
      </c>
      <c r="AX146" s="16" t="s">
        <v>71</v>
      </c>
      <c r="AY146" s="277" t="s">
        <v>209</v>
      </c>
    </row>
    <row r="147" s="15" customFormat="1">
      <c r="A147" s="15"/>
      <c r="B147" s="256"/>
      <c r="C147" s="257"/>
      <c r="D147" s="236" t="s">
        <v>220</v>
      </c>
      <c r="E147" s="258" t="s">
        <v>19</v>
      </c>
      <c r="F147" s="259" t="s">
        <v>271</v>
      </c>
      <c r="G147" s="257"/>
      <c r="H147" s="260">
        <v>938.10000000000014</v>
      </c>
      <c r="I147" s="261"/>
      <c r="J147" s="257"/>
      <c r="K147" s="257"/>
      <c r="L147" s="262"/>
      <c r="M147" s="263"/>
      <c r="N147" s="264"/>
      <c r="O147" s="264"/>
      <c r="P147" s="264"/>
      <c r="Q147" s="264"/>
      <c r="R147" s="264"/>
      <c r="S147" s="264"/>
      <c r="T147" s="26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66" t="s">
        <v>220</v>
      </c>
      <c r="AU147" s="266" t="s">
        <v>81</v>
      </c>
      <c r="AV147" s="15" t="s">
        <v>216</v>
      </c>
      <c r="AW147" s="15" t="s">
        <v>32</v>
      </c>
      <c r="AX147" s="15" t="s">
        <v>79</v>
      </c>
      <c r="AY147" s="266" t="s">
        <v>209</v>
      </c>
    </row>
    <row r="148" s="2" customFormat="1" ht="37.8" customHeight="1">
      <c r="A148" s="41"/>
      <c r="B148" s="42"/>
      <c r="C148" s="216" t="s">
        <v>8</v>
      </c>
      <c r="D148" s="216" t="s">
        <v>211</v>
      </c>
      <c r="E148" s="217" t="s">
        <v>624</v>
      </c>
      <c r="F148" s="218" t="s">
        <v>625</v>
      </c>
      <c r="G148" s="219" t="s">
        <v>362</v>
      </c>
      <c r="H148" s="220">
        <v>3.2999999999999998</v>
      </c>
      <c r="I148" s="221"/>
      <c r="J148" s="222">
        <f>ROUND(I148*H148,2)</f>
        <v>0</v>
      </c>
      <c r="K148" s="218" t="s">
        <v>215</v>
      </c>
      <c r="L148" s="47"/>
      <c r="M148" s="223" t="s">
        <v>19</v>
      </c>
      <c r="N148" s="224" t="s">
        <v>42</v>
      </c>
      <c r="O148" s="87"/>
      <c r="P148" s="225">
        <f>O148*H148</f>
        <v>0</v>
      </c>
      <c r="Q148" s="225">
        <v>0</v>
      </c>
      <c r="R148" s="225">
        <f>Q148*H148</f>
        <v>0</v>
      </c>
      <c r="S148" s="225">
        <v>0</v>
      </c>
      <c r="T148" s="226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7" t="s">
        <v>216</v>
      </c>
      <c r="AT148" s="227" t="s">
        <v>211</v>
      </c>
      <c r="AU148" s="227" t="s">
        <v>81</v>
      </c>
      <c r="AY148" s="20" t="s">
        <v>209</v>
      </c>
      <c r="BE148" s="228">
        <f>IF(N148="základní",J148,0)</f>
        <v>0</v>
      </c>
      <c r="BF148" s="228">
        <f>IF(N148="snížená",J148,0)</f>
        <v>0</v>
      </c>
      <c r="BG148" s="228">
        <f>IF(N148="zákl. přenesená",J148,0)</f>
        <v>0</v>
      </c>
      <c r="BH148" s="228">
        <f>IF(N148="sníž. přenesená",J148,0)</f>
        <v>0</v>
      </c>
      <c r="BI148" s="228">
        <f>IF(N148="nulová",J148,0)</f>
        <v>0</v>
      </c>
      <c r="BJ148" s="20" t="s">
        <v>79</v>
      </c>
      <c r="BK148" s="228">
        <f>ROUND(I148*H148,2)</f>
        <v>0</v>
      </c>
      <c r="BL148" s="20" t="s">
        <v>216</v>
      </c>
      <c r="BM148" s="227" t="s">
        <v>2793</v>
      </c>
    </row>
    <row r="149" s="2" customFormat="1">
      <c r="A149" s="41"/>
      <c r="B149" s="42"/>
      <c r="C149" s="43"/>
      <c r="D149" s="229" t="s">
        <v>218</v>
      </c>
      <c r="E149" s="43"/>
      <c r="F149" s="230" t="s">
        <v>627</v>
      </c>
      <c r="G149" s="43"/>
      <c r="H149" s="43"/>
      <c r="I149" s="231"/>
      <c r="J149" s="43"/>
      <c r="K149" s="43"/>
      <c r="L149" s="47"/>
      <c r="M149" s="232"/>
      <c r="N149" s="233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218</v>
      </c>
      <c r="AU149" s="20" t="s">
        <v>81</v>
      </c>
    </row>
    <row r="150" s="13" customFormat="1">
      <c r="A150" s="13"/>
      <c r="B150" s="234"/>
      <c r="C150" s="235"/>
      <c r="D150" s="236" t="s">
        <v>220</v>
      </c>
      <c r="E150" s="237" t="s">
        <v>19</v>
      </c>
      <c r="F150" s="238" t="s">
        <v>628</v>
      </c>
      <c r="G150" s="235"/>
      <c r="H150" s="237" t="s">
        <v>19</v>
      </c>
      <c r="I150" s="239"/>
      <c r="J150" s="235"/>
      <c r="K150" s="235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220</v>
      </c>
      <c r="AU150" s="244" t="s">
        <v>81</v>
      </c>
      <c r="AV150" s="13" t="s">
        <v>79</v>
      </c>
      <c r="AW150" s="13" t="s">
        <v>32</v>
      </c>
      <c r="AX150" s="13" t="s">
        <v>71</v>
      </c>
      <c r="AY150" s="244" t="s">
        <v>209</v>
      </c>
    </row>
    <row r="151" s="13" customFormat="1">
      <c r="A151" s="13"/>
      <c r="B151" s="234"/>
      <c r="C151" s="235"/>
      <c r="D151" s="236" t="s">
        <v>220</v>
      </c>
      <c r="E151" s="237" t="s">
        <v>19</v>
      </c>
      <c r="F151" s="238" t="s">
        <v>629</v>
      </c>
      <c r="G151" s="235"/>
      <c r="H151" s="237" t="s">
        <v>19</v>
      </c>
      <c r="I151" s="239"/>
      <c r="J151" s="235"/>
      <c r="K151" s="235"/>
      <c r="L151" s="240"/>
      <c r="M151" s="241"/>
      <c r="N151" s="242"/>
      <c r="O151" s="242"/>
      <c r="P151" s="242"/>
      <c r="Q151" s="242"/>
      <c r="R151" s="242"/>
      <c r="S151" s="242"/>
      <c r="T151" s="24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4" t="s">
        <v>220</v>
      </c>
      <c r="AU151" s="244" t="s">
        <v>81</v>
      </c>
      <c r="AV151" s="13" t="s">
        <v>79</v>
      </c>
      <c r="AW151" s="13" t="s">
        <v>32</v>
      </c>
      <c r="AX151" s="13" t="s">
        <v>71</v>
      </c>
      <c r="AY151" s="244" t="s">
        <v>209</v>
      </c>
    </row>
    <row r="152" s="14" customFormat="1">
      <c r="A152" s="14"/>
      <c r="B152" s="245"/>
      <c r="C152" s="246"/>
      <c r="D152" s="236" t="s">
        <v>220</v>
      </c>
      <c r="E152" s="247" t="s">
        <v>19</v>
      </c>
      <c r="F152" s="248" t="s">
        <v>2789</v>
      </c>
      <c r="G152" s="246"/>
      <c r="H152" s="249">
        <v>386.10000000000002</v>
      </c>
      <c r="I152" s="250"/>
      <c r="J152" s="246"/>
      <c r="K152" s="246"/>
      <c r="L152" s="251"/>
      <c r="M152" s="252"/>
      <c r="N152" s="253"/>
      <c r="O152" s="253"/>
      <c r="P152" s="253"/>
      <c r="Q152" s="253"/>
      <c r="R152" s="253"/>
      <c r="S152" s="253"/>
      <c r="T152" s="25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5" t="s">
        <v>220</v>
      </c>
      <c r="AU152" s="255" t="s">
        <v>81</v>
      </c>
      <c r="AV152" s="14" t="s">
        <v>81</v>
      </c>
      <c r="AW152" s="14" t="s">
        <v>32</v>
      </c>
      <c r="AX152" s="14" t="s">
        <v>71</v>
      </c>
      <c r="AY152" s="255" t="s">
        <v>209</v>
      </c>
    </row>
    <row r="153" s="16" customFormat="1">
      <c r="A153" s="16"/>
      <c r="B153" s="267"/>
      <c r="C153" s="268"/>
      <c r="D153" s="236" t="s">
        <v>220</v>
      </c>
      <c r="E153" s="269" t="s">
        <v>19</v>
      </c>
      <c r="F153" s="270" t="s">
        <v>370</v>
      </c>
      <c r="G153" s="268"/>
      <c r="H153" s="271">
        <v>386.10000000000002</v>
      </c>
      <c r="I153" s="272"/>
      <c r="J153" s="268"/>
      <c r="K153" s="268"/>
      <c r="L153" s="273"/>
      <c r="M153" s="274"/>
      <c r="N153" s="275"/>
      <c r="O153" s="275"/>
      <c r="P153" s="275"/>
      <c r="Q153" s="275"/>
      <c r="R153" s="275"/>
      <c r="S153" s="275"/>
      <c r="T153" s="27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T153" s="277" t="s">
        <v>220</v>
      </c>
      <c r="AU153" s="277" t="s">
        <v>81</v>
      </c>
      <c r="AV153" s="16" t="s">
        <v>146</v>
      </c>
      <c r="AW153" s="16" t="s">
        <v>32</v>
      </c>
      <c r="AX153" s="16" t="s">
        <v>71</v>
      </c>
      <c r="AY153" s="277" t="s">
        <v>209</v>
      </c>
    </row>
    <row r="154" s="13" customFormat="1">
      <c r="A154" s="13"/>
      <c r="B154" s="234"/>
      <c r="C154" s="235"/>
      <c r="D154" s="236" t="s">
        <v>220</v>
      </c>
      <c r="E154" s="237" t="s">
        <v>19</v>
      </c>
      <c r="F154" s="238" t="s">
        <v>630</v>
      </c>
      <c r="G154" s="235"/>
      <c r="H154" s="237" t="s">
        <v>19</v>
      </c>
      <c r="I154" s="239"/>
      <c r="J154" s="235"/>
      <c r="K154" s="235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220</v>
      </c>
      <c r="AU154" s="244" t="s">
        <v>81</v>
      </c>
      <c r="AV154" s="13" t="s">
        <v>79</v>
      </c>
      <c r="AW154" s="13" t="s">
        <v>32</v>
      </c>
      <c r="AX154" s="13" t="s">
        <v>71</v>
      </c>
      <c r="AY154" s="244" t="s">
        <v>209</v>
      </c>
    </row>
    <row r="155" s="14" customFormat="1">
      <c r="A155" s="14"/>
      <c r="B155" s="245"/>
      <c r="C155" s="246"/>
      <c r="D155" s="236" t="s">
        <v>220</v>
      </c>
      <c r="E155" s="247" t="s">
        <v>19</v>
      </c>
      <c r="F155" s="248" t="s">
        <v>2794</v>
      </c>
      <c r="G155" s="246"/>
      <c r="H155" s="249">
        <v>-382.80000000000001</v>
      </c>
      <c r="I155" s="250"/>
      <c r="J155" s="246"/>
      <c r="K155" s="246"/>
      <c r="L155" s="251"/>
      <c r="M155" s="252"/>
      <c r="N155" s="253"/>
      <c r="O155" s="253"/>
      <c r="P155" s="253"/>
      <c r="Q155" s="253"/>
      <c r="R155" s="253"/>
      <c r="S155" s="253"/>
      <c r="T155" s="25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5" t="s">
        <v>220</v>
      </c>
      <c r="AU155" s="255" t="s">
        <v>81</v>
      </c>
      <c r="AV155" s="14" t="s">
        <v>81</v>
      </c>
      <c r="AW155" s="14" t="s">
        <v>32</v>
      </c>
      <c r="AX155" s="14" t="s">
        <v>71</v>
      </c>
      <c r="AY155" s="255" t="s">
        <v>209</v>
      </c>
    </row>
    <row r="156" s="15" customFormat="1">
      <c r="A156" s="15"/>
      <c r="B156" s="256"/>
      <c r="C156" s="257"/>
      <c r="D156" s="236" t="s">
        <v>220</v>
      </c>
      <c r="E156" s="258" t="s">
        <v>19</v>
      </c>
      <c r="F156" s="259" t="s">
        <v>271</v>
      </c>
      <c r="G156" s="257"/>
      <c r="H156" s="260">
        <v>3.3000000000000114</v>
      </c>
      <c r="I156" s="261"/>
      <c r="J156" s="257"/>
      <c r="K156" s="257"/>
      <c r="L156" s="262"/>
      <c r="M156" s="263"/>
      <c r="N156" s="264"/>
      <c r="O156" s="264"/>
      <c r="P156" s="264"/>
      <c r="Q156" s="264"/>
      <c r="R156" s="264"/>
      <c r="S156" s="264"/>
      <c r="T156" s="26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66" t="s">
        <v>220</v>
      </c>
      <c r="AU156" s="266" t="s">
        <v>81</v>
      </c>
      <c r="AV156" s="15" t="s">
        <v>216</v>
      </c>
      <c r="AW156" s="15" t="s">
        <v>32</v>
      </c>
      <c r="AX156" s="15" t="s">
        <v>79</v>
      </c>
      <c r="AY156" s="266" t="s">
        <v>209</v>
      </c>
    </row>
    <row r="157" s="2" customFormat="1" ht="37.8" customHeight="1">
      <c r="A157" s="41"/>
      <c r="B157" s="42"/>
      <c r="C157" s="216" t="s">
        <v>284</v>
      </c>
      <c r="D157" s="216" t="s">
        <v>211</v>
      </c>
      <c r="E157" s="217" t="s">
        <v>633</v>
      </c>
      <c r="F157" s="218" t="s">
        <v>634</v>
      </c>
      <c r="G157" s="219" t="s">
        <v>362</v>
      </c>
      <c r="H157" s="220">
        <v>16.5</v>
      </c>
      <c r="I157" s="221"/>
      <c r="J157" s="222">
        <f>ROUND(I157*H157,2)</f>
        <v>0</v>
      </c>
      <c r="K157" s="218" t="s">
        <v>215</v>
      </c>
      <c r="L157" s="47"/>
      <c r="M157" s="223" t="s">
        <v>19</v>
      </c>
      <c r="N157" s="224" t="s">
        <v>42</v>
      </c>
      <c r="O157" s="87"/>
      <c r="P157" s="225">
        <f>O157*H157</f>
        <v>0</v>
      </c>
      <c r="Q157" s="225">
        <v>0</v>
      </c>
      <c r="R157" s="225">
        <f>Q157*H157</f>
        <v>0</v>
      </c>
      <c r="S157" s="225">
        <v>0</v>
      </c>
      <c r="T157" s="226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27" t="s">
        <v>216</v>
      </c>
      <c r="AT157" s="227" t="s">
        <v>211</v>
      </c>
      <c r="AU157" s="227" t="s">
        <v>81</v>
      </c>
      <c r="AY157" s="20" t="s">
        <v>209</v>
      </c>
      <c r="BE157" s="228">
        <f>IF(N157="základní",J157,0)</f>
        <v>0</v>
      </c>
      <c r="BF157" s="228">
        <f>IF(N157="snížená",J157,0)</f>
        <v>0</v>
      </c>
      <c r="BG157" s="228">
        <f>IF(N157="zákl. přenesená",J157,0)</f>
        <v>0</v>
      </c>
      <c r="BH157" s="228">
        <f>IF(N157="sníž. přenesená",J157,0)</f>
        <v>0</v>
      </c>
      <c r="BI157" s="228">
        <f>IF(N157="nulová",J157,0)</f>
        <v>0</v>
      </c>
      <c r="BJ157" s="20" t="s">
        <v>79</v>
      </c>
      <c r="BK157" s="228">
        <f>ROUND(I157*H157,2)</f>
        <v>0</v>
      </c>
      <c r="BL157" s="20" t="s">
        <v>216</v>
      </c>
      <c r="BM157" s="227" t="s">
        <v>2795</v>
      </c>
    </row>
    <row r="158" s="2" customFormat="1">
      <c r="A158" s="41"/>
      <c r="B158" s="42"/>
      <c r="C158" s="43"/>
      <c r="D158" s="229" t="s">
        <v>218</v>
      </c>
      <c r="E158" s="43"/>
      <c r="F158" s="230" t="s">
        <v>636</v>
      </c>
      <c r="G158" s="43"/>
      <c r="H158" s="43"/>
      <c r="I158" s="231"/>
      <c r="J158" s="43"/>
      <c r="K158" s="43"/>
      <c r="L158" s="47"/>
      <c r="M158" s="232"/>
      <c r="N158" s="233"/>
      <c r="O158" s="87"/>
      <c r="P158" s="87"/>
      <c r="Q158" s="87"/>
      <c r="R158" s="87"/>
      <c r="S158" s="87"/>
      <c r="T158" s="88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T158" s="20" t="s">
        <v>218</v>
      </c>
      <c r="AU158" s="20" t="s">
        <v>81</v>
      </c>
    </row>
    <row r="159" s="14" customFormat="1">
      <c r="A159" s="14"/>
      <c r="B159" s="245"/>
      <c r="C159" s="246"/>
      <c r="D159" s="236" t="s">
        <v>220</v>
      </c>
      <c r="E159" s="246"/>
      <c r="F159" s="248" t="s">
        <v>2796</v>
      </c>
      <c r="G159" s="246"/>
      <c r="H159" s="249">
        <v>16.5</v>
      </c>
      <c r="I159" s="250"/>
      <c r="J159" s="246"/>
      <c r="K159" s="246"/>
      <c r="L159" s="251"/>
      <c r="M159" s="252"/>
      <c r="N159" s="253"/>
      <c r="O159" s="253"/>
      <c r="P159" s="253"/>
      <c r="Q159" s="253"/>
      <c r="R159" s="253"/>
      <c r="S159" s="253"/>
      <c r="T159" s="25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5" t="s">
        <v>220</v>
      </c>
      <c r="AU159" s="255" t="s">
        <v>81</v>
      </c>
      <c r="AV159" s="14" t="s">
        <v>81</v>
      </c>
      <c r="AW159" s="14" t="s">
        <v>4</v>
      </c>
      <c r="AX159" s="14" t="s">
        <v>79</v>
      </c>
      <c r="AY159" s="255" t="s">
        <v>209</v>
      </c>
    </row>
    <row r="160" s="2" customFormat="1" ht="37.8" customHeight="1">
      <c r="A160" s="41"/>
      <c r="B160" s="42"/>
      <c r="C160" s="216" t="s">
        <v>290</v>
      </c>
      <c r="D160" s="216" t="s">
        <v>211</v>
      </c>
      <c r="E160" s="217" t="s">
        <v>639</v>
      </c>
      <c r="F160" s="218" t="s">
        <v>640</v>
      </c>
      <c r="G160" s="219" t="s">
        <v>362</v>
      </c>
      <c r="H160" s="220">
        <v>207.90000000000001</v>
      </c>
      <c r="I160" s="221"/>
      <c r="J160" s="222">
        <f>ROUND(I160*H160,2)</f>
        <v>0</v>
      </c>
      <c r="K160" s="218" t="s">
        <v>215</v>
      </c>
      <c r="L160" s="47"/>
      <c r="M160" s="223" t="s">
        <v>19</v>
      </c>
      <c r="N160" s="224" t="s">
        <v>42</v>
      </c>
      <c r="O160" s="87"/>
      <c r="P160" s="225">
        <f>O160*H160</f>
        <v>0</v>
      </c>
      <c r="Q160" s="225">
        <v>0</v>
      </c>
      <c r="R160" s="225">
        <f>Q160*H160</f>
        <v>0</v>
      </c>
      <c r="S160" s="225">
        <v>0</v>
      </c>
      <c r="T160" s="226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7" t="s">
        <v>216</v>
      </c>
      <c r="AT160" s="227" t="s">
        <v>211</v>
      </c>
      <c r="AU160" s="227" t="s">
        <v>81</v>
      </c>
      <c r="AY160" s="20" t="s">
        <v>209</v>
      </c>
      <c r="BE160" s="228">
        <f>IF(N160="základní",J160,0)</f>
        <v>0</v>
      </c>
      <c r="BF160" s="228">
        <f>IF(N160="snížená",J160,0)</f>
        <v>0</v>
      </c>
      <c r="BG160" s="228">
        <f>IF(N160="zákl. přenesená",J160,0)</f>
        <v>0</v>
      </c>
      <c r="BH160" s="228">
        <f>IF(N160="sníž. přenesená",J160,0)</f>
        <v>0</v>
      </c>
      <c r="BI160" s="228">
        <f>IF(N160="nulová",J160,0)</f>
        <v>0</v>
      </c>
      <c r="BJ160" s="20" t="s">
        <v>79</v>
      </c>
      <c r="BK160" s="228">
        <f>ROUND(I160*H160,2)</f>
        <v>0</v>
      </c>
      <c r="BL160" s="20" t="s">
        <v>216</v>
      </c>
      <c r="BM160" s="227" t="s">
        <v>2797</v>
      </c>
    </row>
    <row r="161" s="2" customFormat="1">
      <c r="A161" s="41"/>
      <c r="B161" s="42"/>
      <c r="C161" s="43"/>
      <c r="D161" s="229" t="s">
        <v>218</v>
      </c>
      <c r="E161" s="43"/>
      <c r="F161" s="230" t="s">
        <v>642</v>
      </c>
      <c r="G161" s="43"/>
      <c r="H161" s="43"/>
      <c r="I161" s="231"/>
      <c r="J161" s="43"/>
      <c r="K161" s="43"/>
      <c r="L161" s="47"/>
      <c r="M161" s="232"/>
      <c r="N161" s="233"/>
      <c r="O161" s="87"/>
      <c r="P161" s="87"/>
      <c r="Q161" s="87"/>
      <c r="R161" s="87"/>
      <c r="S161" s="87"/>
      <c r="T161" s="88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0" t="s">
        <v>218</v>
      </c>
      <c r="AU161" s="20" t="s">
        <v>81</v>
      </c>
    </row>
    <row r="162" s="13" customFormat="1">
      <c r="A162" s="13"/>
      <c r="B162" s="234"/>
      <c r="C162" s="235"/>
      <c r="D162" s="236" t="s">
        <v>220</v>
      </c>
      <c r="E162" s="237" t="s">
        <v>19</v>
      </c>
      <c r="F162" s="238" t="s">
        <v>628</v>
      </c>
      <c r="G162" s="235"/>
      <c r="H162" s="237" t="s">
        <v>19</v>
      </c>
      <c r="I162" s="239"/>
      <c r="J162" s="235"/>
      <c r="K162" s="235"/>
      <c r="L162" s="240"/>
      <c r="M162" s="241"/>
      <c r="N162" s="242"/>
      <c r="O162" s="242"/>
      <c r="P162" s="242"/>
      <c r="Q162" s="242"/>
      <c r="R162" s="242"/>
      <c r="S162" s="242"/>
      <c r="T162" s="24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4" t="s">
        <v>220</v>
      </c>
      <c r="AU162" s="244" t="s">
        <v>81</v>
      </c>
      <c r="AV162" s="13" t="s">
        <v>79</v>
      </c>
      <c r="AW162" s="13" t="s">
        <v>32</v>
      </c>
      <c r="AX162" s="13" t="s">
        <v>71</v>
      </c>
      <c r="AY162" s="244" t="s">
        <v>209</v>
      </c>
    </row>
    <row r="163" s="13" customFormat="1">
      <c r="A163" s="13"/>
      <c r="B163" s="234"/>
      <c r="C163" s="235"/>
      <c r="D163" s="236" t="s">
        <v>220</v>
      </c>
      <c r="E163" s="237" t="s">
        <v>19</v>
      </c>
      <c r="F163" s="238" t="s">
        <v>629</v>
      </c>
      <c r="G163" s="235"/>
      <c r="H163" s="237" t="s">
        <v>19</v>
      </c>
      <c r="I163" s="239"/>
      <c r="J163" s="235"/>
      <c r="K163" s="235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220</v>
      </c>
      <c r="AU163" s="244" t="s">
        <v>81</v>
      </c>
      <c r="AV163" s="13" t="s">
        <v>79</v>
      </c>
      <c r="AW163" s="13" t="s">
        <v>32</v>
      </c>
      <c r="AX163" s="13" t="s">
        <v>71</v>
      </c>
      <c r="AY163" s="244" t="s">
        <v>209</v>
      </c>
    </row>
    <row r="164" s="14" customFormat="1">
      <c r="A164" s="14"/>
      <c r="B164" s="245"/>
      <c r="C164" s="246"/>
      <c r="D164" s="236" t="s">
        <v>220</v>
      </c>
      <c r="E164" s="247" t="s">
        <v>19</v>
      </c>
      <c r="F164" s="248" t="s">
        <v>2798</v>
      </c>
      <c r="G164" s="246"/>
      <c r="H164" s="249">
        <v>207.90000000000001</v>
      </c>
      <c r="I164" s="250"/>
      <c r="J164" s="246"/>
      <c r="K164" s="246"/>
      <c r="L164" s="251"/>
      <c r="M164" s="252"/>
      <c r="N164" s="253"/>
      <c r="O164" s="253"/>
      <c r="P164" s="253"/>
      <c r="Q164" s="253"/>
      <c r="R164" s="253"/>
      <c r="S164" s="253"/>
      <c r="T164" s="25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5" t="s">
        <v>220</v>
      </c>
      <c r="AU164" s="255" t="s">
        <v>81</v>
      </c>
      <c r="AV164" s="14" t="s">
        <v>81</v>
      </c>
      <c r="AW164" s="14" t="s">
        <v>32</v>
      </c>
      <c r="AX164" s="14" t="s">
        <v>79</v>
      </c>
      <c r="AY164" s="255" t="s">
        <v>209</v>
      </c>
    </row>
    <row r="165" s="2" customFormat="1" ht="37.8" customHeight="1">
      <c r="A165" s="41"/>
      <c r="B165" s="42"/>
      <c r="C165" s="216" t="s">
        <v>296</v>
      </c>
      <c r="D165" s="216" t="s">
        <v>211</v>
      </c>
      <c r="E165" s="217" t="s">
        <v>644</v>
      </c>
      <c r="F165" s="218" t="s">
        <v>645</v>
      </c>
      <c r="G165" s="219" t="s">
        <v>362</v>
      </c>
      <c r="H165" s="220">
        <v>1039.5</v>
      </c>
      <c r="I165" s="221"/>
      <c r="J165" s="222">
        <f>ROUND(I165*H165,2)</f>
        <v>0</v>
      </c>
      <c r="K165" s="218" t="s">
        <v>215</v>
      </c>
      <c r="L165" s="47"/>
      <c r="M165" s="223" t="s">
        <v>19</v>
      </c>
      <c r="N165" s="224" t="s">
        <v>42</v>
      </c>
      <c r="O165" s="87"/>
      <c r="P165" s="225">
        <f>O165*H165</f>
        <v>0</v>
      </c>
      <c r="Q165" s="225">
        <v>0</v>
      </c>
      <c r="R165" s="225">
        <f>Q165*H165</f>
        <v>0</v>
      </c>
      <c r="S165" s="225">
        <v>0</v>
      </c>
      <c r="T165" s="226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7" t="s">
        <v>216</v>
      </c>
      <c r="AT165" s="227" t="s">
        <v>211</v>
      </c>
      <c r="AU165" s="227" t="s">
        <v>81</v>
      </c>
      <c r="AY165" s="20" t="s">
        <v>209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20" t="s">
        <v>79</v>
      </c>
      <c r="BK165" s="228">
        <f>ROUND(I165*H165,2)</f>
        <v>0</v>
      </c>
      <c r="BL165" s="20" t="s">
        <v>216</v>
      </c>
      <c r="BM165" s="227" t="s">
        <v>2799</v>
      </c>
    </row>
    <row r="166" s="2" customFormat="1">
      <c r="A166" s="41"/>
      <c r="B166" s="42"/>
      <c r="C166" s="43"/>
      <c r="D166" s="229" t="s">
        <v>218</v>
      </c>
      <c r="E166" s="43"/>
      <c r="F166" s="230" t="s">
        <v>647</v>
      </c>
      <c r="G166" s="43"/>
      <c r="H166" s="43"/>
      <c r="I166" s="231"/>
      <c r="J166" s="43"/>
      <c r="K166" s="43"/>
      <c r="L166" s="47"/>
      <c r="M166" s="232"/>
      <c r="N166" s="233"/>
      <c r="O166" s="87"/>
      <c r="P166" s="87"/>
      <c r="Q166" s="87"/>
      <c r="R166" s="87"/>
      <c r="S166" s="87"/>
      <c r="T166" s="88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T166" s="20" t="s">
        <v>218</v>
      </c>
      <c r="AU166" s="20" t="s">
        <v>81</v>
      </c>
    </row>
    <row r="167" s="14" customFormat="1">
      <c r="A167" s="14"/>
      <c r="B167" s="245"/>
      <c r="C167" s="246"/>
      <c r="D167" s="236" t="s">
        <v>220</v>
      </c>
      <c r="E167" s="246"/>
      <c r="F167" s="248" t="s">
        <v>2800</v>
      </c>
      <c r="G167" s="246"/>
      <c r="H167" s="249">
        <v>1039.5</v>
      </c>
      <c r="I167" s="250"/>
      <c r="J167" s="246"/>
      <c r="K167" s="246"/>
      <c r="L167" s="251"/>
      <c r="M167" s="252"/>
      <c r="N167" s="253"/>
      <c r="O167" s="253"/>
      <c r="P167" s="253"/>
      <c r="Q167" s="253"/>
      <c r="R167" s="253"/>
      <c r="S167" s="253"/>
      <c r="T167" s="25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5" t="s">
        <v>220</v>
      </c>
      <c r="AU167" s="255" t="s">
        <v>81</v>
      </c>
      <c r="AV167" s="14" t="s">
        <v>81</v>
      </c>
      <c r="AW167" s="14" t="s">
        <v>4</v>
      </c>
      <c r="AX167" s="14" t="s">
        <v>79</v>
      </c>
      <c r="AY167" s="255" t="s">
        <v>209</v>
      </c>
    </row>
    <row r="168" s="2" customFormat="1" ht="24.15" customHeight="1">
      <c r="A168" s="41"/>
      <c r="B168" s="42"/>
      <c r="C168" s="216" t="s">
        <v>304</v>
      </c>
      <c r="D168" s="216" t="s">
        <v>211</v>
      </c>
      <c r="E168" s="217" t="s">
        <v>650</v>
      </c>
      <c r="F168" s="218" t="s">
        <v>651</v>
      </c>
      <c r="G168" s="219" t="s">
        <v>362</v>
      </c>
      <c r="H168" s="220">
        <v>555.29999999999995</v>
      </c>
      <c r="I168" s="221"/>
      <c r="J168" s="222">
        <f>ROUND(I168*H168,2)</f>
        <v>0</v>
      </c>
      <c r="K168" s="218" t="s">
        <v>215</v>
      </c>
      <c r="L168" s="47"/>
      <c r="M168" s="223" t="s">
        <v>19</v>
      </c>
      <c r="N168" s="224" t="s">
        <v>42</v>
      </c>
      <c r="O168" s="87"/>
      <c r="P168" s="225">
        <f>O168*H168</f>
        <v>0</v>
      </c>
      <c r="Q168" s="225">
        <v>0</v>
      </c>
      <c r="R168" s="225">
        <f>Q168*H168</f>
        <v>0</v>
      </c>
      <c r="S168" s="225">
        <v>0</v>
      </c>
      <c r="T168" s="226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7" t="s">
        <v>216</v>
      </c>
      <c r="AT168" s="227" t="s">
        <v>211</v>
      </c>
      <c r="AU168" s="227" t="s">
        <v>81</v>
      </c>
      <c r="AY168" s="20" t="s">
        <v>209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20" t="s">
        <v>79</v>
      </c>
      <c r="BK168" s="228">
        <f>ROUND(I168*H168,2)</f>
        <v>0</v>
      </c>
      <c r="BL168" s="20" t="s">
        <v>216</v>
      </c>
      <c r="BM168" s="227" t="s">
        <v>2801</v>
      </c>
    </row>
    <row r="169" s="2" customFormat="1">
      <c r="A169" s="41"/>
      <c r="B169" s="42"/>
      <c r="C169" s="43"/>
      <c r="D169" s="229" t="s">
        <v>218</v>
      </c>
      <c r="E169" s="43"/>
      <c r="F169" s="230" t="s">
        <v>653</v>
      </c>
      <c r="G169" s="43"/>
      <c r="H169" s="43"/>
      <c r="I169" s="231"/>
      <c r="J169" s="43"/>
      <c r="K169" s="43"/>
      <c r="L169" s="47"/>
      <c r="M169" s="232"/>
      <c r="N169" s="233"/>
      <c r="O169" s="87"/>
      <c r="P169" s="87"/>
      <c r="Q169" s="87"/>
      <c r="R169" s="87"/>
      <c r="S169" s="87"/>
      <c r="T169" s="88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0" t="s">
        <v>218</v>
      </c>
      <c r="AU169" s="20" t="s">
        <v>81</v>
      </c>
    </row>
    <row r="170" s="13" customFormat="1">
      <c r="A170" s="13"/>
      <c r="B170" s="234"/>
      <c r="C170" s="235"/>
      <c r="D170" s="236" t="s">
        <v>220</v>
      </c>
      <c r="E170" s="237" t="s">
        <v>19</v>
      </c>
      <c r="F170" s="238" t="s">
        <v>617</v>
      </c>
      <c r="G170" s="235"/>
      <c r="H170" s="237" t="s">
        <v>19</v>
      </c>
      <c r="I170" s="239"/>
      <c r="J170" s="235"/>
      <c r="K170" s="235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220</v>
      </c>
      <c r="AU170" s="244" t="s">
        <v>81</v>
      </c>
      <c r="AV170" s="13" t="s">
        <v>79</v>
      </c>
      <c r="AW170" s="13" t="s">
        <v>32</v>
      </c>
      <c r="AX170" s="13" t="s">
        <v>71</v>
      </c>
      <c r="AY170" s="244" t="s">
        <v>209</v>
      </c>
    </row>
    <row r="171" s="14" customFormat="1">
      <c r="A171" s="14"/>
      <c r="B171" s="245"/>
      <c r="C171" s="246"/>
      <c r="D171" s="236" t="s">
        <v>220</v>
      </c>
      <c r="E171" s="247" t="s">
        <v>19</v>
      </c>
      <c r="F171" s="248" t="s">
        <v>2790</v>
      </c>
      <c r="G171" s="246"/>
      <c r="H171" s="249">
        <v>382.80000000000001</v>
      </c>
      <c r="I171" s="250"/>
      <c r="J171" s="246"/>
      <c r="K171" s="246"/>
      <c r="L171" s="251"/>
      <c r="M171" s="252"/>
      <c r="N171" s="253"/>
      <c r="O171" s="253"/>
      <c r="P171" s="253"/>
      <c r="Q171" s="253"/>
      <c r="R171" s="253"/>
      <c r="S171" s="253"/>
      <c r="T171" s="25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5" t="s">
        <v>220</v>
      </c>
      <c r="AU171" s="255" t="s">
        <v>81</v>
      </c>
      <c r="AV171" s="14" t="s">
        <v>81</v>
      </c>
      <c r="AW171" s="14" t="s">
        <v>32</v>
      </c>
      <c r="AX171" s="14" t="s">
        <v>71</v>
      </c>
      <c r="AY171" s="255" t="s">
        <v>209</v>
      </c>
    </row>
    <row r="172" s="16" customFormat="1">
      <c r="A172" s="16"/>
      <c r="B172" s="267"/>
      <c r="C172" s="268"/>
      <c r="D172" s="236" t="s">
        <v>220</v>
      </c>
      <c r="E172" s="269" t="s">
        <v>19</v>
      </c>
      <c r="F172" s="270" t="s">
        <v>370</v>
      </c>
      <c r="G172" s="268"/>
      <c r="H172" s="271">
        <v>382.80000000000001</v>
      </c>
      <c r="I172" s="272"/>
      <c r="J172" s="268"/>
      <c r="K172" s="268"/>
      <c r="L172" s="273"/>
      <c r="M172" s="274"/>
      <c r="N172" s="275"/>
      <c r="O172" s="275"/>
      <c r="P172" s="275"/>
      <c r="Q172" s="275"/>
      <c r="R172" s="275"/>
      <c r="S172" s="275"/>
      <c r="T172" s="27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T172" s="277" t="s">
        <v>220</v>
      </c>
      <c r="AU172" s="277" t="s">
        <v>81</v>
      </c>
      <c r="AV172" s="16" t="s">
        <v>146</v>
      </c>
      <c r="AW172" s="16" t="s">
        <v>32</v>
      </c>
      <c r="AX172" s="16" t="s">
        <v>71</v>
      </c>
      <c r="AY172" s="277" t="s">
        <v>209</v>
      </c>
    </row>
    <row r="173" s="13" customFormat="1">
      <c r="A173" s="13"/>
      <c r="B173" s="234"/>
      <c r="C173" s="235"/>
      <c r="D173" s="236" t="s">
        <v>220</v>
      </c>
      <c r="E173" s="237" t="s">
        <v>19</v>
      </c>
      <c r="F173" s="238" t="s">
        <v>619</v>
      </c>
      <c r="G173" s="235"/>
      <c r="H173" s="237" t="s">
        <v>19</v>
      </c>
      <c r="I173" s="239"/>
      <c r="J173" s="235"/>
      <c r="K173" s="235"/>
      <c r="L173" s="240"/>
      <c r="M173" s="241"/>
      <c r="N173" s="242"/>
      <c r="O173" s="242"/>
      <c r="P173" s="242"/>
      <c r="Q173" s="242"/>
      <c r="R173" s="242"/>
      <c r="S173" s="242"/>
      <c r="T173" s="24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4" t="s">
        <v>220</v>
      </c>
      <c r="AU173" s="244" t="s">
        <v>81</v>
      </c>
      <c r="AV173" s="13" t="s">
        <v>79</v>
      </c>
      <c r="AW173" s="13" t="s">
        <v>32</v>
      </c>
      <c r="AX173" s="13" t="s">
        <v>71</v>
      </c>
      <c r="AY173" s="244" t="s">
        <v>209</v>
      </c>
    </row>
    <row r="174" s="14" customFormat="1">
      <c r="A174" s="14"/>
      <c r="B174" s="245"/>
      <c r="C174" s="246"/>
      <c r="D174" s="236" t="s">
        <v>220</v>
      </c>
      <c r="E174" s="247" t="s">
        <v>19</v>
      </c>
      <c r="F174" s="248" t="s">
        <v>2791</v>
      </c>
      <c r="G174" s="246"/>
      <c r="H174" s="249">
        <v>34.5</v>
      </c>
      <c r="I174" s="250"/>
      <c r="J174" s="246"/>
      <c r="K174" s="246"/>
      <c r="L174" s="251"/>
      <c r="M174" s="252"/>
      <c r="N174" s="253"/>
      <c r="O174" s="253"/>
      <c r="P174" s="253"/>
      <c r="Q174" s="253"/>
      <c r="R174" s="253"/>
      <c r="S174" s="253"/>
      <c r="T174" s="25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5" t="s">
        <v>220</v>
      </c>
      <c r="AU174" s="255" t="s">
        <v>81</v>
      </c>
      <c r="AV174" s="14" t="s">
        <v>81</v>
      </c>
      <c r="AW174" s="14" t="s">
        <v>32</v>
      </c>
      <c r="AX174" s="14" t="s">
        <v>71</v>
      </c>
      <c r="AY174" s="255" t="s">
        <v>209</v>
      </c>
    </row>
    <row r="175" s="14" customFormat="1">
      <c r="A175" s="14"/>
      <c r="B175" s="245"/>
      <c r="C175" s="246"/>
      <c r="D175" s="236" t="s">
        <v>220</v>
      </c>
      <c r="E175" s="247" t="s">
        <v>19</v>
      </c>
      <c r="F175" s="248" t="s">
        <v>2792</v>
      </c>
      <c r="G175" s="246"/>
      <c r="H175" s="249">
        <v>134.69999999999999</v>
      </c>
      <c r="I175" s="250"/>
      <c r="J175" s="246"/>
      <c r="K175" s="246"/>
      <c r="L175" s="251"/>
      <c r="M175" s="252"/>
      <c r="N175" s="253"/>
      <c r="O175" s="253"/>
      <c r="P175" s="253"/>
      <c r="Q175" s="253"/>
      <c r="R175" s="253"/>
      <c r="S175" s="253"/>
      <c r="T175" s="25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5" t="s">
        <v>220</v>
      </c>
      <c r="AU175" s="255" t="s">
        <v>81</v>
      </c>
      <c r="AV175" s="14" t="s">
        <v>81</v>
      </c>
      <c r="AW175" s="14" t="s">
        <v>32</v>
      </c>
      <c r="AX175" s="14" t="s">
        <v>71</v>
      </c>
      <c r="AY175" s="255" t="s">
        <v>209</v>
      </c>
    </row>
    <row r="176" s="16" customFormat="1">
      <c r="A176" s="16"/>
      <c r="B176" s="267"/>
      <c r="C176" s="268"/>
      <c r="D176" s="236" t="s">
        <v>220</v>
      </c>
      <c r="E176" s="269" t="s">
        <v>19</v>
      </c>
      <c r="F176" s="270" t="s">
        <v>370</v>
      </c>
      <c r="G176" s="268"/>
      <c r="H176" s="271">
        <v>169.19999999999999</v>
      </c>
      <c r="I176" s="272"/>
      <c r="J176" s="268"/>
      <c r="K176" s="268"/>
      <c r="L176" s="273"/>
      <c r="M176" s="274"/>
      <c r="N176" s="275"/>
      <c r="O176" s="275"/>
      <c r="P176" s="275"/>
      <c r="Q176" s="275"/>
      <c r="R176" s="275"/>
      <c r="S176" s="275"/>
      <c r="T176" s="27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T176" s="277" t="s">
        <v>220</v>
      </c>
      <c r="AU176" s="277" t="s">
        <v>81</v>
      </c>
      <c r="AV176" s="16" t="s">
        <v>146</v>
      </c>
      <c r="AW176" s="16" t="s">
        <v>32</v>
      </c>
      <c r="AX176" s="16" t="s">
        <v>71</v>
      </c>
      <c r="AY176" s="277" t="s">
        <v>209</v>
      </c>
    </row>
    <row r="177" s="13" customFormat="1">
      <c r="A177" s="13"/>
      <c r="B177" s="234"/>
      <c r="C177" s="235"/>
      <c r="D177" s="236" t="s">
        <v>220</v>
      </c>
      <c r="E177" s="237" t="s">
        <v>19</v>
      </c>
      <c r="F177" s="238" t="s">
        <v>628</v>
      </c>
      <c r="G177" s="235"/>
      <c r="H177" s="237" t="s">
        <v>19</v>
      </c>
      <c r="I177" s="239"/>
      <c r="J177" s="235"/>
      <c r="K177" s="235"/>
      <c r="L177" s="240"/>
      <c r="M177" s="241"/>
      <c r="N177" s="242"/>
      <c r="O177" s="242"/>
      <c r="P177" s="242"/>
      <c r="Q177" s="242"/>
      <c r="R177" s="242"/>
      <c r="S177" s="242"/>
      <c r="T177" s="24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4" t="s">
        <v>220</v>
      </c>
      <c r="AU177" s="244" t="s">
        <v>81</v>
      </c>
      <c r="AV177" s="13" t="s">
        <v>79</v>
      </c>
      <c r="AW177" s="13" t="s">
        <v>32</v>
      </c>
      <c r="AX177" s="13" t="s">
        <v>71</v>
      </c>
      <c r="AY177" s="244" t="s">
        <v>209</v>
      </c>
    </row>
    <row r="178" s="14" customFormat="1">
      <c r="A178" s="14"/>
      <c r="B178" s="245"/>
      <c r="C178" s="246"/>
      <c r="D178" s="236" t="s">
        <v>220</v>
      </c>
      <c r="E178" s="247" t="s">
        <v>19</v>
      </c>
      <c r="F178" s="248" t="s">
        <v>2802</v>
      </c>
      <c r="G178" s="246"/>
      <c r="H178" s="249">
        <v>3.2999999999999998</v>
      </c>
      <c r="I178" s="250"/>
      <c r="J178" s="246"/>
      <c r="K178" s="246"/>
      <c r="L178" s="251"/>
      <c r="M178" s="252"/>
      <c r="N178" s="253"/>
      <c r="O178" s="253"/>
      <c r="P178" s="253"/>
      <c r="Q178" s="253"/>
      <c r="R178" s="253"/>
      <c r="S178" s="253"/>
      <c r="T178" s="25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5" t="s">
        <v>220</v>
      </c>
      <c r="AU178" s="255" t="s">
        <v>81</v>
      </c>
      <c r="AV178" s="14" t="s">
        <v>81</v>
      </c>
      <c r="AW178" s="14" t="s">
        <v>32</v>
      </c>
      <c r="AX178" s="14" t="s">
        <v>71</v>
      </c>
      <c r="AY178" s="255" t="s">
        <v>209</v>
      </c>
    </row>
    <row r="179" s="15" customFormat="1">
      <c r="A179" s="15"/>
      <c r="B179" s="256"/>
      <c r="C179" s="257"/>
      <c r="D179" s="236" t="s">
        <v>220</v>
      </c>
      <c r="E179" s="258" t="s">
        <v>19</v>
      </c>
      <c r="F179" s="259" t="s">
        <v>271</v>
      </c>
      <c r="G179" s="257"/>
      <c r="H179" s="260">
        <v>555.29999999999995</v>
      </c>
      <c r="I179" s="261"/>
      <c r="J179" s="257"/>
      <c r="K179" s="257"/>
      <c r="L179" s="262"/>
      <c r="M179" s="263"/>
      <c r="N179" s="264"/>
      <c r="O179" s="264"/>
      <c r="P179" s="264"/>
      <c r="Q179" s="264"/>
      <c r="R179" s="264"/>
      <c r="S179" s="264"/>
      <c r="T179" s="26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66" t="s">
        <v>220</v>
      </c>
      <c r="AU179" s="266" t="s">
        <v>81</v>
      </c>
      <c r="AV179" s="15" t="s">
        <v>216</v>
      </c>
      <c r="AW179" s="15" t="s">
        <v>32</v>
      </c>
      <c r="AX179" s="15" t="s">
        <v>79</v>
      </c>
      <c r="AY179" s="266" t="s">
        <v>209</v>
      </c>
    </row>
    <row r="180" s="2" customFormat="1" ht="24.15" customHeight="1">
      <c r="A180" s="41"/>
      <c r="B180" s="42"/>
      <c r="C180" s="216" t="s">
        <v>311</v>
      </c>
      <c r="D180" s="216" t="s">
        <v>211</v>
      </c>
      <c r="E180" s="217" t="s">
        <v>657</v>
      </c>
      <c r="F180" s="218" t="s">
        <v>658</v>
      </c>
      <c r="G180" s="219" t="s">
        <v>659</v>
      </c>
      <c r="H180" s="220">
        <v>380.16000000000002</v>
      </c>
      <c r="I180" s="221"/>
      <c r="J180" s="222">
        <f>ROUND(I180*H180,2)</f>
        <v>0</v>
      </c>
      <c r="K180" s="218" t="s">
        <v>215</v>
      </c>
      <c r="L180" s="47"/>
      <c r="M180" s="223" t="s">
        <v>19</v>
      </c>
      <c r="N180" s="224" t="s">
        <v>42</v>
      </c>
      <c r="O180" s="87"/>
      <c r="P180" s="225">
        <f>O180*H180</f>
        <v>0</v>
      </c>
      <c r="Q180" s="225">
        <v>0</v>
      </c>
      <c r="R180" s="225">
        <f>Q180*H180</f>
        <v>0</v>
      </c>
      <c r="S180" s="225">
        <v>0</v>
      </c>
      <c r="T180" s="226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7" t="s">
        <v>216</v>
      </c>
      <c r="AT180" s="227" t="s">
        <v>211</v>
      </c>
      <c r="AU180" s="227" t="s">
        <v>81</v>
      </c>
      <c r="AY180" s="20" t="s">
        <v>209</v>
      </c>
      <c r="BE180" s="228">
        <f>IF(N180="základní",J180,0)</f>
        <v>0</v>
      </c>
      <c r="BF180" s="228">
        <f>IF(N180="snížená",J180,0)</f>
        <v>0</v>
      </c>
      <c r="BG180" s="228">
        <f>IF(N180="zákl. přenesená",J180,0)</f>
        <v>0</v>
      </c>
      <c r="BH180" s="228">
        <f>IF(N180="sníž. přenesená",J180,0)</f>
        <v>0</v>
      </c>
      <c r="BI180" s="228">
        <f>IF(N180="nulová",J180,0)</f>
        <v>0</v>
      </c>
      <c r="BJ180" s="20" t="s">
        <v>79</v>
      </c>
      <c r="BK180" s="228">
        <f>ROUND(I180*H180,2)</f>
        <v>0</v>
      </c>
      <c r="BL180" s="20" t="s">
        <v>216</v>
      </c>
      <c r="BM180" s="227" t="s">
        <v>2803</v>
      </c>
    </row>
    <row r="181" s="2" customFormat="1">
      <c r="A181" s="41"/>
      <c r="B181" s="42"/>
      <c r="C181" s="43"/>
      <c r="D181" s="229" t="s">
        <v>218</v>
      </c>
      <c r="E181" s="43"/>
      <c r="F181" s="230" t="s">
        <v>661</v>
      </c>
      <c r="G181" s="43"/>
      <c r="H181" s="43"/>
      <c r="I181" s="231"/>
      <c r="J181" s="43"/>
      <c r="K181" s="43"/>
      <c r="L181" s="47"/>
      <c r="M181" s="232"/>
      <c r="N181" s="233"/>
      <c r="O181" s="87"/>
      <c r="P181" s="87"/>
      <c r="Q181" s="87"/>
      <c r="R181" s="87"/>
      <c r="S181" s="87"/>
      <c r="T181" s="88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T181" s="20" t="s">
        <v>218</v>
      </c>
      <c r="AU181" s="20" t="s">
        <v>81</v>
      </c>
    </row>
    <row r="182" s="14" customFormat="1">
      <c r="A182" s="14"/>
      <c r="B182" s="245"/>
      <c r="C182" s="246"/>
      <c r="D182" s="236" t="s">
        <v>220</v>
      </c>
      <c r="E182" s="246"/>
      <c r="F182" s="248" t="s">
        <v>2804</v>
      </c>
      <c r="G182" s="246"/>
      <c r="H182" s="249">
        <v>380.16000000000002</v>
      </c>
      <c r="I182" s="250"/>
      <c r="J182" s="246"/>
      <c r="K182" s="246"/>
      <c r="L182" s="251"/>
      <c r="M182" s="252"/>
      <c r="N182" s="253"/>
      <c r="O182" s="253"/>
      <c r="P182" s="253"/>
      <c r="Q182" s="253"/>
      <c r="R182" s="253"/>
      <c r="S182" s="253"/>
      <c r="T182" s="25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5" t="s">
        <v>220</v>
      </c>
      <c r="AU182" s="255" t="s">
        <v>81</v>
      </c>
      <c r="AV182" s="14" t="s">
        <v>81</v>
      </c>
      <c r="AW182" s="14" t="s">
        <v>4</v>
      </c>
      <c r="AX182" s="14" t="s">
        <v>79</v>
      </c>
      <c r="AY182" s="255" t="s">
        <v>209</v>
      </c>
    </row>
    <row r="183" s="2" customFormat="1" ht="24.15" customHeight="1">
      <c r="A183" s="41"/>
      <c r="B183" s="42"/>
      <c r="C183" s="216" t="s">
        <v>317</v>
      </c>
      <c r="D183" s="216" t="s">
        <v>211</v>
      </c>
      <c r="E183" s="217" t="s">
        <v>664</v>
      </c>
      <c r="F183" s="218" t="s">
        <v>665</v>
      </c>
      <c r="G183" s="219" t="s">
        <v>362</v>
      </c>
      <c r="H183" s="220">
        <v>211.19999999999999</v>
      </c>
      <c r="I183" s="221"/>
      <c r="J183" s="222">
        <f>ROUND(I183*H183,2)</f>
        <v>0</v>
      </c>
      <c r="K183" s="218" t="s">
        <v>215</v>
      </c>
      <c r="L183" s="47"/>
      <c r="M183" s="223" t="s">
        <v>19</v>
      </c>
      <c r="N183" s="224" t="s">
        <v>42</v>
      </c>
      <c r="O183" s="87"/>
      <c r="P183" s="225">
        <f>O183*H183</f>
        <v>0</v>
      </c>
      <c r="Q183" s="225">
        <v>0</v>
      </c>
      <c r="R183" s="225">
        <f>Q183*H183</f>
        <v>0</v>
      </c>
      <c r="S183" s="225">
        <v>0</v>
      </c>
      <c r="T183" s="226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7" t="s">
        <v>216</v>
      </c>
      <c r="AT183" s="227" t="s">
        <v>211</v>
      </c>
      <c r="AU183" s="227" t="s">
        <v>81</v>
      </c>
      <c r="AY183" s="20" t="s">
        <v>209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20" t="s">
        <v>79</v>
      </c>
      <c r="BK183" s="228">
        <f>ROUND(I183*H183,2)</f>
        <v>0</v>
      </c>
      <c r="BL183" s="20" t="s">
        <v>216</v>
      </c>
      <c r="BM183" s="227" t="s">
        <v>2805</v>
      </c>
    </row>
    <row r="184" s="2" customFormat="1">
      <c r="A184" s="41"/>
      <c r="B184" s="42"/>
      <c r="C184" s="43"/>
      <c r="D184" s="229" t="s">
        <v>218</v>
      </c>
      <c r="E184" s="43"/>
      <c r="F184" s="230" t="s">
        <v>667</v>
      </c>
      <c r="G184" s="43"/>
      <c r="H184" s="43"/>
      <c r="I184" s="231"/>
      <c r="J184" s="43"/>
      <c r="K184" s="43"/>
      <c r="L184" s="47"/>
      <c r="M184" s="232"/>
      <c r="N184" s="233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218</v>
      </c>
      <c r="AU184" s="20" t="s">
        <v>81</v>
      </c>
    </row>
    <row r="185" s="14" customFormat="1">
      <c r="A185" s="14"/>
      <c r="B185" s="245"/>
      <c r="C185" s="246"/>
      <c r="D185" s="236" t="s">
        <v>220</v>
      </c>
      <c r="E185" s="247" t="s">
        <v>19</v>
      </c>
      <c r="F185" s="248" t="s">
        <v>2802</v>
      </c>
      <c r="G185" s="246"/>
      <c r="H185" s="249">
        <v>3.2999999999999998</v>
      </c>
      <c r="I185" s="250"/>
      <c r="J185" s="246"/>
      <c r="K185" s="246"/>
      <c r="L185" s="251"/>
      <c r="M185" s="252"/>
      <c r="N185" s="253"/>
      <c r="O185" s="253"/>
      <c r="P185" s="253"/>
      <c r="Q185" s="253"/>
      <c r="R185" s="253"/>
      <c r="S185" s="253"/>
      <c r="T185" s="25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5" t="s">
        <v>220</v>
      </c>
      <c r="AU185" s="255" t="s">
        <v>81</v>
      </c>
      <c r="AV185" s="14" t="s">
        <v>81</v>
      </c>
      <c r="AW185" s="14" t="s">
        <v>32</v>
      </c>
      <c r="AX185" s="14" t="s">
        <v>71</v>
      </c>
      <c r="AY185" s="255" t="s">
        <v>209</v>
      </c>
    </row>
    <row r="186" s="14" customFormat="1">
      <c r="A186" s="14"/>
      <c r="B186" s="245"/>
      <c r="C186" s="246"/>
      <c r="D186" s="236" t="s">
        <v>220</v>
      </c>
      <c r="E186" s="247" t="s">
        <v>19</v>
      </c>
      <c r="F186" s="248" t="s">
        <v>2806</v>
      </c>
      <c r="G186" s="246"/>
      <c r="H186" s="249">
        <v>207.90000000000001</v>
      </c>
      <c r="I186" s="250"/>
      <c r="J186" s="246"/>
      <c r="K186" s="246"/>
      <c r="L186" s="251"/>
      <c r="M186" s="252"/>
      <c r="N186" s="253"/>
      <c r="O186" s="253"/>
      <c r="P186" s="253"/>
      <c r="Q186" s="253"/>
      <c r="R186" s="253"/>
      <c r="S186" s="253"/>
      <c r="T186" s="25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5" t="s">
        <v>220</v>
      </c>
      <c r="AU186" s="255" t="s">
        <v>81</v>
      </c>
      <c r="AV186" s="14" t="s">
        <v>81</v>
      </c>
      <c r="AW186" s="14" t="s">
        <v>32</v>
      </c>
      <c r="AX186" s="14" t="s">
        <v>71</v>
      </c>
      <c r="AY186" s="255" t="s">
        <v>209</v>
      </c>
    </row>
    <row r="187" s="15" customFormat="1">
      <c r="A187" s="15"/>
      <c r="B187" s="256"/>
      <c r="C187" s="257"/>
      <c r="D187" s="236" t="s">
        <v>220</v>
      </c>
      <c r="E187" s="258" t="s">
        <v>19</v>
      </c>
      <c r="F187" s="259" t="s">
        <v>271</v>
      </c>
      <c r="G187" s="257"/>
      <c r="H187" s="260">
        <v>211.20000000000002</v>
      </c>
      <c r="I187" s="261"/>
      <c r="J187" s="257"/>
      <c r="K187" s="257"/>
      <c r="L187" s="262"/>
      <c r="M187" s="263"/>
      <c r="N187" s="264"/>
      <c r="O187" s="264"/>
      <c r="P187" s="264"/>
      <c r="Q187" s="264"/>
      <c r="R187" s="264"/>
      <c r="S187" s="264"/>
      <c r="T187" s="26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66" t="s">
        <v>220</v>
      </c>
      <c r="AU187" s="266" t="s">
        <v>81</v>
      </c>
      <c r="AV187" s="15" t="s">
        <v>216</v>
      </c>
      <c r="AW187" s="15" t="s">
        <v>32</v>
      </c>
      <c r="AX187" s="15" t="s">
        <v>79</v>
      </c>
      <c r="AY187" s="266" t="s">
        <v>209</v>
      </c>
    </row>
    <row r="188" s="2" customFormat="1" ht="24.15" customHeight="1">
      <c r="A188" s="41"/>
      <c r="B188" s="42"/>
      <c r="C188" s="216" t="s">
        <v>324</v>
      </c>
      <c r="D188" s="216" t="s">
        <v>211</v>
      </c>
      <c r="E188" s="217" t="s">
        <v>670</v>
      </c>
      <c r="F188" s="218" t="s">
        <v>671</v>
      </c>
      <c r="G188" s="219" t="s">
        <v>362</v>
      </c>
      <c r="H188" s="220">
        <v>382.80000000000001</v>
      </c>
      <c r="I188" s="221"/>
      <c r="J188" s="222">
        <f>ROUND(I188*H188,2)</f>
        <v>0</v>
      </c>
      <c r="K188" s="218" t="s">
        <v>215</v>
      </c>
      <c r="L188" s="47"/>
      <c r="M188" s="223" t="s">
        <v>19</v>
      </c>
      <c r="N188" s="224" t="s">
        <v>42</v>
      </c>
      <c r="O188" s="87"/>
      <c r="P188" s="225">
        <f>O188*H188</f>
        <v>0</v>
      </c>
      <c r="Q188" s="225">
        <v>0</v>
      </c>
      <c r="R188" s="225">
        <f>Q188*H188</f>
        <v>0</v>
      </c>
      <c r="S188" s="225">
        <v>0</v>
      </c>
      <c r="T188" s="226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7" t="s">
        <v>216</v>
      </c>
      <c r="AT188" s="227" t="s">
        <v>211</v>
      </c>
      <c r="AU188" s="227" t="s">
        <v>81</v>
      </c>
      <c r="AY188" s="20" t="s">
        <v>209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20" t="s">
        <v>79</v>
      </c>
      <c r="BK188" s="228">
        <f>ROUND(I188*H188,2)</f>
        <v>0</v>
      </c>
      <c r="BL188" s="20" t="s">
        <v>216</v>
      </c>
      <c r="BM188" s="227" t="s">
        <v>2807</v>
      </c>
    </row>
    <row r="189" s="2" customFormat="1">
      <c r="A189" s="41"/>
      <c r="B189" s="42"/>
      <c r="C189" s="43"/>
      <c r="D189" s="229" t="s">
        <v>218</v>
      </c>
      <c r="E189" s="43"/>
      <c r="F189" s="230" t="s">
        <v>673</v>
      </c>
      <c r="G189" s="43"/>
      <c r="H189" s="43"/>
      <c r="I189" s="231"/>
      <c r="J189" s="43"/>
      <c r="K189" s="43"/>
      <c r="L189" s="47"/>
      <c r="M189" s="232"/>
      <c r="N189" s="233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218</v>
      </c>
      <c r="AU189" s="20" t="s">
        <v>81</v>
      </c>
    </row>
    <row r="190" s="13" customFormat="1">
      <c r="A190" s="13"/>
      <c r="B190" s="234"/>
      <c r="C190" s="235"/>
      <c r="D190" s="236" t="s">
        <v>220</v>
      </c>
      <c r="E190" s="237" t="s">
        <v>19</v>
      </c>
      <c r="F190" s="238" t="s">
        <v>674</v>
      </c>
      <c r="G190" s="235"/>
      <c r="H190" s="237" t="s">
        <v>19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220</v>
      </c>
      <c r="AU190" s="244" t="s">
        <v>81</v>
      </c>
      <c r="AV190" s="13" t="s">
        <v>79</v>
      </c>
      <c r="AW190" s="13" t="s">
        <v>32</v>
      </c>
      <c r="AX190" s="13" t="s">
        <v>71</v>
      </c>
      <c r="AY190" s="244" t="s">
        <v>209</v>
      </c>
    </row>
    <row r="191" s="14" customFormat="1">
      <c r="A191" s="14"/>
      <c r="B191" s="245"/>
      <c r="C191" s="246"/>
      <c r="D191" s="236" t="s">
        <v>220</v>
      </c>
      <c r="E191" s="247" t="s">
        <v>19</v>
      </c>
      <c r="F191" s="248" t="s">
        <v>2808</v>
      </c>
      <c r="G191" s="246"/>
      <c r="H191" s="249">
        <v>256.80000000000001</v>
      </c>
      <c r="I191" s="250"/>
      <c r="J191" s="246"/>
      <c r="K191" s="246"/>
      <c r="L191" s="251"/>
      <c r="M191" s="252"/>
      <c r="N191" s="253"/>
      <c r="O191" s="253"/>
      <c r="P191" s="253"/>
      <c r="Q191" s="253"/>
      <c r="R191" s="253"/>
      <c r="S191" s="253"/>
      <c r="T191" s="25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5" t="s">
        <v>220</v>
      </c>
      <c r="AU191" s="255" t="s">
        <v>81</v>
      </c>
      <c r="AV191" s="14" t="s">
        <v>81</v>
      </c>
      <c r="AW191" s="14" t="s">
        <v>32</v>
      </c>
      <c r="AX191" s="14" t="s">
        <v>71</v>
      </c>
      <c r="AY191" s="255" t="s">
        <v>209</v>
      </c>
    </row>
    <row r="192" s="13" customFormat="1">
      <c r="A192" s="13"/>
      <c r="B192" s="234"/>
      <c r="C192" s="235"/>
      <c r="D192" s="236" t="s">
        <v>220</v>
      </c>
      <c r="E192" s="237" t="s">
        <v>19</v>
      </c>
      <c r="F192" s="238" t="s">
        <v>1252</v>
      </c>
      <c r="G192" s="235"/>
      <c r="H192" s="237" t="s">
        <v>19</v>
      </c>
      <c r="I192" s="239"/>
      <c r="J192" s="235"/>
      <c r="K192" s="235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220</v>
      </c>
      <c r="AU192" s="244" t="s">
        <v>81</v>
      </c>
      <c r="AV192" s="13" t="s">
        <v>79</v>
      </c>
      <c r="AW192" s="13" t="s">
        <v>32</v>
      </c>
      <c r="AX192" s="13" t="s">
        <v>71</v>
      </c>
      <c r="AY192" s="244" t="s">
        <v>209</v>
      </c>
    </row>
    <row r="193" s="14" customFormat="1">
      <c r="A193" s="14"/>
      <c r="B193" s="245"/>
      <c r="C193" s="246"/>
      <c r="D193" s="236" t="s">
        <v>220</v>
      </c>
      <c r="E193" s="247" t="s">
        <v>19</v>
      </c>
      <c r="F193" s="248" t="s">
        <v>2809</v>
      </c>
      <c r="G193" s="246"/>
      <c r="H193" s="249">
        <v>126</v>
      </c>
      <c r="I193" s="250"/>
      <c r="J193" s="246"/>
      <c r="K193" s="246"/>
      <c r="L193" s="251"/>
      <c r="M193" s="252"/>
      <c r="N193" s="253"/>
      <c r="O193" s="253"/>
      <c r="P193" s="253"/>
      <c r="Q193" s="253"/>
      <c r="R193" s="253"/>
      <c r="S193" s="253"/>
      <c r="T193" s="25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5" t="s">
        <v>220</v>
      </c>
      <c r="AU193" s="255" t="s">
        <v>81</v>
      </c>
      <c r="AV193" s="14" t="s">
        <v>81</v>
      </c>
      <c r="AW193" s="14" t="s">
        <v>32</v>
      </c>
      <c r="AX193" s="14" t="s">
        <v>71</v>
      </c>
      <c r="AY193" s="255" t="s">
        <v>209</v>
      </c>
    </row>
    <row r="194" s="15" customFormat="1">
      <c r="A194" s="15"/>
      <c r="B194" s="256"/>
      <c r="C194" s="257"/>
      <c r="D194" s="236" t="s">
        <v>220</v>
      </c>
      <c r="E194" s="258" t="s">
        <v>19</v>
      </c>
      <c r="F194" s="259" t="s">
        <v>271</v>
      </c>
      <c r="G194" s="257"/>
      <c r="H194" s="260">
        <v>382.80000000000001</v>
      </c>
      <c r="I194" s="261"/>
      <c r="J194" s="257"/>
      <c r="K194" s="257"/>
      <c r="L194" s="262"/>
      <c r="M194" s="263"/>
      <c r="N194" s="264"/>
      <c r="O194" s="264"/>
      <c r="P194" s="264"/>
      <c r="Q194" s="264"/>
      <c r="R194" s="264"/>
      <c r="S194" s="264"/>
      <c r="T194" s="26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66" t="s">
        <v>220</v>
      </c>
      <c r="AU194" s="266" t="s">
        <v>81</v>
      </c>
      <c r="AV194" s="15" t="s">
        <v>216</v>
      </c>
      <c r="AW194" s="15" t="s">
        <v>32</v>
      </c>
      <c r="AX194" s="15" t="s">
        <v>79</v>
      </c>
      <c r="AY194" s="266" t="s">
        <v>209</v>
      </c>
    </row>
    <row r="195" s="2" customFormat="1" ht="37.8" customHeight="1">
      <c r="A195" s="41"/>
      <c r="B195" s="42"/>
      <c r="C195" s="216" t="s">
        <v>331</v>
      </c>
      <c r="D195" s="216" t="s">
        <v>211</v>
      </c>
      <c r="E195" s="217" t="s">
        <v>687</v>
      </c>
      <c r="F195" s="218" t="s">
        <v>688</v>
      </c>
      <c r="G195" s="219" t="s">
        <v>362</v>
      </c>
      <c r="H195" s="220">
        <v>134.69999999999999</v>
      </c>
      <c r="I195" s="221"/>
      <c r="J195" s="222">
        <f>ROUND(I195*H195,2)</f>
        <v>0</v>
      </c>
      <c r="K195" s="218" t="s">
        <v>215</v>
      </c>
      <c r="L195" s="47"/>
      <c r="M195" s="223" t="s">
        <v>19</v>
      </c>
      <c r="N195" s="224" t="s">
        <v>42</v>
      </c>
      <c r="O195" s="87"/>
      <c r="P195" s="225">
        <f>O195*H195</f>
        <v>0</v>
      </c>
      <c r="Q195" s="225">
        <v>0</v>
      </c>
      <c r="R195" s="225">
        <f>Q195*H195</f>
        <v>0</v>
      </c>
      <c r="S195" s="225">
        <v>0</v>
      </c>
      <c r="T195" s="226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27" t="s">
        <v>216</v>
      </c>
      <c r="AT195" s="227" t="s">
        <v>211</v>
      </c>
      <c r="AU195" s="227" t="s">
        <v>81</v>
      </c>
      <c r="AY195" s="20" t="s">
        <v>209</v>
      </c>
      <c r="BE195" s="228">
        <f>IF(N195="základní",J195,0)</f>
        <v>0</v>
      </c>
      <c r="BF195" s="228">
        <f>IF(N195="snížená",J195,0)</f>
        <v>0</v>
      </c>
      <c r="BG195" s="228">
        <f>IF(N195="zákl. přenesená",J195,0)</f>
        <v>0</v>
      </c>
      <c r="BH195" s="228">
        <f>IF(N195="sníž. přenesená",J195,0)</f>
        <v>0</v>
      </c>
      <c r="BI195" s="228">
        <f>IF(N195="nulová",J195,0)</f>
        <v>0</v>
      </c>
      <c r="BJ195" s="20" t="s">
        <v>79</v>
      </c>
      <c r="BK195" s="228">
        <f>ROUND(I195*H195,2)</f>
        <v>0</v>
      </c>
      <c r="BL195" s="20" t="s">
        <v>216</v>
      </c>
      <c r="BM195" s="227" t="s">
        <v>2810</v>
      </c>
    </row>
    <row r="196" s="2" customFormat="1">
      <c r="A196" s="41"/>
      <c r="B196" s="42"/>
      <c r="C196" s="43"/>
      <c r="D196" s="229" t="s">
        <v>218</v>
      </c>
      <c r="E196" s="43"/>
      <c r="F196" s="230" t="s">
        <v>690</v>
      </c>
      <c r="G196" s="43"/>
      <c r="H196" s="43"/>
      <c r="I196" s="231"/>
      <c r="J196" s="43"/>
      <c r="K196" s="43"/>
      <c r="L196" s="47"/>
      <c r="M196" s="232"/>
      <c r="N196" s="233"/>
      <c r="O196" s="87"/>
      <c r="P196" s="87"/>
      <c r="Q196" s="87"/>
      <c r="R196" s="87"/>
      <c r="S196" s="87"/>
      <c r="T196" s="88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T196" s="20" t="s">
        <v>218</v>
      </c>
      <c r="AU196" s="20" t="s">
        <v>81</v>
      </c>
    </row>
    <row r="197" s="13" customFormat="1">
      <c r="A197" s="13"/>
      <c r="B197" s="234"/>
      <c r="C197" s="235"/>
      <c r="D197" s="236" t="s">
        <v>220</v>
      </c>
      <c r="E197" s="237" t="s">
        <v>19</v>
      </c>
      <c r="F197" s="238" t="s">
        <v>395</v>
      </c>
      <c r="G197" s="235"/>
      <c r="H197" s="237" t="s">
        <v>19</v>
      </c>
      <c r="I197" s="239"/>
      <c r="J197" s="235"/>
      <c r="K197" s="235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220</v>
      </c>
      <c r="AU197" s="244" t="s">
        <v>81</v>
      </c>
      <c r="AV197" s="13" t="s">
        <v>79</v>
      </c>
      <c r="AW197" s="13" t="s">
        <v>32</v>
      </c>
      <c r="AX197" s="13" t="s">
        <v>71</v>
      </c>
      <c r="AY197" s="244" t="s">
        <v>209</v>
      </c>
    </row>
    <row r="198" s="14" customFormat="1">
      <c r="A198" s="14"/>
      <c r="B198" s="245"/>
      <c r="C198" s="246"/>
      <c r="D198" s="236" t="s">
        <v>220</v>
      </c>
      <c r="E198" s="247" t="s">
        <v>19</v>
      </c>
      <c r="F198" s="248" t="s">
        <v>2811</v>
      </c>
      <c r="G198" s="246"/>
      <c r="H198" s="249">
        <v>134.69999999999999</v>
      </c>
      <c r="I198" s="250"/>
      <c r="J198" s="246"/>
      <c r="K198" s="246"/>
      <c r="L198" s="251"/>
      <c r="M198" s="252"/>
      <c r="N198" s="253"/>
      <c r="O198" s="253"/>
      <c r="P198" s="253"/>
      <c r="Q198" s="253"/>
      <c r="R198" s="253"/>
      <c r="S198" s="253"/>
      <c r="T198" s="25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5" t="s">
        <v>220</v>
      </c>
      <c r="AU198" s="255" t="s">
        <v>81</v>
      </c>
      <c r="AV198" s="14" t="s">
        <v>81</v>
      </c>
      <c r="AW198" s="14" t="s">
        <v>32</v>
      </c>
      <c r="AX198" s="14" t="s">
        <v>79</v>
      </c>
      <c r="AY198" s="255" t="s">
        <v>209</v>
      </c>
    </row>
    <row r="199" s="2" customFormat="1" ht="16.5" customHeight="1">
      <c r="A199" s="41"/>
      <c r="B199" s="42"/>
      <c r="C199" s="278" t="s">
        <v>7</v>
      </c>
      <c r="D199" s="278" t="s">
        <v>681</v>
      </c>
      <c r="E199" s="279" t="s">
        <v>695</v>
      </c>
      <c r="F199" s="280" t="s">
        <v>696</v>
      </c>
      <c r="G199" s="281" t="s">
        <v>659</v>
      </c>
      <c r="H199" s="282">
        <v>269.39999999999998</v>
      </c>
      <c r="I199" s="283"/>
      <c r="J199" s="284">
        <f>ROUND(I199*H199,2)</f>
        <v>0</v>
      </c>
      <c r="K199" s="280" t="s">
        <v>215</v>
      </c>
      <c r="L199" s="285"/>
      <c r="M199" s="286" t="s">
        <v>19</v>
      </c>
      <c r="N199" s="287" t="s">
        <v>42</v>
      </c>
      <c r="O199" s="87"/>
      <c r="P199" s="225">
        <f>O199*H199</f>
        <v>0</v>
      </c>
      <c r="Q199" s="225">
        <v>0</v>
      </c>
      <c r="R199" s="225">
        <f>Q199*H199</f>
        <v>0</v>
      </c>
      <c r="S199" s="225">
        <v>0</v>
      </c>
      <c r="T199" s="226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227" t="s">
        <v>250</v>
      </c>
      <c r="AT199" s="227" t="s">
        <v>681</v>
      </c>
      <c r="AU199" s="227" t="s">
        <v>81</v>
      </c>
      <c r="AY199" s="20" t="s">
        <v>209</v>
      </c>
      <c r="BE199" s="228">
        <f>IF(N199="základní",J199,0)</f>
        <v>0</v>
      </c>
      <c r="BF199" s="228">
        <f>IF(N199="snížená",J199,0)</f>
        <v>0</v>
      </c>
      <c r="BG199" s="228">
        <f>IF(N199="zákl. přenesená",J199,0)</f>
        <v>0</v>
      </c>
      <c r="BH199" s="228">
        <f>IF(N199="sníž. přenesená",J199,0)</f>
        <v>0</v>
      </c>
      <c r="BI199" s="228">
        <f>IF(N199="nulová",J199,0)</f>
        <v>0</v>
      </c>
      <c r="BJ199" s="20" t="s">
        <v>79</v>
      </c>
      <c r="BK199" s="228">
        <f>ROUND(I199*H199,2)</f>
        <v>0</v>
      </c>
      <c r="BL199" s="20" t="s">
        <v>216</v>
      </c>
      <c r="BM199" s="227" t="s">
        <v>2812</v>
      </c>
    </row>
    <row r="200" s="14" customFormat="1">
      <c r="A200" s="14"/>
      <c r="B200" s="245"/>
      <c r="C200" s="246"/>
      <c r="D200" s="236" t="s">
        <v>220</v>
      </c>
      <c r="E200" s="246"/>
      <c r="F200" s="248" t="s">
        <v>2813</v>
      </c>
      <c r="G200" s="246"/>
      <c r="H200" s="249">
        <v>269.39999999999998</v>
      </c>
      <c r="I200" s="250"/>
      <c r="J200" s="246"/>
      <c r="K200" s="246"/>
      <c r="L200" s="251"/>
      <c r="M200" s="252"/>
      <c r="N200" s="253"/>
      <c r="O200" s="253"/>
      <c r="P200" s="253"/>
      <c r="Q200" s="253"/>
      <c r="R200" s="253"/>
      <c r="S200" s="253"/>
      <c r="T200" s="25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5" t="s">
        <v>220</v>
      </c>
      <c r="AU200" s="255" t="s">
        <v>81</v>
      </c>
      <c r="AV200" s="14" t="s">
        <v>81</v>
      </c>
      <c r="AW200" s="14" t="s">
        <v>4</v>
      </c>
      <c r="AX200" s="14" t="s">
        <v>79</v>
      </c>
      <c r="AY200" s="255" t="s">
        <v>209</v>
      </c>
    </row>
    <row r="201" s="12" customFormat="1" ht="22.8" customHeight="1">
      <c r="A201" s="12"/>
      <c r="B201" s="200"/>
      <c r="C201" s="201"/>
      <c r="D201" s="202" t="s">
        <v>70</v>
      </c>
      <c r="E201" s="214" t="s">
        <v>81</v>
      </c>
      <c r="F201" s="214" t="s">
        <v>733</v>
      </c>
      <c r="G201" s="201"/>
      <c r="H201" s="201"/>
      <c r="I201" s="204"/>
      <c r="J201" s="215">
        <f>BK201</f>
        <v>0</v>
      </c>
      <c r="K201" s="201"/>
      <c r="L201" s="206"/>
      <c r="M201" s="207"/>
      <c r="N201" s="208"/>
      <c r="O201" s="208"/>
      <c r="P201" s="209">
        <f>SUM(P202:P203)</f>
        <v>0</v>
      </c>
      <c r="Q201" s="208"/>
      <c r="R201" s="209">
        <f>SUM(R202:R203)</f>
        <v>0.16905000000000001</v>
      </c>
      <c r="S201" s="208"/>
      <c r="T201" s="210">
        <f>SUM(T202:T203)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11" t="s">
        <v>79</v>
      </c>
      <c r="AT201" s="212" t="s">
        <v>70</v>
      </c>
      <c r="AU201" s="212" t="s">
        <v>79</v>
      </c>
      <c r="AY201" s="211" t="s">
        <v>209</v>
      </c>
      <c r="BK201" s="213">
        <f>SUM(BK202:BK203)</f>
        <v>0</v>
      </c>
    </row>
    <row r="202" s="2" customFormat="1" ht="16.5" customHeight="1">
      <c r="A202" s="41"/>
      <c r="B202" s="42"/>
      <c r="C202" s="216" t="s">
        <v>344</v>
      </c>
      <c r="D202" s="216" t="s">
        <v>211</v>
      </c>
      <c r="E202" s="217" t="s">
        <v>735</v>
      </c>
      <c r="F202" s="218" t="s">
        <v>736</v>
      </c>
      <c r="G202" s="219" t="s">
        <v>299</v>
      </c>
      <c r="H202" s="220">
        <v>345</v>
      </c>
      <c r="I202" s="221"/>
      <c r="J202" s="222">
        <f>ROUND(I202*H202,2)</f>
        <v>0</v>
      </c>
      <c r="K202" s="218" t="s">
        <v>215</v>
      </c>
      <c r="L202" s="47"/>
      <c r="M202" s="223" t="s">
        <v>19</v>
      </c>
      <c r="N202" s="224" t="s">
        <v>42</v>
      </c>
      <c r="O202" s="87"/>
      <c r="P202" s="225">
        <f>O202*H202</f>
        <v>0</v>
      </c>
      <c r="Q202" s="225">
        <v>0.00048999999999999998</v>
      </c>
      <c r="R202" s="225">
        <f>Q202*H202</f>
        <v>0.16905000000000001</v>
      </c>
      <c r="S202" s="225">
        <v>0</v>
      </c>
      <c r="T202" s="226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7" t="s">
        <v>216</v>
      </c>
      <c r="AT202" s="227" t="s">
        <v>211</v>
      </c>
      <c r="AU202" s="227" t="s">
        <v>81</v>
      </c>
      <c r="AY202" s="20" t="s">
        <v>209</v>
      </c>
      <c r="BE202" s="228">
        <f>IF(N202="základní",J202,0)</f>
        <v>0</v>
      </c>
      <c r="BF202" s="228">
        <f>IF(N202="snížená",J202,0)</f>
        <v>0</v>
      </c>
      <c r="BG202" s="228">
        <f>IF(N202="zákl. přenesená",J202,0)</f>
        <v>0</v>
      </c>
      <c r="BH202" s="228">
        <f>IF(N202="sníž. přenesená",J202,0)</f>
        <v>0</v>
      </c>
      <c r="BI202" s="228">
        <f>IF(N202="nulová",J202,0)</f>
        <v>0</v>
      </c>
      <c r="BJ202" s="20" t="s">
        <v>79</v>
      </c>
      <c r="BK202" s="228">
        <f>ROUND(I202*H202,2)</f>
        <v>0</v>
      </c>
      <c r="BL202" s="20" t="s">
        <v>216</v>
      </c>
      <c r="BM202" s="227" t="s">
        <v>2814</v>
      </c>
    </row>
    <row r="203" s="2" customFormat="1">
      <c r="A203" s="41"/>
      <c r="B203" s="42"/>
      <c r="C203" s="43"/>
      <c r="D203" s="229" t="s">
        <v>218</v>
      </c>
      <c r="E203" s="43"/>
      <c r="F203" s="230" t="s">
        <v>738</v>
      </c>
      <c r="G203" s="43"/>
      <c r="H203" s="43"/>
      <c r="I203" s="231"/>
      <c r="J203" s="43"/>
      <c r="K203" s="43"/>
      <c r="L203" s="47"/>
      <c r="M203" s="232"/>
      <c r="N203" s="233"/>
      <c r="O203" s="87"/>
      <c r="P203" s="87"/>
      <c r="Q203" s="87"/>
      <c r="R203" s="87"/>
      <c r="S203" s="87"/>
      <c r="T203" s="88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0" t="s">
        <v>218</v>
      </c>
      <c r="AU203" s="20" t="s">
        <v>81</v>
      </c>
    </row>
    <row r="204" s="12" customFormat="1" ht="22.8" customHeight="1">
      <c r="A204" s="12"/>
      <c r="B204" s="200"/>
      <c r="C204" s="201"/>
      <c r="D204" s="202" t="s">
        <v>70</v>
      </c>
      <c r="E204" s="214" t="s">
        <v>216</v>
      </c>
      <c r="F204" s="214" t="s">
        <v>739</v>
      </c>
      <c r="G204" s="201"/>
      <c r="H204" s="201"/>
      <c r="I204" s="204"/>
      <c r="J204" s="215">
        <f>BK204</f>
        <v>0</v>
      </c>
      <c r="K204" s="201"/>
      <c r="L204" s="206"/>
      <c r="M204" s="207"/>
      <c r="N204" s="208"/>
      <c r="O204" s="208"/>
      <c r="P204" s="209">
        <f>SUM(P205:P218)</f>
        <v>0</v>
      </c>
      <c r="Q204" s="208"/>
      <c r="R204" s="209">
        <f>SUM(R205:R218)</f>
        <v>0</v>
      </c>
      <c r="S204" s="208"/>
      <c r="T204" s="210">
        <f>SUM(T205:T218)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11" t="s">
        <v>79</v>
      </c>
      <c r="AT204" s="212" t="s">
        <v>70</v>
      </c>
      <c r="AU204" s="212" t="s">
        <v>79</v>
      </c>
      <c r="AY204" s="211" t="s">
        <v>209</v>
      </c>
      <c r="BK204" s="213">
        <f>SUM(BK205:BK218)</f>
        <v>0</v>
      </c>
    </row>
    <row r="205" s="2" customFormat="1" ht="21.75" customHeight="1">
      <c r="A205" s="41"/>
      <c r="B205" s="42"/>
      <c r="C205" s="216" t="s">
        <v>354</v>
      </c>
      <c r="D205" s="216" t="s">
        <v>211</v>
      </c>
      <c r="E205" s="217" t="s">
        <v>741</v>
      </c>
      <c r="F205" s="218" t="s">
        <v>742</v>
      </c>
      <c r="G205" s="219" t="s">
        <v>362</v>
      </c>
      <c r="H205" s="220">
        <v>34.5</v>
      </c>
      <c r="I205" s="221"/>
      <c r="J205" s="222">
        <f>ROUND(I205*H205,2)</f>
        <v>0</v>
      </c>
      <c r="K205" s="218" t="s">
        <v>215</v>
      </c>
      <c r="L205" s="47"/>
      <c r="M205" s="223" t="s">
        <v>19</v>
      </c>
      <c r="N205" s="224" t="s">
        <v>42</v>
      </c>
      <c r="O205" s="87"/>
      <c r="P205" s="225">
        <f>O205*H205</f>
        <v>0</v>
      </c>
      <c r="Q205" s="225">
        <v>0</v>
      </c>
      <c r="R205" s="225">
        <f>Q205*H205</f>
        <v>0</v>
      </c>
      <c r="S205" s="225">
        <v>0</v>
      </c>
      <c r="T205" s="226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27" t="s">
        <v>216</v>
      </c>
      <c r="AT205" s="227" t="s">
        <v>211</v>
      </c>
      <c r="AU205" s="227" t="s">
        <v>81</v>
      </c>
      <c r="AY205" s="20" t="s">
        <v>209</v>
      </c>
      <c r="BE205" s="228">
        <f>IF(N205="základní",J205,0)</f>
        <v>0</v>
      </c>
      <c r="BF205" s="228">
        <f>IF(N205="snížená",J205,0)</f>
        <v>0</v>
      </c>
      <c r="BG205" s="228">
        <f>IF(N205="zákl. přenesená",J205,0)</f>
        <v>0</v>
      </c>
      <c r="BH205" s="228">
        <f>IF(N205="sníž. přenesená",J205,0)</f>
        <v>0</v>
      </c>
      <c r="BI205" s="228">
        <f>IF(N205="nulová",J205,0)</f>
        <v>0</v>
      </c>
      <c r="BJ205" s="20" t="s">
        <v>79</v>
      </c>
      <c r="BK205" s="228">
        <f>ROUND(I205*H205,2)</f>
        <v>0</v>
      </c>
      <c r="BL205" s="20" t="s">
        <v>216</v>
      </c>
      <c r="BM205" s="227" t="s">
        <v>2815</v>
      </c>
    </row>
    <row r="206" s="2" customFormat="1">
      <c r="A206" s="41"/>
      <c r="B206" s="42"/>
      <c r="C206" s="43"/>
      <c r="D206" s="229" t="s">
        <v>218</v>
      </c>
      <c r="E206" s="43"/>
      <c r="F206" s="230" t="s">
        <v>744</v>
      </c>
      <c r="G206" s="43"/>
      <c r="H206" s="43"/>
      <c r="I206" s="231"/>
      <c r="J206" s="43"/>
      <c r="K206" s="43"/>
      <c r="L206" s="47"/>
      <c r="M206" s="232"/>
      <c r="N206" s="233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218</v>
      </c>
      <c r="AU206" s="20" t="s">
        <v>81</v>
      </c>
    </row>
    <row r="207" s="13" customFormat="1">
      <c r="A207" s="13"/>
      <c r="B207" s="234"/>
      <c r="C207" s="235"/>
      <c r="D207" s="236" t="s">
        <v>220</v>
      </c>
      <c r="E207" s="237" t="s">
        <v>19</v>
      </c>
      <c r="F207" s="238" t="s">
        <v>395</v>
      </c>
      <c r="G207" s="235"/>
      <c r="H207" s="237" t="s">
        <v>19</v>
      </c>
      <c r="I207" s="239"/>
      <c r="J207" s="235"/>
      <c r="K207" s="235"/>
      <c r="L207" s="240"/>
      <c r="M207" s="241"/>
      <c r="N207" s="242"/>
      <c r="O207" s="242"/>
      <c r="P207" s="242"/>
      <c r="Q207" s="242"/>
      <c r="R207" s="242"/>
      <c r="S207" s="242"/>
      <c r="T207" s="24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4" t="s">
        <v>220</v>
      </c>
      <c r="AU207" s="244" t="s">
        <v>81</v>
      </c>
      <c r="AV207" s="13" t="s">
        <v>79</v>
      </c>
      <c r="AW207" s="13" t="s">
        <v>32</v>
      </c>
      <c r="AX207" s="13" t="s">
        <v>71</v>
      </c>
      <c r="AY207" s="244" t="s">
        <v>209</v>
      </c>
    </row>
    <row r="208" s="13" customFormat="1">
      <c r="A208" s="13"/>
      <c r="B208" s="234"/>
      <c r="C208" s="235"/>
      <c r="D208" s="236" t="s">
        <v>220</v>
      </c>
      <c r="E208" s="237" t="s">
        <v>19</v>
      </c>
      <c r="F208" s="238" t="s">
        <v>745</v>
      </c>
      <c r="G208" s="235"/>
      <c r="H208" s="237" t="s">
        <v>19</v>
      </c>
      <c r="I208" s="239"/>
      <c r="J208" s="235"/>
      <c r="K208" s="235"/>
      <c r="L208" s="240"/>
      <c r="M208" s="241"/>
      <c r="N208" s="242"/>
      <c r="O208" s="242"/>
      <c r="P208" s="242"/>
      <c r="Q208" s="242"/>
      <c r="R208" s="242"/>
      <c r="S208" s="242"/>
      <c r="T208" s="24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4" t="s">
        <v>220</v>
      </c>
      <c r="AU208" s="244" t="s">
        <v>81</v>
      </c>
      <c r="AV208" s="13" t="s">
        <v>79</v>
      </c>
      <c r="AW208" s="13" t="s">
        <v>32</v>
      </c>
      <c r="AX208" s="13" t="s">
        <v>71</v>
      </c>
      <c r="AY208" s="244" t="s">
        <v>209</v>
      </c>
    </row>
    <row r="209" s="14" customFormat="1">
      <c r="A209" s="14"/>
      <c r="B209" s="245"/>
      <c r="C209" s="246"/>
      <c r="D209" s="236" t="s">
        <v>220</v>
      </c>
      <c r="E209" s="247" t="s">
        <v>19</v>
      </c>
      <c r="F209" s="248" t="s">
        <v>2816</v>
      </c>
      <c r="G209" s="246"/>
      <c r="H209" s="249">
        <v>34.5</v>
      </c>
      <c r="I209" s="250"/>
      <c r="J209" s="246"/>
      <c r="K209" s="246"/>
      <c r="L209" s="251"/>
      <c r="M209" s="252"/>
      <c r="N209" s="253"/>
      <c r="O209" s="253"/>
      <c r="P209" s="253"/>
      <c r="Q209" s="253"/>
      <c r="R209" s="253"/>
      <c r="S209" s="253"/>
      <c r="T209" s="25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5" t="s">
        <v>220</v>
      </c>
      <c r="AU209" s="255" t="s">
        <v>81</v>
      </c>
      <c r="AV209" s="14" t="s">
        <v>81</v>
      </c>
      <c r="AW209" s="14" t="s">
        <v>32</v>
      </c>
      <c r="AX209" s="14" t="s">
        <v>79</v>
      </c>
      <c r="AY209" s="255" t="s">
        <v>209</v>
      </c>
    </row>
    <row r="210" s="2" customFormat="1" ht="24.15" customHeight="1">
      <c r="A210" s="41"/>
      <c r="B210" s="42"/>
      <c r="C210" s="216" t="s">
        <v>359</v>
      </c>
      <c r="D210" s="216" t="s">
        <v>211</v>
      </c>
      <c r="E210" s="217" t="s">
        <v>749</v>
      </c>
      <c r="F210" s="218" t="s">
        <v>750</v>
      </c>
      <c r="G210" s="219" t="s">
        <v>362</v>
      </c>
      <c r="H210" s="220">
        <v>1.0600000000000001</v>
      </c>
      <c r="I210" s="221"/>
      <c r="J210" s="222">
        <f>ROUND(I210*H210,2)</f>
        <v>0</v>
      </c>
      <c r="K210" s="218" t="s">
        <v>215</v>
      </c>
      <c r="L210" s="47"/>
      <c r="M210" s="223" t="s">
        <v>19</v>
      </c>
      <c r="N210" s="224" t="s">
        <v>42</v>
      </c>
      <c r="O210" s="87"/>
      <c r="P210" s="225">
        <f>O210*H210</f>
        <v>0</v>
      </c>
      <c r="Q210" s="225">
        <v>0</v>
      </c>
      <c r="R210" s="225">
        <f>Q210*H210</f>
        <v>0</v>
      </c>
      <c r="S210" s="225">
        <v>0</v>
      </c>
      <c r="T210" s="226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7" t="s">
        <v>216</v>
      </c>
      <c r="AT210" s="227" t="s">
        <v>211</v>
      </c>
      <c r="AU210" s="227" t="s">
        <v>81</v>
      </c>
      <c r="AY210" s="20" t="s">
        <v>209</v>
      </c>
      <c r="BE210" s="228">
        <f>IF(N210="základní",J210,0)</f>
        <v>0</v>
      </c>
      <c r="BF210" s="228">
        <f>IF(N210="snížená",J210,0)</f>
        <v>0</v>
      </c>
      <c r="BG210" s="228">
        <f>IF(N210="zákl. přenesená",J210,0)</f>
        <v>0</v>
      </c>
      <c r="BH210" s="228">
        <f>IF(N210="sníž. přenesená",J210,0)</f>
        <v>0</v>
      </c>
      <c r="BI210" s="228">
        <f>IF(N210="nulová",J210,0)</f>
        <v>0</v>
      </c>
      <c r="BJ210" s="20" t="s">
        <v>79</v>
      </c>
      <c r="BK210" s="228">
        <f>ROUND(I210*H210,2)</f>
        <v>0</v>
      </c>
      <c r="BL210" s="20" t="s">
        <v>216</v>
      </c>
      <c r="BM210" s="227" t="s">
        <v>2817</v>
      </c>
    </row>
    <row r="211" s="2" customFormat="1">
      <c r="A211" s="41"/>
      <c r="B211" s="42"/>
      <c r="C211" s="43"/>
      <c r="D211" s="229" t="s">
        <v>218</v>
      </c>
      <c r="E211" s="43"/>
      <c r="F211" s="230" t="s">
        <v>752</v>
      </c>
      <c r="G211" s="43"/>
      <c r="H211" s="43"/>
      <c r="I211" s="231"/>
      <c r="J211" s="43"/>
      <c r="K211" s="43"/>
      <c r="L211" s="47"/>
      <c r="M211" s="232"/>
      <c r="N211" s="233"/>
      <c r="O211" s="87"/>
      <c r="P211" s="87"/>
      <c r="Q211" s="87"/>
      <c r="R211" s="87"/>
      <c r="S211" s="87"/>
      <c r="T211" s="88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0" t="s">
        <v>218</v>
      </c>
      <c r="AU211" s="20" t="s">
        <v>81</v>
      </c>
    </row>
    <row r="212" s="13" customFormat="1">
      <c r="A212" s="13"/>
      <c r="B212" s="234"/>
      <c r="C212" s="235"/>
      <c r="D212" s="236" t="s">
        <v>220</v>
      </c>
      <c r="E212" s="237" t="s">
        <v>19</v>
      </c>
      <c r="F212" s="238" t="s">
        <v>753</v>
      </c>
      <c r="G212" s="235"/>
      <c r="H212" s="237" t="s">
        <v>19</v>
      </c>
      <c r="I212" s="239"/>
      <c r="J212" s="235"/>
      <c r="K212" s="235"/>
      <c r="L212" s="240"/>
      <c r="M212" s="241"/>
      <c r="N212" s="242"/>
      <c r="O212" s="242"/>
      <c r="P212" s="242"/>
      <c r="Q212" s="242"/>
      <c r="R212" s="242"/>
      <c r="S212" s="242"/>
      <c r="T212" s="24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4" t="s">
        <v>220</v>
      </c>
      <c r="AU212" s="244" t="s">
        <v>81</v>
      </c>
      <c r="AV212" s="13" t="s">
        <v>79</v>
      </c>
      <c r="AW212" s="13" t="s">
        <v>32</v>
      </c>
      <c r="AX212" s="13" t="s">
        <v>71</v>
      </c>
      <c r="AY212" s="244" t="s">
        <v>209</v>
      </c>
    </row>
    <row r="213" s="14" customFormat="1">
      <c r="A213" s="14"/>
      <c r="B213" s="245"/>
      <c r="C213" s="246"/>
      <c r="D213" s="236" t="s">
        <v>220</v>
      </c>
      <c r="E213" s="247" t="s">
        <v>19</v>
      </c>
      <c r="F213" s="248" t="s">
        <v>754</v>
      </c>
      <c r="G213" s="246"/>
      <c r="H213" s="249">
        <v>0.14000000000000001</v>
      </c>
      <c r="I213" s="250"/>
      <c r="J213" s="246"/>
      <c r="K213" s="246"/>
      <c r="L213" s="251"/>
      <c r="M213" s="252"/>
      <c r="N213" s="253"/>
      <c r="O213" s="253"/>
      <c r="P213" s="253"/>
      <c r="Q213" s="253"/>
      <c r="R213" s="253"/>
      <c r="S213" s="253"/>
      <c r="T213" s="25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5" t="s">
        <v>220</v>
      </c>
      <c r="AU213" s="255" t="s">
        <v>81</v>
      </c>
      <c r="AV213" s="14" t="s">
        <v>81</v>
      </c>
      <c r="AW213" s="14" t="s">
        <v>32</v>
      </c>
      <c r="AX213" s="14" t="s">
        <v>71</v>
      </c>
      <c r="AY213" s="255" t="s">
        <v>209</v>
      </c>
    </row>
    <row r="214" s="14" customFormat="1">
      <c r="A214" s="14"/>
      <c r="B214" s="245"/>
      <c r="C214" s="246"/>
      <c r="D214" s="236" t="s">
        <v>220</v>
      </c>
      <c r="E214" s="247" t="s">
        <v>19</v>
      </c>
      <c r="F214" s="248" t="s">
        <v>755</v>
      </c>
      <c r="G214" s="246"/>
      <c r="H214" s="249">
        <v>0.10000000000000001</v>
      </c>
      <c r="I214" s="250"/>
      <c r="J214" s="246"/>
      <c r="K214" s="246"/>
      <c r="L214" s="251"/>
      <c r="M214" s="252"/>
      <c r="N214" s="253"/>
      <c r="O214" s="253"/>
      <c r="P214" s="253"/>
      <c r="Q214" s="253"/>
      <c r="R214" s="253"/>
      <c r="S214" s="253"/>
      <c r="T214" s="25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5" t="s">
        <v>220</v>
      </c>
      <c r="AU214" s="255" t="s">
        <v>81</v>
      </c>
      <c r="AV214" s="14" t="s">
        <v>81</v>
      </c>
      <c r="AW214" s="14" t="s">
        <v>32</v>
      </c>
      <c r="AX214" s="14" t="s">
        <v>71</v>
      </c>
      <c r="AY214" s="255" t="s">
        <v>209</v>
      </c>
    </row>
    <row r="215" s="14" customFormat="1">
      <c r="A215" s="14"/>
      <c r="B215" s="245"/>
      <c r="C215" s="246"/>
      <c r="D215" s="236" t="s">
        <v>220</v>
      </c>
      <c r="E215" s="247" t="s">
        <v>19</v>
      </c>
      <c r="F215" s="248" t="s">
        <v>756</v>
      </c>
      <c r="G215" s="246"/>
      <c r="H215" s="249">
        <v>0.55000000000000004</v>
      </c>
      <c r="I215" s="250"/>
      <c r="J215" s="246"/>
      <c r="K215" s="246"/>
      <c r="L215" s="251"/>
      <c r="M215" s="252"/>
      <c r="N215" s="253"/>
      <c r="O215" s="253"/>
      <c r="P215" s="253"/>
      <c r="Q215" s="253"/>
      <c r="R215" s="253"/>
      <c r="S215" s="253"/>
      <c r="T215" s="25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5" t="s">
        <v>220</v>
      </c>
      <c r="AU215" s="255" t="s">
        <v>81</v>
      </c>
      <c r="AV215" s="14" t="s">
        <v>81</v>
      </c>
      <c r="AW215" s="14" t="s">
        <v>32</v>
      </c>
      <c r="AX215" s="14" t="s">
        <v>71</v>
      </c>
      <c r="AY215" s="255" t="s">
        <v>209</v>
      </c>
    </row>
    <row r="216" s="14" customFormat="1">
      <c r="A216" s="14"/>
      <c r="B216" s="245"/>
      <c r="C216" s="246"/>
      <c r="D216" s="236" t="s">
        <v>220</v>
      </c>
      <c r="E216" s="247" t="s">
        <v>19</v>
      </c>
      <c r="F216" s="248" t="s">
        <v>757</v>
      </c>
      <c r="G216" s="246"/>
      <c r="H216" s="249">
        <v>0.14999999999999999</v>
      </c>
      <c r="I216" s="250"/>
      <c r="J216" s="246"/>
      <c r="K216" s="246"/>
      <c r="L216" s="251"/>
      <c r="M216" s="252"/>
      <c r="N216" s="253"/>
      <c r="O216" s="253"/>
      <c r="P216" s="253"/>
      <c r="Q216" s="253"/>
      <c r="R216" s="253"/>
      <c r="S216" s="253"/>
      <c r="T216" s="25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5" t="s">
        <v>220</v>
      </c>
      <c r="AU216" s="255" t="s">
        <v>81</v>
      </c>
      <c r="AV216" s="14" t="s">
        <v>81</v>
      </c>
      <c r="AW216" s="14" t="s">
        <v>32</v>
      </c>
      <c r="AX216" s="14" t="s">
        <v>71</v>
      </c>
      <c r="AY216" s="255" t="s">
        <v>209</v>
      </c>
    </row>
    <row r="217" s="14" customFormat="1">
      <c r="A217" s="14"/>
      <c r="B217" s="245"/>
      <c r="C217" s="246"/>
      <c r="D217" s="236" t="s">
        <v>220</v>
      </c>
      <c r="E217" s="247" t="s">
        <v>19</v>
      </c>
      <c r="F217" s="248" t="s">
        <v>758</v>
      </c>
      <c r="G217" s="246"/>
      <c r="H217" s="249">
        <v>0.12</v>
      </c>
      <c r="I217" s="250"/>
      <c r="J217" s="246"/>
      <c r="K217" s="246"/>
      <c r="L217" s="251"/>
      <c r="M217" s="252"/>
      <c r="N217" s="253"/>
      <c r="O217" s="253"/>
      <c r="P217" s="253"/>
      <c r="Q217" s="253"/>
      <c r="R217" s="253"/>
      <c r="S217" s="253"/>
      <c r="T217" s="25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5" t="s">
        <v>220</v>
      </c>
      <c r="AU217" s="255" t="s">
        <v>81</v>
      </c>
      <c r="AV217" s="14" t="s">
        <v>81</v>
      </c>
      <c r="AW217" s="14" t="s">
        <v>32</v>
      </c>
      <c r="AX217" s="14" t="s">
        <v>71</v>
      </c>
      <c r="AY217" s="255" t="s">
        <v>209</v>
      </c>
    </row>
    <row r="218" s="15" customFormat="1">
      <c r="A218" s="15"/>
      <c r="B218" s="256"/>
      <c r="C218" s="257"/>
      <c r="D218" s="236" t="s">
        <v>220</v>
      </c>
      <c r="E218" s="258" t="s">
        <v>19</v>
      </c>
      <c r="F218" s="259" t="s">
        <v>271</v>
      </c>
      <c r="G218" s="257"/>
      <c r="H218" s="260">
        <v>1.0600000000000001</v>
      </c>
      <c r="I218" s="261"/>
      <c r="J218" s="257"/>
      <c r="K218" s="257"/>
      <c r="L218" s="262"/>
      <c r="M218" s="263"/>
      <c r="N218" s="264"/>
      <c r="O218" s="264"/>
      <c r="P218" s="264"/>
      <c r="Q218" s="264"/>
      <c r="R218" s="264"/>
      <c r="S218" s="264"/>
      <c r="T218" s="26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66" t="s">
        <v>220</v>
      </c>
      <c r="AU218" s="266" t="s">
        <v>81</v>
      </c>
      <c r="AV218" s="15" t="s">
        <v>216</v>
      </c>
      <c r="AW218" s="15" t="s">
        <v>32</v>
      </c>
      <c r="AX218" s="15" t="s">
        <v>79</v>
      </c>
      <c r="AY218" s="266" t="s">
        <v>209</v>
      </c>
    </row>
    <row r="219" s="12" customFormat="1" ht="22.8" customHeight="1">
      <c r="A219" s="12"/>
      <c r="B219" s="200"/>
      <c r="C219" s="201"/>
      <c r="D219" s="202" t="s">
        <v>70</v>
      </c>
      <c r="E219" s="214" t="s">
        <v>236</v>
      </c>
      <c r="F219" s="214" t="s">
        <v>759</v>
      </c>
      <c r="G219" s="201"/>
      <c r="H219" s="201"/>
      <c r="I219" s="204"/>
      <c r="J219" s="215">
        <f>BK219</f>
        <v>0</v>
      </c>
      <c r="K219" s="201"/>
      <c r="L219" s="206"/>
      <c r="M219" s="207"/>
      <c r="N219" s="208"/>
      <c r="O219" s="208"/>
      <c r="P219" s="209">
        <f>SUM(P220:P224)</f>
        <v>0</v>
      </c>
      <c r="Q219" s="208"/>
      <c r="R219" s="209">
        <f>SUM(R220:R224)</f>
        <v>0</v>
      </c>
      <c r="S219" s="208"/>
      <c r="T219" s="210">
        <f>SUM(T220:T224)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11" t="s">
        <v>79</v>
      </c>
      <c r="AT219" s="212" t="s">
        <v>70</v>
      </c>
      <c r="AU219" s="212" t="s">
        <v>79</v>
      </c>
      <c r="AY219" s="211" t="s">
        <v>209</v>
      </c>
      <c r="BK219" s="213">
        <f>SUM(BK220:BK224)</f>
        <v>0</v>
      </c>
    </row>
    <row r="220" s="2" customFormat="1" ht="24.15" customHeight="1">
      <c r="A220" s="41"/>
      <c r="B220" s="42"/>
      <c r="C220" s="216" t="s">
        <v>372</v>
      </c>
      <c r="D220" s="216" t="s">
        <v>211</v>
      </c>
      <c r="E220" s="217" t="s">
        <v>1543</v>
      </c>
      <c r="F220" s="218" t="s">
        <v>1544</v>
      </c>
      <c r="G220" s="219" t="s">
        <v>258</v>
      </c>
      <c r="H220" s="220">
        <v>280</v>
      </c>
      <c r="I220" s="221"/>
      <c r="J220" s="222">
        <f>ROUND(I220*H220,2)</f>
        <v>0</v>
      </c>
      <c r="K220" s="218" t="s">
        <v>215</v>
      </c>
      <c r="L220" s="47"/>
      <c r="M220" s="223" t="s">
        <v>19</v>
      </c>
      <c r="N220" s="224" t="s">
        <v>42</v>
      </c>
      <c r="O220" s="87"/>
      <c r="P220" s="225">
        <f>O220*H220</f>
        <v>0</v>
      </c>
      <c r="Q220" s="225">
        <v>0</v>
      </c>
      <c r="R220" s="225">
        <f>Q220*H220</f>
        <v>0</v>
      </c>
      <c r="S220" s="225">
        <v>0</v>
      </c>
      <c r="T220" s="226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227" t="s">
        <v>216</v>
      </c>
      <c r="AT220" s="227" t="s">
        <v>211</v>
      </c>
      <c r="AU220" s="227" t="s">
        <v>81</v>
      </c>
      <c r="AY220" s="20" t="s">
        <v>209</v>
      </c>
      <c r="BE220" s="228">
        <f>IF(N220="základní",J220,0)</f>
        <v>0</v>
      </c>
      <c r="BF220" s="228">
        <f>IF(N220="snížená",J220,0)</f>
        <v>0</v>
      </c>
      <c r="BG220" s="228">
        <f>IF(N220="zákl. přenesená",J220,0)</f>
        <v>0</v>
      </c>
      <c r="BH220" s="228">
        <f>IF(N220="sníž. přenesená",J220,0)</f>
        <v>0</v>
      </c>
      <c r="BI220" s="228">
        <f>IF(N220="nulová",J220,0)</f>
        <v>0</v>
      </c>
      <c r="BJ220" s="20" t="s">
        <v>79</v>
      </c>
      <c r="BK220" s="228">
        <f>ROUND(I220*H220,2)</f>
        <v>0</v>
      </c>
      <c r="BL220" s="20" t="s">
        <v>216</v>
      </c>
      <c r="BM220" s="227" t="s">
        <v>2818</v>
      </c>
    </row>
    <row r="221" s="2" customFormat="1">
      <c r="A221" s="41"/>
      <c r="B221" s="42"/>
      <c r="C221" s="43"/>
      <c r="D221" s="229" t="s">
        <v>218</v>
      </c>
      <c r="E221" s="43"/>
      <c r="F221" s="230" t="s">
        <v>1546</v>
      </c>
      <c r="G221" s="43"/>
      <c r="H221" s="43"/>
      <c r="I221" s="231"/>
      <c r="J221" s="43"/>
      <c r="K221" s="43"/>
      <c r="L221" s="47"/>
      <c r="M221" s="232"/>
      <c r="N221" s="233"/>
      <c r="O221" s="87"/>
      <c r="P221" s="87"/>
      <c r="Q221" s="87"/>
      <c r="R221" s="87"/>
      <c r="S221" s="87"/>
      <c r="T221" s="88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T221" s="20" t="s">
        <v>218</v>
      </c>
      <c r="AU221" s="20" t="s">
        <v>81</v>
      </c>
    </row>
    <row r="222" s="13" customFormat="1">
      <c r="A222" s="13"/>
      <c r="B222" s="234"/>
      <c r="C222" s="235"/>
      <c r="D222" s="236" t="s">
        <v>220</v>
      </c>
      <c r="E222" s="237" t="s">
        <v>19</v>
      </c>
      <c r="F222" s="238" t="s">
        <v>1185</v>
      </c>
      <c r="G222" s="235"/>
      <c r="H222" s="237" t="s">
        <v>19</v>
      </c>
      <c r="I222" s="239"/>
      <c r="J222" s="235"/>
      <c r="K222" s="235"/>
      <c r="L222" s="240"/>
      <c r="M222" s="241"/>
      <c r="N222" s="242"/>
      <c r="O222" s="242"/>
      <c r="P222" s="242"/>
      <c r="Q222" s="242"/>
      <c r="R222" s="242"/>
      <c r="S222" s="242"/>
      <c r="T222" s="24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4" t="s">
        <v>220</v>
      </c>
      <c r="AU222" s="244" t="s">
        <v>81</v>
      </c>
      <c r="AV222" s="13" t="s">
        <v>79</v>
      </c>
      <c r="AW222" s="13" t="s">
        <v>32</v>
      </c>
      <c r="AX222" s="13" t="s">
        <v>71</v>
      </c>
      <c r="AY222" s="244" t="s">
        <v>209</v>
      </c>
    </row>
    <row r="223" s="13" customFormat="1">
      <c r="A223" s="13"/>
      <c r="B223" s="234"/>
      <c r="C223" s="235"/>
      <c r="D223" s="236" t="s">
        <v>220</v>
      </c>
      <c r="E223" s="237" t="s">
        <v>19</v>
      </c>
      <c r="F223" s="238" t="s">
        <v>1286</v>
      </c>
      <c r="G223" s="235"/>
      <c r="H223" s="237" t="s">
        <v>19</v>
      </c>
      <c r="I223" s="239"/>
      <c r="J223" s="235"/>
      <c r="K223" s="235"/>
      <c r="L223" s="240"/>
      <c r="M223" s="241"/>
      <c r="N223" s="242"/>
      <c r="O223" s="242"/>
      <c r="P223" s="242"/>
      <c r="Q223" s="242"/>
      <c r="R223" s="242"/>
      <c r="S223" s="242"/>
      <c r="T223" s="24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4" t="s">
        <v>220</v>
      </c>
      <c r="AU223" s="244" t="s">
        <v>81</v>
      </c>
      <c r="AV223" s="13" t="s">
        <v>79</v>
      </c>
      <c r="AW223" s="13" t="s">
        <v>32</v>
      </c>
      <c r="AX223" s="13" t="s">
        <v>71</v>
      </c>
      <c r="AY223" s="244" t="s">
        <v>209</v>
      </c>
    </row>
    <row r="224" s="14" customFormat="1">
      <c r="A224" s="14"/>
      <c r="B224" s="245"/>
      <c r="C224" s="246"/>
      <c r="D224" s="236" t="s">
        <v>220</v>
      </c>
      <c r="E224" s="247" t="s">
        <v>19</v>
      </c>
      <c r="F224" s="248" t="s">
        <v>2819</v>
      </c>
      <c r="G224" s="246"/>
      <c r="H224" s="249">
        <v>280</v>
      </c>
      <c r="I224" s="250"/>
      <c r="J224" s="246"/>
      <c r="K224" s="246"/>
      <c r="L224" s="251"/>
      <c r="M224" s="252"/>
      <c r="N224" s="253"/>
      <c r="O224" s="253"/>
      <c r="P224" s="253"/>
      <c r="Q224" s="253"/>
      <c r="R224" s="253"/>
      <c r="S224" s="253"/>
      <c r="T224" s="25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5" t="s">
        <v>220</v>
      </c>
      <c r="AU224" s="255" t="s">
        <v>81</v>
      </c>
      <c r="AV224" s="14" t="s">
        <v>81</v>
      </c>
      <c r="AW224" s="14" t="s">
        <v>32</v>
      </c>
      <c r="AX224" s="14" t="s">
        <v>79</v>
      </c>
      <c r="AY224" s="255" t="s">
        <v>209</v>
      </c>
    </row>
    <row r="225" s="12" customFormat="1" ht="22.8" customHeight="1">
      <c r="A225" s="12"/>
      <c r="B225" s="200"/>
      <c r="C225" s="201"/>
      <c r="D225" s="202" t="s">
        <v>70</v>
      </c>
      <c r="E225" s="214" t="s">
        <v>250</v>
      </c>
      <c r="F225" s="214" t="s">
        <v>802</v>
      </c>
      <c r="G225" s="201"/>
      <c r="H225" s="201"/>
      <c r="I225" s="204"/>
      <c r="J225" s="215">
        <f>BK225</f>
        <v>0</v>
      </c>
      <c r="K225" s="201"/>
      <c r="L225" s="206"/>
      <c r="M225" s="207"/>
      <c r="N225" s="208"/>
      <c r="O225" s="208"/>
      <c r="P225" s="209">
        <f>SUM(P226:P319)</f>
        <v>0</v>
      </c>
      <c r="Q225" s="208"/>
      <c r="R225" s="209">
        <f>SUM(R226:R319)</f>
        <v>2.1538075000000001</v>
      </c>
      <c r="S225" s="208"/>
      <c r="T225" s="210">
        <f>SUM(T226:T319)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211" t="s">
        <v>79</v>
      </c>
      <c r="AT225" s="212" t="s">
        <v>70</v>
      </c>
      <c r="AU225" s="212" t="s">
        <v>79</v>
      </c>
      <c r="AY225" s="211" t="s">
        <v>209</v>
      </c>
      <c r="BK225" s="213">
        <f>SUM(BK226:BK319)</f>
        <v>0</v>
      </c>
    </row>
    <row r="226" s="2" customFormat="1" ht="24.15" customHeight="1">
      <c r="A226" s="41"/>
      <c r="B226" s="42"/>
      <c r="C226" s="216" t="s">
        <v>378</v>
      </c>
      <c r="D226" s="216" t="s">
        <v>211</v>
      </c>
      <c r="E226" s="217" t="s">
        <v>804</v>
      </c>
      <c r="F226" s="218" t="s">
        <v>805</v>
      </c>
      <c r="G226" s="219" t="s">
        <v>214</v>
      </c>
      <c r="H226" s="220">
        <v>5</v>
      </c>
      <c r="I226" s="221"/>
      <c r="J226" s="222">
        <f>ROUND(I226*H226,2)</f>
        <v>0</v>
      </c>
      <c r="K226" s="218" t="s">
        <v>215</v>
      </c>
      <c r="L226" s="47"/>
      <c r="M226" s="223" t="s">
        <v>19</v>
      </c>
      <c r="N226" s="224" t="s">
        <v>42</v>
      </c>
      <c r="O226" s="87"/>
      <c r="P226" s="225">
        <f>O226*H226</f>
        <v>0</v>
      </c>
      <c r="Q226" s="225">
        <v>0.00167</v>
      </c>
      <c r="R226" s="225">
        <f>Q226*H226</f>
        <v>0.0083499999999999998</v>
      </c>
      <c r="S226" s="225">
        <v>0</v>
      </c>
      <c r="T226" s="226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227" t="s">
        <v>216</v>
      </c>
      <c r="AT226" s="227" t="s">
        <v>211</v>
      </c>
      <c r="AU226" s="227" t="s">
        <v>81</v>
      </c>
      <c r="AY226" s="20" t="s">
        <v>209</v>
      </c>
      <c r="BE226" s="228">
        <f>IF(N226="základní",J226,0)</f>
        <v>0</v>
      </c>
      <c r="BF226" s="228">
        <f>IF(N226="snížená",J226,0)</f>
        <v>0</v>
      </c>
      <c r="BG226" s="228">
        <f>IF(N226="zákl. přenesená",J226,0)</f>
        <v>0</v>
      </c>
      <c r="BH226" s="228">
        <f>IF(N226="sníž. přenesená",J226,0)</f>
        <v>0</v>
      </c>
      <c r="BI226" s="228">
        <f>IF(N226="nulová",J226,0)</f>
        <v>0</v>
      </c>
      <c r="BJ226" s="20" t="s">
        <v>79</v>
      </c>
      <c r="BK226" s="228">
        <f>ROUND(I226*H226,2)</f>
        <v>0</v>
      </c>
      <c r="BL226" s="20" t="s">
        <v>216</v>
      </c>
      <c r="BM226" s="227" t="s">
        <v>2820</v>
      </c>
    </row>
    <row r="227" s="2" customFormat="1">
      <c r="A227" s="41"/>
      <c r="B227" s="42"/>
      <c r="C227" s="43"/>
      <c r="D227" s="229" t="s">
        <v>218</v>
      </c>
      <c r="E227" s="43"/>
      <c r="F227" s="230" t="s">
        <v>807</v>
      </c>
      <c r="G227" s="43"/>
      <c r="H227" s="43"/>
      <c r="I227" s="231"/>
      <c r="J227" s="43"/>
      <c r="K227" s="43"/>
      <c r="L227" s="47"/>
      <c r="M227" s="232"/>
      <c r="N227" s="233"/>
      <c r="O227" s="87"/>
      <c r="P227" s="87"/>
      <c r="Q227" s="87"/>
      <c r="R227" s="87"/>
      <c r="S227" s="87"/>
      <c r="T227" s="88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T227" s="20" t="s">
        <v>218</v>
      </c>
      <c r="AU227" s="20" t="s">
        <v>81</v>
      </c>
    </row>
    <row r="228" s="2" customFormat="1" ht="16.5" customHeight="1">
      <c r="A228" s="41"/>
      <c r="B228" s="42"/>
      <c r="C228" s="278" t="s">
        <v>384</v>
      </c>
      <c r="D228" s="278" t="s">
        <v>681</v>
      </c>
      <c r="E228" s="279" t="s">
        <v>809</v>
      </c>
      <c r="F228" s="280" t="s">
        <v>810</v>
      </c>
      <c r="G228" s="281" t="s">
        <v>214</v>
      </c>
      <c r="H228" s="282">
        <v>4</v>
      </c>
      <c r="I228" s="283"/>
      <c r="J228" s="284">
        <f>ROUND(I228*H228,2)</f>
        <v>0</v>
      </c>
      <c r="K228" s="280" t="s">
        <v>215</v>
      </c>
      <c r="L228" s="285"/>
      <c r="M228" s="286" t="s">
        <v>19</v>
      </c>
      <c r="N228" s="287" t="s">
        <v>42</v>
      </c>
      <c r="O228" s="87"/>
      <c r="P228" s="225">
        <f>O228*H228</f>
        <v>0</v>
      </c>
      <c r="Q228" s="225">
        <v>0.0095999999999999992</v>
      </c>
      <c r="R228" s="225">
        <f>Q228*H228</f>
        <v>0.038399999999999997</v>
      </c>
      <c r="S228" s="225">
        <v>0</v>
      </c>
      <c r="T228" s="226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227" t="s">
        <v>250</v>
      </c>
      <c r="AT228" s="227" t="s">
        <v>681</v>
      </c>
      <c r="AU228" s="227" t="s">
        <v>81</v>
      </c>
      <c r="AY228" s="20" t="s">
        <v>209</v>
      </c>
      <c r="BE228" s="228">
        <f>IF(N228="základní",J228,0)</f>
        <v>0</v>
      </c>
      <c r="BF228" s="228">
        <f>IF(N228="snížená",J228,0)</f>
        <v>0</v>
      </c>
      <c r="BG228" s="228">
        <f>IF(N228="zákl. přenesená",J228,0)</f>
        <v>0</v>
      </c>
      <c r="BH228" s="228">
        <f>IF(N228="sníž. přenesená",J228,0)</f>
        <v>0</v>
      </c>
      <c r="BI228" s="228">
        <f>IF(N228="nulová",J228,0)</f>
        <v>0</v>
      </c>
      <c r="BJ228" s="20" t="s">
        <v>79</v>
      </c>
      <c r="BK228" s="228">
        <f>ROUND(I228*H228,2)</f>
        <v>0</v>
      </c>
      <c r="BL228" s="20" t="s">
        <v>216</v>
      </c>
      <c r="BM228" s="227" t="s">
        <v>2821</v>
      </c>
    </row>
    <row r="229" s="2" customFormat="1" ht="16.5" customHeight="1">
      <c r="A229" s="41"/>
      <c r="B229" s="42"/>
      <c r="C229" s="278" t="s">
        <v>390</v>
      </c>
      <c r="D229" s="278" t="s">
        <v>681</v>
      </c>
      <c r="E229" s="279" t="s">
        <v>1308</v>
      </c>
      <c r="F229" s="280" t="s">
        <v>1309</v>
      </c>
      <c r="G229" s="281" t="s">
        <v>214</v>
      </c>
      <c r="H229" s="282">
        <v>1</v>
      </c>
      <c r="I229" s="283"/>
      <c r="J229" s="284">
        <f>ROUND(I229*H229,2)</f>
        <v>0</v>
      </c>
      <c r="K229" s="280" t="s">
        <v>215</v>
      </c>
      <c r="L229" s="285"/>
      <c r="M229" s="286" t="s">
        <v>19</v>
      </c>
      <c r="N229" s="287" t="s">
        <v>42</v>
      </c>
      <c r="O229" s="87"/>
      <c r="P229" s="225">
        <f>O229*H229</f>
        <v>0</v>
      </c>
      <c r="Q229" s="225">
        <v>0.012</v>
      </c>
      <c r="R229" s="225">
        <f>Q229*H229</f>
        <v>0.012</v>
      </c>
      <c r="S229" s="225">
        <v>0</v>
      </c>
      <c r="T229" s="226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227" t="s">
        <v>250</v>
      </c>
      <c r="AT229" s="227" t="s">
        <v>681</v>
      </c>
      <c r="AU229" s="227" t="s">
        <v>81</v>
      </c>
      <c r="AY229" s="20" t="s">
        <v>209</v>
      </c>
      <c r="BE229" s="228">
        <f>IF(N229="základní",J229,0)</f>
        <v>0</v>
      </c>
      <c r="BF229" s="228">
        <f>IF(N229="snížená",J229,0)</f>
        <v>0</v>
      </c>
      <c r="BG229" s="228">
        <f>IF(N229="zákl. přenesená",J229,0)</f>
        <v>0</v>
      </c>
      <c r="BH229" s="228">
        <f>IF(N229="sníž. přenesená",J229,0)</f>
        <v>0</v>
      </c>
      <c r="BI229" s="228">
        <f>IF(N229="nulová",J229,0)</f>
        <v>0</v>
      </c>
      <c r="BJ229" s="20" t="s">
        <v>79</v>
      </c>
      <c r="BK229" s="228">
        <f>ROUND(I229*H229,2)</f>
        <v>0</v>
      </c>
      <c r="BL229" s="20" t="s">
        <v>216</v>
      </c>
      <c r="BM229" s="227" t="s">
        <v>2822</v>
      </c>
    </row>
    <row r="230" s="2" customFormat="1" ht="24.15" customHeight="1">
      <c r="A230" s="41"/>
      <c r="B230" s="42"/>
      <c r="C230" s="216" t="s">
        <v>399</v>
      </c>
      <c r="D230" s="216" t="s">
        <v>211</v>
      </c>
      <c r="E230" s="217" t="s">
        <v>814</v>
      </c>
      <c r="F230" s="218" t="s">
        <v>815</v>
      </c>
      <c r="G230" s="219" t="s">
        <v>214</v>
      </c>
      <c r="H230" s="220">
        <v>8</v>
      </c>
      <c r="I230" s="221"/>
      <c r="J230" s="222">
        <f>ROUND(I230*H230,2)</f>
        <v>0</v>
      </c>
      <c r="K230" s="218" t="s">
        <v>215</v>
      </c>
      <c r="L230" s="47"/>
      <c r="M230" s="223" t="s">
        <v>19</v>
      </c>
      <c r="N230" s="224" t="s">
        <v>42</v>
      </c>
      <c r="O230" s="87"/>
      <c r="P230" s="225">
        <f>O230*H230</f>
        <v>0</v>
      </c>
      <c r="Q230" s="225">
        <v>0.00167</v>
      </c>
      <c r="R230" s="225">
        <f>Q230*H230</f>
        <v>0.01336</v>
      </c>
      <c r="S230" s="225">
        <v>0</v>
      </c>
      <c r="T230" s="226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7" t="s">
        <v>216</v>
      </c>
      <c r="AT230" s="227" t="s">
        <v>211</v>
      </c>
      <c r="AU230" s="227" t="s">
        <v>81</v>
      </c>
      <c r="AY230" s="20" t="s">
        <v>209</v>
      </c>
      <c r="BE230" s="228">
        <f>IF(N230="základní",J230,0)</f>
        <v>0</v>
      </c>
      <c r="BF230" s="228">
        <f>IF(N230="snížená",J230,0)</f>
        <v>0</v>
      </c>
      <c r="BG230" s="228">
        <f>IF(N230="zákl. přenesená",J230,0)</f>
        <v>0</v>
      </c>
      <c r="BH230" s="228">
        <f>IF(N230="sníž. přenesená",J230,0)</f>
        <v>0</v>
      </c>
      <c r="BI230" s="228">
        <f>IF(N230="nulová",J230,0)</f>
        <v>0</v>
      </c>
      <c r="BJ230" s="20" t="s">
        <v>79</v>
      </c>
      <c r="BK230" s="228">
        <f>ROUND(I230*H230,2)</f>
        <v>0</v>
      </c>
      <c r="BL230" s="20" t="s">
        <v>216</v>
      </c>
      <c r="BM230" s="227" t="s">
        <v>2823</v>
      </c>
    </row>
    <row r="231" s="2" customFormat="1">
      <c r="A231" s="41"/>
      <c r="B231" s="42"/>
      <c r="C231" s="43"/>
      <c r="D231" s="229" t="s">
        <v>218</v>
      </c>
      <c r="E231" s="43"/>
      <c r="F231" s="230" t="s">
        <v>817</v>
      </c>
      <c r="G231" s="43"/>
      <c r="H231" s="43"/>
      <c r="I231" s="231"/>
      <c r="J231" s="43"/>
      <c r="K231" s="43"/>
      <c r="L231" s="47"/>
      <c r="M231" s="232"/>
      <c r="N231" s="233"/>
      <c r="O231" s="87"/>
      <c r="P231" s="87"/>
      <c r="Q231" s="87"/>
      <c r="R231" s="87"/>
      <c r="S231" s="87"/>
      <c r="T231" s="88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T231" s="20" t="s">
        <v>218</v>
      </c>
      <c r="AU231" s="20" t="s">
        <v>81</v>
      </c>
    </row>
    <row r="232" s="2" customFormat="1" ht="16.5" customHeight="1">
      <c r="A232" s="41"/>
      <c r="B232" s="42"/>
      <c r="C232" s="278" t="s">
        <v>405</v>
      </c>
      <c r="D232" s="278" t="s">
        <v>681</v>
      </c>
      <c r="E232" s="279" t="s">
        <v>819</v>
      </c>
      <c r="F232" s="280" t="s">
        <v>820</v>
      </c>
      <c r="G232" s="281" t="s">
        <v>214</v>
      </c>
      <c r="H232" s="282">
        <v>1</v>
      </c>
      <c r="I232" s="283"/>
      <c r="J232" s="284">
        <f>ROUND(I232*H232,2)</f>
        <v>0</v>
      </c>
      <c r="K232" s="280" t="s">
        <v>215</v>
      </c>
      <c r="L232" s="285"/>
      <c r="M232" s="286" t="s">
        <v>19</v>
      </c>
      <c r="N232" s="287" t="s">
        <v>42</v>
      </c>
      <c r="O232" s="87"/>
      <c r="P232" s="225">
        <f>O232*H232</f>
        <v>0</v>
      </c>
      <c r="Q232" s="225">
        <v>0.011100000000000001</v>
      </c>
      <c r="R232" s="225">
        <f>Q232*H232</f>
        <v>0.011100000000000001</v>
      </c>
      <c r="S232" s="225">
        <v>0</v>
      </c>
      <c r="T232" s="226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7" t="s">
        <v>250</v>
      </c>
      <c r="AT232" s="227" t="s">
        <v>681</v>
      </c>
      <c r="AU232" s="227" t="s">
        <v>81</v>
      </c>
      <c r="AY232" s="20" t="s">
        <v>209</v>
      </c>
      <c r="BE232" s="228">
        <f>IF(N232="základní",J232,0)</f>
        <v>0</v>
      </c>
      <c r="BF232" s="228">
        <f>IF(N232="snížená",J232,0)</f>
        <v>0</v>
      </c>
      <c r="BG232" s="228">
        <f>IF(N232="zákl. přenesená",J232,0)</f>
        <v>0</v>
      </c>
      <c r="BH232" s="228">
        <f>IF(N232="sníž. přenesená",J232,0)</f>
        <v>0</v>
      </c>
      <c r="BI232" s="228">
        <f>IF(N232="nulová",J232,0)</f>
        <v>0</v>
      </c>
      <c r="BJ232" s="20" t="s">
        <v>79</v>
      </c>
      <c r="BK232" s="228">
        <f>ROUND(I232*H232,2)</f>
        <v>0</v>
      </c>
      <c r="BL232" s="20" t="s">
        <v>216</v>
      </c>
      <c r="BM232" s="227" t="s">
        <v>2824</v>
      </c>
    </row>
    <row r="233" s="13" customFormat="1">
      <c r="A233" s="13"/>
      <c r="B233" s="234"/>
      <c r="C233" s="235"/>
      <c r="D233" s="236" t="s">
        <v>220</v>
      </c>
      <c r="E233" s="237" t="s">
        <v>19</v>
      </c>
      <c r="F233" s="238" t="s">
        <v>2825</v>
      </c>
      <c r="G233" s="235"/>
      <c r="H233" s="237" t="s">
        <v>19</v>
      </c>
      <c r="I233" s="239"/>
      <c r="J233" s="235"/>
      <c r="K233" s="235"/>
      <c r="L233" s="240"/>
      <c r="M233" s="241"/>
      <c r="N233" s="242"/>
      <c r="O233" s="242"/>
      <c r="P233" s="242"/>
      <c r="Q233" s="242"/>
      <c r="R233" s="242"/>
      <c r="S233" s="242"/>
      <c r="T233" s="24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4" t="s">
        <v>220</v>
      </c>
      <c r="AU233" s="244" t="s">
        <v>81</v>
      </c>
      <c r="AV233" s="13" t="s">
        <v>79</v>
      </c>
      <c r="AW233" s="13" t="s">
        <v>32</v>
      </c>
      <c r="AX233" s="13" t="s">
        <v>71</v>
      </c>
      <c r="AY233" s="244" t="s">
        <v>209</v>
      </c>
    </row>
    <row r="234" s="14" customFormat="1">
      <c r="A234" s="14"/>
      <c r="B234" s="245"/>
      <c r="C234" s="246"/>
      <c r="D234" s="236" t="s">
        <v>220</v>
      </c>
      <c r="E234" s="247" t="s">
        <v>19</v>
      </c>
      <c r="F234" s="248" t="s">
        <v>79</v>
      </c>
      <c r="G234" s="246"/>
      <c r="H234" s="249">
        <v>1</v>
      </c>
      <c r="I234" s="250"/>
      <c r="J234" s="246"/>
      <c r="K234" s="246"/>
      <c r="L234" s="251"/>
      <c r="M234" s="252"/>
      <c r="N234" s="253"/>
      <c r="O234" s="253"/>
      <c r="P234" s="253"/>
      <c r="Q234" s="253"/>
      <c r="R234" s="253"/>
      <c r="S234" s="253"/>
      <c r="T234" s="25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5" t="s">
        <v>220</v>
      </c>
      <c r="AU234" s="255" t="s">
        <v>81</v>
      </c>
      <c r="AV234" s="14" t="s">
        <v>81</v>
      </c>
      <c r="AW234" s="14" t="s">
        <v>32</v>
      </c>
      <c r="AX234" s="14" t="s">
        <v>79</v>
      </c>
      <c r="AY234" s="255" t="s">
        <v>209</v>
      </c>
    </row>
    <row r="235" s="2" customFormat="1" ht="16.5" customHeight="1">
      <c r="A235" s="41"/>
      <c r="B235" s="42"/>
      <c r="C235" s="278" t="s">
        <v>411</v>
      </c>
      <c r="D235" s="278" t="s">
        <v>681</v>
      </c>
      <c r="E235" s="279" t="s">
        <v>823</v>
      </c>
      <c r="F235" s="280" t="s">
        <v>824</v>
      </c>
      <c r="G235" s="281" t="s">
        <v>214</v>
      </c>
      <c r="H235" s="282">
        <v>3</v>
      </c>
      <c r="I235" s="283"/>
      <c r="J235" s="284">
        <f>ROUND(I235*H235,2)</f>
        <v>0</v>
      </c>
      <c r="K235" s="280" t="s">
        <v>215</v>
      </c>
      <c r="L235" s="285"/>
      <c r="M235" s="286" t="s">
        <v>19</v>
      </c>
      <c r="N235" s="287" t="s">
        <v>42</v>
      </c>
      <c r="O235" s="87"/>
      <c r="P235" s="225">
        <f>O235*H235</f>
        <v>0</v>
      </c>
      <c r="Q235" s="225">
        <v>0.0141</v>
      </c>
      <c r="R235" s="225">
        <f>Q235*H235</f>
        <v>0.042299999999999997</v>
      </c>
      <c r="S235" s="225">
        <v>0</v>
      </c>
      <c r="T235" s="226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227" t="s">
        <v>250</v>
      </c>
      <c r="AT235" s="227" t="s">
        <v>681</v>
      </c>
      <c r="AU235" s="227" t="s">
        <v>81</v>
      </c>
      <c r="AY235" s="20" t="s">
        <v>209</v>
      </c>
      <c r="BE235" s="228">
        <f>IF(N235="základní",J235,0)</f>
        <v>0</v>
      </c>
      <c r="BF235" s="228">
        <f>IF(N235="snížená",J235,0)</f>
        <v>0</v>
      </c>
      <c r="BG235" s="228">
        <f>IF(N235="zákl. přenesená",J235,0)</f>
        <v>0</v>
      </c>
      <c r="BH235" s="228">
        <f>IF(N235="sníž. přenesená",J235,0)</f>
        <v>0</v>
      </c>
      <c r="BI235" s="228">
        <f>IF(N235="nulová",J235,0)</f>
        <v>0</v>
      </c>
      <c r="BJ235" s="20" t="s">
        <v>79</v>
      </c>
      <c r="BK235" s="228">
        <f>ROUND(I235*H235,2)</f>
        <v>0</v>
      </c>
      <c r="BL235" s="20" t="s">
        <v>216</v>
      </c>
      <c r="BM235" s="227" t="s">
        <v>2826</v>
      </c>
    </row>
    <row r="236" s="13" customFormat="1">
      <c r="A236" s="13"/>
      <c r="B236" s="234"/>
      <c r="C236" s="235"/>
      <c r="D236" s="236" t="s">
        <v>220</v>
      </c>
      <c r="E236" s="237" t="s">
        <v>19</v>
      </c>
      <c r="F236" s="238" t="s">
        <v>2825</v>
      </c>
      <c r="G236" s="235"/>
      <c r="H236" s="237" t="s">
        <v>19</v>
      </c>
      <c r="I236" s="239"/>
      <c r="J236" s="235"/>
      <c r="K236" s="235"/>
      <c r="L236" s="240"/>
      <c r="M236" s="241"/>
      <c r="N236" s="242"/>
      <c r="O236" s="242"/>
      <c r="P236" s="242"/>
      <c r="Q236" s="242"/>
      <c r="R236" s="242"/>
      <c r="S236" s="242"/>
      <c r="T236" s="24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4" t="s">
        <v>220</v>
      </c>
      <c r="AU236" s="244" t="s">
        <v>81</v>
      </c>
      <c r="AV236" s="13" t="s">
        <v>79</v>
      </c>
      <c r="AW236" s="13" t="s">
        <v>32</v>
      </c>
      <c r="AX236" s="13" t="s">
        <v>71</v>
      </c>
      <c r="AY236" s="244" t="s">
        <v>209</v>
      </c>
    </row>
    <row r="237" s="14" customFormat="1">
      <c r="A237" s="14"/>
      <c r="B237" s="245"/>
      <c r="C237" s="246"/>
      <c r="D237" s="236" t="s">
        <v>220</v>
      </c>
      <c r="E237" s="247" t="s">
        <v>19</v>
      </c>
      <c r="F237" s="248" t="s">
        <v>146</v>
      </c>
      <c r="G237" s="246"/>
      <c r="H237" s="249">
        <v>3</v>
      </c>
      <c r="I237" s="250"/>
      <c r="J237" s="246"/>
      <c r="K237" s="246"/>
      <c r="L237" s="251"/>
      <c r="M237" s="252"/>
      <c r="N237" s="253"/>
      <c r="O237" s="253"/>
      <c r="P237" s="253"/>
      <c r="Q237" s="253"/>
      <c r="R237" s="253"/>
      <c r="S237" s="253"/>
      <c r="T237" s="25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5" t="s">
        <v>220</v>
      </c>
      <c r="AU237" s="255" t="s">
        <v>81</v>
      </c>
      <c r="AV237" s="14" t="s">
        <v>81</v>
      </c>
      <c r="AW237" s="14" t="s">
        <v>32</v>
      </c>
      <c r="AX237" s="14" t="s">
        <v>79</v>
      </c>
      <c r="AY237" s="255" t="s">
        <v>209</v>
      </c>
    </row>
    <row r="238" s="2" customFormat="1" ht="16.5" customHeight="1">
      <c r="A238" s="41"/>
      <c r="B238" s="42"/>
      <c r="C238" s="278" t="s">
        <v>417</v>
      </c>
      <c r="D238" s="278" t="s">
        <v>681</v>
      </c>
      <c r="E238" s="279" t="s">
        <v>827</v>
      </c>
      <c r="F238" s="280" t="s">
        <v>828</v>
      </c>
      <c r="G238" s="281" t="s">
        <v>214</v>
      </c>
      <c r="H238" s="282">
        <v>1</v>
      </c>
      <c r="I238" s="283"/>
      <c r="J238" s="284">
        <f>ROUND(I238*H238,2)</f>
        <v>0</v>
      </c>
      <c r="K238" s="280" t="s">
        <v>215</v>
      </c>
      <c r="L238" s="285"/>
      <c r="M238" s="286" t="s">
        <v>19</v>
      </c>
      <c r="N238" s="287" t="s">
        <v>42</v>
      </c>
      <c r="O238" s="87"/>
      <c r="P238" s="225">
        <f>O238*H238</f>
        <v>0</v>
      </c>
      <c r="Q238" s="225">
        <v>0.0112</v>
      </c>
      <c r="R238" s="225">
        <f>Q238*H238</f>
        <v>0.0112</v>
      </c>
      <c r="S238" s="225">
        <v>0</v>
      </c>
      <c r="T238" s="226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27" t="s">
        <v>250</v>
      </c>
      <c r="AT238" s="227" t="s">
        <v>681</v>
      </c>
      <c r="AU238" s="227" t="s">
        <v>81</v>
      </c>
      <c r="AY238" s="20" t="s">
        <v>209</v>
      </c>
      <c r="BE238" s="228">
        <f>IF(N238="základní",J238,0)</f>
        <v>0</v>
      </c>
      <c r="BF238" s="228">
        <f>IF(N238="snížená",J238,0)</f>
        <v>0</v>
      </c>
      <c r="BG238" s="228">
        <f>IF(N238="zákl. přenesená",J238,0)</f>
        <v>0</v>
      </c>
      <c r="BH238" s="228">
        <f>IF(N238="sníž. přenesená",J238,0)</f>
        <v>0</v>
      </c>
      <c r="BI238" s="228">
        <f>IF(N238="nulová",J238,0)</f>
        <v>0</v>
      </c>
      <c r="BJ238" s="20" t="s">
        <v>79</v>
      </c>
      <c r="BK238" s="228">
        <f>ROUND(I238*H238,2)</f>
        <v>0</v>
      </c>
      <c r="BL238" s="20" t="s">
        <v>216</v>
      </c>
      <c r="BM238" s="227" t="s">
        <v>2827</v>
      </c>
    </row>
    <row r="239" s="2" customFormat="1" ht="16.5" customHeight="1">
      <c r="A239" s="41"/>
      <c r="B239" s="42"/>
      <c r="C239" s="278" t="s">
        <v>427</v>
      </c>
      <c r="D239" s="278" t="s">
        <v>681</v>
      </c>
      <c r="E239" s="279" t="s">
        <v>1313</v>
      </c>
      <c r="F239" s="280" t="s">
        <v>1314</v>
      </c>
      <c r="G239" s="281" t="s">
        <v>214</v>
      </c>
      <c r="H239" s="282">
        <v>3</v>
      </c>
      <c r="I239" s="283"/>
      <c r="J239" s="284">
        <f>ROUND(I239*H239,2)</f>
        <v>0</v>
      </c>
      <c r="K239" s="280" t="s">
        <v>215</v>
      </c>
      <c r="L239" s="285"/>
      <c r="M239" s="286" t="s">
        <v>19</v>
      </c>
      <c r="N239" s="287" t="s">
        <v>42</v>
      </c>
      <c r="O239" s="87"/>
      <c r="P239" s="225">
        <f>O239*H239</f>
        <v>0</v>
      </c>
      <c r="Q239" s="225">
        <v>0.0038</v>
      </c>
      <c r="R239" s="225">
        <f>Q239*H239</f>
        <v>0.0114</v>
      </c>
      <c r="S239" s="225">
        <v>0</v>
      </c>
      <c r="T239" s="226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27" t="s">
        <v>250</v>
      </c>
      <c r="AT239" s="227" t="s">
        <v>681</v>
      </c>
      <c r="AU239" s="227" t="s">
        <v>81</v>
      </c>
      <c r="AY239" s="20" t="s">
        <v>209</v>
      </c>
      <c r="BE239" s="228">
        <f>IF(N239="základní",J239,0)</f>
        <v>0</v>
      </c>
      <c r="BF239" s="228">
        <f>IF(N239="snížená",J239,0)</f>
        <v>0</v>
      </c>
      <c r="BG239" s="228">
        <f>IF(N239="zákl. přenesená",J239,0)</f>
        <v>0</v>
      </c>
      <c r="BH239" s="228">
        <f>IF(N239="sníž. přenesená",J239,0)</f>
        <v>0</v>
      </c>
      <c r="BI239" s="228">
        <f>IF(N239="nulová",J239,0)</f>
        <v>0</v>
      </c>
      <c r="BJ239" s="20" t="s">
        <v>79</v>
      </c>
      <c r="BK239" s="228">
        <f>ROUND(I239*H239,2)</f>
        <v>0</v>
      </c>
      <c r="BL239" s="20" t="s">
        <v>216</v>
      </c>
      <c r="BM239" s="227" t="s">
        <v>2828</v>
      </c>
    </row>
    <row r="240" s="13" customFormat="1">
      <c r="A240" s="13"/>
      <c r="B240" s="234"/>
      <c r="C240" s="235"/>
      <c r="D240" s="236" t="s">
        <v>220</v>
      </c>
      <c r="E240" s="237" t="s">
        <v>19</v>
      </c>
      <c r="F240" s="238" t="s">
        <v>2825</v>
      </c>
      <c r="G240" s="235"/>
      <c r="H240" s="237" t="s">
        <v>19</v>
      </c>
      <c r="I240" s="239"/>
      <c r="J240" s="235"/>
      <c r="K240" s="235"/>
      <c r="L240" s="240"/>
      <c r="M240" s="241"/>
      <c r="N240" s="242"/>
      <c r="O240" s="242"/>
      <c r="P240" s="242"/>
      <c r="Q240" s="242"/>
      <c r="R240" s="242"/>
      <c r="S240" s="242"/>
      <c r="T240" s="24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4" t="s">
        <v>220</v>
      </c>
      <c r="AU240" s="244" t="s">
        <v>81</v>
      </c>
      <c r="AV240" s="13" t="s">
        <v>79</v>
      </c>
      <c r="AW240" s="13" t="s">
        <v>32</v>
      </c>
      <c r="AX240" s="13" t="s">
        <v>71</v>
      </c>
      <c r="AY240" s="244" t="s">
        <v>209</v>
      </c>
    </row>
    <row r="241" s="14" customFormat="1">
      <c r="A241" s="14"/>
      <c r="B241" s="245"/>
      <c r="C241" s="246"/>
      <c r="D241" s="236" t="s">
        <v>220</v>
      </c>
      <c r="E241" s="247" t="s">
        <v>19</v>
      </c>
      <c r="F241" s="248" t="s">
        <v>146</v>
      </c>
      <c r="G241" s="246"/>
      <c r="H241" s="249">
        <v>3</v>
      </c>
      <c r="I241" s="250"/>
      <c r="J241" s="246"/>
      <c r="K241" s="246"/>
      <c r="L241" s="251"/>
      <c r="M241" s="252"/>
      <c r="N241" s="253"/>
      <c r="O241" s="253"/>
      <c r="P241" s="253"/>
      <c r="Q241" s="253"/>
      <c r="R241" s="253"/>
      <c r="S241" s="253"/>
      <c r="T241" s="25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5" t="s">
        <v>220</v>
      </c>
      <c r="AU241" s="255" t="s">
        <v>81</v>
      </c>
      <c r="AV241" s="14" t="s">
        <v>81</v>
      </c>
      <c r="AW241" s="14" t="s">
        <v>32</v>
      </c>
      <c r="AX241" s="14" t="s">
        <v>79</v>
      </c>
      <c r="AY241" s="255" t="s">
        <v>209</v>
      </c>
    </row>
    <row r="242" s="2" customFormat="1" ht="24.15" customHeight="1">
      <c r="A242" s="41"/>
      <c r="B242" s="42"/>
      <c r="C242" s="216" t="s">
        <v>435</v>
      </c>
      <c r="D242" s="216" t="s">
        <v>211</v>
      </c>
      <c r="E242" s="217" t="s">
        <v>1316</v>
      </c>
      <c r="F242" s="218" t="s">
        <v>1317</v>
      </c>
      <c r="G242" s="219" t="s">
        <v>214</v>
      </c>
      <c r="H242" s="220">
        <v>2</v>
      </c>
      <c r="I242" s="221"/>
      <c r="J242" s="222">
        <f>ROUND(I242*H242,2)</f>
        <v>0</v>
      </c>
      <c r="K242" s="218" t="s">
        <v>215</v>
      </c>
      <c r="L242" s="47"/>
      <c r="M242" s="223" t="s">
        <v>19</v>
      </c>
      <c r="N242" s="224" t="s">
        <v>42</v>
      </c>
      <c r="O242" s="87"/>
      <c r="P242" s="225">
        <f>O242*H242</f>
        <v>0</v>
      </c>
      <c r="Q242" s="225">
        <v>0.0017099999999999999</v>
      </c>
      <c r="R242" s="225">
        <f>Q242*H242</f>
        <v>0.0034199999999999999</v>
      </c>
      <c r="S242" s="225">
        <v>0</v>
      </c>
      <c r="T242" s="226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7" t="s">
        <v>216</v>
      </c>
      <c r="AT242" s="227" t="s">
        <v>211</v>
      </c>
      <c r="AU242" s="227" t="s">
        <v>81</v>
      </c>
      <c r="AY242" s="20" t="s">
        <v>209</v>
      </c>
      <c r="BE242" s="228">
        <f>IF(N242="základní",J242,0)</f>
        <v>0</v>
      </c>
      <c r="BF242" s="228">
        <f>IF(N242="snížená",J242,0)</f>
        <v>0</v>
      </c>
      <c r="BG242" s="228">
        <f>IF(N242="zákl. přenesená",J242,0)</f>
        <v>0</v>
      </c>
      <c r="BH242" s="228">
        <f>IF(N242="sníž. přenesená",J242,0)</f>
        <v>0</v>
      </c>
      <c r="BI242" s="228">
        <f>IF(N242="nulová",J242,0)</f>
        <v>0</v>
      </c>
      <c r="BJ242" s="20" t="s">
        <v>79</v>
      </c>
      <c r="BK242" s="228">
        <f>ROUND(I242*H242,2)</f>
        <v>0</v>
      </c>
      <c r="BL242" s="20" t="s">
        <v>216</v>
      </c>
      <c r="BM242" s="227" t="s">
        <v>2829</v>
      </c>
    </row>
    <row r="243" s="2" customFormat="1">
      <c r="A243" s="41"/>
      <c r="B243" s="42"/>
      <c r="C243" s="43"/>
      <c r="D243" s="229" t="s">
        <v>218</v>
      </c>
      <c r="E243" s="43"/>
      <c r="F243" s="230" t="s">
        <v>1319</v>
      </c>
      <c r="G243" s="43"/>
      <c r="H243" s="43"/>
      <c r="I243" s="231"/>
      <c r="J243" s="43"/>
      <c r="K243" s="43"/>
      <c r="L243" s="47"/>
      <c r="M243" s="232"/>
      <c r="N243" s="233"/>
      <c r="O243" s="87"/>
      <c r="P243" s="87"/>
      <c r="Q243" s="87"/>
      <c r="R243" s="87"/>
      <c r="S243" s="87"/>
      <c r="T243" s="88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0" t="s">
        <v>218</v>
      </c>
      <c r="AU243" s="20" t="s">
        <v>81</v>
      </c>
    </row>
    <row r="244" s="2" customFormat="1" ht="16.5" customHeight="1">
      <c r="A244" s="41"/>
      <c r="B244" s="42"/>
      <c r="C244" s="278" t="s">
        <v>441</v>
      </c>
      <c r="D244" s="278" t="s">
        <v>681</v>
      </c>
      <c r="E244" s="279" t="s">
        <v>1320</v>
      </c>
      <c r="F244" s="280" t="s">
        <v>1321</v>
      </c>
      <c r="G244" s="281" t="s">
        <v>214</v>
      </c>
      <c r="H244" s="282">
        <v>2</v>
      </c>
      <c r="I244" s="283"/>
      <c r="J244" s="284">
        <f>ROUND(I244*H244,2)</f>
        <v>0</v>
      </c>
      <c r="K244" s="280" t="s">
        <v>215</v>
      </c>
      <c r="L244" s="285"/>
      <c r="M244" s="286" t="s">
        <v>19</v>
      </c>
      <c r="N244" s="287" t="s">
        <v>42</v>
      </c>
      <c r="O244" s="87"/>
      <c r="P244" s="225">
        <f>O244*H244</f>
        <v>0</v>
      </c>
      <c r="Q244" s="225">
        <v>0.0149</v>
      </c>
      <c r="R244" s="225">
        <f>Q244*H244</f>
        <v>0.0298</v>
      </c>
      <c r="S244" s="225">
        <v>0</v>
      </c>
      <c r="T244" s="226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27" t="s">
        <v>250</v>
      </c>
      <c r="AT244" s="227" t="s">
        <v>681</v>
      </c>
      <c r="AU244" s="227" t="s">
        <v>81</v>
      </c>
      <c r="AY244" s="20" t="s">
        <v>209</v>
      </c>
      <c r="BE244" s="228">
        <f>IF(N244="základní",J244,0)</f>
        <v>0</v>
      </c>
      <c r="BF244" s="228">
        <f>IF(N244="snížená",J244,0)</f>
        <v>0</v>
      </c>
      <c r="BG244" s="228">
        <f>IF(N244="zákl. přenesená",J244,0)</f>
        <v>0</v>
      </c>
      <c r="BH244" s="228">
        <f>IF(N244="sníž. přenesená",J244,0)</f>
        <v>0</v>
      </c>
      <c r="BI244" s="228">
        <f>IF(N244="nulová",J244,0)</f>
        <v>0</v>
      </c>
      <c r="BJ244" s="20" t="s">
        <v>79</v>
      </c>
      <c r="BK244" s="228">
        <f>ROUND(I244*H244,2)</f>
        <v>0</v>
      </c>
      <c r="BL244" s="20" t="s">
        <v>216</v>
      </c>
      <c r="BM244" s="227" t="s">
        <v>2830</v>
      </c>
    </row>
    <row r="245" s="2" customFormat="1" ht="24.15" customHeight="1">
      <c r="A245" s="41"/>
      <c r="B245" s="42"/>
      <c r="C245" s="216" t="s">
        <v>448</v>
      </c>
      <c r="D245" s="216" t="s">
        <v>211</v>
      </c>
      <c r="E245" s="217" t="s">
        <v>1326</v>
      </c>
      <c r="F245" s="218" t="s">
        <v>1327</v>
      </c>
      <c r="G245" s="219" t="s">
        <v>299</v>
      </c>
      <c r="H245" s="220">
        <v>345</v>
      </c>
      <c r="I245" s="221"/>
      <c r="J245" s="222">
        <f>ROUND(I245*H245,2)</f>
        <v>0</v>
      </c>
      <c r="K245" s="218" t="s">
        <v>215</v>
      </c>
      <c r="L245" s="47"/>
      <c r="M245" s="223" t="s">
        <v>19</v>
      </c>
      <c r="N245" s="224" t="s">
        <v>42</v>
      </c>
      <c r="O245" s="87"/>
      <c r="P245" s="225">
        <f>O245*H245</f>
        <v>0</v>
      </c>
      <c r="Q245" s="225">
        <v>0</v>
      </c>
      <c r="R245" s="225">
        <f>Q245*H245</f>
        <v>0</v>
      </c>
      <c r="S245" s="225">
        <v>0</v>
      </c>
      <c r="T245" s="226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227" t="s">
        <v>216</v>
      </c>
      <c r="AT245" s="227" t="s">
        <v>211</v>
      </c>
      <c r="AU245" s="227" t="s">
        <v>81</v>
      </c>
      <c r="AY245" s="20" t="s">
        <v>209</v>
      </c>
      <c r="BE245" s="228">
        <f>IF(N245="základní",J245,0)</f>
        <v>0</v>
      </c>
      <c r="BF245" s="228">
        <f>IF(N245="snížená",J245,0)</f>
        <v>0</v>
      </c>
      <c r="BG245" s="228">
        <f>IF(N245="zákl. přenesená",J245,0)</f>
        <v>0</v>
      </c>
      <c r="BH245" s="228">
        <f>IF(N245="sníž. přenesená",J245,0)</f>
        <v>0</v>
      </c>
      <c r="BI245" s="228">
        <f>IF(N245="nulová",J245,0)</f>
        <v>0</v>
      </c>
      <c r="BJ245" s="20" t="s">
        <v>79</v>
      </c>
      <c r="BK245" s="228">
        <f>ROUND(I245*H245,2)</f>
        <v>0</v>
      </c>
      <c r="BL245" s="20" t="s">
        <v>216</v>
      </c>
      <c r="BM245" s="227" t="s">
        <v>2831</v>
      </c>
    </row>
    <row r="246" s="2" customFormat="1">
      <c r="A246" s="41"/>
      <c r="B246" s="42"/>
      <c r="C246" s="43"/>
      <c r="D246" s="229" t="s">
        <v>218</v>
      </c>
      <c r="E246" s="43"/>
      <c r="F246" s="230" t="s">
        <v>1329</v>
      </c>
      <c r="G246" s="43"/>
      <c r="H246" s="43"/>
      <c r="I246" s="231"/>
      <c r="J246" s="43"/>
      <c r="K246" s="43"/>
      <c r="L246" s="47"/>
      <c r="M246" s="232"/>
      <c r="N246" s="233"/>
      <c r="O246" s="87"/>
      <c r="P246" s="87"/>
      <c r="Q246" s="87"/>
      <c r="R246" s="87"/>
      <c r="S246" s="87"/>
      <c r="T246" s="88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T246" s="20" t="s">
        <v>218</v>
      </c>
      <c r="AU246" s="20" t="s">
        <v>81</v>
      </c>
    </row>
    <row r="247" s="13" customFormat="1">
      <c r="A247" s="13"/>
      <c r="B247" s="234"/>
      <c r="C247" s="235"/>
      <c r="D247" s="236" t="s">
        <v>220</v>
      </c>
      <c r="E247" s="237" t="s">
        <v>19</v>
      </c>
      <c r="F247" s="238" t="s">
        <v>221</v>
      </c>
      <c r="G247" s="235"/>
      <c r="H247" s="237" t="s">
        <v>19</v>
      </c>
      <c r="I247" s="239"/>
      <c r="J247" s="235"/>
      <c r="K247" s="235"/>
      <c r="L247" s="240"/>
      <c r="M247" s="241"/>
      <c r="N247" s="242"/>
      <c r="O247" s="242"/>
      <c r="P247" s="242"/>
      <c r="Q247" s="242"/>
      <c r="R247" s="242"/>
      <c r="S247" s="242"/>
      <c r="T247" s="24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4" t="s">
        <v>220</v>
      </c>
      <c r="AU247" s="244" t="s">
        <v>81</v>
      </c>
      <c r="AV247" s="13" t="s">
        <v>79</v>
      </c>
      <c r="AW247" s="13" t="s">
        <v>32</v>
      </c>
      <c r="AX247" s="13" t="s">
        <v>71</v>
      </c>
      <c r="AY247" s="244" t="s">
        <v>209</v>
      </c>
    </row>
    <row r="248" s="13" customFormat="1">
      <c r="A248" s="13"/>
      <c r="B248" s="234"/>
      <c r="C248" s="235"/>
      <c r="D248" s="236" t="s">
        <v>220</v>
      </c>
      <c r="E248" s="237" t="s">
        <v>19</v>
      </c>
      <c r="F248" s="238" t="s">
        <v>2825</v>
      </c>
      <c r="G248" s="235"/>
      <c r="H248" s="237" t="s">
        <v>19</v>
      </c>
      <c r="I248" s="239"/>
      <c r="J248" s="235"/>
      <c r="K248" s="235"/>
      <c r="L248" s="240"/>
      <c r="M248" s="241"/>
      <c r="N248" s="242"/>
      <c r="O248" s="242"/>
      <c r="P248" s="242"/>
      <c r="Q248" s="242"/>
      <c r="R248" s="242"/>
      <c r="S248" s="242"/>
      <c r="T248" s="24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4" t="s">
        <v>220</v>
      </c>
      <c r="AU248" s="244" t="s">
        <v>81</v>
      </c>
      <c r="AV248" s="13" t="s">
        <v>79</v>
      </c>
      <c r="AW248" s="13" t="s">
        <v>32</v>
      </c>
      <c r="AX248" s="13" t="s">
        <v>71</v>
      </c>
      <c r="AY248" s="244" t="s">
        <v>209</v>
      </c>
    </row>
    <row r="249" s="14" customFormat="1">
      <c r="A249" s="14"/>
      <c r="B249" s="245"/>
      <c r="C249" s="246"/>
      <c r="D249" s="236" t="s">
        <v>220</v>
      </c>
      <c r="E249" s="247" t="s">
        <v>19</v>
      </c>
      <c r="F249" s="248" t="s">
        <v>2832</v>
      </c>
      <c r="G249" s="246"/>
      <c r="H249" s="249">
        <v>345</v>
      </c>
      <c r="I249" s="250"/>
      <c r="J249" s="246"/>
      <c r="K249" s="246"/>
      <c r="L249" s="251"/>
      <c r="M249" s="252"/>
      <c r="N249" s="253"/>
      <c r="O249" s="253"/>
      <c r="P249" s="253"/>
      <c r="Q249" s="253"/>
      <c r="R249" s="253"/>
      <c r="S249" s="253"/>
      <c r="T249" s="25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5" t="s">
        <v>220</v>
      </c>
      <c r="AU249" s="255" t="s">
        <v>81</v>
      </c>
      <c r="AV249" s="14" t="s">
        <v>81</v>
      </c>
      <c r="AW249" s="14" t="s">
        <v>32</v>
      </c>
      <c r="AX249" s="14" t="s">
        <v>79</v>
      </c>
      <c r="AY249" s="255" t="s">
        <v>209</v>
      </c>
    </row>
    <row r="250" s="2" customFormat="1" ht="24.15" customHeight="1">
      <c r="A250" s="41"/>
      <c r="B250" s="42"/>
      <c r="C250" s="278" t="s">
        <v>453</v>
      </c>
      <c r="D250" s="278" t="s">
        <v>681</v>
      </c>
      <c r="E250" s="279" t="s">
        <v>1331</v>
      </c>
      <c r="F250" s="280" t="s">
        <v>1332</v>
      </c>
      <c r="G250" s="281" t="s">
        <v>299</v>
      </c>
      <c r="H250" s="282">
        <v>350.17500000000001</v>
      </c>
      <c r="I250" s="283"/>
      <c r="J250" s="284">
        <f>ROUND(I250*H250,2)</f>
        <v>0</v>
      </c>
      <c r="K250" s="280" t="s">
        <v>215</v>
      </c>
      <c r="L250" s="285"/>
      <c r="M250" s="286" t="s">
        <v>19</v>
      </c>
      <c r="N250" s="287" t="s">
        <v>42</v>
      </c>
      <c r="O250" s="87"/>
      <c r="P250" s="225">
        <f>O250*H250</f>
        <v>0</v>
      </c>
      <c r="Q250" s="225">
        <v>0.0027000000000000001</v>
      </c>
      <c r="R250" s="225">
        <f>Q250*H250</f>
        <v>0.94547250000000005</v>
      </c>
      <c r="S250" s="225">
        <v>0</v>
      </c>
      <c r="T250" s="226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227" t="s">
        <v>250</v>
      </c>
      <c r="AT250" s="227" t="s">
        <v>681</v>
      </c>
      <c r="AU250" s="227" t="s">
        <v>81</v>
      </c>
      <c r="AY250" s="20" t="s">
        <v>209</v>
      </c>
      <c r="BE250" s="228">
        <f>IF(N250="základní",J250,0)</f>
        <v>0</v>
      </c>
      <c r="BF250" s="228">
        <f>IF(N250="snížená",J250,0)</f>
        <v>0</v>
      </c>
      <c r="BG250" s="228">
        <f>IF(N250="zákl. přenesená",J250,0)</f>
        <v>0</v>
      </c>
      <c r="BH250" s="228">
        <f>IF(N250="sníž. přenesená",J250,0)</f>
        <v>0</v>
      </c>
      <c r="BI250" s="228">
        <f>IF(N250="nulová",J250,0)</f>
        <v>0</v>
      </c>
      <c r="BJ250" s="20" t="s">
        <v>79</v>
      </c>
      <c r="BK250" s="228">
        <f>ROUND(I250*H250,2)</f>
        <v>0</v>
      </c>
      <c r="BL250" s="20" t="s">
        <v>216</v>
      </c>
      <c r="BM250" s="227" t="s">
        <v>2833</v>
      </c>
    </row>
    <row r="251" s="2" customFormat="1">
      <c r="A251" s="41"/>
      <c r="B251" s="42"/>
      <c r="C251" s="43"/>
      <c r="D251" s="236" t="s">
        <v>859</v>
      </c>
      <c r="E251" s="43"/>
      <c r="F251" s="288" t="s">
        <v>1334</v>
      </c>
      <c r="G251" s="43"/>
      <c r="H251" s="43"/>
      <c r="I251" s="231"/>
      <c r="J251" s="43"/>
      <c r="K251" s="43"/>
      <c r="L251" s="47"/>
      <c r="M251" s="232"/>
      <c r="N251" s="233"/>
      <c r="O251" s="87"/>
      <c r="P251" s="87"/>
      <c r="Q251" s="87"/>
      <c r="R251" s="87"/>
      <c r="S251" s="87"/>
      <c r="T251" s="88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T251" s="20" t="s">
        <v>859</v>
      </c>
      <c r="AU251" s="20" t="s">
        <v>81</v>
      </c>
    </row>
    <row r="252" s="14" customFormat="1">
      <c r="A252" s="14"/>
      <c r="B252" s="245"/>
      <c r="C252" s="246"/>
      <c r="D252" s="236" t="s">
        <v>220</v>
      </c>
      <c r="E252" s="246"/>
      <c r="F252" s="248" t="s">
        <v>2834</v>
      </c>
      <c r="G252" s="246"/>
      <c r="H252" s="249">
        <v>350.17500000000001</v>
      </c>
      <c r="I252" s="250"/>
      <c r="J252" s="246"/>
      <c r="K252" s="246"/>
      <c r="L252" s="251"/>
      <c r="M252" s="252"/>
      <c r="N252" s="253"/>
      <c r="O252" s="253"/>
      <c r="P252" s="253"/>
      <c r="Q252" s="253"/>
      <c r="R252" s="253"/>
      <c r="S252" s="253"/>
      <c r="T252" s="25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5" t="s">
        <v>220</v>
      </c>
      <c r="AU252" s="255" t="s">
        <v>81</v>
      </c>
      <c r="AV252" s="14" t="s">
        <v>81</v>
      </c>
      <c r="AW252" s="14" t="s">
        <v>4</v>
      </c>
      <c r="AX252" s="14" t="s">
        <v>79</v>
      </c>
      <c r="AY252" s="255" t="s">
        <v>209</v>
      </c>
    </row>
    <row r="253" s="2" customFormat="1" ht="24.15" customHeight="1">
      <c r="A253" s="41"/>
      <c r="B253" s="42"/>
      <c r="C253" s="216" t="s">
        <v>458</v>
      </c>
      <c r="D253" s="216" t="s">
        <v>211</v>
      </c>
      <c r="E253" s="217" t="s">
        <v>1336</v>
      </c>
      <c r="F253" s="218" t="s">
        <v>1337</v>
      </c>
      <c r="G253" s="219" t="s">
        <v>214</v>
      </c>
      <c r="H253" s="220">
        <v>47</v>
      </c>
      <c r="I253" s="221"/>
      <c r="J253" s="222">
        <f>ROUND(I253*H253,2)</f>
        <v>0</v>
      </c>
      <c r="K253" s="218" t="s">
        <v>215</v>
      </c>
      <c r="L253" s="47"/>
      <c r="M253" s="223" t="s">
        <v>19</v>
      </c>
      <c r="N253" s="224" t="s">
        <v>42</v>
      </c>
      <c r="O253" s="87"/>
      <c r="P253" s="225">
        <f>O253*H253</f>
        <v>0</v>
      </c>
      <c r="Q253" s="225">
        <v>0</v>
      </c>
      <c r="R253" s="225">
        <f>Q253*H253</f>
        <v>0</v>
      </c>
      <c r="S253" s="225">
        <v>0</v>
      </c>
      <c r="T253" s="226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27" t="s">
        <v>216</v>
      </c>
      <c r="AT253" s="227" t="s">
        <v>211</v>
      </c>
      <c r="AU253" s="227" t="s">
        <v>81</v>
      </c>
      <c r="AY253" s="20" t="s">
        <v>209</v>
      </c>
      <c r="BE253" s="228">
        <f>IF(N253="základní",J253,0)</f>
        <v>0</v>
      </c>
      <c r="BF253" s="228">
        <f>IF(N253="snížená",J253,0)</f>
        <v>0</v>
      </c>
      <c r="BG253" s="228">
        <f>IF(N253="zákl. přenesená",J253,0)</f>
        <v>0</v>
      </c>
      <c r="BH253" s="228">
        <f>IF(N253="sníž. přenesená",J253,0)</f>
        <v>0</v>
      </c>
      <c r="BI253" s="228">
        <f>IF(N253="nulová",J253,0)</f>
        <v>0</v>
      </c>
      <c r="BJ253" s="20" t="s">
        <v>79</v>
      </c>
      <c r="BK253" s="228">
        <f>ROUND(I253*H253,2)</f>
        <v>0</v>
      </c>
      <c r="BL253" s="20" t="s">
        <v>216</v>
      </c>
      <c r="BM253" s="227" t="s">
        <v>2835</v>
      </c>
    </row>
    <row r="254" s="2" customFormat="1">
      <c r="A254" s="41"/>
      <c r="B254" s="42"/>
      <c r="C254" s="43"/>
      <c r="D254" s="229" t="s">
        <v>218</v>
      </c>
      <c r="E254" s="43"/>
      <c r="F254" s="230" t="s">
        <v>1339</v>
      </c>
      <c r="G254" s="43"/>
      <c r="H254" s="43"/>
      <c r="I254" s="231"/>
      <c r="J254" s="43"/>
      <c r="K254" s="43"/>
      <c r="L254" s="47"/>
      <c r="M254" s="232"/>
      <c r="N254" s="233"/>
      <c r="O254" s="87"/>
      <c r="P254" s="87"/>
      <c r="Q254" s="87"/>
      <c r="R254" s="87"/>
      <c r="S254" s="87"/>
      <c r="T254" s="88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T254" s="20" t="s">
        <v>218</v>
      </c>
      <c r="AU254" s="20" t="s">
        <v>81</v>
      </c>
    </row>
    <row r="255" s="2" customFormat="1" ht="16.5" customHeight="1">
      <c r="A255" s="41"/>
      <c r="B255" s="42"/>
      <c r="C255" s="278" t="s">
        <v>463</v>
      </c>
      <c r="D255" s="278" t="s">
        <v>681</v>
      </c>
      <c r="E255" s="279" t="s">
        <v>1340</v>
      </c>
      <c r="F255" s="280" t="s">
        <v>1341</v>
      </c>
      <c r="G255" s="281" t="s">
        <v>214</v>
      </c>
      <c r="H255" s="282">
        <v>47</v>
      </c>
      <c r="I255" s="283"/>
      <c r="J255" s="284">
        <f>ROUND(I255*H255,2)</f>
        <v>0</v>
      </c>
      <c r="K255" s="280" t="s">
        <v>215</v>
      </c>
      <c r="L255" s="285"/>
      <c r="M255" s="286" t="s">
        <v>19</v>
      </c>
      <c r="N255" s="287" t="s">
        <v>42</v>
      </c>
      <c r="O255" s="87"/>
      <c r="P255" s="225">
        <f>O255*H255</f>
        <v>0</v>
      </c>
      <c r="Q255" s="225">
        <v>0.00038999999999999999</v>
      </c>
      <c r="R255" s="225">
        <f>Q255*H255</f>
        <v>0.018329999999999999</v>
      </c>
      <c r="S255" s="225">
        <v>0</v>
      </c>
      <c r="T255" s="226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227" t="s">
        <v>250</v>
      </c>
      <c r="AT255" s="227" t="s">
        <v>681</v>
      </c>
      <c r="AU255" s="227" t="s">
        <v>81</v>
      </c>
      <c r="AY255" s="20" t="s">
        <v>209</v>
      </c>
      <c r="BE255" s="228">
        <f>IF(N255="základní",J255,0)</f>
        <v>0</v>
      </c>
      <c r="BF255" s="228">
        <f>IF(N255="snížená",J255,0)</f>
        <v>0</v>
      </c>
      <c r="BG255" s="228">
        <f>IF(N255="zákl. přenesená",J255,0)</f>
        <v>0</v>
      </c>
      <c r="BH255" s="228">
        <f>IF(N255="sníž. přenesená",J255,0)</f>
        <v>0</v>
      </c>
      <c r="BI255" s="228">
        <f>IF(N255="nulová",J255,0)</f>
        <v>0</v>
      </c>
      <c r="BJ255" s="20" t="s">
        <v>79</v>
      </c>
      <c r="BK255" s="228">
        <f>ROUND(I255*H255,2)</f>
        <v>0</v>
      </c>
      <c r="BL255" s="20" t="s">
        <v>216</v>
      </c>
      <c r="BM255" s="227" t="s">
        <v>2836</v>
      </c>
    </row>
    <row r="256" s="2" customFormat="1" ht="24.15" customHeight="1">
      <c r="A256" s="41"/>
      <c r="B256" s="42"/>
      <c r="C256" s="216" t="s">
        <v>470</v>
      </c>
      <c r="D256" s="216" t="s">
        <v>211</v>
      </c>
      <c r="E256" s="217" t="s">
        <v>1344</v>
      </c>
      <c r="F256" s="218" t="s">
        <v>1345</v>
      </c>
      <c r="G256" s="219" t="s">
        <v>214</v>
      </c>
      <c r="H256" s="220">
        <v>23</v>
      </c>
      <c r="I256" s="221"/>
      <c r="J256" s="222">
        <f>ROUND(I256*H256,2)</f>
        <v>0</v>
      </c>
      <c r="K256" s="218" t="s">
        <v>215</v>
      </c>
      <c r="L256" s="47"/>
      <c r="M256" s="223" t="s">
        <v>19</v>
      </c>
      <c r="N256" s="224" t="s">
        <v>42</v>
      </c>
      <c r="O256" s="87"/>
      <c r="P256" s="225">
        <f>O256*H256</f>
        <v>0</v>
      </c>
      <c r="Q256" s="225">
        <v>0</v>
      </c>
      <c r="R256" s="225">
        <f>Q256*H256</f>
        <v>0</v>
      </c>
      <c r="S256" s="225">
        <v>0</v>
      </c>
      <c r="T256" s="226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227" t="s">
        <v>216</v>
      </c>
      <c r="AT256" s="227" t="s">
        <v>211</v>
      </c>
      <c r="AU256" s="227" t="s">
        <v>81</v>
      </c>
      <c r="AY256" s="20" t="s">
        <v>209</v>
      </c>
      <c r="BE256" s="228">
        <f>IF(N256="základní",J256,0)</f>
        <v>0</v>
      </c>
      <c r="BF256" s="228">
        <f>IF(N256="snížená",J256,0)</f>
        <v>0</v>
      </c>
      <c r="BG256" s="228">
        <f>IF(N256="zákl. přenesená",J256,0)</f>
        <v>0</v>
      </c>
      <c r="BH256" s="228">
        <f>IF(N256="sníž. přenesená",J256,0)</f>
        <v>0</v>
      </c>
      <c r="BI256" s="228">
        <f>IF(N256="nulová",J256,0)</f>
        <v>0</v>
      </c>
      <c r="BJ256" s="20" t="s">
        <v>79</v>
      </c>
      <c r="BK256" s="228">
        <f>ROUND(I256*H256,2)</f>
        <v>0</v>
      </c>
      <c r="BL256" s="20" t="s">
        <v>216</v>
      </c>
      <c r="BM256" s="227" t="s">
        <v>2837</v>
      </c>
    </row>
    <row r="257" s="2" customFormat="1">
      <c r="A257" s="41"/>
      <c r="B257" s="42"/>
      <c r="C257" s="43"/>
      <c r="D257" s="229" t="s">
        <v>218</v>
      </c>
      <c r="E257" s="43"/>
      <c r="F257" s="230" t="s">
        <v>1347</v>
      </c>
      <c r="G257" s="43"/>
      <c r="H257" s="43"/>
      <c r="I257" s="231"/>
      <c r="J257" s="43"/>
      <c r="K257" s="43"/>
      <c r="L257" s="47"/>
      <c r="M257" s="232"/>
      <c r="N257" s="233"/>
      <c r="O257" s="87"/>
      <c r="P257" s="87"/>
      <c r="Q257" s="87"/>
      <c r="R257" s="87"/>
      <c r="S257" s="87"/>
      <c r="T257" s="88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T257" s="20" t="s">
        <v>218</v>
      </c>
      <c r="AU257" s="20" t="s">
        <v>81</v>
      </c>
    </row>
    <row r="258" s="2" customFormat="1" ht="16.5" customHeight="1">
      <c r="A258" s="41"/>
      <c r="B258" s="42"/>
      <c r="C258" s="278" t="s">
        <v>475</v>
      </c>
      <c r="D258" s="278" t="s">
        <v>681</v>
      </c>
      <c r="E258" s="279" t="s">
        <v>1354</v>
      </c>
      <c r="F258" s="280" t="s">
        <v>1355</v>
      </c>
      <c r="G258" s="281" t="s">
        <v>214</v>
      </c>
      <c r="H258" s="282">
        <v>1</v>
      </c>
      <c r="I258" s="283"/>
      <c r="J258" s="284">
        <f>ROUND(I258*H258,2)</f>
        <v>0</v>
      </c>
      <c r="K258" s="280" t="s">
        <v>215</v>
      </c>
      <c r="L258" s="285"/>
      <c r="M258" s="286" t="s">
        <v>19</v>
      </c>
      <c r="N258" s="287" t="s">
        <v>42</v>
      </c>
      <c r="O258" s="87"/>
      <c r="P258" s="225">
        <f>O258*H258</f>
        <v>0</v>
      </c>
      <c r="Q258" s="225">
        <v>0.0014</v>
      </c>
      <c r="R258" s="225">
        <f>Q258*H258</f>
        <v>0.0014</v>
      </c>
      <c r="S258" s="225">
        <v>0</v>
      </c>
      <c r="T258" s="226">
        <f>S258*H258</f>
        <v>0</v>
      </c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R258" s="227" t="s">
        <v>250</v>
      </c>
      <c r="AT258" s="227" t="s">
        <v>681</v>
      </c>
      <c r="AU258" s="227" t="s">
        <v>81</v>
      </c>
      <c r="AY258" s="20" t="s">
        <v>209</v>
      </c>
      <c r="BE258" s="228">
        <f>IF(N258="základní",J258,0)</f>
        <v>0</v>
      </c>
      <c r="BF258" s="228">
        <f>IF(N258="snížená",J258,0)</f>
        <v>0</v>
      </c>
      <c r="BG258" s="228">
        <f>IF(N258="zákl. přenesená",J258,0)</f>
        <v>0</v>
      </c>
      <c r="BH258" s="228">
        <f>IF(N258="sníž. přenesená",J258,0)</f>
        <v>0</v>
      </c>
      <c r="BI258" s="228">
        <f>IF(N258="nulová",J258,0)</f>
        <v>0</v>
      </c>
      <c r="BJ258" s="20" t="s">
        <v>79</v>
      </c>
      <c r="BK258" s="228">
        <f>ROUND(I258*H258,2)</f>
        <v>0</v>
      </c>
      <c r="BL258" s="20" t="s">
        <v>216</v>
      </c>
      <c r="BM258" s="227" t="s">
        <v>2838</v>
      </c>
    </row>
    <row r="259" s="13" customFormat="1">
      <c r="A259" s="13"/>
      <c r="B259" s="234"/>
      <c r="C259" s="235"/>
      <c r="D259" s="236" t="s">
        <v>220</v>
      </c>
      <c r="E259" s="237" t="s">
        <v>19</v>
      </c>
      <c r="F259" s="238" t="s">
        <v>2825</v>
      </c>
      <c r="G259" s="235"/>
      <c r="H259" s="237" t="s">
        <v>19</v>
      </c>
      <c r="I259" s="239"/>
      <c r="J259" s="235"/>
      <c r="K259" s="235"/>
      <c r="L259" s="240"/>
      <c r="M259" s="241"/>
      <c r="N259" s="242"/>
      <c r="O259" s="242"/>
      <c r="P259" s="242"/>
      <c r="Q259" s="242"/>
      <c r="R259" s="242"/>
      <c r="S259" s="242"/>
      <c r="T259" s="24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4" t="s">
        <v>220</v>
      </c>
      <c r="AU259" s="244" t="s">
        <v>81</v>
      </c>
      <c r="AV259" s="13" t="s">
        <v>79</v>
      </c>
      <c r="AW259" s="13" t="s">
        <v>32</v>
      </c>
      <c r="AX259" s="13" t="s">
        <v>71</v>
      </c>
      <c r="AY259" s="244" t="s">
        <v>209</v>
      </c>
    </row>
    <row r="260" s="14" customFormat="1">
      <c r="A260" s="14"/>
      <c r="B260" s="245"/>
      <c r="C260" s="246"/>
      <c r="D260" s="236" t="s">
        <v>220</v>
      </c>
      <c r="E260" s="247" t="s">
        <v>19</v>
      </c>
      <c r="F260" s="248" t="s">
        <v>79</v>
      </c>
      <c r="G260" s="246"/>
      <c r="H260" s="249">
        <v>1</v>
      </c>
      <c r="I260" s="250"/>
      <c r="J260" s="246"/>
      <c r="K260" s="246"/>
      <c r="L260" s="251"/>
      <c r="M260" s="252"/>
      <c r="N260" s="253"/>
      <c r="O260" s="253"/>
      <c r="P260" s="253"/>
      <c r="Q260" s="253"/>
      <c r="R260" s="253"/>
      <c r="S260" s="253"/>
      <c r="T260" s="25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5" t="s">
        <v>220</v>
      </c>
      <c r="AU260" s="255" t="s">
        <v>81</v>
      </c>
      <c r="AV260" s="14" t="s">
        <v>81</v>
      </c>
      <c r="AW260" s="14" t="s">
        <v>32</v>
      </c>
      <c r="AX260" s="14" t="s">
        <v>79</v>
      </c>
      <c r="AY260" s="255" t="s">
        <v>209</v>
      </c>
    </row>
    <row r="261" s="2" customFormat="1" ht="16.5" customHeight="1">
      <c r="A261" s="41"/>
      <c r="B261" s="42"/>
      <c r="C261" s="278" t="s">
        <v>480</v>
      </c>
      <c r="D261" s="278" t="s">
        <v>681</v>
      </c>
      <c r="E261" s="279" t="s">
        <v>1348</v>
      </c>
      <c r="F261" s="280" t="s">
        <v>1349</v>
      </c>
      <c r="G261" s="281" t="s">
        <v>214</v>
      </c>
      <c r="H261" s="282">
        <v>3</v>
      </c>
      <c r="I261" s="283"/>
      <c r="J261" s="284">
        <f>ROUND(I261*H261,2)</f>
        <v>0</v>
      </c>
      <c r="K261" s="280" t="s">
        <v>19</v>
      </c>
      <c r="L261" s="285"/>
      <c r="M261" s="286" t="s">
        <v>19</v>
      </c>
      <c r="N261" s="287" t="s">
        <v>42</v>
      </c>
      <c r="O261" s="87"/>
      <c r="P261" s="225">
        <f>O261*H261</f>
        <v>0</v>
      </c>
      <c r="Q261" s="225">
        <v>0.0014</v>
      </c>
      <c r="R261" s="225">
        <f>Q261*H261</f>
        <v>0.0041999999999999997</v>
      </c>
      <c r="S261" s="225">
        <v>0</v>
      </c>
      <c r="T261" s="226">
        <f>S261*H261</f>
        <v>0</v>
      </c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R261" s="227" t="s">
        <v>250</v>
      </c>
      <c r="AT261" s="227" t="s">
        <v>681</v>
      </c>
      <c r="AU261" s="227" t="s">
        <v>81</v>
      </c>
      <c r="AY261" s="20" t="s">
        <v>209</v>
      </c>
      <c r="BE261" s="228">
        <f>IF(N261="základní",J261,0)</f>
        <v>0</v>
      </c>
      <c r="BF261" s="228">
        <f>IF(N261="snížená",J261,0)</f>
        <v>0</v>
      </c>
      <c r="BG261" s="228">
        <f>IF(N261="zákl. přenesená",J261,0)</f>
        <v>0</v>
      </c>
      <c r="BH261" s="228">
        <f>IF(N261="sníž. přenesená",J261,0)</f>
        <v>0</v>
      </c>
      <c r="BI261" s="228">
        <f>IF(N261="nulová",J261,0)</f>
        <v>0</v>
      </c>
      <c r="BJ261" s="20" t="s">
        <v>79</v>
      </c>
      <c r="BK261" s="228">
        <f>ROUND(I261*H261,2)</f>
        <v>0</v>
      </c>
      <c r="BL261" s="20" t="s">
        <v>216</v>
      </c>
      <c r="BM261" s="227" t="s">
        <v>2839</v>
      </c>
    </row>
    <row r="262" s="13" customFormat="1">
      <c r="A262" s="13"/>
      <c r="B262" s="234"/>
      <c r="C262" s="235"/>
      <c r="D262" s="236" t="s">
        <v>220</v>
      </c>
      <c r="E262" s="237" t="s">
        <v>19</v>
      </c>
      <c r="F262" s="238" t="s">
        <v>2825</v>
      </c>
      <c r="G262" s="235"/>
      <c r="H262" s="237" t="s">
        <v>19</v>
      </c>
      <c r="I262" s="239"/>
      <c r="J262" s="235"/>
      <c r="K262" s="235"/>
      <c r="L262" s="240"/>
      <c r="M262" s="241"/>
      <c r="N262" s="242"/>
      <c r="O262" s="242"/>
      <c r="P262" s="242"/>
      <c r="Q262" s="242"/>
      <c r="R262" s="242"/>
      <c r="S262" s="242"/>
      <c r="T262" s="24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4" t="s">
        <v>220</v>
      </c>
      <c r="AU262" s="244" t="s">
        <v>81</v>
      </c>
      <c r="AV262" s="13" t="s">
        <v>79</v>
      </c>
      <c r="AW262" s="13" t="s">
        <v>32</v>
      </c>
      <c r="AX262" s="13" t="s">
        <v>71</v>
      </c>
      <c r="AY262" s="244" t="s">
        <v>209</v>
      </c>
    </row>
    <row r="263" s="14" customFormat="1">
      <c r="A263" s="14"/>
      <c r="B263" s="245"/>
      <c r="C263" s="246"/>
      <c r="D263" s="236" t="s">
        <v>220</v>
      </c>
      <c r="E263" s="247" t="s">
        <v>19</v>
      </c>
      <c r="F263" s="248" t="s">
        <v>146</v>
      </c>
      <c r="G263" s="246"/>
      <c r="H263" s="249">
        <v>3</v>
      </c>
      <c r="I263" s="250"/>
      <c r="J263" s="246"/>
      <c r="K263" s="246"/>
      <c r="L263" s="251"/>
      <c r="M263" s="252"/>
      <c r="N263" s="253"/>
      <c r="O263" s="253"/>
      <c r="P263" s="253"/>
      <c r="Q263" s="253"/>
      <c r="R263" s="253"/>
      <c r="S263" s="253"/>
      <c r="T263" s="25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5" t="s">
        <v>220</v>
      </c>
      <c r="AU263" s="255" t="s">
        <v>81</v>
      </c>
      <c r="AV263" s="14" t="s">
        <v>81</v>
      </c>
      <c r="AW263" s="14" t="s">
        <v>32</v>
      </c>
      <c r="AX263" s="14" t="s">
        <v>79</v>
      </c>
      <c r="AY263" s="255" t="s">
        <v>209</v>
      </c>
    </row>
    <row r="264" s="2" customFormat="1" ht="16.5" customHeight="1">
      <c r="A264" s="41"/>
      <c r="B264" s="42"/>
      <c r="C264" s="278" t="s">
        <v>485</v>
      </c>
      <c r="D264" s="278" t="s">
        <v>681</v>
      </c>
      <c r="E264" s="279" t="s">
        <v>1351</v>
      </c>
      <c r="F264" s="280" t="s">
        <v>1352</v>
      </c>
      <c r="G264" s="281" t="s">
        <v>214</v>
      </c>
      <c r="H264" s="282">
        <v>1</v>
      </c>
      <c r="I264" s="283"/>
      <c r="J264" s="284">
        <f>ROUND(I264*H264,2)</f>
        <v>0</v>
      </c>
      <c r="K264" s="280" t="s">
        <v>19</v>
      </c>
      <c r="L264" s="285"/>
      <c r="M264" s="286" t="s">
        <v>19</v>
      </c>
      <c r="N264" s="287" t="s">
        <v>42</v>
      </c>
      <c r="O264" s="87"/>
      <c r="P264" s="225">
        <f>O264*H264</f>
        <v>0</v>
      </c>
      <c r="Q264" s="225">
        <v>0.0014</v>
      </c>
      <c r="R264" s="225">
        <f>Q264*H264</f>
        <v>0.0014</v>
      </c>
      <c r="S264" s="225">
        <v>0</v>
      </c>
      <c r="T264" s="226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227" t="s">
        <v>250</v>
      </c>
      <c r="AT264" s="227" t="s">
        <v>681</v>
      </c>
      <c r="AU264" s="227" t="s">
        <v>81</v>
      </c>
      <c r="AY264" s="20" t="s">
        <v>209</v>
      </c>
      <c r="BE264" s="228">
        <f>IF(N264="základní",J264,0)</f>
        <v>0</v>
      </c>
      <c r="BF264" s="228">
        <f>IF(N264="snížená",J264,0)</f>
        <v>0</v>
      </c>
      <c r="BG264" s="228">
        <f>IF(N264="zákl. přenesená",J264,0)</f>
        <v>0</v>
      </c>
      <c r="BH264" s="228">
        <f>IF(N264="sníž. přenesená",J264,0)</f>
        <v>0</v>
      </c>
      <c r="BI264" s="228">
        <f>IF(N264="nulová",J264,0)</f>
        <v>0</v>
      </c>
      <c r="BJ264" s="20" t="s">
        <v>79</v>
      </c>
      <c r="BK264" s="228">
        <f>ROUND(I264*H264,2)</f>
        <v>0</v>
      </c>
      <c r="BL264" s="20" t="s">
        <v>216</v>
      </c>
      <c r="BM264" s="227" t="s">
        <v>2840</v>
      </c>
    </row>
    <row r="265" s="13" customFormat="1">
      <c r="A265" s="13"/>
      <c r="B265" s="234"/>
      <c r="C265" s="235"/>
      <c r="D265" s="236" t="s">
        <v>220</v>
      </c>
      <c r="E265" s="237" t="s">
        <v>19</v>
      </c>
      <c r="F265" s="238" t="s">
        <v>2825</v>
      </c>
      <c r="G265" s="235"/>
      <c r="H265" s="237" t="s">
        <v>19</v>
      </c>
      <c r="I265" s="239"/>
      <c r="J265" s="235"/>
      <c r="K265" s="235"/>
      <c r="L265" s="240"/>
      <c r="M265" s="241"/>
      <c r="N265" s="242"/>
      <c r="O265" s="242"/>
      <c r="P265" s="242"/>
      <c r="Q265" s="242"/>
      <c r="R265" s="242"/>
      <c r="S265" s="242"/>
      <c r="T265" s="24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4" t="s">
        <v>220</v>
      </c>
      <c r="AU265" s="244" t="s">
        <v>81</v>
      </c>
      <c r="AV265" s="13" t="s">
        <v>79</v>
      </c>
      <c r="AW265" s="13" t="s">
        <v>32</v>
      </c>
      <c r="AX265" s="13" t="s">
        <v>71</v>
      </c>
      <c r="AY265" s="244" t="s">
        <v>209</v>
      </c>
    </row>
    <row r="266" s="14" customFormat="1">
      <c r="A266" s="14"/>
      <c r="B266" s="245"/>
      <c r="C266" s="246"/>
      <c r="D266" s="236" t="s">
        <v>220</v>
      </c>
      <c r="E266" s="247" t="s">
        <v>19</v>
      </c>
      <c r="F266" s="248" t="s">
        <v>79</v>
      </c>
      <c r="G266" s="246"/>
      <c r="H266" s="249">
        <v>1</v>
      </c>
      <c r="I266" s="250"/>
      <c r="J266" s="246"/>
      <c r="K266" s="246"/>
      <c r="L266" s="251"/>
      <c r="M266" s="252"/>
      <c r="N266" s="253"/>
      <c r="O266" s="253"/>
      <c r="P266" s="253"/>
      <c r="Q266" s="253"/>
      <c r="R266" s="253"/>
      <c r="S266" s="253"/>
      <c r="T266" s="25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5" t="s">
        <v>220</v>
      </c>
      <c r="AU266" s="255" t="s">
        <v>81</v>
      </c>
      <c r="AV266" s="14" t="s">
        <v>81</v>
      </c>
      <c r="AW266" s="14" t="s">
        <v>32</v>
      </c>
      <c r="AX266" s="14" t="s">
        <v>79</v>
      </c>
      <c r="AY266" s="255" t="s">
        <v>209</v>
      </c>
    </row>
    <row r="267" s="2" customFormat="1" ht="16.5" customHeight="1">
      <c r="A267" s="41"/>
      <c r="B267" s="42"/>
      <c r="C267" s="278" t="s">
        <v>490</v>
      </c>
      <c r="D267" s="278" t="s">
        <v>681</v>
      </c>
      <c r="E267" s="279" t="s">
        <v>2612</v>
      </c>
      <c r="F267" s="280" t="s">
        <v>2613</v>
      </c>
      <c r="G267" s="281" t="s">
        <v>214</v>
      </c>
      <c r="H267" s="282">
        <v>6</v>
      </c>
      <c r="I267" s="283"/>
      <c r="J267" s="284">
        <f>ROUND(I267*H267,2)</f>
        <v>0</v>
      </c>
      <c r="K267" s="280" t="s">
        <v>19</v>
      </c>
      <c r="L267" s="285"/>
      <c r="M267" s="286" t="s">
        <v>19</v>
      </c>
      <c r="N267" s="287" t="s">
        <v>42</v>
      </c>
      <c r="O267" s="87"/>
      <c r="P267" s="225">
        <f>O267*H267</f>
        <v>0</v>
      </c>
      <c r="Q267" s="225">
        <v>0.0014</v>
      </c>
      <c r="R267" s="225">
        <f>Q267*H267</f>
        <v>0.0083999999999999995</v>
      </c>
      <c r="S267" s="225">
        <v>0</v>
      </c>
      <c r="T267" s="226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227" t="s">
        <v>250</v>
      </c>
      <c r="AT267" s="227" t="s">
        <v>681</v>
      </c>
      <c r="AU267" s="227" t="s">
        <v>81</v>
      </c>
      <c r="AY267" s="20" t="s">
        <v>209</v>
      </c>
      <c r="BE267" s="228">
        <f>IF(N267="základní",J267,0)</f>
        <v>0</v>
      </c>
      <c r="BF267" s="228">
        <f>IF(N267="snížená",J267,0)</f>
        <v>0</v>
      </c>
      <c r="BG267" s="228">
        <f>IF(N267="zákl. přenesená",J267,0)</f>
        <v>0</v>
      </c>
      <c r="BH267" s="228">
        <f>IF(N267="sníž. přenesená",J267,0)</f>
        <v>0</v>
      </c>
      <c r="BI267" s="228">
        <f>IF(N267="nulová",J267,0)</f>
        <v>0</v>
      </c>
      <c r="BJ267" s="20" t="s">
        <v>79</v>
      </c>
      <c r="BK267" s="228">
        <f>ROUND(I267*H267,2)</f>
        <v>0</v>
      </c>
      <c r="BL267" s="20" t="s">
        <v>216</v>
      </c>
      <c r="BM267" s="227" t="s">
        <v>2841</v>
      </c>
    </row>
    <row r="268" s="13" customFormat="1">
      <c r="A268" s="13"/>
      <c r="B268" s="234"/>
      <c r="C268" s="235"/>
      <c r="D268" s="236" t="s">
        <v>220</v>
      </c>
      <c r="E268" s="237" t="s">
        <v>19</v>
      </c>
      <c r="F268" s="238" t="s">
        <v>2825</v>
      </c>
      <c r="G268" s="235"/>
      <c r="H268" s="237" t="s">
        <v>19</v>
      </c>
      <c r="I268" s="239"/>
      <c r="J268" s="235"/>
      <c r="K268" s="235"/>
      <c r="L268" s="240"/>
      <c r="M268" s="241"/>
      <c r="N268" s="242"/>
      <c r="O268" s="242"/>
      <c r="P268" s="242"/>
      <c r="Q268" s="242"/>
      <c r="R268" s="242"/>
      <c r="S268" s="242"/>
      <c r="T268" s="24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4" t="s">
        <v>220</v>
      </c>
      <c r="AU268" s="244" t="s">
        <v>81</v>
      </c>
      <c r="AV268" s="13" t="s">
        <v>79</v>
      </c>
      <c r="AW268" s="13" t="s">
        <v>32</v>
      </c>
      <c r="AX268" s="13" t="s">
        <v>71</v>
      </c>
      <c r="AY268" s="244" t="s">
        <v>209</v>
      </c>
    </row>
    <row r="269" s="14" customFormat="1">
      <c r="A269" s="14"/>
      <c r="B269" s="245"/>
      <c r="C269" s="246"/>
      <c r="D269" s="236" t="s">
        <v>220</v>
      </c>
      <c r="E269" s="247" t="s">
        <v>19</v>
      </c>
      <c r="F269" s="248" t="s">
        <v>227</v>
      </c>
      <c r="G269" s="246"/>
      <c r="H269" s="249">
        <v>6</v>
      </c>
      <c r="I269" s="250"/>
      <c r="J269" s="246"/>
      <c r="K269" s="246"/>
      <c r="L269" s="251"/>
      <c r="M269" s="252"/>
      <c r="N269" s="253"/>
      <c r="O269" s="253"/>
      <c r="P269" s="253"/>
      <c r="Q269" s="253"/>
      <c r="R269" s="253"/>
      <c r="S269" s="253"/>
      <c r="T269" s="25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5" t="s">
        <v>220</v>
      </c>
      <c r="AU269" s="255" t="s">
        <v>81</v>
      </c>
      <c r="AV269" s="14" t="s">
        <v>81</v>
      </c>
      <c r="AW269" s="14" t="s">
        <v>32</v>
      </c>
      <c r="AX269" s="14" t="s">
        <v>79</v>
      </c>
      <c r="AY269" s="255" t="s">
        <v>209</v>
      </c>
    </row>
    <row r="270" s="2" customFormat="1" ht="16.5" customHeight="1">
      <c r="A270" s="41"/>
      <c r="B270" s="42"/>
      <c r="C270" s="278" t="s">
        <v>495</v>
      </c>
      <c r="D270" s="278" t="s">
        <v>681</v>
      </c>
      <c r="E270" s="279" t="s">
        <v>1357</v>
      </c>
      <c r="F270" s="280" t="s">
        <v>1358</v>
      </c>
      <c r="G270" s="281" t="s">
        <v>214</v>
      </c>
      <c r="H270" s="282">
        <v>6</v>
      </c>
      <c r="I270" s="283"/>
      <c r="J270" s="284">
        <f>ROUND(I270*H270,2)</f>
        <v>0</v>
      </c>
      <c r="K270" s="280" t="s">
        <v>215</v>
      </c>
      <c r="L270" s="285"/>
      <c r="M270" s="286" t="s">
        <v>19</v>
      </c>
      <c r="N270" s="287" t="s">
        <v>42</v>
      </c>
      <c r="O270" s="87"/>
      <c r="P270" s="225">
        <f>O270*H270</f>
        <v>0</v>
      </c>
      <c r="Q270" s="225">
        <v>0.00048000000000000001</v>
      </c>
      <c r="R270" s="225">
        <f>Q270*H270</f>
        <v>0.0028800000000000002</v>
      </c>
      <c r="S270" s="225">
        <v>0</v>
      </c>
      <c r="T270" s="226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27" t="s">
        <v>250</v>
      </c>
      <c r="AT270" s="227" t="s">
        <v>681</v>
      </c>
      <c r="AU270" s="227" t="s">
        <v>81</v>
      </c>
      <c r="AY270" s="20" t="s">
        <v>209</v>
      </c>
      <c r="BE270" s="228">
        <f>IF(N270="základní",J270,0)</f>
        <v>0</v>
      </c>
      <c r="BF270" s="228">
        <f>IF(N270="snížená",J270,0)</f>
        <v>0</v>
      </c>
      <c r="BG270" s="228">
        <f>IF(N270="zákl. přenesená",J270,0)</f>
        <v>0</v>
      </c>
      <c r="BH270" s="228">
        <f>IF(N270="sníž. přenesená",J270,0)</f>
        <v>0</v>
      </c>
      <c r="BI270" s="228">
        <f>IF(N270="nulová",J270,0)</f>
        <v>0</v>
      </c>
      <c r="BJ270" s="20" t="s">
        <v>79</v>
      </c>
      <c r="BK270" s="228">
        <f>ROUND(I270*H270,2)</f>
        <v>0</v>
      </c>
      <c r="BL270" s="20" t="s">
        <v>216</v>
      </c>
      <c r="BM270" s="227" t="s">
        <v>2842</v>
      </c>
    </row>
    <row r="271" s="13" customFormat="1">
      <c r="A271" s="13"/>
      <c r="B271" s="234"/>
      <c r="C271" s="235"/>
      <c r="D271" s="236" t="s">
        <v>220</v>
      </c>
      <c r="E271" s="237" t="s">
        <v>19</v>
      </c>
      <c r="F271" s="238" t="s">
        <v>2825</v>
      </c>
      <c r="G271" s="235"/>
      <c r="H271" s="237" t="s">
        <v>19</v>
      </c>
      <c r="I271" s="239"/>
      <c r="J271" s="235"/>
      <c r="K271" s="235"/>
      <c r="L271" s="240"/>
      <c r="M271" s="241"/>
      <c r="N271" s="242"/>
      <c r="O271" s="242"/>
      <c r="P271" s="242"/>
      <c r="Q271" s="242"/>
      <c r="R271" s="242"/>
      <c r="S271" s="242"/>
      <c r="T271" s="24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4" t="s">
        <v>220</v>
      </c>
      <c r="AU271" s="244" t="s">
        <v>81</v>
      </c>
      <c r="AV271" s="13" t="s">
        <v>79</v>
      </c>
      <c r="AW271" s="13" t="s">
        <v>32</v>
      </c>
      <c r="AX271" s="13" t="s">
        <v>71</v>
      </c>
      <c r="AY271" s="244" t="s">
        <v>209</v>
      </c>
    </row>
    <row r="272" s="14" customFormat="1">
      <c r="A272" s="14"/>
      <c r="B272" s="245"/>
      <c r="C272" s="246"/>
      <c r="D272" s="236" t="s">
        <v>220</v>
      </c>
      <c r="E272" s="247" t="s">
        <v>19</v>
      </c>
      <c r="F272" s="248" t="s">
        <v>227</v>
      </c>
      <c r="G272" s="246"/>
      <c r="H272" s="249">
        <v>6</v>
      </c>
      <c r="I272" s="250"/>
      <c r="J272" s="246"/>
      <c r="K272" s="246"/>
      <c r="L272" s="251"/>
      <c r="M272" s="252"/>
      <c r="N272" s="253"/>
      <c r="O272" s="253"/>
      <c r="P272" s="253"/>
      <c r="Q272" s="253"/>
      <c r="R272" s="253"/>
      <c r="S272" s="253"/>
      <c r="T272" s="25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5" t="s">
        <v>220</v>
      </c>
      <c r="AU272" s="255" t="s">
        <v>81</v>
      </c>
      <c r="AV272" s="14" t="s">
        <v>81</v>
      </c>
      <c r="AW272" s="14" t="s">
        <v>32</v>
      </c>
      <c r="AX272" s="14" t="s">
        <v>79</v>
      </c>
      <c r="AY272" s="255" t="s">
        <v>209</v>
      </c>
    </row>
    <row r="273" s="2" customFormat="1" ht="16.5" customHeight="1">
      <c r="A273" s="41"/>
      <c r="B273" s="42"/>
      <c r="C273" s="278" t="s">
        <v>500</v>
      </c>
      <c r="D273" s="278" t="s">
        <v>681</v>
      </c>
      <c r="E273" s="279" t="s">
        <v>1360</v>
      </c>
      <c r="F273" s="280" t="s">
        <v>1361</v>
      </c>
      <c r="G273" s="281" t="s">
        <v>214</v>
      </c>
      <c r="H273" s="282">
        <v>6</v>
      </c>
      <c r="I273" s="283"/>
      <c r="J273" s="284">
        <f>ROUND(I273*H273,2)</f>
        <v>0</v>
      </c>
      <c r="K273" s="280" t="s">
        <v>19</v>
      </c>
      <c r="L273" s="285"/>
      <c r="M273" s="286" t="s">
        <v>19</v>
      </c>
      <c r="N273" s="287" t="s">
        <v>42</v>
      </c>
      <c r="O273" s="87"/>
      <c r="P273" s="225">
        <f>O273*H273</f>
        <v>0</v>
      </c>
      <c r="Q273" s="225">
        <v>0</v>
      </c>
      <c r="R273" s="225">
        <f>Q273*H273</f>
        <v>0</v>
      </c>
      <c r="S273" s="225">
        <v>0</v>
      </c>
      <c r="T273" s="226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227" t="s">
        <v>250</v>
      </c>
      <c r="AT273" s="227" t="s">
        <v>681</v>
      </c>
      <c r="AU273" s="227" t="s">
        <v>81</v>
      </c>
      <c r="AY273" s="20" t="s">
        <v>209</v>
      </c>
      <c r="BE273" s="228">
        <f>IF(N273="základní",J273,0)</f>
        <v>0</v>
      </c>
      <c r="BF273" s="228">
        <f>IF(N273="snížená",J273,0)</f>
        <v>0</v>
      </c>
      <c r="BG273" s="228">
        <f>IF(N273="zákl. přenesená",J273,0)</f>
        <v>0</v>
      </c>
      <c r="BH273" s="228">
        <f>IF(N273="sníž. přenesená",J273,0)</f>
        <v>0</v>
      </c>
      <c r="BI273" s="228">
        <f>IF(N273="nulová",J273,0)</f>
        <v>0</v>
      </c>
      <c r="BJ273" s="20" t="s">
        <v>79</v>
      </c>
      <c r="BK273" s="228">
        <f>ROUND(I273*H273,2)</f>
        <v>0</v>
      </c>
      <c r="BL273" s="20" t="s">
        <v>216</v>
      </c>
      <c r="BM273" s="227" t="s">
        <v>2843</v>
      </c>
    </row>
    <row r="274" s="13" customFormat="1">
      <c r="A274" s="13"/>
      <c r="B274" s="234"/>
      <c r="C274" s="235"/>
      <c r="D274" s="236" t="s">
        <v>220</v>
      </c>
      <c r="E274" s="237" t="s">
        <v>19</v>
      </c>
      <c r="F274" s="238" t="s">
        <v>2825</v>
      </c>
      <c r="G274" s="235"/>
      <c r="H274" s="237" t="s">
        <v>19</v>
      </c>
      <c r="I274" s="239"/>
      <c r="J274" s="235"/>
      <c r="K274" s="235"/>
      <c r="L274" s="240"/>
      <c r="M274" s="241"/>
      <c r="N274" s="242"/>
      <c r="O274" s="242"/>
      <c r="P274" s="242"/>
      <c r="Q274" s="242"/>
      <c r="R274" s="242"/>
      <c r="S274" s="242"/>
      <c r="T274" s="24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4" t="s">
        <v>220</v>
      </c>
      <c r="AU274" s="244" t="s">
        <v>81</v>
      </c>
      <c r="AV274" s="13" t="s">
        <v>79</v>
      </c>
      <c r="AW274" s="13" t="s">
        <v>32</v>
      </c>
      <c r="AX274" s="13" t="s">
        <v>71</v>
      </c>
      <c r="AY274" s="244" t="s">
        <v>209</v>
      </c>
    </row>
    <row r="275" s="14" customFormat="1">
      <c r="A275" s="14"/>
      <c r="B275" s="245"/>
      <c r="C275" s="246"/>
      <c r="D275" s="236" t="s">
        <v>220</v>
      </c>
      <c r="E275" s="247" t="s">
        <v>19</v>
      </c>
      <c r="F275" s="248" t="s">
        <v>227</v>
      </c>
      <c r="G275" s="246"/>
      <c r="H275" s="249">
        <v>6</v>
      </c>
      <c r="I275" s="250"/>
      <c r="J275" s="246"/>
      <c r="K275" s="246"/>
      <c r="L275" s="251"/>
      <c r="M275" s="252"/>
      <c r="N275" s="253"/>
      <c r="O275" s="253"/>
      <c r="P275" s="253"/>
      <c r="Q275" s="253"/>
      <c r="R275" s="253"/>
      <c r="S275" s="253"/>
      <c r="T275" s="25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5" t="s">
        <v>220</v>
      </c>
      <c r="AU275" s="255" t="s">
        <v>81</v>
      </c>
      <c r="AV275" s="14" t="s">
        <v>81</v>
      </c>
      <c r="AW275" s="14" t="s">
        <v>32</v>
      </c>
      <c r="AX275" s="14" t="s">
        <v>79</v>
      </c>
      <c r="AY275" s="255" t="s">
        <v>209</v>
      </c>
    </row>
    <row r="276" s="2" customFormat="1" ht="24.15" customHeight="1">
      <c r="A276" s="41"/>
      <c r="B276" s="42"/>
      <c r="C276" s="216" t="s">
        <v>505</v>
      </c>
      <c r="D276" s="216" t="s">
        <v>211</v>
      </c>
      <c r="E276" s="217" t="s">
        <v>914</v>
      </c>
      <c r="F276" s="218" t="s">
        <v>915</v>
      </c>
      <c r="G276" s="219" t="s">
        <v>214</v>
      </c>
      <c r="H276" s="220">
        <v>3</v>
      </c>
      <c r="I276" s="221"/>
      <c r="J276" s="222">
        <f>ROUND(I276*H276,2)</f>
        <v>0</v>
      </c>
      <c r="K276" s="218" t="s">
        <v>215</v>
      </c>
      <c r="L276" s="47"/>
      <c r="M276" s="223" t="s">
        <v>19</v>
      </c>
      <c r="N276" s="224" t="s">
        <v>42</v>
      </c>
      <c r="O276" s="87"/>
      <c r="P276" s="225">
        <f>O276*H276</f>
        <v>0</v>
      </c>
      <c r="Q276" s="225">
        <v>0.0016199999999999999</v>
      </c>
      <c r="R276" s="225">
        <f>Q276*H276</f>
        <v>0.0048599999999999997</v>
      </c>
      <c r="S276" s="225">
        <v>0</v>
      </c>
      <c r="T276" s="226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227" t="s">
        <v>216</v>
      </c>
      <c r="AT276" s="227" t="s">
        <v>211</v>
      </c>
      <c r="AU276" s="227" t="s">
        <v>81</v>
      </c>
      <c r="AY276" s="20" t="s">
        <v>209</v>
      </c>
      <c r="BE276" s="228">
        <f>IF(N276="základní",J276,0)</f>
        <v>0</v>
      </c>
      <c r="BF276" s="228">
        <f>IF(N276="snížená",J276,0)</f>
        <v>0</v>
      </c>
      <c r="BG276" s="228">
        <f>IF(N276="zákl. přenesená",J276,0)</f>
        <v>0</v>
      </c>
      <c r="BH276" s="228">
        <f>IF(N276="sníž. přenesená",J276,0)</f>
        <v>0</v>
      </c>
      <c r="BI276" s="228">
        <f>IF(N276="nulová",J276,0)</f>
        <v>0</v>
      </c>
      <c r="BJ276" s="20" t="s">
        <v>79</v>
      </c>
      <c r="BK276" s="228">
        <f>ROUND(I276*H276,2)</f>
        <v>0</v>
      </c>
      <c r="BL276" s="20" t="s">
        <v>216</v>
      </c>
      <c r="BM276" s="227" t="s">
        <v>2844</v>
      </c>
    </row>
    <row r="277" s="2" customFormat="1">
      <c r="A277" s="41"/>
      <c r="B277" s="42"/>
      <c r="C277" s="43"/>
      <c r="D277" s="229" t="s">
        <v>218</v>
      </c>
      <c r="E277" s="43"/>
      <c r="F277" s="230" t="s">
        <v>917</v>
      </c>
      <c r="G277" s="43"/>
      <c r="H277" s="43"/>
      <c r="I277" s="231"/>
      <c r="J277" s="43"/>
      <c r="K277" s="43"/>
      <c r="L277" s="47"/>
      <c r="M277" s="232"/>
      <c r="N277" s="233"/>
      <c r="O277" s="87"/>
      <c r="P277" s="87"/>
      <c r="Q277" s="87"/>
      <c r="R277" s="87"/>
      <c r="S277" s="87"/>
      <c r="T277" s="88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T277" s="20" t="s">
        <v>218</v>
      </c>
      <c r="AU277" s="20" t="s">
        <v>81</v>
      </c>
    </row>
    <row r="278" s="2" customFormat="1" ht="16.5" customHeight="1">
      <c r="A278" s="41"/>
      <c r="B278" s="42"/>
      <c r="C278" s="278" t="s">
        <v>510</v>
      </c>
      <c r="D278" s="278" t="s">
        <v>681</v>
      </c>
      <c r="E278" s="279" t="s">
        <v>919</v>
      </c>
      <c r="F278" s="280" t="s">
        <v>920</v>
      </c>
      <c r="G278" s="281" t="s">
        <v>214</v>
      </c>
      <c r="H278" s="282">
        <v>3</v>
      </c>
      <c r="I278" s="283"/>
      <c r="J278" s="284">
        <f>ROUND(I278*H278,2)</f>
        <v>0</v>
      </c>
      <c r="K278" s="280" t="s">
        <v>215</v>
      </c>
      <c r="L278" s="285"/>
      <c r="M278" s="286" t="s">
        <v>19</v>
      </c>
      <c r="N278" s="287" t="s">
        <v>42</v>
      </c>
      <c r="O278" s="87"/>
      <c r="P278" s="225">
        <f>O278*H278</f>
        <v>0</v>
      </c>
      <c r="Q278" s="225">
        <v>0.017999999999999999</v>
      </c>
      <c r="R278" s="225">
        <f>Q278*H278</f>
        <v>0.053999999999999992</v>
      </c>
      <c r="S278" s="225">
        <v>0</v>
      </c>
      <c r="T278" s="226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227" t="s">
        <v>250</v>
      </c>
      <c r="AT278" s="227" t="s">
        <v>681</v>
      </c>
      <c r="AU278" s="227" t="s">
        <v>81</v>
      </c>
      <c r="AY278" s="20" t="s">
        <v>209</v>
      </c>
      <c r="BE278" s="228">
        <f>IF(N278="základní",J278,0)</f>
        <v>0</v>
      </c>
      <c r="BF278" s="228">
        <f>IF(N278="snížená",J278,0)</f>
        <v>0</v>
      </c>
      <c r="BG278" s="228">
        <f>IF(N278="zákl. přenesená",J278,0)</f>
        <v>0</v>
      </c>
      <c r="BH278" s="228">
        <f>IF(N278="sníž. přenesená",J278,0)</f>
        <v>0</v>
      </c>
      <c r="BI278" s="228">
        <f>IF(N278="nulová",J278,0)</f>
        <v>0</v>
      </c>
      <c r="BJ278" s="20" t="s">
        <v>79</v>
      </c>
      <c r="BK278" s="228">
        <f>ROUND(I278*H278,2)</f>
        <v>0</v>
      </c>
      <c r="BL278" s="20" t="s">
        <v>216</v>
      </c>
      <c r="BM278" s="227" t="s">
        <v>2845</v>
      </c>
    </row>
    <row r="279" s="2" customFormat="1" ht="16.5" customHeight="1">
      <c r="A279" s="41"/>
      <c r="B279" s="42"/>
      <c r="C279" s="278" t="s">
        <v>515</v>
      </c>
      <c r="D279" s="278" t="s">
        <v>681</v>
      </c>
      <c r="E279" s="279" t="s">
        <v>923</v>
      </c>
      <c r="F279" s="280" t="s">
        <v>924</v>
      </c>
      <c r="G279" s="281" t="s">
        <v>214</v>
      </c>
      <c r="H279" s="282">
        <v>3</v>
      </c>
      <c r="I279" s="283"/>
      <c r="J279" s="284">
        <f>ROUND(I279*H279,2)</f>
        <v>0</v>
      </c>
      <c r="K279" s="280" t="s">
        <v>19</v>
      </c>
      <c r="L279" s="285"/>
      <c r="M279" s="286" t="s">
        <v>19</v>
      </c>
      <c r="N279" s="287" t="s">
        <v>42</v>
      </c>
      <c r="O279" s="87"/>
      <c r="P279" s="225">
        <f>O279*H279</f>
        <v>0</v>
      </c>
      <c r="Q279" s="225">
        <v>0.0060000000000000001</v>
      </c>
      <c r="R279" s="225">
        <f>Q279*H279</f>
        <v>0.018000000000000002</v>
      </c>
      <c r="S279" s="225">
        <v>0</v>
      </c>
      <c r="T279" s="226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227" t="s">
        <v>250</v>
      </c>
      <c r="AT279" s="227" t="s">
        <v>681</v>
      </c>
      <c r="AU279" s="227" t="s">
        <v>81</v>
      </c>
      <c r="AY279" s="20" t="s">
        <v>209</v>
      </c>
      <c r="BE279" s="228">
        <f>IF(N279="základní",J279,0)</f>
        <v>0</v>
      </c>
      <c r="BF279" s="228">
        <f>IF(N279="snížená",J279,0)</f>
        <v>0</v>
      </c>
      <c r="BG279" s="228">
        <f>IF(N279="zákl. přenesená",J279,0)</f>
        <v>0</v>
      </c>
      <c r="BH279" s="228">
        <f>IF(N279="sníž. přenesená",J279,0)</f>
        <v>0</v>
      </c>
      <c r="BI279" s="228">
        <f>IF(N279="nulová",J279,0)</f>
        <v>0</v>
      </c>
      <c r="BJ279" s="20" t="s">
        <v>79</v>
      </c>
      <c r="BK279" s="228">
        <f>ROUND(I279*H279,2)</f>
        <v>0</v>
      </c>
      <c r="BL279" s="20" t="s">
        <v>216</v>
      </c>
      <c r="BM279" s="227" t="s">
        <v>2846</v>
      </c>
    </row>
    <row r="280" s="13" customFormat="1">
      <c r="A280" s="13"/>
      <c r="B280" s="234"/>
      <c r="C280" s="235"/>
      <c r="D280" s="236" t="s">
        <v>220</v>
      </c>
      <c r="E280" s="237" t="s">
        <v>19</v>
      </c>
      <c r="F280" s="238" t="s">
        <v>2825</v>
      </c>
      <c r="G280" s="235"/>
      <c r="H280" s="237" t="s">
        <v>19</v>
      </c>
      <c r="I280" s="239"/>
      <c r="J280" s="235"/>
      <c r="K280" s="235"/>
      <c r="L280" s="240"/>
      <c r="M280" s="241"/>
      <c r="N280" s="242"/>
      <c r="O280" s="242"/>
      <c r="P280" s="242"/>
      <c r="Q280" s="242"/>
      <c r="R280" s="242"/>
      <c r="S280" s="242"/>
      <c r="T280" s="24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4" t="s">
        <v>220</v>
      </c>
      <c r="AU280" s="244" t="s">
        <v>81</v>
      </c>
      <c r="AV280" s="13" t="s">
        <v>79</v>
      </c>
      <c r="AW280" s="13" t="s">
        <v>32</v>
      </c>
      <c r="AX280" s="13" t="s">
        <v>71</v>
      </c>
      <c r="AY280" s="244" t="s">
        <v>209</v>
      </c>
    </row>
    <row r="281" s="14" customFormat="1">
      <c r="A281" s="14"/>
      <c r="B281" s="245"/>
      <c r="C281" s="246"/>
      <c r="D281" s="236" t="s">
        <v>220</v>
      </c>
      <c r="E281" s="247" t="s">
        <v>19</v>
      </c>
      <c r="F281" s="248" t="s">
        <v>146</v>
      </c>
      <c r="G281" s="246"/>
      <c r="H281" s="249">
        <v>3</v>
      </c>
      <c r="I281" s="250"/>
      <c r="J281" s="246"/>
      <c r="K281" s="246"/>
      <c r="L281" s="251"/>
      <c r="M281" s="252"/>
      <c r="N281" s="253"/>
      <c r="O281" s="253"/>
      <c r="P281" s="253"/>
      <c r="Q281" s="253"/>
      <c r="R281" s="253"/>
      <c r="S281" s="253"/>
      <c r="T281" s="25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5" t="s">
        <v>220</v>
      </c>
      <c r="AU281" s="255" t="s">
        <v>81</v>
      </c>
      <c r="AV281" s="14" t="s">
        <v>81</v>
      </c>
      <c r="AW281" s="14" t="s">
        <v>32</v>
      </c>
      <c r="AX281" s="14" t="s">
        <v>79</v>
      </c>
      <c r="AY281" s="255" t="s">
        <v>209</v>
      </c>
    </row>
    <row r="282" s="2" customFormat="1" ht="16.5" customHeight="1">
      <c r="A282" s="41"/>
      <c r="B282" s="42"/>
      <c r="C282" s="216" t="s">
        <v>520</v>
      </c>
      <c r="D282" s="216" t="s">
        <v>211</v>
      </c>
      <c r="E282" s="217" t="s">
        <v>927</v>
      </c>
      <c r="F282" s="218" t="s">
        <v>928</v>
      </c>
      <c r="G282" s="219" t="s">
        <v>214</v>
      </c>
      <c r="H282" s="220">
        <v>3</v>
      </c>
      <c r="I282" s="221"/>
      <c r="J282" s="222">
        <f>ROUND(I282*H282,2)</f>
        <v>0</v>
      </c>
      <c r="K282" s="218" t="s">
        <v>215</v>
      </c>
      <c r="L282" s="47"/>
      <c r="M282" s="223" t="s">
        <v>19</v>
      </c>
      <c r="N282" s="224" t="s">
        <v>42</v>
      </c>
      <c r="O282" s="87"/>
      <c r="P282" s="225">
        <f>O282*H282</f>
        <v>0</v>
      </c>
      <c r="Q282" s="225">
        <v>0.0013600000000000001</v>
      </c>
      <c r="R282" s="225">
        <f>Q282*H282</f>
        <v>0.0040800000000000003</v>
      </c>
      <c r="S282" s="225">
        <v>0</v>
      </c>
      <c r="T282" s="226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227" t="s">
        <v>216</v>
      </c>
      <c r="AT282" s="227" t="s">
        <v>211</v>
      </c>
      <c r="AU282" s="227" t="s">
        <v>81</v>
      </c>
      <c r="AY282" s="20" t="s">
        <v>209</v>
      </c>
      <c r="BE282" s="228">
        <f>IF(N282="základní",J282,0)</f>
        <v>0</v>
      </c>
      <c r="BF282" s="228">
        <f>IF(N282="snížená",J282,0)</f>
        <v>0</v>
      </c>
      <c r="BG282" s="228">
        <f>IF(N282="zákl. přenesená",J282,0)</f>
        <v>0</v>
      </c>
      <c r="BH282" s="228">
        <f>IF(N282="sníž. přenesená",J282,0)</f>
        <v>0</v>
      </c>
      <c r="BI282" s="228">
        <f>IF(N282="nulová",J282,0)</f>
        <v>0</v>
      </c>
      <c r="BJ282" s="20" t="s">
        <v>79</v>
      </c>
      <c r="BK282" s="228">
        <f>ROUND(I282*H282,2)</f>
        <v>0</v>
      </c>
      <c r="BL282" s="20" t="s">
        <v>216</v>
      </c>
      <c r="BM282" s="227" t="s">
        <v>2847</v>
      </c>
    </row>
    <row r="283" s="2" customFormat="1">
      <c r="A283" s="41"/>
      <c r="B283" s="42"/>
      <c r="C283" s="43"/>
      <c r="D283" s="229" t="s">
        <v>218</v>
      </c>
      <c r="E283" s="43"/>
      <c r="F283" s="230" t="s">
        <v>930</v>
      </c>
      <c r="G283" s="43"/>
      <c r="H283" s="43"/>
      <c r="I283" s="231"/>
      <c r="J283" s="43"/>
      <c r="K283" s="43"/>
      <c r="L283" s="47"/>
      <c r="M283" s="232"/>
      <c r="N283" s="233"/>
      <c r="O283" s="87"/>
      <c r="P283" s="87"/>
      <c r="Q283" s="87"/>
      <c r="R283" s="87"/>
      <c r="S283" s="87"/>
      <c r="T283" s="88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T283" s="20" t="s">
        <v>218</v>
      </c>
      <c r="AU283" s="20" t="s">
        <v>81</v>
      </c>
    </row>
    <row r="284" s="2" customFormat="1" ht="16.5" customHeight="1">
      <c r="A284" s="41"/>
      <c r="B284" s="42"/>
      <c r="C284" s="278" t="s">
        <v>525</v>
      </c>
      <c r="D284" s="278" t="s">
        <v>681</v>
      </c>
      <c r="E284" s="279" t="s">
        <v>932</v>
      </c>
      <c r="F284" s="280" t="s">
        <v>933</v>
      </c>
      <c r="G284" s="281" t="s">
        <v>214</v>
      </c>
      <c r="H284" s="282">
        <v>2</v>
      </c>
      <c r="I284" s="283"/>
      <c r="J284" s="284">
        <f>ROUND(I284*H284,2)</f>
        <v>0</v>
      </c>
      <c r="K284" s="280" t="s">
        <v>19</v>
      </c>
      <c r="L284" s="285"/>
      <c r="M284" s="286" t="s">
        <v>19</v>
      </c>
      <c r="N284" s="287" t="s">
        <v>42</v>
      </c>
      <c r="O284" s="87"/>
      <c r="P284" s="225">
        <f>O284*H284</f>
        <v>0</v>
      </c>
      <c r="Q284" s="225">
        <v>0.032000000000000001</v>
      </c>
      <c r="R284" s="225">
        <f>Q284*H284</f>
        <v>0.064000000000000001</v>
      </c>
      <c r="S284" s="225">
        <v>0</v>
      </c>
      <c r="T284" s="226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227" t="s">
        <v>250</v>
      </c>
      <c r="AT284" s="227" t="s">
        <v>681</v>
      </c>
      <c r="AU284" s="227" t="s">
        <v>81</v>
      </c>
      <c r="AY284" s="20" t="s">
        <v>209</v>
      </c>
      <c r="BE284" s="228">
        <f>IF(N284="základní",J284,0)</f>
        <v>0</v>
      </c>
      <c r="BF284" s="228">
        <f>IF(N284="snížená",J284,0)</f>
        <v>0</v>
      </c>
      <c r="BG284" s="228">
        <f>IF(N284="zákl. přenesená",J284,0)</f>
        <v>0</v>
      </c>
      <c r="BH284" s="228">
        <f>IF(N284="sníž. přenesená",J284,0)</f>
        <v>0</v>
      </c>
      <c r="BI284" s="228">
        <f>IF(N284="nulová",J284,0)</f>
        <v>0</v>
      </c>
      <c r="BJ284" s="20" t="s">
        <v>79</v>
      </c>
      <c r="BK284" s="228">
        <f>ROUND(I284*H284,2)</f>
        <v>0</v>
      </c>
      <c r="BL284" s="20" t="s">
        <v>216</v>
      </c>
      <c r="BM284" s="227" t="s">
        <v>2848</v>
      </c>
    </row>
    <row r="285" s="13" customFormat="1">
      <c r="A285" s="13"/>
      <c r="B285" s="234"/>
      <c r="C285" s="235"/>
      <c r="D285" s="236" t="s">
        <v>220</v>
      </c>
      <c r="E285" s="237" t="s">
        <v>19</v>
      </c>
      <c r="F285" s="238" t="s">
        <v>2825</v>
      </c>
      <c r="G285" s="235"/>
      <c r="H285" s="237" t="s">
        <v>19</v>
      </c>
      <c r="I285" s="239"/>
      <c r="J285" s="235"/>
      <c r="K285" s="235"/>
      <c r="L285" s="240"/>
      <c r="M285" s="241"/>
      <c r="N285" s="242"/>
      <c r="O285" s="242"/>
      <c r="P285" s="242"/>
      <c r="Q285" s="242"/>
      <c r="R285" s="242"/>
      <c r="S285" s="242"/>
      <c r="T285" s="24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4" t="s">
        <v>220</v>
      </c>
      <c r="AU285" s="244" t="s">
        <v>81</v>
      </c>
      <c r="AV285" s="13" t="s">
        <v>79</v>
      </c>
      <c r="AW285" s="13" t="s">
        <v>32</v>
      </c>
      <c r="AX285" s="13" t="s">
        <v>71</v>
      </c>
      <c r="AY285" s="244" t="s">
        <v>209</v>
      </c>
    </row>
    <row r="286" s="14" customFormat="1">
      <c r="A286" s="14"/>
      <c r="B286" s="245"/>
      <c r="C286" s="246"/>
      <c r="D286" s="236" t="s">
        <v>220</v>
      </c>
      <c r="E286" s="247" t="s">
        <v>19</v>
      </c>
      <c r="F286" s="248" t="s">
        <v>81</v>
      </c>
      <c r="G286" s="246"/>
      <c r="H286" s="249">
        <v>2</v>
      </c>
      <c r="I286" s="250"/>
      <c r="J286" s="246"/>
      <c r="K286" s="246"/>
      <c r="L286" s="251"/>
      <c r="M286" s="252"/>
      <c r="N286" s="253"/>
      <c r="O286" s="253"/>
      <c r="P286" s="253"/>
      <c r="Q286" s="253"/>
      <c r="R286" s="253"/>
      <c r="S286" s="253"/>
      <c r="T286" s="25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5" t="s">
        <v>220</v>
      </c>
      <c r="AU286" s="255" t="s">
        <v>81</v>
      </c>
      <c r="AV286" s="14" t="s">
        <v>81</v>
      </c>
      <c r="AW286" s="14" t="s">
        <v>32</v>
      </c>
      <c r="AX286" s="14" t="s">
        <v>79</v>
      </c>
      <c r="AY286" s="255" t="s">
        <v>209</v>
      </c>
    </row>
    <row r="287" s="2" customFormat="1" ht="16.5" customHeight="1">
      <c r="A287" s="41"/>
      <c r="B287" s="42"/>
      <c r="C287" s="278" t="s">
        <v>530</v>
      </c>
      <c r="D287" s="278" t="s">
        <v>681</v>
      </c>
      <c r="E287" s="279" t="s">
        <v>2849</v>
      </c>
      <c r="F287" s="280" t="s">
        <v>2850</v>
      </c>
      <c r="G287" s="281" t="s">
        <v>214</v>
      </c>
      <c r="H287" s="282">
        <v>1</v>
      </c>
      <c r="I287" s="283"/>
      <c r="J287" s="284">
        <f>ROUND(I287*H287,2)</f>
        <v>0</v>
      </c>
      <c r="K287" s="280" t="s">
        <v>19</v>
      </c>
      <c r="L287" s="285"/>
      <c r="M287" s="286" t="s">
        <v>19</v>
      </c>
      <c r="N287" s="287" t="s">
        <v>42</v>
      </c>
      <c r="O287" s="87"/>
      <c r="P287" s="225">
        <f>O287*H287</f>
        <v>0</v>
      </c>
      <c r="Q287" s="225">
        <v>0.035999999999999997</v>
      </c>
      <c r="R287" s="225">
        <f>Q287*H287</f>
        <v>0.035999999999999997</v>
      </c>
      <c r="S287" s="225">
        <v>0</v>
      </c>
      <c r="T287" s="226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27" t="s">
        <v>250</v>
      </c>
      <c r="AT287" s="227" t="s">
        <v>681</v>
      </c>
      <c r="AU287" s="227" t="s">
        <v>81</v>
      </c>
      <c r="AY287" s="20" t="s">
        <v>209</v>
      </c>
      <c r="BE287" s="228">
        <f>IF(N287="základní",J287,0)</f>
        <v>0</v>
      </c>
      <c r="BF287" s="228">
        <f>IF(N287="snížená",J287,0)</f>
        <v>0</v>
      </c>
      <c r="BG287" s="228">
        <f>IF(N287="zákl. přenesená",J287,0)</f>
        <v>0</v>
      </c>
      <c r="BH287" s="228">
        <f>IF(N287="sníž. přenesená",J287,0)</f>
        <v>0</v>
      </c>
      <c r="BI287" s="228">
        <f>IF(N287="nulová",J287,0)</f>
        <v>0</v>
      </c>
      <c r="BJ287" s="20" t="s">
        <v>79</v>
      </c>
      <c r="BK287" s="228">
        <f>ROUND(I287*H287,2)</f>
        <v>0</v>
      </c>
      <c r="BL287" s="20" t="s">
        <v>216</v>
      </c>
      <c r="BM287" s="227" t="s">
        <v>2851</v>
      </c>
    </row>
    <row r="288" s="13" customFormat="1">
      <c r="A288" s="13"/>
      <c r="B288" s="234"/>
      <c r="C288" s="235"/>
      <c r="D288" s="236" t="s">
        <v>220</v>
      </c>
      <c r="E288" s="237" t="s">
        <v>19</v>
      </c>
      <c r="F288" s="238" t="s">
        <v>2825</v>
      </c>
      <c r="G288" s="235"/>
      <c r="H288" s="237" t="s">
        <v>19</v>
      </c>
      <c r="I288" s="239"/>
      <c r="J288" s="235"/>
      <c r="K288" s="235"/>
      <c r="L288" s="240"/>
      <c r="M288" s="241"/>
      <c r="N288" s="242"/>
      <c r="O288" s="242"/>
      <c r="P288" s="242"/>
      <c r="Q288" s="242"/>
      <c r="R288" s="242"/>
      <c r="S288" s="242"/>
      <c r="T288" s="24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4" t="s">
        <v>220</v>
      </c>
      <c r="AU288" s="244" t="s">
        <v>81</v>
      </c>
      <c r="AV288" s="13" t="s">
        <v>79</v>
      </c>
      <c r="AW288" s="13" t="s">
        <v>32</v>
      </c>
      <c r="AX288" s="13" t="s">
        <v>71</v>
      </c>
      <c r="AY288" s="244" t="s">
        <v>209</v>
      </c>
    </row>
    <row r="289" s="14" customFormat="1">
      <c r="A289" s="14"/>
      <c r="B289" s="245"/>
      <c r="C289" s="246"/>
      <c r="D289" s="236" t="s">
        <v>220</v>
      </c>
      <c r="E289" s="247" t="s">
        <v>19</v>
      </c>
      <c r="F289" s="248" t="s">
        <v>79</v>
      </c>
      <c r="G289" s="246"/>
      <c r="H289" s="249">
        <v>1</v>
      </c>
      <c r="I289" s="250"/>
      <c r="J289" s="246"/>
      <c r="K289" s="246"/>
      <c r="L289" s="251"/>
      <c r="M289" s="252"/>
      <c r="N289" s="253"/>
      <c r="O289" s="253"/>
      <c r="P289" s="253"/>
      <c r="Q289" s="253"/>
      <c r="R289" s="253"/>
      <c r="S289" s="253"/>
      <c r="T289" s="25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5" t="s">
        <v>220</v>
      </c>
      <c r="AU289" s="255" t="s">
        <v>81</v>
      </c>
      <c r="AV289" s="14" t="s">
        <v>81</v>
      </c>
      <c r="AW289" s="14" t="s">
        <v>32</v>
      </c>
      <c r="AX289" s="14" t="s">
        <v>79</v>
      </c>
      <c r="AY289" s="255" t="s">
        <v>209</v>
      </c>
    </row>
    <row r="290" s="2" customFormat="1" ht="16.5" customHeight="1">
      <c r="A290" s="41"/>
      <c r="B290" s="42"/>
      <c r="C290" s="216" t="s">
        <v>535</v>
      </c>
      <c r="D290" s="216" t="s">
        <v>211</v>
      </c>
      <c r="E290" s="217" t="s">
        <v>1379</v>
      </c>
      <c r="F290" s="218" t="s">
        <v>1380</v>
      </c>
      <c r="G290" s="219" t="s">
        <v>299</v>
      </c>
      <c r="H290" s="220">
        <v>345</v>
      </c>
      <c r="I290" s="221"/>
      <c r="J290" s="222">
        <f>ROUND(I290*H290,2)</f>
        <v>0</v>
      </c>
      <c r="K290" s="218" t="s">
        <v>215</v>
      </c>
      <c r="L290" s="47"/>
      <c r="M290" s="223" t="s">
        <v>19</v>
      </c>
      <c r="N290" s="224" t="s">
        <v>42</v>
      </c>
      <c r="O290" s="87"/>
      <c r="P290" s="225">
        <f>O290*H290</f>
        <v>0</v>
      </c>
      <c r="Q290" s="225">
        <v>0</v>
      </c>
      <c r="R290" s="225">
        <f>Q290*H290</f>
        <v>0</v>
      </c>
      <c r="S290" s="225">
        <v>0</v>
      </c>
      <c r="T290" s="226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227" t="s">
        <v>216</v>
      </c>
      <c r="AT290" s="227" t="s">
        <v>211</v>
      </c>
      <c r="AU290" s="227" t="s">
        <v>81</v>
      </c>
      <c r="AY290" s="20" t="s">
        <v>209</v>
      </c>
      <c r="BE290" s="228">
        <f>IF(N290="základní",J290,0)</f>
        <v>0</v>
      </c>
      <c r="BF290" s="228">
        <f>IF(N290="snížená",J290,0)</f>
        <v>0</v>
      </c>
      <c r="BG290" s="228">
        <f>IF(N290="zákl. přenesená",J290,0)</f>
        <v>0</v>
      </c>
      <c r="BH290" s="228">
        <f>IF(N290="sníž. přenesená",J290,0)</f>
        <v>0</v>
      </c>
      <c r="BI290" s="228">
        <f>IF(N290="nulová",J290,0)</f>
        <v>0</v>
      </c>
      <c r="BJ290" s="20" t="s">
        <v>79</v>
      </c>
      <c r="BK290" s="228">
        <f>ROUND(I290*H290,2)</f>
        <v>0</v>
      </c>
      <c r="BL290" s="20" t="s">
        <v>216</v>
      </c>
      <c r="BM290" s="227" t="s">
        <v>2852</v>
      </c>
    </row>
    <row r="291" s="2" customFormat="1">
      <c r="A291" s="41"/>
      <c r="B291" s="42"/>
      <c r="C291" s="43"/>
      <c r="D291" s="229" t="s">
        <v>218</v>
      </c>
      <c r="E291" s="43"/>
      <c r="F291" s="230" t="s">
        <v>1382</v>
      </c>
      <c r="G291" s="43"/>
      <c r="H291" s="43"/>
      <c r="I291" s="231"/>
      <c r="J291" s="43"/>
      <c r="K291" s="43"/>
      <c r="L291" s="47"/>
      <c r="M291" s="232"/>
      <c r="N291" s="233"/>
      <c r="O291" s="87"/>
      <c r="P291" s="87"/>
      <c r="Q291" s="87"/>
      <c r="R291" s="87"/>
      <c r="S291" s="87"/>
      <c r="T291" s="88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T291" s="20" t="s">
        <v>218</v>
      </c>
      <c r="AU291" s="20" t="s">
        <v>81</v>
      </c>
    </row>
    <row r="292" s="13" customFormat="1">
      <c r="A292" s="13"/>
      <c r="B292" s="234"/>
      <c r="C292" s="235"/>
      <c r="D292" s="236" t="s">
        <v>220</v>
      </c>
      <c r="E292" s="237" t="s">
        <v>19</v>
      </c>
      <c r="F292" s="238" t="s">
        <v>221</v>
      </c>
      <c r="G292" s="235"/>
      <c r="H292" s="237" t="s">
        <v>19</v>
      </c>
      <c r="I292" s="239"/>
      <c r="J292" s="235"/>
      <c r="K292" s="235"/>
      <c r="L292" s="240"/>
      <c r="M292" s="241"/>
      <c r="N292" s="242"/>
      <c r="O292" s="242"/>
      <c r="P292" s="242"/>
      <c r="Q292" s="242"/>
      <c r="R292" s="242"/>
      <c r="S292" s="242"/>
      <c r="T292" s="24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4" t="s">
        <v>220</v>
      </c>
      <c r="AU292" s="244" t="s">
        <v>81</v>
      </c>
      <c r="AV292" s="13" t="s">
        <v>79</v>
      </c>
      <c r="AW292" s="13" t="s">
        <v>32</v>
      </c>
      <c r="AX292" s="13" t="s">
        <v>71</v>
      </c>
      <c r="AY292" s="244" t="s">
        <v>209</v>
      </c>
    </row>
    <row r="293" s="14" customFormat="1">
      <c r="A293" s="14"/>
      <c r="B293" s="245"/>
      <c r="C293" s="246"/>
      <c r="D293" s="236" t="s">
        <v>220</v>
      </c>
      <c r="E293" s="247" t="s">
        <v>19</v>
      </c>
      <c r="F293" s="248" t="s">
        <v>2832</v>
      </c>
      <c r="G293" s="246"/>
      <c r="H293" s="249">
        <v>345</v>
      </c>
      <c r="I293" s="250"/>
      <c r="J293" s="246"/>
      <c r="K293" s="246"/>
      <c r="L293" s="251"/>
      <c r="M293" s="252"/>
      <c r="N293" s="253"/>
      <c r="O293" s="253"/>
      <c r="P293" s="253"/>
      <c r="Q293" s="253"/>
      <c r="R293" s="253"/>
      <c r="S293" s="253"/>
      <c r="T293" s="25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5" t="s">
        <v>220</v>
      </c>
      <c r="AU293" s="255" t="s">
        <v>81</v>
      </c>
      <c r="AV293" s="14" t="s">
        <v>81</v>
      </c>
      <c r="AW293" s="14" t="s">
        <v>32</v>
      </c>
      <c r="AX293" s="14" t="s">
        <v>79</v>
      </c>
      <c r="AY293" s="255" t="s">
        <v>209</v>
      </c>
    </row>
    <row r="294" s="2" customFormat="1" ht="16.5" customHeight="1">
      <c r="A294" s="41"/>
      <c r="B294" s="42"/>
      <c r="C294" s="216" t="s">
        <v>541</v>
      </c>
      <c r="D294" s="216" t="s">
        <v>211</v>
      </c>
      <c r="E294" s="217" t="s">
        <v>1383</v>
      </c>
      <c r="F294" s="218" t="s">
        <v>1384</v>
      </c>
      <c r="G294" s="219" t="s">
        <v>299</v>
      </c>
      <c r="H294" s="220">
        <v>345</v>
      </c>
      <c r="I294" s="221"/>
      <c r="J294" s="222">
        <f>ROUND(I294*H294,2)</f>
        <v>0</v>
      </c>
      <c r="K294" s="218" t="s">
        <v>215</v>
      </c>
      <c r="L294" s="47"/>
      <c r="M294" s="223" t="s">
        <v>19</v>
      </c>
      <c r="N294" s="224" t="s">
        <v>42</v>
      </c>
      <c r="O294" s="87"/>
      <c r="P294" s="225">
        <f>O294*H294</f>
        <v>0</v>
      </c>
      <c r="Q294" s="225">
        <v>0</v>
      </c>
      <c r="R294" s="225">
        <f>Q294*H294</f>
        <v>0</v>
      </c>
      <c r="S294" s="225">
        <v>0</v>
      </c>
      <c r="T294" s="226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27" t="s">
        <v>216</v>
      </c>
      <c r="AT294" s="227" t="s">
        <v>211</v>
      </c>
      <c r="AU294" s="227" t="s">
        <v>81</v>
      </c>
      <c r="AY294" s="20" t="s">
        <v>209</v>
      </c>
      <c r="BE294" s="228">
        <f>IF(N294="základní",J294,0)</f>
        <v>0</v>
      </c>
      <c r="BF294" s="228">
        <f>IF(N294="snížená",J294,0)</f>
        <v>0</v>
      </c>
      <c r="BG294" s="228">
        <f>IF(N294="zákl. přenesená",J294,0)</f>
        <v>0</v>
      </c>
      <c r="BH294" s="228">
        <f>IF(N294="sníž. přenesená",J294,0)</f>
        <v>0</v>
      </c>
      <c r="BI294" s="228">
        <f>IF(N294="nulová",J294,0)</f>
        <v>0</v>
      </c>
      <c r="BJ294" s="20" t="s">
        <v>79</v>
      </c>
      <c r="BK294" s="228">
        <f>ROUND(I294*H294,2)</f>
        <v>0</v>
      </c>
      <c r="BL294" s="20" t="s">
        <v>216</v>
      </c>
      <c r="BM294" s="227" t="s">
        <v>2853</v>
      </c>
    </row>
    <row r="295" s="2" customFormat="1">
      <c r="A295" s="41"/>
      <c r="B295" s="42"/>
      <c r="C295" s="43"/>
      <c r="D295" s="229" t="s">
        <v>218</v>
      </c>
      <c r="E295" s="43"/>
      <c r="F295" s="230" t="s">
        <v>1386</v>
      </c>
      <c r="G295" s="43"/>
      <c r="H295" s="43"/>
      <c r="I295" s="231"/>
      <c r="J295" s="43"/>
      <c r="K295" s="43"/>
      <c r="L295" s="47"/>
      <c r="M295" s="232"/>
      <c r="N295" s="233"/>
      <c r="O295" s="87"/>
      <c r="P295" s="87"/>
      <c r="Q295" s="87"/>
      <c r="R295" s="87"/>
      <c r="S295" s="87"/>
      <c r="T295" s="88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T295" s="20" t="s">
        <v>218</v>
      </c>
      <c r="AU295" s="20" t="s">
        <v>81</v>
      </c>
    </row>
    <row r="296" s="13" customFormat="1">
      <c r="A296" s="13"/>
      <c r="B296" s="234"/>
      <c r="C296" s="235"/>
      <c r="D296" s="236" t="s">
        <v>220</v>
      </c>
      <c r="E296" s="237" t="s">
        <v>19</v>
      </c>
      <c r="F296" s="238" t="s">
        <v>221</v>
      </c>
      <c r="G296" s="235"/>
      <c r="H296" s="237" t="s">
        <v>19</v>
      </c>
      <c r="I296" s="239"/>
      <c r="J296" s="235"/>
      <c r="K296" s="235"/>
      <c r="L296" s="240"/>
      <c r="M296" s="241"/>
      <c r="N296" s="242"/>
      <c r="O296" s="242"/>
      <c r="P296" s="242"/>
      <c r="Q296" s="242"/>
      <c r="R296" s="242"/>
      <c r="S296" s="242"/>
      <c r="T296" s="24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4" t="s">
        <v>220</v>
      </c>
      <c r="AU296" s="244" t="s">
        <v>81</v>
      </c>
      <c r="AV296" s="13" t="s">
        <v>79</v>
      </c>
      <c r="AW296" s="13" t="s">
        <v>32</v>
      </c>
      <c r="AX296" s="13" t="s">
        <v>71</v>
      </c>
      <c r="AY296" s="244" t="s">
        <v>209</v>
      </c>
    </row>
    <row r="297" s="14" customFormat="1">
      <c r="A297" s="14"/>
      <c r="B297" s="245"/>
      <c r="C297" s="246"/>
      <c r="D297" s="236" t="s">
        <v>220</v>
      </c>
      <c r="E297" s="247" t="s">
        <v>19</v>
      </c>
      <c r="F297" s="248" t="s">
        <v>2832</v>
      </c>
      <c r="G297" s="246"/>
      <c r="H297" s="249">
        <v>345</v>
      </c>
      <c r="I297" s="250"/>
      <c r="J297" s="246"/>
      <c r="K297" s="246"/>
      <c r="L297" s="251"/>
      <c r="M297" s="252"/>
      <c r="N297" s="253"/>
      <c r="O297" s="253"/>
      <c r="P297" s="253"/>
      <c r="Q297" s="253"/>
      <c r="R297" s="253"/>
      <c r="S297" s="253"/>
      <c r="T297" s="25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5" t="s">
        <v>220</v>
      </c>
      <c r="AU297" s="255" t="s">
        <v>81</v>
      </c>
      <c r="AV297" s="14" t="s">
        <v>81</v>
      </c>
      <c r="AW297" s="14" t="s">
        <v>32</v>
      </c>
      <c r="AX297" s="14" t="s">
        <v>79</v>
      </c>
      <c r="AY297" s="255" t="s">
        <v>209</v>
      </c>
    </row>
    <row r="298" s="2" customFormat="1" ht="16.5" customHeight="1">
      <c r="A298" s="41"/>
      <c r="B298" s="42"/>
      <c r="C298" s="216" t="s">
        <v>547</v>
      </c>
      <c r="D298" s="216" t="s">
        <v>211</v>
      </c>
      <c r="E298" s="217" t="s">
        <v>969</v>
      </c>
      <c r="F298" s="218" t="s">
        <v>970</v>
      </c>
      <c r="G298" s="219" t="s">
        <v>214</v>
      </c>
      <c r="H298" s="220">
        <v>1</v>
      </c>
      <c r="I298" s="221"/>
      <c r="J298" s="222">
        <f>ROUND(I298*H298,2)</f>
        <v>0</v>
      </c>
      <c r="K298" s="218" t="s">
        <v>215</v>
      </c>
      <c r="L298" s="47"/>
      <c r="M298" s="223" t="s">
        <v>19</v>
      </c>
      <c r="N298" s="224" t="s">
        <v>42</v>
      </c>
      <c r="O298" s="87"/>
      <c r="P298" s="225">
        <f>O298*H298</f>
        <v>0</v>
      </c>
      <c r="Q298" s="225">
        <v>0.45937</v>
      </c>
      <c r="R298" s="225">
        <f>Q298*H298</f>
        <v>0.45937</v>
      </c>
      <c r="S298" s="225">
        <v>0</v>
      </c>
      <c r="T298" s="226">
        <f>S298*H298</f>
        <v>0</v>
      </c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R298" s="227" t="s">
        <v>216</v>
      </c>
      <c r="AT298" s="227" t="s">
        <v>211</v>
      </c>
      <c r="AU298" s="227" t="s">
        <v>81</v>
      </c>
      <c r="AY298" s="20" t="s">
        <v>209</v>
      </c>
      <c r="BE298" s="228">
        <f>IF(N298="základní",J298,0)</f>
        <v>0</v>
      </c>
      <c r="BF298" s="228">
        <f>IF(N298="snížená",J298,0)</f>
        <v>0</v>
      </c>
      <c r="BG298" s="228">
        <f>IF(N298="zákl. přenesená",J298,0)</f>
        <v>0</v>
      </c>
      <c r="BH298" s="228">
        <f>IF(N298="sníž. přenesená",J298,0)</f>
        <v>0</v>
      </c>
      <c r="BI298" s="228">
        <f>IF(N298="nulová",J298,0)</f>
        <v>0</v>
      </c>
      <c r="BJ298" s="20" t="s">
        <v>79</v>
      </c>
      <c r="BK298" s="228">
        <f>ROUND(I298*H298,2)</f>
        <v>0</v>
      </c>
      <c r="BL298" s="20" t="s">
        <v>216</v>
      </c>
      <c r="BM298" s="227" t="s">
        <v>2854</v>
      </c>
    </row>
    <row r="299" s="2" customFormat="1">
      <c r="A299" s="41"/>
      <c r="B299" s="42"/>
      <c r="C299" s="43"/>
      <c r="D299" s="229" t="s">
        <v>218</v>
      </c>
      <c r="E299" s="43"/>
      <c r="F299" s="230" t="s">
        <v>972</v>
      </c>
      <c r="G299" s="43"/>
      <c r="H299" s="43"/>
      <c r="I299" s="231"/>
      <c r="J299" s="43"/>
      <c r="K299" s="43"/>
      <c r="L299" s="47"/>
      <c r="M299" s="232"/>
      <c r="N299" s="233"/>
      <c r="O299" s="87"/>
      <c r="P299" s="87"/>
      <c r="Q299" s="87"/>
      <c r="R299" s="87"/>
      <c r="S299" s="87"/>
      <c r="T299" s="88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T299" s="20" t="s">
        <v>218</v>
      </c>
      <c r="AU299" s="20" t="s">
        <v>81</v>
      </c>
    </row>
    <row r="300" s="2" customFormat="1" ht="16.5" customHeight="1">
      <c r="A300" s="41"/>
      <c r="B300" s="42"/>
      <c r="C300" s="216" t="s">
        <v>552</v>
      </c>
      <c r="D300" s="216" t="s">
        <v>211</v>
      </c>
      <c r="E300" s="217" t="s">
        <v>974</v>
      </c>
      <c r="F300" s="218" t="s">
        <v>975</v>
      </c>
      <c r="G300" s="219" t="s">
        <v>214</v>
      </c>
      <c r="H300" s="220">
        <v>3</v>
      </c>
      <c r="I300" s="221"/>
      <c r="J300" s="222">
        <f>ROUND(I300*H300,2)</f>
        <v>0</v>
      </c>
      <c r="K300" s="218" t="s">
        <v>19</v>
      </c>
      <c r="L300" s="47"/>
      <c r="M300" s="223" t="s">
        <v>19</v>
      </c>
      <c r="N300" s="224" t="s">
        <v>42</v>
      </c>
      <c r="O300" s="87"/>
      <c r="P300" s="225">
        <f>O300*H300</f>
        <v>0</v>
      </c>
      <c r="Q300" s="225">
        <v>0</v>
      </c>
      <c r="R300" s="225">
        <f>Q300*H300</f>
        <v>0</v>
      </c>
      <c r="S300" s="225">
        <v>0</v>
      </c>
      <c r="T300" s="226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227" t="s">
        <v>216</v>
      </c>
      <c r="AT300" s="227" t="s">
        <v>211</v>
      </c>
      <c r="AU300" s="227" t="s">
        <v>81</v>
      </c>
      <c r="AY300" s="20" t="s">
        <v>209</v>
      </c>
      <c r="BE300" s="228">
        <f>IF(N300="základní",J300,0)</f>
        <v>0</v>
      </c>
      <c r="BF300" s="228">
        <f>IF(N300="snížená",J300,0)</f>
        <v>0</v>
      </c>
      <c r="BG300" s="228">
        <f>IF(N300="zákl. přenesená",J300,0)</f>
        <v>0</v>
      </c>
      <c r="BH300" s="228">
        <f>IF(N300="sníž. přenesená",J300,0)</f>
        <v>0</v>
      </c>
      <c r="BI300" s="228">
        <f>IF(N300="nulová",J300,0)</f>
        <v>0</v>
      </c>
      <c r="BJ300" s="20" t="s">
        <v>79</v>
      </c>
      <c r="BK300" s="228">
        <f>ROUND(I300*H300,2)</f>
        <v>0</v>
      </c>
      <c r="BL300" s="20" t="s">
        <v>216</v>
      </c>
      <c r="BM300" s="227" t="s">
        <v>2855</v>
      </c>
    </row>
    <row r="301" s="2" customFormat="1" ht="16.5" customHeight="1">
      <c r="A301" s="41"/>
      <c r="B301" s="42"/>
      <c r="C301" s="278" t="s">
        <v>557</v>
      </c>
      <c r="D301" s="278" t="s">
        <v>681</v>
      </c>
      <c r="E301" s="279" t="s">
        <v>979</v>
      </c>
      <c r="F301" s="280" t="s">
        <v>980</v>
      </c>
      <c r="G301" s="281" t="s">
        <v>214</v>
      </c>
      <c r="H301" s="282">
        <v>3</v>
      </c>
      <c r="I301" s="283"/>
      <c r="J301" s="284">
        <f>ROUND(I301*H301,2)</f>
        <v>0</v>
      </c>
      <c r="K301" s="280" t="s">
        <v>19</v>
      </c>
      <c r="L301" s="285"/>
      <c r="M301" s="286" t="s">
        <v>19</v>
      </c>
      <c r="N301" s="287" t="s">
        <v>42</v>
      </c>
      <c r="O301" s="87"/>
      <c r="P301" s="225">
        <f>O301*H301</f>
        <v>0</v>
      </c>
      <c r="Q301" s="225">
        <v>0</v>
      </c>
      <c r="R301" s="225">
        <f>Q301*H301</f>
        <v>0</v>
      </c>
      <c r="S301" s="225">
        <v>0</v>
      </c>
      <c r="T301" s="226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227" t="s">
        <v>250</v>
      </c>
      <c r="AT301" s="227" t="s">
        <v>681</v>
      </c>
      <c r="AU301" s="227" t="s">
        <v>81</v>
      </c>
      <c r="AY301" s="20" t="s">
        <v>209</v>
      </c>
      <c r="BE301" s="228">
        <f>IF(N301="základní",J301,0)</f>
        <v>0</v>
      </c>
      <c r="BF301" s="228">
        <f>IF(N301="snížená",J301,0)</f>
        <v>0</v>
      </c>
      <c r="BG301" s="228">
        <f>IF(N301="zákl. přenesená",J301,0)</f>
        <v>0</v>
      </c>
      <c r="BH301" s="228">
        <f>IF(N301="sníž. přenesená",J301,0)</f>
        <v>0</v>
      </c>
      <c r="BI301" s="228">
        <f>IF(N301="nulová",J301,0)</f>
        <v>0</v>
      </c>
      <c r="BJ301" s="20" t="s">
        <v>79</v>
      </c>
      <c r="BK301" s="228">
        <f>ROUND(I301*H301,2)</f>
        <v>0</v>
      </c>
      <c r="BL301" s="20" t="s">
        <v>216</v>
      </c>
      <c r="BM301" s="227" t="s">
        <v>2856</v>
      </c>
    </row>
    <row r="302" s="13" customFormat="1">
      <c r="A302" s="13"/>
      <c r="B302" s="234"/>
      <c r="C302" s="235"/>
      <c r="D302" s="236" t="s">
        <v>220</v>
      </c>
      <c r="E302" s="237" t="s">
        <v>19</v>
      </c>
      <c r="F302" s="238" t="s">
        <v>2825</v>
      </c>
      <c r="G302" s="235"/>
      <c r="H302" s="237" t="s">
        <v>19</v>
      </c>
      <c r="I302" s="239"/>
      <c r="J302" s="235"/>
      <c r="K302" s="235"/>
      <c r="L302" s="240"/>
      <c r="M302" s="241"/>
      <c r="N302" s="242"/>
      <c r="O302" s="242"/>
      <c r="P302" s="242"/>
      <c r="Q302" s="242"/>
      <c r="R302" s="242"/>
      <c r="S302" s="242"/>
      <c r="T302" s="24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4" t="s">
        <v>220</v>
      </c>
      <c r="AU302" s="244" t="s">
        <v>81</v>
      </c>
      <c r="AV302" s="13" t="s">
        <v>79</v>
      </c>
      <c r="AW302" s="13" t="s">
        <v>32</v>
      </c>
      <c r="AX302" s="13" t="s">
        <v>71</v>
      </c>
      <c r="AY302" s="244" t="s">
        <v>209</v>
      </c>
    </row>
    <row r="303" s="14" customFormat="1">
      <c r="A303" s="14"/>
      <c r="B303" s="245"/>
      <c r="C303" s="246"/>
      <c r="D303" s="236" t="s">
        <v>220</v>
      </c>
      <c r="E303" s="247" t="s">
        <v>19</v>
      </c>
      <c r="F303" s="248" t="s">
        <v>146</v>
      </c>
      <c r="G303" s="246"/>
      <c r="H303" s="249">
        <v>3</v>
      </c>
      <c r="I303" s="250"/>
      <c r="J303" s="246"/>
      <c r="K303" s="246"/>
      <c r="L303" s="251"/>
      <c r="M303" s="252"/>
      <c r="N303" s="253"/>
      <c r="O303" s="253"/>
      <c r="P303" s="253"/>
      <c r="Q303" s="253"/>
      <c r="R303" s="253"/>
      <c r="S303" s="253"/>
      <c r="T303" s="25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5" t="s">
        <v>220</v>
      </c>
      <c r="AU303" s="255" t="s">
        <v>81</v>
      </c>
      <c r="AV303" s="14" t="s">
        <v>81</v>
      </c>
      <c r="AW303" s="14" t="s">
        <v>32</v>
      </c>
      <c r="AX303" s="14" t="s">
        <v>79</v>
      </c>
      <c r="AY303" s="255" t="s">
        <v>209</v>
      </c>
    </row>
    <row r="304" s="2" customFormat="1" ht="16.5" customHeight="1">
      <c r="A304" s="41"/>
      <c r="B304" s="42"/>
      <c r="C304" s="278" t="s">
        <v>562</v>
      </c>
      <c r="D304" s="278" t="s">
        <v>681</v>
      </c>
      <c r="E304" s="279" t="s">
        <v>983</v>
      </c>
      <c r="F304" s="280" t="s">
        <v>984</v>
      </c>
      <c r="G304" s="281" t="s">
        <v>214</v>
      </c>
      <c r="H304" s="282">
        <v>3</v>
      </c>
      <c r="I304" s="283"/>
      <c r="J304" s="284">
        <f>ROUND(I304*H304,2)</f>
        <v>0</v>
      </c>
      <c r="K304" s="280" t="s">
        <v>19</v>
      </c>
      <c r="L304" s="285"/>
      <c r="M304" s="286" t="s">
        <v>19</v>
      </c>
      <c r="N304" s="287" t="s">
        <v>42</v>
      </c>
      <c r="O304" s="87"/>
      <c r="P304" s="225">
        <f>O304*H304</f>
        <v>0</v>
      </c>
      <c r="Q304" s="225">
        <v>0</v>
      </c>
      <c r="R304" s="225">
        <f>Q304*H304</f>
        <v>0</v>
      </c>
      <c r="S304" s="225">
        <v>0</v>
      </c>
      <c r="T304" s="226">
        <f>S304*H304</f>
        <v>0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227" t="s">
        <v>250</v>
      </c>
      <c r="AT304" s="227" t="s">
        <v>681</v>
      </c>
      <c r="AU304" s="227" t="s">
        <v>81</v>
      </c>
      <c r="AY304" s="20" t="s">
        <v>209</v>
      </c>
      <c r="BE304" s="228">
        <f>IF(N304="základní",J304,0)</f>
        <v>0</v>
      </c>
      <c r="BF304" s="228">
        <f>IF(N304="snížená",J304,0)</f>
        <v>0</v>
      </c>
      <c r="BG304" s="228">
        <f>IF(N304="zákl. přenesená",J304,0)</f>
        <v>0</v>
      </c>
      <c r="BH304" s="228">
        <f>IF(N304="sníž. přenesená",J304,0)</f>
        <v>0</v>
      </c>
      <c r="BI304" s="228">
        <f>IF(N304="nulová",J304,0)</f>
        <v>0</v>
      </c>
      <c r="BJ304" s="20" t="s">
        <v>79</v>
      </c>
      <c r="BK304" s="228">
        <f>ROUND(I304*H304,2)</f>
        <v>0</v>
      </c>
      <c r="BL304" s="20" t="s">
        <v>216</v>
      </c>
      <c r="BM304" s="227" t="s">
        <v>2857</v>
      </c>
    </row>
    <row r="305" s="2" customFormat="1" ht="16.5" customHeight="1">
      <c r="A305" s="41"/>
      <c r="B305" s="42"/>
      <c r="C305" s="216" t="s">
        <v>567</v>
      </c>
      <c r="D305" s="216" t="s">
        <v>211</v>
      </c>
      <c r="E305" s="217" t="s">
        <v>987</v>
      </c>
      <c r="F305" s="218" t="s">
        <v>988</v>
      </c>
      <c r="G305" s="219" t="s">
        <v>214</v>
      </c>
      <c r="H305" s="220">
        <v>3</v>
      </c>
      <c r="I305" s="221"/>
      <c r="J305" s="222">
        <f>ROUND(I305*H305,2)</f>
        <v>0</v>
      </c>
      <c r="K305" s="218" t="s">
        <v>215</v>
      </c>
      <c r="L305" s="47"/>
      <c r="M305" s="223" t="s">
        <v>19</v>
      </c>
      <c r="N305" s="224" t="s">
        <v>42</v>
      </c>
      <c r="O305" s="87"/>
      <c r="P305" s="225">
        <f>O305*H305</f>
        <v>0</v>
      </c>
      <c r="Q305" s="225">
        <v>0.050000000000000003</v>
      </c>
      <c r="R305" s="225">
        <f>Q305*H305</f>
        <v>0.15000000000000002</v>
      </c>
      <c r="S305" s="225">
        <v>0</v>
      </c>
      <c r="T305" s="226">
        <f>S305*H305</f>
        <v>0</v>
      </c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R305" s="227" t="s">
        <v>216</v>
      </c>
      <c r="AT305" s="227" t="s">
        <v>211</v>
      </c>
      <c r="AU305" s="227" t="s">
        <v>81</v>
      </c>
      <c r="AY305" s="20" t="s">
        <v>209</v>
      </c>
      <c r="BE305" s="228">
        <f>IF(N305="základní",J305,0)</f>
        <v>0</v>
      </c>
      <c r="BF305" s="228">
        <f>IF(N305="snížená",J305,0)</f>
        <v>0</v>
      </c>
      <c r="BG305" s="228">
        <f>IF(N305="zákl. přenesená",J305,0)</f>
        <v>0</v>
      </c>
      <c r="BH305" s="228">
        <f>IF(N305="sníž. přenesená",J305,0)</f>
        <v>0</v>
      </c>
      <c r="BI305" s="228">
        <f>IF(N305="nulová",J305,0)</f>
        <v>0</v>
      </c>
      <c r="BJ305" s="20" t="s">
        <v>79</v>
      </c>
      <c r="BK305" s="228">
        <f>ROUND(I305*H305,2)</f>
        <v>0</v>
      </c>
      <c r="BL305" s="20" t="s">
        <v>216</v>
      </c>
      <c r="BM305" s="227" t="s">
        <v>2858</v>
      </c>
    </row>
    <row r="306" s="2" customFormat="1">
      <c r="A306" s="41"/>
      <c r="B306" s="42"/>
      <c r="C306" s="43"/>
      <c r="D306" s="229" t="s">
        <v>218</v>
      </c>
      <c r="E306" s="43"/>
      <c r="F306" s="230" t="s">
        <v>990</v>
      </c>
      <c r="G306" s="43"/>
      <c r="H306" s="43"/>
      <c r="I306" s="231"/>
      <c r="J306" s="43"/>
      <c r="K306" s="43"/>
      <c r="L306" s="47"/>
      <c r="M306" s="232"/>
      <c r="N306" s="233"/>
      <c r="O306" s="87"/>
      <c r="P306" s="87"/>
      <c r="Q306" s="87"/>
      <c r="R306" s="87"/>
      <c r="S306" s="87"/>
      <c r="T306" s="88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T306" s="20" t="s">
        <v>218</v>
      </c>
      <c r="AU306" s="20" t="s">
        <v>81</v>
      </c>
    </row>
    <row r="307" s="2" customFormat="1" ht="16.5" customHeight="1">
      <c r="A307" s="41"/>
      <c r="B307" s="42"/>
      <c r="C307" s="278" t="s">
        <v>572</v>
      </c>
      <c r="D307" s="278" t="s">
        <v>681</v>
      </c>
      <c r="E307" s="279" t="s">
        <v>992</v>
      </c>
      <c r="F307" s="280" t="s">
        <v>993</v>
      </c>
      <c r="G307" s="281" t="s">
        <v>214</v>
      </c>
      <c r="H307" s="282">
        <v>3</v>
      </c>
      <c r="I307" s="283"/>
      <c r="J307" s="284">
        <f>ROUND(I307*H307,2)</f>
        <v>0</v>
      </c>
      <c r="K307" s="280" t="s">
        <v>215</v>
      </c>
      <c r="L307" s="285"/>
      <c r="M307" s="286" t="s">
        <v>19</v>
      </c>
      <c r="N307" s="287" t="s">
        <v>42</v>
      </c>
      <c r="O307" s="87"/>
      <c r="P307" s="225">
        <f>O307*H307</f>
        <v>0</v>
      </c>
      <c r="Q307" s="225">
        <v>0.029499999999999998</v>
      </c>
      <c r="R307" s="225">
        <f>Q307*H307</f>
        <v>0.088499999999999995</v>
      </c>
      <c r="S307" s="225">
        <v>0</v>
      </c>
      <c r="T307" s="226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227" t="s">
        <v>250</v>
      </c>
      <c r="AT307" s="227" t="s">
        <v>681</v>
      </c>
      <c r="AU307" s="227" t="s">
        <v>81</v>
      </c>
      <c r="AY307" s="20" t="s">
        <v>209</v>
      </c>
      <c r="BE307" s="228">
        <f>IF(N307="základní",J307,0)</f>
        <v>0</v>
      </c>
      <c r="BF307" s="228">
        <f>IF(N307="snížená",J307,0)</f>
        <v>0</v>
      </c>
      <c r="BG307" s="228">
        <f>IF(N307="zákl. přenesená",J307,0)</f>
        <v>0</v>
      </c>
      <c r="BH307" s="228">
        <f>IF(N307="sníž. přenesená",J307,0)</f>
        <v>0</v>
      </c>
      <c r="BI307" s="228">
        <f>IF(N307="nulová",J307,0)</f>
        <v>0</v>
      </c>
      <c r="BJ307" s="20" t="s">
        <v>79</v>
      </c>
      <c r="BK307" s="228">
        <f>ROUND(I307*H307,2)</f>
        <v>0</v>
      </c>
      <c r="BL307" s="20" t="s">
        <v>216</v>
      </c>
      <c r="BM307" s="227" t="s">
        <v>2859</v>
      </c>
    </row>
    <row r="308" s="13" customFormat="1">
      <c r="A308" s="13"/>
      <c r="B308" s="234"/>
      <c r="C308" s="235"/>
      <c r="D308" s="236" t="s">
        <v>220</v>
      </c>
      <c r="E308" s="237" t="s">
        <v>19</v>
      </c>
      <c r="F308" s="238" t="s">
        <v>2825</v>
      </c>
      <c r="G308" s="235"/>
      <c r="H308" s="237" t="s">
        <v>19</v>
      </c>
      <c r="I308" s="239"/>
      <c r="J308" s="235"/>
      <c r="K308" s="235"/>
      <c r="L308" s="240"/>
      <c r="M308" s="241"/>
      <c r="N308" s="242"/>
      <c r="O308" s="242"/>
      <c r="P308" s="242"/>
      <c r="Q308" s="242"/>
      <c r="R308" s="242"/>
      <c r="S308" s="242"/>
      <c r="T308" s="24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4" t="s">
        <v>220</v>
      </c>
      <c r="AU308" s="244" t="s">
        <v>81</v>
      </c>
      <c r="AV308" s="13" t="s">
        <v>79</v>
      </c>
      <c r="AW308" s="13" t="s">
        <v>32</v>
      </c>
      <c r="AX308" s="13" t="s">
        <v>71</v>
      </c>
      <c r="AY308" s="244" t="s">
        <v>209</v>
      </c>
    </row>
    <row r="309" s="14" customFormat="1">
      <c r="A309" s="14"/>
      <c r="B309" s="245"/>
      <c r="C309" s="246"/>
      <c r="D309" s="236" t="s">
        <v>220</v>
      </c>
      <c r="E309" s="247" t="s">
        <v>19</v>
      </c>
      <c r="F309" s="248" t="s">
        <v>146</v>
      </c>
      <c r="G309" s="246"/>
      <c r="H309" s="249">
        <v>3</v>
      </c>
      <c r="I309" s="250"/>
      <c r="J309" s="246"/>
      <c r="K309" s="246"/>
      <c r="L309" s="251"/>
      <c r="M309" s="252"/>
      <c r="N309" s="253"/>
      <c r="O309" s="253"/>
      <c r="P309" s="253"/>
      <c r="Q309" s="253"/>
      <c r="R309" s="253"/>
      <c r="S309" s="253"/>
      <c r="T309" s="25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5" t="s">
        <v>220</v>
      </c>
      <c r="AU309" s="255" t="s">
        <v>81</v>
      </c>
      <c r="AV309" s="14" t="s">
        <v>81</v>
      </c>
      <c r="AW309" s="14" t="s">
        <v>32</v>
      </c>
      <c r="AX309" s="14" t="s">
        <v>79</v>
      </c>
      <c r="AY309" s="255" t="s">
        <v>209</v>
      </c>
    </row>
    <row r="310" s="2" customFormat="1" ht="16.5" customHeight="1">
      <c r="A310" s="41"/>
      <c r="B310" s="42"/>
      <c r="C310" s="278" t="s">
        <v>577</v>
      </c>
      <c r="D310" s="278" t="s">
        <v>681</v>
      </c>
      <c r="E310" s="279" t="s">
        <v>996</v>
      </c>
      <c r="F310" s="280" t="s">
        <v>997</v>
      </c>
      <c r="G310" s="281" t="s">
        <v>214</v>
      </c>
      <c r="H310" s="282">
        <v>3</v>
      </c>
      <c r="I310" s="283"/>
      <c r="J310" s="284">
        <f>ROUND(I310*H310,2)</f>
        <v>0</v>
      </c>
      <c r="K310" s="280" t="s">
        <v>215</v>
      </c>
      <c r="L310" s="285"/>
      <c r="M310" s="286" t="s">
        <v>19</v>
      </c>
      <c r="N310" s="287" t="s">
        <v>42</v>
      </c>
      <c r="O310" s="87"/>
      <c r="P310" s="225">
        <f>O310*H310</f>
        <v>0</v>
      </c>
      <c r="Q310" s="225">
        <v>0.0025000000000000001</v>
      </c>
      <c r="R310" s="225">
        <f>Q310*H310</f>
        <v>0.0074999999999999997</v>
      </c>
      <c r="S310" s="225">
        <v>0</v>
      </c>
      <c r="T310" s="226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227" t="s">
        <v>250</v>
      </c>
      <c r="AT310" s="227" t="s">
        <v>681</v>
      </c>
      <c r="AU310" s="227" t="s">
        <v>81</v>
      </c>
      <c r="AY310" s="20" t="s">
        <v>209</v>
      </c>
      <c r="BE310" s="228">
        <f>IF(N310="základní",J310,0)</f>
        <v>0</v>
      </c>
      <c r="BF310" s="228">
        <f>IF(N310="snížená",J310,0)</f>
        <v>0</v>
      </c>
      <c r="BG310" s="228">
        <f>IF(N310="zákl. přenesená",J310,0)</f>
        <v>0</v>
      </c>
      <c r="BH310" s="228">
        <f>IF(N310="sníž. přenesená",J310,0)</f>
        <v>0</v>
      </c>
      <c r="BI310" s="228">
        <f>IF(N310="nulová",J310,0)</f>
        <v>0</v>
      </c>
      <c r="BJ310" s="20" t="s">
        <v>79</v>
      </c>
      <c r="BK310" s="228">
        <f>ROUND(I310*H310,2)</f>
        <v>0</v>
      </c>
      <c r="BL310" s="20" t="s">
        <v>216</v>
      </c>
      <c r="BM310" s="227" t="s">
        <v>2860</v>
      </c>
    </row>
    <row r="311" s="2" customFormat="1" ht="16.5" customHeight="1">
      <c r="A311" s="41"/>
      <c r="B311" s="42"/>
      <c r="C311" s="216" t="s">
        <v>582</v>
      </c>
      <c r="D311" s="216" t="s">
        <v>211</v>
      </c>
      <c r="E311" s="217" t="s">
        <v>1391</v>
      </c>
      <c r="F311" s="218" t="s">
        <v>1392</v>
      </c>
      <c r="G311" s="219" t="s">
        <v>214</v>
      </c>
      <c r="H311" s="220">
        <v>3</v>
      </c>
      <c r="I311" s="221"/>
      <c r="J311" s="222">
        <f>ROUND(I311*H311,2)</f>
        <v>0</v>
      </c>
      <c r="K311" s="218" t="s">
        <v>215</v>
      </c>
      <c r="L311" s="47"/>
      <c r="M311" s="223" t="s">
        <v>19</v>
      </c>
      <c r="N311" s="224" t="s">
        <v>42</v>
      </c>
      <c r="O311" s="87"/>
      <c r="P311" s="225">
        <f>O311*H311</f>
        <v>0</v>
      </c>
      <c r="Q311" s="225">
        <v>0.00031</v>
      </c>
      <c r="R311" s="225">
        <f>Q311*H311</f>
        <v>0.00093000000000000005</v>
      </c>
      <c r="S311" s="225">
        <v>0</v>
      </c>
      <c r="T311" s="226">
        <f>S311*H311</f>
        <v>0</v>
      </c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R311" s="227" t="s">
        <v>216</v>
      </c>
      <c r="AT311" s="227" t="s">
        <v>211</v>
      </c>
      <c r="AU311" s="227" t="s">
        <v>81</v>
      </c>
      <c r="AY311" s="20" t="s">
        <v>209</v>
      </c>
      <c r="BE311" s="228">
        <f>IF(N311="základní",J311,0)</f>
        <v>0</v>
      </c>
      <c r="BF311" s="228">
        <f>IF(N311="snížená",J311,0)</f>
        <v>0</v>
      </c>
      <c r="BG311" s="228">
        <f>IF(N311="zákl. přenesená",J311,0)</f>
        <v>0</v>
      </c>
      <c r="BH311" s="228">
        <f>IF(N311="sníž. přenesená",J311,0)</f>
        <v>0</v>
      </c>
      <c r="BI311" s="228">
        <f>IF(N311="nulová",J311,0)</f>
        <v>0</v>
      </c>
      <c r="BJ311" s="20" t="s">
        <v>79</v>
      </c>
      <c r="BK311" s="228">
        <f>ROUND(I311*H311,2)</f>
        <v>0</v>
      </c>
      <c r="BL311" s="20" t="s">
        <v>216</v>
      </c>
      <c r="BM311" s="227" t="s">
        <v>2861</v>
      </c>
    </row>
    <row r="312" s="2" customFormat="1">
      <c r="A312" s="41"/>
      <c r="B312" s="42"/>
      <c r="C312" s="43"/>
      <c r="D312" s="229" t="s">
        <v>218</v>
      </c>
      <c r="E312" s="43"/>
      <c r="F312" s="230" t="s">
        <v>1394</v>
      </c>
      <c r="G312" s="43"/>
      <c r="H312" s="43"/>
      <c r="I312" s="231"/>
      <c r="J312" s="43"/>
      <c r="K312" s="43"/>
      <c r="L312" s="47"/>
      <c r="M312" s="232"/>
      <c r="N312" s="233"/>
      <c r="O312" s="87"/>
      <c r="P312" s="87"/>
      <c r="Q312" s="87"/>
      <c r="R312" s="87"/>
      <c r="S312" s="87"/>
      <c r="T312" s="88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T312" s="20" t="s">
        <v>218</v>
      </c>
      <c r="AU312" s="20" t="s">
        <v>81</v>
      </c>
    </row>
    <row r="313" s="13" customFormat="1">
      <c r="A313" s="13"/>
      <c r="B313" s="234"/>
      <c r="C313" s="235"/>
      <c r="D313" s="236" t="s">
        <v>220</v>
      </c>
      <c r="E313" s="237" t="s">
        <v>19</v>
      </c>
      <c r="F313" s="238" t="s">
        <v>1395</v>
      </c>
      <c r="G313" s="235"/>
      <c r="H313" s="237" t="s">
        <v>19</v>
      </c>
      <c r="I313" s="239"/>
      <c r="J313" s="235"/>
      <c r="K313" s="235"/>
      <c r="L313" s="240"/>
      <c r="M313" s="241"/>
      <c r="N313" s="242"/>
      <c r="O313" s="242"/>
      <c r="P313" s="242"/>
      <c r="Q313" s="242"/>
      <c r="R313" s="242"/>
      <c r="S313" s="242"/>
      <c r="T313" s="24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4" t="s">
        <v>220</v>
      </c>
      <c r="AU313" s="244" t="s">
        <v>81</v>
      </c>
      <c r="AV313" s="13" t="s">
        <v>79</v>
      </c>
      <c r="AW313" s="13" t="s">
        <v>32</v>
      </c>
      <c r="AX313" s="13" t="s">
        <v>71</v>
      </c>
      <c r="AY313" s="244" t="s">
        <v>209</v>
      </c>
    </row>
    <row r="314" s="14" customFormat="1">
      <c r="A314" s="14"/>
      <c r="B314" s="245"/>
      <c r="C314" s="246"/>
      <c r="D314" s="236" t="s">
        <v>220</v>
      </c>
      <c r="E314" s="247" t="s">
        <v>19</v>
      </c>
      <c r="F314" s="248" t="s">
        <v>146</v>
      </c>
      <c r="G314" s="246"/>
      <c r="H314" s="249">
        <v>3</v>
      </c>
      <c r="I314" s="250"/>
      <c r="J314" s="246"/>
      <c r="K314" s="246"/>
      <c r="L314" s="251"/>
      <c r="M314" s="252"/>
      <c r="N314" s="253"/>
      <c r="O314" s="253"/>
      <c r="P314" s="253"/>
      <c r="Q314" s="253"/>
      <c r="R314" s="253"/>
      <c r="S314" s="253"/>
      <c r="T314" s="25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5" t="s">
        <v>220</v>
      </c>
      <c r="AU314" s="255" t="s">
        <v>81</v>
      </c>
      <c r="AV314" s="14" t="s">
        <v>81</v>
      </c>
      <c r="AW314" s="14" t="s">
        <v>32</v>
      </c>
      <c r="AX314" s="14" t="s">
        <v>79</v>
      </c>
      <c r="AY314" s="255" t="s">
        <v>209</v>
      </c>
    </row>
    <row r="315" s="2" customFormat="1" ht="16.5" customHeight="1">
      <c r="A315" s="41"/>
      <c r="B315" s="42"/>
      <c r="C315" s="216" t="s">
        <v>587</v>
      </c>
      <c r="D315" s="216" t="s">
        <v>211</v>
      </c>
      <c r="E315" s="217" t="s">
        <v>1008</v>
      </c>
      <c r="F315" s="218" t="s">
        <v>1009</v>
      </c>
      <c r="G315" s="219" t="s">
        <v>299</v>
      </c>
      <c r="H315" s="220">
        <v>379.5</v>
      </c>
      <c r="I315" s="221"/>
      <c r="J315" s="222">
        <f>ROUND(I315*H315,2)</f>
        <v>0</v>
      </c>
      <c r="K315" s="218" t="s">
        <v>215</v>
      </c>
      <c r="L315" s="47"/>
      <c r="M315" s="223" t="s">
        <v>19</v>
      </c>
      <c r="N315" s="224" t="s">
        <v>42</v>
      </c>
      <c r="O315" s="87"/>
      <c r="P315" s="225">
        <f>O315*H315</f>
        <v>0</v>
      </c>
      <c r="Q315" s="225">
        <v>0.00019000000000000001</v>
      </c>
      <c r="R315" s="225">
        <f>Q315*H315</f>
        <v>0.072105000000000002</v>
      </c>
      <c r="S315" s="225">
        <v>0</v>
      </c>
      <c r="T315" s="226">
        <f>S315*H315</f>
        <v>0</v>
      </c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R315" s="227" t="s">
        <v>216</v>
      </c>
      <c r="AT315" s="227" t="s">
        <v>211</v>
      </c>
      <c r="AU315" s="227" t="s">
        <v>81</v>
      </c>
      <c r="AY315" s="20" t="s">
        <v>209</v>
      </c>
      <c r="BE315" s="228">
        <f>IF(N315="základní",J315,0)</f>
        <v>0</v>
      </c>
      <c r="BF315" s="228">
        <f>IF(N315="snížená",J315,0)</f>
        <v>0</v>
      </c>
      <c r="BG315" s="228">
        <f>IF(N315="zákl. přenesená",J315,0)</f>
        <v>0</v>
      </c>
      <c r="BH315" s="228">
        <f>IF(N315="sníž. přenesená",J315,0)</f>
        <v>0</v>
      </c>
      <c r="BI315" s="228">
        <f>IF(N315="nulová",J315,0)</f>
        <v>0</v>
      </c>
      <c r="BJ315" s="20" t="s">
        <v>79</v>
      </c>
      <c r="BK315" s="228">
        <f>ROUND(I315*H315,2)</f>
        <v>0</v>
      </c>
      <c r="BL315" s="20" t="s">
        <v>216</v>
      </c>
      <c r="BM315" s="227" t="s">
        <v>2862</v>
      </c>
    </row>
    <row r="316" s="2" customFormat="1">
      <c r="A316" s="41"/>
      <c r="B316" s="42"/>
      <c r="C316" s="43"/>
      <c r="D316" s="229" t="s">
        <v>218</v>
      </c>
      <c r="E316" s="43"/>
      <c r="F316" s="230" t="s">
        <v>1011</v>
      </c>
      <c r="G316" s="43"/>
      <c r="H316" s="43"/>
      <c r="I316" s="231"/>
      <c r="J316" s="43"/>
      <c r="K316" s="43"/>
      <c r="L316" s="47"/>
      <c r="M316" s="232"/>
      <c r="N316" s="233"/>
      <c r="O316" s="87"/>
      <c r="P316" s="87"/>
      <c r="Q316" s="87"/>
      <c r="R316" s="87"/>
      <c r="S316" s="87"/>
      <c r="T316" s="88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T316" s="20" t="s">
        <v>218</v>
      </c>
      <c r="AU316" s="20" t="s">
        <v>81</v>
      </c>
    </row>
    <row r="317" s="14" customFormat="1">
      <c r="A317" s="14"/>
      <c r="B317" s="245"/>
      <c r="C317" s="246"/>
      <c r="D317" s="236" t="s">
        <v>220</v>
      </c>
      <c r="E317" s="247" t="s">
        <v>19</v>
      </c>
      <c r="F317" s="248" t="s">
        <v>2863</v>
      </c>
      <c r="G317" s="246"/>
      <c r="H317" s="249">
        <v>379.5</v>
      </c>
      <c r="I317" s="250"/>
      <c r="J317" s="246"/>
      <c r="K317" s="246"/>
      <c r="L317" s="251"/>
      <c r="M317" s="252"/>
      <c r="N317" s="253"/>
      <c r="O317" s="253"/>
      <c r="P317" s="253"/>
      <c r="Q317" s="253"/>
      <c r="R317" s="253"/>
      <c r="S317" s="253"/>
      <c r="T317" s="25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5" t="s">
        <v>220</v>
      </c>
      <c r="AU317" s="255" t="s">
        <v>81</v>
      </c>
      <c r="AV317" s="14" t="s">
        <v>81</v>
      </c>
      <c r="AW317" s="14" t="s">
        <v>32</v>
      </c>
      <c r="AX317" s="14" t="s">
        <v>79</v>
      </c>
      <c r="AY317" s="255" t="s">
        <v>209</v>
      </c>
    </row>
    <row r="318" s="2" customFormat="1" ht="16.5" customHeight="1">
      <c r="A318" s="41"/>
      <c r="B318" s="42"/>
      <c r="C318" s="216" t="s">
        <v>592</v>
      </c>
      <c r="D318" s="216" t="s">
        <v>211</v>
      </c>
      <c r="E318" s="217" t="s">
        <v>1014</v>
      </c>
      <c r="F318" s="218" t="s">
        <v>1015</v>
      </c>
      <c r="G318" s="219" t="s">
        <v>299</v>
      </c>
      <c r="H318" s="220">
        <v>345</v>
      </c>
      <c r="I318" s="221"/>
      <c r="J318" s="222">
        <f>ROUND(I318*H318,2)</f>
        <v>0</v>
      </c>
      <c r="K318" s="218" t="s">
        <v>215</v>
      </c>
      <c r="L318" s="47"/>
      <c r="M318" s="223" t="s">
        <v>19</v>
      </c>
      <c r="N318" s="224" t="s">
        <v>42</v>
      </c>
      <c r="O318" s="87"/>
      <c r="P318" s="225">
        <f>O318*H318</f>
        <v>0</v>
      </c>
      <c r="Q318" s="225">
        <v>9.0000000000000006E-05</v>
      </c>
      <c r="R318" s="225">
        <f>Q318*H318</f>
        <v>0.031050000000000001</v>
      </c>
      <c r="S318" s="225">
        <v>0</v>
      </c>
      <c r="T318" s="226">
        <f>S318*H318</f>
        <v>0</v>
      </c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R318" s="227" t="s">
        <v>216</v>
      </c>
      <c r="AT318" s="227" t="s">
        <v>211</v>
      </c>
      <c r="AU318" s="227" t="s">
        <v>81</v>
      </c>
      <c r="AY318" s="20" t="s">
        <v>209</v>
      </c>
      <c r="BE318" s="228">
        <f>IF(N318="základní",J318,0)</f>
        <v>0</v>
      </c>
      <c r="BF318" s="228">
        <f>IF(N318="snížená",J318,0)</f>
        <v>0</v>
      </c>
      <c r="BG318" s="228">
        <f>IF(N318="zákl. přenesená",J318,0)</f>
        <v>0</v>
      </c>
      <c r="BH318" s="228">
        <f>IF(N318="sníž. přenesená",J318,0)</f>
        <v>0</v>
      </c>
      <c r="BI318" s="228">
        <f>IF(N318="nulová",J318,0)</f>
        <v>0</v>
      </c>
      <c r="BJ318" s="20" t="s">
        <v>79</v>
      </c>
      <c r="BK318" s="228">
        <f>ROUND(I318*H318,2)</f>
        <v>0</v>
      </c>
      <c r="BL318" s="20" t="s">
        <v>216</v>
      </c>
      <c r="BM318" s="227" t="s">
        <v>2864</v>
      </c>
    </row>
    <row r="319" s="2" customFormat="1">
      <c r="A319" s="41"/>
      <c r="B319" s="42"/>
      <c r="C319" s="43"/>
      <c r="D319" s="229" t="s">
        <v>218</v>
      </c>
      <c r="E319" s="43"/>
      <c r="F319" s="230" t="s">
        <v>1017</v>
      </c>
      <c r="G319" s="43"/>
      <c r="H319" s="43"/>
      <c r="I319" s="231"/>
      <c r="J319" s="43"/>
      <c r="K319" s="43"/>
      <c r="L319" s="47"/>
      <c r="M319" s="232"/>
      <c r="N319" s="233"/>
      <c r="O319" s="87"/>
      <c r="P319" s="87"/>
      <c r="Q319" s="87"/>
      <c r="R319" s="87"/>
      <c r="S319" s="87"/>
      <c r="T319" s="88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T319" s="20" t="s">
        <v>218</v>
      </c>
      <c r="AU319" s="20" t="s">
        <v>81</v>
      </c>
    </row>
    <row r="320" s="12" customFormat="1" ht="22.8" customHeight="1">
      <c r="A320" s="12"/>
      <c r="B320" s="200"/>
      <c r="C320" s="201"/>
      <c r="D320" s="202" t="s">
        <v>70</v>
      </c>
      <c r="E320" s="214" t="s">
        <v>1094</v>
      </c>
      <c r="F320" s="214" t="s">
        <v>1095</v>
      </c>
      <c r="G320" s="201"/>
      <c r="H320" s="201"/>
      <c r="I320" s="204"/>
      <c r="J320" s="215">
        <f>BK320</f>
        <v>0</v>
      </c>
      <c r="K320" s="201"/>
      <c r="L320" s="206"/>
      <c r="M320" s="207"/>
      <c r="N320" s="208"/>
      <c r="O320" s="208"/>
      <c r="P320" s="209">
        <f>SUM(P321:P324)</f>
        <v>0</v>
      </c>
      <c r="Q320" s="208"/>
      <c r="R320" s="209">
        <f>SUM(R321:R324)</f>
        <v>0</v>
      </c>
      <c r="S320" s="208"/>
      <c r="T320" s="210">
        <f>SUM(T321:T324)</f>
        <v>0</v>
      </c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R320" s="211" t="s">
        <v>79</v>
      </c>
      <c r="AT320" s="212" t="s">
        <v>70</v>
      </c>
      <c r="AU320" s="212" t="s">
        <v>79</v>
      </c>
      <c r="AY320" s="211" t="s">
        <v>209</v>
      </c>
      <c r="BK320" s="213">
        <f>SUM(BK321:BK324)</f>
        <v>0</v>
      </c>
    </row>
    <row r="321" s="2" customFormat="1" ht="24.15" customHeight="1">
      <c r="A321" s="41"/>
      <c r="B321" s="42"/>
      <c r="C321" s="216" t="s">
        <v>597</v>
      </c>
      <c r="D321" s="216" t="s">
        <v>211</v>
      </c>
      <c r="E321" s="217" t="s">
        <v>1097</v>
      </c>
      <c r="F321" s="218" t="s">
        <v>1098</v>
      </c>
      <c r="G321" s="219" t="s">
        <v>659</v>
      </c>
      <c r="H321" s="220">
        <v>3.194</v>
      </c>
      <c r="I321" s="221"/>
      <c r="J321" s="222">
        <f>ROUND(I321*H321,2)</f>
        <v>0</v>
      </c>
      <c r="K321" s="218" t="s">
        <v>215</v>
      </c>
      <c r="L321" s="47"/>
      <c r="M321" s="223" t="s">
        <v>19</v>
      </c>
      <c r="N321" s="224" t="s">
        <v>42</v>
      </c>
      <c r="O321" s="87"/>
      <c r="P321" s="225">
        <f>O321*H321</f>
        <v>0</v>
      </c>
      <c r="Q321" s="225">
        <v>0</v>
      </c>
      <c r="R321" s="225">
        <f>Q321*H321</f>
        <v>0</v>
      </c>
      <c r="S321" s="225">
        <v>0</v>
      </c>
      <c r="T321" s="226">
        <f>S321*H321</f>
        <v>0</v>
      </c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R321" s="227" t="s">
        <v>216</v>
      </c>
      <c r="AT321" s="227" t="s">
        <v>211</v>
      </c>
      <c r="AU321" s="227" t="s">
        <v>81</v>
      </c>
      <c r="AY321" s="20" t="s">
        <v>209</v>
      </c>
      <c r="BE321" s="228">
        <f>IF(N321="základní",J321,0)</f>
        <v>0</v>
      </c>
      <c r="BF321" s="228">
        <f>IF(N321="snížená",J321,0)</f>
        <v>0</v>
      </c>
      <c r="BG321" s="228">
        <f>IF(N321="zákl. přenesená",J321,0)</f>
        <v>0</v>
      </c>
      <c r="BH321" s="228">
        <f>IF(N321="sníž. přenesená",J321,0)</f>
        <v>0</v>
      </c>
      <c r="BI321" s="228">
        <f>IF(N321="nulová",J321,0)</f>
        <v>0</v>
      </c>
      <c r="BJ321" s="20" t="s">
        <v>79</v>
      </c>
      <c r="BK321" s="228">
        <f>ROUND(I321*H321,2)</f>
        <v>0</v>
      </c>
      <c r="BL321" s="20" t="s">
        <v>216</v>
      </c>
      <c r="BM321" s="227" t="s">
        <v>2865</v>
      </c>
    </row>
    <row r="322" s="2" customFormat="1">
      <c r="A322" s="41"/>
      <c r="B322" s="42"/>
      <c r="C322" s="43"/>
      <c r="D322" s="229" t="s">
        <v>218</v>
      </c>
      <c r="E322" s="43"/>
      <c r="F322" s="230" t="s">
        <v>1100</v>
      </c>
      <c r="G322" s="43"/>
      <c r="H322" s="43"/>
      <c r="I322" s="231"/>
      <c r="J322" s="43"/>
      <c r="K322" s="43"/>
      <c r="L322" s="47"/>
      <c r="M322" s="232"/>
      <c r="N322" s="233"/>
      <c r="O322" s="87"/>
      <c r="P322" s="87"/>
      <c r="Q322" s="87"/>
      <c r="R322" s="87"/>
      <c r="S322" s="87"/>
      <c r="T322" s="88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T322" s="20" t="s">
        <v>218</v>
      </c>
      <c r="AU322" s="20" t="s">
        <v>81</v>
      </c>
    </row>
    <row r="323" s="2" customFormat="1" ht="33" customHeight="1">
      <c r="A323" s="41"/>
      <c r="B323" s="42"/>
      <c r="C323" s="216" t="s">
        <v>623</v>
      </c>
      <c r="D323" s="216" t="s">
        <v>211</v>
      </c>
      <c r="E323" s="217" t="s">
        <v>1102</v>
      </c>
      <c r="F323" s="218" t="s">
        <v>1103</v>
      </c>
      <c r="G323" s="219" t="s">
        <v>659</v>
      </c>
      <c r="H323" s="220">
        <v>3.194</v>
      </c>
      <c r="I323" s="221"/>
      <c r="J323" s="222">
        <f>ROUND(I323*H323,2)</f>
        <v>0</v>
      </c>
      <c r="K323" s="218" t="s">
        <v>215</v>
      </c>
      <c r="L323" s="47"/>
      <c r="M323" s="223" t="s">
        <v>19</v>
      </c>
      <c r="N323" s="224" t="s">
        <v>42</v>
      </c>
      <c r="O323" s="87"/>
      <c r="P323" s="225">
        <f>O323*H323</f>
        <v>0</v>
      </c>
      <c r="Q323" s="225">
        <v>0</v>
      </c>
      <c r="R323" s="225">
        <f>Q323*H323</f>
        <v>0</v>
      </c>
      <c r="S323" s="225">
        <v>0</v>
      </c>
      <c r="T323" s="226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227" t="s">
        <v>216</v>
      </c>
      <c r="AT323" s="227" t="s">
        <v>211</v>
      </c>
      <c r="AU323" s="227" t="s">
        <v>81</v>
      </c>
      <c r="AY323" s="20" t="s">
        <v>209</v>
      </c>
      <c r="BE323" s="228">
        <f>IF(N323="základní",J323,0)</f>
        <v>0</v>
      </c>
      <c r="BF323" s="228">
        <f>IF(N323="snížená",J323,0)</f>
        <v>0</v>
      </c>
      <c r="BG323" s="228">
        <f>IF(N323="zákl. přenesená",J323,0)</f>
        <v>0</v>
      </c>
      <c r="BH323" s="228">
        <f>IF(N323="sníž. přenesená",J323,0)</f>
        <v>0</v>
      </c>
      <c r="BI323" s="228">
        <f>IF(N323="nulová",J323,0)</f>
        <v>0</v>
      </c>
      <c r="BJ323" s="20" t="s">
        <v>79</v>
      </c>
      <c r="BK323" s="228">
        <f>ROUND(I323*H323,2)</f>
        <v>0</v>
      </c>
      <c r="BL323" s="20" t="s">
        <v>216</v>
      </c>
      <c r="BM323" s="227" t="s">
        <v>2866</v>
      </c>
    </row>
    <row r="324" s="2" customFormat="1">
      <c r="A324" s="41"/>
      <c r="B324" s="42"/>
      <c r="C324" s="43"/>
      <c r="D324" s="229" t="s">
        <v>218</v>
      </c>
      <c r="E324" s="43"/>
      <c r="F324" s="230" t="s">
        <v>1105</v>
      </c>
      <c r="G324" s="43"/>
      <c r="H324" s="43"/>
      <c r="I324" s="231"/>
      <c r="J324" s="43"/>
      <c r="K324" s="43"/>
      <c r="L324" s="47"/>
      <c r="M324" s="232"/>
      <c r="N324" s="233"/>
      <c r="O324" s="87"/>
      <c r="P324" s="87"/>
      <c r="Q324" s="87"/>
      <c r="R324" s="87"/>
      <c r="S324" s="87"/>
      <c r="T324" s="88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T324" s="20" t="s">
        <v>218</v>
      </c>
      <c r="AU324" s="20" t="s">
        <v>81</v>
      </c>
    </row>
    <row r="325" s="12" customFormat="1" ht="25.92" customHeight="1">
      <c r="A325" s="12"/>
      <c r="B325" s="200"/>
      <c r="C325" s="201"/>
      <c r="D325" s="202" t="s">
        <v>70</v>
      </c>
      <c r="E325" s="203" t="s">
        <v>681</v>
      </c>
      <c r="F325" s="203" t="s">
        <v>1106</v>
      </c>
      <c r="G325" s="201"/>
      <c r="H325" s="201"/>
      <c r="I325" s="204"/>
      <c r="J325" s="205">
        <f>BK325</f>
        <v>0</v>
      </c>
      <c r="K325" s="201"/>
      <c r="L325" s="206"/>
      <c r="M325" s="207"/>
      <c r="N325" s="208"/>
      <c r="O325" s="208"/>
      <c r="P325" s="209">
        <f>P326+P330</f>
        <v>0</v>
      </c>
      <c r="Q325" s="208"/>
      <c r="R325" s="209">
        <f>R326+R330</f>
        <v>0</v>
      </c>
      <c r="S325" s="208"/>
      <c r="T325" s="210">
        <f>T326+T330</f>
        <v>0</v>
      </c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R325" s="211" t="s">
        <v>146</v>
      </c>
      <c r="AT325" s="212" t="s">
        <v>70</v>
      </c>
      <c r="AU325" s="212" t="s">
        <v>71</v>
      </c>
      <c r="AY325" s="211" t="s">
        <v>209</v>
      </c>
      <c r="BK325" s="213">
        <f>BK326+BK330</f>
        <v>0</v>
      </c>
    </row>
    <row r="326" s="12" customFormat="1" ht="22.8" customHeight="1">
      <c r="A326" s="12"/>
      <c r="B326" s="200"/>
      <c r="C326" s="201"/>
      <c r="D326" s="202" t="s">
        <v>70</v>
      </c>
      <c r="E326" s="214" t="s">
        <v>1123</v>
      </c>
      <c r="F326" s="214" t="s">
        <v>1124</v>
      </c>
      <c r="G326" s="201"/>
      <c r="H326" s="201"/>
      <c r="I326" s="204"/>
      <c r="J326" s="215">
        <f>BK326</f>
        <v>0</v>
      </c>
      <c r="K326" s="201"/>
      <c r="L326" s="206"/>
      <c r="M326" s="207"/>
      <c r="N326" s="208"/>
      <c r="O326" s="208"/>
      <c r="P326" s="209">
        <f>SUM(P327:P329)</f>
        <v>0</v>
      </c>
      <c r="Q326" s="208"/>
      <c r="R326" s="209">
        <f>SUM(R327:R329)</f>
        <v>0</v>
      </c>
      <c r="S326" s="208"/>
      <c r="T326" s="210">
        <f>SUM(T327:T329)</f>
        <v>0</v>
      </c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R326" s="211" t="s">
        <v>146</v>
      </c>
      <c r="AT326" s="212" t="s">
        <v>70</v>
      </c>
      <c r="AU326" s="212" t="s">
        <v>79</v>
      </c>
      <c r="AY326" s="211" t="s">
        <v>209</v>
      </c>
      <c r="BK326" s="213">
        <f>SUM(BK327:BK329)</f>
        <v>0</v>
      </c>
    </row>
    <row r="327" s="2" customFormat="1" ht="16.5" customHeight="1">
      <c r="A327" s="41"/>
      <c r="B327" s="42"/>
      <c r="C327" s="216" t="s">
        <v>632</v>
      </c>
      <c r="D327" s="216" t="s">
        <v>211</v>
      </c>
      <c r="E327" s="217" t="s">
        <v>1126</v>
      </c>
      <c r="F327" s="218" t="s">
        <v>1127</v>
      </c>
      <c r="G327" s="219" t="s">
        <v>214</v>
      </c>
      <c r="H327" s="220">
        <v>21</v>
      </c>
      <c r="I327" s="221"/>
      <c r="J327" s="222">
        <f>ROUND(I327*H327,2)</f>
        <v>0</v>
      </c>
      <c r="K327" s="218" t="s">
        <v>215</v>
      </c>
      <c r="L327" s="47"/>
      <c r="M327" s="223" t="s">
        <v>19</v>
      </c>
      <c r="N327" s="224" t="s">
        <v>42</v>
      </c>
      <c r="O327" s="87"/>
      <c r="P327" s="225">
        <f>O327*H327</f>
        <v>0</v>
      </c>
      <c r="Q327" s="225">
        <v>0</v>
      </c>
      <c r="R327" s="225">
        <f>Q327*H327</f>
        <v>0</v>
      </c>
      <c r="S327" s="225">
        <v>0</v>
      </c>
      <c r="T327" s="226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227" t="s">
        <v>592</v>
      </c>
      <c r="AT327" s="227" t="s">
        <v>211</v>
      </c>
      <c r="AU327" s="227" t="s">
        <v>81</v>
      </c>
      <c r="AY327" s="20" t="s">
        <v>209</v>
      </c>
      <c r="BE327" s="228">
        <f>IF(N327="základní",J327,0)</f>
        <v>0</v>
      </c>
      <c r="BF327" s="228">
        <f>IF(N327="snížená",J327,0)</f>
        <v>0</v>
      </c>
      <c r="BG327" s="228">
        <f>IF(N327="zákl. přenesená",J327,0)</f>
        <v>0</v>
      </c>
      <c r="BH327" s="228">
        <f>IF(N327="sníž. přenesená",J327,0)</f>
        <v>0</v>
      </c>
      <c r="BI327" s="228">
        <f>IF(N327="nulová",J327,0)</f>
        <v>0</v>
      </c>
      <c r="BJ327" s="20" t="s">
        <v>79</v>
      </c>
      <c r="BK327" s="228">
        <f>ROUND(I327*H327,2)</f>
        <v>0</v>
      </c>
      <c r="BL327" s="20" t="s">
        <v>592</v>
      </c>
      <c r="BM327" s="227" t="s">
        <v>2867</v>
      </c>
    </row>
    <row r="328" s="2" customFormat="1">
      <c r="A328" s="41"/>
      <c r="B328" s="42"/>
      <c r="C328" s="43"/>
      <c r="D328" s="229" t="s">
        <v>218</v>
      </c>
      <c r="E328" s="43"/>
      <c r="F328" s="230" t="s">
        <v>1129</v>
      </c>
      <c r="G328" s="43"/>
      <c r="H328" s="43"/>
      <c r="I328" s="231"/>
      <c r="J328" s="43"/>
      <c r="K328" s="43"/>
      <c r="L328" s="47"/>
      <c r="M328" s="232"/>
      <c r="N328" s="233"/>
      <c r="O328" s="87"/>
      <c r="P328" s="87"/>
      <c r="Q328" s="87"/>
      <c r="R328" s="87"/>
      <c r="S328" s="87"/>
      <c r="T328" s="88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T328" s="20" t="s">
        <v>218</v>
      </c>
      <c r="AU328" s="20" t="s">
        <v>81</v>
      </c>
    </row>
    <row r="329" s="2" customFormat="1" ht="16.5" customHeight="1">
      <c r="A329" s="41"/>
      <c r="B329" s="42"/>
      <c r="C329" s="216" t="s">
        <v>638</v>
      </c>
      <c r="D329" s="216" t="s">
        <v>211</v>
      </c>
      <c r="E329" s="217" t="s">
        <v>1131</v>
      </c>
      <c r="F329" s="218" t="s">
        <v>1132</v>
      </c>
      <c r="G329" s="219" t="s">
        <v>214</v>
      </c>
      <c r="H329" s="220">
        <v>21</v>
      </c>
      <c r="I329" s="221"/>
      <c r="J329" s="222">
        <f>ROUND(I329*H329,2)</f>
        <v>0</v>
      </c>
      <c r="K329" s="218" t="s">
        <v>19</v>
      </c>
      <c r="L329" s="47"/>
      <c r="M329" s="223" t="s">
        <v>19</v>
      </c>
      <c r="N329" s="224" t="s">
        <v>42</v>
      </c>
      <c r="O329" s="87"/>
      <c r="P329" s="225">
        <f>O329*H329</f>
        <v>0</v>
      </c>
      <c r="Q329" s="225">
        <v>0</v>
      </c>
      <c r="R329" s="225">
        <f>Q329*H329</f>
        <v>0</v>
      </c>
      <c r="S329" s="225">
        <v>0</v>
      </c>
      <c r="T329" s="226">
        <f>S329*H329</f>
        <v>0</v>
      </c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R329" s="227" t="s">
        <v>216</v>
      </c>
      <c r="AT329" s="227" t="s">
        <v>211</v>
      </c>
      <c r="AU329" s="227" t="s">
        <v>81</v>
      </c>
      <c r="AY329" s="20" t="s">
        <v>209</v>
      </c>
      <c r="BE329" s="228">
        <f>IF(N329="základní",J329,0)</f>
        <v>0</v>
      </c>
      <c r="BF329" s="228">
        <f>IF(N329="snížená",J329,0)</f>
        <v>0</v>
      </c>
      <c r="BG329" s="228">
        <f>IF(N329="zákl. přenesená",J329,0)</f>
        <v>0</v>
      </c>
      <c r="BH329" s="228">
        <f>IF(N329="sníž. přenesená",J329,0)</f>
        <v>0</v>
      </c>
      <c r="BI329" s="228">
        <f>IF(N329="nulová",J329,0)</f>
        <v>0</v>
      </c>
      <c r="BJ329" s="20" t="s">
        <v>79</v>
      </c>
      <c r="BK329" s="228">
        <f>ROUND(I329*H329,2)</f>
        <v>0</v>
      </c>
      <c r="BL329" s="20" t="s">
        <v>216</v>
      </c>
      <c r="BM329" s="227" t="s">
        <v>2868</v>
      </c>
    </row>
    <row r="330" s="12" customFormat="1" ht="22.8" customHeight="1">
      <c r="A330" s="12"/>
      <c r="B330" s="200"/>
      <c r="C330" s="201"/>
      <c r="D330" s="202" t="s">
        <v>70</v>
      </c>
      <c r="E330" s="214" t="s">
        <v>1171</v>
      </c>
      <c r="F330" s="214" t="s">
        <v>1172</v>
      </c>
      <c r="G330" s="201"/>
      <c r="H330" s="201"/>
      <c r="I330" s="204"/>
      <c r="J330" s="215">
        <f>BK330</f>
        <v>0</v>
      </c>
      <c r="K330" s="201"/>
      <c r="L330" s="206"/>
      <c r="M330" s="207"/>
      <c r="N330" s="208"/>
      <c r="O330" s="208"/>
      <c r="P330" s="209">
        <f>SUM(P331:P332)</f>
        <v>0</v>
      </c>
      <c r="Q330" s="208"/>
      <c r="R330" s="209">
        <f>SUM(R331:R332)</f>
        <v>0</v>
      </c>
      <c r="S330" s="208"/>
      <c r="T330" s="210">
        <f>SUM(T331:T332)</f>
        <v>0</v>
      </c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R330" s="211" t="s">
        <v>146</v>
      </c>
      <c r="AT330" s="212" t="s">
        <v>70</v>
      </c>
      <c r="AU330" s="212" t="s">
        <v>79</v>
      </c>
      <c r="AY330" s="211" t="s">
        <v>209</v>
      </c>
      <c r="BK330" s="213">
        <f>SUM(BK331:BK332)</f>
        <v>0</v>
      </c>
    </row>
    <row r="331" s="2" customFormat="1" ht="24.15" customHeight="1">
      <c r="A331" s="41"/>
      <c r="B331" s="42"/>
      <c r="C331" s="216" t="s">
        <v>643</v>
      </c>
      <c r="D331" s="216" t="s">
        <v>211</v>
      </c>
      <c r="E331" s="217" t="s">
        <v>1174</v>
      </c>
      <c r="F331" s="218" t="s">
        <v>1175</v>
      </c>
      <c r="G331" s="219" t="s">
        <v>299</v>
      </c>
      <c r="H331" s="220">
        <v>3</v>
      </c>
      <c r="I331" s="221"/>
      <c r="J331" s="222">
        <f>ROUND(I331*H331,2)</f>
        <v>0</v>
      </c>
      <c r="K331" s="218" t="s">
        <v>215</v>
      </c>
      <c r="L331" s="47"/>
      <c r="M331" s="223" t="s">
        <v>19</v>
      </c>
      <c r="N331" s="224" t="s">
        <v>42</v>
      </c>
      <c r="O331" s="87"/>
      <c r="P331" s="225">
        <f>O331*H331</f>
        <v>0</v>
      </c>
      <c r="Q331" s="225">
        <v>0</v>
      </c>
      <c r="R331" s="225">
        <f>Q331*H331</f>
        <v>0</v>
      </c>
      <c r="S331" s="225">
        <v>0</v>
      </c>
      <c r="T331" s="226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227" t="s">
        <v>592</v>
      </c>
      <c r="AT331" s="227" t="s">
        <v>211</v>
      </c>
      <c r="AU331" s="227" t="s">
        <v>81</v>
      </c>
      <c r="AY331" s="20" t="s">
        <v>209</v>
      </c>
      <c r="BE331" s="228">
        <f>IF(N331="základní",J331,0)</f>
        <v>0</v>
      </c>
      <c r="BF331" s="228">
        <f>IF(N331="snížená",J331,0)</f>
        <v>0</v>
      </c>
      <c r="BG331" s="228">
        <f>IF(N331="zákl. přenesená",J331,0)</f>
        <v>0</v>
      </c>
      <c r="BH331" s="228">
        <f>IF(N331="sníž. přenesená",J331,0)</f>
        <v>0</v>
      </c>
      <c r="BI331" s="228">
        <f>IF(N331="nulová",J331,0)</f>
        <v>0</v>
      </c>
      <c r="BJ331" s="20" t="s">
        <v>79</v>
      </c>
      <c r="BK331" s="228">
        <f>ROUND(I331*H331,2)</f>
        <v>0</v>
      </c>
      <c r="BL331" s="20" t="s">
        <v>592</v>
      </c>
      <c r="BM331" s="227" t="s">
        <v>2869</v>
      </c>
    </row>
    <row r="332" s="2" customFormat="1">
      <c r="A332" s="41"/>
      <c r="B332" s="42"/>
      <c r="C332" s="43"/>
      <c r="D332" s="229" t="s">
        <v>218</v>
      </c>
      <c r="E332" s="43"/>
      <c r="F332" s="230" t="s">
        <v>1177</v>
      </c>
      <c r="G332" s="43"/>
      <c r="H332" s="43"/>
      <c r="I332" s="231"/>
      <c r="J332" s="43"/>
      <c r="K332" s="43"/>
      <c r="L332" s="47"/>
      <c r="M332" s="289"/>
      <c r="N332" s="290"/>
      <c r="O332" s="291"/>
      <c r="P332" s="291"/>
      <c r="Q332" s="291"/>
      <c r="R332" s="291"/>
      <c r="S332" s="291"/>
      <c r="T332" s="292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T332" s="20" t="s">
        <v>218</v>
      </c>
      <c r="AU332" s="20" t="s">
        <v>81</v>
      </c>
    </row>
    <row r="333" s="2" customFormat="1" ht="6.96" customHeight="1">
      <c r="A333" s="41"/>
      <c r="B333" s="62"/>
      <c r="C333" s="63"/>
      <c r="D333" s="63"/>
      <c r="E333" s="63"/>
      <c r="F333" s="63"/>
      <c r="G333" s="63"/>
      <c r="H333" s="63"/>
      <c r="I333" s="63"/>
      <c r="J333" s="63"/>
      <c r="K333" s="63"/>
      <c r="L333" s="47"/>
      <c r="M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</row>
  </sheetData>
  <sheetProtection sheet="1" autoFilter="0" formatColumns="0" formatRows="0" objects="1" scenarios="1" spinCount="100000" saltValue="qpz5lbVljeVi8cgtLGefqi8GEmxvWJhDvb0iJT54NpFnNN2gPr+IEQVAzRynBG5ZdWT3FXZpuvePJRwSNNH6rg==" hashValue="6f+wvy50BMDIwu4iIvYMpwcu6zEh3afxWTaFTFXdBxIWP+NJ3JspZqDJoFbvesLUlGqs7rMN156OhDc9/dr/oQ==" algorithmName="SHA-512" password="CC35"/>
  <autoFilter ref="C94:K33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3:H83"/>
    <mergeCell ref="E85:H85"/>
    <mergeCell ref="E87:H87"/>
    <mergeCell ref="L2:V2"/>
  </mergeCells>
  <hyperlinks>
    <hyperlink ref="F99" r:id="rId1" display="https://podminky.urs.cz/item/CS_URS_2023_02/115101201"/>
    <hyperlink ref="F101" r:id="rId2" display="https://podminky.urs.cz/item/CS_URS_2023_02/115101301"/>
    <hyperlink ref="F103" r:id="rId3" display="https://podminky.urs.cz/item/CS_URS_2023_02/119001422"/>
    <hyperlink ref="F110" r:id="rId4" display="https://podminky.urs.cz/item/CS_URS_2023_02/132154206"/>
    <hyperlink ref="F115" r:id="rId5" display="https://podminky.urs.cz/item/CS_URS_2023_02/132254206"/>
    <hyperlink ref="F118" r:id="rId6" display="https://podminky.urs.cz/item/CS_URS_2023_02/132354206"/>
    <hyperlink ref="F121" r:id="rId7" display="https://podminky.urs.cz/item/CS_URS_2023_02/132454206"/>
    <hyperlink ref="F124" r:id="rId8" display="https://podminky.urs.cz/item/CS_URS_2023_02/139001101"/>
    <hyperlink ref="F131" r:id="rId9" display="https://podminky.urs.cz/item/CS_URS_2023_02/151811131"/>
    <hyperlink ref="F134" r:id="rId10" display="https://podminky.urs.cz/item/CS_URS_2023_02/151811231"/>
    <hyperlink ref="F136" r:id="rId11" display="https://podminky.urs.cz/item/CS_URS_2023_02/162651112"/>
    <hyperlink ref="F149" r:id="rId12" display="https://podminky.urs.cz/item/CS_URS_2023_02/162751117"/>
    <hyperlink ref="F158" r:id="rId13" display="https://podminky.urs.cz/item/CS_URS_2023_02/162751119"/>
    <hyperlink ref="F161" r:id="rId14" display="https://podminky.urs.cz/item/CS_URS_2023_02/162751137"/>
    <hyperlink ref="F166" r:id="rId15" display="https://podminky.urs.cz/item/CS_URS_2023_02/162751139"/>
    <hyperlink ref="F169" r:id="rId16" display="https://podminky.urs.cz/item/CS_URS_2023_02/167151111"/>
    <hyperlink ref="F181" r:id="rId17" display="https://podminky.urs.cz/item/CS_URS_2023_02/171201231"/>
    <hyperlink ref="F184" r:id="rId18" display="https://podminky.urs.cz/item/CS_URS_2023_02/171251201"/>
    <hyperlink ref="F189" r:id="rId19" display="https://podminky.urs.cz/item/CS_URS_2023_02/174151101"/>
    <hyperlink ref="F196" r:id="rId20" display="https://podminky.urs.cz/item/CS_URS_2023_02/175151101"/>
    <hyperlink ref="F203" r:id="rId21" display="https://podminky.urs.cz/item/CS_URS_2023_02/212755214"/>
    <hyperlink ref="F206" r:id="rId22" display="https://podminky.urs.cz/item/CS_URS_2023_02/451572111"/>
    <hyperlink ref="F211" r:id="rId23" display="https://podminky.urs.cz/item/CS_URS_2023_02/452313141"/>
    <hyperlink ref="F221" r:id="rId24" display="https://podminky.urs.cz/item/CS_URS_2023_02/564750111"/>
    <hyperlink ref="F227" r:id="rId25" display="https://podminky.urs.cz/item/CS_URS_2023_02/852242122"/>
    <hyperlink ref="F231" r:id="rId26" display="https://podminky.urs.cz/item/CS_URS_2023_02/857242122"/>
    <hyperlink ref="F243" r:id="rId27" display="https://podminky.urs.cz/item/CS_URS_2023_02/857244122"/>
    <hyperlink ref="F246" r:id="rId28" display="https://podminky.urs.cz/item/CS_URS_2023_02/871241211"/>
    <hyperlink ref="F254" r:id="rId29" display="https://podminky.urs.cz/item/CS_URS_2023_02/877241101"/>
    <hyperlink ref="F257" r:id="rId30" display="https://podminky.urs.cz/item/CS_URS_2023_02/877241201"/>
    <hyperlink ref="F277" r:id="rId31" display="https://podminky.urs.cz/item/CS_URS_2023_02/891241112"/>
    <hyperlink ref="F283" r:id="rId32" display="https://podminky.urs.cz/item/CS_URS_2023_02/891247112"/>
    <hyperlink ref="F291" r:id="rId33" display="https://podminky.urs.cz/item/CS_URS_2023_02/892241111"/>
    <hyperlink ref="F295" r:id="rId34" display="https://podminky.urs.cz/item/CS_URS_2023_02/892273122"/>
    <hyperlink ref="F299" r:id="rId35" display="https://podminky.urs.cz/item/CS_URS_2023_02/892372111"/>
    <hyperlink ref="F306" r:id="rId36" display="https://podminky.urs.cz/item/CS_URS_2023_02/899401113"/>
    <hyperlink ref="F312" r:id="rId37" display="https://podminky.urs.cz/item/CS_URS_2023_02/899712111"/>
    <hyperlink ref="F316" r:id="rId38" display="https://podminky.urs.cz/item/CS_URS_2023_02/899721111"/>
    <hyperlink ref="F319" r:id="rId39" display="https://podminky.urs.cz/item/CS_URS_2023_02/899722113"/>
    <hyperlink ref="F322" r:id="rId40" display="https://podminky.urs.cz/item/CS_URS_2023_02/998276101"/>
    <hyperlink ref="F324" r:id="rId41" display="https://podminky.urs.cz/item/CS_URS_2023_02/998276125"/>
    <hyperlink ref="F328" r:id="rId42" display="https://podminky.urs.cz/item/CS_URS_2023_02/230032029"/>
    <hyperlink ref="F332" r:id="rId43" display="https://podminky.urs.cz/item/CS_URS_2023_02/4606615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4"/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133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2" customFormat="1" ht="12" customHeight="1">
      <c r="A8" s="41"/>
      <c r="B8" s="47"/>
      <c r="C8" s="41"/>
      <c r="D8" s="146" t="s">
        <v>175</v>
      </c>
      <c r="E8" s="41"/>
      <c r="F8" s="41"/>
      <c r="G8" s="41"/>
      <c r="H8" s="41"/>
      <c r="I8" s="41"/>
      <c r="J8" s="41"/>
      <c r="K8" s="41"/>
      <c r="L8" s="14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9" t="s">
        <v>2870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6" t="s">
        <v>18</v>
      </c>
      <c r="E11" s="41"/>
      <c r="F11" s="136" t="s">
        <v>19</v>
      </c>
      <c r="G11" s="41"/>
      <c r="H11" s="41"/>
      <c r="I11" s="146" t="s">
        <v>20</v>
      </c>
      <c r="J11" s="136" t="s">
        <v>19</v>
      </c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21</v>
      </c>
      <c r="E12" s="41"/>
      <c r="F12" s="136" t="s">
        <v>22</v>
      </c>
      <c r="G12" s="41"/>
      <c r="H12" s="41"/>
      <c r="I12" s="146" t="s">
        <v>23</v>
      </c>
      <c r="J12" s="150" t="str">
        <f>'Rekapitulace stavby'!AN8</f>
        <v>4. 9. 2023</v>
      </c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25</v>
      </c>
      <c r="E14" s="41"/>
      <c r="F14" s="41"/>
      <c r="G14" s="41"/>
      <c r="H14" s="41"/>
      <c r="I14" s="146" t="s">
        <v>26</v>
      </c>
      <c r="J14" s="136" t="s">
        <v>19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">
        <v>22</v>
      </c>
      <c r="F15" s="41"/>
      <c r="G15" s="41"/>
      <c r="H15" s="41"/>
      <c r="I15" s="146" t="s">
        <v>27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6" t="s">
        <v>28</v>
      </c>
      <c r="E17" s="41"/>
      <c r="F17" s="41"/>
      <c r="G17" s="41"/>
      <c r="H17" s="41"/>
      <c r="I17" s="146" t="s">
        <v>26</v>
      </c>
      <c r="J17" s="36" t="str">
        <f>'Rekapitulace stavby'!AN13</f>
        <v>Vyplň údaj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6" t="s">
        <v>27</v>
      </c>
      <c r="J18" s="36" t="str">
        <f>'Rekapitulace stavby'!AN14</f>
        <v>Vyplň údaj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6" t="s">
        <v>30</v>
      </c>
      <c r="E20" s="41"/>
      <c r="F20" s="41"/>
      <c r="G20" s="41"/>
      <c r="H20" s="41"/>
      <c r="I20" s="146" t="s">
        <v>26</v>
      </c>
      <c r="J20" s="136" t="s">
        <v>19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">
        <v>31</v>
      </c>
      <c r="F21" s="41"/>
      <c r="G21" s="41"/>
      <c r="H21" s="41"/>
      <c r="I21" s="146" t="s">
        <v>27</v>
      </c>
      <c r="J21" s="136" t="s">
        <v>19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6" t="s">
        <v>33</v>
      </c>
      <c r="E23" s="41"/>
      <c r="F23" s="41"/>
      <c r="G23" s="41"/>
      <c r="H23" s="41"/>
      <c r="I23" s="146" t="s">
        <v>26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">
        <v>34</v>
      </c>
      <c r="F24" s="41"/>
      <c r="G24" s="41"/>
      <c r="H24" s="41"/>
      <c r="I24" s="146" t="s">
        <v>27</v>
      </c>
      <c r="J24" s="136" t="s">
        <v>19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6" t="s">
        <v>35</v>
      </c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1"/>
      <c r="B27" s="152"/>
      <c r="C27" s="151"/>
      <c r="D27" s="151"/>
      <c r="E27" s="153" t="s">
        <v>19</v>
      </c>
      <c r="F27" s="153"/>
      <c r="G27" s="153"/>
      <c r="H27" s="153"/>
      <c r="I27" s="151"/>
      <c r="J27" s="151"/>
      <c r="K27" s="151"/>
      <c r="L27" s="154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5"/>
      <c r="E29" s="155"/>
      <c r="F29" s="155"/>
      <c r="G29" s="155"/>
      <c r="H29" s="155"/>
      <c r="I29" s="155"/>
      <c r="J29" s="155"/>
      <c r="K29" s="155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6" t="s">
        <v>37</v>
      </c>
      <c r="E30" s="41"/>
      <c r="F30" s="41"/>
      <c r="G30" s="41"/>
      <c r="H30" s="41"/>
      <c r="I30" s="41"/>
      <c r="J30" s="157">
        <f>ROUND(J87, 2)</f>
        <v>0</v>
      </c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8" t="s">
        <v>39</v>
      </c>
      <c r="G32" s="41"/>
      <c r="H32" s="41"/>
      <c r="I32" s="158" t="s">
        <v>38</v>
      </c>
      <c r="J32" s="158" t="s">
        <v>40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9" t="s">
        <v>41</v>
      </c>
      <c r="E33" s="146" t="s">
        <v>42</v>
      </c>
      <c r="F33" s="160">
        <f>ROUND((SUM(BE87:BE435)),  2)</f>
        <v>0</v>
      </c>
      <c r="G33" s="41"/>
      <c r="H33" s="41"/>
      <c r="I33" s="161">
        <v>0.20999999999999999</v>
      </c>
      <c r="J33" s="160">
        <f>ROUND(((SUM(BE87:BE435))*I33),  2)</f>
        <v>0</v>
      </c>
      <c r="K33" s="41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6" t="s">
        <v>43</v>
      </c>
      <c r="F34" s="160">
        <f>ROUND((SUM(BF87:BF435)),  2)</f>
        <v>0</v>
      </c>
      <c r="G34" s="41"/>
      <c r="H34" s="41"/>
      <c r="I34" s="161">
        <v>0.12</v>
      </c>
      <c r="J34" s="160">
        <f>ROUND(((SUM(BF87:BF435))*I34), 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6" t="s">
        <v>44</v>
      </c>
      <c r="F35" s="160">
        <f>ROUND((SUM(BG87:BG435)),  2)</f>
        <v>0</v>
      </c>
      <c r="G35" s="41"/>
      <c r="H35" s="41"/>
      <c r="I35" s="161">
        <v>0.20999999999999999</v>
      </c>
      <c r="J35" s="160">
        <f>0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6" t="s">
        <v>45</v>
      </c>
      <c r="F36" s="160">
        <f>ROUND((SUM(BH87:BH435)),  2)</f>
        <v>0</v>
      </c>
      <c r="G36" s="41"/>
      <c r="H36" s="41"/>
      <c r="I36" s="161">
        <v>0.12</v>
      </c>
      <c r="J36" s="160">
        <f>0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46</v>
      </c>
      <c r="F37" s="160">
        <f>ROUND((SUM(BI87:BI435)),  2)</f>
        <v>0</v>
      </c>
      <c r="G37" s="41"/>
      <c r="H37" s="41"/>
      <c r="I37" s="161">
        <v>0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2"/>
      <c r="D39" s="163" t="s">
        <v>47</v>
      </c>
      <c r="E39" s="164"/>
      <c r="F39" s="164"/>
      <c r="G39" s="165" t="s">
        <v>48</v>
      </c>
      <c r="H39" s="166" t="s">
        <v>49</v>
      </c>
      <c r="I39" s="164"/>
      <c r="J39" s="167">
        <f>SUM(J30:J37)</f>
        <v>0</v>
      </c>
      <c r="K39" s="168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9"/>
      <c r="C40" s="170"/>
      <c r="D40" s="170"/>
      <c r="E40" s="170"/>
      <c r="F40" s="170"/>
      <c r="G40" s="170"/>
      <c r="H40" s="170"/>
      <c r="I40" s="170"/>
      <c r="J40" s="170"/>
      <c r="K40" s="170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1"/>
      <c r="C44" s="172"/>
      <c r="D44" s="172"/>
      <c r="E44" s="172"/>
      <c r="F44" s="172"/>
      <c r="G44" s="172"/>
      <c r="H44" s="172"/>
      <c r="I44" s="172"/>
      <c r="J44" s="172"/>
      <c r="K44" s="172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177</v>
      </c>
      <c r="D45" s="43"/>
      <c r="E45" s="43"/>
      <c r="F45" s="43"/>
      <c r="G45" s="43"/>
      <c r="H45" s="43"/>
      <c r="I45" s="43"/>
      <c r="J45" s="43"/>
      <c r="K45" s="43"/>
      <c r="L45" s="14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3" t="str">
        <f>E7</f>
        <v>VODOVOD BORKA</v>
      </c>
      <c r="F48" s="35"/>
      <c r="G48" s="35"/>
      <c r="H48" s="35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175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IO.03 - Vodovodní odbočky</v>
      </c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Obec Přestavlky u Čerčan</v>
      </c>
      <c r="G52" s="43"/>
      <c r="H52" s="43"/>
      <c r="I52" s="35" t="s">
        <v>23</v>
      </c>
      <c r="J52" s="75" t="str">
        <f>IF(J12="","",J12)</f>
        <v>4. 9. 2023</v>
      </c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25.65" customHeight="1">
      <c r="A54" s="41"/>
      <c r="B54" s="42"/>
      <c r="C54" s="35" t="s">
        <v>25</v>
      </c>
      <c r="D54" s="43"/>
      <c r="E54" s="43"/>
      <c r="F54" s="30" t="str">
        <f>E15</f>
        <v>Obec Přestavlky u Čerčan</v>
      </c>
      <c r="G54" s="43"/>
      <c r="H54" s="43"/>
      <c r="I54" s="35" t="s">
        <v>30</v>
      </c>
      <c r="J54" s="39" t="str">
        <f>E21</f>
        <v>Vodohospodářský rozvoj a výstavba, a.s.</v>
      </c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28</v>
      </c>
      <c r="D55" s="43"/>
      <c r="E55" s="43"/>
      <c r="F55" s="30" t="str">
        <f>IF(E18="","",E18)</f>
        <v>Vyplň údaj</v>
      </c>
      <c r="G55" s="43"/>
      <c r="H55" s="43"/>
      <c r="I55" s="35" t="s">
        <v>33</v>
      </c>
      <c r="J55" s="39" t="str">
        <f>E24</f>
        <v>M. Morská</v>
      </c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4" t="s">
        <v>178</v>
      </c>
      <c r="D57" s="175"/>
      <c r="E57" s="175"/>
      <c r="F57" s="175"/>
      <c r="G57" s="175"/>
      <c r="H57" s="175"/>
      <c r="I57" s="175"/>
      <c r="J57" s="176" t="s">
        <v>179</v>
      </c>
      <c r="K57" s="175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7" t="s">
        <v>69</v>
      </c>
      <c r="D59" s="43"/>
      <c r="E59" s="43"/>
      <c r="F59" s="43"/>
      <c r="G59" s="43"/>
      <c r="H59" s="43"/>
      <c r="I59" s="43"/>
      <c r="J59" s="105">
        <f>J87</f>
        <v>0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180</v>
      </c>
    </row>
    <row r="60" s="9" customFormat="1" ht="24.96" customHeight="1">
      <c r="A60" s="9"/>
      <c r="B60" s="178"/>
      <c r="C60" s="179"/>
      <c r="D60" s="180" t="s">
        <v>181</v>
      </c>
      <c r="E60" s="181"/>
      <c r="F60" s="181"/>
      <c r="G60" s="181"/>
      <c r="H60" s="181"/>
      <c r="I60" s="181"/>
      <c r="J60" s="182">
        <f>J88</f>
        <v>0</v>
      </c>
      <c r="K60" s="179"/>
      <c r="L60" s="18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4"/>
      <c r="C61" s="128"/>
      <c r="D61" s="185" t="s">
        <v>182</v>
      </c>
      <c r="E61" s="186"/>
      <c r="F61" s="186"/>
      <c r="G61" s="186"/>
      <c r="H61" s="186"/>
      <c r="I61" s="186"/>
      <c r="J61" s="187">
        <f>J89</f>
        <v>0</v>
      </c>
      <c r="K61" s="128"/>
      <c r="L61" s="18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4"/>
      <c r="C62" s="128"/>
      <c r="D62" s="185" t="s">
        <v>184</v>
      </c>
      <c r="E62" s="186"/>
      <c r="F62" s="186"/>
      <c r="G62" s="186"/>
      <c r="H62" s="186"/>
      <c r="I62" s="186"/>
      <c r="J62" s="187">
        <f>J240</f>
        <v>0</v>
      </c>
      <c r="K62" s="128"/>
      <c r="L62" s="18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4"/>
      <c r="C63" s="128"/>
      <c r="D63" s="185" t="s">
        <v>185</v>
      </c>
      <c r="E63" s="186"/>
      <c r="F63" s="186"/>
      <c r="G63" s="186"/>
      <c r="H63" s="186"/>
      <c r="I63" s="186"/>
      <c r="J63" s="187">
        <f>J247</f>
        <v>0</v>
      </c>
      <c r="K63" s="128"/>
      <c r="L63" s="18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4"/>
      <c r="C64" s="128"/>
      <c r="D64" s="185" t="s">
        <v>186</v>
      </c>
      <c r="E64" s="186"/>
      <c r="F64" s="186"/>
      <c r="G64" s="186"/>
      <c r="H64" s="186"/>
      <c r="I64" s="186"/>
      <c r="J64" s="187">
        <f>J306</f>
        <v>0</v>
      </c>
      <c r="K64" s="128"/>
      <c r="L64" s="18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4"/>
      <c r="C65" s="128"/>
      <c r="D65" s="185" t="s">
        <v>187</v>
      </c>
      <c r="E65" s="186"/>
      <c r="F65" s="186"/>
      <c r="G65" s="186"/>
      <c r="H65" s="186"/>
      <c r="I65" s="186"/>
      <c r="J65" s="187">
        <f>J370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188</v>
      </c>
      <c r="E66" s="186"/>
      <c r="F66" s="186"/>
      <c r="G66" s="186"/>
      <c r="H66" s="186"/>
      <c r="I66" s="186"/>
      <c r="J66" s="187">
        <f>J398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189</v>
      </c>
      <c r="E67" s="186"/>
      <c r="F67" s="186"/>
      <c r="G67" s="186"/>
      <c r="H67" s="186"/>
      <c r="I67" s="186"/>
      <c r="J67" s="187">
        <f>J431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41"/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14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6.96" customHeight="1">
      <c r="A69" s="41"/>
      <c r="B69" s="62"/>
      <c r="C69" s="63"/>
      <c r="D69" s="63"/>
      <c r="E69" s="63"/>
      <c r="F69" s="63"/>
      <c r="G69" s="63"/>
      <c r="H69" s="63"/>
      <c r="I69" s="63"/>
      <c r="J69" s="63"/>
      <c r="K69" s="63"/>
      <c r="L69" s="148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3" s="2" customFormat="1" ht="6.96" customHeight="1">
      <c r="A73" s="41"/>
      <c r="B73" s="64"/>
      <c r="C73" s="65"/>
      <c r="D73" s="65"/>
      <c r="E73" s="65"/>
      <c r="F73" s="65"/>
      <c r="G73" s="65"/>
      <c r="H73" s="65"/>
      <c r="I73" s="65"/>
      <c r="J73" s="65"/>
      <c r="K73" s="65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24.96" customHeight="1">
      <c r="A74" s="41"/>
      <c r="B74" s="42"/>
      <c r="C74" s="26" t="s">
        <v>194</v>
      </c>
      <c r="D74" s="43"/>
      <c r="E74" s="43"/>
      <c r="F74" s="43"/>
      <c r="G74" s="43"/>
      <c r="H74" s="43"/>
      <c r="I74" s="43"/>
      <c r="J74" s="43"/>
      <c r="K74" s="4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5" t="s">
        <v>16</v>
      </c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3"/>
      <c r="D77" s="43"/>
      <c r="E77" s="173" t="str">
        <f>E7</f>
        <v>VODOVOD BORKA</v>
      </c>
      <c r="F77" s="35"/>
      <c r="G77" s="35"/>
      <c r="H77" s="35"/>
      <c r="I77" s="43"/>
      <c r="J77" s="43"/>
      <c r="K77" s="4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5" t="s">
        <v>175</v>
      </c>
      <c r="D78" s="43"/>
      <c r="E78" s="43"/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6.5" customHeight="1">
      <c r="A79" s="41"/>
      <c r="B79" s="42"/>
      <c r="C79" s="43"/>
      <c r="D79" s="43"/>
      <c r="E79" s="72" t="str">
        <f>E9</f>
        <v>IO.03 - Vodovodní odbočky</v>
      </c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21</v>
      </c>
      <c r="D81" s="43"/>
      <c r="E81" s="43"/>
      <c r="F81" s="30" t="str">
        <f>F12</f>
        <v>Obec Přestavlky u Čerčan</v>
      </c>
      <c r="G81" s="43"/>
      <c r="H81" s="43"/>
      <c r="I81" s="35" t="s">
        <v>23</v>
      </c>
      <c r="J81" s="75" t="str">
        <f>IF(J12="","",J12)</f>
        <v>4. 9. 2023</v>
      </c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25.65" customHeight="1">
      <c r="A83" s="41"/>
      <c r="B83" s="42"/>
      <c r="C83" s="35" t="s">
        <v>25</v>
      </c>
      <c r="D83" s="43"/>
      <c r="E83" s="43"/>
      <c r="F83" s="30" t="str">
        <f>E15</f>
        <v>Obec Přestavlky u Čerčan</v>
      </c>
      <c r="G83" s="43"/>
      <c r="H83" s="43"/>
      <c r="I83" s="35" t="s">
        <v>30</v>
      </c>
      <c r="J83" s="39" t="str">
        <f>E21</f>
        <v>Vodohospodářský rozvoj a výstavba, a.s.</v>
      </c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5.15" customHeight="1">
      <c r="A84" s="41"/>
      <c r="B84" s="42"/>
      <c r="C84" s="35" t="s">
        <v>28</v>
      </c>
      <c r="D84" s="43"/>
      <c r="E84" s="43"/>
      <c r="F84" s="30" t="str">
        <f>IF(E18="","",E18)</f>
        <v>Vyplň údaj</v>
      </c>
      <c r="G84" s="43"/>
      <c r="H84" s="43"/>
      <c r="I84" s="35" t="s">
        <v>33</v>
      </c>
      <c r="J84" s="39" t="str">
        <f>E24</f>
        <v>M. Morská</v>
      </c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0.32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1" customFormat="1" ht="29.28" customHeight="1">
      <c r="A86" s="189"/>
      <c r="B86" s="190"/>
      <c r="C86" s="191" t="s">
        <v>195</v>
      </c>
      <c r="D86" s="192" t="s">
        <v>56</v>
      </c>
      <c r="E86" s="192" t="s">
        <v>52</v>
      </c>
      <c r="F86" s="192" t="s">
        <v>53</v>
      </c>
      <c r="G86" s="192" t="s">
        <v>196</v>
      </c>
      <c r="H86" s="192" t="s">
        <v>197</v>
      </c>
      <c r="I86" s="192" t="s">
        <v>198</v>
      </c>
      <c r="J86" s="192" t="s">
        <v>179</v>
      </c>
      <c r="K86" s="193" t="s">
        <v>199</v>
      </c>
      <c r="L86" s="194"/>
      <c r="M86" s="95" t="s">
        <v>19</v>
      </c>
      <c r="N86" s="96" t="s">
        <v>41</v>
      </c>
      <c r="O86" s="96" t="s">
        <v>200</v>
      </c>
      <c r="P86" s="96" t="s">
        <v>201</v>
      </c>
      <c r="Q86" s="96" t="s">
        <v>202</v>
      </c>
      <c r="R86" s="96" t="s">
        <v>203</v>
      </c>
      <c r="S86" s="96" t="s">
        <v>204</v>
      </c>
      <c r="T86" s="97" t="s">
        <v>205</v>
      </c>
      <c r="U86" s="189"/>
      <c r="V86" s="189"/>
      <c r="W86" s="189"/>
      <c r="X86" s="189"/>
      <c r="Y86" s="189"/>
      <c r="Z86" s="189"/>
      <c r="AA86" s="189"/>
      <c r="AB86" s="189"/>
      <c r="AC86" s="189"/>
      <c r="AD86" s="189"/>
      <c r="AE86" s="189"/>
    </row>
    <row r="87" s="2" customFormat="1" ht="22.8" customHeight="1">
      <c r="A87" s="41"/>
      <c r="B87" s="42"/>
      <c r="C87" s="102" t="s">
        <v>206</v>
      </c>
      <c r="D87" s="43"/>
      <c r="E87" s="43"/>
      <c r="F87" s="43"/>
      <c r="G87" s="43"/>
      <c r="H87" s="43"/>
      <c r="I87" s="43"/>
      <c r="J87" s="195">
        <f>BK87</f>
        <v>0</v>
      </c>
      <c r="K87" s="43"/>
      <c r="L87" s="47"/>
      <c r="M87" s="98"/>
      <c r="N87" s="196"/>
      <c r="O87" s="99"/>
      <c r="P87" s="197">
        <f>P88</f>
        <v>0</v>
      </c>
      <c r="Q87" s="99"/>
      <c r="R87" s="197">
        <f>R88</f>
        <v>7.5977198499999989</v>
      </c>
      <c r="S87" s="99"/>
      <c r="T87" s="198">
        <f>T88</f>
        <v>52.793999999999997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T87" s="20" t="s">
        <v>70</v>
      </c>
      <c r="AU87" s="20" t="s">
        <v>180</v>
      </c>
      <c r="BK87" s="199">
        <f>BK88</f>
        <v>0</v>
      </c>
    </row>
    <row r="88" s="12" customFormat="1" ht="25.92" customHeight="1">
      <c r="A88" s="12"/>
      <c r="B88" s="200"/>
      <c r="C88" s="201"/>
      <c r="D88" s="202" t="s">
        <v>70</v>
      </c>
      <c r="E88" s="203" t="s">
        <v>207</v>
      </c>
      <c r="F88" s="203" t="s">
        <v>208</v>
      </c>
      <c r="G88" s="201"/>
      <c r="H88" s="201"/>
      <c r="I88" s="204"/>
      <c r="J88" s="205">
        <f>BK88</f>
        <v>0</v>
      </c>
      <c r="K88" s="201"/>
      <c r="L88" s="206"/>
      <c r="M88" s="207"/>
      <c r="N88" s="208"/>
      <c r="O88" s="208"/>
      <c r="P88" s="209">
        <f>P89+P240+P247+P306+P370+P398+P431</f>
        <v>0</v>
      </c>
      <c r="Q88" s="208"/>
      <c r="R88" s="209">
        <f>R89+R240+R247+R306+R370+R398+R431</f>
        <v>7.5977198499999989</v>
      </c>
      <c r="S88" s="208"/>
      <c r="T88" s="210">
        <f>T89+T240+T247+T306+T370+T398+T431</f>
        <v>52.793999999999997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11" t="s">
        <v>79</v>
      </c>
      <c r="AT88" s="212" t="s">
        <v>70</v>
      </c>
      <c r="AU88" s="212" t="s">
        <v>71</v>
      </c>
      <c r="AY88" s="211" t="s">
        <v>209</v>
      </c>
      <c r="BK88" s="213">
        <f>BK89+BK240+BK247+BK306+BK370+BK398+BK431</f>
        <v>0</v>
      </c>
    </row>
    <row r="89" s="12" customFormat="1" ht="22.8" customHeight="1">
      <c r="A89" s="12"/>
      <c r="B89" s="200"/>
      <c r="C89" s="201"/>
      <c r="D89" s="202" t="s">
        <v>70</v>
      </c>
      <c r="E89" s="214" t="s">
        <v>79</v>
      </c>
      <c r="F89" s="214" t="s">
        <v>210</v>
      </c>
      <c r="G89" s="201"/>
      <c r="H89" s="201"/>
      <c r="I89" s="204"/>
      <c r="J89" s="215">
        <f>BK89</f>
        <v>0</v>
      </c>
      <c r="K89" s="201"/>
      <c r="L89" s="206"/>
      <c r="M89" s="207"/>
      <c r="N89" s="208"/>
      <c r="O89" s="208"/>
      <c r="P89" s="209">
        <f>SUM(P90:P239)</f>
        <v>0</v>
      </c>
      <c r="Q89" s="208"/>
      <c r="R89" s="209">
        <f>SUM(R90:R239)</f>
        <v>0.23178000000000001</v>
      </c>
      <c r="S89" s="208"/>
      <c r="T89" s="210">
        <f>SUM(T90:T239)</f>
        <v>52.793999999999997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1" t="s">
        <v>79</v>
      </c>
      <c r="AT89" s="212" t="s">
        <v>70</v>
      </c>
      <c r="AU89" s="212" t="s">
        <v>79</v>
      </c>
      <c r="AY89" s="211" t="s">
        <v>209</v>
      </c>
      <c r="BK89" s="213">
        <f>SUM(BK90:BK239)</f>
        <v>0</v>
      </c>
    </row>
    <row r="90" s="2" customFormat="1" ht="37.8" customHeight="1">
      <c r="A90" s="41"/>
      <c r="B90" s="42"/>
      <c r="C90" s="216" t="s">
        <v>79</v>
      </c>
      <c r="D90" s="216" t="s">
        <v>211</v>
      </c>
      <c r="E90" s="217" t="s">
        <v>2871</v>
      </c>
      <c r="F90" s="218" t="s">
        <v>2872</v>
      </c>
      <c r="G90" s="219" t="s">
        <v>258</v>
      </c>
      <c r="H90" s="220">
        <v>12</v>
      </c>
      <c r="I90" s="221"/>
      <c r="J90" s="222">
        <f>ROUND(I90*H90,2)</f>
        <v>0</v>
      </c>
      <c r="K90" s="218" t="s">
        <v>215</v>
      </c>
      <c r="L90" s="47"/>
      <c r="M90" s="223" t="s">
        <v>19</v>
      </c>
      <c r="N90" s="224" t="s">
        <v>42</v>
      </c>
      <c r="O90" s="87"/>
      <c r="P90" s="225">
        <f>O90*H90</f>
        <v>0</v>
      </c>
      <c r="Q90" s="225">
        <v>0</v>
      </c>
      <c r="R90" s="225">
        <f>Q90*H90</f>
        <v>0</v>
      </c>
      <c r="S90" s="225">
        <v>0.26000000000000001</v>
      </c>
      <c r="T90" s="226">
        <f>S90*H90</f>
        <v>3.1200000000000001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227" t="s">
        <v>216</v>
      </c>
      <c r="AT90" s="227" t="s">
        <v>211</v>
      </c>
      <c r="AU90" s="227" t="s">
        <v>81</v>
      </c>
      <c r="AY90" s="20" t="s">
        <v>209</v>
      </c>
      <c r="BE90" s="228">
        <f>IF(N90="základní",J90,0)</f>
        <v>0</v>
      </c>
      <c r="BF90" s="228">
        <f>IF(N90="snížená",J90,0)</f>
        <v>0</v>
      </c>
      <c r="BG90" s="228">
        <f>IF(N90="zákl. přenesená",J90,0)</f>
        <v>0</v>
      </c>
      <c r="BH90" s="228">
        <f>IF(N90="sníž. přenesená",J90,0)</f>
        <v>0</v>
      </c>
      <c r="BI90" s="228">
        <f>IF(N90="nulová",J90,0)</f>
        <v>0</v>
      </c>
      <c r="BJ90" s="20" t="s">
        <v>79</v>
      </c>
      <c r="BK90" s="228">
        <f>ROUND(I90*H90,2)</f>
        <v>0</v>
      </c>
      <c r="BL90" s="20" t="s">
        <v>216</v>
      </c>
      <c r="BM90" s="227" t="s">
        <v>2873</v>
      </c>
    </row>
    <row r="91" s="2" customFormat="1">
      <c r="A91" s="41"/>
      <c r="B91" s="42"/>
      <c r="C91" s="43"/>
      <c r="D91" s="229" t="s">
        <v>218</v>
      </c>
      <c r="E91" s="43"/>
      <c r="F91" s="230" t="s">
        <v>2874</v>
      </c>
      <c r="G91" s="43"/>
      <c r="H91" s="43"/>
      <c r="I91" s="231"/>
      <c r="J91" s="43"/>
      <c r="K91" s="43"/>
      <c r="L91" s="47"/>
      <c r="M91" s="232"/>
      <c r="N91" s="233"/>
      <c r="O91" s="87"/>
      <c r="P91" s="87"/>
      <c r="Q91" s="87"/>
      <c r="R91" s="87"/>
      <c r="S91" s="87"/>
      <c r="T91" s="88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20" t="s">
        <v>218</v>
      </c>
      <c r="AU91" s="20" t="s">
        <v>81</v>
      </c>
    </row>
    <row r="92" s="13" customFormat="1">
      <c r="A92" s="13"/>
      <c r="B92" s="234"/>
      <c r="C92" s="235"/>
      <c r="D92" s="236" t="s">
        <v>220</v>
      </c>
      <c r="E92" s="237" t="s">
        <v>19</v>
      </c>
      <c r="F92" s="238" t="s">
        <v>1185</v>
      </c>
      <c r="G92" s="235"/>
      <c r="H92" s="237" t="s">
        <v>19</v>
      </c>
      <c r="I92" s="239"/>
      <c r="J92" s="235"/>
      <c r="K92" s="235"/>
      <c r="L92" s="240"/>
      <c r="M92" s="241"/>
      <c r="N92" s="242"/>
      <c r="O92" s="242"/>
      <c r="P92" s="242"/>
      <c r="Q92" s="242"/>
      <c r="R92" s="242"/>
      <c r="S92" s="242"/>
      <c r="T92" s="24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44" t="s">
        <v>220</v>
      </c>
      <c r="AU92" s="244" t="s">
        <v>81</v>
      </c>
      <c r="AV92" s="13" t="s">
        <v>79</v>
      </c>
      <c r="AW92" s="13" t="s">
        <v>32</v>
      </c>
      <c r="AX92" s="13" t="s">
        <v>71</v>
      </c>
      <c r="AY92" s="244" t="s">
        <v>209</v>
      </c>
    </row>
    <row r="93" s="13" customFormat="1">
      <c r="A93" s="13"/>
      <c r="B93" s="234"/>
      <c r="C93" s="235"/>
      <c r="D93" s="236" t="s">
        <v>220</v>
      </c>
      <c r="E93" s="237" t="s">
        <v>19</v>
      </c>
      <c r="F93" s="238" t="s">
        <v>2875</v>
      </c>
      <c r="G93" s="235"/>
      <c r="H93" s="237" t="s">
        <v>19</v>
      </c>
      <c r="I93" s="239"/>
      <c r="J93" s="235"/>
      <c r="K93" s="235"/>
      <c r="L93" s="240"/>
      <c r="M93" s="241"/>
      <c r="N93" s="242"/>
      <c r="O93" s="242"/>
      <c r="P93" s="242"/>
      <c r="Q93" s="242"/>
      <c r="R93" s="242"/>
      <c r="S93" s="242"/>
      <c r="T93" s="24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4" t="s">
        <v>220</v>
      </c>
      <c r="AU93" s="244" t="s">
        <v>81</v>
      </c>
      <c r="AV93" s="13" t="s">
        <v>79</v>
      </c>
      <c r="AW93" s="13" t="s">
        <v>32</v>
      </c>
      <c r="AX93" s="13" t="s">
        <v>71</v>
      </c>
      <c r="AY93" s="244" t="s">
        <v>209</v>
      </c>
    </row>
    <row r="94" s="14" customFormat="1">
      <c r="A94" s="14"/>
      <c r="B94" s="245"/>
      <c r="C94" s="246"/>
      <c r="D94" s="236" t="s">
        <v>220</v>
      </c>
      <c r="E94" s="247" t="s">
        <v>19</v>
      </c>
      <c r="F94" s="248" t="s">
        <v>2876</v>
      </c>
      <c r="G94" s="246"/>
      <c r="H94" s="249">
        <v>12</v>
      </c>
      <c r="I94" s="250"/>
      <c r="J94" s="246"/>
      <c r="K94" s="246"/>
      <c r="L94" s="251"/>
      <c r="M94" s="252"/>
      <c r="N94" s="253"/>
      <c r="O94" s="253"/>
      <c r="P94" s="253"/>
      <c r="Q94" s="253"/>
      <c r="R94" s="253"/>
      <c r="S94" s="253"/>
      <c r="T94" s="25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T94" s="255" t="s">
        <v>220</v>
      </c>
      <c r="AU94" s="255" t="s">
        <v>81</v>
      </c>
      <c r="AV94" s="14" t="s">
        <v>81</v>
      </c>
      <c r="AW94" s="14" t="s">
        <v>32</v>
      </c>
      <c r="AX94" s="14" t="s">
        <v>79</v>
      </c>
      <c r="AY94" s="255" t="s">
        <v>209</v>
      </c>
    </row>
    <row r="95" s="2" customFormat="1" ht="37.8" customHeight="1">
      <c r="A95" s="41"/>
      <c r="B95" s="42"/>
      <c r="C95" s="216" t="s">
        <v>81</v>
      </c>
      <c r="D95" s="216" t="s">
        <v>211</v>
      </c>
      <c r="E95" s="217" t="s">
        <v>256</v>
      </c>
      <c r="F95" s="218" t="s">
        <v>257</v>
      </c>
      <c r="G95" s="219" t="s">
        <v>258</v>
      </c>
      <c r="H95" s="220">
        <v>15</v>
      </c>
      <c r="I95" s="221"/>
      <c r="J95" s="222">
        <f>ROUND(I95*H95,2)</f>
        <v>0</v>
      </c>
      <c r="K95" s="218" t="s">
        <v>215</v>
      </c>
      <c r="L95" s="47"/>
      <c r="M95" s="223" t="s">
        <v>19</v>
      </c>
      <c r="N95" s="224" t="s">
        <v>42</v>
      </c>
      <c r="O95" s="87"/>
      <c r="P95" s="225">
        <f>O95*H95</f>
        <v>0</v>
      </c>
      <c r="Q95" s="225">
        <v>0</v>
      </c>
      <c r="R95" s="225">
        <f>Q95*H95</f>
        <v>0</v>
      </c>
      <c r="S95" s="225">
        <v>0.40000000000000002</v>
      </c>
      <c r="T95" s="226">
        <f>S95*H95</f>
        <v>6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7" t="s">
        <v>216</v>
      </c>
      <c r="AT95" s="227" t="s">
        <v>211</v>
      </c>
      <c r="AU95" s="227" t="s">
        <v>81</v>
      </c>
      <c r="AY95" s="20" t="s">
        <v>209</v>
      </c>
      <c r="BE95" s="228">
        <f>IF(N95="základní",J95,0)</f>
        <v>0</v>
      </c>
      <c r="BF95" s="228">
        <f>IF(N95="snížená",J95,0)</f>
        <v>0</v>
      </c>
      <c r="BG95" s="228">
        <f>IF(N95="zákl. přenesená",J95,0)</f>
        <v>0</v>
      </c>
      <c r="BH95" s="228">
        <f>IF(N95="sníž. přenesená",J95,0)</f>
        <v>0</v>
      </c>
      <c r="BI95" s="228">
        <f>IF(N95="nulová",J95,0)</f>
        <v>0</v>
      </c>
      <c r="BJ95" s="20" t="s">
        <v>79</v>
      </c>
      <c r="BK95" s="228">
        <f>ROUND(I95*H95,2)</f>
        <v>0</v>
      </c>
      <c r="BL95" s="20" t="s">
        <v>216</v>
      </c>
      <c r="BM95" s="227" t="s">
        <v>2877</v>
      </c>
    </row>
    <row r="96" s="2" customFormat="1">
      <c r="A96" s="41"/>
      <c r="B96" s="42"/>
      <c r="C96" s="43"/>
      <c r="D96" s="229" t="s">
        <v>218</v>
      </c>
      <c r="E96" s="43"/>
      <c r="F96" s="230" t="s">
        <v>260</v>
      </c>
      <c r="G96" s="43"/>
      <c r="H96" s="43"/>
      <c r="I96" s="231"/>
      <c r="J96" s="43"/>
      <c r="K96" s="43"/>
      <c r="L96" s="47"/>
      <c r="M96" s="232"/>
      <c r="N96" s="233"/>
      <c r="O96" s="87"/>
      <c r="P96" s="87"/>
      <c r="Q96" s="87"/>
      <c r="R96" s="87"/>
      <c r="S96" s="87"/>
      <c r="T96" s="88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218</v>
      </c>
      <c r="AU96" s="20" t="s">
        <v>81</v>
      </c>
    </row>
    <row r="97" s="13" customFormat="1">
      <c r="A97" s="13"/>
      <c r="B97" s="234"/>
      <c r="C97" s="235"/>
      <c r="D97" s="236" t="s">
        <v>220</v>
      </c>
      <c r="E97" s="237" t="s">
        <v>19</v>
      </c>
      <c r="F97" s="238" t="s">
        <v>1185</v>
      </c>
      <c r="G97" s="235"/>
      <c r="H97" s="237" t="s">
        <v>19</v>
      </c>
      <c r="I97" s="239"/>
      <c r="J97" s="235"/>
      <c r="K97" s="235"/>
      <c r="L97" s="240"/>
      <c r="M97" s="241"/>
      <c r="N97" s="242"/>
      <c r="O97" s="242"/>
      <c r="P97" s="242"/>
      <c r="Q97" s="242"/>
      <c r="R97" s="242"/>
      <c r="S97" s="242"/>
      <c r="T97" s="24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4" t="s">
        <v>220</v>
      </c>
      <c r="AU97" s="244" t="s">
        <v>81</v>
      </c>
      <c r="AV97" s="13" t="s">
        <v>79</v>
      </c>
      <c r="AW97" s="13" t="s">
        <v>32</v>
      </c>
      <c r="AX97" s="13" t="s">
        <v>71</v>
      </c>
      <c r="AY97" s="244" t="s">
        <v>209</v>
      </c>
    </row>
    <row r="98" s="13" customFormat="1">
      <c r="A98" s="13"/>
      <c r="B98" s="234"/>
      <c r="C98" s="235"/>
      <c r="D98" s="236" t="s">
        <v>220</v>
      </c>
      <c r="E98" s="237" t="s">
        <v>19</v>
      </c>
      <c r="F98" s="238" t="s">
        <v>261</v>
      </c>
      <c r="G98" s="235"/>
      <c r="H98" s="237" t="s">
        <v>19</v>
      </c>
      <c r="I98" s="239"/>
      <c r="J98" s="235"/>
      <c r="K98" s="235"/>
      <c r="L98" s="240"/>
      <c r="M98" s="241"/>
      <c r="N98" s="242"/>
      <c r="O98" s="242"/>
      <c r="P98" s="242"/>
      <c r="Q98" s="242"/>
      <c r="R98" s="242"/>
      <c r="S98" s="242"/>
      <c r="T98" s="24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4" t="s">
        <v>220</v>
      </c>
      <c r="AU98" s="244" t="s">
        <v>81</v>
      </c>
      <c r="AV98" s="13" t="s">
        <v>79</v>
      </c>
      <c r="AW98" s="13" t="s">
        <v>32</v>
      </c>
      <c r="AX98" s="13" t="s">
        <v>71</v>
      </c>
      <c r="AY98" s="244" t="s">
        <v>209</v>
      </c>
    </row>
    <row r="99" s="14" customFormat="1">
      <c r="A99" s="14"/>
      <c r="B99" s="245"/>
      <c r="C99" s="246"/>
      <c r="D99" s="236" t="s">
        <v>220</v>
      </c>
      <c r="E99" s="247" t="s">
        <v>19</v>
      </c>
      <c r="F99" s="248" t="s">
        <v>2878</v>
      </c>
      <c r="G99" s="246"/>
      <c r="H99" s="249">
        <v>15</v>
      </c>
      <c r="I99" s="250"/>
      <c r="J99" s="246"/>
      <c r="K99" s="246"/>
      <c r="L99" s="251"/>
      <c r="M99" s="252"/>
      <c r="N99" s="253"/>
      <c r="O99" s="253"/>
      <c r="P99" s="253"/>
      <c r="Q99" s="253"/>
      <c r="R99" s="253"/>
      <c r="S99" s="253"/>
      <c r="T99" s="25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5" t="s">
        <v>220</v>
      </c>
      <c r="AU99" s="255" t="s">
        <v>81</v>
      </c>
      <c r="AV99" s="14" t="s">
        <v>81</v>
      </c>
      <c r="AW99" s="14" t="s">
        <v>32</v>
      </c>
      <c r="AX99" s="14" t="s">
        <v>79</v>
      </c>
      <c r="AY99" s="255" t="s">
        <v>209</v>
      </c>
    </row>
    <row r="100" s="2" customFormat="1" ht="37.8" customHeight="1">
      <c r="A100" s="41"/>
      <c r="B100" s="42"/>
      <c r="C100" s="216" t="s">
        <v>146</v>
      </c>
      <c r="D100" s="216" t="s">
        <v>211</v>
      </c>
      <c r="E100" s="217" t="s">
        <v>2879</v>
      </c>
      <c r="F100" s="218" t="s">
        <v>2880</v>
      </c>
      <c r="G100" s="219" t="s">
        <v>258</v>
      </c>
      <c r="H100" s="220">
        <v>7.2000000000000002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0.28999999999999998</v>
      </c>
      <c r="T100" s="226">
        <f>S100*H100</f>
        <v>2.0880000000000001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2881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2882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1185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3" customFormat="1">
      <c r="A103" s="13"/>
      <c r="B103" s="234"/>
      <c r="C103" s="235"/>
      <c r="D103" s="236" t="s">
        <v>220</v>
      </c>
      <c r="E103" s="237" t="s">
        <v>19</v>
      </c>
      <c r="F103" s="238" t="s">
        <v>2875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220</v>
      </c>
      <c r="AU103" s="244" t="s">
        <v>81</v>
      </c>
      <c r="AV103" s="13" t="s">
        <v>79</v>
      </c>
      <c r="AW103" s="13" t="s">
        <v>32</v>
      </c>
      <c r="AX103" s="13" t="s">
        <v>71</v>
      </c>
      <c r="AY103" s="244" t="s">
        <v>209</v>
      </c>
    </row>
    <row r="104" s="14" customFormat="1">
      <c r="A104" s="14"/>
      <c r="B104" s="245"/>
      <c r="C104" s="246"/>
      <c r="D104" s="236" t="s">
        <v>220</v>
      </c>
      <c r="E104" s="247" t="s">
        <v>19</v>
      </c>
      <c r="F104" s="248" t="s">
        <v>2883</v>
      </c>
      <c r="G104" s="246"/>
      <c r="H104" s="249">
        <v>7.2000000000000002</v>
      </c>
      <c r="I104" s="250"/>
      <c r="J104" s="246"/>
      <c r="K104" s="246"/>
      <c r="L104" s="251"/>
      <c r="M104" s="252"/>
      <c r="N104" s="253"/>
      <c r="O104" s="253"/>
      <c r="P104" s="253"/>
      <c r="Q104" s="253"/>
      <c r="R104" s="253"/>
      <c r="S104" s="253"/>
      <c r="T104" s="25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5" t="s">
        <v>220</v>
      </c>
      <c r="AU104" s="255" t="s">
        <v>81</v>
      </c>
      <c r="AV104" s="14" t="s">
        <v>81</v>
      </c>
      <c r="AW104" s="14" t="s">
        <v>32</v>
      </c>
      <c r="AX104" s="14" t="s">
        <v>79</v>
      </c>
      <c r="AY104" s="255" t="s">
        <v>209</v>
      </c>
    </row>
    <row r="105" s="2" customFormat="1" ht="37.8" customHeight="1">
      <c r="A105" s="41"/>
      <c r="B105" s="42"/>
      <c r="C105" s="216" t="s">
        <v>216</v>
      </c>
      <c r="D105" s="216" t="s">
        <v>211</v>
      </c>
      <c r="E105" s="217" t="s">
        <v>273</v>
      </c>
      <c r="F105" s="218" t="s">
        <v>274</v>
      </c>
      <c r="G105" s="219" t="s">
        <v>258</v>
      </c>
      <c r="H105" s="220">
        <v>42.899999999999999</v>
      </c>
      <c r="I105" s="221"/>
      <c r="J105" s="222">
        <f>ROUND(I105*H105,2)</f>
        <v>0</v>
      </c>
      <c r="K105" s="218" t="s">
        <v>215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0.44</v>
      </c>
      <c r="T105" s="226">
        <f>S105*H105</f>
        <v>18.876000000000001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216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216</v>
      </c>
      <c r="BM105" s="227" t="s">
        <v>2884</v>
      </c>
    </row>
    <row r="106" s="2" customFormat="1">
      <c r="A106" s="41"/>
      <c r="B106" s="42"/>
      <c r="C106" s="43"/>
      <c r="D106" s="229" t="s">
        <v>218</v>
      </c>
      <c r="E106" s="43"/>
      <c r="F106" s="230" t="s">
        <v>276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218</v>
      </c>
      <c r="AU106" s="20" t="s">
        <v>81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1185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278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81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4" customFormat="1">
      <c r="A109" s="14"/>
      <c r="B109" s="245"/>
      <c r="C109" s="246"/>
      <c r="D109" s="236" t="s">
        <v>220</v>
      </c>
      <c r="E109" s="247" t="s">
        <v>19</v>
      </c>
      <c r="F109" s="248" t="s">
        <v>2885</v>
      </c>
      <c r="G109" s="246"/>
      <c r="H109" s="249">
        <v>6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220</v>
      </c>
      <c r="AU109" s="255" t="s">
        <v>81</v>
      </c>
      <c r="AV109" s="14" t="s">
        <v>81</v>
      </c>
      <c r="AW109" s="14" t="s">
        <v>32</v>
      </c>
      <c r="AX109" s="14" t="s">
        <v>71</v>
      </c>
      <c r="AY109" s="255" t="s">
        <v>209</v>
      </c>
    </row>
    <row r="110" s="13" customFormat="1">
      <c r="A110" s="13"/>
      <c r="B110" s="234"/>
      <c r="C110" s="235"/>
      <c r="D110" s="236" t="s">
        <v>220</v>
      </c>
      <c r="E110" s="237" t="s">
        <v>19</v>
      </c>
      <c r="F110" s="238" t="s">
        <v>2886</v>
      </c>
      <c r="G110" s="235"/>
      <c r="H110" s="237" t="s">
        <v>19</v>
      </c>
      <c r="I110" s="239"/>
      <c r="J110" s="235"/>
      <c r="K110" s="235"/>
      <c r="L110" s="240"/>
      <c r="M110" s="241"/>
      <c r="N110" s="242"/>
      <c r="O110" s="242"/>
      <c r="P110" s="242"/>
      <c r="Q110" s="242"/>
      <c r="R110" s="242"/>
      <c r="S110" s="242"/>
      <c r="T110" s="24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4" t="s">
        <v>220</v>
      </c>
      <c r="AU110" s="244" t="s">
        <v>81</v>
      </c>
      <c r="AV110" s="13" t="s">
        <v>79</v>
      </c>
      <c r="AW110" s="13" t="s">
        <v>32</v>
      </c>
      <c r="AX110" s="13" t="s">
        <v>71</v>
      </c>
      <c r="AY110" s="244" t="s">
        <v>209</v>
      </c>
    </row>
    <row r="111" s="14" customFormat="1">
      <c r="A111" s="14"/>
      <c r="B111" s="245"/>
      <c r="C111" s="246"/>
      <c r="D111" s="236" t="s">
        <v>220</v>
      </c>
      <c r="E111" s="247" t="s">
        <v>19</v>
      </c>
      <c r="F111" s="248" t="s">
        <v>2887</v>
      </c>
      <c r="G111" s="246"/>
      <c r="H111" s="249">
        <v>36.899999999999999</v>
      </c>
      <c r="I111" s="250"/>
      <c r="J111" s="246"/>
      <c r="K111" s="246"/>
      <c r="L111" s="251"/>
      <c r="M111" s="252"/>
      <c r="N111" s="253"/>
      <c r="O111" s="253"/>
      <c r="P111" s="253"/>
      <c r="Q111" s="253"/>
      <c r="R111" s="253"/>
      <c r="S111" s="253"/>
      <c r="T111" s="25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5" t="s">
        <v>220</v>
      </c>
      <c r="AU111" s="255" t="s">
        <v>81</v>
      </c>
      <c r="AV111" s="14" t="s">
        <v>81</v>
      </c>
      <c r="AW111" s="14" t="s">
        <v>32</v>
      </c>
      <c r="AX111" s="14" t="s">
        <v>71</v>
      </c>
      <c r="AY111" s="255" t="s">
        <v>209</v>
      </c>
    </row>
    <row r="112" s="15" customFormat="1">
      <c r="A112" s="15"/>
      <c r="B112" s="256"/>
      <c r="C112" s="257"/>
      <c r="D112" s="236" t="s">
        <v>220</v>
      </c>
      <c r="E112" s="258" t="s">
        <v>19</v>
      </c>
      <c r="F112" s="259" t="s">
        <v>271</v>
      </c>
      <c r="G112" s="257"/>
      <c r="H112" s="260">
        <v>42.899999999999999</v>
      </c>
      <c r="I112" s="261"/>
      <c r="J112" s="257"/>
      <c r="K112" s="257"/>
      <c r="L112" s="262"/>
      <c r="M112" s="263"/>
      <c r="N112" s="264"/>
      <c r="O112" s="264"/>
      <c r="P112" s="264"/>
      <c r="Q112" s="264"/>
      <c r="R112" s="264"/>
      <c r="S112" s="264"/>
      <c r="T112" s="26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T112" s="266" t="s">
        <v>220</v>
      </c>
      <c r="AU112" s="266" t="s">
        <v>81</v>
      </c>
      <c r="AV112" s="15" t="s">
        <v>216</v>
      </c>
      <c r="AW112" s="15" t="s">
        <v>32</v>
      </c>
      <c r="AX112" s="15" t="s">
        <v>79</v>
      </c>
      <c r="AY112" s="266" t="s">
        <v>209</v>
      </c>
    </row>
    <row r="113" s="2" customFormat="1" ht="37.8" customHeight="1">
      <c r="A113" s="41"/>
      <c r="B113" s="42"/>
      <c r="C113" s="216" t="s">
        <v>236</v>
      </c>
      <c r="D113" s="216" t="s">
        <v>211</v>
      </c>
      <c r="E113" s="217" t="s">
        <v>1611</v>
      </c>
      <c r="F113" s="218" t="s">
        <v>1612</v>
      </c>
      <c r="G113" s="219" t="s">
        <v>258</v>
      </c>
      <c r="H113" s="220">
        <v>22.199999999999999</v>
      </c>
      <c r="I113" s="221"/>
      <c r="J113" s="222">
        <f>ROUND(I113*H113,2)</f>
        <v>0</v>
      </c>
      <c r="K113" s="218" t="s">
        <v>215</v>
      </c>
      <c r="L113" s="47"/>
      <c r="M113" s="223" t="s">
        <v>19</v>
      </c>
      <c r="N113" s="224" t="s">
        <v>42</v>
      </c>
      <c r="O113" s="87"/>
      <c r="P113" s="225">
        <f>O113*H113</f>
        <v>0</v>
      </c>
      <c r="Q113" s="225">
        <v>0</v>
      </c>
      <c r="R113" s="225">
        <f>Q113*H113</f>
        <v>0</v>
      </c>
      <c r="S113" s="225">
        <v>0.57999999999999996</v>
      </c>
      <c r="T113" s="226">
        <f>S113*H113</f>
        <v>12.875999999999999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216</v>
      </c>
      <c r="AT113" s="227" t="s">
        <v>211</v>
      </c>
      <c r="AU113" s="227" t="s">
        <v>81</v>
      </c>
      <c r="AY113" s="20" t="s">
        <v>209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20" t="s">
        <v>79</v>
      </c>
      <c r="BK113" s="228">
        <f>ROUND(I113*H113,2)</f>
        <v>0</v>
      </c>
      <c r="BL113" s="20" t="s">
        <v>216</v>
      </c>
      <c r="BM113" s="227" t="s">
        <v>2888</v>
      </c>
    </row>
    <row r="114" s="2" customFormat="1">
      <c r="A114" s="41"/>
      <c r="B114" s="42"/>
      <c r="C114" s="43"/>
      <c r="D114" s="229" t="s">
        <v>218</v>
      </c>
      <c r="E114" s="43"/>
      <c r="F114" s="230" t="s">
        <v>1614</v>
      </c>
      <c r="G114" s="43"/>
      <c r="H114" s="43"/>
      <c r="I114" s="231"/>
      <c r="J114" s="43"/>
      <c r="K114" s="43"/>
      <c r="L114" s="47"/>
      <c r="M114" s="232"/>
      <c r="N114" s="233"/>
      <c r="O114" s="87"/>
      <c r="P114" s="87"/>
      <c r="Q114" s="87"/>
      <c r="R114" s="87"/>
      <c r="S114" s="87"/>
      <c r="T114" s="88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218</v>
      </c>
      <c r="AU114" s="20" t="s">
        <v>81</v>
      </c>
    </row>
    <row r="115" s="13" customFormat="1">
      <c r="A115" s="13"/>
      <c r="B115" s="234"/>
      <c r="C115" s="235"/>
      <c r="D115" s="236" t="s">
        <v>220</v>
      </c>
      <c r="E115" s="237" t="s">
        <v>19</v>
      </c>
      <c r="F115" s="238" t="s">
        <v>1185</v>
      </c>
      <c r="G115" s="235"/>
      <c r="H115" s="237" t="s">
        <v>19</v>
      </c>
      <c r="I115" s="239"/>
      <c r="J115" s="235"/>
      <c r="K115" s="235"/>
      <c r="L115" s="240"/>
      <c r="M115" s="241"/>
      <c r="N115" s="242"/>
      <c r="O115" s="242"/>
      <c r="P115" s="242"/>
      <c r="Q115" s="242"/>
      <c r="R115" s="242"/>
      <c r="S115" s="242"/>
      <c r="T115" s="24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4" t="s">
        <v>220</v>
      </c>
      <c r="AU115" s="244" t="s">
        <v>81</v>
      </c>
      <c r="AV115" s="13" t="s">
        <v>79</v>
      </c>
      <c r="AW115" s="13" t="s">
        <v>32</v>
      </c>
      <c r="AX115" s="13" t="s">
        <v>71</v>
      </c>
      <c r="AY115" s="244" t="s">
        <v>209</v>
      </c>
    </row>
    <row r="116" s="13" customFormat="1">
      <c r="A116" s="13"/>
      <c r="B116" s="234"/>
      <c r="C116" s="235"/>
      <c r="D116" s="236" t="s">
        <v>220</v>
      </c>
      <c r="E116" s="237" t="s">
        <v>19</v>
      </c>
      <c r="F116" s="238" t="s">
        <v>269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220</v>
      </c>
      <c r="AU116" s="244" t="s">
        <v>81</v>
      </c>
      <c r="AV116" s="13" t="s">
        <v>79</v>
      </c>
      <c r="AW116" s="13" t="s">
        <v>32</v>
      </c>
      <c r="AX116" s="13" t="s">
        <v>71</v>
      </c>
      <c r="AY116" s="244" t="s">
        <v>209</v>
      </c>
    </row>
    <row r="117" s="14" customFormat="1">
      <c r="A117" s="14"/>
      <c r="B117" s="245"/>
      <c r="C117" s="246"/>
      <c r="D117" s="236" t="s">
        <v>220</v>
      </c>
      <c r="E117" s="247" t="s">
        <v>19</v>
      </c>
      <c r="F117" s="248" t="s">
        <v>2889</v>
      </c>
      <c r="G117" s="246"/>
      <c r="H117" s="249">
        <v>10.199999999999999</v>
      </c>
      <c r="I117" s="250"/>
      <c r="J117" s="246"/>
      <c r="K117" s="246"/>
      <c r="L117" s="251"/>
      <c r="M117" s="252"/>
      <c r="N117" s="253"/>
      <c r="O117" s="253"/>
      <c r="P117" s="253"/>
      <c r="Q117" s="253"/>
      <c r="R117" s="253"/>
      <c r="S117" s="253"/>
      <c r="T117" s="25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5" t="s">
        <v>220</v>
      </c>
      <c r="AU117" s="255" t="s">
        <v>81</v>
      </c>
      <c r="AV117" s="14" t="s">
        <v>81</v>
      </c>
      <c r="AW117" s="14" t="s">
        <v>32</v>
      </c>
      <c r="AX117" s="14" t="s">
        <v>71</v>
      </c>
      <c r="AY117" s="255" t="s">
        <v>209</v>
      </c>
    </row>
    <row r="118" s="13" customFormat="1">
      <c r="A118" s="13"/>
      <c r="B118" s="234"/>
      <c r="C118" s="235"/>
      <c r="D118" s="236" t="s">
        <v>220</v>
      </c>
      <c r="E118" s="237" t="s">
        <v>19</v>
      </c>
      <c r="F118" s="238" t="s">
        <v>2522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220</v>
      </c>
      <c r="AU118" s="244" t="s">
        <v>81</v>
      </c>
      <c r="AV118" s="13" t="s">
        <v>79</v>
      </c>
      <c r="AW118" s="13" t="s">
        <v>32</v>
      </c>
      <c r="AX118" s="13" t="s">
        <v>71</v>
      </c>
      <c r="AY118" s="244" t="s">
        <v>209</v>
      </c>
    </row>
    <row r="119" s="14" customFormat="1">
      <c r="A119" s="14"/>
      <c r="B119" s="245"/>
      <c r="C119" s="246"/>
      <c r="D119" s="236" t="s">
        <v>220</v>
      </c>
      <c r="E119" s="247" t="s">
        <v>19</v>
      </c>
      <c r="F119" s="248" t="s">
        <v>2890</v>
      </c>
      <c r="G119" s="246"/>
      <c r="H119" s="249">
        <v>12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220</v>
      </c>
      <c r="AU119" s="255" t="s">
        <v>81</v>
      </c>
      <c r="AV119" s="14" t="s">
        <v>81</v>
      </c>
      <c r="AW119" s="14" t="s">
        <v>32</v>
      </c>
      <c r="AX119" s="14" t="s">
        <v>71</v>
      </c>
      <c r="AY119" s="255" t="s">
        <v>209</v>
      </c>
    </row>
    <row r="120" s="15" customFormat="1">
      <c r="A120" s="15"/>
      <c r="B120" s="256"/>
      <c r="C120" s="257"/>
      <c r="D120" s="236" t="s">
        <v>220</v>
      </c>
      <c r="E120" s="258" t="s">
        <v>19</v>
      </c>
      <c r="F120" s="259" t="s">
        <v>271</v>
      </c>
      <c r="G120" s="257"/>
      <c r="H120" s="260">
        <v>22.199999999999999</v>
      </c>
      <c r="I120" s="261"/>
      <c r="J120" s="257"/>
      <c r="K120" s="257"/>
      <c r="L120" s="262"/>
      <c r="M120" s="263"/>
      <c r="N120" s="264"/>
      <c r="O120" s="264"/>
      <c r="P120" s="264"/>
      <c r="Q120" s="264"/>
      <c r="R120" s="264"/>
      <c r="S120" s="264"/>
      <c r="T120" s="26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66" t="s">
        <v>220</v>
      </c>
      <c r="AU120" s="266" t="s">
        <v>81</v>
      </c>
      <c r="AV120" s="15" t="s">
        <v>216</v>
      </c>
      <c r="AW120" s="15" t="s">
        <v>32</v>
      </c>
      <c r="AX120" s="15" t="s">
        <v>79</v>
      </c>
      <c r="AY120" s="266" t="s">
        <v>209</v>
      </c>
    </row>
    <row r="121" s="2" customFormat="1" ht="33" customHeight="1">
      <c r="A121" s="41"/>
      <c r="B121" s="42"/>
      <c r="C121" s="216" t="s">
        <v>227</v>
      </c>
      <c r="D121" s="216" t="s">
        <v>211</v>
      </c>
      <c r="E121" s="217" t="s">
        <v>2891</v>
      </c>
      <c r="F121" s="218" t="s">
        <v>2892</v>
      </c>
      <c r="G121" s="219" t="s">
        <v>258</v>
      </c>
      <c r="H121" s="220">
        <v>12</v>
      </c>
      <c r="I121" s="221"/>
      <c r="J121" s="222">
        <f>ROUND(I121*H121,2)</f>
        <v>0</v>
      </c>
      <c r="K121" s="218" t="s">
        <v>215</v>
      </c>
      <c r="L121" s="47"/>
      <c r="M121" s="223" t="s">
        <v>19</v>
      </c>
      <c r="N121" s="224" t="s">
        <v>42</v>
      </c>
      <c r="O121" s="87"/>
      <c r="P121" s="225">
        <f>O121*H121</f>
        <v>0</v>
      </c>
      <c r="Q121" s="225">
        <v>0</v>
      </c>
      <c r="R121" s="225">
        <f>Q121*H121</f>
        <v>0</v>
      </c>
      <c r="S121" s="225">
        <v>0.32500000000000001</v>
      </c>
      <c r="T121" s="226">
        <f>S121*H121</f>
        <v>3.9000000000000004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7" t="s">
        <v>216</v>
      </c>
      <c r="AT121" s="227" t="s">
        <v>211</v>
      </c>
      <c r="AU121" s="227" t="s">
        <v>81</v>
      </c>
      <c r="AY121" s="20" t="s">
        <v>209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20" t="s">
        <v>79</v>
      </c>
      <c r="BK121" s="228">
        <f>ROUND(I121*H121,2)</f>
        <v>0</v>
      </c>
      <c r="BL121" s="20" t="s">
        <v>216</v>
      </c>
      <c r="BM121" s="227" t="s">
        <v>2893</v>
      </c>
    </row>
    <row r="122" s="2" customFormat="1">
      <c r="A122" s="41"/>
      <c r="B122" s="42"/>
      <c r="C122" s="43"/>
      <c r="D122" s="229" t="s">
        <v>218</v>
      </c>
      <c r="E122" s="43"/>
      <c r="F122" s="230" t="s">
        <v>2894</v>
      </c>
      <c r="G122" s="43"/>
      <c r="H122" s="43"/>
      <c r="I122" s="231"/>
      <c r="J122" s="43"/>
      <c r="K122" s="43"/>
      <c r="L122" s="47"/>
      <c r="M122" s="232"/>
      <c r="N122" s="233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218</v>
      </c>
      <c r="AU122" s="20" t="s">
        <v>81</v>
      </c>
    </row>
    <row r="123" s="13" customFormat="1">
      <c r="A123" s="13"/>
      <c r="B123" s="234"/>
      <c r="C123" s="235"/>
      <c r="D123" s="236" t="s">
        <v>220</v>
      </c>
      <c r="E123" s="237" t="s">
        <v>19</v>
      </c>
      <c r="F123" s="238" t="s">
        <v>1185</v>
      </c>
      <c r="G123" s="235"/>
      <c r="H123" s="237" t="s">
        <v>19</v>
      </c>
      <c r="I123" s="239"/>
      <c r="J123" s="235"/>
      <c r="K123" s="235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220</v>
      </c>
      <c r="AU123" s="244" t="s">
        <v>81</v>
      </c>
      <c r="AV123" s="13" t="s">
        <v>79</v>
      </c>
      <c r="AW123" s="13" t="s">
        <v>32</v>
      </c>
      <c r="AX123" s="13" t="s">
        <v>71</v>
      </c>
      <c r="AY123" s="244" t="s">
        <v>209</v>
      </c>
    </row>
    <row r="124" s="13" customFormat="1">
      <c r="A124" s="13"/>
      <c r="B124" s="234"/>
      <c r="C124" s="235"/>
      <c r="D124" s="236" t="s">
        <v>220</v>
      </c>
      <c r="E124" s="237" t="s">
        <v>19</v>
      </c>
      <c r="F124" s="238" t="s">
        <v>2522</v>
      </c>
      <c r="G124" s="235"/>
      <c r="H124" s="237" t="s">
        <v>19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4" t="s">
        <v>220</v>
      </c>
      <c r="AU124" s="244" t="s">
        <v>81</v>
      </c>
      <c r="AV124" s="13" t="s">
        <v>79</v>
      </c>
      <c r="AW124" s="13" t="s">
        <v>32</v>
      </c>
      <c r="AX124" s="13" t="s">
        <v>71</v>
      </c>
      <c r="AY124" s="244" t="s">
        <v>209</v>
      </c>
    </row>
    <row r="125" s="14" customFormat="1">
      <c r="A125" s="14"/>
      <c r="B125" s="245"/>
      <c r="C125" s="246"/>
      <c r="D125" s="236" t="s">
        <v>220</v>
      </c>
      <c r="E125" s="247" t="s">
        <v>19</v>
      </c>
      <c r="F125" s="248" t="s">
        <v>2890</v>
      </c>
      <c r="G125" s="246"/>
      <c r="H125" s="249">
        <v>12</v>
      </c>
      <c r="I125" s="250"/>
      <c r="J125" s="246"/>
      <c r="K125" s="246"/>
      <c r="L125" s="251"/>
      <c r="M125" s="252"/>
      <c r="N125" s="253"/>
      <c r="O125" s="253"/>
      <c r="P125" s="253"/>
      <c r="Q125" s="253"/>
      <c r="R125" s="253"/>
      <c r="S125" s="253"/>
      <c r="T125" s="25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5" t="s">
        <v>220</v>
      </c>
      <c r="AU125" s="255" t="s">
        <v>81</v>
      </c>
      <c r="AV125" s="14" t="s">
        <v>81</v>
      </c>
      <c r="AW125" s="14" t="s">
        <v>32</v>
      </c>
      <c r="AX125" s="14" t="s">
        <v>79</v>
      </c>
      <c r="AY125" s="255" t="s">
        <v>209</v>
      </c>
    </row>
    <row r="126" s="2" customFormat="1" ht="33" customHeight="1">
      <c r="A126" s="41"/>
      <c r="B126" s="42"/>
      <c r="C126" s="216" t="s">
        <v>245</v>
      </c>
      <c r="D126" s="216" t="s">
        <v>211</v>
      </c>
      <c r="E126" s="217" t="s">
        <v>1616</v>
      </c>
      <c r="F126" s="218" t="s">
        <v>1617</v>
      </c>
      <c r="G126" s="219" t="s">
        <v>258</v>
      </c>
      <c r="H126" s="220">
        <v>10.199999999999999</v>
      </c>
      <c r="I126" s="221"/>
      <c r="J126" s="222">
        <f>ROUND(I126*H126,2)</f>
        <v>0</v>
      </c>
      <c r="K126" s="218" t="s">
        <v>215</v>
      </c>
      <c r="L126" s="47"/>
      <c r="M126" s="223" t="s">
        <v>19</v>
      </c>
      <c r="N126" s="224" t="s">
        <v>42</v>
      </c>
      <c r="O126" s="87"/>
      <c r="P126" s="225">
        <f>O126*H126</f>
        <v>0</v>
      </c>
      <c r="Q126" s="225">
        <v>0</v>
      </c>
      <c r="R126" s="225">
        <f>Q126*H126</f>
        <v>0</v>
      </c>
      <c r="S126" s="225">
        <v>0.22</v>
      </c>
      <c r="T126" s="226">
        <f>S126*H126</f>
        <v>2.2439999999999998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216</v>
      </c>
      <c r="AT126" s="227" t="s">
        <v>211</v>
      </c>
      <c r="AU126" s="227" t="s">
        <v>81</v>
      </c>
      <c r="AY126" s="20" t="s">
        <v>209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20" t="s">
        <v>79</v>
      </c>
      <c r="BK126" s="228">
        <f>ROUND(I126*H126,2)</f>
        <v>0</v>
      </c>
      <c r="BL126" s="20" t="s">
        <v>216</v>
      </c>
      <c r="BM126" s="227" t="s">
        <v>2895</v>
      </c>
    </row>
    <row r="127" s="2" customFormat="1">
      <c r="A127" s="41"/>
      <c r="B127" s="42"/>
      <c r="C127" s="43"/>
      <c r="D127" s="229" t="s">
        <v>218</v>
      </c>
      <c r="E127" s="43"/>
      <c r="F127" s="230" t="s">
        <v>1619</v>
      </c>
      <c r="G127" s="43"/>
      <c r="H127" s="43"/>
      <c r="I127" s="231"/>
      <c r="J127" s="43"/>
      <c r="K127" s="43"/>
      <c r="L127" s="47"/>
      <c r="M127" s="232"/>
      <c r="N127" s="233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218</v>
      </c>
      <c r="AU127" s="20" t="s">
        <v>81</v>
      </c>
    </row>
    <row r="128" s="13" customFormat="1">
      <c r="A128" s="13"/>
      <c r="B128" s="234"/>
      <c r="C128" s="235"/>
      <c r="D128" s="236" t="s">
        <v>220</v>
      </c>
      <c r="E128" s="237" t="s">
        <v>19</v>
      </c>
      <c r="F128" s="238" t="s">
        <v>1185</v>
      </c>
      <c r="G128" s="235"/>
      <c r="H128" s="237" t="s">
        <v>19</v>
      </c>
      <c r="I128" s="239"/>
      <c r="J128" s="235"/>
      <c r="K128" s="235"/>
      <c r="L128" s="240"/>
      <c r="M128" s="241"/>
      <c r="N128" s="242"/>
      <c r="O128" s="242"/>
      <c r="P128" s="242"/>
      <c r="Q128" s="242"/>
      <c r="R128" s="242"/>
      <c r="S128" s="242"/>
      <c r="T128" s="24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4" t="s">
        <v>220</v>
      </c>
      <c r="AU128" s="244" t="s">
        <v>81</v>
      </c>
      <c r="AV128" s="13" t="s">
        <v>79</v>
      </c>
      <c r="AW128" s="13" t="s">
        <v>32</v>
      </c>
      <c r="AX128" s="13" t="s">
        <v>71</v>
      </c>
      <c r="AY128" s="244" t="s">
        <v>209</v>
      </c>
    </row>
    <row r="129" s="13" customFormat="1">
      <c r="A129" s="13"/>
      <c r="B129" s="234"/>
      <c r="C129" s="235"/>
      <c r="D129" s="236" t="s">
        <v>220</v>
      </c>
      <c r="E129" s="237" t="s">
        <v>19</v>
      </c>
      <c r="F129" s="238" t="s">
        <v>269</v>
      </c>
      <c r="G129" s="235"/>
      <c r="H129" s="237" t="s">
        <v>19</v>
      </c>
      <c r="I129" s="239"/>
      <c r="J129" s="235"/>
      <c r="K129" s="235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220</v>
      </c>
      <c r="AU129" s="244" t="s">
        <v>81</v>
      </c>
      <c r="AV129" s="13" t="s">
        <v>79</v>
      </c>
      <c r="AW129" s="13" t="s">
        <v>32</v>
      </c>
      <c r="AX129" s="13" t="s">
        <v>71</v>
      </c>
      <c r="AY129" s="244" t="s">
        <v>209</v>
      </c>
    </row>
    <row r="130" s="14" customFormat="1">
      <c r="A130" s="14"/>
      <c r="B130" s="245"/>
      <c r="C130" s="246"/>
      <c r="D130" s="236" t="s">
        <v>220</v>
      </c>
      <c r="E130" s="247" t="s">
        <v>19</v>
      </c>
      <c r="F130" s="248" t="s">
        <v>2889</v>
      </c>
      <c r="G130" s="246"/>
      <c r="H130" s="249">
        <v>10.199999999999999</v>
      </c>
      <c r="I130" s="250"/>
      <c r="J130" s="246"/>
      <c r="K130" s="246"/>
      <c r="L130" s="251"/>
      <c r="M130" s="252"/>
      <c r="N130" s="253"/>
      <c r="O130" s="253"/>
      <c r="P130" s="253"/>
      <c r="Q130" s="253"/>
      <c r="R130" s="253"/>
      <c r="S130" s="253"/>
      <c r="T130" s="25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5" t="s">
        <v>220</v>
      </c>
      <c r="AU130" s="255" t="s">
        <v>81</v>
      </c>
      <c r="AV130" s="14" t="s">
        <v>81</v>
      </c>
      <c r="AW130" s="14" t="s">
        <v>32</v>
      </c>
      <c r="AX130" s="14" t="s">
        <v>79</v>
      </c>
      <c r="AY130" s="255" t="s">
        <v>209</v>
      </c>
    </row>
    <row r="131" s="2" customFormat="1" ht="24.15" customHeight="1">
      <c r="A131" s="41"/>
      <c r="B131" s="42"/>
      <c r="C131" s="216" t="s">
        <v>250</v>
      </c>
      <c r="D131" s="216" t="s">
        <v>211</v>
      </c>
      <c r="E131" s="217" t="s">
        <v>2896</v>
      </c>
      <c r="F131" s="218" t="s">
        <v>2897</v>
      </c>
      <c r="G131" s="219" t="s">
        <v>299</v>
      </c>
      <c r="H131" s="220">
        <v>18</v>
      </c>
      <c r="I131" s="221"/>
      <c r="J131" s="222">
        <f>ROUND(I131*H131,2)</f>
        <v>0</v>
      </c>
      <c r="K131" s="218" t="s">
        <v>215</v>
      </c>
      <c r="L131" s="47"/>
      <c r="M131" s="223" t="s">
        <v>19</v>
      </c>
      <c r="N131" s="224" t="s">
        <v>42</v>
      </c>
      <c r="O131" s="87"/>
      <c r="P131" s="225">
        <f>O131*H131</f>
        <v>0</v>
      </c>
      <c r="Q131" s="225">
        <v>0</v>
      </c>
      <c r="R131" s="225">
        <f>Q131*H131</f>
        <v>0</v>
      </c>
      <c r="S131" s="225">
        <v>0.20499999999999999</v>
      </c>
      <c r="T131" s="226">
        <f>S131*H131</f>
        <v>3.6899999999999999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7" t="s">
        <v>216</v>
      </c>
      <c r="AT131" s="227" t="s">
        <v>211</v>
      </c>
      <c r="AU131" s="227" t="s">
        <v>81</v>
      </c>
      <c r="AY131" s="20" t="s">
        <v>209</v>
      </c>
      <c r="BE131" s="228">
        <f>IF(N131="základní",J131,0)</f>
        <v>0</v>
      </c>
      <c r="BF131" s="228">
        <f>IF(N131="snížená",J131,0)</f>
        <v>0</v>
      </c>
      <c r="BG131" s="228">
        <f>IF(N131="zákl. přenesená",J131,0)</f>
        <v>0</v>
      </c>
      <c r="BH131" s="228">
        <f>IF(N131="sníž. přenesená",J131,0)</f>
        <v>0</v>
      </c>
      <c r="BI131" s="228">
        <f>IF(N131="nulová",J131,0)</f>
        <v>0</v>
      </c>
      <c r="BJ131" s="20" t="s">
        <v>79</v>
      </c>
      <c r="BK131" s="228">
        <f>ROUND(I131*H131,2)</f>
        <v>0</v>
      </c>
      <c r="BL131" s="20" t="s">
        <v>216</v>
      </c>
      <c r="BM131" s="227" t="s">
        <v>2898</v>
      </c>
    </row>
    <row r="132" s="2" customFormat="1">
      <c r="A132" s="41"/>
      <c r="B132" s="42"/>
      <c r="C132" s="43"/>
      <c r="D132" s="229" t="s">
        <v>218</v>
      </c>
      <c r="E132" s="43"/>
      <c r="F132" s="230" t="s">
        <v>2899</v>
      </c>
      <c r="G132" s="43"/>
      <c r="H132" s="43"/>
      <c r="I132" s="231"/>
      <c r="J132" s="43"/>
      <c r="K132" s="43"/>
      <c r="L132" s="47"/>
      <c r="M132" s="232"/>
      <c r="N132" s="233"/>
      <c r="O132" s="87"/>
      <c r="P132" s="87"/>
      <c r="Q132" s="87"/>
      <c r="R132" s="87"/>
      <c r="S132" s="87"/>
      <c r="T132" s="88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0" t="s">
        <v>218</v>
      </c>
      <c r="AU132" s="20" t="s">
        <v>81</v>
      </c>
    </row>
    <row r="133" s="2" customFormat="1" ht="16.5" customHeight="1">
      <c r="A133" s="41"/>
      <c r="B133" s="42"/>
      <c r="C133" s="216" t="s">
        <v>255</v>
      </c>
      <c r="D133" s="216" t="s">
        <v>211</v>
      </c>
      <c r="E133" s="217" t="s">
        <v>1202</v>
      </c>
      <c r="F133" s="218" t="s">
        <v>1203</v>
      </c>
      <c r="G133" s="219" t="s">
        <v>258</v>
      </c>
      <c r="H133" s="220">
        <v>40</v>
      </c>
      <c r="I133" s="221"/>
      <c r="J133" s="222">
        <f>ROUND(I133*H133,2)</f>
        <v>0</v>
      </c>
      <c r="K133" s="218" t="s">
        <v>215</v>
      </c>
      <c r="L133" s="47"/>
      <c r="M133" s="223" t="s">
        <v>19</v>
      </c>
      <c r="N133" s="224" t="s">
        <v>42</v>
      </c>
      <c r="O133" s="87"/>
      <c r="P133" s="225">
        <f>O133*H133</f>
        <v>0</v>
      </c>
      <c r="Q133" s="225">
        <v>0</v>
      </c>
      <c r="R133" s="225">
        <f>Q133*H133</f>
        <v>0</v>
      </c>
      <c r="S133" s="225">
        <v>0</v>
      </c>
      <c r="T133" s="22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216</v>
      </c>
      <c r="AT133" s="227" t="s">
        <v>211</v>
      </c>
      <c r="AU133" s="227" t="s">
        <v>81</v>
      </c>
      <c r="AY133" s="20" t="s">
        <v>209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20" t="s">
        <v>79</v>
      </c>
      <c r="BK133" s="228">
        <f>ROUND(I133*H133,2)</f>
        <v>0</v>
      </c>
      <c r="BL133" s="20" t="s">
        <v>216</v>
      </c>
      <c r="BM133" s="227" t="s">
        <v>2900</v>
      </c>
    </row>
    <row r="134" s="2" customFormat="1">
      <c r="A134" s="41"/>
      <c r="B134" s="42"/>
      <c r="C134" s="43"/>
      <c r="D134" s="229" t="s">
        <v>218</v>
      </c>
      <c r="E134" s="43"/>
      <c r="F134" s="230" t="s">
        <v>1205</v>
      </c>
      <c r="G134" s="43"/>
      <c r="H134" s="43"/>
      <c r="I134" s="231"/>
      <c r="J134" s="43"/>
      <c r="K134" s="43"/>
      <c r="L134" s="47"/>
      <c r="M134" s="232"/>
      <c r="N134" s="233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218</v>
      </c>
      <c r="AU134" s="20" t="s">
        <v>81</v>
      </c>
    </row>
    <row r="135" s="13" customFormat="1">
      <c r="A135" s="13"/>
      <c r="B135" s="234"/>
      <c r="C135" s="235"/>
      <c r="D135" s="236" t="s">
        <v>220</v>
      </c>
      <c r="E135" s="237" t="s">
        <v>19</v>
      </c>
      <c r="F135" s="238" t="s">
        <v>1206</v>
      </c>
      <c r="G135" s="235"/>
      <c r="H135" s="237" t="s">
        <v>19</v>
      </c>
      <c r="I135" s="239"/>
      <c r="J135" s="235"/>
      <c r="K135" s="235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220</v>
      </c>
      <c r="AU135" s="244" t="s">
        <v>81</v>
      </c>
      <c r="AV135" s="13" t="s">
        <v>79</v>
      </c>
      <c r="AW135" s="13" t="s">
        <v>32</v>
      </c>
      <c r="AX135" s="13" t="s">
        <v>71</v>
      </c>
      <c r="AY135" s="244" t="s">
        <v>209</v>
      </c>
    </row>
    <row r="136" s="13" customFormat="1">
      <c r="A136" s="13"/>
      <c r="B136" s="234"/>
      <c r="C136" s="235"/>
      <c r="D136" s="236" t="s">
        <v>220</v>
      </c>
      <c r="E136" s="237" t="s">
        <v>19</v>
      </c>
      <c r="F136" s="238" t="s">
        <v>337</v>
      </c>
      <c r="G136" s="235"/>
      <c r="H136" s="237" t="s">
        <v>19</v>
      </c>
      <c r="I136" s="239"/>
      <c r="J136" s="235"/>
      <c r="K136" s="235"/>
      <c r="L136" s="240"/>
      <c r="M136" s="241"/>
      <c r="N136" s="242"/>
      <c r="O136" s="242"/>
      <c r="P136" s="242"/>
      <c r="Q136" s="242"/>
      <c r="R136" s="242"/>
      <c r="S136" s="242"/>
      <c r="T136" s="24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4" t="s">
        <v>220</v>
      </c>
      <c r="AU136" s="244" t="s">
        <v>81</v>
      </c>
      <c r="AV136" s="13" t="s">
        <v>79</v>
      </c>
      <c r="AW136" s="13" t="s">
        <v>32</v>
      </c>
      <c r="AX136" s="13" t="s">
        <v>71</v>
      </c>
      <c r="AY136" s="244" t="s">
        <v>209</v>
      </c>
    </row>
    <row r="137" s="14" customFormat="1">
      <c r="A137" s="14"/>
      <c r="B137" s="245"/>
      <c r="C137" s="246"/>
      <c r="D137" s="236" t="s">
        <v>220</v>
      </c>
      <c r="E137" s="247" t="s">
        <v>19</v>
      </c>
      <c r="F137" s="248" t="s">
        <v>2901</v>
      </c>
      <c r="G137" s="246"/>
      <c r="H137" s="249">
        <v>40</v>
      </c>
      <c r="I137" s="250"/>
      <c r="J137" s="246"/>
      <c r="K137" s="246"/>
      <c r="L137" s="251"/>
      <c r="M137" s="252"/>
      <c r="N137" s="253"/>
      <c r="O137" s="253"/>
      <c r="P137" s="253"/>
      <c r="Q137" s="253"/>
      <c r="R137" s="253"/>
      <c r="S137" s="253"/>
      <c r="T137" s="25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5" t="s">
        <v>220</v>
      </c>
      <c r="AU137" s="255" t="s">
        <v>81</v>
      </c>
      <c r="AV137" s="14" t="s">
        <v>81</v>
      </c>
      <c r="AW137" s="14" t="s">
        <v>32</v>
      </c>
      <c r="AX137" s="14" t="s">
        <v>79</v>
      </c>
      <c r="AY137" s="255" t="s">
        <v>209</v>
      </c>
    </row>
    <row r="138" s="2" customFormat="1" ht="24.15" customHeight="1">
      <c r="A138" s="41"/>
      <c r="B138" s="42"/>
      <c r="C138" s="216" t="s">
        <v>263</v>
      </c>
      <c r="D138" s="216" t="s">
        <v>211</v>
      </c>
      <c r="E138" s="217" t="s">
        <v>2902</v>
      </c>
      <c r="F138" s="218" t="s">
        <v>2903</v>
      </c>
      <c r="G138" s="219" t="s">
        <v>362</v>
      </c>
      <c r="H138" s="220">
        <v>24.704999999999998</v>
      </c>
      <c r="I138" s="221"/>
      <c r="J138" s="222">
        <f>ROUND(I138*H138,2)</f>
        <v>0</v>
      </c>
      <c r="K138" s="218" t="s">
        <v>215</v>
      </c>
      <c r="L138" s="47"/>
      <c r="M138" s="223" t="s">
        <v>19</v>
      </c>
      <c r="N138" s="224" t="s">
        <v>42</v>
      </c>
      <c r="O138" s="87"/>
      <c r="P138" s="225">
        <f>O138*H138</f>
        <v>0</v>
      </c>
      <c r="Q138" s="225">
        <v>0</v>
      </c>
      <c r="R138" s="225">
        <f>Q138*H138</f>
        <v>0</v>
      </c>
      <c r="S138" s="225">
        <v>0</v>
      </c>
      <c r="T138" s="226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7" t="s">
        <v>216</v>
      </c>
      <c r="AT138" s="227" t="s">
        <v>211</v>
      </c>
      <c r="AU138" s="227" t="s">
        <v>81</v>
      </c>
      <c r="AY138" s="20" t="s">
        <v>209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20" t="s">
        <v>79</v>
      </c>
      <c r="BK138" s="228">
        <f>ROUND(I138*H138,2)</f>
        <v>0</v>
      </c>
      <c r="BL138" s="20" t="s">
        <v>216</v>
      </c>
      <c r="BM138" s="227" t="s">
        <v>2904</v>
      </c>
    </row>
    <row r="139" s="2" customFormat="1">
      <c r="A139" s="41"/>
      <c r="B139" s="42"/>
      <c r="C139" s="43"/>
      <c r="D139" s="229" t="s">
        <v>218</v>
      </c>
      <c r="E139" s="43"/>
      <c r="F139" s="230" t="s">
        <v>2905</v>
      </c>
      <c r="G139" s="43"/>
      <c r="H139" s="43"/>
      <c r="I139" s="231"/>
      <c r="J139" s="43"/>
      <c r="K139" s="43"/>
      <c r="L139" s="47"/>
      <c r="M139" s="232"/>
      <c r="N139" s="233"/>
      <c r="O139" s="87"/>
      <c r="P139" s="87"/>
      <c r="Q139" s="87"/>
      <c r="R139" s="87"/>
      <c r="S139" s="87"/>
      <c r="T139" s="88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0" t="s">
        <v>218</v>
      </c>
      <c r="AU139" s="20" t="s">
        <v>81</v>
      </c>
    </row>
    <row r="140" s="13" customFormat="1">
      <c r="A140" s="13"/>
      <c r="B140" s="234"/>
      <c r="C140" s="235"/>
      <c r="D140" s="236" t="s">
        <v>220</v>
      </c>
      <c r="E140" s="237" t="s">
        <v>19</v>
      </c>
      <c r="F140" s="238" t="s">
        <v>2906</v>
      </c>
      <c r="G140" s="235"/>
      <c r="H140" s="237" t="s">
        <v>19</v>
      </c>
      <c r="I140" s="239"/>
      <c r="J140" s="235"/>
      <c r="K140" s="235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220</v>
      </c>
      <c r="AU140" s="244" t="s">
        <v>81</v>
      </c>
      <c r="AV140" s="13" t="s">
        <v>79</v>
      </c>
      <c r="AW140" s="13" t="s">
        <v>32</v>
      </c>
      <c r="AX140" s="13" t="s">
        <v>71</v>
      </c>
      <c r="AY140" s="244" t="s">
        <v>209</v>
      </c>
    </row>
    <row r="141" s="14" customFormat="1">
      <c r="A141" s="14"/>
      <c r="B141" s="245"/>
      <c r="C141" s="246"/>
      <c r="D141" s="236" t="s">
        <v>220</v>
      </c>
      <c r="E141" s="247" t="s">
        <v>19</v>
      </c>
      <c r="F141" s="248" t="s">
        <v>2907</v>
      </c>
      <c r="G141" s="246"/>
      <c r="H141" s="249">
        <v>82.349999999999994</v>
      </c>
      <c r="I141" s="250"/>
      <c r="J141" s="246"/>
      <c r="K141" s="246"/>
      <c r="L141" s="251"/>
      <c r="M141" s="252"/>
      <c r="N141" s="253"/>
      <c r="O141" s="253"/>
      <c r="P141" s="253"/>
      <c r="Q141" s="253"/>
      <c r="R141" s="253"/>
      <c r="S141" s="253"/>
      <c r="T141" s="25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5" t="s">
        <v>220</v>
      </c>
      <c r="AU141" s="255" t="s">
        <v>81</v>
      </c>
      <c r="AV141" s="14" t="s">
        <v>81</v>
      </c>
      <c r="AW141" s="14" t="s">
        <v>32</v>
      </c>
      <c r="AX141" s="14" t="s">
        <v>71</v>
      </c>
      <c r="AY141" s="255" t="s">
        <v>209</v>
      </c>
    </row>
    <row r="142" s="14" customFormat="1">
      <c r="A142" s="14"/>
      <c r="B142" s="245"/>
      <c r="C142" s="246"/>
      <c r="D142" s="236" t="s">
        <v>220</v>
      </c>
      <c r="E142" s="247" t="s">
        <v>19</v>
      </c>
      <c r="F142" s="248" t="s">
        <v>2908</v>
      </c>
      <c r="G142" s="246"/>
      <c r="H142" s="249">
        <v>24.704999999999998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220</v>
      </c>
      <c r="AU142" s="255" t="s">
        <v>81</v>
      </c>
      <c r="AV142" s="14" t="s">
        <v>81</v>
      </c>
      <c r="AW142" s="14" t="s">
        <v>32</v>
      </c>
      <c r="AX142" s="14" t="s">
        <v>79</v>
      </c>
      <c r="AY142" s="255" t="s">
        <v>209</v>
      </c>
    </row>
    <row r="143" s="2" customFormat="1" ht="24.15" customHeight="1">
      <c r="A143" s="41"/>
      <c r="B143" s="42"/>
      <c r="C143" s="216" t="s">
        <v>272</v>
      </c>
      <c r="D143" s="216" t="s">
        <v>211</v>
      </c>
      <c r="E143" s="217" t="s">
        <v>2909</v>
      </c>
      <c r="F143" s="218" t="s">
        <v>2910</v>
      </c>
      <c r="G143" s="219" t="s">
        <v>362</v>
      </c>
      <c r="H143" s="220">
        <v>28.823</v>
      </c>
      <c r="I143" s="221"/>
      <c r="J143" s="222">
        <f>ROUND(I143*H143,2)</f>
        <v>0</v>
      </c>
      <c r="K143" s="218" t="s">
        <v>215</v>
      </c>
      <c r="L143" s="47"/>
      <c r="M143" s="223" t="s">
        <v>19</v>
      </c>
      <c r="N143" s="224" t="s">
        <v>42</v>
      </c>
      <c r="O143" s="87"/>
      <c r="P143" s="225">
        <f>O143*H143</f>
        <v>0</v>
      </c>
      <c r="Q143" s="225">
        <v>0</v>
      </c>
      <c r="R143" s="225">
        <f>Q143*H143</f>
        <v>0</v>
      </c>
      <c r="S143" s="225">
        <v>0</v>
      </c>
      <c r="T143" s="226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7" t="s">
        <v>216</v>
      </c>
      <c r="AT143" s="227" t="s">
        <v>211</v>
      </c>
      <c r="AU143" s="227" t="s">
        <v>81</v>
      </c>
      <c r="AY143" s="20" t="s">
        <v>209</v>
      </c>
      <c r="BE143" s="228">
        <f>IF(N143="základní",J143,0)</f>
        <v>0</v>
      </c>
      <c r="BF143" s="228">
        <f>IF(N143="snížená",J143,0)</f>
        <v>0</v>
      </c>
      <c r="BG143" s="228">
        <f>IF(N143="zákl. přenesená",J143,0)</f>
        <v>0</v>
      </c>
      <c r="BH143" s="228">
        <f>IF(N143="sníž. přenesená",J143,0)</f>
        <v>0</v>
      </c>
      <c r="BI143" s="228">
        <f>IF(N143="nulová",J143,0)</f>
        <v>0</v>
      </c>
      <c r="BJ143" s="20" t="s">
        <v>79</v>
      </c>
      <c r="BK143" s="228">
        <f>ROUND(I143*H143,2)</f>
        <v>0</v>
      </c>
      <c r="BL143" s="20" t="s">
        <v>216</v>
      </c>
      <c r="BM143" s="227" t="s">
        <v>2911</v>
      </c>
    </row>
    <row r="144" s="2" customFormat="1">
      <c r="A144" s="41"/>
      <c r="B144" s="42"/>
      <c r="C144" s="43"/>
      <c r="D144" s="229" t="s">
        <v>218</v>
      </c>
      <c r="E144" s="43"/>
      <c r="F144" s="230" t="s">
        <v>2912</v>
      </c>
      <c r="G144" s="43"/>
      <c r="H144" s="43"/>
      <c r="I144" s="231"/>
      <c r="J144" s="43"/>
      <c r="K144" s="43"/>
      <c r="L144" s="47"/>
      <c r="M144" s="232"/>
      <c r="N144" s="233"/>
      <c r="O144" s="87"/>
      <c r="P144" s="87"/>
      <c r="Q144" s="87"/>
      <c r="R144" s="87"/>
      <c r="S144" s="87"/>
      <c r="T144" s="88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0" t="s">
        <v>218</v>
      </c>
      <c r="AU144" s="20" t="s">
        <v>81</v>
      </c>
    </row>
    <row r="145" s="14" customFormat="1">
      <c r="A145" s="14"/>
      <c r="B145" s="245"/>
      <c r="C145" s="246"/>
      <c r="D145" s="236" t="s">
        <v>220</v>
      </c>
      <c r="E145" s="247" t="s">
        <v>19</v>
      </c>
      <c r="F145" s="248" t="s">
        <v>2913</v>
      </c>
      <c r="G145" s="246"/>
      <c r="H145" s="249">
        <v>28.823</v>
      </c>
      <c r="I145" s="250"/>
      <c r="J145" s="246"/>
      <c r="K145" s="246"/>
      <c r="L145" s="251"/>
      <c r="M145" s="252"/>
      <c r="N145" s="253"/>
      <c r="O145" s="253"/>
      <c r="P145" s="253"/>
      <c r="Q145" s="253"/>
      <c r="R145" s="253"/>
      <c r="S145" s="253"/>
      <c r="T145" s="25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5" t="s">
        <v>220</v>
      </c>
      <c r="AU145" s="255" t="s">
        <v>81</v>
      </c>
      <c r="AV145" s="14" t="s">
        <v>81</v>
      </c>
      <c r="AW145" s="14" t="s">
        <v>32</v>
      </c>
      <c r="AX145" s="14" t="s">
        <v>79</v>
      </c>
      <c r="AY145" s="255" t="s">
        <v>209</v>
      </c>
    </row>
    <row r="146" s="2" customFormat="1" ht="24.15" customHeight="1">
      <c r="A146" s="41"/>
      <c r="B146" s="42"/>
      <c r="C146" s="216" t="s">
        <v>8</v>
      </c>
      <c r="D146" s="216" t="s">
        <v>211</v>
      </c>
      <c r="E146" s="217" t="s">
        <v>2914</v>
      </c>
      <c r="F146" s="218" t="s">
        <v>2915</v>
      </c>
      <c r="G146" s="219" t="s">
        <v>362</v>
      </c>
      <c r="H146" s="220">
        <v>20.588000000000001</v>
      </c>
      <c r="I146" s="221"/>
      <c r="J146" s="222">
        <f>ROUND(I146*H146,2)</f>
        <v>0</v>
      </c>
      <c r="K146" s="218" t="s">
        <v>215</v>
      </c>
      <c r="L146" s="47"/>
      <c r="M146" s="223" t="s">
        <v>19</v>
      </c>
      <c r="N146" s="224" t="s">
        <v>42</v>
      </c>
      <c r="O146" s="87"/>
      <c r="P146" s="225">
        <f>O146*H146</f>
        <v>0</v>
      </c>
      <c r="Q146" s="225">
        <v>0</v>
      </c>
      <c r="R146" s="225">
        <f>Q146*H146</f>
        <v>0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216</v>
      </c>
      <c r="AT146" s="227" t="s">
        <v>211</v>
      </c>
      <c r="AU146" s="227" t="s">
        <v>81</v>
      </c>
      <c r="AY146" s="20" t="s">
        <v>209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20" t="s">
        <v>79</v>
      </c>
      <c r="BK146" s="228">
        <f>ROUND(I146*H146,2)</f>
        <v>0</v>
      </c>
      <c r="BL146" s="20" t="s">
        <v>216</v>
      </c>
      <c r="BM146" s="227" t="s">
        <v>2916</v>
      </c>
    </row>
    <row r="147" s="2" customFormat="1">
      <c r="A147" s="41"/>
      <c r="B147" s="42"/>
      <c r="C147" s="43"/>
      <c r="D147" s="229" t="s">
        <v>218</v>
      </c>
      <c r="E147" s="43"/>
      <c r="F147" s="230" t="s">
        <v>2917</v>
      </c>
      <c r="G147" s="43"/>
      <c r="H147" s="43"/>
      <c r="I147" s="231"/>
      <c r="J147" s="43"/>
      <c r="K147" s="43"/>
      <c r="L147" s="47"/>
      <c r="M147" s="232"/>
      <c r="N147" s="233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218</v>
      </c>
      <c r="AU147" s="20" t="s">
        <v>81</v>
      </c>
    </row>
    <row r="148" s="14" customFormat="1">
      <c r="A148" s="14"/>
      <c r="B148" s="245"/>
      <c r="C148" s="246"/>
      <c r="D148" s="236" t="s">
        <v>220</v>
      </c>
      <c r="E148" s="247" t="s">
        <v>19</v>
      </c>
      <c r="F148" s="248" t="s">
        <v>2918</v>
      </c>
      <c r="G148" s="246"/>
      <c r="H148" s="249">
        <v>20.588000000000001</v>
      </c>
      <c r="I148" s="250"/>
      <c r="J148" s="246"/>
      <c r="K148" s="246"/>
      <c r="L148" s="251"/>
      <c r="M148" s="252"/>
      <c r="N148" s="253"/>
      <c r="O148" s="253"/>
      <c r="P148" s="253"/>
      <c r="Q148" s="253"/>
      <c r="R148" s="253"/>
      <c r="S148" s="253"/>
      <c r="T148" s="25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5" t="s">
        <v>220</v>
      </c>
      <c r="AU148" s="255" t="s">
        <v>81</v>
      </c>
      <c r="AV148" s="14" t="s">
        <v>81</v>
      </c>
      <c r="AW148" s="14" t="s">
        <v>32</v>
      </c>
      <c r="AX148" s="14" t="s">
        <v>79</v>
      </c>
      <c r="AY148" s="255" t="s">
        <v>209</v>
      </c>
    </row>
    <row r="149" s="2" customFormat="1" ht="24.15" customHeight="1">
      <c r="A149" s="41"/>
      <c r="B149" s="42"/>
      <c r="C149" s="216" t="s">
        <v>284</v>
      </c>
      <c r="D149" s="216" t="s">
        <v>211</v>
      </c>
      <c r="E149" s="217" t="s">
        <v>2919</v>
      </c>
      <c r="F149" s="218" t="s">
        <v>2920</v>
      </c>
      <c r="G149" s="219" t="s">
        <v>362</v>
      </c>
      <c r="H149" s="220">
        <v>8.2349999999999994</v>
      </c>
      <c r="I149" s="221"/>
      <c r="J149" s="222">
        <f>ROUND(I149*H149,2)</f>
        <v>0</v>
      </c>
      <c r="K149" s="218" t="s">
        <v>215</v>
      </c>
      <c r="L149" s="47"/>
      <c r="M149" s="223" t="s">
        <v>19</v>
      </c>
      <c r="N149" s="224" t="s">
        <v>42</v>
      </c>
      <c r="O149" s="87"/>
      <c r="P149" s="225">
        <f>O149*H149</f>
        <v>0</v>
      </c>
      <c r="Q149" s="225">
        <v>0</v>
      </c>
      <c r="R149" s="225">
        <f>Q149*H149</f>
        <v>0</v>
      </c>
      <c r="S149" s="225">
        <v>0</v>
      </c>
      <c r="T149" s="226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27" t="s">
        <v>216</v>
      </c>
      <c r="AT149" s="227" t="s">
        <v>211</v>
      </c>
      <c r="AU149" s="227" t="s">
        <v>81</v>
      </c>
      <c r="AY149" s="20" t="s">
        <v>209</v>
      </c>
      <c r="BE149" s="228">
        <f>IF(N149="základní",J149,0)</f>
        <v>0</v>
      </c>
      <c r="BF149" s="228">
        <f>IF(N149="snížená",J149,0)</f>
        <v>0</v>
      </c>
      <c r="BG149" s="228">
        <f>IF(N149="zákl. přenesená",J149,0)</f>
        <v>0</v>
      </c>
      <c r="BH149" s="228">
        <f>IF(N149="sníž. přenesená",J149,0)</f>
        <v>0</v>
      </c>
      <c r="BI149" s="228">
        <f>IF(N149="nulová",J149,0)</f>
        <v>0</v>
      </c>
      <c r="BJ149" s="20" t="s">
        <v>79</v>
      </c>
      <c r="BK149" s="228">
        <f>ROUND(I149*H149,2)</f>
        <v>0</v>
      </c>
      <c r="BL149" s="20" t="s">
        <v>216</v>
      </c>
      <c r="BM149" s="227" t="s">
        <v>2921</v>
      </c>
    </row>
    <row r="150" s="2" customFormat="1">
      <c r="A150" s="41"/>
      <c r="B150" s="42"/>
      <c r="C150" s="43"/>
      <c r="D150" s="229" t="s">
        <v>218</v>
      </c>
      <c r="E150" s="43"/>
      <c r="F150" s="230" t="s">
        <v>2922</v>
      </c>
      <c r="G150" s="43"/>
      <c r="H150" s="43"/>
      <c r="I150" s="231"/>
      <c r="J150" s="43"/>
      <c r="K150" s="43"/>
      <c r="L150" s="47"/>
      <c r="M150" s="232"/>
      <c r="N150" s="233"/>
      <c r="O150" s="87"/>
      <c r="P150" s="87"/>
      <c r="Q150" s="87"/>
      <c r="R150" s="87"/>
      <c r="S150" s="87"/>
      <c r="T150" s="88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T150" s="20" t="s">
        <v>218</v>
      </c>
      <c r="AU150" s="20" t="s">
        <v>81</v>
      </c>
    </row>
    <row r="151" s="14" customFormat="1">
      <c r="A151" s="14"/>
      <c r="B151" s="245"/>
      <c r="C151" s="246"/>
      <c r="D151" s="236" t="s">
        <v>220</v>
      </c>
      <c r="E151" s="247" t="s">
        <v>19</v>
      </c>
      <c r="F151" s="248" t="s">
        <v>2923</v>
      </c>
      <c r="G151" s="246"/>
      <c r="H151" s="249">
        <v>8.2349999999999994</v>
      </c>
      <c r="I151" s="250"/>
      <c r="J151" s="246"/>
      <c r="K151" s="246"/>
      <c r="L151" s="251"/>
      <c r="M151" s="252"/>
      <c r="N151" s="253"/>
      <c r="O151" s="253"/>
      <c r="P151" s="253"/>
      <c r="Q151" s="253"/>
      <c r="R151" s="253"/>
      <c r="S151" s="253"/>
      <c r="T151" s="25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5" t="s">
        <v>220</v>
      </c>
      <c r="AU151" s="255" t="s">
        <v>81</v>
      </c>
      <c r="AV151" s="14" t="s">
        <v>81</v>
      </c>
      <c r="AW151" s="14" t="s">
        <v>32</v>
      </c>
      <c r="AX151" s="14" t="s">
        <v>79</v>
      </c>
      <c r="AY151" s="255" t="s">
        <v>209</v>
      </c>
    </row>
    <row r="152" s="2" customFormat="1" ht="21.75" customHeight="1">
      <c r="A152" s="41"/>
      <c r="B152" s="42"/>
      <c r="C152" s="216" t="s">
        <v>290</v>
      </c>
      <c r="D152" s="216" t="s">
        <v>211</v>
      </c>
      <c r="E152" s="217" t="s">
        <v>2924</v>
      </c>
      <c r="F152" s="218" t="s">
        <v>2925</v>
      </c>
      <c r="G152" s="219" t="s">
        <v>258</v>
      </c>
      <c r="H152" s="220">
        <v>274.5</v>
      </c>
      <c r="I152" s="221"/>
      <c r="J152" s="222">
        <f>ROUND(I152*H152,2)</f>
        <v>0</v>
      </c>
      <c r="K152" s="218" t="s">
        <v>215</v>
      </c>
      <c r="L152" s="47"/>
      <c r="M152" s="223" t="s">
        <v>19</v>
      </c>
      <c r="N152" s="224" t="s">
        <v>42</v>
      </c>
      <c r="O152" s="87"/>
      <c r="P152" s="225">
        <f>O152*H152</f>
        <v>0</v>
      </c>
      <c r="Q152" s="225">
        <v>0.00084000000000000003</v>
      </c>
      <c r="R152" s="225">
        <f>Q152*H152</f>
        <v>0.23058000000000001</v>
      </c>
      <c r="S152" s="225">
        <v>0</v>
      </c>
      <c r="T152" s="226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7" t="s">
        <v>216</v>
      </c>
      <c r="AT152" s="227" t="s">
        <v>211</v>
      </c>
      <c r="AU152" s="227" t="s">
        <v>81</v>
      </c>
      <c r="AY152" s="20" t="s">
        <v>209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20" t="s">
        <v>79</v>
      </c>
      <c r="BK152" s="228">
        <f>ROUND(I152*H152,2)</f>
        <v>0</v>
      </c>
      <c r="BL152" s="20" t="s">
        <v>216</v>
      </c>
      <c r="BM152" s="227" t="s">
        <v>2926</v>
      </c>
    </row>
    <row r="153" s="2" customFormat="1">
      <c r="A153" s="41"/>
      <c r="B153" s="42"/>
      <c r="C153" s="43"/>
      <c r="D153" s="229" t="s">
        <v>218</v>
      </c>
      <c r="E153" s="43"/>
      <c r="F153" s="230" t="s">
        <v>2927</v>
      </c>
      <c r="G153" s="43"/>
      <c r="H153" s="43"/>
      <c r="I153" s="231"/>
      <c r="J153" s="43"/>
      <c r="K153" s="43"/>
      <c r="L153" s="47"/>
      <c r="M153" s="232"/>
      <c r="N153" s="233"/>
      <c r="O153" s="87"/>
      <c r="P153" s="87"/>
      <c r="Q153" s="87"/>
      <c r="R153" s="87"/>
      <c r="S153" s="87"/>
      <c r="T153" s="88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0" t="s">
        <v>218</v>
      </c>
      <c r="AU153" s="20" t="s">
        <v>81</v>
      </c>
    </row>
    <row r="154" s="14" customFormat="1">
      <c r="A154" s="14"/>
      <c r="B154" s="245"/>
      <c r="C154" s="246"/>
      <c r="D154" s="236" t="s">
        <v>220</v>
      </c>
      <c r="E154" s="247" t="s">
        <v>19</v>
      </c>
      <c r="F154" s="248" t="s">
        <v>2928</v>
      </c>
      <c r="G154" s="246"/>
      <c r="H154" s="249">
        <v>274.5</v>
      </c>
      <c r="I154" s="250"/>
      <c r="J154" s="246"/>
      <c r="K154" s="246"/>
      <c r="L154" s="251"/>
      <c r="M154" s="252"/>
      <c r="N154" s="253"/>
      <c r="O154" s="253"/>
      <c r="P154" s="253"/>
      <c r="Q154" s="253"/>
      <c r="R154" s="253"/>
      <c r="S154" s="253"/>
      <c r="T154" s="25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5" t="s">
        <v>220</v>
      </c>
      <c r="AU154" s="255" t="s">
        <v>81</v>
      </c>
      <c r="AV154" s="14" t="s">
        <v>81</v>
      </c>
      <c r="AW154" s="14" t="s">
        <v>32</v>
      </c>
      <c r="AX154" s="14" t="s">
        <v>79</v>
      </c>
      <c r="AY154" s="255" t="s">
        <v>209</v>
      </c>
    </row>
    <row r="155" s="2" customFormat="1" ht="24.15" customHeight="1">
      <c r="A155" s="41"/>
      <c r="B155" s="42"/>
      <c r="C155" s="216" t="s">
        <v>296</v>
      </c>
      <c r="D155" s="216" t="s">
        <v>211</v>
      </c>
      <c r="E155" s="217" t="s">
        <v>2929</v>
      </c>
      <c r="F155" s="218" t="s">
        <v>2930</v>
      </c>
      <c r="G155" s="219" t="s">
        <v>258</v>
      </c>
      <c r="H155" s="220">
        <v>274.5</v>
      </c>
      <c r="I155" s="221"/>
      <c r="J155" s="222">
        <f>ROUND(I155*H155,2)</f>
        <v>0</v>
      </c>
      <c r="K155" s="218" t="s">
        <v>215</v>
      </c>
      <c r="L155" s="47"/>
      <c r="M155" s="223" t="s">
        <v>19</v>
      </c>
      <c r="N155" s="224" t="s">
        <v>42</v>
      </c>
      <c r="O155" s="87"/>
      <c r="P155" s="225">
        <f>O155*H155</f>
        <v>0</v>
      </c>
      <c r="Q155" s="225">
        <v>0</v>
      </c>
      <c r="R155" s="225">
        <f>Q155*H155</f>
        <v>0</v>
      </c>
      <c r="S155" s="225">
        <v>0</v>
      </c>
      <c r="T155" s="226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7" t="s">
        <v>216</v>
      </c>
      <c r="AT155" s="227" t="s">
        <v>211</v>
      </c>
      <c r="AU155" s="227" t="s">
        <v>81</v>
      </c>
      <c r="AY155" s="20" t="s">
        <v>209</v>
      </c>
      <c r="BE155" s="228">
        <f>IF(N155="základní",J155,0)</f>
        <v>0</v>
      </c>
      <c r="BF155" s="228">
        <f>IF(N155="snížená",J155,0)</f>
        <v>0</v>
      </c>
      <c r="BG155" s="228">
        <f>IF(N155="zákl. přenesená",J155,0)</f>
        <v>0</v>
      </c>
      <c r="BH155" s="228">
        <f>IF(N155="sníž. přenesená",J155,0)</f>
        <v>0</v>
      </c>
      <c r="BI155" s="228">
        <f>IF(N155="nulová",J155,0)</f>
        <v>0</v>
      </c>
      <c r="BJ155" s="20" t="s">
        <v>79</v>
      </c>
      <c r="BK155" s="228">
        <f>ROUND(I155*H155,2)</f>
        <v>0</v>
      </c>
      <c r="BL155" s="20" t="s">
        <v>216</v>
      </c>
      <c r="BM155" s="227" t="s">
        <v>2931</v>
      </c>
    </row>
    <row r="156" s="2" customFormat="1">
      <c r="A156" s="41"/>
      <c r="B156" s="42"/>
      <c r="C156" s="43"/>
      <c r="D156" s="229" t="s">
        <v>218</v>
      </c>
      <c r="E156" s="43"/>
      <c r="F156" s="230" t="s">
        <v>2932</v>
      </c>
      <c r="G156" s="43"/>
      <c r="H156" s="43"/>
      <c r="I156" s="231"/>
      <c r="J156" s="43"/>
      <c r="K156" s="43"/>
      <c r="L156" s="47"/>
      <c r="M156" s="232"/>
      <c r="N156" s="233"/>
      <c r="O156" s="87"/>
      <c r="P156" s="87"/>
      <c r="Q156" s="87"/>
      <c r="R156" s="87"/>
      <c r="S156" s="87"/>
      <c r="T156" s="88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0" t="s">
        <v>218</v>
      </c>
      <c r="AU156" s="20" t="s">
        <v>81</v>
      </c>
    </row>
    <row r="157" s="14" customFormat="1">
      <c r="A157" s="14"/>
      <c r="B157" s="245"/>
      <c r="C157" s="246"/>
      <c r="D157" s="236" t="s">
        <v>220</v>
      </c>
      <c r="E157" s="247" t="s">
        <v>19</v>
      </c>
      <c r="F157" s="248" t="s">
        <v>2928</v>
      </c>
      <c r="G157" s="246"/>
      <c r="H157" s="249">
        <v>274.5</v>
      </c>
      <c r="I157" s="250"/>
      <c r="J157" s="246"/>
      <c r="K157" s="246"/>
      <c r="L157" s="251"/>
      <c r="M157" s="252"/>
      <c r="N157" s="253"/>
      <c r="O157" s="253"/>
      <c r="P157" s="253"/>
      <c r="Q157" s="253"/>
      <c r="R157" s="253"/>
      <c r="S157" s="253"/>
      <c r="T157" s="25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5" t="s">
        <v>220</v>
      </c>
      <c r="AU157" s="255" t="s">
        <v>81</v>
      </c>
      <c r="AV157" s="14" t="s">
        <v>81</v>
      </c>
      <c r="AW157" s="14" t="s">
        <v>32</v>
      </c>
      <c r="AX157" s="14" t="s">
        <v>79</v>
      </c>
      <c r="AY157" s="255" t="s">
        <v>209</v>
      </c>
    </row>
    <row r="158" s="2" customFormat="1" ht="37.8" customHeight="1">
      <c r="A158" s="41"/>
      <c r="B158" s="42"/>
      <c r="C158" s="216" t="s">
        <v>304</v>
      </c>
      <c r="D158" s="216" t="s">
        <v>211</v>
      </c>
      <c r="E158" s="217" t="s">
        <v>598</v>
      </c>
      <c r="F158" s="218" t="s">
        <v>599</v>
      </c>
      <c r="G158" s="219" t="s">
        <v>362</v>
      </c>
      <c r="H158" s="220">
        <v>151.858</v>
      </c>
      <c r="I158" s="221"/>
      <c r="J158" s="222">
        <f>ROUND(I158*H158,2)</f>
        <v>0</v>
      </c>
      <c r="K158" s="218" t="s">
        <v>215</v>
      </c>
      <c r="L158" s="47"/>
      <c r="M158" s="223" t="s">
        <v>19</v>
      </c>
      <c r="N158" s="224" t="s">
        <v>42</v>
      </c>
      <c r="O158" s="87"/>
      <c r="P158" s="225">
        <f>O158*H158</f>
        <v>0</v>
      </c>
      <c r="Q158" s="225">
        <v>0</v>
      </c>
      <c r="R158" s="225">
        <f>Q158*H158</f>
        <v>0</v>
      </c>
      <c r="S158" s="225">
        <v>0</v>
      </c>
      <c r="T158" s="226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7" t="s">
        <v>216</v>
      </c>
      <c r="AT158" s="227" t="s">
        <v>211</v>
      </c>
      <c r="AU158" s="227" t="s">
        <v>81</v>
      </c>
      <c r="AY158" s="20" t="s">
        <v>209</v>
      </c>
      <c r="BE158" s="228">
        <f>IF(N158="základní",J158,0)</f>
        <v>0</v>
      </c>
      <c r="BF158" s="228">
        <f>IF(N158="snížená",J158,0)</f>
        <v>0</v>
      </c>
      <c r="BG158" s="228">
        <f>IF(N158="zákl. přenesená",J158,0)</f>
        <v>0</v>
      </c>
      <c r="BH158" s="228">
        <f>IF(N158="sníž. přenesená",J158,0)</f>
        <v>0</v>
      </c>
      <c r="BI158" s="228">
        <f>IF(N158="nulová",J158,0)</f>
        <v>0</v>
      </c>
      <c r="BJ158" s="20" t="s">
        <v>79</v>
      </c>
      <c r="BK158" s="228">
        <f>ROUND(I158*H158,2)</f>
        <v>0</v>
      </c>
      <c r="BL158" s="20" t="s">
        <v>216</v>
      </c>
      <c r="BM158" s="227" t="s">
        <v>2933</v>
      </c>
    </row>
    <row r="159" s="2" customFormat="1">
      <c r="A159" s="41"/>
      <c r="B159" s="42"/>
      <c r="C159" s="43"/>
      <c r="D159" s="229" t="s">
        <v>218</v>
      </c>
      <c r="E159" s="43"/>
      <c r="F159" s="230" t="s">
        <v>601</v>
      </c>
      <c r="G159" s="43"/>
      <c r="H159" s="43"/>
      <c r="I159" s="231"/>
      <c r="J159" s="43"/>
      <c r="K159" s="43"/>
      <c r="L159" s="47"/>
      <c r="M159" s="232"/>
      <c r="N159" s="233"/>
      <c r="O159" s="87"/>
      <c r="P159" s="87"/>
      <c r="Q159" s="87"/>
      <c r="R159" s="87"/>
      <c r="S159" s="87"/>
      <c r="T159" s="88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0" t="s">
        <v>218</v>
      </c>
      <c r="AU159" s="20" t="s">
        <v>81</v>
      </c>
    </row>
    <row r="160" s="13" customFormat="1">
      <c r="A160" s="13"/>
      <c r="B160" s="234"/>
      <c r="C160" s="235"/>
      <c r="D160" s="236" t="s">
        <v>220</v>
      </c>
      <c r="E160" s="237" t="s">
        <v>19</v>
      </c>
      <c r="F160" s="238" t="s">
        <v>604</v>
      </c>
      <c r="G160" s="235"/>
      <c r="H160" s="237" t="s">
        <v>19</v>
      </c>
      <c r="I160" s="239"/>
      <c r="J160" s="235"/>
      <c r="K160" s="235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220</v>
      </c>
      <c r="AU160" s="244" t="s">
        <v>81</v>
      </c>
      <c r="AV160" s="13" t="s">
        <v>79</v>
      </c>
      <c r="AW160" s="13" t="s">
        <v>32</v>
      </c>
      <c r="AX160" s="13" t="s">
        <v>71</v>
      </c>
      <c r="AY160" s="244" t="s">
        <v>209</v>
      </c>
    </row>
    <row r="161" s="14" customFormat="1">
      <c r="A161" s="14"/>
      <c r="B161" s="245"/>
      <c r="C161" s="246"/>
      <c r="D161" s="236" t="s">
        <v>220</v>
      </c>
      <c r="E161" s="247" t="s">
        <v>19</v>
      </c>
      <c r="F161" s="248" t="s">
        <v>2934</v>
      </c>
      <c r="G161" s="246"/>
      <c r="H161" s="249">
        <v>8</v>
      </c>
      <c r="I161" s="250"/>
      <c r="J161" s="246"/>
      <c r="K161" s="246"/>
      <c r="L161" s="251"/>
      <c r="M161" s="252"/>
      <c r="N161" s="253"/>
      <c r="O161" s="253"/>
      <c r="P161" s="253"/>
      <c r="Q161" s="253"/>
      <c r="R161" s="253"/>
      <c r="S161" s="253"/>
      <c r="T161" s="25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5" t="s">
        <v>220</v>
      </c>
      <c r="AU161" s="255" t="s">
        <v>81</v>
      </c>
      <c r="AV161" s="14" t="s">
        <v>81</v>
      </c>
      <c r="AW161" s="14" t="s">
        <v>32</v>
      </c>
      <c r="AX161" s="14" t="s">
        <v>71</v>
      </c>
      <c r="AY161" s="255" t="s">
        <v>209</v>
      </c>
    </row>
    <row r="162" s="13" customFormat="1">
      <c r="A162" s="13"/>
      <c r="B162" s="234"/>
      <c r="C162" s="235"/>
      <c r="D162" s="236" t="s">
        <v>220</v>
      </c>
      <c r="E162" s="237" t="s">
        <v>19</v>
      </c>
      <c r="F162" s="238" t="s">
        <v>610</v>
      </c>
      <c r="G162" s="235"/>
      <c r="H162" s="237" t="s">
        <v>19</v>
      </c>
      <c r="I162" s="239"/>
      <c r="J162" s="235"/>
      <c r="K162" s="235"/>
      <c r="L162" s="240"/>
      <c r="M162" s="241"/>
      <c r="N162" s="242"/>
      <c r="O162" s="242"/>
      <c r="P162" s="242"/>
      <c r="Q162" s="242"/>
      <c r="R162" s="242"/>
      <c r="S162" s="242"/>
      <c r="T162" s="24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4" t="s">
        <v>220</v>
      </c>
      <c r="AU162" s="244" t="s">
        <v>81</v>
      </c>
      <c r="AV162" s="13" t="s">
        <v>79</v>
      </c>
      <c r="AW162" s="13" t="s">
        <v>32</v>
      </c>
      <c r="AX162" s="13" t="s">
        <v>71</v>
      </c>
      <c r="AY162" s="244" t="s">
        <v>209</v>
      </c>
    </row>
    <row r="163" s="14" customFormat="1">
      <c r="A163" s="14"/>
      <c r="B163" s="245"/>
      <c r="C163" s="246"/>
      <c r="D163" s="236" t="s">
        <v>220</v>
      </c>
      <c r="E163" s="247" t="s">
        <v>19</v>
      </c>
      <c r="F163" s="248" t="s">
        <v>2935</v>
      </c>
      <c r="G163" s="246"/>
      <c r="H163" s="249">
        <v>53.508000000000003</v>
      </c>
      <c r="I163" s="250"/>
      <c r="J163" s="246"/>
      <c r="K163" s="246"/>
      <c r="L163" s="251"/>
      <c r="M163" s="252"/>
      <c r="N163" s="253"/>
      <c r="O163" s="253"/>
      <c r="P163" s="253"/>
      <c r="Q163" s="253"/>
      <c r="R163" s="253"/>
      <c r="S163" s="253"/>
      <c r="T163" s="25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5" t="s">
        <v>220</v>
      </c>
      <c r="AU163" s="255" t="s">
        <v>81</v>
      </c>
      <c r="AV163" s="14" t="s">
        <v>81</v>
      </c>
      <c r="AW163" s="14" t="s">
        <v>32</v>
      </c>
      <c r="AX163" s="14" t="s">
        <v>71</v>
      </c>
      <c r="AY163" s="255" t="s">
        <v>209</v>
      </c>
    </row>
    <row r="164" s="16" customFormat="1">
      <c r="A164" s="16"/>
      <c r="B164" s="267"/>
      <c r="C164" s="268"/>
      <c r="D164" s="236" t="s">
        <v>220</v>
      </c>
      <c r="E164" s="269" t="s">
        <v>19</v>
      </c>
      <c r="F164" s="270" t="s">
        <v>370</v>
      </c>
      <c r="G164" s="268"/>
      <c r="H164" s="271">
        <v>61.508000000000003</v>
      </c>
      <c r="I164" s="272"/>
      <c r="J164" s="268"/>
      <c r="K164" s="268"/>
      <c r="L164" s="273"/>
      <c r="M164" s="274"/>
      <c r="N164" s="275"/>
      <c r="O164" s="275"/>
      <c r="P164" s="275"/>
      <c r="Q164" s="275"/>
      <c r="R164" s="275"/>
      <c r="S164" s="275"/>
      <c r="T164" s="27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T164" s="277" t="s">
        <v>220</v>
      </c>
      <c r="AU164" s="277" t="s">
        <v>81</v>
      </c>
      <c r="AV164" s="16" t="s">
        <v>146</v>
      </c>
      <c r="AW164" s="16" t="s">
        <v>32</v>
      </c>
      <c r="AX164" s="16" t="s">
        <v>71</v>
      </c>
      <c r="AY164" s="277" t="s">
        <v>209</v>
      </c>
    </row>
    <row r="165" s="13" customFormat="1">
      <c r="A165" s="13"/>
      <c r="B165" s="234"/>
      <c r="C165" s="235"/>
      <c r="D165" s="236" t="s">
        <v>220</v>
      </c>
      <c r="E165" s="237" t="s">
        <v>19</v>
      </c>
      <c r="F165" s="238" t="s">
        <v>615</v>
      </c>
      <c r="G165" s="235"/>
      <c r="H165" s="237" t="s">
        <v>19</v>
      </c>
      <c r="I165" s="239"/>
      <c r="J165" s="235"/>
      <c r="K165" s="235"/>
      <c r="L165" s="240"/>
      <c r="M165" s="241"/>
      <c r="N165" s="242"/>
      <c r="O165" s="242"/>
      <c r="P165" s="242"/>
      <c r="Q165" s="242"/>
      <c r="R165" s="242"/>
      <c r="S165" s="242"/>
      <c r="T165" s="24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4" t="s">
        <v>220</v>
      </c>
      <c r="AU165" s="244" t="s">
        <v>81</v>
      </c>
      <c r="AV165" s="13" t="s">
        <v>79</v>
      </c>
      <c r="AW165" s="13" t="s">
        <v>32</v>
      </c>
      <c r="AX165" s="13" t="s">
        <v>71</v>
      </c>
      <c r="AY165" s="244" t="s">
        <v>209</v>
      </c>
    </row>
    <row r="166" s="14" customFormat="1">
      <c r="A166" s="14"/>
      <c r="B166" s="245"/>
      <c r="C166" s="246"/>
      <c r="D166" s="236" t="s">
        <v>220</v>
      </c>
      <c r="E166" s="247" t="s">
        <v>19</v>
      </c>
      <c r="F166" s="248" t="s">
        <v>250</v>
      </c>
      <c r="G166" s="246"/>
      <c r="H166" s="249">
        <v>8</v>
      </c>
      <c r="I166" s="250"/>
      <c r="J166" s="246"/>
      <c r="K166" s="246"/>
      <c r="L166" s="251"/>
      <c r="M166" s="252"/>
      <c r="N166" s="253"/>
      <c r="O166" s="253"/>
      <c r="P166" s="253"/>
      <c r="Q166" s="253"/>
      <c r="R166" s="253"/>
      <c r="S166" s="253"/>
      <c r="T166" s="25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5" t="s">
        <v>220</v>
      </c>
      <c r="AU166" s="255" t="s">
        <v>81</v>
      </c>
      <c r="AV166" s="14" t="s">
        <v>81</v>
      </c>
      <c r="AW166" s="14" t="s">
        <v>32</v>
      </c>
      <c r="AX166" s="14" t="s">
        <v>71</v>
      </c>
      <c r="AY166" s="255" t="s">
        <v>209</v>
      </c>
    </row>
    <row r="167" s="13" customFormat="1">
      <c r="A167" s="13"/>
      <c r="B167" s="234"/>
      <c r="C167" s="235"/>
      <c r="D167" s="236" t="s">
        <v>220</v>
      </c>
      <c r="E167" s="237" t="s">
        <v>19</v>
      </c>
      <c r="F167" s="238" t="s">
        <v>617</v>
      </c>
      <c r="G167" s="235"/>
      <c r="H167" s="237" t="s">
        <v>19</v>
      </c>
      <c r="I167" s="239"/>
      <c r="J167" s="235"/>
      <c r="K167" s="235"/>
      <c r="L167" s="240"/>
      <c r="M167" s="241"/>
      <c r="N167" s="242"/>
      <c r="O167" s="242"/>
      <c r="P167" s="242"/>
      <c r="Q167" s="242"/>
      <c r="R167" s="242"/>
      <c r="S167" s="242"/>
      <c r="T167" s="24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4" t="s">
        <v>220</v>
      </c>
      <c r="AU167" s="244" t="s">
        <v>81</v>
      </c>
      <c r="AV167" s="13" t="s">
        <v>79</v>
      </c>
      <c r="AW167" s="13" t="s">
        <v>32</v>
      </c>
      <c r="AX167" s="13" t="s">
        <v>71</v>
      </c>
      <c r="AY167" s="244" t="s">
        <v>209</v>
      </c>
    </row>
    <row r="168" s="14" customFormat="1">
      <c r="A168" s="14"/>
      <c r="B168" s="245"/>
      <c r="C168" s="246"/>
      <c r="D168" s="236" t="s">
        <v>220</v>
      </c>
      <c r="E168" s="247" t="s">
        <v>19</v>
      </c>
      <c r="F168" s="248" t="s">
        <v>2936</v>
      </c>
      <c r="G168" s="246"/>
      <c r="H168" s="249">
        <v>57.645000000000003</v>
      </c>
      <c r="I168" s="250"/>
      <c r="J168" s="246"/>
      <c r="K168" s="246"/>
      <c r="L168" s="251"/>
      <c r="M168" s="252"/>
      <c r="N168" s="253"/>
      <c r="O168" s="253"/>
      <c r="P168" s="253"/>
      <c r="Q168" s="253"/>
      <c r="R168" s="253"/>
      <c r="S168" s="253"/>
      <c r="T168" s="25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5" t="s">
        <v>220</v>
      </c>
      <c r="AU168" s="255" t="s">
        <v>81</v>
      </c>
      <c r="AV168" s="14" t="s">
        <v>81</v>
      </c>
      <c r="AW168" s="14" t="s">
        <v>32</v>
      </c>
      <c r="AX168" s="14" t="s">
        <v>71</v>
      </c>
      <c r="AY168" s="255" t="s">
        <v>209</v>
      </c>
    </row>
    <row r="169" s="16" customFormat="1">
      <c r="A169" s="16"/>
      <c r="B169" s="267"/>
      <c r="C169" s="268"/>
      <c r="D169" s="236" t="s">
        <v>220</v>
      </c>
      <c r="E169" s="269" t="s">
        <v>19</v>
      </c>
      <c r="F169" s="270" t="s">
        <v>370</v>
      </c>
      <c r="G169" s="268"/>
      <c r="H169" s="271">
        <v>65.64500000000001</v>
      </c>
      <c r="I169" s="272"/>
      <c r="J169" s="268"/>
      <c r="K169" s="268"/>
      <c r="L169" s="273"/>
      <c r="M169" s="274"/>
      <c r="N169" s="275"/>
      <c r="O169" s="275"/>
      <c r="P169" s="275"/>
      <c r="Q169" s="275"/>
      <c r="R169" s="275"/>
      <c r="S169" s="275"/>
      <c r="T169" s="27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T169" s="277" t="s">
        <v>220</v>
      </c>
      <c r="AU169" s="277" t="s">
        <v>81</v>
      </c>
      <c r="AV169" s="16" t="s">
        <v>146</v>
      </c>
      <c r="AW169" s="16" t="s">
        <v>32</v>
      </c>
      <c r="AX169" s="16" t="s">
        <v>71</v>
      </c>
      <c r="AY169" s="277" t="s">
        <v>209</v>
      </c>
    </row>
    <row r="170" s="13" customFormat="1">
      <c r="A170" s="13"/>
      <c r="B170" s="234"/>
      <c r="C170" s="235"/>
      <c r="D170" s="236" t="s">
        <v>220</v>
      </c>
      <c r="E170" s="237" t="s">
        <v>19</v>
      </c>
      <c r="F170" s="238" t="s">
        <v>1753</v>
      </c>
      <c r="G170" s="235"/>
      <c r="H170" s="237" t="s">
        <v>19</v>
      </c>
      <c r="I170" s="239"/>
      <c r="J170" s="235"/>
      <c r="K170" s="235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220</v>
      </c>
      <c r="AU170" s="244" t="s">
        <v>81</v>
      </c>
      <c r="AV170" s="13" t="s">
        <v>79</v>
      </c>
      <c r="AW170" s="13" t="s">
        <v>32</v>
      </c>
      <c r="AX170" s="13" t="s">
        <v>71</v>
      </c>
      <c r="AY170" s="244" t="s">
        <v>209</v>
      </c>
    </row>
    <row r="171" s="14" customFormat="1">
      <c r="A171" s="14"/>
      <c r="B171" s="245"/>
      <c r="C171" s="246"/>
      <c r="D171" s="236" t="s">
        <v>220</v>
      </c>
      <c r="E171" s="247" t="s">
        <v>19</v>
      </c>
      <c r="F171" s="248" t="s">
        <v>2937</v>
      </c>
      <c r="G171" s="246"/>
      <c r="H171" s="249">
        <v>5.4900000000000002</v>
      </c>
      <c r="I171" s="250"/>
      <c r="J171" s="246"/>
      <c r="K171" s="246"/>
      <c r="L171" s="251"/>
      <c r="M171" s="252"/>
      <c r="N171" s="253"/>
      <c r="O171" s="253"/>
      <c r="P171" s="253"/>
      <c r="Q171" s="253"/>
      <c r="R171" s="253"/>
      <c r="S171" s="253"/>
      <c r="T171" s="25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5" t="s">
        <v>220</v>
      </c>
      <c r="AU171" s="255" t="s">
        <v>81</v>
      </c>
      <c r="AV171" s="14" t="s">
        <v>81</v>
      </c>
      <c r="AW171" s="14" t="s">
        <v>32</v>
      </c>
      <c r="AX171" s="14" t="s">
        <v>71</v>
      </c>
      <c r="AY171" s="255" t="s">
        <v>209</v>
      </c>
    </row>
    <row r="172" s="14" customFormat="1">
      <c r="A172" s="14"/>
      <c r="B172" s="245"/>
      <c r="C172" s="246"/>
      <c r="D172" s="236" t="s">
        <v>220</v>
      </c>
      <c r="E172" s="247" t="s">
        <v>19</v>
      </c>
      <c r="F172" s="248" t="s">
        <v>2938</v>
      </c>
      <c r="G172" s="246"/>
      <c r="H172" s="249">
        <v>19.215</v>
      </c>
      <c r="I172" s="250"/>
      <c r="J172" s="246"/>
      <c r="K172" s="246"/>
      <c r="L172" s="251"/>
      <c r="M172" s="252"/>
      <c r="N172" s="253"/>
      <c r="O172" s="253"/>
      <c r="P172" s="253"/>
      <c r="Q172" s="253"/>
      <c r="R172" s="253"/>
      <c r="S172" s="253"/>
      <c r="T172" s="25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5" t="s">
        <v>220</v>
      </c>
      <c r="AU172" s="255" t="s">
        <v>81</v>
      </c>
      <c r="AV172" s="14" t="s">
        <v>81</v>
      </c>
      <c r="AW172" s="14" t="s">
        <v>32</v>
      </c>
      <c r="AX172" s="14" t="s">
        <v>71</v>
      </c>
      <c r="AY172" s="255" t="s">
        <v>209</v>
      </c>
    </row>
    <row r="173" s="16" customFormat="1">
      <c r="A173" s="16"/>
      <c r="B173" s="267"/>
      <c r="C173" s="268"/>
      <c r="D173" s="236" t="s">
        <v>220</v>
      </c>
      <c r="E173" s="269" t="s">
        <v>19</v>
      </c>
      <c r="F173" s="270" t="s">
        <v>370</v>
      </c>
      <c r="G173" s="268"/>
      <c r="H173" s="271">
        <v>24.704999999999998</v>
      </c>
      <c r="I173" s="272"/>
      <c r="J173" s="268"/>
      <c r="K173" s="268"/>
      <c r="L173" s="273"/>
      <c r="M173" s="274"/>
      <c r="N173" s="275"/>
      <c r="O173" s="275"/>
      <c r="P173" s="275"/>
      <c r="Q173" s="275"/>
      <c r="R173" s="275"/>
      <c r="S173" s="275"/>
      <c r="T173" s="27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T173" s="277" t="s">
        <v>220</v>
      </c>
      <c r="AU173" s="277" t="s">
        <v>81</v>
      </c>
      <c r="AV173" s="16" t="s">
        <v>146</v>
      </c>
      <c r="AW173" s="16" t="s">
        <v>32</v>
      </c>
      <c r="AX173" s="16" t="s">
        <v>71</v>
      </c>
      <c r="AY173" s="277" t="s">
        <v>209</v>
      </c>
    </row>
    <row r="174" s="15" customFormat="1">
      <c r="A174" s="15"/>
      <c r="B174" s="256"/>
      <c r="C174" s="257"/>
      <c r="D174" s="236" t="s">
        <v>220</v>
      </c>
      <c r="E174" s="258" t="s">
        <v>19</v>
      </c>
      <c r="F174" s="259" t="s">
        <v>271</v>
      </c>
      <c r="G174" s="257"/>
      <c r="H174" s="260">
        <v>151.85800000000003</v>
      </c>
      <c r="I174" s="261"/>
      <c r="J174" s="257"/>
      <c r="K174" s="257"/>
      <c r="L174" s="262"/>
      <c r="M174" s="263"/>
      <c r="N174" s="264"/>
      <c r="O174" s="264"/>
      <c r="P174" s="264"/>
      <c r="Q174" s="264"/>
      <c r="R174" s="264"/>
      <c r="S174" s="264"/>
      <c r="T174" s="26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66" t="s">
        <v>220</v>
      </c>
      <c r="AU174" s="266" t="s">
        <v>81</v>
      </c>
      <c r="AV174" s="15" t="s">
        <v>216</v>
      </c>
      <c r="AW174" s="15" t="s">
        <v>32</v>
      </c>
      <c r="AX174" s="15" t="s">
        <v>79</v>
      </c>
      <c r="AY174" s="266" t="s">
        <v>209</v>
      </c>
    </row>
    <row r="175" s="2" customFormat="1" ht="37.8" customHeight="1">
      <c r="A175" s="41"/>
      <c r="B175" s="42"/>
      <c r="C175" s="216" t="s">
        <v>311</v>
      </c>
      <c r="D175" s="216" t="s">
        <v>211</v>
      </c>
      <c r="E175" s="217" t="s">
        <v>1230</v>
      </c>
      <c r="F175" s="218" t="s">
        <v>1231</v>
      </c>
      <c r="G175" s="219" t="s">
        <v>362</v>
      </c>
      <c r="H175" s="220">
        <v>32.978000000000002</v>
      </c>
      <c r="I175" s="221"/>
      <c r="J175" s="222">
        <f>ROUND(I175*H175,2)</f>
        <v>0</v>
      </c>
      <c r="K175" s="218" t="s">
        <v>215</v>
      </c>
      <c r="L175" s="47"/>
      <c r="M175" s="223" t="s">
        <v>19</v>
      </c>
      <c r="N175" s="224" t="s">
        <v>42</v>
      </c>
      <c r="O175" s="87"/>
      <c r="P175" s="225">
        <f>O175*H175</f>
        <v>0</v>
      </c>
      <c r="Q175" s="225">
        <v>0</v>
      </c>
      <c r="R175" s="225">
        <f>Q175*H175</f>
        <v>0</v>
      </c>
      <c r="S175" s="225">
        <v>0</v>
      </c>
      <c r="T175" s="226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7" t="s">
        <v>216</v>
      </c>
      <c r="AT175" s="227" t="s">
        <v>211</v>
      </c>
      <c r="AU175" s="227" t="s">
        <v>81</v>
      </c>
      <c r="AY175" s="20" t="s">
        <v>209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20" t="s">
        <v>79</v>
      </c>
      <c r="BK175" s="228">
        <f>ROUND(I175*H175,2)</f>
        <v>0</v>
      </c>
      <c r="BL175" s="20" t="s">
        <v>216</v>
      </c>
      <c r="BM175" s="227" t="s">
        <v>2939</v>
      </c>
    </row>
    <row r="176" s="2" customFormat="1">
      <c r="A176" s="41"/>
      <c r="B176" s="42"/>
      <c r="C176" s="43"/>
      <c r="D176" s="229" t="s">
        <v>218</v>
      </c>
      <c r="E176" s="43"/>
      <c r="F176" s="230" t="s">
        <v>1233</v>
      </c>
      <c r="G176" s="43"/>
      <c r="H176" s="43"/>
      <c r="I176" s="231"/>
      <c r="J176" s="43"/>
      <c r="K176" s="43"/>
      <c r="L176" s="47"/>
      <c r="M176" s="232"/>
      <c r="N176" s="233"/>
      <c r="O176" s="87"/>
      <c r="P176" s="87"/>
      <c r="Q176" s="87"/>
      <c r="R176" s="87"/>
      <c r="S176" s="87"/>
      <c r="T176" s="88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0" t="s">
        <v>218</v>
      </c>
      <c r="AU176" s="20" t="s">
        <v>81</v>
      </c>
    </row>
    <row r="177" s="13" customFormat="1">
      <c r="A177" s="13"/>
      <c r="B177" s="234"/>
      <c r="C177" s="235"/>
      <c r="D177" s="236" t="s">
        <v>220</v>
      </c>
      <c r="E177" s="237" t="s">
        <v>19</v>
      </c>
      <c r="F177" s="238" t="s">
        <v>610</v>
      </c>
      <c r="G177" s="235"/>
      <c r="H177" s="237" t="s">
        <v>19</v>
      </c>
      <c r="I177" s="239"/>
      <c r="J177" s="235"/>
      <c r="K177" s="235"/>
      <c r="L177" s="240"/>
      <c r="M177" s="241"/>
      <c r="N177" s="242"/>
      <c r="O177" s="242"/>
      <c r="P177" s="242"/>
      <c r="Q177" s="242"/>
      <c r="R177" s="242"/>
      <c r="S177" s="242"/>
      <c r="T177" s="24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4" t="s">
        <v>220</v>
      </c>
      <c r="AU177" s="244" t="s">
        <v>81</v>
      </c>
      <c r="AV177" s="13" t="s">
        <v>79</v>
      </c>
      <c r="AW177" s="13" t="s">
        <v>32</v>
      </c>
      <c r="AX177" s="13" t="s">
        <v>71</v>
      </c>
      <c r="AY177" s="244" t="s">
        <v>209</v>
      </c>
    </row>
    <row r="178" s="14" customFormat="1">
      <c r="A178" s="14"/>
      <c r="B178" s="245"/>
      <c r="C178" s="246"/>
      <c r="D178" s="236" t="s">
        <v>220</v>
      </c>
      <c r="E178" s="247" t="s">
        <v>19</v>
      </c>
      <c r="F178" s="248" t="s">
        <v>2940</v>
      </c>
      <c r="G178" s="246"/>
      <c r="H178" s="249">
        <v>28.841000000000001</v>
      </c>
      <c r="I178" s="250"/>
      <c r="J178" s="246"/>
      <c r="K178" s="246"/>
      <c r="L178" s="251"/>
      <c r="M178" s="252"/>
      <c r="N178" s="253"/>
      <c r="O178" s="253"/>
      <c r="P178" s="253"/>
      <c r="Q178" s="253"/>
      <c r="R178" s="253"/>
      <c r="S178" s="253"/>
      <c r="T178" s="25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5" t="s">
        <v>220</v>
      </c>
      <c r="AU178" s="255" t="s">
        <v>81</v>
      </c>
      <c r="AV178" s="14" t="s">
        <v>81</v>
      </c>
      <c r="AW178" s="14" t="s">
        <v>32</v>
      </c>
      <c r="AX178" s="14" t="s">
        <v>71</v>
      </c>
      <c r="AY178" s="255" t="s">
        <v>209</v>
      </c>
    </row>
    <row r="179" s="13" customFormat="1">
      <c r="A179" s="13"/>
      <c r="B179" s="234"/>
      <c r="C179" s="235"/>
      <c r="D179" s="236" t="s">
        <v>220</v>
      </c>
      <c r="E179" s="237" t="s">
        <v>19</v>
      </c>
      <c r="F179" s="238" t="s">
        <v>617</v>
      </c>
      <c r="G179" s="235"/>
      <c r="H179" s="237" t="s">
        <v>19</v>
      </c>
      <c r="I179" s="239"/>
      <c r="J179" s="235"/>
      <c r="K179" s="235"/>
      <c r="L179" s="240"/>
      <c r="M179" s="241"/>
      <c r="N179" s="242"/>
      <c r="O179" s="242"/>
      <c r="P179" s="242"/>
      <c r="Q179" s="242"/>
      <c r="R179" s="242"/>
      <c r="S179" s="242"/>
      <c r="T179" s="24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4" t="s">
        <v>220</v>
      </c>
      <c r="AU179" s="244" t="s">
        <v>81</v>
      </c>
      <c r="AV179" s="13" t="s">
        <v>79</v>
      </c>
      <c r="AW179" s="13" t="s">
        <v>32</v>
      </c>
      <c r="AX179" s="13" t="s">
        <v>71</v>
      </c>
      <c r="AY179" s="244" t="s">
        <v>209</v>
      </c>
    </row>
    <row r="180" s="14" customFormat="1">
      <c r="A180" s="14"/>
      <c r="B180" s="245"/>
      <c r="C180" s="246"/>
      <c r="D180" s="236" t="s">
        <v>220</v>
      </c>
      <c r="E180" s="247" t="s">
        <v>19</v>
      </c>
      <c r="F180" s="248" t="s">
        <v>2941</v>
      </c>
      <c r="G180" s="246"/>
      <c r="H180" s="249">
        <v>4.1369999999999996</v>
      </c>
      <c r="I180" s="250"/>
      <c r="J180" s="246"/>
      <c r="K180" s="246"/>
      <c r="L180" s="251"/>
      <c r="M180" s="252"/>
      <c r="N180" s="253"/>
      <c r="O180" s="253"/>
      <c r="P180" s="253"/>
      <c r="Q180" s="253"/>
      <c r="R180" s="253"/>
      <c r="S180" s="253"/>
      <c r="T180" s="25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5" t="s">
        <v>220</v>
      </c>
      <c r="AU180" s="255" t="s">
        <v>81</v>
      </c>
      <c r="AV180" s="14" t="s">
        <v>81</v>
      </c>
      <c r="AW180" s="14" t="s">
        <v>32</v>
      </c>
      <c r="AX180" s="14" t="s">
        <v>71</v>
      </c>
      <c r="AY180" s="255" t="s">
        <v>209</v>
      </c>
    </row>
    <row r="181" s="15" customFormat="1">
      <c r="A181" s="15"/>
      <c r="B181" s="256"/>
      <c r="C181" s="257"/>
      <c r="D181" s="236" t="s">
        <v>220</v>
      </c>
      <c r="E181" s="258" t="s">
        <v>19</v>
      </c>
      <c r="F181" s="259" t="s">
        <v>271</v>
      </c>
      <c r="G181" s="257"/>
      <c r="H181" s="260">
        <v>32.978000000000002</v>
      </c>
      <c r="I181" s="261"/>
      <c r="J181" s="257"/>
      <c r="K181" s="257"/>
      <c r="L181" s="262"/>
      <c r="M181" s="263"/>
      <c r="N181" s="264"/>
      <c r="O181" s="264"/>
      <c r="P181" s="264"/>
      <c r="Q181" s="264"/>
      <c r="R181" s="264"/>
      <c r="S181" s="264"/>
      <c r="T181" s="26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66" t="s">
        <v>220</v>
      </c>
      <c r="AU181" s="266" t="s">
        <v>81</v>
      </c>
      <c r="AV181" s="15" t="s">
        <v>216</v>
      </c>
      <c r="AW181" s="15" t="s">
        <v>32</v>
      </c>
      <c r="AX181" s="15" t="s">
        <v>79</v>
      </c>
      <c r="AY181" s="266" t="s">
        <v>209</v>
      </c>
    </row>
    <row r="182" s="2" customFormat="1" ht="37.8" customHeight="1">
      <c r="A182" s="41"/>
      <c r="B182" s="42"/>
      <c r="C182" s="216" t="s">
        <v>317</v>
      </c>
      <c r="D182" s="216" t="s">
        <v>211</v>
      </c>
      <c r="E182" s="217" t="s">
        <v>639</v>
      </c>
      <c r="F182" s="218" t="s">
        <v>640</v>
      </c>
      <c r="G182" s="219" t="s">
        <v>362</v>
      </c>
      <c r="H182" s="220">
        <v>20.565000000000001</v>
      </c>
      <c r="I182" s="221"/>
      <c r="J182" s="222">
        <f>ROUND(I182*H182,2)</f>
        <v>0</v>
      </c>
      <c r="K182" s="218" t="s">
        <v>215</v>
      </c>
      <c r="L182" s="47"/>
      <c r="M182" s="223" t="s">
        <v>19</v>
      </c>
      <c r="N182" s="224" t="s">
        <v>42</v>
      </c>
      <c r="O182" s="87"/>
      <c r="P182" s="225">
        <f>O182*H182</f>
        <v>0</v>
      </c>
      <c r="Q182" s="225">
        <v>0</v>
      </c>
      <c r="R182" s="225">
        <f>Q182*H182</f>
        <v>0</v>
      </c>
      <c r="S182" s="225">
        <v>0</v>
      </c>
      <c r="T182" s="226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227" t="s">
        <v>216</v>
      </c>
      <c r="AT182" s="227" t="s">
        <v>211</v>
      </c>
      <c r="AU182" s="227" t="s">
        <v>81</v>
      </c>
      <c r="AY182" s="20" t="s">
        <v>209</v>
      </c>
      <c r="BE182" s="228">
        <f>IF(N182="základní",J182,0)</f>
        <v>0</v>
      </c>
      <c r="BF182" s="228">
        <f>IF(N182="snížená",J182,0)</f>
        <v>0</v>
      </c>
      <c r="BG182" s="228">
        <f>IF(N182="zákl. přenesená",J182,0)</f>
        <v>0</v>
      </c>
      <c r="BH182" s="228">
        <f>IF(N182="sníž. přenesená",J182,0)</f>
        <v>0</v>
      </c>
      <c r="BI182" s="228">
        <f>IF(N182="nulová",J182,0)</f>
        <v>0</v>
      </c>
      <c r="BJ182" s="20" t="s">
        <v>79</v>
      </c>
      <c r="BK182" s="228">
        <f>ROUND(I182*H182,2)</f>
        <v>0</v>
      </c>
      <c r="BL182" s="20" t="s">
        <v>216</v>
      </c>
      <c r="BM182" s="227" t="s">
        <v>2942</v>
      </c>
    </row>
    <row r="183" s="2" customFormat="1">
      <c r="A183" s="41"/>
      <c r="B183" s="42"/>
      <c r="C183" s="43"/>
      <c r="D183" s="229" t="s">
        <v>218</v>
      </c>
      <c r="E183" s="43"/>
      <c r="F183" s="230" t="s">
        <v>642</v>
      </c>
      <c r="G183" s="43"/>
      <c r="H183" s="43"/>
      <c r="I183" s="231"/>
      <c r="J183" s="43"/>
      <c r="K183" s="43"/>
      <c r="L183" s="47"/>
      <c r="M183" s="232"/>
      <c r="N183" s="233"/>
      <c r="O183" s="87"/>
      <c r="P183" s="87"/>
      <c r="Q183" s="87"/>
      <c r="R183" s="87"/>
      <c r="S183" s="87"/>
      <c r="T183" s="88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T183" s="20" t="s">
        <v>218</v>
      </c>
      <c r="AU183" s="20" t="s">
        <v>81</v>
      </c>
    </row>
    <row r="184" s="13" customFormat="1">
      <c r="A184" s="13"/>
      <c r="B184" s="234"/>
      <c r="C184" s="235"/>
      <c r="D184" s="236" t="s">
        <v>220</v>
      </c>
      <c r="E184" s="237" t="s">
        <v>19</v>
      </c>
      <c r="F184" s="238" t="s">
        <v>628</v>
      </c>
      <c r="G184" s="235"/>
      <c r="H184" s="237" t="s">
        <v>19</v>
      </c>
      <c r="I184" s="239"/>
      <c r="J184" s="235"/>
      <c r="K184" s="235"/>
      <c r="L184" s="240"/>
      <c r="M184" s="241"/>
      <c r="N184" s="242"/>
      <c r="O184" s="242"/>
      <c r="P184" s="242"/>
      <c r="Q184" s="242"/>
      <c r="R184" s="242"/>
      <c r="S184" s="242"/>
      <c r="T184" s="24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4" t="s">
        <v>220</v>
      </c>
      <c r="AU184" s="244" t="s">
        <v>81</v>
      </c>
      <c r="AV184" s="13" t="s">
        <v>79</v>
      </c>
      <c r="AW184" s="13" t="s">
        <v>32</v>
      </c>
      <c r="AX184" s="13" t="s">
        <v>71</v>
      </c>
      <c r="AY184" s="244" t="s">
        <v>209</v>
      </c>
    </row>
    <row r="185" s="13" customFormat="1">
      <c r="A185" s="13"/>
      <c r="B185" s="234"/>
      <c r="C185" s="235"/>
      <c r="D185" s="236" t="s">
        <v>220</v>
      </c>
      <c r="E185" s="237" t="s">
        <v>19</v>
      </c>
      <c r="F185" s="238" t="s">
        <v>629</v>
      </c>
      <c r="G185" s="235"/>
      <c r="H185" s="237" t="s">
        <v>19</v>
      </c>
      <c r="I185" s="239"/>
      <c r="J185" s="235"/>
      <c r="K185" s="235"/>
      <c r="L185" s="240"/>
      <c r="M185" s="241"/>
      <c r="N185" s="242"/>
      <c r="O185" s="242"/>
      <c r="P185" s="242"/>
      <c r="Q185" s="242"/>
      <c r="R185" s="242"/>
      <c r="S185" s="242"/>
      <c r="T185" s="24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4" t="s">
        <v>220</v>
      </c>
      <c r="AU185" s="244" t="s">
        <v>81</v>
      </c>
      <c r="AV185" s="13" t="s">
        <v>79</v>
      </c>
      <c r="AW185" s="13" t="s">
        <v>32</v>
      </c>
      <c r="AX185" s="13" t="s">
        <v>71</v>
      </c>
      <c r="AY185" s="244" t="s">
        <v>209</v>
      </c>
    </row>
    <row r="186" s="14" customFormat="1">
      <c r="A186" s="14"/>
      <c r="B186" s="245"/>
      <c r="C186" s="246"/>
      <c r="D186" s="236" t="s">
        <v>220</v>
      </c>
      <c r="E186" s="247" t="s">
        <v>19</v>
      </c>
      <c r="F186" s="248" t="s">
        <v>2943</v>
      </c>
      <c r="G186" s="246"/>
      <c r="H186" s="249">
        <v>20.565000000000001</v>
      </c>
      <c r="I186" s="250"/>
      <c r="J186" s="246"/>
      <c r="K186" s="246"/>
      <c r="L186" s="251"/>
      <c r="M186" s="252"/>
      <c r="N186" s="253"/>
      <c r="O186" s="253"/>
      <c r="P186" s="253"/>
      <c r="Q186" s="253"/>
      <c r="R186" s="253"/>
      <c r="S186" s="253"/>
      <c r="T186" s="25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5" t="s">
        <v>220</v>
      </c>
      <c r="AU186" s="255" t="s">
        <v>81</v>
      </c>
      <c r="AV186" s="14" t="s">
        <v>81</v>
      </c>
      <c r="AW186" s="14" t="s">
        <v>32</v>
      </c>
      <c r="AX186" s="14" t="s">
        <v>79</v>
      </c>
      <c r="AY186" s="255" t="s">
        <v>209</v>
      </c>
    </row>
    <row r="187" s="2" customFormat="1" ht="37.8" customHeight="1">
      <c r="A187" s="41"/>
      <c r="B187" s="42"/>
      <c r="C187" s="216" t="s">
        <v>324</v>
      </c>
      <c r="D187" s="216" t="s">
        <v>211</v>
      </c>
      <c r="E187" s="217" t="s">
        <v>644</v>
      </c>
      <c r="F187" s="218" t="s">
        <v>645</v>
      </c>
      <c r="G187" s="219" t="s">
        <v>362</v>
      </c>
      <c r="H187" s="220">
        <v>102.825</v>
      </c>
      <c r="I187" s="221"/>
      <c r="J187" s="222">
        <f>ROUND(I187*H187,2)</f>
        <v>0</v>
      </c>
      <c r="K187" s="218" t="s">
        <v>215</v>
      </c>
      <c r="L187" s="47"/>
      <c r="M187" s="223" t="s">
        <v>19</v>
      </c>
      <c r="N187" s="224" t="s">
        <v>42</v>
      </c>
      <c r="O187" s="87"/>
      <c r="P187" s="225">
        <f>O187*H187</f>
        <v>0</v>
      </c>
      <c r="Q187" s="225">
        <v>0</v>
      </c>
      <c r="R187" s="225">
        <f>Q187*H187</f>
        <v>0</v>
      </c>
      <c r="S187" s="225">
        <v>0</v>
      </c>
      <c r="T187" s="226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7" t="s">
        <v>216</v>
      </c>
      <c r="AT187" s="227" t="s">
        <v>211</v>
      </c>
      <c r="AU187" s="227" t="s">
        <v>81</v>
      </c>
      <c r="AY187" s="20" t="s">
        <v>209</v>
      </c>
      <c r="BE187" s="228">
        <f>IF(N187="základní",J187,0)</f>
        <v>0</v>
      </c>
      <c r="BF187" s="228">
        <f>IF(N187="snížená",J187,0)</f>
        <v>0</v>
      </c>
      <c r="BG187" s="228">
        <f>IF(N187="zákl. přenesená",J187,0)</f>
        <v>0</v>
      </c>
      <c r="BH187" s="228">
        <f>IF(N187="sníž. přenesená",J187,0)</f>
        <v>0</v>
      </c>
      <c r="BI187" s="228">
        <f>IF(N187="nulová",J187,0)</f>
        <v>0</v>
      </c>
      <c r="BJ187" s="20" t="s">
        <v>79</v>
      </c>
      <c r="BK187" s="228">
        <f>ROUND(I187*H187,2)</f>
        <v>0</v>
      </c>
      <c r="BL187" s="20" t="s">
        <v>216</v>
      </c>
      <c r="BM187" s="227" t="s">
        <v>2944</v>
      </c>
    </row>
    <row r="188" s="2" customFormat="1">
      <c r="A188" s="41"/>
      <c r="B188" s="42"/>
      <c r="C188" s="43"/>
      <c r="D188" s="229" t="s">
        <v>218</v>
      </c>
      <c r="E188" s="43"/>
      <c r="F188" s="230" t="s">
        <v>647</v>
      </c>
      <c r="G188" s="43"/>
      <c r="H188" s="43"/>
      <c r="I188" s="231"/>
      <c r="J188" s="43"/>
      <c r="K188" s="43"/>
      <c r="L188" s="47"/>
      <c r="M188" s="232"/>
      <c r="N188" s="233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218</v>
      </c>
      <c r="AU188" s="20" t="s">
        <v>81</v>
      </c>
    </row>
    <row r="189" s="14" customFormat="1">
      <c r="A189" s="14"/>
      <c r="B189" s="245"/>
      <c r="C189" s="246"/>
      <c r="D189" s="236" t="s">
        <v>220</v>
      </c>
      <c r="E189" s="246"/>
      <c r="F189" s="248" t="s">
        <v>2945</v>
      </c>
      <c r="G189" s="246"/>
      <c r="H189" s="249">
        <v>102.825</v>
      </c>
      <c r="I189" s="250"/>
      <c r="J189" s="246"/>
      <c r="K189" s="246"/>
      <c r="L189" s="251"/>
      <c r="M189" s="252"/>
      <c r="N189" s="253"/>
      <c r="O189" s="253"/>
      <c r="P189" s="253"/>
      <c r="Q189" s="253"/>
      <c r="R189" s="253"/>
      <c r="S189" s="253"/>
      <c r="T189" s="25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5" t="s">
        <v>220</v>
      </c>
      <c r="AU189" s="255" t="s">
        <v>81</v>
      </c>
      <c r="AV189" s="14" t="s">
        <v>81</v>
      </c>
      <c r="AW189" s="14" t="s">
        <v>4</v>
      </c>
      <c r="AX189" s="14" t="s">
        <v>79</v>
      </c>
      <c r="AY189" s="255" t="s">
        <v>209</v>
      </c>
    </row>
    <row r="190" s="2" customFormat="1" ht="24.15" customHeight="1">
      <c r="A190" s="41"/>
      <c r="B190" s="42"/>
      <c r="C190" s="216" t="s">
        <v>331</v>
      </c>
      <c r="D190" s="216" t="s">
        <v>211</v>
      </c>
      <c r="E190" s="217" t="s">
        <v>650</v>
      </c>
      <c r="F190" s="218" t="s">
        <v>651</v>
      </c>
      <c r="G190" s="219" t="s">
        <v>362</v>
      </c>
      <c r="H190" s="220">
        <v>90.349999999999994</v>
      </c>
      <c r="I190" s="221"/>
      <c r="J190" s="222">
        <f>ROUND(I190*H190,2)</f>
        <v>0</v>
      </c>
      <c r="K190" s="218" t="s">
        <v>215</v>
      </c>
      <c r="L190" s="47"/>
      <c r="M190" s="223" t="s">
        <v>19</v>
      </c>
      <c r="N190" s="224" t="s">
        <v>42</v>
      </c>
      <c r="O190" s="87"/>
      <c r="P190" s="225">
        <f>O190*H190</f>
        <v>0</v>
      </c>
      <c r="Q190" s="225">
        <v>0</v>
      </c>
      <c r="R190" s="225">
        <f>Q190*H190</f>
        <v>0</v>
      </c>
      <c r="S190" s="225">
        <v>0</v>
      </c>
      <c r="T190" s="226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227" t="s">
        <v>216</v>
      </c>
      <c r="AT190" s="227" t="s">
        <v>211</v>
      </c>
      <c r="AU190" s="227" t="s">
        <v>81</v>
      </c>
      <c r="AY190" s="20" t="s">
        <v>209</v>
      </c>
      <c r="BE190" s="228">
        <f>IF(N190="základní",J190,0)</f>
        <v>0</v>
      </c>
      <c r="BF190" s="228">
        <f>IF(N190="snížená",J190,0)</f>
        <v>0</v>
      </c>
      <c r="BG190" s="228">
        <f>IF(N190="zákl. přenesená",J190,0)</f>
        <v>0</v>
      </c>
      <c r="BH190" s="228">
        <f>IF(N190="sníž. přenesená",J190,0)</f>
        <v>0</v>
      </c>
      <c r="BI190" s="228">
        <f>IF(N190="nulová",J190,0)</f>
        <v>0</v>
      </c>
      <c r="BJ190" s="20" t="s">
        <v>79</v>
      </c>
      <c r="BK190" s="228">
        <f>ROUND(I190*H190,2)</f>
        <v>0</v>
      </c>
      <c r="BL190" s="20" t="s">
        <v>216</v>
      </c>
      <c r="BM190" s="227" t="s">
        <v>2946</v>
      </c>
    </row>
    <row r="191" s="2" customFormat="1">
      <c r="A191" s="41"/>
      <c r="B191" s="42"/>
      <c r="C191" s="43"/>
      <c r="D191" s="229" t="s">
        <v>218</v>
      </c>
      <c r="E191" s="43"/>
      <c r="F191" s="230" t="s">
        <v>653</v>
      </c>
      <c r="G191" s="43"/>
      <c r="H191" s="43"/>
      <c r="I191" s="231"/>
      <c r="J191" s="43"/>
      <c r="K191" s="43"/>
      <c r="L191" s="47"/>
      <c r="M191" s="232"/>
      <c r="N191" s="233"/>
      <c r="O191" s="87"/>
      <c r="P191" s="87"/>
      <c r="Q191" s="87"/>
      <c r="R191" s="87"/>
      <c r="S191" s="87"/>
      <c r="T191" s="88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T191" s="20" t="s">
        <v>218</v>
      </c>
      <c r="AU191" s="20" t="s">
        <v>81</v>
      </c>
    </row>
    <row r="192" s="13" customFormat="1">
      <c r="A192" s="13"/>
      <c r="B192" s="234"/>
      <c r="C192" s="235"/>
      <c r="D192" s="236" t="s">
        <v>220</v>
      </c>
      <c r="E192" s="237" t="s">
        <v>19</v>
      </c>
      <c r="F192" s="238" t="s">
        <v>615</v>
      </c>
      <c r="G192" s="235"/>
      <c r="H192" s="237" t="s">
        <v>19</v>
      </c>
      <c r="I192" s="239"/>
      <c r="J192" s="235"/>
      <c r="K192" s="235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220</v>
      </c>
      <c r="AU192" s="244" t="s">
        <v>81</v>
      </c>
      <c r="AV192" s="13" t="s">
        <v>79</v>
      </c>
      <c r="AW192" s="13" t="s">
        <v>32</v>
      </c>
      <c r="AX192" s="13" t="s">
        <v>71</v>
      </c>
      <c r="AY192" s="244" t="s">
        <v>209</v>
      </c>
    </row>
    <row r="193" s="14" customFormat="1">
      <c r="A193" s="14"/>
      <c r="B193" s="245"/>
      <c r="C193" s="246"/>
      <c r="D193" s="236" t="s">
        <v>220</v>
      </c>
      <c r="E193" s="247" t="s">
        <v>19</v>
      </c>
      <c r="F193" s="248" t="s">
        <v>250</v>
      </c>
      <c r="G193" s="246"/>
      <c r="H193" s="249">
        <v>8</v>
      </c>
      <c r="I193" s="250"/>
      <c r="J193" s="246"/>
      <c r="K193" s="246"/>
      <c r="L193" s="251"/>
      <c r="M193" s="252"/>
      <c r="N193" s="253"/>
      <c r="O193" s="253"/>
      <c r="P193" s="253"/>
      <c r="Q193" s="253"/>
      <c r="R193" s="253"/>
      <c r="S193" s="253"/>
      <c r="T193" s="25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5" t="s">
        <v>220</v>
      </c>
      <c r="AU193" s="255" t="s">
        <v>81</v>
      </c>
      <c r="AV193" s="14" t="s">
        <v>81</v>
      </c>
      <c r="AW193" s="14" t="s">
        <v>32</v>
      </c>
      <c r="AX193" s="14" t="s">
        <v>71</v>
      </c>
      <c r="AY193" s="255" t="s">
        <v>209</v>
      </c>
    </row>
    <row r="194" s="13" customFormat="1">
      <c r="A194" s="13"/>
      <c r="B194" s="234"/>
      <c r="C194" s="235"/>
      <c r="D194" s="236" t="s">
        <v>220</v>
      </c>
      <c r="E194" s="237" t="s">
        <v>19</v>
      </c>
      <c r="F194" s="238" t="s">
        <v>617</v>
      </c>
      <c r="G194" s="235"/>
      <c r="H194" s="237" t="s">
        <v>19</v>
      </c>
      <c r="I194" s="239"/>
      <c r="J194" s="235"/>
      <c r="K194" s="235"/>
      <c r="L194" s="240"/>
      <c r="M194" s="241"/>
      <c r="N194" s="242"/>
      <c r="O194" s="242"/>
      <c r="P194" s="242"/>
      <c r="Q194" s="242"/>
      <c r="R194" s="242"/>
      <c r="S194" s="242"/>
      <c r="T194" s="24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4" t="s">
        <v>220</v>
      </c>
      <c r="AU194" s="244" t="s">
        <v>81</v>
      </c>
      <c r="AV194" s="13" t="s">
        <v>79</v>
      </c>
      <c r="AW194" s="13" t="s">
        <v>32</v>
      </c>
      <c r="AX194" s="13" t="s">
        <v>71</v>
      </c>
      <c r="AY194" s="244" t="s">
        <v>209</v>
      </c>
    </row>
    <row r="195" s="14" customFormat="1">
      <c r="A195" s="14"/>
      <c r="B195" s="245"/>
      <c r="C195" s="246"/>
      <c r="D195" s="236" t="s">
        <v>220</v>
      </c>
      <c r="E195" s="247" t="s">
        <v>19</v>
      </c>
      <c r="F195" s="248" t="s">
        <v>2947</v>
      </c>
      <c r="G195" s="246"/>
      <c r="H195" s="249">
        <v>57.645000000000003</v>
      </c>
      <c r="I195" s="250"/>
      <c r="J195" s="246"/>
      <c r="K195" s="246"/>
      <c r="L195" s="251"/>
      <c r="M195" s="252"/>
      <c r="N195" s="253"/>
      <c r="O195" s="253"/>
      <c r="P195" s="253"/>
      <c r="Q195" s="253"/>
      <c r="R195" s="253"/>
      <c r="S195" s="253"/>
      <c r="T195" s="25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5" t="s">
        <v>220</v>
      </c>
      <c r="AU195" s="255" t="s">
        <v>81</v>
      </c>
      <c r="AV195" s="14" t="s">
        <v>81</v>
      </c>
      <c r="AW195" s="14" t="s">
        <v>32</v>
      </c>
      <c r="AX195" s="14" t="s">
        <v>71</v>
      </c>
      <c r="AY195" s="255" t="s">
        <v>209</v>
      </c>
    </row>
    <row r="196" s="16" customFormat="1">
      <c r="A196" s="16"/>
      <c r="B196" s="267"/>
      <c r="C196" s="268"/>
      <c r="D196" s="236" t="s">
        <v>220</v>
      </c>
      <c r="E196" s="269" t="s">
        <v>19</v>
      </c>
      <c r="F196" s="270" t="s">
        <v>370</v>
      </c>
      <c r="G196" s="268"/>
      <c r="H196" s="271">
        <v>65.64500000000001</v>
      </c>
      <c r="I196" s="272"/>
      <c r="J196" s="268"/>
      <c r="K196" s="268"/>
      <c r="L196" s="273"/>
      <c r="M196" s="274"/>
      <c r="N196" s="275"/>
      <c r="O196" s="275"/>
      <c r="P196" s="275"/>
      <c r="Q196" s="275"/>
      <c r="R196" s="275"/>
      <c r="S196" s="275"/>
      <c r="T196" s="27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T196" s="277" t="s">
        <v>220</v>
      </c>
      <c r="AU196" s="277" t="s">
        <v>81</v>
      </c>
      <c r="AV196" s="16" t="s">
        <v>146</v>
      </c>
      <c r="AW196" s="16" t="s">
        <v>32</v>
      </c>
      <c r="AX196" s="16" t="s">
        <v>71</v>
      </c>
      <c r="AY196" s="277" t="s">
        <v>209</v>
      </c>
    </row>
    <row r="197" s="13" customFormat="1">
      <c r="A197" s="13"/>
      <c r="B197" s="234"/>
      <c r="C197" s="235"/>
      <c r="D197" s="236" t="s">
        <v>220</v>
      </c>
      <c r="E197" s="237" t="s">
        <v>19</v>
      </c>
      <c r="F197" s="238" t="s">
        <v>619</v>
      </c>
      <c r="G197" s="235"/>
      <c r="H197" s="237" t="s">
        <v>19</v>
      </c>
      <c r="I197" s="239"/>
      <c r="J197" s="235"/>
      <c r="K197" s="235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220</v>
      </c>
      <c r="AU197" s="244" t="s">
        <v>81</v>
      </c>
      <c r="AV197" s="13" t="s">
        <v>79</v>
      </c>
      <c r="AW197" s="13" t="s">
        <v>32</v>
      </c>
      <c r="AX197" s="13" t="s">
        <v>71</v>
      </c>
      <c r="AY197" s="244" t="s">
        <v>209</v>
      </c>
    </row>
    <row r="198" s="14" customFormat="1">
      <c r="A198" s="14"/>
      <c r="B198" s="245"/>
      <c r="C198" s="246"/>
      <c r="D198" s="236" t="s">
        <v>220</v>
      </c>
      <c r="E198" s="247" t="s">
        <v>19</v>
      </c>
      <c r="F198" s="248" t="s">
        <v>2937</v>
      </c>
      <c r="G198" s="246"/>
      <c r="H198" s="249">
        <v>5.4900000000000002</v>
      </c>
      <c r="I198" s="250"/>
      <c r="J198" s="246"/>
      <c r="K198" s="246"/>
      <c r="L198" s="251"/>
      <c r="M198" s="252"/>
      <c r="N198" s="253"/>
      <c r="O198" s="253"/>
      <c r="P198" s="253"/>
      <c r="Q198" s="253"/>
      <c r="R198" s="253"/>
      <c r="S198" s="253"/>
      <c r="T198" s="25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5" t="s">
        <v>220</v>
      </c>
      <c r="AU198" s="255" t="s">
        <v>81</v>
      </c>
      <c r="AV198" s="14" t="s">
        <v>81</v>
      </c>
      <c r="AW198" s="14" t="s">
        <v>32</v>
      </c>
      <c r="AX198" s="14" t="s">
        <v>71</v>
      </c>
      <c r="AY198" s="255" t="s">
        <v>209</v>
      </c>
    </row>
    <row r="199" s="14" customFormat="1">
      <c r="A199" s="14"/>
      <c r="B199" s="245"/>
      <c r="C199" s="246"/>
      <c r="D199" s="236" t="s">
        <v>220</v>
      </c>
      <c r="E199" s="247" t="s">
        <v>19</v>
      </c>
      <c r="F199" s="248" t="s">
        <v>2938</v>
      </c>
      <c r="G199" s="246"/>
      <c r="H199" s="249">
        <v>19.215</v>
      </c>
      <c r="I199" s="250"/>
      <c r="J199" s="246"/>
      <c r="K199" s="246"/>
      <c r="L199" s="251"/>
      <c r="M199" s="252"/>
      <c r="N199" s="253"/>
      <c r="O199" s="253"/>
      <c r="P199" s="253"/>
      <c r="Q199" s="253"/>
      <c r="R199" s="253"/>
      <c r="S199" s="253"/>
      <c r="T199" s="25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5" t="s">
        <v>220</v>
      </c>
      <c r="AU199" s="255" t="s">
        <v>81</v>
      </c>
      <c r="AV199" s="14" t="s">
        <v>81</v>
      </c>
      <c r="AW199" s="14" t="s">
        <v>32</v>
      </c>
      <c r="AX199" s="14" t="s">
        <v>71</v>
      </c>
      <c r="AY199" s="255" t="s">
        <v>209</v>
      </c>
    </row>
    <row r="200" s="16" customFormat="1">
      <c r="A200" s="16"/>
      <c r="B200" s="267"/>
      <c r="C200" s="268"/>
      <c r="D200" s="236" t="s">
        <v>220</v>
      </c>
      <c r="E200" s="269" t="s">
        <v>19</v>
      </c>
      <c r="F200" s="270" t="s">
        <v>370</v>
      </c>
      <c r="G200" s="268"/>
      <c r="H200" s="271">
        <v>24.704999999999998</v>
      </c>
      <c r="I200" s="272"/>
      <c r="J200" s="268"/>
      <c r="K200" s="268"/>
      <c r="L200" s="273"/>
      <c r="M200" s="274"/>
      <c r="N200" s="275"/>
      <c r="O200" s="275"/>
      <c r="P200" s="275"/>
      <c r="Q200" s="275"/>
      <c r="R200" s="275"/>
      <c r="S200" s="275"/>
      <c r="T200" s="27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T200" s="277" t="s">
        <v>220</v>
      </c>
      <c r="AU200" s="277" t="s">
        <v>81</v>
      </c>
      <c r="AV200" s="16" t="s">
        <v>146</v>
      </c>
      <c r="AW200" s="16" t="s">
        <v>32</v>
      </c>
      <c r="AX200" s="16" t="s">
        <v>71</v>
      </c>
      <c r="AY200" s="277" t="s">
        <v>209</v>
      </c>
    </row>
    <row r="201" s="15" customFormat="1">
      <c r="A201" s="15"/>
      <c r="B201" s="256"/>
      <c r="C201" s="257"/>
      <c r="D201" s="236" t="s">
        <v>220</v>
      </c>
      <c r="E201" s="258" t="s">
        <v>19</v>
      </c>
      <c r="F201" s="259" t="s">
        <v>271</v>
      </c>
      <c r="G201" s="257"/>
      <c r="H201" s="260">
        <v>90.350000000000009</v>
      </c>
      <c r="I201" s="261"/>
      <c r="J201" s="257"/>
      <c r="K201" s="257"/>
      <c r="L201" s="262"/>
      <c r="M201" s="263"/>
      <c r="N201" s="264"/>
      <c r="O201" s="264"/>
      <c r="P201" s="264"/>
      <c r="Q201" s="264"/>
      <c r="R201" s="264"/>
      <c r="S201" s="264"/>
      <c r="T201" s="26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66" t="s">
        <v>220</v>
      </c>
      <c r="AU201" s="266" t="s">
        <v>81</v>
      </c>
      <c r="AV201" s="15" t="s">
        <v>216</v>
      </c>
      <c r="AW201" s="15" t="s">
        <v>32</v>
      </c>
      <c r="AX201" s="15" t="s">
        <v>79</v>
      </c>
      <c r="AY201" s="266" t="s">
        <v>209</v>
      </c>
    </row>
    <row r="202" s="2" customFormat="1" ht="24.15" customHeight="1">
      <c r="A202" s="41"/>
      <c r="B202" s="42"/>
      <c r="C202" s="216" t="s">
        <v>7</v>
      </c>
      <c r="D202" s="216" t="s">
        <v>211</v>
      </c>
      <c r="E202" s="217" t="s">
        <v>1241</v>
      </c>
      <c r="F202" s="218" t="s">
        <v>1242</v>
      </c>
      <c r="G202" s="219" t="s">
        <v>362</v>
      </c>
      <c r="H202" s="220">
        <v>24.702000000000002</v>
      </c>
      <c r="I202" s="221"/>
      <c r="J202" s="222">
        <f>ROUND(I202*H202,2)</f>
        <v>0</v>
      </c>
      <c r="K202" s="218" t="s">
        <v>215</v>
      </c>
      <c r="L202" s="47"/>
      <c r="M202" s="223" t="s">
        <v>19</v>
      </c>
      <c r="N202" s="224" t="s">
        <v>42</v>
      </c>
      <c r="O202" s="87"/>
      <c r="P202" s="225">
        <f>O202*H202</f>
        <v>0</v>
      </c>
      <c r="Q202" s="225">
        <v>0</v>
      </c>
      <c r="R202" s="225">
        <f>Q202*H202</f>
        <v>0</v>
      </c>
      <c r="S202" s="225">
        <v>0</v>
      </c>
      <c r="T202" s="226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7" t="s">
        <v>216</v>
      </c>
      <c r="AT202" s="227" t="s">
        <v>211</v>
      </c>
      <c r="AU202" s="227" t="s">
        <v>81</v>
      </c>
      <c r="AY202" s="20" t="s">
        <v>209</v>
      </c>
      <c r="BE202" s="228">
        <f>IF(N202="základní",J202,0)</f>
        <v>0</v>
      </c>
      <c r="BF202" s="228">
        <f>IF(N202="snížená",J202,0)</f>
        <v>0</v>
      </c>
      <c r="BG202" s="228">
        <f>IF(N202="zákl. přenesená",J202,0)</f>
        <v>0</v>
      </c>
      <c r="BH202" s="228">
        <f>IF(N202="sníž. přenesená",J202,0)</f>
        <v>0</v>
      </c>
      <c r="BI202" s="228">
        <f>IF(N202="nulová",J202,0)</f>
        <v>0</v>
      </c>
      <c r="BJ202" s="20" t="s">
        <v>79</v>
      </c>
      <c r="BK202" s="228">
        <f>ROUND(I202*H202,2)</f>
        <v>0</v>
      </c>
      <c r="BL202" s="20" t="s">
        <v>216</v>
      </c>
      <c r="BM202" s="227" t="s">
        <v>2948</v>
      </c>
    </row>
    <row r="203" s="2" customFormat="1">
      <c r="A203" s="41"/>
      <c r="B203" s="42"/>
      <c r="C203" s="43"/>
      <c r="D203" s="229" t="s">
        <v>218</v>
      </c>
      <c r="E203" s="43"/>
      <c r="F203" s="230" t="s">
        <v>1244</v>
      </c>
      <c r="G203" s="43"/>
      <c r="H203" s="43"/>
      <c r="I203" s="231"/>
      <c r="J203" s="43"/>
      <c r="K203" s="43"/>
      <c r="L203" s="47"/>
      <c r="M203" s="232"/>
      <c r="N203" s="233"/>
      <c r="O203" s="87"/>
      <c r="P203" s="87"/>
      <c r="Q203" s="87"/>
      <c r="R203" s="87"/>
      <c r="S203" s="87"/>
      <c r="T203" s="88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0" t="s">
        <v>218</v>
      </c>
      <c r="AU203" s="20" t="s">
        <v>81</v>
      </c>
    </row>
    <row r="204" s="13" customFormat="1">
      <c r="A204" s="13"/>
      <c r="B204" s="234"/>
      <c r="C204" s="235"/>
      <c r="D204" s="236" t="s">
        <v>220</v>
      </c>
      <c r="E204" s="237" t="s">
        <v>19</v>
      </c>
      <c r="F204" s="238" t="s">
        <v>654</v>
      </c>
      <c r="G204" s="235"/>
      <c r="H204" s="237" t="s">
        <v>19</v>
      </c>
      <c r="I204" s="239"/>
      <c r="J204" s="235"/>
      <c r="K204" s="235"/>
      <c r="L204" s="240"/>
      <c r="M204" s="241"/>
      <c r="N204" s="242"/>
      <c r="O204" s="242"/>
      <c r="P204" s="242"/>
      <c r="Q204" s="242"/>
      <c r="R204" s="242"/>
      <c r="S204" s="242"/>
      <c r="T204" s="24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4" t="s">
        <v>220</v>
      </c>
      <c r="AU204" s="244" t="s">
        <v>81</v>
      </c>
      <c r="AV204" s="13" t="s">
        <v>79</v>
      </c>
      <c r="AW204" s="13" t="s">
        <v>32</v>
      </c>
      <c r="AX204" s="13" t="s">
        <v>71</v>
      </c>
      <c r="AY204" s="244" t="s">
        <v>209</v>
      </c>
    </row>
    <row r="205" s="14" customFormat="1">
      <c r="A205" s="14"/>
      <c r="B205" s="245"/>
      <c r="C205" s="246"/>
      <c r="D205" s="236" t="s">
        <v>220</v>
      </c>
      <c r="E205" s="247" t="s">
        <v>19</v>
      </c>
      <c r="F205" s="248" t="s">
        <v>2949</v>
      </c>
      <c r="G205" s="246"/>
      <c r="H205" s="249">
        <v>20.565000000000001</v>
      </c>
      <c r="I205" s="250"/>
      <c r="J205" s="246"/>
      <c r="K205" s="246"/>
      <c r="L205" s="251"/>
      <c r="M205" s="252"/>
      <c r="N205" s="253"/>
      <c r="O205" s="253"/>
      <c r="P205" s="253"/>
      <c r="Q205" s="253"/>
      <c r="R205" s="253"/>
      <c r="S205" s="253"/>
      <c r="T205" s="25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5" t="s">
        <v>220</v>
      </c>
      <c r="AU205" s="255" t="s">
        <v>81</v>
      </c>
      <c r="AV205" s="14" t="s">
        <v>81</v>
      </c>
      <c r="AW205" s="14" t="s">
        <v>32</v>
      </c>
      <c r="AX205" s="14" t="s">
        <v>71</v>
      </c>
      <c r="AY205" s="255" t="s">
        <v>209</v>
      </c>
    </row>
    <row r="206" s="13" customFormat="1">
      <c r="A206" s="13"/>
      <c r="B206" s="234"/>
      <c r="C206" s="235"/>
      <c r="D206" s="236" t="s">
        <v>220</v>
      </c>
      <c r="E206" s="237" t="s">
        <v>19</v>
      </c>
      <c r="F206" s="238" t="s">
        <v>617</v>
      </c>
      <c r="G206" s="235"/>
      <c r="H206" s="237" t="s">
        <v>19</v>
      </c>
      <c r="I206" s="239"/>
      <c r="J206" s="235"/>
      <c r="K206" s="235"/>
      <c r="L206" s="240"/>
      <c r="M206" s="241"/>
      <c r="N206" s="242"/>
      <c r="O206" s="242"/>
      <c r="P206" s="242"/>
      <c r="Q206" s="242"/>
      <c r="R206" s="242"/>
      <c r="S206" s="242"/>
      <c r="T206" s="24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4" t="s">
        <v>220</v>
      </c>
      <c r="AU206" s="244" t="s">
        <v>81</v>
      </c>
      <c r="AV206" s="13" t="s">
        <v>79</v>
      </c>
      <c r="AW206" s="13" t="s">
        <v>32</v>
      </c>
      <c r="AX206" s="13" t="s">
        <v>71</v>
      </c>
      <c r="AY206" s="244" t="s">
        <v>209</v>
      </c>
    </row>
    <row r="207" s="14" customFormat="1">
      <c r="A207" s="14"/>
      <c r="B207" s="245"/>
      <c r="C207" s="246"/>
      <c r="D207" s="236" t="s">
        <v>220</v>
      </c>
      <c r="E207" s="247" t="s">
        <v>19</v>
      </c>
      <c r="F207" s="248" t="s">
        <v>2950</v>
      </c>
      <c r="G207" s="246"/>
      <c r="H207" s="249">
        <v>4.1369999999999996</v>
      </c>
      <c r="I207" s="250"/>
      <c r="J207" s="246"/>
      <c r="K207" s="246"/>
      <c r="L207" s="251"/>
      <c r="M207" s="252"/>
      <c r="N207" s="253"/>
      <c r="O207" s="253"/>
      <c r="P207" s="253"/>
      <c r="Q207" s="253"/>
      <c r="R207" s="253"/>
      <c r="S207" s="253"/>
      <c r="T207" s="25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5" t="s">
        <v>220</v>
      </c>
      <c r="AU207" s="255" t="s">
        <v>81</v>
      </c>
      <c r="AV207" s="14" t="s">
        <v>81</v>
      </c>
      <c r="AW207" s="14" t="s">
        <v>32</v>
      </c>
      <c r="AX207" s="14" t="s">
        <v>71</v>
      </c>
      <c r="AY207" s="255" t="s">
        <v>209</v>
      </c>
    </row>
    <row r="208" s="15" customFormat="1">
      <c r="A208" s="15"/>
      <c r="B208" s="256"/>
      <c r="C208" s="257"/>
      <c r="D208" s="236" t="s">
        <v>220</v>
      </c>
      <c r="E208" s="258" t="s">
        <v>19</v>
      </c>
      <c r="F208" s="259" t="s">
        <v>271</v>
      </c>
      <c r="G208" s="257"/>
      <c r="H208" s="260">
        <v>24.702000000000002</v>
      </c>
      <c r="I208" s="261"/>
      <c r="J208" s="257"/>
      <c r="K208" s="257"/>
      <c r="L208" s="262"/>
      <c r="M208" s="263"/>
      <c r="N208" s="264"/>
      <c r="O208" s="264"/>
      <c r="P208" s="264"/>
      <c r="Q208" s="264"/>
      <c r="R208" s="264"/>
      <c r="S208" s="264"/>
      <c r="T208" s="26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T208" s="266" t="s">
        <v>220</v>
      </c>
      <c r="AU208" s="266" t="s">
        <v>81</v>
      </c>
      <c r="AV208" s="15" t="s">
        <v>216</v>
      </c>
      <c r="AW208" s="15" t="s">
        <v>32</v>
      </c>
      <c r="AX208" s="15" t="s">
        <v>79</v>
      </c>
      <c r="AY208" s="266" t="s">
        <v>209</v>
      </c>
    </row>
    <row r="209" s="2" customFormat="1" ht="24.15" customHeight="1">
      <c r="A209" s="41"/>
      <c r="B209" s="42"/>
      <c r="C209" s="216" t="s">
        <v>344</v>
      </c>
      <c r="D209" s="216" t="s">
        <v>211</v>
      </c>
      <c r="E209" s="217" t="s">
        <v>657</v>
      </c>
      <c r="F209" s="218" t="s">
        <v>658</v>
      </c>
      <c r="G209" s="219" t="s">
        <v>659</v>
      </c>
      <c r="H209" s="220">
        <v>49.329000000000001</v>
      </c>
      <c r="I209" s="221"/>
      <c r="J209" s="222">
        <f>ROUND(I209*H209,2)</f>
        <v>0</v>
      </c>
      <c r="K209" s="218" t="s">
        <v>215</v>
      </c>
      <c r="L209" s="47"/>
      <c r="M209" s="223" t="s">
        <v>19</v>
      </c>
      <c r="N209" s="224" t="s">
        <v>42</v>
      </c>
      <c r="O209" s="87"/>
      <c r="P209" s="225">
        <f>O209*H209</f>
        <v>0</v>
      </c>
      <c r="Q209" s="225">
        <v>0</v>
      </c>
      <c r="R209" s="225">
        <f>Q209*H209</f>
        <v>0</v>
      </c>
      <c r="S209" s="225">
        <v>0</v>
      </c>
      <c r="T209" s="226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27" t="s">
        <v>216</v>
      </c>
      <c r="AT209" s="227" t="s">
        <v>211</v>
      </c>
      <c r="AU209" s="227" t="s">
        <v>81</v>
      </c>
      <c r="AY209" s="20" t="s">
        <v>209</v>
      </c>
      <c r="BE209" s="228">
        <f>IF(N209="základní",J209,0)</f>
        <v>0</v>
      </c>
      <c r="BF209" s="228">
        <f>IF(N209="snížená",J209,0)</f>
        <v>0</v>
      </c>
      <c r="BG209" s="228">
        <f>IF(N209="zákl. přenesená",J209,0)</f>
        <v>0</v>
      </c>
      <c r="BH209" s="228">
        <f>IF(N209="sníž. přenesená",J209,0)</f>
        <v>0</v>
      </c>
      <c r="BI209" s="228">
        <f>IF(N209="nulová",J209,0)</f>
        <v>0</v>
      </c>
      <c r="BJ209" s="20" t="s">
        <v>79</v>
      </c>
      <c r="BK209" s="228">
        <f>ROUND(I209*H209,2)</f>
        <v>0</v>
      </c>
      <c r="BL209" s="20" t="s">
        <v>216</v>
      </c>
      <c r="BM209" s="227" t="s">
        <v>2951</v>
      </c>
    </row>
    <row r="210" s="2" customFormat="1">
      <c r="A210" s="41"/>
      <c r="B210" s="42"/>
      <c r="C210" s="43"/>
      <c r="D210" s="229" t="s">
        <v>218</v>
      </c>
      <c r="E210" s="43"/>
      <c r="F210" s="230" t="s">
        <v>661</v>
      </c>
      <c r="G210" s="43"/>
      <c r="H210" s="43"/>
      <c r="I210" s="231"/>
      <c r="J210" s="43"/>
      <c r="K210" s="43"/>
      <c r="L210" s="47"/>
      <c r="M210" s="232"/>
      <c r="N210" s="233"/>
      <c r="O210" s="87"/>
      <c r="P210" s="87"/>
      <c r="Q210" s="87"/>
      <c r="R210" s="87"/>
      <c r="S210" s="87"/>
      <c r="T210" s="88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0" t="s">
        <v>218</v>
      </c>
      <c r="AU210" s="20" t="s">
        <v>81</v>
      </c>
    </row>
    <row r="211" s="14" customFormat="1">
      <c r="A211" s="14"/>
      <c r="B211" s="245"/>
      <c r="C211" s="246"/>
      <c r="D211" s="236" t="s">
        <v>220</v>
      </c>
      <c r="E211" s="246"/>
      <c r="F211" s="248" t="s">
        <v>2952</v>
      </c>
      <c r="G211" s="246"/>
      <c r="H211" s="249">
        <v>49.329000000000001</v>
      </c>
      <c r="I211" s="250"/>
      <c r="J211" s="246"/>
      <c r="K211" s="246"/>
      <c r="L211" s="251"/>
      <c r="M211" s="252"/>
      <c r="N211" s="253"/>
      <c r="O211" s="253"/>
      <c r="P211" s="253"/>
      <c r="Q211" s="253"/>
      <c r="R211" s="253"/>
      <c r="S211" s="253"/>
      <c r="T211" s="25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5" t="s">
        <v>220</v>
      </c>
      <c r="AU211" s="255" t="s">
        <v>81</v>
      </c>
      <c r="AV211" s="14" t="s">
        <v>81</v>
      </c>
      <c r="AW211" s="14" t="s">
        <v>4</v>
      </c>
      <c r="AX211" s="14" t="s">
        <v>79</v>
      </c>
      <c r="AY211" s="255" t="s">
        <v>209</v>
      </c>
    </row>
    <row r="212" s="2" customFormat="1" ht="24.15" customHeight="1">
      <c r="A212" s="41"/>
      <c r="B212" s="42"/>
      <c r="C212" s="216" t="s">
        <v>354</v>
      </c>
      <c r="D212" s="216" t="s">
        <v>211</v>
      </c>
      <c r="E212" s="217" t="s">
        <v>664</v>
      </c>
      <c r="F212" s="218" t="s">
        <v>665</v>
      </c>
      <c r="G212" s="219" t="s">
        <v>362</v>
      </c>
      <c r="H212" s="220">
        <v>27.405000000000001</v>
      </c>
      <c r="I212" s="221"/>
      <c r="J212" s="222">
        <f>ROUND(I212*H212,2)</f>
        <v>0</v>
      </c>
      <c r="K212" s="218" t="s">
        <v>215</v>
      </c>
      <c r="L212" s="47"/>
      <c r="M212" s="223" t="s">
        <v>19</v>
      </c>
      <c r="N212" s="224" t="s">
        <v>42</v>
      </c>
      <c r="O212" s="87"/>
      <c r="P212" s="225">
        <f>O212*H212</f>
        <v>0</v>
      </c>
      <c r="Q212" s="225">
        <v>0</v>
      </c>
      <c r="R212" s="225">
        <f>Q212*H212</f>
        <v>0</v>
      </c>
      <c r="S212" s="225">
        <v>0</v>
      </c>
      <c r="T212" s="226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27" t="s">
        <v>216</v>
      </c>
      <c r="AT212" s="227" t="s">
        <v>211</v>
      </c>
      <c r="AU212" s="227" t="s">
        <v>81</v>
      </c>
      <c r="AY212" s="20" t="s">
        <v>209</v>
      </c>
      <c r="BE212" s="228">
        <f>IF(N212="základní",J212,0)</f>
        <v>0</v>
      </c>
      <c r="BF212" s="228">
        <f>IF(N212="snížená",J212,0)</f>
        <v>0</v>
      </c>
      <c r="BG212" s="228">
        <f>IF(N212="zákl. přenesená",J212,0)</f>
        <v>0</v>
      </c>
      <c r="BH212" s="228">
        <f>IF(N212="sníž. přenesená",J212,0)</f>
        <v>0</v>
      </c>
      <c r="BI212" s="228">
        <f>IF(N212="nulová",J212,0)</f>
        <v>0</v>
      </c>
      <c r="BJ212" s="20" t="s">
        <v>79</v>
      </c>
      <c r="BK212" s="228">
        <f>ROUND(I212*H212,2)</f>
        <v>0</v>
      </c>
      <c r="BL212" s="20" t="s">
        <v>216</v>
      </c>
      <c r="BM212" s="227" t="s">
        <v>2953</v>
      </c>
    </row>
    <row r="213" s="2" customFormat="1">
      <c r="A213" s="41"/>
      <c r="B213" s="42"/>
      <c r="C213" s="43"/>
      <c r="D213" s="229" t="s">
        <v>218</v>
      </c>
      <c r="E213" s="43"/>
      <c r="F213" s="230" t="s">
        <v>667</v>
      </c>
      <c r="G213" s="43"/>
      <c r="H213" s="43"/>
      <c r="I213" s="231"/>
      <c r="J213" s="43"/>
      <c r="K213" s="43"/>
      <c r="L213" s="47"/>
      <c r="M213" s="232"/>
      <c r="N213" s="233"/>
      <c r="O213" s="87"/>
      <c r="P213" s="87"/>
      <c r="Q213" s="87"/>
      <c r="R213" s="87"/>
      <c r="S213" s="87"/>
      <c r="T213" s="88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T213" s="20" t="s">
        <v>218</v>
      </c>
      <c r="AU213" s="20" t="s">
        <v>81</v>
      </c>
    </row>
    <row r="214" s="14" customFormat="1">
      <c r="A214" s="14"/>
      <c r="B214" s="245"/>
      <c r="C214" s="246"/>
      <c r="D214" s="236" t="s">
        <v>220</v>
      </c>
      <c r="E214" s="247" t="s">
        <v>19</v>
      </c>
      <c r="F214" s="248" t="s">
        <v>2954</v>
      </c>
      <c r="G214" s="246"/>
      <c r="H214" s="249">
        <v>27.405000000000001</v>
      </c>
      <c r="I214" s="250"/>
      <c r="J214" s="246"/>
      <c r="K214" s="246"/>
      <c r="L214" s="251"/>
      <c r="M214" s="252"/>
      <c r="N214" s="253"/>
      <c r="O214" s="253"/>
      <c r="P214" s="253"/>
      <c r="Q214" s="253"/>
      <c r="R214" s="253"/>
      <c r="S214" s="253"/>
      <c r="T214" s="25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5" t="s">
        <v>220</v>
      </c>
      <c r="AU214" s="255" t="s">
        <v>81</v>
      </c>
      <c r="AV214" s="14" t="s">
        <v>81</v>
      </c>
      <c r="AW214" s="14" t="s">
        <v>32</v>
      </c>
      <c r="AX214" s="14" t="s">
        <v>71</v>
      </c>
      <c r="AY214" s="255" t="s">
        <v>209</v>
      </c>
    </row>
    <row r="215" s="15" customFormat="1">
      <c r="A215" s="15"/>
      <c r="B215" s="256"/>
      <c r="C215" s="257"/>
      <c r="D215" s="236" t="s">
        <v>220</v>
      </c>
      <c r="E215" s="258" t="s">
        <v>19</v>
      </c>
      <c r="F215" s="259" t="s">
        <v>271</v>
      </c>
      <c r="G215" s="257"/>
      <c r="H215" s="260">
        <v>27.405000000000001</v>
      </c>
      <c r="I215" s="261"/>
      <c r="J215" s="257"/>
      <c r="K215" s="257"/>
      <c r="L215" s="262"/>
      <c r="M215" s="263"/>
      <c r="N215" s="264"/>
      <c r="O215" s="264"/>
      <c r="P215" s="264"/>
      <c r="Q215" s="264"/>
      <c r="R215" s="264"/>
      <c r="S215" s="264"/>
      <c r="T215" s="26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6" t="s">
        <v>220</v>
      </c>
      <c r="AU215" s="266" t="s">
        <v>81</v>
      </c>
      <c r="AV215" s="15" t="s">
        <v>216</v>
      </c>
      <c r="AW215" s="15" t="s">
        <v>32</v>
      </c>
      <c r="AX215" s="15" t="s">
        <v>79</v>
      </c>
      <c r="AY215" s="266" t="s">
        <v>209</v>
      </c>
    </row>
    <row r="216" s="2" customFormat="1" ht="24.15" customHeight="1">
      <c r="A216" s="41"/>
      <c r="B216" s="42"/>
      <c r="C216" s="216" t="s">
        <v>359</v>
      </c>
      <c r="D216" s="216" t="s">
        <v>211</v>
      </c>
      <c r="E216" s="217" t="s">
        <v>670</v>
      </c>
      <c r="F216" s="218" t="s">
        <v>671</v>
      </c>
      <c r="G216" s="219" t="s">
        <v>362</v>
      </c>
      <c r="H216" s="220">
        <v>57.645000000000003</v>
      </c>
      <c r="I216" s="221"/>
      <c r="J216" s="222">
        <f>ROUND(I216*H216,2)</f>
        <v>0</v>
      </c>
      <c r="K216" s="218" t="s">
        <v>215</v>
      </c>
      <c r="L216" s="47"/>
      <c r="M216" s="223" t="s">
        <v>19</v>
      </c>
      <c r="N216" s="224" t="s">
        <v>42</v>
      </c>
      <c r="O216" s="87"/>
      <c r="P216" s="225">
        <f>O216*H216</f>
        <v>0</v>
      </c>
      <c r="Q216" s="225">
        <v>0</v>
      </c>
      <c r="R216" s="225">
        <f>Q216*H216</f>
        <v>0</v>
      </c>
      <c r="S216" s="225">
        <v>0</v>
      </c>
      <c r="T216" s="226">
        <f>S216*H216</f>
        <v>0</v>
      </c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R216" s="227" t="s">
        <v>216</v>
      </c>
      <c r="AT216" s="227" t="s">
        <v>211</v>
      </c>
      <c r="AU216" s="227" t="s">
        <v>81</v>
      </c>
      <c r="AY216" s="20" t="s">
        <v>209</v>
      </c>
      <c r="BE216" s="228">
        <f>IF(N216="základní",J216,0)</f>
        <v>0</v>
      </c>
      <c r="BF216" s="228">
        <f>IF(N216="snížená",J216,0)</f>
        <v>0</v>
      </c>
      <c r="BG216" s="228">
        <f>IF(N216="zákl. přenesená",J216,0)</f>
        <v>0</v>
      </c>
      <c r="BH216" s="228">
        <f>IF(N216="sníž. přenesená",J216,0)</f>
        <v>0</v>
      </c>
      <c r="BI216" s="228">
        <f>IF(N216="nulová",J216,0)</f>
        <v>0</v>
      </c>
      <c r="BJ216" s="20" t="s">
        <v>79</v>
      </c>
      <c r="BK216" s="228">
        <f>ROUND(I216*H216,2)</f>
        <v>0</v>
      </c>
      <c r="BL216" s="20" t="s">
        <v>216</v>
      </c>
      <c r="BM216" s="227" t="s">
        <v>2955</v>
      </c>
    </row>
    <row r="217" s="2" customFormat="1">
      <c r="A217" s="41"/>
      <c r="B217" s="42"/>
      <c r="C217" s="43"/>
      <c r="D217" s="229" t="s">
        <v>218</v>
      </c>
      <c r="E217" s="43"/>
      <c r="F217" s="230" t="s">
        <v>673</v>
      </c>
      <c r="G217" s="43"/>
      <c r="H217" s="43"/>
      <c r="I217" s="231"/>
      <c r="J217" s="43"/>
      <c r="K217" s="43"/>
      <c r="L217" s="47"/>
      <c r="M217" s="232"/>
      <c r="N217" s="233"/>
      <c r="O217" s="87"/>
      <c r="P217" s="87"/>
      <c r="Q217" s="87"/>
      <c r="R217" s="87"/>
      <c r="S217" s="87"/>
      <c r="T217" s="88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T217" s="20" t="s">
        <v>218</v>
      </c>
      <c r="AU217" s="20" t="s">
        <v>81</v>
      </c>
    </row>
    <row r="218" s="13" customFormat="1">
      <c r="A218" s="13"/>
      <c r="B218" s="234"/>
      <c r="C218" s="235"/>
      <c r="D218" s="236" t="s">
        <v>220</v>
      </c>
      <c r="E218" s="237" t="s">
        <v>19</v>
      </c>
      <c r="F218" s="238" t="s">
        <v>674</v>
      </c>
      <c r="G218" s="235"/>
      <c r="H218" s="237" t="s">
        <v>19</v>
      </c>
      <c r="I218" s="239"/>
      <c r="J218" s="235"/>
      <c r="K218" s="235"/>
      <c r="L218" s="240"/>
      <c r="M218" s="241"/>
      <c r="N218" s="242"/>
      <c r="O218" s="242"/>
      <c r="P218" s="242"/>
      <c r="Q218" s="242"/>
      <c r="R218" s="242"/>
      <c r="S218" s="242"/>
      <c r="T218" s="24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4" t="s">
        <v>220</v>
      </c>
      <c r="AU218" s="244" t="s">
        <v>81</v>
      </c>
      <c r="AV218" s="13" t="s">
        <v>79</v>
      </c>
      <c r="AW218" s="13" t="s">
        <v>32</v>
      </c>
      <c r="AX218" s="13" t="s">
        <v>71</v>
      </c>
      <c r="AY218" s="244" t="s">
        <v>209</v>
      </c>
    </row>
    <row r="219" s="14" customFormat="1">
      <c r="A219" s="14"/>
      <c r="B219" s="245"/>
      <c r="C219" s="246"/>
      <c r="D219" s="236" t="s">
        <v>220</v>
      </c>
      <c r="E219" s="247" t="s">
        <v>19</v>
      </c>
      <c r="F219" s="248" t="s">
        <v>2956</v>
      </c>
      <c r="G219" s="246"/>
      <c r="H219" s="249">
        <v>12.6</v>
      </c>
      <c r="I219" s="250"/>
      <c r="J219" s="246"/>
      <c r="K219" s="246"/>
      <c r="L219" s="251"/>
      <c r="M219" s="252"/>
      <c r="N219" s="253"/>
      <c r="O219" s="253"/>
      <c r="P219" s="253"/>
      <c r="Q219" s="253"/>
      <c r="R219" s="253"/>
      <c r="S219" s="253"/>
      <c r="T219" s="25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5" t="s">
        <v>220</v>
      </c>
      <c r="AU219" s="255" t="s">
        <v>81</v>
      </c>
      <c r="AV219" s="14" t="s">
        <v>81</v>
      </c>
      <c r="AW219" s="14" t="s">
        <v>32</v>
      </c>
      <c r="AX219" s="14" t="s">
        <v>71</v>
      </c>
      <c r="AY219" s="255" t="s">
        <v>209</v>
      </c>
    </row>
    <row r="220" s="16" customFormat="1">
      <c r="A220" s="16"/>
      <c r="B220" s="267"/>
      <c r="C220" s="268"/>
      <c r="D220" s="236" t="s">
        <v>220</v>
      </c>
      <c r="E220" s="269" t="s">
        <v>19</v>
      </c>
      <c r="F220" s="270" t="s">
        <v>370</v>
      </c>
      <c r="G220" s="268"/>
      <c r="H220" s="271">
        <v>12.6</v>
      </c>
      <c r="I220" s="272"/>
      <c r="J220" s="268"/>
      <c r="K220" s="268"/>
      <c r="L220" s="273"/>
      <c r="M220" s="274"/>
      <c r="N220" s="275"/>
      <c r="O220" s="275"/>
      <c r="P220" s="275"/>
      <c r="Q220" s="275"/>
      <c r="R220" s="275"/>
      <c r="S220" s="275"/>
      <c r="T220" s="27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T220" s="277" t="s">
        <v>220</v>
      </c>
      <c r="AU220" s="277" t="s">
        <v>81</v>
      </c>
      <c r="AV220" s="16" t="s">
        <v>146</v>
      </c>
      <c r="AW220" s="16" t="s">
        <v>32</v>
      </c>
      <c r="AX220" s="16" t="s">
        <v>71</v>
      </c>
      <c r="AY220" s="277" t="s">
        <v>209</v>
      </c>
    </row>
    <row r="221" s="13" customFormat="1">
      <c r="A221" s="13"/>
      <c r="B221" s="234"/>
      <c r="C221" s="235"/>
      <c r="D221" s="236" t="s">
        <v>220</v>
      </c>
      <c r="E221" s="237" t="s">
        <v>19</v>
      </c>
      <c r="F221" s="238" t="s">
        <v>1252</v>
      </c>
      <c r="G221" s="235"/>
      <c r="H221" s="237" t="s">
        <v>19</v>
      </c>
      <c r="I221" s="239"/>
      <c r="J221" s="235"/>
      <c r="K221" s="235"/>
      <c r="L221" s="240"/>
      <c r="M221" s="241"/>
      <c r="N221" s="242"/>
      <c r="O221" s="242"/>
      <c r="P221" s="242"/>
      <c r="Q221" s="242"/>
      <c r="R221" s="242"/>
      <c r="S221" s="242"/>
      <c r="T221" s="24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4" t="s">
        <v>220</v>
      </c>
      <c r="AU221" s="244" t="s">
        <v>81</v>
      </c>
      <c r="AV221" s="13" t="s">
        <v>79</v>
      </c>
      <c r="AW221" s="13" t="s">
        <v>32</v>
      </c>
      <c r="AX221" s="13" t="s">
        <v>71</v>
      </c>
      <c r="AY221" s="244" t="s">
        <v>209</v>
      </c>
    </row>
    <row r="222" s="14" customFormat="1">
      <c r="A222" s="14"/>
      <c r="B222" s="245"/>
      <c r="C222" s="246"/>
      <c r="D222" s="236" t="s">
        <v>220</v>
      </c>
      <c r="E222" s="247" t="s">
        <v>19</v>
      </c>
      <c r="F222" s="248" t="s">
        <v>2957</v>
      </c>
      <c r="G222" s="246"/>
      <c r="H222" s="249">
        <v>45.045000000000002</v>
      </c>
      <c r="I222" s="250"/>
      <c r="J222" s="246"/>
      <c r="K222" s="246"/>
      <c r="L222" s="251"/>
      <c r="M222" s="252"/>
      <c r="N222" s="253"/>
      <c r="O222" s="253"/>
      <c r="P222" s="253"/>
      <c r="Q222" s="253"/>
      <c r="R222" s="253"/>
      <c r="S222" s="253"/>
      <c r="T222" s="25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5" t="s">
        <v>220</v>
      </c>
      <c r="AU222" s="255" t="s">
        <v>81</v>
      </c>
      <c r="AV222" s="14" t="s">
        <v>81</v>
      </c>
      <c r="AW222" s="14" t="s">
        <v>32</v>
      </c>
      <c r="AX222" s="14" t="s">
        <v>71</v>
      </c>
      <c r="AY222" s="255" t="s">
        <v>209</v>
      </c>
    </row>
    <row r="223" s="16" customFormat="1">
      <c r="A223" s="16"/>
      <c r="B223" s="267"/>
      <c r="C223" s="268"/>
      <c r="D223" s="236" t="s">
        <v>220</v>
      </c>
      <c r="E223" s="269" t="s">
        <v>19</v>
      </c>
      <c r="F223" s="270" t="s">
        <v>370</v>
      </c>
      <c r="G223" s="268"/>
      <c r="H223" s="271">
        <v>45.045000000000002</v>
      </c>
      <c r="I223" s="272"/>
      <c r="J223" s="268"/>
      <c r="K223" s="268"/>
      <c r="L223" s="273"/>
      <c r="M223" s="274"/>
      <c r="N223" s="275"/>
      <c r="O223" s="275"/>
      <c r="P223" s="275"/>
      <c r="Q223" s="275"/>
      <c r="R223" s="275"/>
      <c r="S223" s="275"/>
      <c r="T223" s="27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T223" s="277" t="s">
        <v>220</v>
      </c>
      <c r="AU223" s="277" t="s">
        <v>81</v>
      </c>
      <c r="AV223" s="16" t="s">
        <v>146</v>
      </c>
      <c r="AW223" s="16" t="s">
        <v>32</v>
      </c>
      <c r="AX223" s="16" t="s">
        <v>71</v>
      </c>
      <c r="AY223" s="277" t="s">
        <v>209</v>
      </c>
    </row>
    <row r="224" s="15" customFormat="1">
      <c r="A224" s="15"/>
      <c r="B224" s="256"/>
      <c r="C224" s="257"/>
      <c r="D224" s="236" t="s">
        <v>220</v>
      </c>
      <c r="E224" s="258" t="s">
        <v>19</v>
      </c>
      <c r="F224" s="259" t="s">
        <v>271</v>
      </c>
      <c r="G224" s="257"/>
      <c r="H224" s="260">
        <v>57.645000000000003</v>
      </c>
      <c r="I224" s="261"/>
      <c r="J224" s="257"/>
      <c r="K224" s="257"/>
      <c r="L224" s="262"/>
      <c r="M224" s="263"/>
      <c r="N224" s="264"/>
      <c r="O224" s="264"/>
      <c r="P224" s="264"/>
      <c r="Q224" s="264"/>
      <c r="R224" s="264"/>
      <c r="S224" s="264"/>
      <c r="T224" s="26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66" t="s">
        <v>220</v>
      </c>
      <c r="AU224" s="266" t="s">
        <v>81</v>
      </c>
      <c r="AV224" s="15" t="s">
        <v>216</v>
      </c>
      <c r="AW224" s="15" t="s">
        <v>32</v>
      </c>
      <c r="AX224" s="15" t="s">
        <v>79</v>
      </c>
      <c r="AY224" s="266" t="s">
        <v>209</v>
      </c>
    </row>
    <row r="225" s="2" customFormat="1" ht="37.8" customHeight="1">
      <c r="A225" s="41"/>
      <c r="B225" s="42"/>
      <c r="C225" s="216" t="s">
        <v>372</v>
      </c>
      <c r="D225" s="216" t="s">
        <v>211</v>
      </c>
      <c r="E225" s="217" t="s">
        <v>687</v>
      </c>
      <c r="F225" s="218" t="s">
        <v>688</v>
      </c>
      <c r="G225" s="219" t="s">
        <v>362</v>
      </c>
      <c r="H225" s="220">
        <v>19.215</v>
      </c>
      <c r="I225" s="221"/>
      <c r="J225" s="222">
        <f>ROUND(I225*H225,2)</f>
        <v>0</v>
      </c>
      <c r="K225" s="218" t="s">
        <v>215</v>
      </c>
      <c r="L225" s="47"/>
      <c r="M225" s="223" t="s">
        <v>19</v>
      </c>
      <c r="N225" s="224" t="s">
        <v>42</v>
      </c>
      <c r="O225" s="87"/>
      <c r="P225" s="225">
        <f>O225*H225</f>
        <v>0</v>
      </c>
      <c r="Q225" s="225">
        <v>0</v>
      </c>
      <c r="R225" s="225">
        <f>Q225*H225</f>
        <v>0</v>
      </c>
      <c r="S225" s="225">
        <v>0</v>
      </c>
      <c r="T225" s="226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7" t="s">
        <v>216</v>
      </c>
      <c r="AT225" s="227" t="s">
        <v>211</v>
      </c>
      <c r="AU225" s="227" t="s">
        <v>81</v>
      </c>
      <c r="AY225" s="20" t="s">
        <v>209</v>
      </c>
      <c r="BE225" s="228">
        <f>IF(N225="základní",J225,0)</f>
        <v>0</v>
      </c>
      <c r="BF225" s="228">
        <f>IF(N225="snížená",J225,0)</f>
        <v>0</v>
      </c>
      <c r="BG225" s="228">
        <f>IF(N225="zákl. přenesená",J225,0)</f>
        <v>0</v>
      </c>
      <c r="BH225" s="228">
        <f>IF(N225="sníž. přenesená",J225,0)</f>
        <v>0</v>
      </c>
      <c r="BI225" s="228">
        <f>IF(N225="nulová",J225,0)</f>
        <v>0</v>
      </c>
      <c r="BJ225" s="20" t="s">
        <v>79</v>
      </c>
      <c r="BK225" s="228">
        <f>ROUND(I225*H225,2)</f>
        <v>0</v>
      </c>
      <c r="BL225" s="20" t="s">
        <v>216</v>
      </c>
      <c r="BM225" s="227" t="s">
        <v>2958</v>
      </c>
    </row>
    <row r="226" s="2" customFormat="1">
      <c r="A226" s="41"/>
      <c r="B226" s="42"/>
      <c r="C226" s="43"/>
      <c r="D226" s="229" t="s">
        <v>218</v>
      </c>
      <c r="E226" s="43"/>
      <c r="F226" s="230" t="s">
        <v>690</v>
      </c>
      <c r="G226" s="43"/>
      <c r="H226" s="43"/>
      <c r="I226" s="231"/>
      <c r="J226" s="43"/>
      <c r="K226" s="43"/>
      <c r="L226" s="47"/>
      <c r="M226" s="232"/>
      <c r="N226" s="233"/>
      <c r="O226" s="87"/>
      <c r="P226" s="87"/>
      <c r="Q226" s="87"/>
      <c r="R226" s="87"/>
      <c r="S226" s="87"/>
      <c r="T226" s="88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0" t="s">
        <v>218</v>
      </c>
      <c r="AU226" s="20" t="s">
        <v>81</v>
      </c>
    </row>
    <row r="227" s="13" customFormat="1">
      <c r="A227" s="13"/>
      <c r="B227" s="234"/>
      <c r="C227" s="235"/>
      <c r="D227" s="236" t="s">
        <v>220</v>
      </c>
      <c r="E227" s="237" t="s">
        <v>19</v>
      </c>
      <c r="F227" s="238" t="s">
        <v>2906</v>
      </c>
      <c r="G227" s="235"/>
      <c r="H227" s="237" t="s">
        <v>19</v>
      </c>
      <c r="I227" s="239"/>
      <c r="J227" s="235"/>
      <c r="K227" s="235"/>
      <c r="L227" s="240"/>
      <c r="M227" s="241"/>
      <c r="N227" s="242"/>
      <c r="O227" s="242"/>
      <c r="P227" s="242"/>
      <c r="Q227" s="242"/>
      <c r="R227" s="242"/>
      <c r="S227" s="242"/>
      <c r="T227" s="24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4" t="s">
        <v>220</v>
      </c>
      <c r="AU227" s="244" t="s">
        <v>81</v>
      </c>
      <c r="AV227" s="13" t="s">
        <v>79</v>
      </c>
      <c r="AW227" s="13" t="s">
        <v>32</v>
      </c>
      <c r="AX227" s="13" t="s">
        <v>71</v>
      </c>
      <c r="AY227" s="244" t="s">
        <v>209</v>
      </c>
    </row>
    <row r="228" s="14" customFormat="1">
      <c r="A228" s="14"/>
      <c r="B228" s="245"/>
      <c r="C228" s="246"/>
      <c r="D228" s="236" t="s">
        <v>220</v>
      </c>
      <c r="E228" s="247" t="s">
        <v>19</v>
      </c>
      <c r="F228" s="248" t="s">
        <v>2959</v>
      </c>
      <c r="G228" s="246"/>
      <c r="H228" s="249">
        <v>19.215</v>
      </c>
      <c r="I228" s="250"/>
      <c r="J228" s="246"/>
      <c r="K228" s="246"/>
      <c r="L228" s="251"/>
      <c r="M228" s="252"/>
      <c r="N228" s="253"/>
      <c r="O228" s="253"/>
      <c r="P228" s="253"/>
      <c r="Q228" s="253"/>
      <c r="R228" s="253"/>
      <c r="S228" s="253"/>
      <c r="T228" s="25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5" t="s">
        <v>220</v>
      </c>
      <c r="AU228" s="255" t="s">
        <v>81</v>
      </c>
      <c r="AV228" s="14" t="s">
        <v>81</v>
      </c>
      <c r="AW228" s="14" t="s">
        <v>32</v>
      </c>
      <c r="AX228" s="14" t="s">
        <v>71</v>
      </c>
      <c r="AY228" s="255" t="s">
        <v>209</v>
      </c>
    </row>
    <row r="229" s="15" customFormat="1">
      <c r="A229" s="15"/>
      <c r="B229" s="256"/>
      <c r="C229" s="257"/>
      <c r="D229" s="236" t="s">
        <v>220</v>
      </c>
      <c r="E229" s="258" t="s">
        <v>19</v>
      </c>
      <c r="F229" s="259" t="s">
        <v>271</v>
      </c>
      <c r="G229" s="257"/>
      <c r="H229" s="260">
        <v>19.215</v>
      </c>
      <c r="I229" s="261"/>
      <c r="J229" s="257"/>
      <c r="K229" s="257"/>
      <c r="L229" s="262"/>
      <c r="M229" s="263"/>
      <c r="N229" s="264"/>
      <c r="O229" s="264"/>
      <c r="P229" s="264"/>
      <c r="Q229" s="264"/>
      <c r="R229" s="264"/>
      <c r="S229" s="264"/>
      <c r="T229" s="26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66" t="s">
        <v>220</v>
      </c>
      <c r="AU229" s="266" t="s">
        <v>81</v>
      </c>
      <c r="AV229" s="15" t="s">
        <v>216</v>
      </c>
      <c r="AW229" s="15" t="s">
        <v>32</v>
      </c>
      <c r="AX229" s="15" t="s">
        <v>79</v>
      </c>
      <c r="AY229" s="266" t="s">
        <v>209</v>
      </c>
    </row>
    <row r="230" s="2" customFormat="1" ht="16.5" customHeight="1">
      <c r="A230" s="41"/>
      <c r="B230" s="42"/>
      <c r="C230" s="278" t="s">
        <v>378</v>
      </c>
      <c r="D230" s="278" t="s">
        <v>681</v>
      </c>
      <c r="E230" s="279" t="s">
        <v>695</v>
      </c>
      <c r="F230" s="280" t="s">
        <v>696</v>
      </c>
      <c r="G230" s="281" t="s">
        <v>659</v>
      </c>
      <c r="H230" s="282">
        <v>38.43</v>
      </c>
      <c r="I230" s="283"/>
      <c r="J230" s="284">
        <f>ROUND(I230*H230,2)</f>
        <v>0</v>
      </c>
      <c r="K230" s="280" t="s">
        <v>215</v>
      </c>
      <c r="L230" s="285"/>
      <c r="M230" s="286" t="s">
        <v>19</v>
      </c>
      <c r="N230" s="287" t="s">
        <v>42</v>
      </c>
      <c r="O230" s="87"/>
      <c r="P230" s="225">
        <f>O230*H230</f>
        <v>0</v>
      </c>
      <c r="Q230" s="225">
        <v>0</v>
      </c>
      <c r="R230" s="225">
        <f>Q230*H230</f>
        <v>0</v>
      </c>
      <c r="S230" s="225">
        <v>0</v>
      </c>
      <c r="T230" s="226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7" t="s">
        <v>250</v>
      </c>
      <c r="AT230" s="227" t="s">
        <v>681</v>
      </c>
      <c r="AU230" s="227" t="s">
        <v>81</v>
      </c>
      <c r="AY230" s="20" t="s">
        <v>209</v>
      </c>
      <c r="BE230" s="228">
        <f>IF(N230="základní",J230,0)</f>
        <v>0</v>
      </c>
      <c r="BF230" s="228">
        <f>IF(N230="snížená",J230,0)</f>
        <v>0</v>
      </c>
      <c r="BG230" s="228">
        <f>IF(N230="zákl. přenesená",J230,0)</f>
        <v>0</v>
      </c>
      <c r="BH230" s="228">
        <f>IF(N230="sníž. přenesená",J230,0)</f>
        <v>0</v>
      </c>
      <c r="BI230" s="228">
        <f>IF(N230="nulová",J230,0)</f>
        <v>0</v>
      </c>
      <c r="BJ230" s="20" t="s">
        <v>79</v>
      </c>
      <c r="BK230" s="228">
        <f>ROUND(I230*H230,2)</f>
        <v>0</v>
      </c>
      <c r="BL230" s="20" t="s">
        <v>216</v>
      </c>
      <c r="BM230" s="227" t="s">
        <v>2960</v>
      </c>
    </row>
    <row r="231" s="14" customFormat="1">
      <c r="A231" s="14"/>
      <c r="B231" s="245"/>
      <c r="C231" s="246"/>
      <c r="D231" s="236" t="s">
        <v>220</v>
      </c>
      <c r="E231" s="246"/>
      <c r="F231" s="248" t="s">
        <v>2961</v>
      </c>
      <c r="G231" s="246"/>
      <c r="H231" s="249">
        <v>38.43</v>
      </c>
      <c r="I231" s="250"/>
      <c r="J231" s="246"/>
      <c r="K231" s="246"/>
      <c r="L231" s="251"/>
      <c r="M231" s="252"/>
      <c r="N231" s="253"/>
      <c r="O231" s="253"/>
      <c r="P231" s="253"/>
      <c r="Q231" s="253"/>
      <c r="R231" s="253"/>
      <c r="S231" s="253"/>
      <c r="T231" s="25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5" t="s">
        <v>220</v>
      </c>
      <c r="AU231" s="255" t="s">
        <v>81</v>
      </c>
      <c r="AV231" s="14" t="s">
        <v>81</v>
      </c>
      <c r="AW231" s="14" t="s">
        <v>4</v>
      </c>
      <c r="AX231" s="14" t="s">
        <v>79</v>
      </c>
      <c r="AY231" s="255" t="s">
        <v>209</v>
      </c>
    </row>
    <row r="232" s="2" customFormat="1" ht="24.15" customHeight="1">
      <c r="A232" s="41"/>
      <c r="B232" s="42"/>
      <c r="C232" s="216" t="s">
        <v>384</v>
      </c>
      <c r="D232" s="216" t="s">
        <v>211</v>
      </c>
      <c r="E232" s="217" t="s">
        <v>1258</v>
      </c>
      <c r="F232" s="218" t="s">
        <v>1259</v>
      </c>
      <c r="G232" s="219" t="s">
        <v>258</v>
      </c>
      <c r="H232" s="220">
        <v>40</v>
      </c>
      <c r="I232" s="221"/>
      <c r="J232" s="222">
        <f>ROUND(I232*H232,2)</f>
        <v>0</v>
      </c>
      <c r="K232" s="218" t="s">
        <v>215</v>
      </c>
      <c r="L232" s="47"/>
      <c r="M232" s="223" t="s">
        <v>19</v>
      </c>
      <c r="N232" s="224" t="s">
        <v>42</v>
      </c>
      <c r="O232" s="87"/>
      <c r="P232" s="225">
        <f>O232*H232</f>
        <v>0</v>
      </c>
      <c r="Q232" s="225">
        <v>0</v>
      </c>
      <c r="R232" s="225">
        <f>Q232*H232</f>
        <v>0</v>
      </c>
      <c r="S232" s="225">
        <v>0</v>
      </c>
      <c r="T232" s="226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7" t="s">
        <v>216</v>
      </c>
      <c r="AT232" s="227" t="s">
        <v>211</v>
      </c>
      <c r="AU232" s="227" t="s">
        <v>81</v>
      </c>
      <c r="AY232" s="20" t="s">
        <v>209</v>
      </c>
      <c r="BE232" s="228">
        <f>IF(N232="základní",J232,0)</f>
        <v>0</v>
      </c>
      <c r="BF232" s="228">
        <f>IF(N232="snížená",J232,0)</f>
        <v>0</v>
      </c>
      <c r="BG232" s="228">
        <f>IF(N232="zákl. přenesená",J232,0)</f>
        <v>0</v>
      </c>
      <c r="BH232" s="228">
        <f>IF(N232="sníž. přenesená",J232,0)</f>
        <v>0</v>
      </c>
      <c r="BI232" s="228">
        <f>IF(N232="nulová",J232,0)</f>
        <v>0</v>
      </c>
      <c r="BJ232" s="20" t="s">
        <v>79</v>
      </c>
      <c r="BK232" s="228">
        <f>ROUND(I232*H232,2)</f>
        <v>0</v>
      </c>
      <c r="BL232" s="20" t="s">
        <v>216</v>
      </c>
      <c r="BM232" s="227" t="s">
        <v>2962</v>
      </c>
    </row>
    <row r="233" s="2" customFormat="1">
      <c r="A233" s="41"/>
      <c r="B233" s="42"/>
      <c r="C233" s="43"/>
      <c r="D233" s="229" t="s">
        <v>218</v>
      </c>
      <c r="E233" s="43"/>
      <c r="F233" s="230" t="s">
        <v>1261</v>
      </c>
      <c r="G233" s="43"/>
      <c r="H233" s="43"/>
      <c r="I233" s="231"/>
      <c r="J233" s="43"/>
      <c r="K233" s="43"/>
      <c r="L233" s="47"/>
      <c r="M233" s="232"/>
      <c r="N233" s="233"/>
      <c r="O233" s="87"/>
      <c r="P233" s="87"/>
      <c r="Q233" s="87"/>
      <c r="R233" s="87"/>
      <c r="S233" s="87"/>
      <c r="T233" s="88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T233" s="20" t="s">
        <v>218</v>
      </c>
      <c r="AU233" s="20" t="s">
        <v>81</v>
      </c>
    </row>
    <row r="234" s="13" customFormat="1">
      <c r="A234" s="13"/>
      <c r="B234" s="234"/>
      <c r="C234" s="235"/>
      <c r="D234" s="236" t="s">
        <v>220</v>
      </c>
      <c r="E234" s="237" t="s">
        <v>19</v>
      </c>
      <c r="F234" s="238" t="s">
        <v>337</v>
      </c>
      <c r="G234" s="235"/>
      <c r="H234" s="237" t="s">
        <v>19</v>
      </c>
      <c r="I234" s="239"/>
      <c r="J234" s="235"/>
      <c r="K234" s="235"/>
      <c r="L234" s="240"/>
      <c r="M234" s="241"/>
      <c r="N234" s="242"/>
      <c r="O234" s="242"/>
      <c r="P234" s="242"/>
      <c r="Q234" s="242"/>
      <c r="R234" s="242"/>
      <c r="S234" s="242"/>
      <c r="T234" s="24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4" t="s">
        <v>220</v>
      </c>
      <c r="AU234" s="244" t="s">
        <v>81</v>
      </c>
      <c r="AV234" s="13" t="s">
        <v>79</v>
      </c>
      <c r="AW234" s="13" t="s">
        <v>32</v>
      </c>
      <c r="AX234" s="13" t="s">
        <v>71</v>
      </c>
      <c r="AY234" s="244" t="s">
        <v>209</v>
      </c>
    </row>
    <row r="235" s="14" customFormat="1">
      <c r="A235" s="14"/>
      <c r="B235" s="245"/>
      <c r="C235" s="246"/>
      <c r="D235" s="236" t="s">
        <v>220</v>
      </c>
      <c r="E235" s="247" t="s">
        <v>19</v>
      </c>
      <c r="F235" s="248" t="s">
        <v>2963</v>
      </c>
      <c r="G235" s="246"/>
      <c r="H235" s="249">
        <v>40</v>
      </c>
      <c r="I235" s="250"/>
      <c r="J235" s="246"/>
      <c r="K235" s="246"/>
      <c r="L235" s="251"/>
      <c r="M235" s="252"/>
      <c r="N235" s="253"/>
      <c r="O235" s="253"/>
      <c r="P235" s="253"/>
      <c r="Q235" s="253"/>
      <c r="R235" s="253"/>
      <c r="S235" s="253"/>
      <c r="T235" s="25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5" t="s">
        <v>220</v>
      </c>
      <c r="AU235" s="255" t="s">
        <v>81</v>
      </c>
      <c r="AV235" s="14" t="s">
        <v>81</v>
      </c>
      <c r="AW235" s="14" t="s">
        <v>32</v>
      </c>
      <c r="AX235" s="14" t="s">
        <v>79</v>
      </c>
      <c r="AY235" s="255" t="s">
        <v>209</v>
      </c>
    </row>
    <row r="236" s="2" customFormat="1" ht="24.15" customHeight="1">
      <c r="A236" s="41"/>
      <c r="B236" s="42"/>
      <c r="C236" s="216" t="s">
        <v>390</v>
      </c>
      <c r="D236" s="216" t="s">
        <v>211</v>
      </c>
      <c r="E236" s="217" t="s">
        <v>1262</v>
      </c>
      <c r="F236" s="218" t="s">
        <v>1263</v>
      </c>
      <c r="G236" s="219" t="s">
        <v>258</v>
      </c>
      <c r="H236" s="220">
        <v>40</v>
      </c>
      <c r="I236" s="221"/>
      <c r="J236" s="222">
        <f>ROUND(I236*H236,2)</f>
        <v>0</v>
      </c>
      <c r="K236" s="218" t="s">
        <v>215</v>
      </c>
      <c r="L236" s="47"/>
      <c r="M236" s="223" t="s">
        <v>19</v>
      </c>
      <c r="N236" s="224" t="s">
        <v>42</v>
      </c>
      <c r="O236" s="87"/>
      <c r="P236" s="225">
        <f>O236*H236</f>
        <v>0</v>
      </c>
      <c r="Q236" s="225">
        <v>0</v>
      </c>
      <c r="R236" s="225">
        <f>Q236*H236</f>
        <v>0</v>
      </c>
      <c r="S236" s="225">
        <v>0</v>
      </c>
      <c r="T236" s="226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27" t="s">
        <v>216</v>
      </c>
      <c r="AT236" s="227" t="s">
        <v>211</v>
      </c>
      <c r="AU236" s="227" t="s">
        <v>81</v>
      </c>
      <c r="AY236" s="20" t="s">
        <v>209</v>
      </c>
      <c r="BE236" s="228">
        <f>IF(N236="základní",J236,0)</f>
        <v>0</v>
      </c>
      <c r="BF236" s="228">
        <f>IF(N236="snížená",J236,0)</f>
        <v>0</v>
      </c>
      <c r="BG236" s="228">
        <f>IF(N236="zákl. přenesená",J236,0)</f>
        <v>0</v>
      </c>
      <c r="BH236" s="228">
        <f>IF(N236="sníž. přenesená",J236,0)</f>
        <v>0</v>
      </c>
      <c r="BI236" s="228">
        <f>IF(N236="nulová",J236,0)</f>
        <v>0</v>
      </c>
      <c r="BJ236" s="20" t="s">
        <v>79</v>
      </c>
      <c r="BK236" s="228">
        <f>ROUND(I236*H236,2)</f>
        <v>0</v>
      </c>
      <c r="BL236" s="20" t="s">
        <v>216</v>
      </c>
      <c r="BM236" s="227" t="s">
        <v>2964</v>
      </c>
    </row>
    <row r="237" s="2" customFormat="1">
      <c r="A237" s="41"/>
      <c r="B237" s="42"/>
      <c r="C237" s="43"/>
      <c r="D237" s="229" t="s">
        <v>218</v>
      </c>
      <c r="E237" s="43"/>
      <c r="F237" s="230" t="s">
        <v>1265</v>
      </c>
      <c r="G237" s="43"/>
      <c r="H237" s="43"/>
      <c r="I237" s="231"/>
      <c r="J237" s="43"/>
      <c r="K237" s="43"/>
      <c r="L237" s="47"/>
      <c r="M237" s="232"/>
      <c r="N237" s="233"/>
      <c r="O237" s="87"/>
      <c r="P237" s="87"/>
      <c r="Q237" s="87"/>
      <c r="R237" s="87"/>
      <c r="S237" s="87"/>
      <c r="T237" s="88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T237" s="20" t="s">
        <v>218</v>
      </c>
      <c r="AU237" s="20" t="s">
        <v>81</v>
      </c>
    </row>
    <row r="238" s="2" customFormat="1" ht="16.5" customHeight="1">
      <c r="A238" s="41"/>
      <c r="B238" s="42"/>
      <c r="C238" s="278" t="s">
        <v>399</v>
      </c>
      <c r="D238" s="278" t="s">
        <v>681</v>
      </c>
      <c r="E238" s="279" t="s">
        <v>1266</v>
      </c>
      <c r="F238" s="280" t="s">
        <v>1267</v>
      </c>
      <c r="G238" s="281" t="s">
        <v>725</v>
      </c>
      <c r="H238" s="282">
        <v>1.2</v>
      </c>
      <c r="I238" s="283"/>
      <c r="J238" s="284">
        <f>ROUND(I238*H238,2)</f>
        <v>0</v>
      </c>
      <c r="K238" s="280" t="s">
        <v>215</v>
      </c>
      <c r="L238" s="285"/>
      <c r="M238" s="286" t="s">
        <v>19</v>
      </c>
      <c r="N238" s="287" t="s">
        <v>42</v>
      </c>
      <c r="O238" s="87"/>
      <c r="P238" s="225">
        <f>O238*H238</f>
        <v>0</v>
      </c>
      <c r="Q238" s="225">
        <v>0.001</v>
      </c>
      <c r="R238" s="225">
        <f>Q238*H238</f>
        <v>0.0011999999999999999</v>
      </c>
      <c r="S238" s="225">
        <v>0</v>
      </c>
      <c r="T238" s="226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27" t="s">
        <v>250</v>
      </c>
      <c r="AT238" s="227" t="s">
        <v>681</v>
      </c>
      <c r="AU238" s="227" t="s">
        <v>81</v>
      </c>
      <c r="AY238" s="20" t="s">
        <v>209</v>
      </c>
      <c r="BE238" s="228">
        <f>IF(N238="základní",J238,0)</f>
        <v>0</v>
      </c>
      <c r="BF238" s="228">
        <f>IF(N238="snížená",J238,0)</f>
        <v>0</v>
      </c>
      <c r="BG238" s="228">
        <f>IF(N238="zákl. přenesená",J238,0)</f>
        <v>0</v>
      </c>
      <c r="BH238" s="228">
        <f>IF(N238="sníž. přenesená",J238,0)</f>
        <v>0</v>
      </c>
      <c r="BI238" s="228">
        <f>IF(N238="nulová",J238,0)</f>
        <v>0</v>
      </c>
      <c r="BJ238" s="20" t="s">
        <v>79</v>
      </c>
      <c r="BK238" s="228">
        <f>ROUND(I238*H238,2)</f>
        <v>0</v>
      </c>
      <c r="BL238" s="20" t="s">
        <v>216</v>
      </c>
      <c r="BM238" s="227" t="s">
        <v>2965</v>
      </c>
    </row>
    <row r="239" s="14" customFormat="1">
      <c r="A239" s="14"/>
      <c r="B239" s="245"/>
      <c r="C239" s="246"/>
      <c r="D239" s="236" t="s">
        <v>220</v>
      </c>
      <c r="E239" s="246"/>
      <c r="F239" s="248" t="s">
        <v>2966</v>
      </c>
      <c r="G239" s="246"/>
      <c r="H239" s="249">
        <v>1.2</v>
      </c>
      <c r="I239" s="250"/>
      <c r="J239" s="246"/>
      <c r="K239" s="246"/>
      <c r="L239" s="251"/>
      <c r="M239" s="252"/>
      <c r="N239" s="253"/>
      <c r="O239" s="253"/>
      <c r="P239" s="253"/>
      <c r="Q239" s="253"/>
      <c r="R239" s="253"/>
      <c r="S239" s="253"/>
      <c r="T239" s="25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5" t="s">
        <v>220</v>
      </c>
      <c r="AU239" s="255" t="s">
        <v>81</v>
      </c>
      <c r="AV239" s="14" t="s">
        <v>81</v>
      </c>
      <c r="AW239" s="14" t="s">
        <v>4</v>
      </c>
      <c r="AX239" s="14" t="s">
        <v>79</v>
      </c>
      <c r="AY239" s="255" t="s">
        <v>209</v>
      </c>
    </row>
    <row r="240" s="12" customFormat="1" ht="22.8" customHeight="1">
      <c r="A240" s="12"/>
      <c r="B240" s="200"/>
      <c r="C240" s="201"/>
      <c r="D240" s="202" t="s">
        <v>70</v>
      </c>
      <c r="E240" s="214" t="s">
        <v>216</v>
      </c>
      <c r="F240" s="214" t="s">
        <v>739</v>
      </c>
      <c r="G240" s="201"/>
      <c r="H240" s="201"/>
      <c r="I240" s="204"/>
      <c r="J240" s="215">
        <f>BK240</f>
        <v>0</v>
      </c>
      <c r="K240" s="201"/>
      <c r="L240" s="206"/>
      <c r="M240" s="207"/>
      <c r="N240" s="208"/>
      <c r="O240" s="208"/>
      <c r="P240" s="209">
        <f>SUM(P241:P246)</f>
        <v>0</v>
      </c>
      <c r="Q240" s="208"/>
      <c r="R240" s="209">
        <f>SUM(R241:R246)</f>
        <v>0</v>
      </c>
      <c r="S240" s="208"/>
      <c r="T240" s="210">
        <f>SUM(T241:T246)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211" t="s">
        <v>79</v>
      </c>
      <c r="AT240" s="212" t="s">
        <v>70</v>
      </c>
      <c r="AU240" s="212" t="s">
        <v>79</v>
      </c>
      <c r="AY240" s="211" t="s">
        <v>209</v>
      </c>
      <c r="BK240" s="213">
        <f>SUM(BK241:BK246)</f>
        <v>0</v>
      </c>
    </row>
    <row r="241" s="2" customFormat="1" ht="21.75" customHeight="1">
      <c r="A241" s="41"/>
      <c r="B241" s="42"/>
      <c r="C241" s="216" t="s">
        <v>405</v>
      </c>
      <c r="D241" s="216" t="s">
        <v>211</v>
      </c>
      <c r="E241" s="217" t="s">
        <v>741</v>
      </c>
      <c r="F241" s="218" t="s">
        <v>742</v>
      </c>
      <c r="G241" s="219" t="s">
        <v>362</v>
      </c>
      <c r="H241" s="220">
        <v>5.4900000000000002</v>
      </c>
      <c r="I241" s="221"/>
      <c r="J241" s="222">
        <f>ROUND(I241*H241,2)</f>
        <v>0</v>
      </c>
      <c r="K241" s="218" t="s">
        <v>215</v>
      </c>
      <c r="L241" s="47"/>
      <c r="M241" s="223" t="s">
        <v>19</v>
      </c>
      <c r="N241" s="224" t="s">
        <v>42</v>
      </c>
      <c r="O241" s="87"/>
      <c r="P241" s="225">
        <f>O241*H241</f>
        <v>0</v>
      </c>
      <c r="Q241" s="225">
        <v>0</v>
      </c>
      <c r="R241" s="225">
        <f>Q241*H241</f>
        <v>0</v>
      </c>
      <c r="S241" s="225">
        <v>0</v>
      </c>
      <c r="T241" s="226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7" t="s">
        <v>216</v>
      </c>
      <c r="AT241" s="227" t="s">
        <v>211</v>
      </c>
      <c r="AU241" s="227" t="s">
        <v>81</v>
      </c>
      <c r="AY241" s="20" t="s">
        <v>209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20" t="s">
        <v>79</v>
      </c>
      <c r="BK241" s="228">
        <f>ROUND(I241*H241,2)</f>
        <v>0</v>
      </c>
      <c r="BL241" s="20" t="s">
        <v>216</v>
      </c>
      <c r="BM241" s="227" t="s">
        <v>2967</v>
      </c>
    </row>
    <row r="242" s="2" customFormat="1">
      <c r="A242" s="41"/>
      <c r="B242" s="42"/>
      <c r="C242" s="43"/>
      <c r="D242" s="229" t="s">
        <v>218</v>
      </c>
      <c r="E242" s="43"/>
      <c r="F242" s="230" t="s">
        <v>744</v>
      </c>
      <c r="G242" s="43"/>
      <c r="H242" s="43"/>
      <c r="I242" s="231"/>
      <c r="J242" s="43"/>
      <c r="K242" s="43"/>
      <c r="L242" s="47"/>
      <c r="M242" s="232"/>
      <c r="N242" s="233"/>
      <c r="O242" s="87"/>
      <c r="P242" s="87"/>
      <c r="Q242" s="87"/>
      <c r="R242" s="87"/>
      <c r="S242" s="87"/>
      <c r="T242" s="88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0" t="s">
        <v>218</v>
      </c>
      <c r="AU242" s="20" t="s">
        <v>81</v>
      </c>
    </row>
    <row r="243" s="13" customFormat="1">
      <c r="A243" s="13"/>
      <c r="B243" s="234"/>
      <c r="C243" s="235"/>
      <c r="D243" s="236" t="s">
        <v>220</v>
      </c>
      <c r="E243" s="237" t="s">
        <v>19</v>
      </c>
      <c r="F243" s="238" t="s">
        <v>2906</v>
      </c>
      <c r="G243" s="235"/>
      <c r="H243" s="237" t="s">
        <v>19</v>
      </c>
      <c r="I243" s="239"/>
      <c r="J243" s="235"/>
      <c r="K243" s="235"/>
      <c r="L243" s="240"/>
      <c r="M243" s="241"/>
      <c r="N243" s="242"/>
      <c r="O243" s="242"/>
      <c r="P243" s="242"/>
      <c r="Q243" s="242"/>
      <c r="R243" s="242"/>
      <c r="S243" s="242"/>
      <c r="T243" s="24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4" t="s">
        <v>220</v>
      </c>
      <c r="AU243" s="244" t="s">
        <v>81</v>
      </c>
      <c r="AV243" s="13" t="s">
        <v>79</v>
      </c>
      <c r="AW243" s="13" t="s">
        <v>32</v>
      </c>
      <c r="AX243" s="13" t="s">
        <v>71</v>
      </c>
      <c r="AY243" s="244" t="s">
        <v>209</v>
      </c>
    </row>
    <row r="244" s="13" customFormat="1">
      <c r="A244" s="13"/>
      <c r="B244" s="234"/>
      <c r="C244" s="235"/>
      <c r="D244" s="236" t="s">
        <v>220</v>
      </c>
      <c r="E244" s="237" t="s">
        <v>19</v>
      </c>
      <c r="F244" s="238" t="s">
        <v>745</v>
      </c>
      <c r="G244" s="235"/>
      <c r="H244" s="237" t="s">
        <v>19</v>
      </c>
      <c r="I244" s="239"/>
      <c r="J244" s="235"/>
      <c r="K244" s="235"/>
      <c r="L244" s="240"/>
      <c r="M244" s="241"/>
      <c r="N244" s="242"/>
      <c r="O244" s="242"/>
      <c r="P244" s="242"/>
      <c r="Q244" s="242"/>
      <c r="R244" s="242"/>
      <c r="S244" s="242"/>
      <c r="T244" s="24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4" t="s">
        <v>220</v>
      </c>
      <c r="AU244" s="244" t="s">
        <v>81</v>
      </c>
      <c r="AV244" s="13" t="s">
        <v>79</v>
      </c>
      <c r="AW244" s="13" t="s">
        <v>32</v>
      </c>
      <c r="AX244" s="13" t="s">
        <v>71</v>
      </c>
      <c r="AY244" s="244" t="s">
        <v>209</v>
      </c>
    </row>
    <row r="245" s="14" customFormat="1">
      <c r="A245" s="14"/>
      <c r="B245" s="245"/>
      <c r="C245" s="246"/>
      <c r="D245" s="236" t="s">
        <v>220</v>
      </c>
      <c r="E245" s="247" t="s">
        <v>19</v>
      </c>
      <c r="F245" s="248" t="s">
        <v>2968</v>
      </c>
      <c r="G245" s="246"/>
      <c r="H245" s="249">
        <v>5.4900000000000002</v>
      </c>
      <c r="I245" s="250"/>
      <c r="J245" s="246"/>
      <c r="K245" s="246"/>
      <c r="L245" s="251"/>
      <c r="M245" s="252"/>
      <c r="N245" s="253"/>
      <c r="O245" s="253"/>
      <c r="P245" s="253"/>
      <c r="Q245" s="253"/>
      <c r="R245" s="253"/>
      <c r="S245" s="253"/>
      <c r="T245" s="25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5" t="s">
        <v>220</v>
      </c>
      <c r="AU245" s="255" t="s">
        <v>81</v>
      </c>
      <c r="AV245" s="14" t="s">
        <v>81</v>
      </c>
      <c r="AW245" s="14" t="s">
        <v>32</v>
      </c>
      <c r="AX245" s="14" t="s">
        <v>71</v>
      </c>
      <c r="AY245" s="255" t="s">
        <v>209</v>
      </c>
    </row>
    <row r="246" s="15" customFormat="1">
      <c r="A246" s="15"/>
      <c r="B246" s="256"/>
      <c r="C246" s="257"/>
      <c r="D246" s="236" t="s">
        <v>220</v>
      </c>
      <c r="E246" s="258" t="s">
        <v>19</v>
      </c>
      <c r="F246" s="259" t="s">
        <v>271</v>
      </c>
      <c r="G246" s="257"/>
      <c r="H246" s="260">
        <v>5.4900000000000002</v>
      </c>
      <c r="I246" s="261"/>
      <c r="J246" s="257"/>
      <c r="K246" s="257"/>
      <c r="L246" s="262"/>
      <c r="M246" s="263"/>
      <c r="N246" s="264"/>
      <c r="O246" s="264"/>
      <c r="P246" s="264"/>
      <c r="Q246" s="264"/>
      <c r="R246" s="264"/>
      <c r="S246" s="264"/>
      <c r="T246" s="26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T246" s="266" t="s">
        <v>220</v>
      </c>
      <c r="AU246" s="266" t="s">
        <v>81</v>
      </c>
      <c r="AV246" s="15" t="s">
        <v>216</v>
      </c>
      <c r="AW246" s="15" t="s">
        <v>32</v>
      </c>
      <c r="AX246" s="15" t="s">
        <v>79</v>
      </c>
      <c r="AY246" s="266" t="s">
        <v>209</v>
      </c>
    </row>
    <row r="247" s="12" customFormat="1" ht="22.8" customHeight="1">
      <c r="A247" s="12"/>
      <c r="B247" s="200"/>
      <c r="C247" s="201"/>
      <c r="D247" s="202" t="s">
        <v>70</v>
      </c>
      <c r="E247" s="214" t="s">
        <v>236</v>
      </c>
      <c r="F247" s="214" t="s">
        <v>759</v>
      </c>
      <c r="G247" s="201"/>
      <c r="H247" s="201"/>
      <c r="I247" s="204"/>
      <c r="J247" s="215">
        <f>BK247</f>
        <v>0</v>
      </c>
      <c r="K247" s="201"/>
      <c r="L247" s="206"/>
      <c r="M247" s="207"/>
      <c r="N247" s="208"/>
      <c r="O247" s="208"/>
      <c r="P247" s="209">
        <f>SUM(P248:P305)</f>
        <v>0</v>
      </c>
      <c r="Q247" s="208"/>
      <c r="R247" s="209">
        <f>SUM(R248:R305)</f>
        <v>2.9751899999999996</v>
      </c>
      <c r="S247" s="208"/>
      <c r="T247" s="210">
        <f>SUM(T248:T305)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11" t="s">
        <v>79</v>
      </c>
      <c r="AT247" s="212" t="s">
        <v>70</v>
      </c>
      <c r="AU247" s="212" t="s">
        <v>79</v>
      </c>
      <c r="AY247" s="211" t="s">
        <v>209</v>
      </c>
      <c r="BK247" s="213">
        <f>SUM(BK248:BK305)</f>
        <v>0</v>
      </c>
    </row>
    <row r="248" s="2" customFormat="1" ht="24.15" customHeight="1">
      <c r="A248" s="41"/>
      <c r="B248" s="42"/>
      <c r="C248" s="216" t="s">
        <v>411</v>
      </c>
      <c r="D248" s="216" t="s">
        <v>211</v>
      </c>
      <c r="E248" s="217" t="s">
        <v>761</v>
      </c>
      <c r="F248" s="218" t="s">
        <v>762</v>
      </c>
      <c r="G248" s="219" t="s">
        <v>258</v>
      </c>
      <c r="H248" s="220">
        <v>6</v>
      </c>
      <c r="I248" s="221"/>
      <c r="J248" s="222">
        <f>ROUND(I248*H248,2)</f>
        <v>0</v>
      </c>
      <c r="K248" s="218" t="s">
        <v>215</v>
      </c>
      <c r="L248" s="47"/>
      <c r="M248" s="223" t="s">
        <v>19</v>
      </c>
      <c r="N248" s="224" t="s">
        <v>42</v>
      </c>
      <c r="O248" s="87"/>
      <c r="P248" s="225">
        <f>O248*H248</f>
        <v>0</v>
      </c>
      <c r="Q248" s="225">
        <v>0</v>
      </c>
      <c r="R248" s="225">
        <f>Q248*H248</f>
        <v>0</v>
      </c>
      <c r="S248" s="225">
        <v>0</v>
      </c>
      <c r="T248" s="226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227" t="s">
        <v>216</v>
      </c>
      <c r="AT248" s="227" t="s">
        <v>211</v>
      </c>
      <c r="AU248" s="227" t="s">
        <v>81</v>
      </c>
      <c r="AY248" s="20" t="s">
        <v>209</v>
      </c>
      <c r="BE248" s="228">
        <f>IF(N248="základní",J248,0)</f>
        <v>0</v>
      </c>
      <c r="BF248" s="228">
        <f>IF(N248="snížená",J248,0)</f>
        <v>0</v>
      </c>
      <c r="BG248" s="228">
        <f>IF(N248="zákl. přenesená",J248,0)</f>
        <v>0</v>
      </c>
      <c r="BH248" s="228">
        <f>IF(N248="sníž. přenesená",J248,0)</f>
        <v>0</v>
      </c>
      <c r="BI248" s="228">
        <f>IF(N248="nulová",J248,0)</f>
        <v>0</v>
      </c>
      <c r="BJ248" s="20" t="s">
        <v>79</v>
      </c>
      <c r="BK248" s="228">
        <f>ROUND(I248*H248,2)</f>
        <v>0</v>
      </c>
      <c r="BL248" s="20" t="s">
        <v>216</v>
      </c>
      <c r="BM248" s="227" t="s">
        <v>2969</v>
      </c>
    </row>
    <row r="249" s="2" customFormat="1">
      <c r="A249" s="41"/>
      <c r="B249" s="42"/>
      <c r="C249" s="43"/>
      <c r="D249" s="229" t="s">
        <v>218</v>
      </c>
      <c r="E249" s="43"/>
      <c r="F249" s="230" t="s">
        <v>764</v>
      </c>
      <c r="G249" s="43"/>
      <c r="H249" s="43"/>
      <c r="I249" s="231"/>
      <c r="J249" s="43"/>
      <c r="K249" s="43"/>
      <c r="L249" s="47"/>
      <c r="M249" s="232"/>
      <c r="N249" s="233"/>
      <c r="O249" s="87"/>
      <c r="P249" s="87"/>
      <c r="Q249" s="87"/>
      <c r="R249" s="87"/>
      <c r="S249" s="87"/>
      <c r="T249" s="88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T249" s="20" t="s">
        <v>218</v>
      </c>
      <c r="AU249" s="20" t="s">
        <v>81</v>
      </c>
    </row>
    <row r="250" s="13" customFormat="1">
      <c r="A250" s="13"/>
      <c r="B250" s="234"/>
      <c r="C250" s="235"/>
      <c r="D250" s="236" t="s">
        <v>220</v>
      </c>
      <c r="E250" s="237" t="s">
        <v>19</v>
      </c>
      <c r="F250" s="238" t="s">
        <v>1185</v>
      </c>
      <c r="G250" s="235"/>
      <c r="H250" s="237" t="s">
        <v>19</v>
      </c>
      <c r="I250" s="239"/>
      <c r="J250" s="235"/>
      <c r="K250" s="235"/>
      <c r="L250" s="240"/>
      <c r="M250" s="241"/>
      <c r="N250" s="242"/>
      <c r="O250" s="242"/>
      <c r="P250" s="242"/>
      <c r="Q250" s="242"/>
      <c r="R250" s="242"/>
      <c r="S250" s="242"/>
      <c r="T250" s="24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4" t="s">
        <v>220</v>
      </c>
      <c r="AU250" s="244" t="s">
        <v>81</v>
      </c>
      <c r="AV250" s="13" t="s">
        <v>79</v>
      </c>
      <c r="AW250" s="13" t="s">
        <v>32</v>
      </c>
      <c r="AX250" s="13" t="s">
        <v>71</v>
      </c>
      <c r="AY250" s="244" t="s">
        <v>209</v>
      </c>
    </row>
    <row r="251" s="13" customFormat="1">
      <c r="A251" s="13"/>
      <c r="B251" s="234"/>
      <c r="C251" s="235"/>
      <c r="D251" s="236" t="s">
        <v>220</v>
      </c>
      <c r="E251" s="237" t="s">
        <v>19</v>
      </c>
      <c r="F251" s="238" t="s">
        <v>278</v>
      </c>
      <c r="G251" s="235"/>
      <c r="H251" s="237" t="s">
        <v>19</v>
      </c>
      <c r="I251" s="239"/>
      <c r="J251" s="235"/>
      <c r="K251" s="235"/>
      <c r="L251" s="240"/>
      <c r="M251" s="241"/>
      <c r="N251" s="242"/>
      <c r="O251" s="242"/>
      <c r="P251" s="242"/>
      <c r="Q251" s="242"/>
      <c r="R251" s="242"/>
      <c r="S251" s="242"/>
      <c r="T251" s="24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4" t="s">
        <v>220</v>
      </c>
      <c r="AU251" s="244" t="s">
        <v>81</v>
      </c>
      <c r="AV251" s="13" t="s">
        <v>79</v>
      </c>
      <c r="AW251" s="13" t="s">
        <v>32</v>
      </c>
      <c r="AX251" s="13" t="s">
        <v>71</v>
      </c>
      <c r="AY251" s="244" t="s">
        <v>209</v>
      </c>
    </row>
    <row r="252" s="14" customFormat="1">
      <c r="A252" s="14"/>
      <c r="B252" s="245"/>
      <c r="C252" s="246"/>
      <c r="D252" s="236" t="s">
        <v>220</v>
      </c>
      <c r="E252" s="247" t="s">
        <v>19</v>
      </c>
      <c r="F252" s="248" t="s">
        <v>2885</v>
      </c>
      <c r="G252" s="246"/>
      <c r="H252" s="249">
        <v>6</v>
      </c>
      <c r="I252" s="250"/>
      <c r="J252" s="246"/>
      <c r="K252" s="246"/>
      <c r="L252" s="251"/>
      <c r="M252" s="252"/>
      <c r="N252" s="253"/>
      <c r="O252" s="253"/>
      <c r="P252" s="253"/>
      <c r="Q252" s="253"/>
      <c r="R252" s="253"/>
      <c r="S252" s="253"/>
      <c r="T252" s="25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5" t="s">
        <v>220</v>
      </c>
      <c r="AU252" s="255" t="s">
        <v>81</v>
      </c>
      <c r="AV252" s="14" t="s">
        <v>81</v>
      </c>
      <c r="AW252" s="14" t="s">
        <v>32</v>
      </c>
      <c r="AX252" s="14" t="s">
        <v>79</v>
      </c>
      <c r="AY252" s="255" t="s">
        <v>209</v>
      </c>
    </row>
    <row r="253" s="2" customFormat="1" ht="24.15" customHeight="1">
      <c r="A253" s="41"/>
      <c r="B253" s="42"/>
      <c r="C253" s="216" t="s">
        <v>417</v>
      </c>
      <c r="D253" s="216" t="s">
        <v>211</v>
      </c>
      <c r="E253" s="217" t="s">
        <v>1282</v>
      </c>
      <c r="F253" s="218" t="s">
        <v>1283</v>
      </c>
      <c r="G253" s="219" t="s">
        <v>258</v>
      </c>
      <c r="H253" s="220">
        <v>91.200000000000003</v>
      </c>
      <c r="I253" s="221"/>
      <c r="J253" s="222">
        <f>ROUND(I253*H253,2)</f>
        <v>0</v>
      </c>
      <c r="K253" s="218" t="s">
        <v>215</v>
      </c>
      <c r="L253" s="47"/>
      <c r="M253" s="223" t="s">
        <v>19</v>
      </c>
      <c r="N253" s="224" t="s">
        <v>42</v>
      </c>
      <c r="O253" s="87"/>
      <c r="P253" s="225">
        <f>O253*H253</f>
        <v>0</v>
      </c>
      <c r="Q253" s="225">
        <v>0</v>
      </c>
      <c r="R253" s="225">
        <f>Q253*H253</f>
        <v>0</v>
      </c>
      <c r="S253" s="225">
        <v>0</v>
      </c>
      <c r="T253" s="226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27" t="s">
        <v>216</v>
      </c>
      <c r="AT253" s="227" t="s">
        <v>211</v>
      </c>
      <c r="AU253" s="227" t="s">
        <v>81</v>
      </c>
      <c r="AY253" s="20" t="s">
        <v>209</v>
      </c>
      <c r="BE253" s="228">
        <f>IF(N253="základní",J253,0)</f>
        <v>0</v>
      </c>
      <c r="BF253" s="228">
        <f>IF(N253="snížená",J253,0)</f>
        <v>0</v>
      </c>
      <c r="BG253" s="228">
        <f>IF(N253="zákl. přenesená",J253,0)</f>
        <v>0</v>
      </c>
      <c r="BH253" s="228">
        <f>IF(N253="sníž. přenesená",J253,0)</f>
        <v>0</v>
      </c>
      <c r="BI253" s="228">
        <f>IF(N253="nulová",J253,0)</f>
        <v>0</v>
      </c>
      <c r="BJ253" s="20" t="s">
        <v>79</v>
      </c>
      <c r="BK253" s="228">
        <f>ROUND(I253*H253,2)</f>
        <v>0</v>
      </c>
      <c r="BL253" s="20" t="s">
        <v>216</v>
      </c>
      <c r="BM253" s="227" t="s">
        <v>2970</v>
      </c>
    </row>
    <row r="254" s="2" customFormat="1">
      <c r="A254" s="41"/>
      <c r="B254" s="42"/>
      <c r="C254" s="43"/>
      <c r="D254" s="229" t="s">
        <v>218</v>
      </c>
      <c r="E254" s="43"/>
      <c r="F254" s="230" t="s">
        <v>1285</v>
      </c>
      <c r="G254" s="43"/>
      <c r="H254" s="43"/>
      <c r="I254" s="231"/>
      <c r="J254" s="43"/>
      <c r="K254" s="43"/>
      <c r="L254" s="47"/>
      <c r="M254" s="232"/>
      <c r="N254" s="233"/>
      <c r="O254" s="87"/>
      <c r="P254" s="87"/>
      <c r="Q254" s="87"/>
      <c r="R254" s="87"/>
      <c r="S254" s="87"/>
      <c r="T254" s="88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T254" s="20" t="s">
        <v>218</v>
      </c>
      <c r="AU254" s="20" t="s">
        <v>81</v>
      </c>
    </row>
    <row r="255" s="13" customFormat="1">
      <c r="A255" s="13"/>
      <c r="B255" s="234"/>
      <c r="C255" s="235"/>
      <c r="D255" s="236" t="s">
        <v>220</v>
      </c>
      <c r="E255" s="237" t="s">
        <v>19</v>
      </c>
      <c r="F255" s="238" t="s">
        <v>1185</v>
      </c>
      <c r="G255" s="235"/>
      <c r="H255" s="237" t="s">
        <v>19</v>
      </c>
      <c r="I255" s="239"/>
      <c r="J255" s="235"/>
      <c r="K255" s="235"/>
      <c r="L255" s="240"/>
      <c r="M255" s="241"/>
      <c r="N255" s="242"/>
      <c r="O255" s="242"/>
      <c r="P255" s="242"/>
      <c r="Q255" s="242"/>
      <c r="R255" s="242"/>
      <c r="S255" s="242"/>
      <c r="T255" s="24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4" t="s">
        <v>220</v>
      </c>
      <c r="AU255" s="244" t="s">
        <v>81</v>
      </c>
      <c r="AV255" s="13" t="s">
        <v>79</v>
      </c>
      <c r="AW255" s="13" t="s">
        <v>32</v>
      </c>
      <c r="AX255" s="13" t="s">
        <v>71</v>
      </c>
      <c r="AY255" s="244" t="s">
        <v>209</v>
      </c>
    </row>
    <row r="256" s="13" customFormat="1">
      <c r="A256" s="13"/>
      <c r="B256" s="234"/>
      <c r="C256" s="235"/>
      <c r="D256" s="236" t="s">
        <v>220</v>
      </c>
      <c r="E256" s="237" t="s">
        <v>19</v>
      </c>
      <c r="F256" s="238" t="s">
        <v>1286</v>
      </c>
      <c r="G256" s="235"/>
      <c r="H256" s="237" t="s">
        <v>19</v>
      </c>
      <c r="I256" s="239"/>
      <c r="J256" s="235"/>
      <c r="K256" s="235"/>
      <c r="L256" s="240"/>
      <c r="M256" s="241"/>
      <c r="N256" s="242"/>
      <c r="O256" s="242"/>
      <c r="P256" s="242"/>
      <c r="Q256" s="242"/>
      <c r="R256" s="242"/>
      <c r="S256" s="242"/>
      <c r="T256" s="24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4" t="s">
        <v>220</v>
      </c>
      <c r="AU256" s="244" t="s">
        <v>81</v>
      </c>
      <c r="AV256" s="13" t="s">
        <v>79</v>
      </c>
      <c r="AW256" s="13" t="s">
        <v>32</v>
      </c>
      <c r="AX256" s="13" t="s">
        <v>71</v>
      </c>
      <c r="AY256" s="244" t="s">
        <v>209</v>
      </c>
    </row>
    <row r="257" s="14" customFormat="1">
      <c r="A257" s="14"/>
      <c r="B257" s="245"/>
      <c r="C257" s="246"/>
      <c r="D257" s="236" t="s">
        <v>220</v>
      </c>
      <c r="E257" s="247" t="s">
        <v>19</v>
      </c>
      <c r="F257" s="248" t="s">
        <v>2971</v>
      </c>
      <c r="G257" s="246"/>
      <c r="H257" s="249">
        <v>91.200000000000003</v>
      </c>
      <c r="I257" s="250"/>
      <c r="J257" s="246"/>
      <c r="K257" s="246"/>
      <c r="L257" s="251"/>
      <c r="M257" s="252"/>
      <c r="N257" s="253"/>
      <c r="O257" s="253"/>
      <c r="P257" s="253"/>
      <c r="Q257" s="253"/>
      <c r="R257" s="253"/>
      <c r="S257" s="253"/>
      <c r="T257" s="25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5" t="s">
        <v>220</v>
      </c>
      <c r="AU257" s="255" t="s">
        <v>81</v>
      </c>
      <c r="AV257" s="14" t="s">
        <v>81</v>
      </c>
      <c r="AW257" s="14" t="s">
        <v>32</v>
      </c>
      <c r="AX257" s="14" t="s">
        <v>79</v>
      </c>
      <c r="AY257" s="255" t="s">
        <v>209</v>
      </c>
    </row>
    <row r="258" s="2" customFormat="1" ht="24.15" customHeight="1">
      <c r="A258" s="41"/>
      <c r="B258" s="42"/>
      <c r="C258" s="216" t="s">
        <v>427</v>
      </c>
      <c r="D258" s="216" t="s">
        <v>211</v>
      </c>
      <c r="E258" s="217" t="s">
        <v>766</v>
      </c>
      <c r="F258" s="218" t="s">
        <v>767</v>
      </c>
      <c r="G258" s="219" t="s">
        <v>258</v>
      </c>
      <c r="H258" s="220">
        <v>6</v>
      </c>
      <c r="I258" s="221"/>
      <c r="J258" s="222">
        <f>ROUND(I258*H258,2)</f>
        <v>0</v>
      </c>
      <c r="K258" s="218" t="s">
        <v>215</v>
      </c>
      <c r="L258" s="47"/>
      <c r="M258" s="223" t="s">
        <v>19</v>
      </c>
      <c r="N258" s="224" t="s">
        <v>42</v>
      </c>
      <c r="O258" s="87"/>
      <c r="P258" s="225">
        <f>O258*H258</f>
        <v>0</v>
      </c>
      <c r="Q258" s="225">
        <v>0</v>
      </c>
      <c r="R258" s="225">
        <f>Q258*H258</f>
        <v>0</v>
      </c>
      <c r="S258" s="225">
        <v>0</v>
      </c>
      <c r="T258" s="226">
        <f>S258*H258</f>
        <v>0</v>
      </c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R258" s="227" t="s">
        <v>216</v>
      </c>
      <c r="AT258" s="227" t="s">
        <v>211</v>
      </c>
      <c r="AU258" s="227" t="s">
        <v>81</v>
      </c>
      <c r="AY258" s="20" t="s">
        <v>209</v>
      </c>
      <c r="BE258" s="228">
        <f>IF(N258="základní",J258,0)</f>
        <v>0</v>
      </c>
      <c r="BF258" s="228">
        <f>IF(N258="snížená",J258,0)</f>
        <v>0</v>
      </c>
      <c r="BG258" s="228">
        <f>IF(N258="zákl. přenesená",J258,0)</f>
        <v>0</v>
      </c>
      <c r="BH258" s="228">
        <f>IF(N258="sníž. přenesená",J258,0)</f>
        <v>0</v>
      </c>
      <c r="BI258" s="228">
        <f>IF(N258="nulová",J258,0)</f>
        <v>0</v>
      </c>
      <c r="BJ258" s="20" t="s">
        <v>79</v>
      </c>
      <c r="BK258" s="228">
        <f>ROUND(I258*H258,2)</f>
        <v>0</v>
      </c>
      <c r="BL258" s="20" t="s">
        <v>216</v>
      </c>
      <c r="BM258" s="227" t="s">
        <v>2972</v>
      </c>
    </row>
    <row r="259" s="2" customFormat="1">
      <c r="A259" s="41"/>
      <c r="B259" s="42"/>
      <c r="C259" s="43"/>
      <c r="D259" s="229" t="s">
        <v>218</v>
      </c>
      <c r="E259" s="43"/>
      <c r="F259" s="230" t="s">
        <v>769</v>
      </c>
      <c r="G259" s="43"/>
      <c r="H259" s="43"/>
      <c r="I259" s="231"/>
      <c r="J259" s="43"/>
      <c r="K259" s="43"/>
      <c r="L259" s="47"/>
      <c r="M259" s="232"/>
      <c r="N259" s="233"/>
      <c r="O259" s="87"/>
      <c r="P259" s="87"/>
      <c r="Q259" s="87"/>
      <c r="R259" s="87"/>
      <c r="S259" s="87"/>
      <c r="T259" s="88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T259" s="20" t="s">
        <v>218</v>
      </c>
      <c r="AU259" s="20" t="s">
        <v>81</v>
      </c>
    </row>
    <row r="260" s="13" customFormat="1">
      <c r="A260" s="13"/>
      <c r="B260" s="234"/>
      <c r="C260" s="235"/>
      <c r="D260" s="236" t="s">
        <v>220</v>
      </c>
      <c r="E260" s="237" t="s">
        <v>19</v>
      </c>
      <c r="F260" s="238" t="s">
        <v>1185</v>
      </c>
      <c r="G260" s="235"/>
      <c r="H260" s="237" t="s">
        <v>19</v>
      </c>
      <c r="I260" s="239"/>
      <c r="J260" s="235"/>
      <c r="K260" s="235"/>
      <c r="L260" s="240"/>
      <c r="M260" s="241"/>
      <c r="N260" s="242"/>
      <c r="O260" s="242"/>
      <c r="P260" s="242"/>
      <c r="Q260" s="242"/>
      <c r="R260" s="242"/>
      <c r="S260" s="242"/>
      <c r="T260" s="24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4" t="s">
        <v>220</v>
      </c>
      <c r="AU260" s="244" t="s">
        <v>81</v>
      </c>
      <c r="AV260" s="13" t="s">
        <v>79</v>
      </c>
      <c r="AW260" s="13" t="s">
        <v>32</v>
      </c>
      <c r="AX260" s="13" t="s">
        <v>71</v>
      </c>
      <c r="AY260" s="244" t="s">
        <v>209</v>
      </c>
    </row>
    <row r="261" s="13" customFormat="1">
      <c r="A261" s="13"/>
      <c r="B261" s="234"/>
      <c r="C261" s="235"/>
      <c r="D261" s="236" t="s">
        <v>220</v>
      </c>
      <c r="E261" s="237" t="s">
        <v>19</v>
      </c>
      <c r="F261" s="238" t="s">
        <v>278</v>
      </c>
      <c r="G261" s="235"/>
      <c r="H261" s="237" t="s">
        <v>19</v>
      </c>
      <c r="I261" s="239"/>
      <c r="J261" s="235"/>
      <c r="K261" s="235"/>
      <c r="L261" s="240"/>
      <c r="M261" s="241"/>
      <c r="N261" s="242"/>
      <c r="O261" s="242"/>
      <c r="P261" s="242"/>
      <c r="Q261" s="242"/>
      <c r="R261" s="242"/>
      <c r="S261" s="242"/>
      <c r="T261" s="24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4" t="s">
        <v>220</v>
      </c>
      <c r="AU261" s="244" t="s">
        <v>81</v>
      </c>
      <c r="AV261" s="13" t="s">
        <v>79</v>
      </c>
      <c r="AW261" s="13" t="s">
        <v>32</v>
      </c>
      <c r="AX261" s="13" t="s">
        <v>71</v>
      </c>
      <c r="AY261" s="244" t="s">
        <v>209</v>
      </c>
    </row>
    <row r="262" s="14" customFormat="1">
      <c r="A262" s="14"/>
      <c r="B262" s="245"/>
      <c r="C262" s="246"/>
      <c r="D262" s="236" t="s">
        <v>220</v>
      </c>
      <c r="E262" s="247" t="s">
        <v>19</v>
      </c>
      <c r="F262" s="248" t="s">
        <v>2885</v>
      </c>
      <c r="G262" s="246"/>
      <c r="H262" s="249">
        <v>6</v>
      </c>
      <c r="I262" s="250"/>
      <c r="J262" s="246"/>
      <c r="K262" s="246"/>
      <c r="L262" s="251"/>
      <c r="M262" s="252"/>
      <c r="N262" s="253"/>
      <c r="O262" s="253"/>
      <c r="P262" s="253"/>
      <c r="Q262" s="253"/>
      <c r="R262" s="253"/>
      <c r="S262" s="253"/>
      <c r="T262" s="25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5" t="s">
        <v>220</v>
      </c>
      <c r="AU262" s="255" t="s">
        <v>81</v>
      </c>
      <c r="AV262" s="14" t="s">
        <v>81</v>
      </c>
      <c r="AW262" s="14" t="s">
        <v>32</v>
      </c>
      <c r="AX262" s="14" t="s">
        <v>79</v>
      </c>
      <c r="AY262" s="255" t="s">
        <v>209</v>
      </c>
    </row>
    <row r="263" s="2" customFormat="1" ht="24.15" customHeight="1">
      <c r="A263" s="41"/>
      <c r="B263" s="42"/>
      <c r="C263" s="216" t="s">
        <v>435</v>
      </c>
      <c r="D263" s="216" t="s">
        <v>211</v>
      </c>
      <c r="E263" s="217" t="s">
        <v>2588</v>
      </c>
      <c r="F263" s="218" t="s">
        <v>2589</v>
      </c>
      <c r="G263" s="219" t="s">
        <v>258</v>
      </c>
      <c r="H263" s="220">
        <v>12</v>
      </c>
      <c r="I263" s="221"/>
      <c r="J263" s="222">
        <f>ROUND(I263*H263,2)</f>
        <v>0</v>
      </c>
      <c r="K263" s="218" t="s">
        <v>215</v>
      </c>
      <c r="L263" s="47"/>
      <c r="M263" s="223" t="s">
        <v>19</v>
      </c>
      <c r="N263" s="224" t="s">
        <v>42</v>
      </c>
      <c r="O263" s="87"/>
      <c r="P263" s="225">
        <f>O263*H263</f>
        <v>0</v>
      </c>
      <c r="Q263" s="225">
        <v>0</v>
      </c>
      <c r="R263" s="225">
        <f>Q263*H263</f>
        <v>0</v>
      </c>
      <c r="S263" s="225">
        <v>0</v>
      </c>
      <c r="T263" s="226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227" t="s">
        <v>216</v>
      </c>
      <c r="AT263" s="227" t="s">
        <v>211</v>
      </c>
      <c r="AU263" s="227" t="s">
        <v>81</v>
      </c>
      <c r="AY263" s="20" t="s">
        <v>209</v>
      </c>
      <c r="BE263" s="228">
        <f>IF(N263="základní",J263,0)</f>
        <v>0</v>
      </c>
      <c r="BF263" s="228">
        <f>IF(N263="snížená",J263,0)</f>
        <v>0</v>
      </c>
      <c r="BG263" s="228">
        <f>IF(N263="zákl. přenesená",J263,0)</f>
        <v>0</v>
      </c>
      <c r="BH263" s="228">
        <f>IF(N263="sníž. přenesená",J263,0)</f>
        <v>0</v>
      </c>
      <c r="BI263" s="228">
        <f>IF(N263="nulová",J263,0)</f>
        <v>0</v>
      </c>
      <c r="BJ263" s="20" t="s">
        <v>79</v>
      </c>
      <c r="BK263" s="228">
        <f>ROUND(I263*H263,2)</f>
        <v>0</v>
      </c>
      <c r="BL263" s="20" t="s">
        <v>216</v>
      </c>
      <c r="BM263" s="227" t="s">
        <v>2973</v>
      </c>
    </row>
    <row r="264" s="2" customFormat="1">
      <c r="A264" s="41"/>
      <c r="B264" s="42"/>
      <c r="C264" s="43"/>
      <c r="D264" s="229" t="s">
        <v>218</v>
      </c>
      <c r="E264" s="43"/>
      <c r="F264" s="230" t="s">
        <v>2591</v>
      </c>
      <c r="G264" s="43"/>
      <c r="H264" s="43"/>
      <c r="I264" s="231"/>
      <c r="J264" s="43"/>
      <c r="K264" s="43"/>
      <c r="L264" s="47"/>
      <c r="M264" s="232"/>
      <c r="N264" s="233"/>
      <c r="O264" s="87"/>
      <c r="P264" s="87"/>
      <c r="Q264" s="87"/>
      <c r="R264" s="87"/>
      <c r="S264" s="87"/>
      <c r="T264" s="88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T264" s="20" t="s">
        <v>218</v>
      </c>
      <c r="AU264" s="20" t="s">
        <v>81</v>
      </c>
    </row>
    <row r="265" s="13" customFormat="1">
      <c r="A265" s="13"/>
      <c r="B265" s="234"/>
      <c r="C265" s="235"/>
      <c r="D265" s="236" t="s">
        <v>220</v>
      </c>
      <c r="E265" s="237" t="s">
        <v>19</v>
      </c>
      <c r="F265" s="238" t="s">
        <v>1185</v>
      </c>
      <c r="G265" s="235"/>
      <c r="H265" s="237" t="s">
        <v>19</v>
      </c>
      <c r="I265" s="239"/>
      <c r="J265" s="235"/>
      <c r="K265" s="235"/>
      <c r="L265" s="240"/>
      <c r="M265" s="241"/>
      <c r="N265" s="242"/>
      <c r="O265" s="242"/>
      <c r="P265" s="242"/>
      <c r="Q265" s="242"/>
      <c r="R265" s="242"/>
      <c r="S265" s="242"/>
      <c r="T265" s="24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4" t="s">
        <v>220</v>
      </c>
      <c r="AU265" s="244" t="s">
        <v>81</v>
      </c>
      <c r="AV265" s="13" t="s">
        <v>79</v>
      </c>
      <c r="AW265" s="13" t="s">
        <v>32</v>
      </c>
      <c r="AX265" s="13" t="s">
        <v>71</v>
      </c>
      <c r="AY265" s="244" t="s">
        <v>209</v>
      </c>
    </row>
    <row r="266" s="13" customFormat="1">
      <c r="A266" s="13"/>
      <c r="B266" s="234"/>
      <c r="C266" s="235"/>
      <c r="D266" s="236" t="s">
        <v>220</v>
      </c>
      <c r="E266" s="237" t="s">
        <v>19</v>
      </c>
      <c r="F266" s="238" t="s">
        <v>2522</v>
      </c>
      <c r="G266" s="235"/>
      <c r="H266" s="237" t="s">
        <v>19</v>
      </c>
      <c r="I266" s="239"/>
      <c r="J266" s="235"/>
      <c r="K266" s="235"/>
      <c r="L266" s="240"/>
      <c r="M266" s="241"/>
      <c r="N266" s="242"/>
      <c r="O266" s="242"/>
      <c r="P266" s="242"/>
      <c r="Q266" s="242"/>
      <c r="R266" s="242"/>
      <c r="S266" s="242"/>
      <c r="T266" s="24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4" t="s">
        <v>220</v>
      </c>
      <c r="AU266" s="244" t="s">
        <v>81</v>
      </c>
      <c r="AV266" s="13" t="s">
        <v>79</v>
      </c>
      <c r="AW266" s="13" t="s">
        <v>32</v>
      </c>
      <c r="AX266" s="13" t="s">
        <v>71</v>
      </c>
      <c r="AY266" s="244" t="s">
        <v>209</v>
      </c>
    </row>
    <row r="267" s="14" customFormat="1">
      <c r="A267" s="14"/>
      <c r="B267" s="245"/>
      <c r="C267" s="246"/>
      <c r="D267" s="236" t="s">
        <v>220</v>
      </c>
      <c r="E267" s="247" t="s">
        <v>19</v>
      </c>
      <c r="F267" s="248" t="s">
        <v>2890</v>
      </c>
      <c r="G267" s="246"/>
      <c r="H267" s="249">
        <v>12</v>
      </c>
      <c r="I267" s="250"/>
      <c r="J267" s="246"/>
      <c r="K267" s="246"/>
      <c r="L267" s="251"/>
      <c r="M267" s="252"/>
      <c r="N267" s="253"/>
      <c r="O267" s="253"/>
      <c r="P267" s="253"/>
      <c r="Q267" s="253"/>
      <c r="R267" s="253"/>
      <c r="S267" s="253"/>
      <c r="T267" s="25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5" t="s">
        <v>220</v>
      </c>
      <c r="AU267" s="255" t="s">
        <v>81</v>
      </c>
      <c r="AV267" s="14" t="s">
        <v>81</v>
      </c>
      <c r="AW267" s="14" t="s">
        <v>32</v>
      </c>
      <c r="AX267" s="14" t="s">
        <v>79</v>
      </c>
      <c r="AY267" s="255" t="s">
        <v>209</v>
      </c>
    </row>
    <row r="268" s="2" customFormat="1" ht="21.75" customHeight="1">
      <c r="A268" s="41"/>
      <c r="B268" s="42"/>
      <c r="C268" s="216" t="s">
        <v>441</v>
      </c>
      <c r="D268" s="216" t="s">
        <v>211</v>
      </c>
      <c r="E268" s="217" t="s">
        <v>1669</v>
      </c>
      <c r="F268" s="218" t="s">
        <v>1670</v>
      </c>
      <c r="G268" s="219" t="s">
        <v>258</v>
      </c>
      <c r="H268" s="220">
        <v>10.199999999999999</v>
      </c>
      <c r="I268" s="221"/>
      <c r="J268" s="222">
        <f>ROUND(I268*H268,2)</f>
        <v>0</v>
      </c>
      <c r="K268" s="218" t="s">
        <v>215</v>
      </c>
      <c r="L268" s="47"/>
      <c r="M268" s="223" t="s">
        <v>19</v>
      </c>
      <c r="N268" s="224" t="s">
        <v>42</v>
      </c>
      <c r="O268" s="87"/>
      <c r="P268" s="225">
        <f>O268*H268</f>
        <v>0</v>
      </c>
      <c r="Q268" s="225">
        <v>0</v>
      </c>
      <c r="R268" s="225">
        <f>Q268*H268</f>
        <v>0</v>
      </c>
      <c r="S268" s="225">
        <v>0</v>
      </c>
      <c r="T268" s="226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227" t="s">
        <v>216</v>
      </c>
      <c r="AT268" s="227" t="s">
        <v>211</v>
      </c>
      <c r="AU268" s="227" t="s">
        <v>81</v>
      </c>
      <c r="AY268" s="20" t="s">
        <v>209</v>
      </c>
      <c r="BE268" s="228">
        <f>IF(N268="základní",J268,0)</f>
        <v>0</v>
      </c>
      <c r="BF268" s="228">
        <f>IF(N268="snížená",J268,0)</f>
        <v>0</v>
      </c>
      <c r="BG268" s="228">
        <f>IF(N268="zákl. přenesená",J268,0)</f>
        <v>0</v>
      </c>
      <c r="BH268" s="228">
        <f>IF(N268="sníž. přenesená",J268,0)</f>
        <v>0</v>
      </c>
      <c r="BI268" s="228">
        <f>IF(N268="nulová",J268,0)</f>
        <v>0</v>
      </c>
      <c r="BJ268" s="20" t="s">
        <v>79</v>
      </c>
      <c r="BK268" s="228">
        <f>ROUND(I268*H268,2)</f>
        <v>0</v>
      </c>
      <c r="BL268" s="20" t="s">
        <v>216</v>
      </c>
      <c r="BM268" s="227" t="s">
        <v>2974</v>
      </c>
    </row>
    <row r="269" s="2" customFormat="1">
      <c r="A269" s="41"/>
      <c r="B269" s="42"/>
      <c r="C269" s="43"/>
      <c r="D269" s="229" t="s">
        <v>218</v>
      </c>
      <c r="E269" s="43"/>
      <c r="F269" s="230" t="s">
        <v>1672</v>
      </c>
      <c r="G269" s="43"/>
      <c r="H269" s="43"/>
      <c r="I269" s="231"/>
      <c r="J269" s="43"/>
      <c r="K269" s="43"/>
      <c r="L269" s="47"/>
      <c r="M269" s="232"/>
      <c r="N269" s="233"/>
      <c r="O269" s="87"/>
      <c r="P269" s="87"/>
      <c r="Q269" s="87"/>
      <c r="R269" s="87"/>
      <c r="S269" s="87"/>
      <c r="T269" s="88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T269" s="20" t="s">
        <v>218</v>
      </c>
      <c r="AU269" s="20" t="s">
        <v>81</v>
      </c>
    </row>
    <row r="270" s="13" customFormat="1">
      <c r="A270" s="13"/>
      <c r="B270" s="234"/>
      <c r="C270" s="235"/>
      <c r="D270" s="236" t="s">
        <v>220</v>
      </c>
      <c r="E270" s="237" t="s">
        <v>19</v>
      </c>
      <c r="F270" s="238" t="s">
        <v>1185</v>
      </c>
      <c r="G270" s="235"/>
      <c r="H270" s="237" t="s">
        <v>19</v>
      </c>
      <c r="I270" s="239"/>
      <c r="J270" s="235"/>
      <c r="K270" s="235"/>
      <c r="L270" s="240"/>
      <c r="M270" s="241"/>
      <c r="N270" s="242"/>
      <c r="O270" s="242"/>
      <c r="P270" s="242"/>
      <c r="Q270" s="242"/>
      <c r="R270" s="242"/>
      <c r="S270" s="242"/>
      <c r="T270" s="24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4" t="s">
        <v>220</v>
      </c>
      <c r="AU270" s="244" t="s">
        <v>81</v>
      </c>
      <c r="AV270" s="13" t="s">
        <v>79</v>
      </c>
      <c r="AW270" s="13" t="s">
        <v>32</v>
      </c>
      <c r="AX270" s="13" t="s">
        <v>71</v>
      </c>
      <c r="AY270" s="244" t="s">
        <v>209</v>
      </c>
    </row>
    <row r="271" s="13" customFormat="1">
      <c r="A271" s="13"/>
      <c r="B271" s="234"/>
      <c r="C271" s="235"/>
      <c r="D271" s="236" t="s">
        <v>220</v>
      </c>
      <c r="E271" s="237" t="s">
        <v>19</v>
      </c>
      <c r="F271" s="238" t="s">
        <v>269</v>
      </c>
      <c r="G271" s="235"/>
      <c r="H271" s="237" t="s">
        <v>19</v>
      </c>
      <c r="I271" s="239"/>
      <c r="J271" s="235"/>
      <c r="K271" s="235"/>
      <c r="L271" s="240"/>
      <c r="M271" s="241"/>
      <c r="N271" s="242"/>
      <c r="O271" s="242"/>
      <c r="P271" s="242"/>
      <c r="Q271" s="242"/>
      <c r="R271" s="242"/>
      <c r="S271" s="242"/>
      <c r="T271" s="24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4" t="s">
        <v>220</v>
      </c>
      <c r="AU271" s="244" t="s">
        <v>81</v>
      </c>
      <c r="AV271" s="13" t="s">
        <v>79</v>
      </c>
      <c r="AW271" s="13" t="s">
        <v>32</v>
      </c>
      <c r="AX271" s="13" t="s">
        <v>71</v>
      </c>
      <c r="AY271" s="244" t="s">
        <v>209</v>
      </c>
    </row>
    <row r="272" s="14" customFormat="1">
      <c r="A272" s="14"/>
      <c r="B272" s="245"/>
      <c r="C272" s="246"/>
      <c r="D272" s="236" t="s">
        <v>220</v>
      </c>
      <c r="E272" s="247" t="s">
        <v>19</v>
      </c>
      <c r="F272" s="248" t="s">
        <v>2889</v>
      </c>
      <c r="G272" s="246"/>
      <c r="H272" s="249">
        <v>10.199999999999999</v>
      </c>
      <c r="I272" s="250"/>
      <c r="J272" s="246"/>
      <c r="K272" s="246"/>
      <c r="L272" s="251"/>
      <c r="M272" s="252"/>
      <c r="N272" s="253"/>
      <c r="O272" s="253"/>
      <c r="P272" s="253"/>
      <c r="Q272" s="253"/>
      <c r="R272" s="253"/>
      <c r="S272" s="253"/>
      <c r="T272" s="25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5" t="s">
        <v>220</v>
      </c>
      <c r="AU272" s="255" t="s">
        <v>81</v>
      </c>
      <c r="AV272" s="14" t="s">
        <v>81</v>
      </c>
      <c r="AW272" s="14" t="s">
        <v>32</v>
      </c>
      <c r="AX272" s="14" t="s">
        <v>79</v>
      </c>
      <c r="AY272" s="255" t="s">
        <v>209</v>
      </c>
    </row>
    <row r="273" s="2" customFormat="1" ht="21.75" customHeight="1">
      <c r="A273" s="41"/>
      <c r="B273" s="42"/>
      <c r="C273" s="216" t="s">
        <v>448</v>
      </c>
      <c r="D273" s="216" t="s">
        <v>211</v>
      </c>
      <c r="E273" s="217" t="s">
        <v>1673</v>
      </c>
      <c r="F273" s="218" t="s">
        <v>1674</v>
      </c>
      <c r="G273" s="219" t="s">
        <v>258</v>
      </c>
      <c r="H273" s="220">
        <v>17.399999999999999</v>
      </c>
      <c r="I273" s="221"/>
      <c r="J273" s="222">
        <f>ROUND(I273*H273,2)</f>
        <v>0</v>
      </c>
      <c r="K273" s="218" t="s">
        <v>215</v>
      </c>
      <c r="L273" s="47"/>
      <c r="M273" s="223" t="s">
        <v>19</v>
      </c>
      <c r="N273" s="224" t="s">
        <v>42</v>
      </c>
      <c r="O273" s="87"/>
      <c r="P273" s="225">
        <f>O273*H273</f>
        <v>0</v>
      </c>
      <c r="Q273" s="225">
        <v>0</v>
      </c>
      <c r="R273" s="225">
        <f>Q273*H273</f>
        <v>0</v>
      </c>
      <c r="S273" s="225">
        <v>0</v>
      </c>
      <c r="T273" s="226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227" t="s">
        <v>216</v>
      </c>
      <c r="AT273" s="227" t="s">
        <v>211</v>
      </c>
      <c r="AU273" s="227" t="s">
        <v>81</v>
      </c>
      <c r="AY273" s="20" t="s">
        <v>209</v>
      </c>
      <c r="BE273" s="228">
        <f>IF(N273="základní",J273,0)</f>
        <v>0</v>
      </c>
      <c r="BF273" s="228">
        <f>IF(N273="snížená",J273,0)</f>
        <v>0</v>
      </c>
      <c r="BG273" s="228">
        <f>IF(N273="zákl. přenesená",J273,0)</f>
        <v>0</v>
      </c>
      <c r="BH273" s="228">
        <f>IF(N273="sníž. přenesená",J273,0)</f>
        <v>0</v>
      </c>
      <c r="BI273" s="228">
        <f>IF(N273="nulová",J273,0)</f>
        <v>0</v>
      </c>
      <c r="BJ273" s="20" t="s">
        <v>79</v>
      </c>
      <c r="BK273" s="228">
        <f>ROUND(I273*H273,2)</f>
        <v>0</v>
      </c>
      <c r="BL273" s="20" t="s">
        <v>216</v>
      </c>
      <c r="BM273" s="227" t="s">
        <v>2975</v>
      </c>
    </row>
    <row r="274" s="2" customFormat="1">
      <c r="A274" s="41"/>
      <c r="B274" s="42"/>
      <c r="C274" s="43"/>
      <c r="D274" s="229" t="s">
        <v>218</v>
      </c>
      <c r="E274" s="43"/>
      <c r="F274" s="230" t="s">
        <v>1676</v>
      </c>
      <c r="G274" s="43"/>
      <c r="H274" s="43"/>
      <c r="I274" s="231"/>
      <c r="J274" s="43"/>
      <c r="K274" s="43"/>
      <c r="L274" s="47"/>
      <c r="M274" s="232"/>
      <c r="N274" s="233"/>
      <c r="O274" s="87"/>
      <c r="P274" s="87"/>
      <c r="Q274" s="87"/>
      <c r="R274" s="87"/>
      <c r="S274" s="87"/>
      <c r="T274" s="88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T274" s="20" t="s">
        <v>218</v>
      </c>
      <c r="AU274" s="20" t="s">
        <v>81</v>
      </c>
    </row>
    <row r="275" s="13" customFormat="1">
      <c r="A275" s="13"/>
      <c r="B275" s="234"/>
      <c r="C275" s="235"/>
      <c r="D275" s="236" t="s">
        <v>220</v>
      </c>
      <c r="E275" s="237" t="s">
        <v>19</v>
      </c>
      <c r="F275" s="238" t="s">
        <v>1185</v>
      </c>
      <c r="G275" s="235"/>
      <c r="H275" s="237" t="s">
        <v>19</v>
      </c>
      <c r="I275" s="239"/>
      <c r="J275" s="235"/>
      <c r="K275" s="235"/>
      <c r="L275" s="240"/>
      <c r="M275" s="241"/>
      <c r="N275" s="242"/>
      <c r="O275" s="242"/>
      <c r="P275" s="242"/>
      <c r="Q275" s="242"/>
      <c r="R275" s="242"/>
      <c r="S275" s="242"/>
      <c r="T275" s="24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4" t="s">
        <v>220</v>
      </c>
      <c r="AU275" s="244" t="s">
        <v>81</v>
      </c>
      <c r="AV275" s="13" t="s">
        <v>79</v>
      </c>
      <c r="AW275" s="13" t="s">
        <v>32</v>
      </c>
      <c r="AX275" s="13" t="s">
        <v>71</v>
      </c>
      <c r="AY275" s="244" t="s">
        <v>209</v>
      </c>
    </row>
    <row r="276" s="13" customFormat="1">
      <c r="A276" s="13"/>
      <c r="B276" s="234"/>
      <c r="C276" s="235"/>
      <c r="D276" s="236" t="s">
        <v>220</v>
      </c>
      <c r="E276" s="237" t="s">
        <v>19</v>
      </c>
      <c r="F276" s="238" t="s">
        <v>269</v>
      </c>
      <c r="G276" s="235"/>
      <c r="H276" s="237" t="s">
        <v>19</v>
      </c>
      <c r="I276" s="239"/>
      <c r="J276" s="235"/>
      <c r="K276" s="235"/>
      <c r="L276" s="240"/>
      <c r="M276" s="241"/>
      <c r="N276" s="242"/>
      <c r="O276" s="242"/>
      <c r="P276" s="242"/>
      <c r="Q276" s="242"/>
      <c r="R276" s="242"/>
      <c r="S276" s="242"/>
      <c r="T276" s="24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4" t="s">
        <v>220</v>
      </c>
      <c r="AU276" s="244" t="s">
        <v>81</v>
      </c>
      <c r="AV276" s="13" t="s">
        <v>79</v>
      </c>
      <c r="AW276" s="13" t="s">
        <v>32</v>
      </c>
      <c r="AX276" s="13" t="s">
        <v>71</v>
      </c>
      <c r="AY276" s="244" t="s">
        <v>209</v>
      </c>
    </row>
    <row r="277" s="14" customFormat="1">
      <c r="A277" s="14"/>
      <c r="B277" s="245"/>
      <c r="C277" s="246"/>
      <c r="D277" s="236" t="s">
        <v>220</v>
      </c>
      <c r="E277" s="247" t="s">
        <v>19</v>
      </c>
      <c r="F277" s="248" t="s">
        <v>2889</v>
      </c>
      <c r="G277" s="246"/>
      <c r="H277" s="249">
        <v>10.199999999999999</v>
      </c>
      <c r="I277" s="250"/>
      <c r="J277" s="246"/>
      <c r="K277" s="246"/>
      <c r="L277" s="251"/>
      <c r="M277" s="252"/>
      <c r="N277" s="253"/>
      <c r="O277" s="253"/>
      <c r="P277" s="253"/>
      <c r="Q277" s="253"/>
      <c r="R277" s="253"/>
      <c r="S277" s="253"/>
      <c r="T277" s="25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5" t="s">
        <v>220</v>
      </c>
      <c r="AU277" s="255" t="s">
        <v>81</v>
      </c>
      <c r="AV277" s="14" t="s">
        <v>81</v>
      </c>
      <c r="AW277" s="14" t="s">
        <v>32</v>
      </c>
      <c r="AX277" s="14" t="s">
        <v>71</v>
      </c>
      <c r="AY277" s="255" t="s">
        <v>209</v>
      </c>
    </row>
    <row r="278" s="13" customFormat="1">
      <c r="A278" s="13"/>
      <c r="B278" s="234"/>
      <c r="C278" s="235"/>
      <c r="D278" s="236" t="s">
        <v>220</v>
      </c>
      <c r="E278" s="237" t="s">
        <v>19</v>
      </c>
      <c r="F278" s="238" t="s">
        <v>2875</v>
      </c>
      <c r="G278" s="235"/>
      <c r="H278" s="237" t="s">
        <v>19</v>
      </c>
      <c r="I278" s="239"/>
      <c r="J278" s="235"/>
      <c r="K278" s="235"/>
      <c r="L278" s="240"/>
      <c r="M278" s="241"/>
      <c r="N278" s="242"/>
      <c r="O278" s="242"/>
      <c r="P278" s="242"/>
      <c r="Q278" s="242"/>
      <c r="R278" s="242"/>
      <c r="S278" s="242"/>
      <c r="T278" s="24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4" t="s">
        <v>220</v>
      </c>
      <c r="AU278" s="244" t="s">
        <v>81</v>
      </c>
      <c r="AV278" s="13" t="s">
        <v>79</v>
      </c>
      <c r="AW278" s="13" t="s">
        <v>32</v>
      </c>
      <c r="AX278" s="13" t="s">
        <v>71</v>
      </c>
      <c r="AY278" s="244" t="s">
        <v>209</v>
      </c>
    </row>
    <row r="279" s="14" customFormat="1">
      <c r="A279" s="14"/>
      <c r="B279" s="245"/>
      <c r="C279" s="246"/>
      <c r="D279" s="236" t="s">
        <v>220</v>
      </c>
      <c r="E279" s="247" t="s">
        <v>19</v>
      </c>
      <c r="F279" s="248" t="s">
        <v>2883</v>
      </c>
      <c r="G279" s="246"/>
      <c r="H279" s="249">
        <v>7.2000000000000002</v>
      </c>
      <c r="I279" s="250"/>
      <c r="J279" s="246"/>
      <c r="K279" s="246"/>
      <c r="L279" s="251"/>
      <c r="M279" s="252"/>
      <c r="N279" s="253"/>
      <c r="O279" s="253"/>
      <c r="P279" s="253"/>
      <c r="Q279" s="253"/>
      <c r="R279" s="253"/>
      <c r="S279" s="253"/>
      <c r="T279" s="25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5" t="s">
        <v>220</v>
      </c>
      <c r="AU279" s="255" t="s">
        <v>81</v>
      </c>
      <c r="AV279" s="14" t="s">
        <v>81</v>
      </c>
      <c r="AW279" s="14" t="s">
        <v>32</v>
      </c>
      <c r="AX279" s="14" t="s">
        <v>71</v>
      </c>
      <c r="AY279" s="255" t="s">
        <v>209</v>
      </c>
    </row>
    <row r="280" s="15" customFormat="1">
      <c r="A280" s="15"/>
      <c r="B280" s="256"/>
      <c r="C280" s="257"/>
      <c r="D280" s="236" t="s">
        <v>220</v>
      </c>
      <c r="E280" s="258" t="s">
        <v>19</v>
      </c>
      <c r="F280" s="259" t="s">
        <v>271</v>
      </c>
      <c r="G280" s="257"/>
      <c r="H280" s="260">
        <v>17.399999999999999</v>
      </c>
      <c r="I280" s="261"/>
      <c r="J280" s="257"/>
      <c r="K280" s="257"/>
      <c r="L280" s="262"/>
      <c r="M280" s="263"/>
      <c r="N280" s="264"/>
      <c r="O280" s="264"/>
      <c r="P280" s="264"/>
      <c r="Q280" s="264"/>
      <c r="R280" s="264"/>
      <c r="S280" s="264"/>
      <c r="T280" s="26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66" t="s">
        <v>220</v>
      </c>
      <c r="AU280" s="266" t="s">
        <v>81</v>
      </c>
      <c r="AV280" s="15" t="s">
        <v>216</v>
      </c>
      <c r="AW280" s="15" t="s">
        <v>32</v>
      </c>
      <c r="AX280" s="15" t="s">
        <v>79</v>
      </c>
      <c r="AY280" s="266" t="s">
        <v>209</v>
      </c>
    </row>
    <row r="281" s="2" customFormat="1" ht="24.15" customHeight="1">
      <c r="A281" s="41"/>
      <c r="B281" s="42"/>
      <c r="C281" s="216" t="s">
        <v>453</v>
      </c>
      <c r="D281" s="216" t="s">
        <v>211</v>
      </c>
      <c r="E281" s="217" t="s">
        <v>1677</v>
      </c>
      <c r="F281" s="218" t="s">
        <v>1678</v>
      </c>
      <c r="G281" s="219" t="s">
        <v>258</v>
      </c>
      <c r="H281" s="220">
        <v>10.199999999999999</v>
      </c>
      <c r="I281" s="221"/>
      <c r="J281" s="222">
        <f>ROUND(I281*H281,2)</f>
        <v>0</v>
      </c>
      <c r="K281" s="218" t="s">
        <v>215</v>
      </c>
      <c r="L281" s="47"/>
      <c r="M281" s="223" t="s">
        <v>19</v>
      </c>
      <c r="N281" s="224" t="s">
        <v>42</v>
      </c>
      <c r="O281" s="87"/>
      <c r="P281" s="225">
        <f>O281*H281</f>
        <v>0</v>
      </c>
      <c r="Q281" s="225">
        <v>0</v>
      </c>
      <c r="R281" s="225">
        <f>Q281*H281</f>
        <v>0</v>
      </c>
      <c r="S281" s="225">
        <v>0</v>
      </c>
      <c r="T281" s="226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227" t="s">
        <v>216</v>
      </c>
      <c r="AT281" s="227" t="s">
        <v>211</v>
      </c>
      <c r="AU281" s="227" t="s">
        <v>81</v>
      </c>
      <c r="AY281" s="20" t="s">
        <v>209</v>
      </c>
      <c r="BE281" s="228">
        <f>IF(N281="základní",J281,0)</f>
        <v>0</v>
      </c>
      <c r="BF281" s="228">
        <f>IF(N281="snížená",J281,0)</f>
        <v>0</v>
      </c>
      <c r="BG281" s="228">
        <f>IF(N281="zákl. přenesená",J281,0)</f>
        <v>0</v>
      </c>
      <c r="BH281" s="228">
        <f>IF(N281="sníž. přenesená",J281,0)</f>
        <v>0</v>
      </c>
      <c r="BI281" s="228">
        <f>IF(N281="nulová",J281,0)</f>
        <v>0</v>
      </c>
      <c r="BJ281" s="20" t="s">
        <v>79</v>
      </c>
      <c r="BK281" s="228">
        <f>ROUND(I281*H281,2)</f>
        <v>0</v>
      </c>
      <c r="BL281" s="20" t="s">
        <v>216</v>
      </c>
      <c r="BM281" s="227" t="s">
        <v>2976</v>
      </c>
    </row>
    <row r="282" s="2" customFormat="1">
      <c r="A282" s="41"/>
      <c r="B282" s="42"/>
      <c r="C282" s="43"/>
      <c r="D282" s="229" t="s">
        <v>218</v>
      </c>
      <c r="E282" s="43"/>
      <c r="F282" s="230" t="s">
        <v>1680</v>
      </c>
      <c r="G282" s="43"/>
      <c r="H282" s="43"/>
      <c r="I282" s="231"/>
      <c r="J282" s="43"/>
      <c r="K282" s="43"/>
      <c r="L282" s="47"/>
      <c r="M282" s="232"/>
      <c r="N282" s="233"/>
      <c r="O282" s="87"/>
      <c r="P282" s="87"/>
      <c r="Q282" s="87"/>
      <c r="R282" s="87"/>
      <c r="S282" s="87"/>
      <c r="T282" s="88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T282" s="20" t="s">
        <v>218</v>
      </c>
      <c r="AU282" s="20" t="s">
        <v>81</v>
      </c>
    </row>
    <row r="283" s="2" customFormat="1" ht="16.5" customHeight="1">
      <c r="A283" s="41"/>
      <c r="B283" s="42"/>
      <c r="C283" s="216" t="s">
        <v>458</v>
      </c>
      <c r="D283" s="216" t="s">
        <v>211</v>
      </c>
      <c r="E283" s="217" t="s">
        <v>776</v>
      </c>
      <c r="F283" s="218" t="s">
        <v>777</v>
      </c>
      <c r="G283" s="219" t="s">
        <v>258</v>
      </c>
      <c r="H283" s="220">
        <v>10.199999999999999</v>
      </c>
      <c r="I283" s="221"/>
      <c r="J283" s="222">
        <f>ROUND(I283*H283,2)</f>
        <v>0</v>
      </c>
      <c r="K283" s="218" t="s">
        <v>215</v>
      </c>
      <c r="L283" s="47"/>
      <c r="M283" s="223" t="s">
        <v>19</v>
      </c>
      <c r="N283" s="224" t="s">
        <v>42</v>
      </c>
      <c r="O283" s="87"/>
      <c r="P283" s="225">
        <f>O283*H283</f>
        <v>0</v>
      </c>
      <c r="Q283" s="225">
        <v>0</v>
      </c>
      <c r="R283" s="225">
        <f>Q283*H283</f>
        <v>0</v>
      </c>
      <c r="S283" s="225">
        <v>0</v>
      </c>
      <c r="T283" s="226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227" t="s">
        <v>216</v>
      </c>
      <c r="AT283" s="227" t="s">
        <v>211</v>
      </c>
      <c r="AU283" s="227" t="s">
        <v>81</v>
      </c>
      <c r="AY283" s="20" t="s">
        <v>209</v>
      </c>
      <c r="BE283" s="228">
        <f>IF(N283="základní",J283,0)</f>
        <v>0</v>
      </c>
      <c r="BF283" s="228">
        <f>IF(N283="snížená",J283,0)</f>
        <v>0</v>
      </c>
      <c r="BG283" s="228">
        <f>IF(N283="zákl. přenesená",J283,0)</f>
        <v>0</v>
      </c>
      <c r="BH283" s="228">
        <f>IF(N283="sníž. přenesená",J283,0)</f>
        <v>0</v>
      </c>
      <c r="BI283" s="228">
        <f>IF(N283="nulová",J283,0)</f>
        <v>0</v>
      </c>
      <c r="BJ283" s="20" t="s">
        <v>79</v>
      </c>
      <c r="BK283" s="228">
        <f>ROUND(I283*H283,2)</f>
        <v>0</v>
      </c>
      <c r="BL283" s="20" t="s">
        <v>216</v>
      </c>
      <c r="BM283" s="227" t="s">
        <v>2977</v>
      </c>
    </row>
    <row r="284" s="2" customFormat="1">
      <c r="A284" s="41"/>
      <c r="B284" s="42"/>
      <c r="C284" s="43"/>
      <c r="D284" s="229" t="s">
        <v>218</v>
      </c>
      <c r="E284" s="43"/>
      <c r="F284" s="230" t="s">
        <v>779</v>
      </c>
      <c r="G284" s="43"/>
      <c r="H284" s="43"/>
      <c r="I284" s="231"/>
      <c r="J284" s="43"/>
      <c r="K284" s="43"/>
      <c r="L284" s="47"/>
      <c r="M284" s="232"/>
      <c r="N284" s="233"/>
      <c r="O284" s="87"/>
      <c r="P284" s="87"/>
      <c r="Q284" s="87"/>
      <c r="R284" s="87"/>
      <c r="S284" s="87"/>
      <c r="T284" s="88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T284" s="20" t="s">
        <v>218</v>
      </c>
      <c r="AU284" s="20" t="s">
        <v>81</v>
      </c>
    </row>
    <row r="285" s="13" customFormat="1">
      <c r="A285" s="13"/>
      <c r="B285" s="234"/>
      <c r="C285" s="235"/>
      <c r="D285" s="236" t="s">
        <v>220</v>
      </c>
      <c r="E285" s="237" t="s">
        <v>19</v>
      </c>
      <c r="F285" s="238" t="s">
        <v>269</v>
      </c>
      <c r="G285" s="235"/>
      <c r="H285" s="237" t="s">
        <v>19</v>
      </c>
      <c r="I285" s="239"/>
      <c r="J285" s="235"/>
      <c r="K285" s="235"/>
      <c r="L285" s="240"/>
      <c r="M285" s="241"/>
      <c r="N285" s="242"/>
      <c r="O285" s="242"/>
      <c r="P285" s="242"/>
      <c r="Q285" s="242"/>
      <c r="R285" s="242"/>
      <c r="S285" s="242"/>
      <c r="T285" s="24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4" t="s">
        <v>220</v>
      </c>
      <c r="AU285" s="244" t="s">
        <v>81</v>
      </c>
      <c r="AV285" s="13" t="s">
        <v>79</v>
      </c>
      <c r="AW285" s="13" t="s">
        <v>32</v>
      </c>
      <c r="AX285" s="13" t="s">
        <v>71</v>
      </c>
      <c r="AY285" s="244" t="s">
        <v>209</v>
      </c>
    </row>
    <row r="286" s="14" customFormat="1">
      <c r="A286" s="14"/>
      <c r="B286" s="245"/>
      <c r="C286" s="246"/>
      <c r="D286" s="236" t="s">
        <v>220</v>
      </c>
      <c r="E286" s="247" t="s">
        <v>19</v>
      </c>
      <c r="F286" s="248" t="s">
        <v>2889</v>
      </c>
      <c r="G286" s="246"/>
      <c r="H286" s="249">
        <v>10.199999999999999</v>
      </c>
      <c r="I286" s="250"/>
      <c r="J286" s="246"/>
      <c r="K286" s="246"/>
      <c r="L286" s="251"/>
      <c r="M286" s="252"/>
      <c r="N286" s="253"/>
      <c r="O286" s="253"/>
      <c r="P286" s="253"/>
      <c r="Q286" s="253"/>
      <c r="R286" s="253"/>
      <c r="S286" s="253"/>
      <c r="T286" s="25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5" t="s">
        <v>220</v>
      </c>
      <c r="AU286" s="255" t="s">
        <v>81</v>
      </c>
      <c r="AV286" s="14" t="s">
        <v>81</v>
      </c>
      <c r="AW286" s="14" t="s">
        <v>32</v>
      </c>
      <c r="AX286" s="14" t="s">
        <v>79</v>
      </c>
      <c r="AY286" s="255" t="s">
        <v>209</v>
      </c>
    </row>
    <row r="287" s="2" customFormat="1" ht="16.5" customHeight="1">
      <c r="A287" s="41"/>
      <c r="B287" s="42"/>
      <c r="C287" s="216" t="s">
        <v>463</v>
      </c>
      <c r="D287" s="216" t="s">
        <v>211</v>
      </c>
      <c r="E287" s="217" t="s">
        <v>2592</v>
      </c>
      <c r="F287" s="218" t="s">
        <v>2593</v>
      </c>
      <c r="G287" s="219" t="s">
        <v>258</v>
      </c>
      <c r="H287" s="220">
        <v>12</v>
      </c>
      <c r="I287" s="221"/>
      <c r="J287" s="222">
        <f>ROUND(I287*H287,2)</f>
        <v>0</v>
      </c>
      <c r="K287" s="218" t="s">
        <v>215</v>
      </c>
      <c r="L287" s="47"/>
      <c r="M287" s="223" t="s">
        <v>19</v>
      </c>
      <c r="N287" s="224" t="s">
        <v>42</v>
      </c>
      <c r="O287" s="87"/>
      <c r="P287" s="225">
        <f>O287*H287</f>
        <v>0</v>
      </c>
      <c r="Q287" s="225">
        <v>0</v>
      </c>
      <c r="R287" s="225">
        <f>Q287*H287</f>
        <v>0</v>
      </c>
      <c r="S287" s="225">
        <v>0</v>
      </c>
      <c r="T287" s="226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27" t="s">
        <v>216</v>
      </c>
      <c r="AT287" s="227" t="s">
        <v>211</v>
      </c>
      <c r="AU287" s="227" t="s">
        <v>81</v>
      </c>
      <c r="AY287" s="20" t="s">
        <v>209</v>
      </c>
      <c r="BE287" s="228">
        <f>IF(N287="základní",J287,0)</f>
        <v>0</v>
      </c>
      <c r="BF287" s="228">
        <f>IF(N287="snížená",J287,0)</f>
        <v>0</v>
      </c>
      <c r="BG287" s="228">
        <f>IF(N287="zákl. přenesená",J287,0)</f>
        <v>0</v>
      </c>
      <c r="BH287" s="228">
        <f>IF(N287="sníž. přenesená",J287,0)</f>
        <v>0</v>
      </c>
      <c r="BI287" s="228">
        <f>IF(N287="nulová",J287,0)</f>
        <v>0</v>
      </c>
      <c r="BJ287" s="20" t="s">
        <v>79</v>
      </c>
      <c r="BK287" s="228">
        <f>ROUND(I287*H287,2)</f>
        <v>0</v>
      </c>
      <c r="BL287" s="20" t="s">
        <v>216</v>
      </c>
      <c r="BM287" s="227" t="s">
        <v>2978</v>
      </c>
    </row>
    <row r="288" s="2" customFormat="1">
      <c r="A288" s="41"/>
      <c r="B288" s="42"/>
      <c r="C288" s="43"/>
      <c r="D288" s="229" t="s">
        <v>218</v>
      </c>
      <c r="E288" s="43"/>
      <c r="F288" s="230" t="s">
        <v>2595</v>
      </c>
      <c r="G288" s="43"/>
      <c r="H288" s="43"/>
      <c r="I288" s="231"/>
      <c r="J288" s="43"/>
      <c r="K288" s="43"/>
      <c r="L288" s="47"/>
      <c r="M288" s="232"/>
      <c r="N288" s="233"/>
      <c r="O288" s="87"/>
      <c r="P288" s="87"/>
      <c r="Q288" s="87"/>
      <c r="R288" s="87"/>
      <c r="S288" s="87"/>
      <c r="T288" s="88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20" t="s">
        <v>218</v>
      </c>
      <c r="AU288" s="20" t="s">
        <v>81</v>
      </c>
    </row>
    <row r="289" s="13" customFormat="1">
      <c r="A289" s="13"/>
      <c r="B289" s="234"/>
      <c r="C289" s="235"/>
      <c r="D289" s="236" t="s">
        <v>220</v>
      </c>
      <c r="E289" s="237" t="s">
        <v>19</v>
      </c>
      <c r="F289" s="238" t="s">
        <v>1185</v>
      </c>
      <c r="G289" s="235"/>
      <c r="H289" s="237" t="s">
        <v>19</v>
      </c>
      <c r="I289" s="239"/>
      <c r="J289" s="235"/>
      <c r="K289" s="235"/>
      <c r="L289" s="240"/>
      <c r="M289" s="241"/>
      <c r="N289" s="242"/>
      <c r="O289" s="242"/>
      <c r="P289" s="242"/>
      <c r="Q289" s="242"/>
      <c r="R289" s="242"/>
      <c r="S289" s="242"/>
      <c r="T289" s="24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4" t="s">
        <v>220</v>
      </c>
      <c r="AU289" s="244" t="s">
        <v>81</v>
      </c>
      <c r="AV289" s="13" t="s">
        <v>79</v>
      </c>
      <c r="AW289" s="13" t="s">
        <v>32</v>
      </c>
      <c r="AX289" s="13" t="s">
        <v>71</v>
      </c>
      <c r="AY289" s="244" t="s">
        <v>209</v>
      </c>
    </row>
    <row r="290" s="13" customFormat="1">
      <c r="A290" s="13"/>
      <c r="B290" s="234"/>
      <c r="C290" s="235"/>
      <c r="D290" s="236" t="s">
        <v>220</v>
      </c>
      <c r="E290" s="237" t="s">
        <v>19</v>
      </c>
      <c r="F290" s="238" t="s">
        <v>2522</v>
      </c>
      <c r="G290" s="235"/>
      <c r="H290" s="237" t="s">
        <v>19</v>
      </c>
      <c r="I290" s="239"/>
      <c r="J290" s="235"/>
      <c r="K290" s="235"/>
      <c r="L290" s="240"/>
      <c r="M290" s="241"/>
      <c r="N290" s="242"/>
      <c r="O290" s="242"/>
      <c r="P290" s="242"/>
      <c r="Q290" s="242"/>
      <c r="R290" s="242"/>
      <c r="S290" s="242"/>
      <c r="T290" s="24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4" t="s">
        <v>220</v>
      </c>
      <c r="AU290" s="244" t="s">
        <v>81</v>
      </c>
      <c r="AV290" s="13" t="s">
        <v>79</v>
      </c>
      <c r="AW290" s="13" t="s">
        <v>32</v>
      </c>
      <c r="AX290" s="13" t="s">
        <v>71</v>
      </c>
      <c r="AY290" s="244" t="s">
        <v>209</v>
      </c>
    </row>
    <row r="291" s="14" customFormat="1">
      <c r="A291" s="14"/>
      <c r="B291" s="245"/>
      <c r="C291" s="246"/>
      <c r="D291" s="236" t="s">
        <v>220</v>
      </c>
      <c r="E291" s="247" t="s">
        <v>19</v>
      </c>
      <c r="F291" s="248" t="s">
        <v>2890</v>
      </c>
      <c r="G291" s="246"/>
      <c r="H291" s="249">
        <v>12</v>
      </c>
      <c r="I291" s="250"/>
      <c r="J291" s="246"/>
      <c r="K291" s="246"/>
      <c r="L291" s="251"/>
      <c r="M291" s="252"/>
      <c r="N291" s="253"/>
      <c r="O291" s="253"/>
      <c r="P291" s="253"/>
      <c r="Q291" s="253"/>
      <c r="R291" s="253"/>
      <c r="S291" s="253"/>
      <c r="T291" s="25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5" t="s">
        <v>220</v>
      </c>
      <c r="AU291" s="255" t="s">
        <v>81</v>
      </c>
      <c r="AV291" s="14" t="s">
        <v>81</v>
      </c>
      <c r="AW291" s="14" t="s">
        <v>32</v>
      </c>
      <c r="AX291" s="14" t="s">
        <v>79</v>
      </c>
      <c r="AY291" s="255" t="s">
        <v>209</v>
      </c>
    </row>
    <row r="292" s="2" customFormat="1" ht="24.15" customHeight="1">
      <c r="A292" s="41"/>
      <c r="B292" s="42"/>
      <c r="C292" s="216" t="s">
        <v>470</v>
      </c>
      <c r="D292" s="216" t="s">
        <v>211</v>
      </c>
      <c r="E292" s="217" t="s">
        <v>796</v>
      </c>
      <c r="F292" s="218" t="s">
        <v>797</v>
      </c>
      <c r="G292" s="219" t="s">
        <v>258</v>
      </c>
      <c r="H292" s="220">
        <v>15</v>
      </c>
      <c r="I292" s="221"/>
      <c r="J292" s="222">
        <f>ROUND(I292*H292,2)</f>
        <v>0</v>
      </c>
      <c r="K292" s="218" t="s">
        <v>215</v>
      </c>
      <c r="L292" s="47"/>
      <c r="M292" s="223" t="s">
        <v>19</v>
      </c>
      <c r="N292" s="224" t="s">
        <v>42</v>
      </c>
      <c r="O292" s="87"/>
      <c r="P292" s="225">
        <f>O292*H292</f>
        <v>0</v>
      </c>
      <c r="Q292" s="225">
        <v>0.11792999999999999</v>
      </c>
      <c r="R292" s="225">
        <f>Q292*H292</f>
        <v>1.7689499999999998</v>
      </c>
      <c r="S292" s="225">
        <v>0</v>
      </c>
      <c r="T292" s="226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227" t="s">
        <v>216</v>
      </c>
      <c r="AT292" s="227" t="s">
        <v>211</v>
      </c>
      <c r="AU292" s="227" t="s">
        <v>81</v>
      </c>
      <c r="AY292" s="20" t="s">
        <v>209</v>
      </c>
      <c r="BE292" s="228">
        <f>IF(N292="základní",J292,0)</f>
        <v>0</v>
      </c>
      <c r="BF292" s="228">
        <f>IF(N292="snížená",J292,0)</f>
        <v>0</v>
      </c>
      <c r="BG292" s="228">
        <f>IF(N292="zákl. přenesená",J292,0)</f>
        <v>0</v>
      </c>
      <c r="BH292" s="228">
        <f>IF(N292="sníž. přenesená",J292,0)</f>
        <v>0</v>
      </c>
      <c r="BI292" s="228">
        <f>IF(N292="nulová",J292,0)</f>
        <v>0</v>
      </c>
      <c r="BJ292" s="20" t="s">
        <v>79</v>
      </c>
      <c r="BK292" s="228">
        <f>ROUND(I292*H292,2)</f>
        <v>0</v>
      </c>
      <c r="BL292" s="20" t="s">
        <v>216</v>
      </c>
      <c r="BM292" s="227" t="s">
        <v>2979</v>
      </c>
    </row>
    <row r="293" s="2" customFormat="1">
      <c r="A293" s="41"/>
      <c r="B293" s="42"/>
      <c r="C293" s="43"/>
      <c r="D293" s="229" t="s">
        <v>218</v>
      </c>
      <c r="E293" s="43"/>
      <c r="F293" s="230" t="s">
        <v>799</v>
      </c>
      <c r="G293" s="43"/>
      <c r="H293" s="43"/>
      <c r="I293" s="231"/>
      <c r="J293" s="43"/>
      <c r="K293" s="43"/>
      <c r="L293" s="47"/>
      <c r="M293" s="232"/>
      <c r="N293" s="233"/>
      <c r="O293" s="87"/>
      <c r="P293" s="87"/>
      <c r="Q293" s="87"/>
      <c r="R293" s="87"/>
      <c r="S293" s="87"/>
      <c r="T293" s="88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T293" s="20" t="s">
        <v>218</v>
      </c>
      <c r="AU293" s="20" t="s">
        <v>81</v>
      </c>
    </row>
    <row r="294" s="13" customFormat="1">
      <c r="A294" s="13"/>
      <c r="B294" s="234"/>
      <c r="C294" s="235"/>
      <c r="D294" s="236" t="s">
        <v>220</v>
      </c>
      <c r="E294" s="237" t="s">
        <v>19</v>
      </c>
      <c r="F294" s="238" t="s">
        <v>1185</v>
      </c>
      <c r="G294" s="235"/>
      <c r="H294" s="237" t="s">
        <v>19</v>
      </c>
      <c r="I294" s="239"/>
      <c r="J294" s="235"/>
      <c r="K294" s="235"/>
      <c r="L294" s="240"/>
      <c r="M294" s="241"/>
      <c r="N294" s="242"/>
      <c r="O294" s="242"/>
      <c r="P294" s="242"/>
      <c r="Q294" s="242"/>
      <c r="R294" s="242"/>
      <c r="S294" s="242"/>
      <c r="T294" s="24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4" t="s">
        <v>220</v>
      </c>
      <c r="AU294" s="244" t="s">
        <v>81</v>
      </c>
      <c r="AV294" s="13" t="s">
        <v>79</v>
      </c>
      <c r="AW294" s="13" t="s">
        <v>32</v>
      </c>
      <c r="AX294" s="13" t="s">
        <v>71</v>
      </c>
      <c r="AY294" s="244" t="s">
        <v>209</v>
      </c>
    </row>
    <row r="295" s="13" customFormat="1">
      <c r="A295" s="13"/>
      <c r="B295" s="234"/>
      <c r="C295" s="235"/>
      <c r="D295" s="236" t="s">
        <v>220</v>
      </c>
      <c r="E295" s="237" t="s">
        <v>19</v>
      </c>
      <c r="F295" s="238" t="s">
        <v>800</v>
      </c>
      <c r="G295" s="235"/>
      <c r="H295" s="237" t="s">
        <v>19</v>
      </c>
      <c r="I295" s="239"/>
      <c r="J295" s="235"/>
      <c r="K295" s="235"/>
      <c r="L295" s="240"/>
      <c r="M295" s="241"/>
      <c r="N295" s="242"/>
      <c r="O295" s="242"/>
      <c r="P295" s="242"/>
      <c r="Q295" s="242"/>
      <c r="R295" s="242"/>
      <c r="S295" s="242"/>
      <c r="T295" s="24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4" t="s">
        <v>220</v>
      </c>
      <c r="AU295" s="244" t="s">
        <v>81</v>
      </c>
      <c r="AV295" s="13" t="s">
        <v>79</v>
      </c>
      <c r="AW295" s="13" t="s">
        <v>32</v>
      </c>
      <c r="AX295" s="13" t="s">
        <v>71</v>
      </c>
      <c r="AY295" s="244" t="s">
        <v>209</v>
      </c>
    </row>
    <row r="296" s="14" customFormat="1">
      <c r="A296" s="14"/>
      <c r="B296" s="245"/>
      <c r="C296" s="246"/>
      <c r="D296" s="236" t="s">
        <v>220</v>
      </c>
      <c r="E296" s="247" t="s">
        <v>19</v>
      </c>
      <c r="F296" s="248" t="s">
        <v>2878</v>
      </c>
      <c r="G296" s="246"/>
      <c r="H296" s="249">
        <v>15</v>
      </c>
      <c r="I296" s="250"/>
      <c r="J296" s="246"/>
      <c r="K296" s="246"/>
      <c r="L296" s="251"/>
      <c r="M296" s="252"/>
      <c r="N296" s="253"/>
      <c r="O296" s="253"/>
      <c r="P296" s="253"/>
      <c r="Q296" s="253"/>
      <c r="R296" s="253"/>
      <c r="S296" s="253"/>
      <c r="T296" s="25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5" t="s">
        <v>220</v>
      </c>
      <c r="AU296" s="255" t="s">
        <v>81</v>
      </c>
      <c r="AV296" s="14" t="s">
        <v>81</v>
      </c>
      <c r="AW296" s="14" t="s">
        <v>32</v>
      </c>
      <c r="AX296" s="14" t="s">
        <v>79</v>
      </c>
      <c r="AY296" s="255" t="s">
        <v>209</v>
      </c>
    </row>
    <row r="297" s="2" customFormat="1" ht="37.8" customHeight="1">
      <c r="A297" s="41"/>
      <c r="B297" s="42"/>
      <c r="C297" s="216" t="s">
        <v>475</v>
      </c>
      <c r="D297" s="216" t="s">
        <v>211</v>
      </c>
      <c r="E297" s="217" t="s">
        <v>2980</v>
      </c>
      <c r="F297" s="218" t="s">
        <v>2981</v>
      </c>
      <c r="G297" s="219" t="s">
        <v>258</v>
      </c>
      <c r="H297" s="220">
        <v>12</v>
      </c>
      <c r="I297" s="221"/>
      <c r="J297" s="222">
        <f>ROUND(I297*H297,2)</f>
        <v>0</v>
      </c>
      <c r="K297" s="218" t="s">
        <v>215</v>
      </c>
      <c r="L297" s="47"/>
      <c r="M297" s="223" t="s">
        <v>19</v>
      </c>
      <c r="N297" s="224" t="s">
        <v>42</v>
      </c>
      <c r="O297" s="87"/>
      <c r="P297" s="225">
        <f>O297*H297</f>
        <v>0</v>
      </c>
      <c r="Q297" s="225">
        <v>0.089219999999999994</v>
      </c>
      <c r="R297" s="225">
        <f>Q297*H297</f>
        <v>1.07064</v>
      </c>
      <c r="S297" s="225">
        <v>0</v>
      </c>
      <c r="T297" s="226">
        <f>S297*H297</f>
        <v>0</v>
      </c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R297" s="227" t="s">
        <v>216</v>
      </c>
      <c r="AT297" s="227" t="s">
        <v>211</v>
      </c>
      <c r="AU297" s="227" t="s">
        <v>81</v>
      </c>
      <c r="AY297" s="20" t="s">
        <v>209</v>
      </c>
      <c r="BE297" s="228">
        <f>IF(N297="základní",J297,0)</f>
        <v>0</v>
      </c>
      <c r="BF297" s="228">
        <f>IF(N297="snížená",J297,0)</f>
        <v>0</v>
      </c>
      <c r="BG297" s="228">
        <f>IF(N297="zákl. přenesená",J297,0)</f>
        <v>0</v>
      </c>
      <c r="BH297" s="228">
        <f>IF(N297="sníž. přenesená",J297,0)</f>
        <v>0</v>
      </c>
      <c r="BI297" s="228">
        <f>IF(N297="nulová",J297,0)</f>
        <v>0</v>
      </c>
      <c r="BJ297" s="20" t="s">
        <v>79</v>
      </c>
      <c r="BK297" s="228">
        <f>ROUND(I297*H297,2)</f>
        <v>0</v>
      </c>
      <c r="BL297" s="20" t="s">
        <v>216</v>
      </c>
      <c r="BM297" s="227" t="s">
        <v>2982</v>
      </c>
    </row>
    <row r="298" s="2" customFormat="1">
      <c r="A298" s="41"/>
      <c r="B298" s="42"/>
      <c r="C298" s="43"/>
      <c r="D298" s="229" t="s">
        <v>218</v>
      </c>
      <c r="E298" s="43"/>
      <c r="F298" s="230" t="s">
        <v>2983</v>
      </c>
      <c r="G298" s="43"/>
      <c r="H298" s="43"/>
      <c r="I298" s="231"/>
      <c r="J298" s="43"/>
      <c r="K298" s="43"/>
      <c r="L298" s="47"/>
      <c r="M298" s="232"/>
      <c r="N298" s="233"/>
      <c r="O298" s="87"/>
      <c r="P298" s="87"/>
      <c r="Q298" s="87"/>
      <c r="R298" s="87"/>
      <c r="S298" s="87"/>
      <c r="T298" s="88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T298" s="20" t="s">
        <v>218</v>
      </c>
      <c r="AU298" s="20" t="s">
        <v>81</v>
      </c>
    </row>
    <row r="299" s="13" customFormat="1">
      <c r="A299" s="13"/>
      <c r="B299" s="234"/>
      <c r="C299" s="235"/>
      <c r="D299" s="236" t="s">
        <v>220</v>
      </c>
      <c r="E299" s="237" t="s">
        <v>19</v>
      </c>
      <c r="F299" s="238" t="s">
        <v>1185</v>
      </c>
      <c r="G299" s="235"/>
      <c r="H299" s="237" t="s">
        <v>19</v>
      </c>
      <c r="I299" s="239"/>
      <c r="J299" s="235"/>
      <c r="K299" s="235"/>
      <c r="L299" s="240"/>
      <c r="M299" s="241"/>
      <c r="N299" s="242"/>
      <c r="O299" s="242"/>
      <c r="P299" s="242"/>
      <c r="Q299" s="242"/>
      <c r="R299" s="242"/>
      <c r="S299" s="242"/>
      <c r="T299" s="24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4" t="s">
        <v>220</v>
      </c>
      <c r="AU299" s="244" t="s">
        <v>81</v>
      </c>
      <c r="AV299" s="13" t="s">
        <v>79</v>
      </c>
      <c r="AW299" s="13" t="s">
        <v>32</v>
      </c>
      <c r="AX299" s="13" t="s">
        <v>71</v>
      </c>
      <c r="AY299" s="244" t="s">
        <v>209</v>
      </c>
    </row>
    <row r="300" s="13" customFormat="1">
      <c r="A300" s="13"/>
      <c r="B300" s="234"/>
      <c r="C300" s="235"/>
      <c r="D300" s="236" t="s">
        <v>220</v>
      </c>
      <c r="E300" s="237" t="s">
        <v>19</v>
      </c>
      <c r="F300" s="238" t="s">
        <v>2875</v>
      </c>
      <c r="G300" s="235"/>
      <c r="H300" s="237" t="s">
        <v>19</v>
      </c>
      <c r="I300" s="239"/>
      <c r="J300" s="235"/>
      <c r="K300" s="235"/>
      <c r="L300" s="240"/>
      <c r="M300" s="241"/>
      <c r="N300" s="242"/>
      <c r="O300" s="242"/>
      <c r="P300" s="242"/>
      <c r="Q300" s="242"/>
      <c r="R300" s="242"/>
      <c r="S300" s="242"/>
      <c r="T300" s="24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4" t="s">
        <v>220</v>
      </c>
      <c r="AU300" s="244" t="s">
        <v>81</v>
      </c>
      <c r="AV300" s="13" t="s">
        <v>79</v>
      </c>
      <c r="AW300" s="13" t="s">
        <v>32</v>
      </c>
      <c r="AX300" s="13" t="s">
        <v>71</v>
      </c>
      <c r="AY300" s="244" t="s">
        <v>209</v>
      </c>
    </row>
    <row r="301" s="14" customFormat="1">
      <c r="A301" s="14"/>
      <c r="B301" s="245"/>
      <c r="C301" s="246"/>
      <c r="D301" s="236" t="s">
        <v>220</v>
      </c>
      <c r="E301" s="247" t="s">
        <v>19</v>
      </c>
      <c r="F301" s="248" t="s">
        <v>2876</v>
      </c>
      <c r="G301" s="246"/>
      <c r="H301" s="249">
        <v>12</v>
      </c>
      <c r="I301" s="250"/>
      <c r="J301" s="246"/>
      <c r="K301" s="246"/>
      <c r="L301" s="251"/>
      <c r="M301" s="252"/>
      <c r="N301" s="253"/>
      <c r="O301" s="253"/>
      <c r="P301" s="253"/>
      <c r="Q301" s="253"/>
      <c r="R301" s="253"/>
      <c r="S301" s="253"/>
      <c r="T301" s="25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5" t="s">
        <v>220</v>
      </c>
      <c r="AU301" s="255" t="s">
        <v>81</v>
      </c>
      <c r="AV301" s="14" t="s">
        <v>81</v>
      </c>
      <c r="AW301" s="14" t="s">
        <v>32</v>
      </c>
      <c r="AX301" s="14" t="s">
        <v>79</v>
      </c>
      <c r="AY301" s="255" t="s">
        <v>209</v>
      </c>
    </row>
    <row r="302" s="2" customFormat="1" ht="16.5" customHeight="1">
      <c r="A302" s="41"/>
      <c r="B302" s="42"/>
      <c r="C302" s="278" t="s">
        <v>480</v>
      </c>
      <c r="D302" s="278" t="s">
        <v>681</v>
      </c>
      <c r="E302" s="279" t="s">
        <v>2984</v>
      </c>
      <c r="F302" s="280" t="s">
        <v>2985</v>
      </c>
      <c r="G302" s="281" t="s">
        <v>258</v>
      </c>
      <c r="H302" s="282">
        <v>1.2</v>
      </c>
      <c r="I302" s="283"/>
      <c r="J302" s="284">
        <f>ROUND(I302*H302,2)</f>
        <v>0</v>
      </c>
      <c r="K302" s="280" t="s">
        <v>215</v>
      </c>
      <c r="L302" s="285"/>
      <c r="M302" s="286" t="s">
        <v>19</v>
      </c>
      <c r="N302" s="287" t="s">
        <v>42</v>
      </c>
      <c r="O302" s="87"/>
      <c r="P302" s="225">
        <f>O302*H302</f>
        <v>0</v>
      </c>
      <c r="Q302" s="225">
        <v>0.113</v>
      </c>
      <c r="R302" s="225">
        <f>Q302*H302</f>
        <v>0.1356</v>
      </c>
      <c r="S302" s="225">
        <v>0</v>
      </c>
      <c r="T302" s="226">
        <f>S302*H302</f>
        <v>0</v>
      </c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R302" s="227" t="s">
        <v>250</v>
      </c>
      <c r="AT302" s="227" t="s">
        <v>681</v>
      </c>
      <c r="AU302" s="227" t="s">
        <v>81</v>
      </c>
      <c r="AY302" s="20" t="s">
        <v>209</v>
      </c>
      <c r="BE302" s="228">
        <f>IF(N302="základní",J302,0)</f>
        <v>0</v>
      </c>
      <c r="BF302" s="228">
        <f>IF(N302="snížená",J302,0)</f>
        <v>0</v>
      </c>
      <c r="BG302" s="228">
        <f>IF(N302="zákl. přenesená",J302,0)</f>
        <v>0</v>
      </c>
      <c r="BH302" s="228">
        <f>IF(N302="sníž. přenesená",J302,0)</f>
        <v>0</v>
      </c>
      <c r="BI302" s="228">
        <f>IF(N302="nulová",J302,0)</f>
        <v>0</v>
      </c>
      <c r="BJ302" s="20" t="s">
        <v>79</v>
      </c>
      <c r="BK302" s="228">
        <f>ROUND(I302*H302,2)</f>
        <v>0</v>
      </c>
      <c r="BL302" s="20" t="s">
        <v>216</v>
      </c>
      <c r="BM302" s="227" t="s">
        <v>2986</v>
      </c>
    </row>
    <row r="303" s="13" customFormat="1">
      <c r="A303" s="13"/>
      <c r="B303" s="234"/>
      <c r="C303" s="235"/>
      <c r="D303" s="236" t="s">
        <v>220</v>
      </c>
      <c r="E303" s="237" t="s">
        <v>19</v>
      </c>
      <c r="F303" s="238" t="s">
        <v>2987</v>
      </c>
      <c r="G303" s="235"/>
      <c r="H303" s="237" t="s">
        <v>19</v>
      </c>
      <c r="I303" s="239"/>
      <c r="J303" s="235"/>
      <c r="K303" s="235"/>
      <c r="L303" s="240"/>
      <c r="M303" s="241"/>
      <c r="N303" s="242"/>
      <c r="O303" s="242"/>
      <c r="P303" s="242"/>
      <c r="Q303" s="242"/>
      <c r="R303" s="242"/>
      <c r="S303" s="242"/>
      <c r="T303" s="24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4" t="s">
        <v>220</v>
      </c>
      <c r="AU303" s="244" t="s">
        <v>81</v>
      </c>
      <c r="AV303" s="13" t="s">
        <v>79</v>
      </c>
      <c r="AW303" s="13" t="s">
        <v>32</v>
      </c>
      <c r="AX303" s="13" t="s">
        <v>71</v>
      </c>
      <c r="AY303" s="244" t="s">
        <v>209</v>
      </c>
    </row>
    <row r="304" s="14" customFormat="1">
      <c r="A304" s="14"/>
      <c r="B304" s="245"/>
      <c r="C304" s="246"/>
      <c r="D304" s="236" t="s">
        <v>220</v>
      </c>
      <c r="E304" s="247" t="s">
        <v>19</v>
      </c>
      <c r="F304" s="248" t="s">
        <v>2988</v>
      </c>
      <c r="G304" s="246"/>
      <c r="H304" s="249">
        <v>12</v>
      </c>
      <c r="I304" s="250"/>
      <c r="J304" s="246"/>
      <c r="K304" s="246"/>
      <c r="L304" s="251"/>
      <c r="M304" s="252"/>
      <c r="N304" s="253"/>
      <c r="O304" s="253"/>
      <c r="P304" s="253"/>
      <c r="Q304" s="253"/>
      <c r="R304" s="253"/>
      <c r="S304" s="253"/>
      <c r="T304" s="25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5" t="s">
        <v>220</v>
      </c>
      <c r="AU304" s="255" t="s">
        <v>81</v>
      </c>
      <c r="AV304" s="14" t="s">
        <v>81</v>
      </c>
      <c r="AW304" s="14" t="s">
        <v>32</v>
      </c>
      <c r="AX304" s="14" t="s">
        <v>79</v>
      </c>
      <c r="AY304" s="255" t="s">
        <v>209</v>
      </c>
    </row>
    <row r="305" s="14" customFormat="1">
      <c r="A305" s="14"/>
      <c r="B305" s="245"/>
      <c r="C305" s="246"/>
      <c r="D305" s="236" t="s">
        <v>220</v>
      </c>
      <c r="E305" s="246"/>
      <c r="F305" s="248" t="s">
        <v>2989</v>
      </c>
      <c r="G305" s="246"/>
      <c r="H305" s="249">
        <v>1.2</v>
      </c>
      <c r="I305" s="250"/>
      <c r="J305" s="246"/>
      <c r="K305" s="246"/>
      <c r="L305" s="251"/>
      <c r="M305" s="252"/>
      <c r="N305" s="253"/>
      <c r="O305" s="253"/>
      <c r="P305" s="253"/>
      <c r="Q305" s="253"/>
      <c r="R305" s="253"/>
      <c r="S305" s="253"/>
      <c r="T305" s="25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5" t="s">
        <v>220</v>
      </c>
      <c r="AU305" s="255" t="s">
        <v>81</v>
      </c>
      <c r="AV305" s="14" t="s">
        <v>81</v>
      </c>
      <c r="AW305" s="14" t="s">
        <v>4</v>
      </c>
      <c r="AX305" s="14" t="s">
        <v>79</v>
      </c>
      <c r="AY305" s="255" t="s">
        <v>209</v>
      </c>
    </row>
    <row r="306" s="12" customFormat="1" ht="22.8" customHeight="1">
      <c r="A306" s="12"/>
      <c r="B306" s="200"/>
      <c r="C306" s="201"/>
      <c r="D306" s="202" t="s">
        <v>70</v>
      </c>
      <c r="E306" s="214" t="s">
        <v>250</v>
      </c>
      <c r="F306" s="214" t="s">
        <v>802</v>
      </c>
      <c r="G306" s="201"/>
      <c r="H306" s="201"/>
      <c r="I306" s="204"/>
      <c r="J306" s="215">
        <f>BK306</f>
        <v>0</v>
      </c>
      <c r="K306" s="201"/>
      <c r="L306" s="206"/>
      <c r="M306" s="207"/>
      <c r="N306" s="208"/>
      <c r="O306" s="208"/>
      <c r="P306" s="209">
        <f>SUM(P307:P369)</f>
        <v>0</v>
      </c>
      <c r="Q306" s="208"/>
      <c r="R306" s="209">
        <f>SUM(R307:R369)</f>
        <v>1.9125598499999998</v>
      </c>
      <c r="S306" s="208"/>
      <c r="T306" s="210">
        <f>SUM(T307:T369)</f>
        <v>0</v>
      </c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R306" s="211" t="s">
        <v>79</v>
      </c>
      <c r="AT306" s="212" t="s">
        <v>70</v>
      </c>
      <c r="AU306" s="212" t="s">
        <v>79</v>
      </c>
      <c r="AY306" s="211" t="s">
        <v>209</v>
      </c>
      <c r="BK306" s="213">
        <f>SUM(BK307:BK369)</f>
        <v>0</v>
      </c>
    </row>
    <row r="307" s="2" customFormat="1" ht="24.15" customHeight="1">
      <c r="A307" s="41"/>
      <c r="B307" s="42"/>
      <c r="C307" s="216" t="s">
        <v>485</v>
      </c>
      <c r="D307" s="216" t="s">
        <v>211</v>
      </c>
      <c r="E307" s="217" t="s">
        <v>2990</v>
      </c>
      <c r="F307" s="218" t="s">
        <v>2991</v>
      </c>
      <c r="G307" s="219" t="s">
        <v>299</v>
      </c>
      <c r="H307" s="220">
        <v>84.5</v>
      </c>
      <c r="I307" s="221"/>
      <c r="J307" s="222">
        <f>ROUND(I307*H307,2)</f>
        <v>0</v>
      </c>
      <c r="K307" s="218" t="s">
        <v>215</v>
      </c>
      <c r="L307" s="47"/>
      <c r="M307" s="223" t="s">
        <v>19</v>
      </c>
      <c r="N307" s="224" t="s">
        <v>42</v>
      </c>
      <c r="O307" s="87"/>
      <c r="P307" s="225">
        <f>O307*H307</f>
        <v>0</v>
      </c>
      <c r="Q307" s="225">
        <v>0</v>
      </c>
      <c r="R307" s="225">
        <f>Q307*H307</f>
        <v>0</v>
      </c>
      <c r="S307" s="225">
        <v>0</v>
      </c>
      <c r="T307" s="226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227" t="s">
        <v>216</v>
      </c>
      <c r="AT307" s="227" t="s">
        <v>211</v>
      </c>
      <c r="AU307" s="227" t="s">
        <v>81</v>
      </c>
      <c r="AY307" s="20" t="s">
        <v>209</v>
      </c>
      <c r="BE307" s="228">
        <f>IF(N307="základní",J307,0)</f>
        <v>0</v>
      </c>
      <c r="BF307" s="228">
        <f>IF(N307="snížená",J307,0)</f>
        <v>0</v>
      </c>
      <c r="BG307" s="228">
        <f>IF(N307="zákl. přenesená",J307,0)</f>
        <v>0</v>
      </c>
      <c r="BH307" s="228">
        <f>IF(N307="sníž. přenesená",J307,0)</f>
        <v>0</v>
      </c>
      <c r="BI307" s="228">
        <f>IF(N307="nulová",J307,0)</f>
        <v>0</v>
      </c>
      <c r="BJ307" s="20" t="s">
        <v>79</v>
      </c>
      <c r="BK307" s="228">
        <f>ROUND(I307*H307,2)</f>
        <v>0</v>
      </c>
      <c r="BL307" s="20" t="s">
        <v>216</v>
      </c>
      <c r="BM307" s="227" t="s">
        <v>2992</v>
      </c>
    </row>
    <row r="308" s="2" customFormat="1">
      <c r="A308" s="41"/>
      <c r="B308" s="42"/>
      <c r="C308" s="43"/>
      <c r="D308" s="229" t="s">
        <v>218</v>
      </c>
      <c r="E308" s="43"/>
      <c r="F308" s="230" t="s">
        <v>2993</v>
      </c>
      <c r="G308" s="43"/>
      <c r="H308" s="43"/>
      <c r="I308" s="231"/>
      <c r="J308" s="43"/>
      <c r="K308" s="43"/>
      <c r="L308" s="47"/>
      <c r="M308" s="232"/>
      <c r="N308" s="233"/>
      <c r="O308" s="87"/>
      <c r="P308" s="87"/>
      <c r="Q308" s="87"/>
      <c r="R308" s="87"/>
      <c r="S308" s="87"/>
      <c r="T308" s="88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T308" s="20" t="s">
        <v>218</v>
      </c>
      <c r="AU308" s="20" t="s">
        <v>81</v>
      </c>
    </row>
    <row r="309" s="13" customFormat="1">
      <c r="A309" s="13"/>
      <c r="B309" s="234"/>
      <c r="C309" s="235"/>
      <c r="D309" s="236" t="s">
        <v>220</v>
      </c>
      <c r="E309" s="237" t="s">
        <v>19</v>
      </c>
      <c r="F309" s="238" t="s">
        <v>221</v>
      </c>
      <c r="G309" s="235"/>
      <c r="H309" s="237" t="s">
        <v>19</v>
      </c>
      <c r="I309" s="239"/>
      <c r="J309" s="235"/>
      <c r="K309" s="235"/>
      <c r="L309" s="240"/>
      <c r="M309" s="241"/>
      <c r="N309" s="242"/>
      <c r="O309" s="242"/>
      <c r="P309" s="242"/>
      <c r="Q309" s="242"/>
      <c r="R309" s="242"/>
      <c r="S309" s="242"/>
      <c r="T309" s="24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4" t="s">
        <v>220</v>
      </c>
      <c r="AU309" s="244" t="s">
        <v>81</v>
      </c>
      <c r="AV309" s="13" t="s">
        <v>79</v>
      </c>
      <c r="AW309" s="13" t="s">
        <v>32</v>
      </c>
      <c r="AX309" s="13" t="s">
        <v>71</v>
      </c>
      <c r="AY309" s="244" t="s">
        <v>209</v>
      </c>
    </row>
    <row r="310" s="13" customFormat="1">
      <c r="A310" s="13"/>
      <c r="B310" s="234"/>
      <c r="C310" s="235"/>
      <c r="D310" s="236" t="s">
        <v>220</v>
      </c>
      <c r="E310" s="237" t="s">
        <v>19</v>
      </c>
      <c r="F310" s="238" t="s">
        <v>2906</v>
      </c>
      <c r="G310" s="235"/>
      <c r="H310" s="237" t="s">
        <v>19</v>
      </c>
      <c r="I310" s="239"/>
      <c r="J310" s="235"/>
      <c r="K310" s="235"/>
      <c r="L310" s="240"/>
      <c r="M310" s="241"/>
      <c r="N310" s="242"/>
      <c r="O310" s="242"/>
      <c r="P310" s="242"/>
      <c r="Q310" s="242"/>
      <c r="R310" s="242"/>
      <c r="S310" s="242"/>
      <c r="T310" s="24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4" t="s">
        <v>220</v>
      </c>
      <c r="AU310" s="244" t="s">
        <v>81</v>
      </c>
      <c r="AV310" s="13" t="s">
        <v>79</v>
      </c>
      <c r="AW310" s="13" t="s">
        <v>32</v>
      </c>
      <c r="AX310" s="13" t="s">
        <v>71</v>
      </c>
      <c r="AY310" s="244" t="s">
        <v>209</v>
      </c>
    </row>
    <row r="311" s="13" customFormat="1">
      <c r="A311" s="13"/>
      <c r="B311" s="234"/>
      <c r="C311" s="235"/>
      <c r="D311" s="236" t="s">
        <v>220</v>
      </c>
      <c r="E311" s="237" t="s">
        <v>19</v>
      </c>
      <c r="F311" s="238" t="s">
        <v>2994</v>
      </c>
      <c r="G311" s="235"/>
      <c r="H311" s="237" t="s">
        <v>19</v>
      </c>
      <c r="I311" s="239"/>
      <c r="J311" s="235"/>
      <c r="K311" s="235"/>
      <c r="L311" s="240"/>
      <c r="M311" s="241"/>
      <c r="N311" s="242"/>
      <c r="O311" s="242"/>
      <c r="P311" s="242"/>
      <c r="Q311" s="242"/>
      <c r="R311" s="242"/>
      <c r="S311" s="242"/>
      <c r="T311" s="24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4" t="s">
        <v>220</v>
      </c>
      <c r="AU311" s="244" t="s">
        <v>81</v>
      </c>
      <c r="AV311" s="13" t="s">
        <v>79</v>
      </c>
      <c r="AW311" s="13" t="s">
        <v>32</v>
      </c>
      <c r="AX311" s="13" t="s">
        <v>71</v>
      </c>
      <c r="AY311" s="244" t="s">
        <v>209</v>
      </c>
    </row>
    <row r="312" s="14" customFormat="1">
      <c r="A312" s="14"/>
      <c r="B312" s="245"/>
      <c r="C312" s="246"/>
      <c r="D312" s="236" t="s">
        <v>220</v>
      </c>
      <c r="E312" s="247" t="s">
        <v>19</v>
      </c>
      <c r="F312" s="248" t="s">
        <v>2995</v>
      </c>
      <c r="G312" s="246"/>
      <c r="H312" s="249">
        <v>84.5</v>
      </c>
      <c r="I312" s="250"/>
      <c r="J312" s="246"/>
      <c r="K312" s="246"/>
      <c r="L312" s="251"/>
      <c r="M312" s="252"/>
      <c r="N312" s="253"/>
      <c r="O312" s="253"/>
      <c r="P312" s="253"/>
      <c r="Q312" s="253"/>
      <c r="R312" s="253"/>
      <c r="S312" s="253"/>
      <c r="T312" s="25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5" t="s">
        <v>220</v>
      </c>
      <c r="AU312" s="255" t="s">
        <v>81</v>
      </c>
      <c r="AV312" s="14" t="s">
        <v>81</v>
      </c>
      <c r="AW312" s="14" t="s">
        <v>32</v>
      </c>
      <c r="AX312" s="14" t="s">
        <v>79</v>
      </c>
      <c r="AY312" s="255" t="s">
        <v>209</v>
      </c>
    </row>
    <row r="313" s="2" customFormat="1" ht="24.15" customHeight="1">
      <c r="A313" s="41"/>
      <c r="B313" s="42"/>
      <c r="C313" s="278" t="s">
        <v>490</v>
      </c>
      <c r="D313" s="278" t="s">
        <v>681</v>
      </c>
      <c r="E313" s="279" t="s">
        <v>2996</v>
      </c>
      <c r="F313" s="280" t="s">
        <v>2997</v>
      </c>
      <c r="G313" s="281" t="s">
        <v>299</v>
      </c>
      <c r="H313" s="282">
        <v>85.768000000000001</v>
      </c>
      <c r="I313" s="283"/>
      <c r="J313" s="284">
        <f>ROUND(I313*H313,2)</f>
        <v>0</v>
      </c>
      <c r="K313" s="280" t="s">
        <v>215</v>
      </c>
      <c r="L313" s="285"/>
      <c r="M313" s="286" t="s">
        <v>19</v>
      </c>
      <c r="N313" s="287" t="s">
        <v>42</v>
      </c>
      <c r="O313" s="87"/>
      <c r="P313" s="225">
        <f>O313*H313</f>
        <v>0</v>
      </c>
      <c r="Q313" s="225">
        <v>0.00050000000000000001</v>
      </c>
      <c r="R313" s="225">
        <f>Q313*H313</f>
        <v>0.042883999999999999</v>
      </c>
      <c r="S313" s="225">
        <v>0</v>
      </c>
      <c r="T313" s="226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227" t="s">
        <v>250</v>
      </c>
      <c r="AT313" s="227" t="s">
        <v>681</v>
      </c>
      <c r="AU313" s="227" t="s">
        <v>81</v>
      </c>
      <c r="AY313" s="20" t="s">
        <v>209</v>
      </c>
      <c r="BE313" s="228">
        <f>IF(N313="základní",J313,0)</f>
        <v>0</v>
      </c>
      <c r="BF313" s="228">
        <f>IF(N313="snížená",J313,0)</f>
        <v>0</v>
      </c>
      <c r="BG313" s="228">
        <f>IF(N313="zákl. přenesená",J313,0)</f>
        <v>0</v>
      </c>
      <c r="BH313" s="228">
        <f>IF(N313="sníž. přenesená",J313,0)</f>
        <v>0</v>
      </c>
      <c r="BI313" s="228">
        <f>IF(N313="nulová",J313,0)</f>
        <v>0</v>
      </c>
      <c r="BJ313" s="20" t="s">
        <v>79</v>
      </c>
      <c r="BK313" s="228">
        <f>ROUND(I313*H313,2)</f>
        <v>0</v>
      </c>
      <c r="BL313" s="20" t="s">
        <v>216</v>
      </c>
      <c r="BM313" s="227" t="s">
        <v>2998</v>
      </c>
    </row>
    <row r="314" s="14" customFormat="1">
      <c r="A314" s="14"/>
      <c r="B314" s="245"/>
      <c r="C314" s="246"/>
      <c r="D314" s="236" t="s">
        <v>220</v>
      </c>
      <c r="E314" s="246"/>
      <c r="F314" s="248" t="s">
        <v>2999</v>
      </c>
      <c r="G314" s="246"/>
      <c r="H314" s="249">
        <v>85.768000000000001</v>
      </c>
      <c r="I314" s="250"/>
      <c r="J314" s="246"/>
      <c r="K314" s="246"/>
      <c r="L314" s="251"/>
      <c r="M314" s="252"/>
      <c r="N314" s="253"/>
      <c r="O314" s="253"/>
      <c r="P314" s="253"/>
      <c r="Q314" s="253"/>
      <c r="R314" s="253"/>
      <c r="S314" s="253"/>
      <c r="T314" s="25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5" t="s">
        <v>220</v>
      </c>
      <c r="AU314" s="255" t="s">
        <v>81</v>
      </c>
      <c r="AV314" s="14" t="s">
        <v>81</v>
      </c>
      <c r="AW314" s="14" t="s">
        <v>4</v>
      </c>
      <c r="AX314" s="14" t="s">
        <v>79</v>
      </c>
      <c r="AY314" s="255" t="s">
        <v>209</v>
      </c>
    </row>
    <row r="315" s="2" customFormat="1" ht="24.15" customHeight="1">
      <c r="A315" s="41"/>
      <c r="B315" s="42"/>
      <c r="C315" s="216" t="s">
        <v>495</v>
      </c>
      <c r="D315" s="216" t="s">
        <v>211</v>
      </c>
      <c r="E315" s="217" t="s">
        <v>3000</v>
      </c>
      <c r="F315" s="218" t="s">
        <v>3001</v>
      </c>
      <c r="G315" s="219" t="s">
        <v>299</v>
      </c>
      <c r="H315" s="220">
        <v>7</v>
      </c>
      <c r="I315" s="221"/>
      <c r="J315" s="222">
        <f>ROUND(I315*H315,2)</f>
        <v>0</v>
      </c>
      <c r="K315" s="218" t="s">
        <v>215</v>
      </c>
      <c r="L315" s="47"/>
      <c r="M315" s="223" t="s">
        <v>19</v>
      </c>
      <c r="N315" s="224" t="s">
        <v>42</v>
      </c>
      <c r="O315" s="87"/>
      <c r="P315" s="225">
        <f>O315*H315</f>
        <v>0</v>
      </c>
      <c r="Q315" s="225">
        <v>0</v>
      </c>
      <c r="R315" s="225">
        <f>Q315*H315</f>
        <v>0</v>
      </c>
      <c r="S315" s="225">
        <v>0</v>
      </c>
      <c r="T315" s="226">
        <f>S315*H315</f>
        <v>0</v>
      </c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R315" s="227" t="s">
        <v>216</v>
      </c>
      <c r="AT315" s="227" t="s">
        <v>211</v>
      </c>
      <c r="AU315" s="227" t="s">
        <v>81</v>
      </c>
      <c r="AY315" s="20" t="s">
        <v>209</v>
      </c>
      <c r="BE315" s="228">
        <f>IF(N315="základní",J315,0)</f>
        <v>0</v>
      </c>
      <c r="BF315" s="228">
        <f>IF(N315="snížená",J315,0)</f>
        <v>0</v>
      </c>
      <c r="BG315" s="228">
        <f>IF(N315="zákl. přenesená",J315,0)</f>
        <v>0</v>
      </c>
      <c r="BH315" s="228">
        <f>IF(N315="sníž. přenesená",J315,0)</f>
        <v>0</v>
      </c>
      <c r="BI315" s="228">
        <f>IF(N315="nulová",J315,0)</f>
        <v>0</v>
      </c>
      <c r="BJ315" s="20" t="s">
        <v>79</v>
      </c>
      <c r="BK315" s="228">
        <f>ROUND(I315*H315,2)</f>
        <v>0</v>
      </c>
      <c r="BL315" s="20" t="s">
        <v>216</v>
      </c>
      <c r="BM315" s="227" t="s">
        <v>3002</v>
      </c>
    </row>
    <row r="316" s="2" customFormat="1">
      <c r="A316" s="41"/>
      <c r="B316" s="42"/>
      <c r="C316" s="43"/>
      <c r="D316" s="229" t="s">
        <v>218</v>
      </c>
      <c r="E316" s="43"/>
      <c r="F316" s="230" t="s">
        <v>3003</v>
      </c>
      <c r="G316" s="43"/>
      <c r="H316" s="43"/>
      <c r="I316" s="231"/>
      <c r="J316" s="43"/>
      <c r="K316" s="43"/>
      <c r="L316" s="47"/>
      <c r="M316" s="232"/>
      <c r="N316" s="233"/>
      <c r="O316" s="87"/>
      <c r="P316" s="87"/>
      <c r="Q316" s="87"/>
      <c r="R316" s="87"/>
      <c r="S316" s="87"/>
      <c r="T316" s="88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T316" s="20" t="s">
        <v>218</v>
      </c>
      <c r="AU316" s="20" t="s">
        <v>81</v>
      </c>
    </row>
    <row r="317" s="13" customFormat="1">
      <c r="A317" s="13"/>
      <c r="B317" s="234"/>
      <c r="C317" s="235"/>
      <c r="D317" s="236" t="s">
        <v>220</v>
      </c>
      <c r="E317" s="237" t="s">
        <v>19</v>
      </c>
      <c r="F317" s="238" t="s">
        <v>221</v>
      </c>
      <c r="G317" s="235"/>
      <c r="H317" s="237" t="s">
        <v>19</v>
      </c>
      <c r="I317" s="239"/>
      <c r="J317" s="235"/>
      <c r="K317" s="235"/>
      <c r="L317" s="240"/>
      <c r="M317" s="241"/>
      <c r="N317" s="242"/>
      <c r="O317" s="242"/>
      <c r="P317" s="242"/>
      <c r="Q317" s="242"/>
      <c r="R317" s="242"/>
      <c r="S317" s="242"/>
      <c r="T317" s="24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4" t="s">
        <v>220</v>
      </c>
      <c r="AU317" s="244" t="s">
        <v>81</v>
      </c>
      <c r="AV317" s="13" t="s">
        <v>79</v>
      </c>
      <c r="AW317" s="13" t="s">
        <v>32</v>
      </c>
      <c r="AX317" s="13" t="s">
        <v>71</v>
      </c>
      <c r="AY317" s="244" t="s">
        <v>209</v>
      </c>
    </row>
    <row r="318" s="13" customFormat="1">
      <c r="A318" s="13"/>
      <c r="B318" s="234"/>
      <c r="C318" s="235"/>
      <c r="D318" s="236" t="s">
        <v>220</v>
      </c>
      <c r="E318" s="237" t="s">
        <v>19</v>
      </c>
      <c r="F318" s="238" t="s">
        <v>2906</v>
      </c>
      <c r="G318" s="235"/>
      <c r="H318" s="237" t="s">
        <v>19</v>
      </c>
      <c r="I318" s="239"/>
      <c r="J318" s="235"/>
      <c r="K318" s="235"/>
      <c r="L318" s="240"/>
      <c r="M318" s="241"/>
      <c r="N318" s="242"/>
      <c r="O318" s="242"/>
      <c r="P318" s="242"/>
      <c r="Q318" s="242"/>
      <c r="R318" s="242"/>
      <c r="S318" s="242"/>
      <c r="T318" s="24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4" t="s">
        <v>220</v>
      </c>
      <c r="AU318" s="244" t="s">
        <v>81</v>
      </c>
      <c r="AV318" s="13" t="s">
        <v>79</v>
      </c>
      <c r="AW318" s="13" t="s">
        <v>32</v>
      </c>
      <c r="AX318" s="13" t="s">
        <v>71</v>
      </c>
      <c r="AY318" s="244" t="s">
        <v>209</v>
      </c>
    </row>
    <row r="319" s="13" customFormat="1">
      <c r="A319" s="13"/>
      <c r="B319" s="234"/>
      <c r="C319" s="235"/>
      <c r="D319" s="236" t="s">
        <v>220</v>
      </c>
      <c r="E319" s="237" t="s">
        <v>19</v>
      </c>
      <c r="F319" s="238" t="s">
        <v>3004</v>
      </c>
      <c r="G319" s="235"/>
      <c r="H319" s="237" t="s">
        <v>19</v>
      </c>
      <c r="I319" s="239"/>
      <c r="J319" s="235"/>
      <c r="K319" s="235"/>
      <c r="L319" s="240"/>
      <c r="M319" s="241"/>
      <c r="N319" s="242"/>
      <c r="O319" s="242"/>
      <c r="P319" s="242"/>
      <c r="Q319" s="242"/>
      <c r="R319" s="242"/>
      <c r="S319" s="242"/>
      <c r="T319" s="24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4" t="s">
        <v>220</v>
      </c>
      <c r="AU319" s="244" t="s">
        <v>81</v>
      </c>
      <c r="AV319" s="13" t="s">
        <v>79</v>
      </c>
      <c r="AW319" s="13" t="s">
        <v>32</v>
      </c>
      <c r="AX319" s="13" t="s">
        <v>71</v>
      </c>
      <c r="AY319" s="244" t="s">
        <v>209</v>
      </c>
    </row>
    <row r="320" s="14" customFormat="1">
      <c r="A320" s="14"/>
      <c r="B320" s="245"/>
      <c r="C320" s="246"/>
      <c r="D320" s="236" t="s">
        <v>220</v>
      </c>
      <c r="E320" s="247" t="s">
        <v>19</v>
      </c>
      <c r="F320" s="248" t="s">
        <v>2076</v>
      </c>
      <c r="G320" s="246"/>
      <c r="H320" s="249">
        <v>7</v>
      </c>
      <c r="I320" s="250"/>
      <c r="J320" s="246"/>
      <c r="K320" s="246"/>
      <c r="L320" s="251"/>
      <c r="M320" s="252"/>
      <c r="N320" s="253"/>
      <c r="O320" s="253"/>
      <c r="P320" s="253"/>
      <c r="Q320" s="253"/>
      <c r="R320" s="253"/>
      <c r="S320" s="253"/>
      <c r="T320" s="25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5" t="s">
        <v>220</v>
      </c>
      <c r="AU320" s="255" t="s">
        <v>81</v>
      </c>
      <c r="AV320" s="14" t="s">
        <v>81</v>
      </c>
      <c r="AW320" s="14" t="s">
        <v>32</v>
      </c>
      <c r="AX320" s="14" t="s">
        <v>79</v>
      </c>
      <c r="AY320" s="255" t="s">
        <v>209</v>
      </c>
    </row>
    <row r="321" s="2" customFormat="1" ht="24.15" customHeight="1">
      <c r="A321" s="41"/>
      <c r="B321" s="42"/>
      <c r="C321" s="278" t="s">
        <v>500</v>
      </c>
      <c r="D321" s="278" t="s">
        <v>681</v>
      </c>
      <c r="E321" s="279" t="s">
        <v>3005</v>
      </c>
      <c r="F321" s="280" t="s">
        <v>3006</v>
      </c>
      <c r="G321" s="281" t="s">
        <v>299</v>
      </c>
      <c r="H321" s="282">
        <v>7.1050000000000004</v>
      </c>
      <c r="I321" s="283"/>
      <c r="J321" s="284">
        <f>ROUND(I321*H321,2)</f>
        <v>0</v>
      </c>
      <c r="K321" s="280" t="s">
        <v>215</v>
      </c>
      <c r="L321" s="285"/>
      <c r="M321" s="286" t="s">
        <v>19</v>
      </c>
      <c r="N321" s="287" t="s">
        <v>42</v>
      </c>
      <c r="O321" s="87"/>
      <c r="P321" s="225">
        <f>O321*H321</f>
        <v>0</v>
      </c>
      <c r="Q321" s="225">
        <v>0.00067000000000000002</v>
      </c>
      <c r="R321" s="225">
        <f>Q321*H321</f>
        <v>0.0047603500000000009</v>
      </c>
      <c r="S321" s="225">
        <v>0</v>
      </c>
      <c r="T321" s="226">
        <f>S321*H321</f>
        <v>0</v>
      </c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R321" s="227" t="s">
        <v>250</v>
      </c>
      <c r="AT321" s="227" t="s">
        <v>681</v>
      </c>
      <c r="AU321" s="227" t="s">
        <v>81</v>
      </c>
      <c r="AY321" s="20" t="s">
        <v>209</v>
      </c>
      <c r="BE321" s="228">
        <f>IF(N321="základní",J321,0)</f>
        <v>0</v>
      </c>
      <c r="BF321" s="228">
        <f>IF(N321="snížená",J321,0)</f>
        <v>0</v>
      </c>
      <c r="BG321" s="228">
        <f>IF(N321="zákl. přenesená",J321,0)</f>
        <v>0</v>
      </c>
      <c r="BH321" s="228">
        <f>IF(N321="sníž. přenesená",J321,0)</f>
        <v>0</v>
      </c>
      <c r="BI321" s="228">
        <f>IF(N321="nulová",J321,0)</f>
        <v>0</v>
      </c>
      <c r="BJ321" s="20" t="s">
        <v>79</v>
      </c>
      <c r="BK321" s="228">
        <f>ROUND(I321*H321,2)</f>
        <v>0</v>
      </c>
      <c r="BL321" s="20" t="s">
        <v>216</v>
      </c>
      <c r="BM321" s="227" t="s">
        <v>3007</v>
      </c>
    </row>
    <row r="322" s="14" customFormat="1">
      <c r="A322" s="14"/>
      <c r="B322" s="245"/>
      <c r="C322" s="246"/>
      <c r="D322" s="236" t="s">
        <v>220</v>
      </c>
      <c r="E322" s="246"/>
      <c r="F322" s="248" t="s">
        <v>3008</v>
      </c>
      <c r="G322" s="246"/>
      <c r="H322" s="249">
        <v>7.1050000000000004</v>
      </c>
      <c r="I322" s="250"/>
      <c r="J322" s="246"/>
      <c r="K322" s="246"/>
      <c r="L322" s="251"/>
      <c r="M322" s="252"/>
      <c r="N322" s="253"/>
      <c r="O322" s="253"/>
      <c r="P322" s="253"/>
      <c r="Q322" s="253"/>
      <c r="R322" s="253"/>
      <c r="S322" s="253"/>
      <c r="T322" s="25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5" t="s">
        <v>220</v>
      </c>
      <c r="AU322" s="255" t="s">
        <v>81</v>
      </c>
      <c r="AV322" s="14" t="s">
        <v>81</v>
      </c>
      <c r="AW322" s="14" t="s">
        <v>4</v>
      </c>
      <c r="AX322" s="14" t="s">
        <v>79</v>
      </c>
      <c r="AY322" s="255" t="s">
        <v>209</v>
      </c>
    </row>
    <row r="323" s="2" customFormat="1" ht="21.75" customHeight="1">
      <c r="A323" s="41"/>
      <c r="B323" s="42"/>
      <c r="C323" s="216" t="s">
        <v>505</v>
      </c>
      <c r="D323" s="216" t="s">
        <v>211</v>
      </c>
      <c r="E323" s="217" t="s">
        <v>3009</v>
      </c>
      <c r="F323" s="218" t="s">
        <v>3010</v>
      </c>
      <c r="G323" s="219" t="s">
        <v>214</v>
      </c>
      <c r="H323" s="220">
        <v>60</v>
      </c>
      <c r="I323" s="221"/>
      <c r="J323" s="222">
        <f>ROUND(I323*H323,2)</f>
        <v>0</v>
      </c>
      <c r="K323" s="218" t="s">
        <v>215</v>
      </c>
      <c r="L323" s="47"/>
      <c r="M323" s="223" t="s">
        <v>19</v>
      </c>
      <c r="N323" s="224" t="s">
        <v>42</v>
      </c>
      <c r="O323" s="87"/>
      <c r="P323" s="225">
        <f>O323*H323</f>
        <v>0</v>
      </c>
      <c r="Q323" s="225">
        <v>0</v>
      </c>
      <c r="R323" s="225">
        <f>Q323*H323</f>
        <v>0</v>
      </c>
      <c r="S323" s="225">
        <v>0</v>
      </c>
      <c r="T323" s="226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227" t="s">
        <v>216</v>
      </c>
      <c r="AT323" s="227" t="s">
        <v>211</v>
      </c>
      <c r="AU323" s="227" t="s">
        <v>81</v>
      </c>
      <c r="AY323" s="20" t="s">
        <v>209</v>
      </c>
      <c r="BE323" s="228">
        <f>IF(N323="základní",J323,0)</f>
        <v>0</v>
      </c>
      <c r="BF323" s="228">
        <f>IF(N323="snížená",J323,0)</f>
        <v>0</v>
      </c>
      <c r="BG323" s="228">
        <f>IF(N323="zákl. přenesená",J323,0)</f>
        <v>0</v>
      </c>
      <c r="BH323" s="228">
        <f>IF(N323="sníž. přenesená",J323,0)</f>
        <v>0</v>
      </c>
      <c r="BI323" s="228">
        <f>IF(N323="nulová",J323,0)</f>
        <v>0</v>
      </c>
      <c r="BJ323" s="20" t="s">
        <v>79</v>
      </c>
      <c r="BK323" s="228">
        <f>ROUND(I323*H323,2)</f>
        <v>0</v>
      </c>
      <c r="BL323" s="20" t="s">
        <v>216</v>
      </c>
      <c r="BM323" s="227" t="s">
        <v>3011</v>
      </c>
    </row>
    <row r="324" s="2" customFormat="1">
      <c r="A324" s="41"/>
      <c r="B324" s="42"/>
      <c r="C324" s="43"/>
      <c r="D324" s="229" t="s">
        <v>218</v>
      </c>
      <c r="E324" s="43"/>
      <c r="F324" s="230" t="s">
        <v>3012</v>
      </c>
      <c r="G324" s="43"/>
      <c r="H324" s="43"/>
      <c r="I324" s="231"/>
      <c r="J324" s="43"/>
      <c r="K324" s="43"/>
      <c r="L324" s="47"/>
      <c r="M324" s="232"/>
      <c r="N324" s="233"/>
      <c r="O324" s="87"/>
      <c r="P324" s="87"/>
      <c r="Q324" s="87"/>
      <c r="R324" s="87"/>
      <c r="S324" s="87"/>
      <c r="T324" s="88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T324" s="20" t="s">
        <v>218</v>
      </c>
      <c r="AU324" s="20" t="s">
        <v>81</v>
      </c>
    </row>
    <row r="325" s="14" customFormat="1">
      <c r="A325" s="14"/>
      <c r="B325" s="245"/>
      <c r="C325" s="246"/>
      <c r="D325" s="236" t="s">
        <v>220</v>
      </c>
      <c r="E325" s="247" t="s">
        <v>19</v>
      </c>
      <c r="F325" s="248" t="s">
        <v>3013</v>
      </c>
      <c r="G325" s="246"/>
      <c r="H325" s="249">
        <v>60</v>
      </c>
      <c r="I325" s="250"/>
      <c r="J325" s="246"/>
      <c r="K325" s="246"/>
      <c r="L325" s="251"/>
      <c r="M325" s="252"/>
      <c r="N325" s="253"/>
      <c r="O325" s="253"/>
      <c r="P325" s="253"/>
      <c r="Q325" s="253"/>
      <c r="R325" s="253"/>
      <c r="S325" s="253"/>
      <c r="T325" s="25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5" t="s">
        <v>220</v>
      </c>
      <c r="AU325" s="255" t="s">
        <v>81</v>
      </c>
      <c r="AV325" s="14" t="s">
        <v>81</v>
      </c>
      <c r="AW325" s="14" t="s">
        <v>32</v>
      </c>
      <c r="AX325" s="14" t="s">
        <v>79</v>
      </c>
      <c r="AY325" s="255" t="s">
        <v>209</v>
      </c>
    </row>
    <row r="326" s="2" customFormat="1" ht="16.5" customHeight="1">
      <c r="A326" s="41"/>
      <c r="B326" s="42"/>
      <c r="C326" s="278" t="s">
        <v>510</v>
      </c>
      <c r="D326" s="278" t="s">
        <v>681</v>
      </c>
      <c r="E326" s="279" t="s">
        <v>3014</v>
      </c>
      <c r="F326" s="280" t="s">
        <v>3015</v>
      </c>
      <c r="G326" s="281" t="s">
        <v>214</v>
      </c>
      <c r="H326" s="282">
        <v>60</v>
      </c>
      <c r="I326" s="283"/>
      <c r="J326" s="284">
        <f>ROUND(I326*H326,2)</f>
        <v>0</v>
      </c>
      <c r="K326" s="280" t="s">
        <v>19</v>
      </c>
      <c r="L326" s="285"/>
      <c r="M326" s="286" t="s">
        <v>19</v>
      </c>
      <c r="N326" s="287" t="s">
        <v>42</v>
      </c>
      <c r="O326" s="87"/>
      <c r="P326" s="225">
        <f>O326*H326</f>
        <v>0</v>
      </c>
      <c r="Q326" s="225">
        <v>0.00016000000000000001</v>
      </c>
      <c r="R326" s="225">
        <f>Q326*H326</f>
        <v>0.0096000000000000009</v>
      </c>
      <c r="S326" s="225">
        <v>0</v>
      </c>
      <c r="T326" s="226">
        <f>S326*H326</f>
        <v>0</v>
      </c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227" t="s">
        <v>250</v>
      </c>
      <c r="AT326" s="227" t="s">
        <v>681</v>
      </c>
      <c r="AU326" s="227" t="s">
        <v>81</v>
      </c>
      <c r="AY326" s="20" t="s">
        <v>209</v>
      </c>
      <c r="BE326" s="228">
        <f>IF(N326="základní",J326,0)</f>
        <v>0</v>
      </c>
      <c r="BF326" s="228">
        <f>IF(N326="snížená",J326,0)</f>
        <v>0</v>
      </c>
      <c r="BG326" s="228">
        <f>IF(N326="zákl. přenesená",J326,0)</f>
        <v>0</v>
      </c>
      <c r="BH326" s="228">
        <f>IF(N326="sníž. přenesená",J326,0)</f>
        <v>0</v>
      </c>
      <c r="BI326" s="228">
        <f>IF(N326="nulová",J326,0)</f>
        <v>0</v>
      </c>
      <c r="BJ326" s="20" t="s">
        <v>79</v>
      </c>
      <c r="BK326" s="228">
        <f>ROUND(I326*H326,2)</f>
        <v>0</v>
      </c>
      <c r="BL326" s="20" t="s">
        <v>216</v>
      </c>
      <c r="BM326" s="227" t="s">
        <v>3016</v>
      </c>
    </row>
    <row r="327" s="2" customFormat="1" ht="21.75" customHeight="1">
      <c r="A327" s="41"/>
      <c r="B327" s="42"/>
      <c r="C327" s="216" t="s">
        <v>515</v>
      </c>
      <c r="D327" s="216" t="s">
        <v>211</v>
      </c>
      <c r="E327" s="217" t="s">
        <v>3017</v>
      </c>
      <c r="F327" s="218" t="s">
        <v>3018</v>
      </c>
      <c r="G327" s="219" t="s">
        <v>214</v>
      </c>
      <c r="H327" s="220">
        <v>2</v>
      </c>
      <c r="I327" s="221"/>
      <c r="J327" s="222">
        <f>ROUND(I327*H327,2)</f>
        <v>0</v>
      </c>
      <c r="K327" s="218" t="s">
        <v>215</v>
      </c>
      <c r="L327" s="47"/>
      <c r="M327" s="223" t="s">
        <v>19</v>
      </c>
      <c r="N327" s="224" t="s">
        <v>42</v>
      </c>
      <c r="O327" s="87"/>
      <c r="P327" s="225">
        <f>O327*H327</f>
        <v>0</v>
      </c>
      <c r="Q327" s="225">
        <v>0</v>
      </c>
      <c r="R327" s="225">
        <f>Q327*H327</f>
        <v>0</v>
      </c>
      <c r="S327" s="225">
        <v>0</v>
      </c>
      <c r="T327" s="226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227" t="s">
        <v>216</v>
      </c>
      <c r="AT327" s="227" t="s">
        <v>211</v>
      </c>
      <c r="AU327" s="227" t="s">
        <v>81</v>
      </c>
      <c r="AY327" s="20" t="s">
        <v>209</v>
      </c>
      <c r="BE327" s="228">
        <f>IF(N327="základní",J327,0)</f>
        <v>0</v>
      </c>
      <c r="BF327" s="228">
        <f>IF(N327="snížená",J327,0)</f>
        <v>0</v>
      </c>
      <c r="BG327" s="228">
        <f>IF(N327="zákl. přenesená",J327,0)</f>
        <v>0</v>
      </c>
      <c r="BH327" s="228">
        <f>IF(N327="sníž. přenesená",J327,0)</f>
        <v>0</v>
      </c>
      <c r="BI327" s="228">
        <f>IF(N327="nulová",J327,0)</f>
        <v>0</v>
      </c>
      <c r="BJ327" s="20" t="s">
        <v>79</v>
      </c>
      <c r="BK327" s="228">
        <f>ROUND(I327*H327,2)</f>
        <v>0</v>
      </c>
      <c r="BL327" s="20" t="s">
        <v>216</v>
      </c>
      <c r="BM327" s="227" t="s">
        <v>3019</v>
      </c>
    </row>
    <row r="328" s="2" customFormat="1">
      <c r="A328" s="41"/>
      <c r="B328" s="42"/>
      <c r="C328" s="43"/>
      <c r="D328" s="229" t="s">
        <v>218</v>
      </c>
      <c r="E328" s="43"/>
      <c r="F328" s="230" t="s">
        <v>3020</v>
      </c>
      <c r="G328" s="43"/>
      <c r="H328" s="43"/>
      <c r="I328" s="231"/>
      <c r="J328" s="43"/>
      <c r="K328" s="43"/>
      <c r="L328" s="47"/>
      <c r="M328" s="232"/>
      <c r="N328" s="233"/>
      <c r="O328" s="87"/>
      <c r="P328" s="87"/>
      <c r="Q328" s="87"/>
      <c r="R328" s="87"/>
      <c r="S328" s="87"/>
      <c r="T328" s="88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T328" s="20" t="s">
        <v>218</v>
      </c>
      <c r="AU328" s="20" t="s">
        <v>81</v>
      </c>
    </row>
    <row r="329" s="14" customFormat="1">
      <c r="A329" s="14"/>
      <c r="B329" s="245"/>
      <c r="C329" s="246"/>
      <c r="D329" s="236" t="s">
        <v>220</v>
      </c>
      <c r="E329" s="247" t="s">
        <v>19</v>
      </c>
      <c r="F329" s="248" t="s">
        <v>3021</v>
      </c>
      <c r="G329" s="246"/>
      <c r="H329" s="249">
        <v>2</v>
      </c>
      <c r="I329" s="250"/>
      <c r="J329" s="246"/>
      <c r="K329" s="246"/>
      <c r="L329" s="251"/>
      <c r="M329" s="252"/>
      <c r="N329" s="253"/>
      <c r="O329" s="253"/>
      <c r="P329" s="253"/>
      <c r="Q329" s="253"/>
      <c r="R329" s="253"/>
      <c r="S329" s="253"/>
      <c r="T329" s="25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5" t="s">
        <v>220</v>
      </c>
      <c r="AU329" s="255" t="s">
        <v>81</v>
      </c>
      <c r="AV329" s="14" t="s">
        <v>81</v>
      </c>
      <c r="AW329" s="14" t="s">
        <v>32</v>
      </c>
      <c r="AX329" s="14" t="s">
        <v>79</v>
      </c>
      <c r="AY329" s="255" t="s">
        <v>209</v>
      </c>
    </row>
    <row r="330" s="2" customFormat="1" ht="16.5" customHeight="1">
      <c r="A330" s="41"/>
      <c r="B330" s="42"/>
      <c r="C330" s="278" t="s">
        <v>520</v>
      </c>
      <c r="D330" s="278" t="s">
        <v>681</v>
      </c>
      <c r="E330" s="279" t="s">
        <v>3022</v>
      </c>
      <c r="F330" s="280" t="s">
        <v>3023</v>
      </c>
      <c r="G330" s="281" t="s">
        <v>214</v>
      </c>
      <c r="H330" s="282">
        <v>2</v>
      </c>
      <c r="I330" s="283"/>
      <c r="J330" s="284">
        <f>ROUND(I330*H330,2)</f>
        <v>0</v>
      </c>
      <c r="K330" s="280" t="s">
        <v>19</v>
      </c>
      <c r="L330" s="285"/>
      <c r="M330" s="286" t="s">
        <v>19</v>
      </c>
      <c r="N330" s="287" t="s">
        <v>42</v>
      </c>
      <c r="O330" s="87"/>
      <c r="P330" s="225">
        <f>O330*H330</f>
        <v>0</v>
      </c>
      <c r="Q330" s="225">
        <v>0.00031</v>
      </c>
      <c r="R330" s="225">
        <f>Q330*H330</f>
        <v>0.00062</v>
      </c>
      <c r="S330" s="225">
        <v>0</v>
      </c>
      <c r="T330" s="226">
        <f>S330*H330</f>
        <v>0</v>
      </c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R330" s="227" t="s">
        <v>250</v>
      </c>
      <c r="AT330" s="227" t="s">
        <v>681</v>
      </c>
      <c r="AU330" s="227" t="s">
        <v>81</v>
      </c>
      <c r="AY330" s="20" t="s">
        <v>209</v>
      </c>
      <c r="BE330" s="228">
        <f>IF(N330="základní",J330,0)</f>
        <v>0</v>
      </c>
      <c r="BF330" s="228">
        <f>IF(N330="snížená",J330,0)</f>
        <v>0</v>
      </c>
      <c r="BG330" s="228">
        <f>IF(N330="zákl. přenesená",J330,0)</f>
        <v>0</v>
      </c>
      <c r="BH330" s="228">
        <f>IF(N330="sníž. přenesená",J330,0)</f>
        <v>0</v>
      </c>
      <c r="BI330" s="228">
        <f>IF(N330="nulová",J330,0)</f>
        <v>0</v>
      </c>
      <c r="BJ330" s="20" t="s">
        <v>79</v>
      </c>
      <c r="BK330" s="228">
        <f>ROUND(I330*H330,2)</f>
        <v>0</v>
      </c>
      <c r="BL330" s="20" t="s">
        <v>216</v>
      </c>
      <c r="BM330" s="227" t="s">
        <v>3024</v>
      </c>
    </row>
    <row r="331" s="2" customFormat="1" ht="21.75" customHeight="1">
      <c r="A331" s="41"/>
      <c r="B331" s="42"/>
      <c r="C331" s="216" t="s">
        <v>525</v>
      </c>
      <c r="D331" s="216" t="s">
        <v>211</v>
      </c>
      <c r="E331" s="217" t="s">
        <v>3025</v>
      </c>
      <c r="F331" s="218" t="s">
        <v>3026</v>
      </c>
      <c r="G331" s="219" t="s">
        <v>214</v>
      </c>
      <c r="H331" s="220">
        <v>30</v>
      </c>
      <c r="I331" s="221"/>
      <c r="J331" s="222">
        <f>ROUND(I331*H331,2)</f>
        <v>0</v>
      </c>
      <c r="K331" s="218" t="s">
        <v>215</v>
      </c>
      <c r="L331" s="47"/>
      <c r="M331" s="223" t="s">
        <v>19</v>
      </c>
      <c r="N331" s="224" t="s">
        <v>42</v>
      </c>
      <c r="O331" s="87"/>
      <c r="P331" s="225">
        <f>O331*H331</f>
        <v>0</v>
      </c>
      <c r="Q331" s="225">
        <v>0</v>
      </c>
      <c r="R331" s="225">
        <f>Q331*H331</f>
        <v>0</v>
      </c>
      <c r="S331" s="225">
        <v>0</v>
      </c>
      <c r="T331" s="226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227" t="s">
        <v>216</v>
      </c>
      <c r="AT331" s="227" t="s">
        <v>211</v>
      </c>
      <c r="AU331" s="227" t="s">
        <v>81</v>
      </c>
      <c r="AY331" s="20" t="s">
        <v>209</v>
      </c>
      <c r="BE331" s="228">
        <f>IF(N331="základní",J331,0)</f>
        <v>0</v>
      </c>
      <c r="BF331" s="228">
        <f>IF(N331="snížená",J331,0)</f>
        <v>0</v>
      </c>
      <c r="BG331" s="228">
        <f>IF(N331="zákl. přenesená",J331,0)</f>
        <v>0</v>
      </c>
      <c r="BH331" s="228">
        <f>IF(N331="sníž. přenesená",J331,0)</f>
        <v>0</v>
      </c>
      <c r="BI331" s="228">
        <f>IF(N331="nulová",J331,0)</f>
        <v>0</v>
      </c>
      <c r="BJ331" s="20" t="s">
        <v>79</v>
      </c>
      <c r="BK331" s="228">
        <f>ROUND(I331*H331,2)</f>
        <v>0</v>
      </c>
      <c r="BL331" s="20" t="s">
        <v>216</v>
      </c>
      <c r="BM331" s="227" t="s">
        <v>3027</v>
      </c>
    </row>
    <row r="332" s="2" customFormat="1">
      <c r="A332" s="41"/>
      <c r="B332" s="42"/>
      <c r="C332" s="43"/>
      <c r="D332" s="229" t="s">
        <v>218</v>
      </c>
      <c r="E332" s="43"/>
      <c r="F332" s="230" t="s">
        <v>3028</v>
      </c>
      <c r="G332" s="43"/>
      <c r="H332" s="43"/>
      <c r="I332" s="231"/>
      <c r="J332" s="43"/>
      <c r="K332" s="43"/>
      <c r="L332" s="47"/>
      <c r="M332" s="232"/>
      <c r="N332" s="233"/>
      <c r="O332" s="87"/>
      <c r="P332" s="87"/>
      <c r="Q332" s="87"/>
      <c r="R332" s="87"/>
      <c r="S332" s="87"/>
      <c r="T332" s="88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T332" s="20" t="s">
        <v>218</v>
      </c>
      <c r="AU332" s="20" t="s">
        <v>81</v>
      </c>
    </row>
    <row r="333" s="13" customFormat="1">
      <c r="A333" s="13"/>
      <c r="B333" s="234"/>
      <c r="C333" s="235"/>
      <c r="D333" s="236" t="s">
        <v>220</v>
      </c>
      <c r="E333" s="237" t="s">
        <v>19</v>
      </c>
      <c r="F333" s="238" t="s">
        <v>2906</v>
      </c>
      <c r="G333" s="235"/>
      <c r="H333" s="237" t="s">
        <v>19</v>
      </c>
      <c r="I333" s="239"/>
      <c r="J333" s="235"/>
      <c r="K333" s="235"/>
      <c r="L333" s="240"/>
      <c r="M333" s="241"/>
      <c r="N333" s="242"/>
      <c r="O333" s="242"/>
      <c r="P333" s="242"/>
      <c r="Q333" s="242"/>
      <c r="R333" s="242"/>
      <c r="S333" s="242"/>
      <c r="T333" s="24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4" t="s">
        <v>220</v>
      </c>
      <c r="AU333" s="244" t="s">
        <v>81</v>
      </c>
      <c r="AV333" s="13" t="s">
        <v>79</v>
      </c>
      <c r="AW333" s="13" t="s">
        <v>32</v>
      </c>
      <c r="AX333" s="13" t="s">
        <v>71</v>
      </c>
      <c r="AY333" s="244" t="s">
        <v>209</v>
      </c>
    </row>
    <row r="334" s="13" customFormat="1">
      <c r="A334" s="13"/>
      <c r="B334" s="234"/>
      <c r="C334" s="235"/>
      <c r="D334" s="236" t="s">
        <v>220</v>
      </c>
      <c r="E334" s="237" t="s">
        <v>19</v>
      </c>
      <c r="F334" s="238" t="s">
        <v>2994</v>
      </c>
      <c r="G334" s="235"/>
      <c r="H334" s="237" t="s">
        <v>19</v>
      </c>
      <c r="I334" s="239"/>
      <c r="J334" s="235"/>
      <c r="K334" s="235"/>
      <c r="L334" s="240"/>
      <c r="M334" s="241"/>
      <c r="N334" s="242"/>
      <c r="O334" s="242"/>
      <c r="P334" s="242"/>
      <c r="Q334" s="242"/>
      <c r="R334" s="242"/>
      <c r="S334" s="242"/>
      <c r="T334" s="24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4" t="s">
        <v>220</v>
      </c>
      <c r="AU334" s="244" t="s">
        <v>81</v>
      </c>
      <c r="AV334" s="13" t="s">
        <v>79</v>
      </c>
      <c r="AW334" s="13" t="s">
        <v>32</v>
      </c>
      <c r="AX334" s="13" t="s">
        <v>71</v>
      </c>
      <c r="AY334" s="244" t="s">
        <v>209</v>
      </c>
    </row>
    <row r="335" s="14" customFormat="1">
      <c r="A335" s="14"/>
      <c r="B335" s="245"/>
      <c r="C335" s="246"/>
      <c r="D335" s="236" t="s">
        <v>220</v>
      </c>
      <c r="E335" s="247" t="s">
        <v>19</v>
      </c>
      <c r="F335" s="248" t="s">
        <v>405</v>
      </c>
      <c r="G335" s="246"/>
      <c r="H335" s="249">
        <v>30</v>
      </c>
      <c r="I335" s="250"/>
      <c r="J335" s="246"/>
      <c r="K335" s="246"/>
      <c r="L335" s="251"/>
      <c r="M335" s="252"/>
      <c r="N335" s="253"/>
      <c r="O335" s="253"/>
      <c r="P335" s="253"/>
      <c r="Q335" s="253"/>
      <c r="R335" s="253"/>
      <c r="S335" s="253"/>
      <c r="T335" s="25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5" t="s">
        <v>220</v>
      </c>
      <c r="AU335" s="255" t="s">
        <v>81</v>
      </c>
      <c r="AV335" s="14" t="s">
        <v>81</v>
      </c>
      <c r="AW335" s="14" t="s">
        <v>32</v>
      </c>
      <c r="AX335" s="14" t="s">
        <v>79</v>
      </c>
      <c r="AY335" s="255" t="s">
        <v>209</v>
      </c>
    </row>
    <row r="336" s="2" customFormat="1" ht="16.5" customHeight="1">
      <c r="A336" s="41"/>
      <c r="B336" s="42"/>
      <c r="C336" s="278" t="s">
        <v>530</v>
      </c>
      <c r="D336" s="278" t="s">
        <v>681</v>
      </c>
      <c r="E336" s="279" t="s">
        <v>3029</v>
      </c>
      <c r="F336" s="280" t="s">
        <v>3030</v>
      </c>
      <c r="G336" s="281" t="s">
        <v>214</v>
      </c>
      <c r="H336" s="282">
        <v>30</v>
      </c>
      <c r="I336" s="283"/>
      <c r="J336" s="284">
        <f>ROUND(I336*H336,2)</f>
        <v>0</v>
      </c>
      <c r="K336" s="280" t="s">
        <v>215</v>
      </c>
      <c r="L336" s="285"/>
      <c r="M336" s="286" t="s">
        <v>19</v>
      </c>
      <c r="N336" s="287" t="s">
        <v>42</v>
      </c>
      <c r="O336" s="87"/>
      <c r="P336" s="225">
        <f>O336*H336</f>
        <v>0</v>
      </c>
      <c r="Q336" s="225">
        <v>0.0025000000000000001</v>
      </c>
      <c r="R336" s="225">
        <f>Q336*H336</f>
        <v>0.074999999999999997</v>
      </c>
      <c r="S336" s="225">
        <v>0</v>
      </c>
      <c r="T336" s="226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227" t="s">
        <v>250</v>
      </c>
      <c r="AT336" s="227" t="s">
        <v>681</v>
      </c>
      <c r="AU336" s="227" t="s">
        <v>81</v>
      </c>
      <c r="AY336" s="20" t="s">
        <v>209</v>
      </c>
      <c r="BE336" s="228">
        <f>IF(N336="základní",J336,0)</f>
        <v>0</v>
      </c>
      <c r="BF336" s="228">
        <f>IF(N336="snížená",J336,0)</f>
        <v>0</v>
      </c>
      <c r="BG336" s="228">
        <f>IF(N336="zákl. přenesená",J336,0)</f>
        <v>0</v>
      </c>
      <c r="BH336" s="228">
        <f>IF(N336="sníž. přenesená",J336,0)</f>
        <v>0</v>
      </c>
      <c r="BI336" s="228">
        <f>IF(N336="nulová",J336,0)</f>
        <v>0</v>
      </c>
      <c r="BJ336" s="20" t="s">
        <v>79</v>
      </c>
      <c r="BK336" s="228">
        <f>ROUND(I336*H336,2)</f>
        <v>0</v>
      </c>
      <c r="BL336" s="20" t="s">
        <v>216</v>
      </c>
      <c r="BM336" s="227" t="s">
        <v>3031</v>
      </c>
    </row>
    <row r="337" s="2" customFormat="1" ht="21.75" customHeight="1">
      <c r="A337" s="41"/>
      <c r="B337" s="42"/>
      <c r="C337" s="216" t="s">
        <v>535</v>
      </c>
      <c r="D337" s="216" t="s">
        <v>211</v>
      </c>
      <c r="E337" s="217" t="s">
        <v>3032</v>
      </c>
      <c r="F337" s="218" t="s">
        <v>3033</v>
      </c>
      <c r="G337" s="219" t="s">
        <v>214</v>
      </c>
      <c r="H337" s="220">
        <v>1</v>
      </c>
      <c r="I337" s="221"/>
      <c r="J337" s="222">
        <f>ROUND(I337*H337,2)</f>
        <v>0</v>
      </c>
      <c r="K337" s="218" t="s">
        <v>215</v>
      </c>
      <c r="L337" s="47"/>
      <c r="M337" s="223" t="s">
        <v>19</v>
      </c>
      <c r="N337" s="224" t="s">
        <v>42</v>
      </c>
      <c r="O337" s="87"/>
      <c r="P337" s="225">
        <f>O337*H337</f>
        <v>0</v>
      </c>
      <c r="Q337" s="225">
        <v>0</v>
      </c>
      <c r="R337" s="225">
        <f>Q337*H337</f>
        <v>0</v>
      </c>
      <c r="S337" s="225">
        <v>0</v>
      </c>
      <c r="T337" s="226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227" t="s">
        <v>216</v>
      </c>
      <c r="AT337" s="227" t="s">
        <v>211</v>
      </c>
      <c r="AU337" s="227" t="s">
        <v>81</v>
      </c>
      <c r="AY337" s="20" t="s">
        <v>209</v>
      </c>
      <c r="BE337" s="228">
        <f>IF(N337="základní",J337,0)</f>
        <v>0</v>
      </c>
      <c r="BF337" s="228">
        <f>IF(N337="snížená",J337,0)</f>
        <v>0</v>
      </c>
      <c r="BG337" s="228">
        <f>IF(N337="zákl. přenesená",J337,0)</f>
        <v>0</v>
      </c>
      <c r="BH337" s="228">
        <f>IF(N337="sníž. přenesená",J337,0)</f>
        <v>0</v>
      </c>
      <c r="BI337" s="228">
        <f>IF(N337="nulová",J337,0)</f>
        <v>0</v>
      </c>
      <c r="BJ337" s="20" t="s">
        <v>79</v>
      </c>
      <c r="BK337" s="228">
        <f>ROUND(I337*H337,2)</f>
        <v>0</v>
      </c>
      <c r="BL337" s="20" t="s">
        <v>216</v>
      </c>
      <c r="BM337" s="227" t="s">
        <v>3034</v>
      </c>
    </row>
    <row r="338" s="2" customFormat="1">
      <c r="A338" s="41"/>
      <c r="B338" s="42"/>
      <c r="C338" s="43"/>
      <c r="D338" s="229" t="s">
        <v>218</v>
      </c>
      <c r="E338" s="43"/>
      <c r="F338" s="230" t="s">
        <v>3035</v>
      </c>
      <c r="G338" s="43"/>
      <c r="H338" s="43"/>
      <c r="I338" s="231"/>
      <c r="J338" s="43"/>
      <c r="K338" s="43"/>
      <c r="L338" s="47"/>
      <c r="M338" s="232"/>
      <c r="N338" s="233"/>
      <c r="O338" s="87"/>
      <c r="P338" s="87"/>
      <c r="Q338" s="87"/>
      <c r="R338" s="87"/>
      <c r="S338" s="87"/>
      <c r="T338" s="88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T338" s="20" t="s">
        <v>218</v>
      </c>
      <c r="AU338" s="20" t="s">
        <v>81</v>
      </c>
    </row>
    <row r="339" s="13" customFormat="1">
      <c r="A339" s="13"/>
      <c r="B339" s="234"/>
      <c r="C339" s="235"/>
      <c r="D339" s="236" t="s">
        <v>220</v>
      </c>
      <c r="E339" s="237" t="s">
        <v>19</v>
      </c>
      <c r="F339" s="238" t="s">
        <v>2906</v>
      </c>
      <c r="G339" s="235"/>
      <c r="H339" s="237" t="s">
        <v>19</v>
      </c>
      <c r="I339" s="239"/>
      <c r="J339" s="235"/>
      <c r="K339" s="235"/>
      <c r="L339" s="240"/>
      <c r="M339" s="241"/>
      <c r="N339" s="242"/>
      <c r="O339" s="242"/>
      <c r="P339" s="242"/>
      <c r="Q339" s="242"/>
      <c r="R339" s="242"/>
      <c r="S339" s="242"/>
      <c r="T339" s="24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4" t="s">
        <v>220</v>
      </c>
      <c r="AU339" s="244" t="s">
        <v>81</v>
      </c>
      <c r="AV339" s="13" t="s">
        <v>79</v>
      </c>
      <c r="AW339" s="13" t="s">
        <v>32</v>
      </c>
      <c r="AX339" s="13" t="s">
        <v>71</v>
      </c>
      <c r="AY339" s="244" t="s">
        <v>209</v>
      </c>
    </row>
    <row r="340" s="13" customFormat="1">
      <c r="A340" s="13"/>
      <c r="B340" s="234"/>
      <c r="C340" s="235"/>
      <c r="D340" s="236" t="s">
        <v>220</v>
      </c>
      <c r="E340" s="237" t="s">
        <v>19</v>
      </c>
      <c r="F340" s="238" t="s">
        <v>3004</v>
      </c>
      <c r="G340" s="235"/>
      <c r="H340" s="237" t="s">
        <v>19</v>
      </c>
      <c r="I340" s="239"/>
      <c r="J340" s="235"/>
      <c r="K340" s="235"/>
      <c r="L340" s="240"/>
      <c r="M340" s="241"/>
      <c r="N340" s="242"/>
      <c r="O340" s="242"/>
      <c r="P340" s="242"/>
      <c r="Q340" s="242"/>
      <c r="R340" s="242"/>
      <c r="S340" s="242"/>
      <c r="T340" s="24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4" t="s">
        <v>220</v>
      </c>
      <c r="AU340" s="244" t="s">
        <v>81</v>
      </c>
      <c r="AV340" s="13" t="s">
        <v>79</v>
      </c>
      <c r="AW340" s="13" t="s">
        <v>32</v>
      </c>
      <c r="AX340" s="13" t="s">
        <v>71</v>
      </c>
      <c r="AY340" s="244" t="s">
        <v>209</v>
      </c>
    </row>
    <row r="341" s="14" customFormat="1">
      <c r="A341" s="14"/>
      <c r="B341" s="245"/>
      <c r="C341" s="246"/>
      <c r="D341" s="236" t="s">
        <v>220</v>
      </c>
      <c r="E341" s="247" t="s">
        <v>19</v>
      </c>
      <c r="F341" s="248" t="s">
        <v>79</v>
      </c>
      <c r="G341" s="246"/>
      <c r="H341" s="249">
        <v>1</v>
      </c>
      <c r="I341" s="250"/>
      <c r="J341" s="246"/>
      <c r="K341" s="246"/>
      <c r="L341" s="251"/>
      <c r="M341" s="252"/>
      <c r="N341" s="253"/>
      <c r="O341" s="253"/>
      <c r="P341" s="253"/>
      <c r="Q341" s="253"/>
      <c r="R341" s="253"/>
      <c r="S341" s="253"/>
      <c r="T341" s="25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5" t="s">
        <v>220</v>
      </c>
      <c r="AU341" s="255" t="s">
        <v>81</v>
      </c>
      <c r="AV341" s="14" t="s">
        <v>81</v>
      </c>
      <c r="AW341" s="14" t="s">
        <v>32</v>
      </c>
      <c r="AX341" s="14" t="s">
        <v>79</v>
      </c>
      <c r="AY341" s="255" t="s">
        <v>209</v>
      </c>
    </row>
    <row r="342" s="2" customFormat="1" ht="16.5" customHeight="1">
      <c r="A342" s="41"/>
      <c r="B342" s="42"/>
      <c r="C342" s="278" t="s">
        <v>541</v>
      </c>
      <c r="D342" s="278" t="s">
        <v>681</v>
      </c>
      <c r="E342" s="279" t="s">
        <v>3036</v>
      </c>
      <c r="F342" s="280" t="s">
        <v>3037</v>
      </c>
      <c r="G342" s="281" t="s">
        <v>214</v>
      </c>
      <c r="H342" s="282">
        <v>1</v>
      </c>
      <c r="I342" s="283"/>
      <c r="J342" s="284">
        <f>ROUND(I342*H342,2)</f>
        <v>0</v>
      </c>
      <c r="K342" s="280" t="s">
        <v>215</v>
      </c>
      <c r="L342" s="285"/>
      <c r="M342" s="286" t="s">
        <v>19</v>
      </c>
      <c r="N342" s="287" t="s">
        <v>42</v>
      </c>
      <c r="O342" s="87"/>
      <c r="P342" s="225">
        <f>O342*H342</f>
        <v>0</v>
      </c>
      <c r="Q342" s="225">
        <v>0.0028500000000000001</v>
      </c>
      <c r="R342" s="225">
        <f>Q342*H342</f>
        <v>0.0028500000000000001</v>
      </c>
      <c r="S342" s="225">
        <v>0</v>
      </c>
      <c r="T342" s="226">
        <f>S342*H342</f>
        <v>0</v>
      </c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R342" s="227" t="s">
        <v>250</v>
      </c>
      <c r="AT342" s="227" t="s">
        <v>681</v>
      </c>
      <c r="AU342" s="227" t="s">
        <v>81</v>
      </c>
      <c r="AY342" s="20" t="s">
        <v>209</v>
      </c>
      <c r="BE342" s="228">
        <f>IF(N342="základní",J342,0)</f>
        <v>0</v>
      </c>
      <c r="BF342" s="228">
        <f>IF(N342="snížená",J342,0)</f>
        <v>0</v>
      </c>
      <c r="BG342" s="228">
        <f>IF(N342="zákl. přenesená",J342,0)</f>
        <v>0</v>
      </c>
      <c r="BH342" s="228">
        <f>IF(N342="sníž. přenesená",J342,0)</f>
        <v>0</v>
      </c>
      <c r="BI342" s="228">
        <f>IF(N342="nulová",J342,0)</f>
        <v>0</v>
      </c>
      <c r="BJ342" s="20" t="s">
        <v>79</v>
      </c>
      <c r="BK342" s="228">
        <f>ROUND(I342*H342,2)</f>
        <v>0</v>
      </c>
      <c r="BL342" s="20" t="s">
        <v>216</v>
      </c>
      <c r="BM342" s="227" t="s">
        <v>3038</v>
      </c>
    </row>
    <row r="343" s="2" customFormat="1" ht="24.15" customHeight="1">
      <c r="A343" s="41"/>
      <c r="B343" s="42"/>
      <c r="C343" s="216" t="s">
        <v>547</v>
      </c>
      <c r="D343" s="216" t="s">
        <v>211</v>
      </c>
      <c r="E343" s="217" t="s">
        <v>3039</v>
      </c>
      <c r="F343" s="218" t="s">
        <v>3040</v>
      </c>
      <c r="G343" s="219" t="s">
        <v>214</v>
      </c>
      <c r="H343" s="220">
        <v>30</v>
      </c>
      <c r="I343" s="221"/>
      <c r="J343" s="222">
        <f>ROUND(I343*H343,2)</f>
        <v>0</v>
      </c>
      <c r="K343" s="218" t="s">
        <v>215</v>
      </c>
      <c r="L343" s="47"/>
      <c r="M343" s="223" t="s">
        <v>19</v>
      </c>
      <c r="N343" s="224" t="s">
        <v>42</v>
      </c>
      <c r="O343" s="87"/>
      <c r="P343" s="225">
        <f>O343*H343</f>
        <v>0</v>
      </c>
      <c r="Q343" s="225">
        <v>0</v>
      </c>
      <c r="R343" s="225">
        <f>Q343*H343</f>
        <v>0</v>
      </c>
      <c r="S343" s="225">
        <v>0</v>
      </c>
      <c r="T343" s="226">
        <f>S343*H343</f>
        <v>0</v>
      </c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R343" s="227" t="s">
        <v>216</v>
      </c>
      <c r="AT343" s="227" t="s">
        <v>211</v>
      </c>
      <c r="AU343" s="227" t="s">
        <v>81</v>
      </c>
      <c r="AY343" s="20" t="s">
        <v>209</v>
      </c>
      <c r="BE343" s="228">
        <f>IF(N343="základní",J343,0)</f>
        <v>0</v>
      </c>
      <c r="BF343" s="228">
        <f>IF(N343="snížená",J343,0)</f>
        <v>0</v>
      </c>
      <c r="BG343" s="228">
        <f>IF(N343="zákl. přenesená",J343,0)</f>
        <v>0</v>
      </c>
      <c r="BH343" s="228">
        <f>IF(N343="sníž. přenesená",J343,0)</f>
        <v>0</v>
      </c>
      <c r="BI343" s="228">
        <f>IF(N343="nulová",J343,0)</f>
        <v>0</v>
      </c>
      <c r="BJ343" s="20" t="s">
        <v>79</v>
      </c>
      <c r="BK343" s="228">
        <f>ROUND(I343*H343,2)</f>
        <v>0</v>
      </c>
      <c r="BL343" s="20" t="s">
        <v>216</v>
      </c>
      <c r="BM343" s="227" t="s">
        <v>3041</v>
      </c>
    </row>
    <row r="344" s="2" customFormat="1">
      <c r="A344" s="41"/>
      <c r="B344" s="42"/>
      <c r="C344" s="43"/>
      <c r="D344" s="229" t="s">
        <v>218</v>
      </c>
      <c r="E344" s="43"/>
      <c r="F344" s="230" t="s">
        <v>3042</v>
      </c>
      <c r="G344" s="43"/>
      <c r="H344" s="43"/>
      <c r="I344" s="231"/>
      <c r="J344" s="43"/>
      <c r="K344" s="43"/>
      <c r="L344" s="47"/>
      <c r="M344" s="232"/>
      <c r="N344" s="233"/>
      <c r="O344" s="87"/>
      <c r="P344" s="87"/>
      <c r="Q344" s="87"/>
      <c r="R344" s="87"/>
      <c r="S344" s="87"/>
      <c r="T344" s="88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T344" s="20" t="s">
        <v>218</v>
      </c>
      <c r="AU344" s="20" t="s">
        <v>81</v>
      </c>
    </row>
    <row r="345" s="13" customFormat="1">
      <c r="A345" s="13"/>
      <c r="B345" s="234"/>
      <c r="C345" s="235"/>
      <c r="D345" s="236" t="s">
        <v>220</v>
      </c>
      <c r="E345" s="237" t="s">
        <v>19</v>
      </c>
      <c r="F345" s="238" t="s">
        <v>2906</v>
      </c>
      <c r="G345" s="235"/>
      <c r="H345" s="237" t="s">
        <v>19</v>
      </c>
      <c r="I345" s="239"/>
      <c r="J345" s="235"/>
      <c r="K345" s="235"/>
      <c r="L345" s="240"/>
      <c r="M345" s="241"/>
      <c r="N345" s="242"/>
      <c r="O345" s="242"/>
      <c r="P345" s="242"/>
      <c r="Q345" s="242"/>
      <c r="R345" s="242"/>
      <c r="S345" s="242"/>
      <c r="T345" s="24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4" t="s">
        <v>220</v>
      </c>
      <c r="AU345" s="244" t="s">
        <v>81</v>
      </c>
      <c r="AV345" s="13" t="s">
        <v>79</v>
      </c>
      <c r="AW345" s="13" t="s">
        <v>32</v>
      </c>
      <c r="AX345" s="13" t="s">
        <v>71</v>
      </c>
      <c r="AY345" s="244" t="s">
        <v>209</v>
      </c>
    </row>
    <row r="346" s="14" customFormat="1">
      <c r="A346" s="14"/>
      <c r="B346" s="245"/>
      <c r="C346" s="246"/>
      <c r="D346" s="236" t="s">
        <v>220</v>
      </c>
      <c r="E346" s="247" t="s">
        <v>19</v>
      </c>
      <c r="F346" s="248" t="s">
        <v>405</v>
      </c>
      <c r="G346" s="246"/>
      <c r="H346" s="249">
        <v>30</v>
      </c>
      <c r="I346" s="250"/>
      <c r="J346" s="246"/>
      <c r="K346" s="246"/>
      <c r="L346" s="251"/>
      <c r="M346" s="252"/>
      <c r="N346" s="253"/>
      <c r="O346" s="253"/>
      <c r="P346" s="253"/>
      <c r="Q346" s="253"/>
      <c r="R346" s="253"/>
      <c r="S346" s="253"/>
      <c r="T346" s="25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5" t="s">
        <v>220</v>
      </c>
      <c r="AU346" s="255" t="s">
        <v>81</v>
      </c>
      <c r="AV346" s="14" t="s">
        <v>81</v>
      </c>
      <c r="AW346" s="14" t="s">
        <v>32</v>
      </c>
      <c r="AX346" s="14" t="s">
        <v>79</v>
      </c>
      <c r="AY346" s="255" t="s">
        <v>209</v>
      </c>
    </row>
    <row r="347" s="2" customFormat="1" ht="16.5" customHeight="1">
      <c r="A347" s="41"/>
      <c r="B347" s="42"/>
      <c r="C347" s="278" t="s">
        <v>552</v>
      </c>
      <c r="D347" s="278" t="s">
        <v>681</v>
      </c>
      <c r="E347" s="279" t="s">
        <v>3043</v>
      </c>
      <c r="F347" s="280" t="s">
        <v>3044</v>
      </c>
      <c r="G347" s="281" t="s">
        <v>214</v>
      </c>
      <c r="H347" s="282">
        <v>30</v>
      </c>
      <c r="I347" s="283"/>
      <c r="J347" s="284">
        <f>ROUND(I347*H347,2)</f>
        <v>0</v>
      </c>
      <c r="K347" s="280" t="s">
        <v>215</v>
      </c>
      <c r="L347" s="285"/>
      <c r="M347" s="286" t="s">
        <v>19</v>
      </c>
      <c r="N347" s="287" t="s">
        <v>42</v>
      </c>
      <c r="O347" s="87"/>
      <c r="P347" s="225">
        <f>O347*H347</f>
        <v>0</v>
      </c>
      <c r="Q347" s="225">
        <v>0.0025999999999999999</v>
      </c>
      <c r="R347" s="225">
        <f>Q347*H347</f>
        <v>0.078</v>
      </c>
      <c r="S347" s="225">
        <v>0</v>
      </c>
      <c r="T347" s="226">
        <f>S347*H347</f>
        <v>0</v>
      </c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R347" s="227" t="s">
        <v>250</v>
      </c>
      <c r="AT347" s="227" t="s">
        <v>681</v>
      </c>
      <c r="AU347" s="227" t="s">
        <v>81</v>
      </c>
      <c r="AY347" s="20" t="s">
        <v>209</v>
      </c>
      <c r="BE347" s="228">
        <f>IF(N347="základní",J347,0)</f>
        <v>0</v>
      </c>
      <c r="BF347" s="228">
        <f>IF(N347="snížená",J347,0)</f>
        <v>0</v>
      </c>
      <c r="BG347" s="228">
        <f>IF(N347="zákl. přenesená",J347,0)</f>
        <v>0</v>
      </c>
      <c r="BH347" s="228">
        <f>IF(N347="sníž. přenesená",J347,0)</f>
        <v>0</v>
      </c>
      <c r="BI347" s="228">
        <f>IF(N347="nulová",J347,0)</f>
        <v>0</v>
      </c>
      <c r="BJ347" s="20" t="s">
        <v>79</v>
      </c>
      <c r="BK347" s="228">
        <f>ROUND(I347*H347,2)</f>
        <v>0</v>
      </c>
      <c r="BL347" s="20" t="s">
        <v>216</v>
      </c>
      <c r="BM347" s="227" t="s">
        <v>3045</v>
      </c>
    </row>
    <row r="348" s="2" customFormat="1" ht="24.15" customHeight="1">
      <c r="A348" s="41"/>
      <c r="B348" s="42"/>
      <c r="C348" s="216" t="s">
        <v>557</v>
      </c>
      <c r="D348" s="216" t="s">
        <v>211</v>
      </c>
      <c r="E348" s="217" t="s">
        <v>949</v>
      </c>
      <c r="F348" s="218" t="s">
        <v>950</v>
      </c>
      <c r="G348" s="219" t="s">
        <v>214</v>
      </c>
      <c r="H348" s="220">
        <v>1</v>
      </c>
      <c r="I348" s="221"/>
      <c r="J348" s="222">
        <f>ROUND(I348*H348,2)</f>
        <v>0</v>
      </c>
      <c r="K348" s="218" t="s">
        <v>215</v>
      </c>
      <c r="L348" s="47"/>
      <c r="M348" s="223" t="s">
        <v>19</v>
      </c>
      <c r="N348" s="224" t="s">
        <v>42</v>
      </c>
      <c r="O348" s="87"/>
      <c r="P348" s="225">
        <f>O348*H348</f>
        <v>0</v>
      </c>
      <c r="Q348" s="225">
        <v>0</v>
      </c>
      <c r="R348" s="225">
        <f>Q348*H348</f>
        <v>0</v>
      </c>
      <c r="S348" s="225">
        <v>0</v>
      </c>
      <c r="T348" s="226">
        <f>S348*H348</f>
        <v>0</v>
      </c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R348" s="227" t="s">
        <v>216</v>
      </c>
      <c r="AT348" s="227" t="s">
        <v>211</v>
      </c>
      <c r="AU348" s="227" t="s">
        <v>81</v>
      </c>
      <c r="AY348" s="20" t="s">
        <v>209</v>
      </c>
      <c r="BE348" s="228">
        <f>IF(N348="základní",J348,0)</f>
        <v>0</v>
      </c>
      <c r="BF348" s="228">
        <f>IF(N348="snížená",J348,0)</f>
        <v>0</v>
      </c>
      <c r="BG348" s="228">
        <f>IF(N348="zákl. přenesená",J348,0)</f>
        <v>0</v>
      </c>
      <c r="BH348" s="228">
        <f>IF(N348="sníž. přenesená",J348,0)</f>
        <v>0</v>
      </c>
      <c r="BI348" s="228">
        <f>IF(N348="nulová",J348,0)</f>
        <v>0</v>
      </c>
      <c r="BJ348" s="20" t="s">
        <v>79</v>
      </c>
      <c r="BK348" s="228">
        <f>ROUND(I348*H348,2)</f>
        <v>0</v>
      </c>
      <c r="BL348" s="20" t="s">
        <v>216</v>
      </c>
      <c r="BM348" s="227" t="s">
        <v>3046</v>
      </c>
    </row>
    <row r="349" s="2" customFormat="1">
      <c r="A349" s="41"/>
      <c r="B349" s="42"/>
      <c r="C349" s="43"/>
      <c r="D349" s="229" t="s">
        <v>218</v>
      </c>
      <c r="E349" s="43"/>
      <c r="F349" s="230" t="s">
        <v>952</v>
      </c>
      <c r="G349" s="43"/>
      <c r="H349" s="43"/>
      <c r="I349" s="231"/>
      <c r="J349" s="43"/>
      <c r="K349" s="43"/>
      <c r="L349" s="47"/>
      <c r="M349" s="232"/>
      <c r="N349" s="233"/>
      <c r="O349" s="87"/>
      <c r="P349" s="87"/>
      <c r="Q349" s="87"/>
      <c r="R349" s="87"/>
      <c r="S349" s="87"/>
      <c r="T349" s="88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T349" s="20" t="s">
        <v>218</v>
      </c>
      <c r="AU349" s="20" t="s">
        <v>81</v>
      </c>
    </row>
    <row r="350" s="13" customFormat="1">
      <c r="A350" s="13"/>
      <c r="B350" s="234"/>
      <c r="C350" s="235"/>
      <c r="D350" s="236" t="s">
        <v>220</v>
      </c>
      <c r="E350" s="237" t="s">
        <v>19</v>
      </c>
      <c r="F350" s="238" t="s">
        <v>2906</v>
      </c>
      <c r="G350" s="235"/>
      <c r="H350" s="237" t="s">
        <v>19</v>
      </c>
      <c r="I350" s="239"/>
      <c r="J350" s="235"/>
      <c r="K350" s="235"/>
      <c r="L350" s="240"/>
      <c r="M350" s="241"/>
      <c r="N350" s="242"/>
      <c r="O350" s="242"/>
      <c r="P350" s="242"/>
      <c r="Q350" s="242"/>
      <c r="R350" s="242"/>
      <c r="S350" s="242"/>
      <c r="T350" s="24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4" t="s">
        <v>220</v>
      </c>
      <c r="AU350" s="244" t="s">
        <v>81</v>
      </c>
      <c r="AV350" s="13" t="s">
        <v>79</v>
      </c>
      <c r="AW350" s="13" t="s">
        <v>32</v>
      </c>
      <c r="AX350" s="13" t="s">
        <v>71</v>
      </c>
      <c r="AY350" s="244" t="s">
        <v>209</v>
      </c>
    </row>
    <row r="351" s="14" customFormat="1">
      <c r="A351" s="14"/>
      <c r="B351" s="245"/>
      <c r="C351" s="246"/>
      <c r="D351" s="236" t="s">
        <v>220</v>
      </c>
      <c r="E351" s="247" t="s">
        <v>19</v>
      </c>
      <c r="F351" s="248" t="s">
        <v>79</v>
      </c>
      <c r="G351" s="246"/>
      <c r="H351" s="249">
        <v>1</v>
      </c>
      <c r="I351" s="250"/>
      <c r="J351" s="246"/>
      <c r="K351" s="246"/>
      <c r="L351" s="251"/>
      <c r="M351" s="252"/>
      <c r="N351" s="253"/>
      <c r="O351" s="253"/>
      <c r="P351" s="253"/>
      <c r="Q351" s="253"/>
      <c r="R351" s="253"/>
      <c r="S351" s="253"/>
      <c r="T351" s="25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55" t="s">
        <v>220</v>
      </c>
      <c r="AU351" s="255" t="s">
        <v>81</v>
      </c>
      <c r="AV351" s="14" t="s">
        <v>81</v>
      </c>
      <c r="AW351" s="14" t="s">
        <v>32</v>
      </c>
      <c r="AX351" s="14" t="s">
        <v>79</v>
      </c>
      <c r="AY351" s="255" t="s">
        <v>209</v>
      </c>
    </row>
    <row r="352" s="2" customFormat="1" ht="16.5" customHeight="1">
      <c r="A352" s="41"/>
      <c r="B352" s="42"/>
      <c r="C352" s="278" t="s">
        <v>562</v>
      </c>
      <c r="D352" s="278" t="s">
        <v>681</v>
      </c>
      <c r="E352" s="279" t="s">
        <v>3047</v>
      </c>
      <c r="F352" s="280" t="s">
        <v>3048</v>
      </c>
      <c r="G352" s="281" t="s">
        <v>214</v>
      </c>
      <c r="H352" s="282">
        <v>1</v>
      </c>
      <c r="I352" s="283"/>
      <c r="J352" s="284">
        <f>ROUND(I352*H352,2)</f>
        <v>0</v>
      </c>
      <c r="K352" s="280" t="s">
        <v>215</v>
      </c>
      <c r="L352" s="285"/>
      <c r="M352" s="286" t="s">
        <v>19</v>
      </c>
      <c r="N352" s="287" t="s">
        <v>42</v>
      </c>
      <c r="O352" s="87"/>
      <c r="P352" s="225">
        <f>O352*H352</f>
        <v>0</v>
      </c>
      <c r="Q352" s="225">
        <v>0.0061000000000000004</v>
      </c>
      <c r="R352" s="225">
        <f>Q352*H352</f>
        <v>0.0061000000000000004</v>
      </c>
      <c r="S352" s="225">
        <v>0</v>
      </c>
      <c r="T352" s="226">
        <f>S352*H352</f>
        <v>0</v>
      </c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R352" s="227" t="s">
        <v>250</v>
      </c>
      <c r="AT352" s="227" t="s">
        <v>681</v>
      </c>
      <c r="AU352" s="227" t="s">
        <v>81</v>
      </c>
      <c r="AY352" s="20" t="s">
        <v>209</v>
      </c>
      <c r="BE352" s="228">
        <f>IF(N352="základní",J352,0)</f>
        <v>0</v>
      </c>
      <c r="BF352" s="228">
        <f>IF(N352="snížená",J352,0)</f>
        <v>0</v>
      </c>
      <c r="BG352" s="228">
        <f>IF(N352="zákl. přenesená",J352,0)</f>
        <v>0</v>
      </c>
      <c r="BH352" s="228">
        <f>IF(N352="sníž. přenesená",J352,0)</f>
        <v>0</v>
      </c>
      <c r="BI352" s="228">
        <f>IF(N352="nulová",J352,0)</f>
        <v>0</v>
      </c>
      <c r="BJ352" s="20" t="s">
        <v>79</v>
      </c>
      <c r="BK352" s="228">
        <f>ROUND(I352*H352,2)</f>
        <v>0</v>
      </c>
      <c r="BL352" s="20" t="s">
        <v>216</v>
      </c>
      <c r="BM352" s="227" t="s">
        <v>3049</v>
      </c>
    </row>
    <row r="353" s="2" customFormat="1" ht="16.5" customHeight="1">
      <c r="A353" s="41"/>
      <c r="B353" s="42"/>
      <c r="C353" s="216" t="s">
        <v>567</v>
      </c>
      <c r="D353" s="216" t="s">
        <v>211</v>
      </c>
      <c r="E353" s="217" t="s">
        <v>3050</v>
      </c>
      <c r="F353" s="218" t="s">
        <v>3051</v>
      </c>
      <c r="G353" s="219" t="s">
        <v>299</v>
      </c>
      <c r="H353" s="220">
        <v>91.5</v>
      </c>
      <c r="I353" s="221"/>
      <c r="J353" s="222">
        <f>ROUND(I353*H353,2)</f>
        <v>0</v>
      </c>
      <c r="K353" s="218" t="s">
        <v>215</v>
      </c>
      <c r="L353" s="47"/>
      <c r="M353" s="223" t="s">
        <v>19</v>
      </c>
      <c r="N353" s="224" t="s">
        <v>42</v>
      </c>
      <c r="O353" s="87"/>
      <c r="P353" s="225">
        <f>O353*H353</f>
        <v>0</v>
      </c>
      <c r="Q353" s="225">
        <v>0</v>
      </c>
      <c r="R353" s="225">
        <f>Q353*H353</f>
        <v>0</v>
      </c>
      <c r="S353" s="225">
        <v>0</v>
      </c>
      <c r="T353" s="226">
        <f>S353*H353</f>
        <v>0</v>
      </c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R353" s="227" t="s">
        <v>216</v>
      </c>
      <c r="AT353" s="227" t="s">
        <v>211</v>
      </c>
      <c r="AU353" s="227" t="s">
        <v>81</v>
      </c>
      <c r="AY353" s="20" t="s">
        <v>209</v>
      </c>
      <c r="BE353" s="228">
        <f>IF(N353="základní",J353,0)</f>
        <v>0</v>
      </c>
      <c r="BF353" s="228">
        <f>IF(N353="snížená",J353,0)</f>
        <v>0</v>
      </c>
      <c r="BG353" s="228">
        <f>IF(N353="zákl. přenesená",J353,0)</f>
        <v>0</v>
      </c>
      <c r="BH353" s="228">
        <f>IF(N353="sníž. přenesená",J353,0)</f>
        <v>0</v>
      </c>
      <c r="BI353" s="228">
        <f>IF(N353="nulová",J353,0)</f>
        <v>0</v>
      </c>
      <c r="BJ353" s="20" t="s">
        <v>79</v>
      </c>
      <c r="BK353" s="228">
        <f>ROUND(I353*H353,2)</f>
        <v>0</v>
      </c>
      <c r="BL353" s="20" t="s">
        <v>216</v>
      </c>
      <c r="BM353" s="227" t="s">
        <v>3052</v>
      </c>
    </row>
    <row r="354" s="2" customFormat="1">
      <c r="A354" s="41"/>
      <c r="B354" s="42"/>
      <c r="C354" s="43"/>
      <c r="D354" s="229" t="s">
        <v>218</v>
      </c>
      <c r="E354" s="43"/>
      <c r="F354" s="230" t="s">
        <v>3053</v>
      </c>
      <c r="G354" s="43"/>
      <c r="H354" s="43"/>
      <c r="I354" s="231"/>
      <c r="J354" s="43"/>
      <c r="K354" s="43"/>
      <c r="L354" s="47"/>
      <c r="M354" s="232"/>
      <c r="N354" s="233"/>
      <c r="O354" s="87"/>
      <c r="P354" s="87"/>
      <c r="Q354" s="87"/>
      <c r="R354" s="87"/>
      <c r="S354" s="87"/>
      <c r="T354" s="88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T354" s="20" t="s">
        <v>218</v>
      </c>
      <c r="AU354" s="20" t="s">
        <v>81</v>
      </c>
    </row>
    <row r="355" s="14" customFormat="1">
      <c r="A355" s="14"/>
      <c r="B355" s="245"/>
      <c r="C355" s="246"/>
      <c r="D355" s="236" t="s">
        <v>220</v>
      </c>
      <c r="E355" s="247" t="s">
        <v>19</v>
      </c>
      <c r="F355" s="248" t="s">
        <v>3054</v>
      </c>
      <c r="G355" s="246"/>
      <c r="H355" s="249">
        <v>84.5</v>
      </c>
      <c r="I355" s="250"/>
      <c r="J355" s="246"/>
      <c r="K355" s="246"/>
      <c r="L355" s="251"/>
      <c r="M355" s="252"/>
      <c r="N355" s="253"/>
      <c r="O355" s="253"/>
      <c r="P355" s="253"/>
      <c r="Q355" s="253"/>
      <c r="R355" s="253"/>
      <c r="S355" s="253"/>
      <c r="T355" s="25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55" t="s">
        <v>220</v>
      </c>
      <c r="AU355" s="255" t="s">
        <v>81</v>
      </c>
      <c r="AV355" s="14" t="s">
        <v>81</v>
      </c>
      <c r="AW355" s="14" t="s">
        <v>32</v>
      </c>
      <c r="AX355" s="14" t="s">
        <v>71</v>
      </c>
      <c r="AY355" s="255" t="s">
        <v>209</v>
      </c>
    </row>
    <row r="356" s="14" customFormat="1">
      <c r="A356" s="14"/>
      <c r="B356" s="245"/>
      <c r="C356" s="246"/>
      <c r="D356" s="236" t="s">
        <v>220</v>
      </c>
      <c r="E356" s="247" t="s">
        <v>19</v>
      </c>
      <c r="F356" s="248" t="s">
        <v>2076</v>
      </c>
      <c r="G356" s="246"/>
      <c r="H356" s="249">
        <v>7</v>
      </c>
      <c r="I356" s="250"/>
      <c r="J356" s="246"/>
      <c r="K356" s="246"/>
      <c r="L356" s="251"/>
      <c r="M356" s="252"/>
      <c r="N356" s="253"/>
      <c r="O356" s="253"/>
      <c r="P356" s="253"/>
      <c r="Q356" s="253"/>
      <c r="R356" s="253"/>
      <c r="S356" s="253"/>
      <c r="T356" s="25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5" t="s">
        <v>220</v>
      </c>
      <c r="AU356" s="255" t="s">
        <v>81</v>
      </c>
      <c r="AV356" s="14" t="s">
        <v>81</v>
      </c>
      <c r="AW356" s="14" t="s">
        <v>32</v>
      </c>
      <c r="AX356" s="14" t="s">
        <v>71</v>
      </c>
      <c r="AY356" s="255" t="s">
        <v>209</v>
      </c>
    </row>
    <row r="357" s="15" customFormat="1">
      <c r="A357" s="15"/>
      <c r="B357" s="256"/>
      <c r="C357" s="257"/>
      <c r="D357" s="236" t="s">
        <v>220</v>
      </c>
      <c r="E357" s="258" t="s">
        <v>19</v>
      </c>
      <c r="F357" s="259" t="s">
        <v>271</v>
      </c>
      <c r="G357" s="257"/>
      <c r="H357" s="260">
        <v>91.5</v>
      </c>
      <c r="I357" s="261"/>
      <c r="J357" s="257"/>
      <c r="K357" s="257"/>
      <c r="L357" s="262"/>
      <c r="M357" s="263"/>
      <c r="N357" s="264"/>
      <c r="O357" s="264"/>
      <c r="P357" s="264"/>
      <c r="Q357" s="264"/>
      <c r="R357" s="264"/>
      <c r="S357" s="264"/>
      <c r="T357" s="26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T357" s="266" t="s">
        <v>220</v>
      </c>
      <c r="AU357" s="266" t="s">
        <v>81</v>
      </c>
      <c r="AV357" s="15" t="s">
        <v>216</v>
      </c>
      <c r="AW357" s="15" t="s">
        <v>32</v>
      </c>
      <c r="AX357" s="15" t="s">
        <v>79</v>
      </c>
      <c r="AY357" s="266" t="s">
        <v>209</v>
      </c>
    </row>
    <row r="358" s="2" customFormat="1" ht="16.5" customHeight="1">
      <c r="A358" s="41"/>
      <c r="B358" s="42"/>
      <c r="C358" s="216" t="s">
        <v>572</v>
      </c>
      <c r="D358" s="216" t="s">
        <v>211</v>
      </c>
      <c r="E358" s="217" t="s">
        <v>974</v>
      </c>
      <c r="F358" s="218" t="s">
        <v>975</v>
      </c>
      <c r="G358" s="219" t="s">
        <v>214</v>
      </c>
      <c r="H358" s="220">
        <v>31</v>
      </c>
      <c r="I358" s="221"/>
      <c r="J358" s="222">
        <f>ROUND(I358*H358,2)</f>
        <v>0</v>
      </c>
      <c r="K358" s="218" t="s">
        <v>215</v>
      </c>
      <c r="L358" s="47"/>
      <c r="M358" s="223" t="s">
        <v>19</v>
      </c>
      <c r="N358" s="224" t="s">
        <v>42</v>
      </c>
      <c r="O358" s="87"/>
      <c r="P358" s="225">
        <f>O358*H358</f>
        <v>0</v>
      </c>
      <c r="Q358" s="225">
        <v>0.040000000000000001</v>
      </c>
      <c r="R358" s="225">
        <f>Q358*H358</f>
        <v>1.24</v>
      </c>
      <c r="S358" s="225">
        <v>0</v>
      </c>
      <c r="T358" s="226">
        <f>S358*H358</f>
        <v>0</v>
      </c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R358" s="227" t="s">
        <v>216</v>
      </c>
      <c r="AT358" s="227" t="s">
        <v>211</v>
      </c>
      <c r="AU358" s="227" t="s">
        <v>81</v>
      </c>
      <c r="AY358" s="20" t="s">
        <v>209</v>
      </c>
      <c r="BE358" s="228">
        <f>IF(N358="základní",J358,0)</f>
        <v>0</v>
      </c>
      <c r="BF358" s="228">
        <f>IF(N358="snížená",J358,0)</f>
        <v>0</v>
      </c>
      <c r="BG358" s="228">
        <f>IF(N358="zákl. přenesená",J358,0)</f>
        <v>0</v>
      </c>
      <c r="BH358" s="228">
        <f>IF(N358="sníž. přenesená",J358,0)</f>
        <v>0</v>
      </c>
      <c r="BI358" s="228">
        <f>IF(N358="nulová",J358,0)</f>
        <v>0</v>
      </c>
      <c r="BJ358" s="20" t="s">
        <v>79</v>
      </c>
      <c r="BK358" s="228">
        <f>ROUND(I358*H358,2)</f>
        <v>0</v>
      </c>
      <c r="BL358" s="20" t="s">
        <v>216</v>
      </c>
      <c r="BM358" s="227" t="s">
        <v>3055</v>
      </c>
    </row>
    <row r="359" s="2" customFormat="1">
      <c r="A359" s="41"/>
      <c r="B359" s="42"/>
      <c r="C359" s="43"/>
      <c r="D359" s="229" t="s">
        <v>218</v>
      </c>
      <c r="E359" s="43"/>
      <c r="F359" s="230" t="s">
        <v>3056</v>
      </c>
      <c r="G359" s="43"/>
      <c r="H359" s="43"/>
      <c r="I359" s="231"/>
      <c r="J359" s="43"/>
      <c r="K359" s="43"/>
      <c r="L359" s="47"/>
      <c r="M359" s="232"/>
      <c r="N359" s="233"/>
      <c r="O359" s="87"/>
      <c r="P359" s="87"/>
      <c r="Q359" s="87"/>
      <c r="R359" s="87"/>
      <c r="S359" s="87"/>
      <c r="T359" s="88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T359" s="20" t="s">
        <v>218</v>
      </c>
      <c r="AU359" s="20" t="s">
        <v>81</v>
      </c>
    </row>
    <row r="360" s="2" customFormat="1" ht="16.5" customHeight="1">
      <c r="A360" s="41"/>
      <c r="B360" s="42"/>
      <c r="C360" s="278" t="s">
        <v>577</v>
      </c>
      <c r="D360" s="278" t="s">
        <v>681</v>
      </c>
      <c r="E360" s="279" t="s">
        <v>979</v>
      </c>
      <c r="F360" s="280" t="s">
        <v>980</v>
      </c>
      <c r="G360" s="281" t="s">
        <v>214</v>
      </c>
      <c r="H360" s="282">
        <v>31</v>
      </c>
      <c r="I360" s="283"/>
      <c r="J360" s="284">
        <f>ROUND(I360*H360,2)</f>
        <v>0</v>
      </c>
      <c r="K360" s="280" t="s">
        <v>215</v>
      </c>
      <c r="L360" s="285"/>
      <c r="M360" s="286" t="s">
        <v>19</v>
      </c>
      <c r="N360" s="287" t="s">
        <v>42</v>
      </c>
      <c r="O360" s="87"/>
      <c r="P360" s="225">
        <f>O360*H360</f>
        <v>0</v>
      </c>
      <c r="Q360" s="225">
        <v>0.013299999999999999</v>
      </c>
      <c r="R360" s="225">
        <f>Q360*H360</f>
        <v>0.4123</v>
      </c>
      <c r="S360" s="225">
        <v>0</v>
      </c>
      <c r="T360" s="226">
        <f>S360*H360</f>
        <v>0</v>
      </c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R360" s="227" t="s">
        <v>250</v>
      </c>
      <c r="AT360" s="227" t="s">
        <v>681</v>
      </c>
      <c r="AU360" s="227" t="s">
        <v>81</v>
      </c>
      <c r="AY360" s="20" t="s">
        <v>209</v>
      </c>
      <c r="BE360" s="228">
        <f>IF(N360="základní",J360,0)</f>
        <v>0</v>
      </c>
      <c r="BF360" s="228">
        <f>IF(N360="snížená",J360,0)</f>
        <v>0</v>
      </c>
      <c r="BG360" s="228">
        <f>IF(N360="zákl. přenesená",J360,0)</f>
        <v>0</v>
      </c>
      <c r="BH360" s="228">
        <f>IF(N360="sníž. přenesená",J360,0)</f>
        <v>0</v>
      </c>
      <c r="BI360" s="228">
        <f>IF(N360="nulová",J360,0)</f>
        <v>0</v>
      </c>
      <c r="BJ360" s="20" t="s">
        <v>79</v>
      </c>
      <c r="BK360" s="228">
        <f>ROUND(I360*H360,2)</f>
        <v>0</v>
      </c>
      <c r="BL360" s="20" t="s">
        <v>216</v>
      </c>
      <c r="BM360" s="227" t="s">
        <v>3057</v>
      </c>
    </row>
    <row r="361" s="2" customFormat="1" ht="16.5" customHeight="1">
      <c r="A361" s="41"/>
      <c r="B361" s="42"/>
      <c r="C361" s="278" t="s">
        <v>582</v>
      </c>
      <c r="D361" s="278" t="s">
        <v>681</v>
      </c>
      <c r="E361" s="279" t="s">
        <v>983</v>
      </c>
      <c r="F361" s="280" t="s">
        <v>984</v>
      </c>
      <c r="G361" s="281" t="s">
        <v>214</v>
      </c>
      <c r="H361" s="282">
        <v>31</v>
      </c>
      <c r="I361" s="283"/>
      <c r="J361" s="284">
        <f>ROUND(I361*H361,2)</f>
        <v>0</v>
      </c>
      <c r="K361" s="280" t="s">
        <v>19</v>
      </c>
      <c r="L361" s="285"/>
      <c r="M361" s="286" t="s">
        <v>19</v>
      </c>
      <c r="N361" s="287" t="s">
        <v>42</v>
      </c>
      <c r="O361" s="87"/>
      <c r="P361" s="225">
        <f>O361*H361</f>
        <v>0</v>
      </c>
      <c r="Q361" s="225">
        <v>0</v>
      </c>
      <c r="R361" s="225">
        <f>Q361*H361</f>
        <v>0</v>
      </c>
      <c r="S361" s="225">
        <v>0</v>
      </c>
      <c r="T361" s="226">
        <f>S361*H361</f>
        <v>0</v>
      </c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R361" s="227" t="s">
        <v>250</v>
      </c>
      <c r="AT361" s="227" t="s">
        <v>681</v>
      </c>
      <c r="AU361" s="227" t="s">
        <v>81</v>
      </c>
      <c r="AY361" s="20" t="s">
        <v>209</v>
      </c>
      <c r="BE361" s="228">
        <f>IF(N361="základní",J361,0)</f>
        <v>0</v>
      </c>
      <c r="BF361" s="228">
        <f>IF(N361="snížená",J361,0)</f>
        <v>0</v>
      </c>
      <c r="BG361" s="228">
        <f>IF(N361="zákl. přenesená",J361,0)</f>
        <v>0</v>
      </c>
      <c r="BH361" s="228">
        <f>IF(N361="sníž. přenesená",J361,0)</f>
        <v>0</v>
      </c>
      <c r="BI361" s="228">
        <f>IF(N361="nulová",J361,0)</f>
        <v>0</v>
      </c>
      <c r="BJ361" s="20" t="s">
        <v>79</v>
      </c>
      <c r="BK361" s="228">
        <f>ROUND(I361*H361,2)</f>
        <v>0</v>
      </c>
      <c r="BL361" s="20" t="s">
        <v>216</v>
      </c>
      <c r="BM361" s="227" t="s">
        <v>3058</v>
      </c>
    </row>
    <row r="362" s="2" customFormat="1" ht="16.5" customHeight="1">
      <c r="A362" s="41"/>
      <c r="B362" s="42"/>
      <c r="C362" s="216" t="s">
        <v>587</v>
      </c>
      <c r="D362" s="216" t="s">
        <v>211</v>
      </c>
      <c r="E362" s="217" t="s">
        <v>1391</v>
      </c>
      <c r="F362" s="218" t="s">
        <v>1392</v>
      </c>
      <c r="G362" s="219" t="s">
        <v>214</v>
      </c>
      <c r="H362" s="220">
        <v>31</v>
      </c>
      <c r="I362" s="221"/>
      <c r="J362" s="222">
        <f>ROUND(I362*H362,2)</f>
        <v>0</v>
      </c>
      <c r="K362" s="218" t="s">
        <v>215</v>
      </c>
      <c r="L362" s="47"/>
      <c r="M362" s="223" t="s">
        <v>19</v>
      </c>
      <c r="N362" s="224" t="s">
        <v>42</v>
      </c>
      <c r="O362" s="87"/>
      <c r="P362" s="225">
        <f>O362*H362</f>
        <v>0</v>
      </c>
      <c r="Q362" s="225">
        <v>0.00031</v>
      </c>
      <c r="R362" s="225">
        <f>Q362*H362</f>
        <v>0.0096100000000000005</v>
      </c>
      <c r="S362" s="225">
        <v>0</v>
      </c>
      <c r="T362" s="226">
        <f>S362*H362</f>
        <v>0</v>
      </c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R362" s="227" t="s">
        <v>216</v>
      </c>
      <c r="AT362" s="227" t="s">
        <v>211</v>
      </c>
      <c r="AU362" s="227" t="s">
        <v>81</v>
      </c>
      <c r="AY362" s="20" t="s">
        <v>209</v>
      </c>
      <c r="BE362" s="228">
        <f>IF(N362="základní",J362,0)</f>
        <v>0</v>
      </c>
      <c r="BF362" s="228">
        <f>IF(N362="snížená",J362,0)</f>
        <v>0</v>
      </c>
      <c r="BG362" s="228">
        <f>IF(N362="zákl. přenesená",J362,0)</f>
        <v>0</v>
      </c>
      <c r="BH362" s="228">
        <f>IF(N362="sníž. přenesená",J362,0)</f>
        <v>0</v>
      </c>
      <c r="BI362" s="228">
        <f>IF(N362="nulová",J362,0)</f>
        <v>0</v>
      </c>
      <c r="BJ362" s="20" t="s">
        <v>79</v>
      </c>
      <c r="BK362" s="228">
        <f>ROUND(I362*H362,2)</f>
        <v>0</v>
      </c>
      <c r="BL362" s="20" t="s">
        <v>216</v>
      </c>
      <c r="BM362" s="227" t="s">
        <v>3059</v>
      </c>
    </row>
    <row r="363" s="2" customFormat="1">
      <c r="A363" s="41"/>
      <c r="B363" s="42"/>
      <c r="C363" s="43"/>
      <c r="D363" s="229" t="s">
        <v>218</v>
      </c>
      <c r="E363" s="43"/>
      <c r="F363" s="230" t="s">
        <v>1394</v>
      </c>
      <c r="G363" s="43"/>
      <c r="H363" s="43"/>
      <c r="I363" s="231"/>
      <c r="J363" s="43"/>
      <c r="K363" s="43"/>
      <c r="L363" s="47"/>
      <c r="M363" s="232"/>
      <c r="N363" s="233"/>
      <c r="O363" s="87"/>
      <c r="P363" s="87"/>
      <c r="Q363" s="87"/>
      <c r="R363" s="87"/>
      <c r="S363" s="87"/>
      <c r="T363" s="88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T363" s="20" t="s">
        <v>218</v>
      </c>
      <c r="AU363" s="20" t="s">
        <v>81</v>
      </c>
    </row>
    <row r="364" s="2" customFormat="1" ht="16.5" customHeight="1">
      <c r="A364" s="41"/>
      <c r="B364" s="42"/>
      <c r="C364" s="216" t="s">
        <v>592</v>
      </c>
      <c r="D364" s="216" t="s">
        <v>211</v>
      </c>
      <c r="E364" s="217" t="s">
        <v>1008</v>
      </c>
      <c r="F364" s="218" t="s">
        <v>1009</v>
      </c>
      <c r="G364" s="219" t="s">
        <v>299</v>
      </c>
      <c r="H364" s="220">
        <v>118.95</v>
      </c>
      <c r="I364" s="221"/>
      <c r="J364" s="222">
        <f>ROUND(I364*H364,2)</f>
        <v>0</v>
      </c>
      <c r="K364" s="218" t="s">
        <v>215</v>
      </c>
      <c r="L364" s="47"/>
      <c r="M364" s="223" t="s">
        <v>19</v>
      </c>
      <c r="N364" s="224" t="s">
        <v>42</v>
      </c>
      <c r="O364" s="87"/>
      <c r="P364" s="225">
        <f>O364*H364</f>
        <v>0</v>
      </c>
      <c r="Q364" s="225">
        <v>0.00019000000000000001</v>
      </c>
      <c r="R364" s="225">
        <f>Q364*H364</f>
        <v>0.022600500000000003</v>
      </c>
      <c r="S364" s="225">
        <v>0</v>
      </c>
      <c r="T364" s="226">
        <f>S364*H364</f>
        <v>0</v>
      </c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R364" s="227" t="s">
        <v>216</v>
      </c>
      <c r="AT364" s="227" t="s">
        <v>211</v>
      </c>
      <c r="AU364" s="227" t="s">
        <v>81</v>
      </c>
      <c r="AY364" s="20" t="s">
        <v>209</v>
      </c>
      <c r="BE364" s="228">
        <f>IF(N364="základní",J364,0)</f>
        <v>0</v>
      </c>
      <c r="BF364" s="228">
        <f>IF(N364="snížená",J364,0)</f>
        <v>0</v>
      </c>
      <c r="BG364" s="228">
        <f>IF(N364="zákl. přenesená",J364,0)</f>
        <v>0</v>
      </c>
      <c r="BH364" s="228">
        <f>IF(N364="sníž. přenesená",J364,0)</f>
        <v>0</v>
      </c>
      <c r="BI364" s="228">
        <f>IF(N364="nulová",J364,0)</f>
        <v>0</v>
      </c>
      <c r="BJ364" s="20" t="s">
        <v>79</v>
      </c>
      <c r="BK364" s="228">
        <f>ROUND(I364*H364,2)</f>
        <v>0</v>
      </c>
      <c r="BL364" s="20" t="s">
        <v>216</v>
      </c>
      <c r="BM364" s="227" t="s">
        <v>3060</v>
      </c>
    </row>
    <row r="365" s="2" customFormat="1">
      <c r="A365" s="41"/>
      <c r="B365" s="42"/>
      <c r="C365" s="43"/>
      <c r="D365" s="229" t="s">
        <v>218</v>
      </c>
      <c r="E365" s="43"/>
      <c r="F365" s="230" t="s">
        <v>1011</v>
      </c>
      <c r="G365" s="43"/>
      <c r="H365" s="43"/>
      <c r="I365" s="231"/>
      <c r="J365" s="43"/>
      <c r="K365" s="43"/>
      <c r="L365" s="47"/>
      <c r="M365" s="232"/>
      <c r="N365" s="233"/>
      <c r="O365" s="87"/>
      <c r="P365" s="87"/>
      <c r="Q365" s="87"/>
      <c r="R365" s="87"/>
      <c r="S365" s="87"/>
      <c r="T365" s="88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T365" s="20" t="s">
        <v>218</v>
      </c>
      <c r="AU365" s="20" t="s">
        <v>81</v>
      </c>
    </row>
    <row r="366" s="14" customFormat="1">
      <c r="A366" s="14"/>
      <c r="B366" s="245"/>
      <c r="C366" s="246"/>
      <c r="D366" s="236" t="s">
        <v>220</v>
      </c>
      <c r="E366" s="247" t="s">
        <v>19</v>
      </c>
      <c r="F366" s="248" t="s">
        <v>3061</v>
      </c>
      <c r="G366" s="246"/>
      <c r="H366" s="249">
        <v>118.95</v>
      </c>
      <c r="I366" s="250"/>
      <c r="J366" s="246"/>
      <c r="K366" s="246"/>
      <c r="L366" s="251"/>
      <c r="M366" s="252"/>
      <c r="N366" s="253"/>
      <c r="O366" s="253"/>
      <c r="P366" s="253"/>
      <c r="Q366" s="253"/>
      <c r="R366" s="253"/>
      <c r="S366" s="253"/>
      <c r="T366" s="25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55" t="s">
        <v>220</v>
      </c>
      <c r="AU366" s="255" t="s">
        <v>81</v>
      </c>
      <c r="AV366" s="14" t="s">
        <v>81</v>
      </c>
      <c r="AW366" s="14" t="s">
        <v>32</v>
      </c>
      <c r="AX366" s="14" t="s">
        <v>79</v>
      </c>
      <c r="AY366" s="255" t="s">
        <v>209</v>
      </c>
    </row>
    <row r="367" s="2" customFormat="1" ht="16.5" customHeight="1">
      <c r="A367" s="41"/>
      <c r="B367" s="42"/>
      <c r="C367" s="216" t="s">
        <v>597</v>
      </c>
      <c r="D367" s="216" t="s">
        <v>211</v>
      </c>
      <c r="E367" s="217" t="s">
        <v>1014</v>
      </c>
      <c r="F367" s="218" t="s">
        <v>1015</v>
      </c>
      <c r="G367" s="219" t="s">
        <v>299</v>
      </c>
      <c r="H367" s="220">
        <v>91.5</v>
      </c>
      <c r="I367" s="221"/>
      <c r="J367" s="222">
        <f>ROUND(I367*H367,2)</f>
        <v>0</v>
      </c>
      <c r="K367" s="218" t="s">
        <v>215</v>
      </c>
      <c r="L367" s="47"/>
      <c r="M367" s="223" t="s">
        <v>19</v>
      </c>
      <c r="N367" s="224" t="s">
        <v>42</v>
      </c>
      <c r="O367" s="87"/>
      <c r="P367" s="225">
        <f>O367*H367</f>
        <v>0</v>
      </c>
      <c r="Q367" s="225">
        <v>9.0000000000000006E-05</v>
      </c>
      <c r="R367" s="225">
        <f>Q367*H367</f>
        <v>0.008235000000000001</v>
      </c>
      <c r="S367" s="225">
        <v>0</v>
      </c>
      <c r="T367" s="226">
        <f>S367*H367</f>
        <v>0</v>
      </c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R367" s="227" t="s">
        <v>216</v>
      </c>
      <c r="AT367" s="227" t="s">
        <v>211</v>
      </c>
      <c r="AU367" s="227" t="s">
        <v>81</v>
      </c>
      <c r="AY367" s="20" t="s">
        <v>209</v>
      </c>
      <c r="BE367" s="228">
        <f>IF(N367="základní",J367,0)</f>
        <v>0</v>
      </c>
      <c r="BF367" s="228">
        <f>IF(N367="snížená",J367,0)</f>
        <v>0</v>
      </c>
      <c r="BG367" s="228">
        <f>IF(N367="zákl. přenesená",J367,0)</f>
        <v>0</v>
      </c>
      <c r="BH367" s="228">
        <f>IF(N367="sníž. přenesená",J367,0)</f>
        <v>0</v>
      </c>
      <c r="BI367" s="228">
        <f>IF(N367="nulová",J367,0)</f>
        <v>0</v>
      </c>
      <c r="BJ367" s="20" t="s">
        <v>79</v>
      </c>
      <c r="BK367" s="228">
        <f>ROUND(I367*H367,2)</f>
        <v>0</v>
      </c>
      <c r="BL367" s="20" t="s">
        <v>216</v>
      </c>
      <c r="BM367" s="227" t="s">
        <v>3062</v>
      </c>
    </row>
    <row r="368" s="2" customFormat="1">
      <c r="A368" s="41"/>
      <c r="B368" s="42"/>
      <c r="C368" s="43"/>
      <c r="D368" s="229" t="s">
        <v>218</v>
      </c>
      <c r="E368" s="43"/>
      <c r="F368" s="230" t="s">
        <v>1017</v>
      </c>
      <c r="G368" s="43"/>
      <c r="H368" s="43"/>
      <c r="I368" s="231"/>
      <c r="J368" s="43"/>
      <c r="K368" s="43"/>
      <c r="L368" s="47"/>
      <c r="M368" s="232"/>
      <c r="N368" s="233"/>
      <c r="O368" s="87"/>
      <c r="P368" s="87"/>
      <c r="Q368" s="87"/>
      <c r="R368" s="87"/>
      <c r="S368" s="87"/>
      <c r="T368" s="88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T368" s="20" t="s">
        <v>218</v>
      </c>
      <c r="AU368" s="20" t="s">
        <v>81</v>
      </c>
    </row>
    <row r="369" s="14" customFormat="1">
      <c r="A369" s="14"/>
      <c r="B369" s="245"/>
      <c r="C369" s="246"/>
      <c r="D369" s="236" t="s">
        <v>220</v>
      </c>
      <c r="E369" s="247" t="s">
        <v>19</v>
      </c>
      <c r="F369" s="248" t="s">
        <v>3063</v>
      </c>
      <c r="G369" s="246"/>
      <c r="H369" s="249">
        <v>91.5</v>
      </c>
      <c r="I369" s="250"/>
      <c r="J369" s="246"/>
      <c r="K369" s="246"/>
      <c r="L369" s="251"/>
      <c r="M369" s="252"/>
      <c r="N369" s="253"/>
      <c r="O369" s="253"/>
      <c r="P369" s="253"/>
      <c r="Q369" s="253"/>
      <c r="R369" s="253"/>
      <c r="S369" s="253"/>
      <c r="T369" s="25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55" t="s">
        <v>220</v>
      </c>
      <c r="AU369" s="255" t="s">
        <v>81</v>
      </c>
      <c r="AV369" s="14" t="s">
        <v>81</v>
      </c>
      <c r="AW369" s="14" t="s">
        <v>32</v>
      </c>
      <c r="AX369" s="14" t="s">
        <v>79</v>
      </c>
      <c r="AY369" s="255" t="s">
        <v>209</v>
      </c>
    </row>
    <row r="370" s="12" customFormat="1" ht="22.8" customHeight="1">
      <c r="A370" s="12"/>
      <c r="B370" s="200"/>
      <c r="C370" s="201"/>
      <c r="D370" s="202" t="s">
        <v>70</v>
      </c>
      <c r="E370" s="214" t="s">
        <v>255</v>
      </c>
      <c r="F370" s="214" t="s">
        <v>1028</v>
      </c>
      <c r="G370" s="201"/>
      <c r="H370" s="201"/>
      <c r="I370" s="204"/>
      <c r="J370" s="215">
        <f>BK370</f>
        <v>0</v>
      </c>
      <c r="K370" s="201"/>
      <c r="L370" s="206"/>
      <c r="M370" s="207"/>
      <c r="N370" s="208"/>
      <c r="O370" s="208"/>
      <c r="P370" s="209">
        <f>SUM(P371:P397)</f>
        <v>0</v>
      </c>
      <c r="Q370" s="208"/>
      <c r="R370" s="209">
        <f>SUM(R371:R397)</f>
        <v>2.4781900000000001</v>
      </c>
      <c r="S370" s="208"/>
      <c r="T370" s="210">
        <f>SUM(T371:T397)</f>
        <v>0</v>
      </c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R370" s="211" t="s">
        <v>79</v>
      </c>
      <c r="AT370" s="212" t="s">
        <v>70</v>
      </c>
      <c r="AU370" s="212" t="s">
        <v>79</v>
      </c>
      <c r="AY370" s="211" t="s">
        <v>209</v>
      </c>
      <c r="BK370" s="213">
        <f>SUM(BK371:BK397)</f>
        <v>0</v>
      </c>
    </row>
    <row r="371" s="2" customFormat="1" ht="24.15" customHeight="1">
      <c r="A371" s="41"/>
      <c r="B371" s="42"/>
      <c r="C371" s="216" t="s">
        <v>623</v>
      </c>
      <c r="D371" s="216" t="s">
        <v>211</v>
      </c>
      <c r="E371" s="217" t="s">
        <v>3064</v>
      </c>
      <c r="F371" s="218" t="s">
        <v>3065</v>
      </c>
      <c r="G371" s="219" t="s">
        <v>299</v>
      </c>
      <c r="H371" s="220">
        <v>18</v>
      </c>
      <c r="I371" s="221"/>
      <c r="J371" s="222">
        <f>ROUND(I371*H371,2)</f>
        <v>0</v>
      </c>
      <c r="K371" s="218" t="s">
        <v>215</v>
      </c>
      <c r="L371" s="47"/>
      <c r="M371" s="223" t="s">
        <v>19</v>
      </c>
      <c r="N371" s="224" t="s">
        <v>42</v>
      </c>
      <c r="O371" s="87"/>
      <c r="P371" s="225">
        <f>O371*H371</f>
        <v>0</v>
      </c>
      <c r="Q371" s="225">
        <v>0.1295</v>
      </c>
      <c r="R371" s="225">
        <f>Q371*H371</f>
        <v>2.331</v>
      </c>
      <c r="S371" s="225">
        <v>0</v>
      </c>
      <c r="T371" s="226">
        <f>S371*H371</f>
        <v>0</v>
      </c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R371" s="227" t="s">
        <v>216</v>
      </c>
      <c r="AT371" s="227" t="s">
        <v>211</v>
      </c>
      <c r="AU371" s="227" t="s">
        <v>81</v>
      </c>
      <c r="AY371" s="20" t="s">
        <v>209</v>
      </c>
      <c r="BE371" s="228">
        <f>IF(N371="základní",J371,0)</f>
        <v>0</v>
      </c>
      <c r="BF371" s="228">
        <f>IF(N371="snížená",J371,0)</f>
        <v>0</v>
      </c>
      <c r="BG371" s="228">
        <f>IF(N371="zákl. přenesená",J371,0)</f>
        <v>0</v>
      </c>
      <c r="BH371" s="228">
        <f>IF(N371="sníž. přenesená",J371,0)</f>
        <v>0</v>
      </c>
      <c r="BI371" s="228">
        <f>IF(N371="nulová",J371,0)</f>
        <v>0</v>
      </c>
      <c r="BJ371" s="20" t="s">
        <v>79</v>
      </c>
      <c r="BK371" s="228">
        <f>ROUND(I371*H371,2)</f>
        <v>0</v>
      </c>
      <c r="BL371" s="20" t="s">
        <v>216</v>
      </c>
      <c r="BM371" s="227" t="s">
        <v>3066</v>
      </c>
    </row>
    <row r="372" s="2" customFormat="1">
      <c r="A372" s="41"/>
      <c r="B372" s="42"/>
      <c r="C372" s="43"/>
      <c r="D372" s="229" t="s">
        <v>218</v>
      </c>
      <c r="E372" s="43"/>
      <c r="F372" s="230" t="s">
        <v>3067</v>
      </c>
      <c r="G372" s="43"/>
      <c r="H372" s="43"/>
      <c r="I372" s="231"/>
      <c r="J372" s="43"/>
      <c r="K372" s="43"/>
      <c r="L372" s="47"/>
      <c r="M372" s="232"/>
      <c r="N372" s="233"/>
      <c r="O372" s="87"/>
      <c r="P372" s="87"/>
      <c r="Q372" s="87"/>
      <c r="R372" s="87"/>
      <c r="S372" s="87"/>
      <c r="T372" s="88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T372" s="20" t="s">
        <v>218</v>
      </c>
      <c r="AU372" s="20" t="s">
        <v>81</v>
      </c>
    </row>
    <row r="373" s="2" customFormat="1" ht="16.5" customHeight="1">
      <c r="A373" s="41"/>
      <c r="B373" s="42"/>
      <c r="C373" s="278" t="s">
        <v>632</v>
      </c>
      <c r="D373" s="278" t="s">
        <v>681</v>
      </c>
      <c r="E373" s="279" t="s">
        <v>3068</v>
      </c>
      <c r="F373" s="280" t="s">
        <v>3069</v>
      </c>
      <c r="G373" s="281" t="s">
        <v>299</v>
      </c>
      <c r="H373" s="282">
        <v>3</v>
      </c>
      <c r="I373" s="283"/>
      <c r="J373" s="284">
        <f>ROUND(I373*H373,2)</f>
        <v>0</v>
      </c>
      <c r="K373" s="280" t="s">
        <v>215</v>
      </c>
      <c r="L373" s="285"/>
      <c r="M373" s="286" t="s">
        <v>19</v>
      </c>
      <c r="N373" s="287" t="s">
        <v>42</v>
      </c>
      <c r="O373" s="87"/>
      <c r="P373" s="225">
        <f>O373*H373</f>
        <v>0</v>
      </c>
      <c r="Q373" s="225">
        <v>0.035999999999999997</v>
      </c>
      <c r="R373" s="225">
        <f>Q373*H373</f>
        <v>0.10799999999999999</v>
      </c>
      <c r="S373" s="225">
        <v>0</v>
      </c>
      <c r="T373" s="226">
        <f>S373*H373</f>
        <v>0</v>
      </c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R373" s="227" t="s">
        <v>250</v>
      </c>
      <c r="AT373" s="227" t="s">
        <v>681</v>
      </c>
      <c r="AU373" s="227" t="s">
        <v>81</v>
      </c>
      <c r="AY373" s="20" t="s">
        <v>209</v>
      </c>
      <c r="BE373" s="228">
        <f>IF(N373="základní",J373,0)</f>
        <v>0</v>
      </c>
      <c r="BF373" s="228">
        <f>IF(N373="snížená",J373,0)</f>
        <v>0</v>
      </c>
      <c r="BG373" s="228">
        <f>IF(N373="zákl. přenesená",J373,0)</f>
        <v>0</v>
      </c>
      <c r="BH373" s="228">
        <f>IF(N373="sníž. přenesená",J373,0)</f>
        <v>0</v>
      </c>
      <c r="BI373" s="228">
        <f>IF(N373="nulová",J373,0)</f>
        <v>0</v>
      </c>
      <c r="BJ373" s="20" t="s">
        <v>79</v>
      </c>
      <c r="BK373" s="228">
        <f>ROUND(I373*H373,2)</f>
        <v>0</v>
      </c>
      <c r="BL373" s="20" t="s">
        <v>216</v>
      </c>
      <c r="BM373" s="227" t="s">
        <v>3070</v>
      </c>
    </row>
    <row r="374" s="14" customFormat="1">
      <c r="A374" s="14"/>
      <c r="B374" s="245"/>
      <c r="C374" s="246"/>
      <c r="D374" s="236" t="s">
        <v>220</v>
      </c>
      <c r="E374" s="247" t="s">
        <v>19</v>
      </c>
      <c r="F374" s="248" t="s">
        <v>3071</v>
      </c>
      <c r="G374" s="246"/>
      <c r="H374" s="249">
        <v>3</v>
      </c>
      <c r="I374" s="250"/>
      <c r="J374" s="246"/>
      <c r="K374" s="246"/>
      <c r="L374" s="251"/>
      <c r="M374" s="252"/>
      <c r="N374" s="253"/>
      <c r="O374" s="253"/>
      <c r="P374" s="253"/>
      <c r="Q374" s="253"/>
      <c r="R374" s="253"/>
      <c r="S374" s="253"/>
      <c r="T374" s="25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55" t="s">
        <v>220</v>
      </c>
      <c r="AU374" s="255" t="s">
        <v>81</v>
      </c>
      <c r="AV374" s="14" t="s">
        <v>81</v>
      </c>
      <c r="AW374" s="14" t="s">
        <v>32</v>
      </c>
      <c r="AX374" s="14" t="s">
        <v>79</v>
      </c>
      <c r="AY374" s="255" t="s">
        <v>209</v>
      </c>
    </row>
    <row r="375" s="2" customFormat="1" ht="16.5" customHeight="1">
      <c r="A375" s="41"/>
      <c r="B375" s="42"/>
      <c r="C375" s="216" t="s">
        <v>638</v>
      </c>
      <c r="D375" s="216" t="s">
        <v>211</v>
      </c>
      <c r="E375" s="217" t="s">
        <v>1030</v>
      </c>
      <c r="F375" s="218" t="s">
        <v>1031</v>
      </c>
      <c r="G375" s="219" t="s">
        <v>258</v>
      </c>
      <c r="H375" s="220">
        <v>25</v>
      </c>
      <c r="I375" s="221"/>
      <c r="J375" s="222">
        <f>ROUND(I375*H375,2)</f>
        <v>0</v>
      </c>
      <c r="K375" s="218" t="s">
        <v>215</v>
      </c>
      <c r="L375" s="47"/>
      <c r="M375" s="223" t="s">
        <v>19</v>
      </c>
      <c r="N375" s="224" t="s">
        <v>42</v>
      </c>
      <c r="O375" s="87"/>
      <c r="P375" s="225">
        <f>O375*H375</f>
        <v>0</v>
      </c>
      <c r="Q375" s="225">
        <v>0.00068999999999999997</v>
      </c>
      <c r="R375" s="225">
        <f>Q375*H375</f>
        <v>0.017249999999999998</v>
      </c>
      <c r="S375" s="225">
        <v>0</v>
      </c>
      <c r="T375" s="226">
        <f>S375*H375</f>
        <v>0</v>
      </c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R375" s="227" t="s">
        <v>216</v>
      </c>
      <c r="AT375" s="227" t="s">
        <v>211</v>
      </c>
      <c r="AU375" s="227" t="s">
        <v>81</v>
      </c>
      <c r="AY375" s="20" t="s">
        <v>209</v>
      </c>
      <c r="BE375" s="228">
        <f>IF(N375="základní",J375,0)</f>
        <v>0</v>
      </c>
      <c r="BF375" s="228">
        <f>IF(N375="snížená",J375,0)</f>
        <v>0</v>
      </c>
      <c r="BG375" s="228">
        <f>IF(N375="zákl. přenesená",J375,0)</f>
        <v>0</v>
      </c>
      <c r="BH375" s="228">
        <f>IF(N375="sníž. přenesená",J375,0)</f>
        <v>0</v>
      </c>
      <c r="BI375" s="228">
        <f>IF(N375="nulová",J375,0)</f>
        <v>0</v>
      </c>
      <c r="BJ375" s="20" t="s">
        <v>79</v>
      </c>
      <c r="BK375" s="228">
        <f>ROUND(I375*H375,2)</f>
        <v>0</v>
      </c>
      <c r="BL375" s="20" t="s">
        <v>216</v>
      </c>
      <c r="BM375" s="227" t="s">
        <v>3072</v>
      </c>
    </row>
    <row r="376" s="2" customFormat="1">
      <c r="A376" s="41"/>
      <c r="B376" s="42"/>
      <c r="C376" s="43"/>
      <c r="D376" s="229" t="s">
        <v>218</v>
      </c>
      <c r="E376" s="43"/>
      <c r="F376" s="230" t="s">
        <v>1033</v>
      </c>
      <c r="G376" s="43"/>
      <c r="H376" s="43"/>
      <c r="I376" s="231"/>
      <c r="J376" s="43"/>
      <c r="K376" s="43"/>
      <c r="L376" s="47"/>
      <c r="M376" s="232"/>
      <c r="N376" s="233"/>
      <c r="O376" s="87"/>
      <c r="P376" s="87"/>
      <c r="Q376" s="87"/>
      <c r="R376" s="87"/>
      <c r="S376" s="87"/>
      <c r="T376" s="88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T376" s="20" t="s">
        <v>218</v>
      </c>
      <c r="AU376" s="20" t="s">
        <v>81</v>
      </c>
    </row>
    <row r="377" s="13" customFormat="1">
      <c r="A377" s="13"/>
      <c r="B377" s="234"/>
      <c r="C377" s="235"/>
      <c r="D377" s="236" t="s">
        <v>220</v>
      </c>
      <c r="E377" s="237" t="s">
        <v>19</v>
      </c>
      <c r="F377" s="238" t="s">
        <v>1185</v>
      </c>
      <c r="G377" s="235"/>
      <c r="H377" s="237" t="s">
        <v>19</v>
      </c>
      <c r="I377" s="239"/>
      <c r="J377" s="235"/>
      <c r="K377" s="235"/>
      <c r="L377" s="240"/>
      <c r="M377" s="241"/>
      <c r="N377" s="242"/>
      <c r="O377" s="242"/>
      <c r="P377" s="242"/>
      <c r="Q377" s="242"/>
      <c r="R377" s="242"/>
      <c r="S377" s="242"/>
      <c r="T377" s="24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4" t="s">
        <v>220</v>
      </c>
      <c r="AU377" s="244" t="s">
        <v>81</v>
      </c>
      <c r="AV377" s="13" t="s">
        <v>79</v>
      </c>
      <c r="AW377" s="13" t="s">
        <v>32</v>
      </c>
      <c r="AX377" s="13" t="s">
        <v>71</v>
      </c>
      <c r="AY377" s="244" t="s">
        <v>209</v>
      </c>
    </row>
    <row r="378" s="13" customFormat="1">
      <c r="A378" s="13"/>
      <c r="B378" s="234"/>
      <c r="C378" s="235"/>
      <c r="D378" s="236" t="s">
        <v>220</v>
      </c>
      <c r="E378" s="237" t="s">
        <v>19</v>
      </c>
      <c r="F378" s="238" t="s">
        <v>3073</v>
      </c>
      <c r="G378" s="235"/>
      <c r="H378" s="237" t="s">
        <v>19</v>
      </c>
      <c r="I378" s="239"/>
      <c r="J378" s="235"/>
      <c r="K378" s="235"/>
      <c r="L378" s="240"/>
      <c r="M378" s="241"/>
      <c r="N378" s="242"/>
      <c r="O378" s="242"/>
      <c r="P378" s="242"/>
      <c r="Q378" s="242"/>
      <c r="R378" s="242"/>
      <c r="S378" s="242"/>
      <c r="T378" s="24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44" t="s">
        <v>220</v>
      </c>
      <c r="AU378" s="244" t="s">
        <v>81</v>
      </c>
      <c r="AV378" s="13" t="s">
        <v>79</v>
      </c>
      <c r="AW378" s="13" t="s">
        <v>32</v>
      </c>
      <c r="AX378" s="13" t="s">
        <v>71</v>
      </c>
      <c r="AY378" s="244" t="s">
        <v>209</v>
      </c>
    </row>
    <row r="379" s="13" customFormat="1">
      <c r="A379" s="13"/>
      <c r="B379" s="234"/>
      <c r="C379" s="235"/>
      <c r="D379" s="236" t="s">
        <v>220</v>
      </c>
      <c r="E379" s="237" t="s">
        <v>19</v>
      </c>
      <c r="F379" s="238" t="s">
        <v>278</v>
      </c>
      <c r="G379" s="235"/>
      <c r="H379" s="237" t="s">
        <v>19</v>
      </c>
      <c r="I379" s="239"/>
      <c r="J379" s="235"/>
      <c r="K379" s="235"/>
      <c r="L379" s="240"/>
      <c r="M379" s="241"/>
      <c r="N379" s="242"/>
      <c r="O379" s="242"/>
      <c r="P379" s="242"/>
      <c r="Q379" s="242"/>
      <c r="R379" s="242"/>
      <c r="S379" s="242"/>
      <c r="T379" s="24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4" t="s">
        <v>220</v>
      </c>
      <c r="AU379" s="244" t="s">
        <v>81</v>
      </c>
      <c r="AV379" s="13" t="s">
        <v>79</v>
      </c>
      <c r="AW379" s="13" t="s">
        <v>32</v>
      </c>
      <c r="AX379" s="13" t="s">
        <v>71</v>
      </c>
      <c r="AY379" s="244" t="s">
        <v>209</v>
      </c>
    </row>
    <row r="380" s="13" customFormat="1">
      <c r="A380" s="13"/>
      <c r="B380" s="234"/>
      <c r="C380" s="235"/>
      <c r="D380" s="236" t="s">
        <v>220</v>
      </c>
      <c r="E380" s="237" t="s">
        <v>19</v>
      </c>
      <c r="F380" s="238" t="s">
        <v>1034</v>
      </c>
      <c r="G380" s="235"/>
      <c r="H380" s="237" t="s">
        <v>19</v>
      </c>
      <c r="I380" s="239"/>
      <c r="J380" s="235"/>
      <c r="K380" s="235"/>
      <c r="L380" s="240"/>
      <c r="M380" s="241"/>
      <c r="N380" s="242"/>
      <c r="O380" s="242"/>
      <c r="P380" s="242"/>
      <c r="Q380" s="242"/>
      <c r="R380" s="242"/>
      <c r="S380" s="242"/>
      <c r="T380" s="24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4" t="s">
        <v>220</v>
      </c>
      <c r="AU380" s="244" t="s">
        <v>81</v>
      </c>
      <c r="AV380" s="13" t="s">
        <v>79</v>
      </c>
      <c r="AW380" s="13" t="s">
        <v>32</v>
      </c>
      <c r="AX380" s="13" t="s">
        <v>71</v>
      </c>
      <c r="AY380" s="244" t="s">
        <v>209</v>
      </c>
    </row>
    <row r="381" s="14" customFormat="1">
      <c r="A381" s="14"/>
      <c r="B381" s="245"/>
      <c r="C381" s="246"/>
      <c r="D381" s="236" t="s">
        <v>220</v>
      </c>
      <c r="E381" s="247" t="s">
        <v>19</v>
      </c>
      <c r="F381" s="248" t="s">
        <v>3074</v>
      </c>
      <c r="G381" s="246"/>
      <c r="H381" s="249">
        <v>25</v>
      </c>
      <c r="I381" s="250"/>
      <c r="J381" s="246"/>
      <c r="K381" s="246"/>
      <c r="L381" s="251"/>
      <c r="M381" s="252"/>
      <c r="N381" s="253"/>
      <c r="O381" s="253"/>
      <c r="P381" s="253"/>
      <c r="Q381" s="253"/>
      <c r="R381" s="253"/>
      <c r="S381" s="253"/>
      <c r="T381" s="25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55" t="s">
        <v>220</v>
      </c>
      <c r="AU381" s="255" t="s">
        <v>81</v>
      </c>
      <c r="AV381" s="14" t="s">
        <v>81</v>
      </c>
      <c r="AW381" s="14" t="s">
        <v>32</v>
      </c>
      <c r="AX381" s="14" t="s">
        <v>79</v>
      </c>
      <c r="AY381" s="255" t="s">
        <v>209</v>
      </c>
    </row>
    <row r="382" s="2" customFormat="1" ht="33" customHeight="1">
      <c r="A382" s="41"/>
      <c r="B382" s="42"/>
      <c r="C382" s="216" t="s">
        <v>643</v>
      </c>
      <c r="D382" s="216" t="s">
        <v>211</v>
      </c>
      <c r="E382" s="217" t="s">
        <v>1037</v>
      </c>
      <c r="F382" s="218" t="s">
        <v>1038</v>
      </c>
      <c r="G382" s="219" t="s">
        <v>299</v>
      </c>
      <c r="H382" s="220">
        <v>34</v>
      </c>
      <c r="I382" s="221"/>
      <c r="J382" s="222">
        <f>ROUND(I382*H382,2)</f>
        <v>0</v>
      </c>
      <c r="K382" s="218" t="s">
        <v>215</v>
      </c>
      <c r="L382" s="47"/>
      <c r="M382" s="223" t="s">
        <v>19</v>
      </c>
      <c r="N382" s="224" t="s">
        <v>42</v>
      </c>
      <c r="O382" s="87"/>
      <c r="P382" s="225">
        <f>O382*H382</f>
        <v>0</v>
      </c>
      <c r="Q382" s="225">
        <v>0.00060999999999999997</v>
      </c>
      <c r="R382" s="225">
        <f>Q382*H382</f>
        <v>0.020739999999999998</v>
      </c>
      <c r="S382" s="225">
        <v>0</v>
      </c>
      <c r="T382" s="226">
        <f>S382*H382</f>
        <v>0</v>
      </c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R382" s="227" t="s">
        <v>216</v>
      </c>
      <c r="AT382" s="227" t="s">
        <v>211</v>
      </c>
      <c r="AU382" s="227" t="s">
        <v>81</v>
      </c>
      <c r="AY382" s="20" t="s">
        <v>209</v>
      </c>
      <c r="BE382" s="228">
        <f>IF(N382="základní",J382,0)</f>
        <v>0</v>
      </c>
      <c r="BF382" s="228">
        <f>IF(N382="snížená",J382,0)</f>
        <v>0</v>
      </c>
      <c r="BG382" s="228">
        <f>IF(N382="zákl. přenesená",J382,0)</f>
        <v>0</v>
      </c>
      <c r="BH382" s="228">
        <f>IF(N382="sníž. přenesená",J382,0)</f>
        <v>0</v>
      </c>
      <c r="BI382" s="228">
        <f>IF(N382="nulová",J382,0)</f>
        <v>0</v>
      </c>
      <c r="BJ382" s="20" t="s">
        <v>79</v>
      </c>
      <c r="BK382" s="228">
        <f>ROUND(I382*H382,2)</f>
        <v>0</v>
      </c>
      <c r="BL382" s="20" t="s">
        <v>216</v>
      </c>
      <c r="BM382" s="227" t="s">
        <v>3075</v>
      </c>
    </row>
    <row r="383" s="2" customFormat="1">
      <c r="A383" s="41"/>
      <c r="B383" s="42"/>
      <c r="C383" s="43"/>
      <c r="D383" s="229" t="s">
        <v>218</v>
      </c>
      <c r="E383" s="43"/>
      <c r="F383" s="230" t="s">
        <v>1040</v>
      </c>
      <c r="G383" s="43"/>
      <c r="H383" s="43"/>
      <c r="I383" s="231"/>
      <c r="J383" s="43"/>
      <c r="K383" s="43"/>
      <c r="L383" s="47"/>
      <c r="M383" s="232"/>
      <c r="N383" s="233"/>
      <c r="O383" s="87"/>
      <c r="P383" s="87"/>
      <c r="Q383" s="87"/>
      <c r="R383" s="87"/>
      <c r="S383" s="87"/>
      <c r="T383" s="88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T383" s="20" t="s">
        <v>218</v>
      </c>
      <c r="AU383" s="20" t="s">
        <v>81</v>
      </c>
    </row>
    <row r="384" s="2" customFormat="1" ht="16.5" customHeight="1">
      <c r="A384" s="41"/>
      <c r="B384" s="42"/>
      <c r="C384" s="216" t="s">
        <v>649</v>
      </c>
      <c r="D384" s="216" t="s">
        <v>211</v>
      </c>
      <c r="E384" s="217" t="s">
        <v>1042</v>
      </c>
      <c r="F384" s="218" t="s">
        <v>1043</v>
      </c>
      <c r="G384" s="219" t="s">
        <v>299</v>
      </c>
      <c r="H384" s="220">
        <v>34</v>
      </c>
      <c r="I384" s="221"/>
      <c r="J384" s="222">
        <f>ROUND(I384*H384,2)</f>
        <v>0</v>
      </c>
      <c r="K384" s="218" t="s">
        <v>215</v>
      </c>
      <c r="L384" s="47"/>
      <c r="M384" s="223" t="s">
        <v>19</v>
      </c>
      <c r="N384" s="224" t="s">
        <v>42</v>
      </c>
      <c r="O384" s="87"/>
      <c r="P384" s="225">
        <f>O384*H384</f>
        <v>0</v>
      </c>
      <c r="Q384" s="225">
        <v>0</v>
      </c>
      <c r="R384" s="225">
        <f>Q384*H384</f>
        <v>0</v>
      </c>
      <c r="S384" s="225">
        <v>0</v>
      </c>
      <c r="T384" s="226">
        <f>S384*H384</f>
        <v>0</v>
      </c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R384" s="227" t="s">
        <v>216</v>
      </c>
      <c r="AT384" s="227" t="s">
        <v>211</v>
      </c>
      <c r="AU384" s="227" t="s">
        <v>81</v>
      </c>
      <c r="AY384" s="20" t="s">
        <v>209</v>
      </c>
      <c r="BE384" s="228">
        <f>IF(N384="základní",J384,0)</f>
        <v>0</v>
      </c>
      <c r="BF384" s="228">
        <f>IF(N384="snížená",J384,0)</f>
        <v>0</v>
      </c>
      <c r="BG384" s="228">
        <f>IF(N384="zákl. přenesená",J384,0)</f>
        <v>0</v>
      </c>
      <c r="BH384" s="228">
        <f>IF(N384="sníž. přenesená",J384,0)</f>
        <v>0</v>
      </c>
      <c r="BI384" s="228">
        <f>IF(N384="nulová",J384,0)</f>
        <v>0</v>
      </c>
      <c r="BJ384" s="20" t="s">
        <v>79</v>
      </c>
      <c r="BK384" s="228">
        <f>ROUND(I384*H384,2)</f>
        <v>0</v>
      </c>
      <c r="BL384" s="20" t="s">
        <v>216</v>
      </c>
      <c r="BM384" s="227" t="s">
        <v>3076</v>
      </c>
    </row>
    <row r="385" s="2" customFormat="1">
      <c r="A385" s="41"/>
      <c r="B385" s="42"/>
      <c r="C385" s="43"/>
      <c r="D385" s="229" t="s">
        <v>218</v>
      </c>
      <c r="E385" s="43"/>
      <c r="F385" s="230" t="s">
        <v>1045</v>
      </c>
      <c r="G385" s="43"/>
      <c r="H385" s="43"/>
      <c r="I385" s="231"/>
      <c r="J385" s="43"/>
      <c r="K385" s="43"/>
      <c r="L385" s="47"/>
      <c r="M385" s="232"/>
      <c r="N385" s="233"/>
      <c r="O385" s="87"/>
      <c r="P385" s="87"/>
      <c r="Q385" s="87"/>
      <c r="R385" s="87"/>
      <c r="S385" s="87"/>
      <c r="T385" s="88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T385" s="20" t="s">
        <v>218</v>
      </c>
      <c r="AU385" s="20" t="s">
        <v>81</v>
      </c>
    </row>
    <row r="386" s="13" customFormat="1">
      <c r="A386" s="13"/>
      <c r="B386" s="234"/>
      <c r="C386" s="235"/>
      <c r="D386" s="236" t="s">
        <v>220</v>
      </c>
      <c r="E386" s="237" t="s">
        <v>19</v>
      </c>
      <c r="F386" s="238" t="s">
        <v>269</v>
      </c>
      <c r="G386" s="235"/>
      <c r="H386" s="237" t="s">
        <v>19</v>
      </c>
      <c r="I386" s="239"/>
      <c r="J386" s="235"/>
      <c r="K386" s="235"/>
      <c r="L386" s="240"/>
      <c r="M386" s="241"/>
      <c r="N386" s="242"/>
      <c r="O386" s="242"/>
      <c r="P386" s="242"/>
      <c r="Q386" s="242"/>
      <c r="R386" s="242"/>
      <c r="S386" s="242"/>
      <c r="T386" s="24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4" t="s">
        <v>220</v>
      </c>
      <c r="AU386" s="244" t="s">
        <v>81</v>
      </c>
      <c r="AV386" s="13" t="s">
        <v>79</v>
      </c>
      <c r="AW386" s="13" t="s">
        <v>32</v>
      </c>
      <c r="AX386" s="13" t="s">
        <v>71</v>
      </c>
      <c r="AY386" s="244" t="s">
        <v>209</v>
      </c>
    </row>
    <row r="387" s="14" customFormat="1">
      <c r="A387" s="14"/>
      <c r="B387" s="245"/>
      <c r="C387" s="246"/>
      <c r="D387" s="236" t="s">
        <v>220</v>
      </c>
      <c r="E387" s="247" t="s">
        <v>19</v>
      </c>
      <c r="F387" s="248" t="s">
        <v>3077</v>
      </c>
      <c r="G387" s="246"/>
      <c r="H387" s="249">
        <v>34</v>
      </c>
      <c r="I387" s="250"/>
      <c r="J387" s="246"/>
      <c r="K387" s="246"/>
      <c r="L387" s="251"/>
      <c r="M387" s="252"/>
      <c r="N387" s="253"/>
      <c r="O387" s="253"/>
      <c r="P387" s="253"/>
      <c r="Q387" s="253"/>
      <c r="R387" s="253"/>
      <c r="S387" s="253"/>
      <c r="T387" s="25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55" t="s">
        <v>220</v>
      </c>
      <c r="AU387" s="255" t="s">
        <v>81</v>
      </c>
      <c r="AV387" s="14" t="s">
        <v>81</v>
      </c>
      <c r="AW387" s="14" t="s">
        <v>32</v>
      </c>
      <c r="AX387" s="14" t="s">
        <v>79</v>
      </c>
      <c r="AY387" s="255" t="s">
        <v>209</v>
      </c>
    </row>
    <row r="388" s="2" customFormat="1" ht="16.5" customHeight="1">
      <c r="A388" s="41"/>
      <c r="B388" s="42"/>
      <c r="C388" s="216" t="s">
        <v>656</v>
      </c>
      <c r="D388" s="216" t="s">
        <v>211</v>
      </c>
      <c r="E388" s="217" t="s">
        <v>2641</v>
      </c>
      <c r="F388" s="218" t="s">
        <v>2642</v>
      </c>
      <c r="G388" s="219" t="s">
        <v>299</v>
      </c>
      <c r="H388" s="220">
        <v>40</v>
      </c>
      <c r="I388" s="221"/>
      <c r="J388" s="222">
        <f>ROUND(I388*H388,2)</f>
        <v>0</v>
      </c>
      <c r="K388" s="218" t="s">
        <v>215</v>
      </c>
      <c r="L388" s="47"/>
      <c r="M388" s="223" t="s">
        <v>19</v>
      </c>
      <c r="N388" s="224" t="s">
        <v>42</v>
      </c>
      <c r="O388" s="87"/>
      <c r="P388" s="225">
        <f>O388*H388</f>
        <v>0</v>
      </c>
      <c r="Q388" s="225">
        <v>3.0000000000000001E-05</v>
      </c>
      <c r="R388" s="225">
        <f>Q388*H388</f>
        <v>0.0012000000000000001</v>
      </c>
      <c r="S388" s="225">
        <v>0</v>
      </c>
      <c r="T388" s="226">
        <f>S388*H388</f>
        <v>0</v>
      </c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R388" s="227" t="s">
        <v>216</v>
      </c>
      <c r="AT388" s="227" t="s">
        <v>211</v>
      </c>
      <c r="AU388" s="227" t="s">
        <v>81</v>
      </c>
      <c r="AY388" s="20" t="s">
        <v>209</v>
      </c>
      <c r="BE388" s="228">
        <f>IF(N388="základní",J388,0)</f>
        <v>0</v>
      </c>
      <c r="BF388" s="228">
        <f>IF(N388="snížená",J388,0)</f>
        <v>0</v>
      </c>
      <c r="BG388" s="228">
        <f>IF(N388="zákl. přenesená",J388,0)</f>
        <v>0</v>
      </c>
      <c r="BH388" s="228">
        <f>IF(N388="sníž. přenesená",J388,0)</f>
        <v>0</v>
      </c>
      <c r="BI388" s="228">
        <f>IF(N388="nulová",J388,0)</f>
        <v>0</v>
      </c>
      <c r="BJ388" s="20" t="s">
        <v>79</v>
      </c>
      <c r="BK388" s="228">
        <f>ROUND(I388*H388,2)</f>
        <v>0</v>
      </c>
      <c r="BL388" s="20" t="s">
        <v>216</v>
      </c>
      <c r="BM388" s="227" t="s">
        <v>3078</v>
      </c>
    </row>
    <row r="389" s="2" customFormat="1">
      <c r="A389" s="41"/>
      <c r="B389" s="42"/>
      <c r="C389" s="43"/>
      <c r="D389" s="229" t="s">
        <v>218</v>
      </c>
      <c r="E389" s="43"/>
      <c r="F389" s="230" t="s">
        <v>2644</v>
      </c>
      <c r="G389" s="43"/>
      <c r="H389" s="43"/>
      <c r="I389" s="231"/>
      <c r="J389" s="43"/>
      <c r="K389" s="43"/>
      <c r="L389" s="47"/>
      <c r="M389" s="232"/>
      <c r="N389" s="233"/>
      <c r="O389" s="87"/>
      <c r="P389" s="87"/>
      <c r="Q389" s="87"/>
      <c r="R389" s="87"/>
      <c r="S389" s="87"/>
      <c r="T389" s="88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T389" s="20" t="s">
        <v>218</v>
      </c>
      <c r="AU389" s="20" t="s">
        <v>81</v>
      </c>
    </row>
    <row r="390" s="13" customFormat="1">
      <c r="A390" s="13"/>
      <c r="B390" s="234"/>
      <c r="C390" s="235"/>
      <c r="D390" s="236" t="s">
        <v>220</v>
      </c>
      <c r="E390" s="237" t="s">
        <v>19</v>
      </c>
      <c r="F390" s="238" t="s">
        <v>2522</v>
      </c>
      <c r="G390" s="235"/>
      <c r="H390" s="237" t="s">
        <v>19</v>
      </c>
      <c r="I390" s="239"/>
      <c r="J390" s="235"/>
      <c r="K390" s="235"/>
      <c r="L390" s="240"/>
      <c r="M390" s="241"/>
      <c r="N390" s="242"/>
      <c r="O390" s="242"/>
      <c r="P390" s="242"/>
      <c r="Q390" s="242"/>
      <c r="R390" s="242"/>
      <c r="S390" s="242"/>
      <c r="T390" s="24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4" t="s">
        <v>220</v>
      </c>
      <c r="AU390" s="244" t="s">
        <v>81</v>
      </c>
      <c r="AV390" s="13" t="s">
        <v>79</v>
      </c>
      <c r="AW390" s="13" t="s">
        <v>32</v>
      </c>
      <c r="AX390" s="13" t="s">
        <v>71</v>
      </c>
      <c r="AY390" s="244" t="s">
        <v>209</v>
      </c>
    </row>
    <row r="391" s="14" customFormat="1">
      <c r="A391" s="14"/>
      <c r="B391" s="245"/>
      <c r="C391" s="246"/>
      <c r="D391" s="236" t="s">
        <v>220</v>
      </c>
      <c r="E391" s="247" t="s">
        <v>19</v>
      </c>
      <c r="F391" s="248" t="s">
        <v>3079</v>
      </c>
      <c r="G391" s="246"/>
      <c r="H391" s="249">
        <v>40</v>
      </c>
      <c r="I391" s="250"/>
      <c r="J391" s="246"/>
      <c r="K391" s="246"/>
      <c r="L391" s="251"/>
      <c r="M391" s="252"/>
      <c r="N391" s="253"/>
      <c r="O391" s="253"/>
      <c r="P391" s="253"/>
      <c r="Q391" s="253"/>
      <c r="R391" s="253"/>
      <c r="S391" s="253"/>
      <c r="T391" s="25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255" t="s">
        <v>220</v>
      </c>
      <c r="AU391" s="255" t="s">
        <v>81</v>
      </c>
      <c r="AV391" s="14" t="s">
        <v>81</v>
      </c>
      <c r="AW391" s="14" t="s">
        <v>32</v>
      </c>
      <c r="AX391" s="14" t="s">
        <v>79</v>
      </c>
      <c r="AY391" s="255" t="s">
        <v>209</v>
      </c>
    </row>
    <row r="392" s="2" customFormat="1" ht="37.8" customHeight="1">
      <c r="A392" s="41"/>
      <c r="B392" s="42"/>
      <c r="C392" s="216" t="s">
        <v>663</v>
      </c>
      <c r="D392" s="216" t="s">
        <v>211</v>
      </c>
      <c r="E392" s="217" t="s">
        <v>3080</v>
      </c>
      <c r="F392" s="218" t="s">
        <v>3081</v>
      </c>
      <c r="G392" s="219" t="s">
        <v>299</v>
      </c>
      <c r="H392" s="220">
        <v>18</v>
      </c>
      <c r="I392" s="221"/>
      <c r="J392" s="222">
        <f>ROUND(I392*H392,2)</f>
        <v>0</v>
      </c>
      <c r="K392" s="218" t="s">
        <v>215</v>
      </c>
      <c r="L392" s="47"/>
      <c r="M392" s="223" t="s">
        <v>19</v>
      </c>
      <c r="N392" s="224" t="s">
        <v>42</v>
      </c>
      <c r="O392" s="87"/>
      <c r="P392" s="225">
        <f>O392*H392</f>
        <v>0</v>
      </c>
      <c r="Q392" s="225">
        <v>0</v>
      </c>
      <c r="R392" s="225">
        <f>Q392*H392</f>
        <v>0</v>
      </c>
      <c r="S392" s="225">
        <v>0</v>
      </c>
      <c r="T392" s="226">
        <f>S392*H392</f>
        <v>0</v>
      </c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R392" s="227" t="s">
        <v>216</v>
      </c>
      <c r="AT392" s="227" t="s">
        <v>211</v>
      </c>
      <c r="AU392" s="227" t="s">
        <v>81</v>
      </c>
      <c r="AY392" s="20" t="s">
        <v>209</v>
      </c>
      <c r="BE392" s="228">
        <f>IF(N392="základní",J392,0)</f>
        <v>0</v>
      </c>
      <c r="BF392" s="228">
        <f>IF(N392="snížená",J392,0)</f>
        <v>0</v>
      </c>
      <c r="BG392" s="228">
        <f>IF(N392="zákl. přenesená",J392,0)</f>
        <v>0</v>
      </c>
      <c r="BH392" s="228">
        <f>IF(N392="sníž. přenesená",J392,0)</f>
        <v>0</v>
      </c>
      <c r="BI392" s="228">
        <f>IF(N392="nulová",J392,0)</f>
        <v>0</v>
      </c>
      <c r="BJ392" s="20" t="s">
        <v>79</v>
      </c>
      <c r="BK392" s="228">
        <f>ROUND(I392*H392,2)</f>
        <v>0</v>
      </c>
      <c r="BL392" s="20" t="s">
        <v>216</v>
      </c>
      <c r="BM392" s="227" t="s">
        <v>3082</v>
      </c>
    </row>
    <row r="393" s="2" customFormat="1">
      <c r="A393" s="41"/>
      <c r="B393" s="42"/>
      <c r="C393" s="43"/>
      <c r="D393" s="229" t="s">
        <v>218</v>
      </c>
      <c r="E393" s="43"/>
      <c r="F393" s="230" t="s">
        <v>3083</v>
      </c>
      <c r="G393" s="43"/>
      <c r="H393" s="43"/>
      <c r="I393" s="231"/>
      <c r="J393" s="43"/>
      <c r="K393" s="43"/>
      <c r="L393" s="47"/>
      <c r="M393" s="232"/>
      <c r="N393" s="233"/>
      <c r="O393" s="87"/>
      <c r="P393" s="87"/>
      <c r="Q393" s="87"/>
      <c r="R393" s="87"/>
      <c r="S393" s="87"/>
      <c r="T393" s="88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T393" s="20" t="s">
        <v>218</v>
      </c>
      <c r="AU393" s="20" t="s">
        <v>81</v>
      </c>
    </row>
    <row r="394" s="2" customFormat="1" ht="33" customHeight="1">
      <c r="A394" s="41"/>
      <c r="B394" s="42"/>
      <c r="C394" s="216" t="s">
        <v>669</v>
      </c>
      <c r="D394" s="216" t="s">
        <v>211</v>
      </c>
      <c r="E394" s="217" t="s">
        <v>3084</v>
      </c>
      <c r="F394" s="218" t="s">
        <v>3085</v>
      </c>
      <c r="G394" s="219" t="s">
        <v>258</v>
      </c>
      <c r="H394" s="220">
        <v>12</v>
      </c>
      <c r="I394" s="221"/>
      <c r="J394" s="222">
        <f>ROUND(I394*H394,2)</f>
        <v>0</v>
      </c>
      <c r="K394" s="218" t="s">
        <v>215</v>
      </c>
      <c r="L394" s="47"/>
      <c r="M394" s="223" t="s">
        <v>19</v>
      </c>
      <c r="N394" s="224" t="s">
        <v>42</v>
      </c>
      <c r="O394" s="87"/>
      <c r="P394" s="225">
        <f>O394*H394</f>
        <v>0</v>
      </c>
      <c r="Q394" s="225">
        <v>0</v>
      </c>
      <c r="R394" s="225">
        <f>Q394*H394</f>
        <v>0</v>
      </c>
      <c r="S394" s="225">
        <v>0</v>
      </c>
      <c r="T394" s="226">
        <f>S394*H394</f>
        <v>0</v>
      </c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R394" s="227" t="s">
        <v>216</v>
      </c>
      <c r="AT394" s="227" t="s">
        <v>211</v>
      </c>
      <c r="AU394" s="227" t="s">
        <v>81</v>
      </c>
      <c r="AY394" s="20" t="s">
        <v>209</v>
      </c>
      <c r="BE394" s="228">
        <f>IF(N394="základní",J394,0)</f>
        <v>0</v>
      </c>
      <c r="BF394" s="228">
        <f>IF(N394="snížená",J394,0)</f>
        <v>0</v>
      </c>
      <c r="BG394" s="228">
        <f>IF(N394="zákl. přenesená",J394,0)</f>
        <v>0</v>
      </c>
      <c r="BH394" s="228">
        <f>IF(N394="sníž. přenesená",J394,0)</f>
        <v>0</v>
      </c>
      <c r="BI394" s="228">
        <f>IF(N394="nulová",J394,0)</f>
        <v>0</v>
      </c>
      <c r="BJ394" s="20" t="s">
        <v>79</v>
      </c>
      <c r="BK394" s="228">
        <f>ROUND(I394*H394,2)</f>
        <v>0</v>
      </c>
      <c r="BL394" s="20" t="s">
        <v>216</v>
      </c>
      <c r="BM394" s="227" t="s">
        <v>3086</v>
      </c>
    </row>
    <row r="395" s="2" customFormat="1">
      <c r="A395" s="41"/>
      <c r="B395" s="42"/>
      <c r="C395" s="43"/>
      <c r="D395" s="229" t="s">
        <v>218</v>
      </c>
      <c r="E395" s="43"/>
      <c r="F395" s="230" t="s">
        <v>3087</v>
      </c>
      <c r="G395" s="43"/>
      <c r="H395" s="43"/>
      <c r="I395" s="231"/>
      <c r="J395" s="43"/>
      <c r="K395" s="43"/>
      <c r="L395" s="47"/>
      <c r="M395" s="232"/>
      <c r="N395" s="233"/>
      <c r="O395" s="87"/>
      <c r="P395" s="87"/>
      <c r="Q395" s="87"/>
      <c r="R395" s="87"/>
      <c r="S395" s="87"/>
      <c r="T395" s="88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T395" s="20" t="s">
        <v>218</v>
      </c>
      <c r="AU395" s="20" t="s">
        <v>81</v>
      </c>
    </row>
    <row r="396" s="2" customFormat="1" ht="37.8" customHeight="1">
      <c r="A396" s="41"/>
      <c r="B396" s="42"/>
      <c r="C396" s="216" t="s">
        <v>680</v>
      </c>
      <c r="D396" s="216" t="s">
        <v>211</v>
      </c>
      <c r="E396" s="217" t="s">
        <v>1049</v>
      </c>
      <c r="F396" s="218" t="s">
        <v>1050</v>
      </c>
      <c r="G396" s="219" t="s">
        <v>258</v>
      </c>
      <c r="H396" s="220">
        <v>15</v>
      </c>
      <c r="I396" s="221"/>
      <c r="J396" s="222">
        <f>ROUND(I396*H396,2)</f>
        <v>0</v>
      </c>
      <c r="K396" s="218" t="s">
        <v>215</v>
      </c>
      <c r="L396" s="47"/>
      <c r="M396" s="223" t="s">
        <v>19</v>
      </c>
      <c r="N396" s="224" t="s">
        <v>42</v>
      </c>
      <c r="O396" s="87"/>
      <c r="P396" s="225">
        <f>O396*H396</f>
        <v>0</v>
      </c>
      <c r="Q396" s="225">
        <v>0</v>
      </c>
      <c r="R396" s="225">
        <f>Q396*H396</f>
        <v>0</v>
      </c>
      <c r="S396" s="225">
        <v>0</v>
      </c>
      <c r="T396" s="226">
        <f>S396*H396</f>
        <v>0</v>
      </c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R396" s="227" t="s">
        <v>216</v>
      </c>
      <c r="AT396" s="227" t="s">
        <v>211</v>
      </c>
      <c r="AU396" s="227" t="s">
        <v>81</v>
      </c>
      <c r="AY396" s="20" t="s">
        <v>209</v>
      </c>
      <c r="BE396" s="228">
        <f>IF(N396="základní",J396,0)</f>
        <v>0</v>
      </c>
      <c r="BF396" s="228">
        <f>IF(N396="snížená",J396,0)</f>
        <v>0</v>
      </c>
      <c r="BG396" s="228">
        <f>IF(N396="zákl. přenesená",J396,0)</f>
        <v>0</v>
      </c>
      <c r="BH396" s="228">
        <f>IF(N396="sníž. přenesená",J396,0)</f>
        <v>0</v>
      </c>
      <c r="BI396" s="228">
        <f>IF(N396="nulová",J396,0)</f>
        <v>0</v>
      </c>
      <c r="BJ396" s="20" t="s">
        <v>79</v>
      </c>
      <c r="BK396" s="228">
        <f>ROUND(I396*H396,2)</f>
        <v>0</v>
      </c>
      <c r="BL396" s="20" t="s">
        <v>216</v>
      </c>
      <c r="BM396" s="227" t="s">
        <v>3088</v>
      </c>
    </row>
    <row r="397" s="2" customFormat="1">
      <c r="A397" s="41"/>
      <c r="B397" s="42"/>
      <c r="C397" s="43"/>
      <c r="D397" s="229" t="s">
        <v>218</v>
      </c>
      <c r="E397" s="43"/>
      <c r="F397" s="230" t="s">
        <v>1052</v>
      </c>
      <c r="G397" s="43"/>
      <c r="H397" s="43"/>
      <c r="I397" s="231"/>
      <c r="J397" s="43"/>
      <c r="K397" s="43"/>
      <c r="L397" s="47"/>
      <c r="M397" s="232"/>
      <c r="N397" s="233"/>
      <c r="O397" s="87"/>
      <c r="P397" s="87"/>
      <c r="Q397" s="87"/>
      <c r="R397" s="87"/>
      <c r="S397" s="87"/>
      <c r="T397" s="88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T397" s="20" t="s">
        <v>218</v>
      </c>
      <c r="AU397" s="20" t="s">
        <v>81</v>
      </c>
    </row>
    <row r="398" s="12" customFormat="1" ht="22.8" customHeight="1">
      <c r="A398" s="12"/>
      <c r="B398" s="200"/>
      <c r="C398" s="201"/>
      <c r="D398" s="202" t="s">
        <v>70</v>
      </c>
      <c r="E398" s="214" t="s">
        <v>1053</v>
      </c>
      <c r="F398" s="214" t="s">
        <v>1054</v>
      </c>
      <c r="G398" s="201"/>
      <c r="H398" s="201"/>
      <c r="I398" s="204"/>
      <c r="J398" s="215">
        <f>BK398</f>
        <v>0</v>
      </c>
      <c r="K398" s="201"/>
      <c r="L398" s="206"/>
      <c r="M398" s="207"/>
      <c r="N398" s="208"/>
      <c r="O398" s="208"/>
      <c r="P398" s="209">
        <f>SUM(P399:P430)</f>
        <v>0</v>
      </c>
      <c r="Q398" s="208"/>
      <c r="R398" s="209">
        <f>SUM(R399:R430)</f>
        <v>0</v>
      </c>
      <c r="S398" s="208"/>
      <c r="T398" s="210">
        <f>SUM(T399:T430)</f>
        <v>0</v>
      </c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R398" s="211" t="s">
        <v>79</v>
      </c>
      <c r="AT398" s="212" t="s">
        <v>70</v>
      </c>
      <c r="AU398" s="212" t="s">
        <v>79</v>
      </c>
      <c r="AY398" s="211" t="s">
        <v>209</v>
      </c>
      <c r="BK398" s="213">
        <f>SUM(BK399:BK430)</f>
        <v>0</v>
      </c>
    </row>
    <row r="399" s="2" customFormat="1" ht="24.15" customHeight="1">
      <c r="A399" s="41"/>
      <c r="B399" s="42"/>
      <c r="C399" s="216" t="s">
        <v>686</v>
      </c>
      <c r="D399" s="216" t="s">
        <v>211</v>
      </c>
      <c r="E399" s="217" t="s">
        <v>1056</v>
      </c>
      <c r="F399" s="218" t="s">
        <v>1057</v>
      </c>
      <c r="G399" s="219" t="s">
        <v>659</v>
      </c>
      <c r="H399" s="220">
        <v>38.405999999999999</v>
      </c>
      <c r="I399" s="221"/>
      <c r="J399" s="222">
        <f>ROUND(I399*H399,2)</f>
        <v>0</v>
      </c>
      <c r="K399" s="218" t="s">
        <v>215</v>
      </c>
      <c r="L399" s="47"/>
      <c r="M399" s="223" t="s">
        <v>19</v>
      </c>
      <c r="N399" s="224" t="s">
        <v>42</v>
      </c>
      <c r="O399" s="87"/>
      <c r="P399" s="225">
        <f>O399*H399</f>
        <v>0</v>
      </c>
      <c r="Q399" s="225">
        <v>0</v>
      </c>
      <c r="R399" s="225">
        <f>Q399*H399</f>
        <v>0</v>
      </c>
      <c r="S399" s="225">
        <v>0</v>
      </c>
      <c r="T399" s="226">
        <f>S399*H399</f>
        <v>0</v>
      </c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R399" s="227" t="s">
        <v>216</v>
      </c>
      <c r="AT399" s="227" t="s">
        <v>211</v>
      </c>
      <c r="AU399" s="227" t="s">
        <v>81</v>
      </c>
      <c r="AY399" s="20" t="s">
        <v>209</v>
      </c>
      <c r="BE399" s="228">
        <f>IF(N399="základní",J399,0)</f>
        <v>0</v>
      </c>
      <c r="BF399" s="228">
        <f>IF(N399="snížená",J399,0)</f>
        <v>0</v>
      </c>
      <c r="BG399" s="228">
        <f>IF(N399="zákl. přenesená",J399,0)</f>
        <v>0</v>
      </c>
      <c r="BH399" s="228">
        <f>IF(N399="sníž. přenesená",J399,0)</f>
        <v>0</v>
      </c>
      <c r="BI399" s="228">
        <f>IF(N399="nulová",J399,0)</f>
        <v>0</v>
      </c>
      <c r="BJ399" s="20" t="s">
        <v>79</v>
      </c>
      <c r="BK399" s="228">
        <f>ROUND(I399*H399,2)</f>
        <v>0</v>
      </c>
      <c r="BL399" s="20" t="s">
        <v>216</v>
      </c>
      <c r="BM399" s="227" t="s">
        <v>3089</v>
      </c>
    </row>
    <row r="400" s="2" customFormat="1">
      <c r="A400" s="41"/>
      <c r="B400" s="42"/>
      <c r="C400" s="43"/>
      <c r="D400" s="229" t="s">
        <v>218</v>
      </c>
      <c r="E400" s="43"/>
      <c r="F400" s="230" t="s">
        <v>1059</v>
      </c>
      <c r="G400" s="43"/>
      <c r="H400" s="43"/>
      <c r="I400" s="231"/>
      <c r="J400" s="43"/>
      <c r="K400" s="43"/>
      <c r="L400" s="47"/>
      <c r="M400" s="232"/>
      <c r="N400" s="233"/>
      <c r="O400" s="87"/>
      <c r="P400" s="87"/>
      <c r="Q400" s="87"/>
      <c r="R400" s="87"/>
      <c r="S400" s="87"/>
      <c r="T400" s="88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T400" s="20" t="s">
        <v>218</v>
      </c>
      <c r="AU400" s="20" t="s">
        <v>81</v>
      </c>
    </row>
    <row r="401" s="2" customFormat="1" ht="24.15" customHeight="1">
      <c r="A401" s="41"/>
      <c r="B401" s="42"/>
      <c r="C401" s="216" t="s">
        <v>694</v>
      </c>
      <c r="D401" s="216" t="s">
        <v>211</v>
      </c>
      <c r="E401" s="217" t="s">
        <v>1061</v>
      </c>
      <c r="F401" s="218" t="s">
        <v>1062</v>
      </c>
      <c r="G401" s="219" t="s">
        <v>659</v>
      </c>
      <c r="H401" s="220">
        <v>739.11599999999999</v>
      </c>
      <c r="I401" s="221"/>
      <c r="J401" s="222">
        <f>ROUND(I401*H401,2)</f>
        <v>0</v>
      </c>
      <c r="K401" s="218" t="s">
        <v>215</v>
      </c>
      <c r="L401" s="47"/>
      <c r="M401" s="223" t="s">
        <v>19</v>
      </c>
      <c r="N401" s="224" t="s">
        <v>42</v>
      </c>
      <c r="O401" s="87"/>
      <c r="P401" s="225">
        <f>O401*H401</f>
        <v>0</v>
      </c>
      <c r="Q401" s="225">
        <v>0</v>
      </c>
      <c r="R401" s="225">
        <f>Q401*H401</f>
        <v>0</v>
      </c>
      <c r="S401" s="225">
        <v>0</v>
      </c>
      <c r="T401" s="226">
        <f>S401*H401</f>
        <v>0</v>
      </c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R401" s="227" t="s">
        <v>216</v>
      </c>
      <c r="AT401" s="227" t="s">
        <v>211</v>
      </c>
      <c r="AU401" s="227" t="s">
        <v>81</v>
      </c>
      <c r="AY401" s="20" t="s">
        <v>209</v>
      </c>
      <c r="BE401" s="228">
        <f>IF(N401="základní",J401,0)</f>
        <v>0</v>
      </c>
      <c r="BF401" s="228">
        <f>IF(N401="snížená",J401,0)</f>
        <v>0</v>
      </c>
      <c r="BG401" s="228">
        <f>IF(N401="zákl. přenesená",J401,0)</f>
        <v>0</v>
      </c>
      <c r="BH401" s="228">
        <f>IF(N401="sníž. přenesená",J401,0)</f>
        <v>0</v>
      </c>
      <c r="BI401" s="228">
        <f>IF(N401="nulová",J401,0)</f>
        <v>0</v>
      </c>
      <c r="BJ401" s="20" t="s">
        <v>79</v>
      </c>
      <c r="BK401" s="228">
        <f>ROUND(I401*H401,2)</f>
        <v>0</v>
      </c>
      <c r="BL401" s="20" t="s">
        <v>216</v>
      </c>
      <c r="BM401" s="227" t="s">
        <v>3090</v>
      </c>
    </row>
    <row r="402" s="2" customFormat="1">
      <c r="A402" s="41"/>
      <c r="B402" s="42"/>
      <c r="C402" s="43"/>
      <c r="D402" s="229" t="s">
        <v>218</v>
      </c>
      <c r="E402" s="43"/>
      <c r="F402" s="230" t="s">
        <v>1064</v>
      </c>
      <c r="G402" s="43"/>
      <c r="H402" s="43"/>
      <c r="I402" s="231"/>
      <c r="J402" s="43"/>
      <c r="K402" s="43"/>
      <c r="L402" s="47"/>
      <c r="M402" s="232"/>
      <c r="N402" s="233"/>
      <c r="O402" s="87"/>
      <c r="P402" s="87"/>
      <c r="Q402" s="87"/>
      <c r="R402" s="87"/>
      <c r="S402" s="87"/>
      <c r="T402" s="88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T402" s="20" t="s">
        <v>218</v>
      </c>
      <c r="AU402" s="20" t="s">
        <v>81</v>
      </c>
    </row>
    <row r="403" s="14" customFormat="1">
      <c r="A403" s="14"/>
      <c r="B403" s="245"/>
      <c r="C403" s="246"/>
      <c r="D403" s="236" t="s">
        <v>220</v>
      </c>
      <c r="E403" s="246"/>
      <c r="F403" s="248" t="s">
        <v>3091</v>
      </c>
      <c r="G403" s="246"/>
      <c r="H403" s="249">
        <v>739.11599999999999</v>
      </c>
      <c r="I403" s="250"/>
      <c r="J403" s="246"/>
      <c r="K403" s="246"/>
      <c r="L403" s="251"/>
      <c r="M403" s="252"/>
      <c r="N403" s="253"/>
      <c r="O403" s="253"/>
      <c r="P403" s="253"/>
      <c r="Q403" s="253"/>
      <c r="R403" s="253"/>
      <c r="S403" s="253"/>
      <c r="T403" s="25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55" t="s">
        <v>220</v>
      </c>
      <c r="AU403" s="255" t="s">
        <v>81</v>
      </c>
      <c r="AV403" s="14" t="s">
        <v>81</v>
      </c>
      <c r="AW403" s="14" t="s">
        <v>4</v>
      </c>
      <c r="AX403" s="14" t="s">
        <v>79</v>
      </c>
      <c r="AY403" s="255" t="s">
        <v>209</v>
      </c>
    </row>
    <row r="404" s="2" customFormat="1" ht="24.15" customHeight="1">
      <c r="A404" s="41"/>
      <c r="B404" s="42"/>
      <c r="C404" s="216" t="s">
        <v>699</v>
      </c>
      <c r="D404" s="216" t="s">
        <v>211</v>
      </c>
      <c r="E404" s="217" t="s">
        <v>1067</v>
      </c>
      <c r="F404" s="218" t="s">
        <v>1068</v>
      </c>
      <c r="G404" s="219" t="s">
        <v>659</v>
      </c>
      <c r="H404" s="220">
        <v>12</v>
      </c>
      <c r="I404" s="221"/>
      <c r="J404" s="222">
        <f>ROUND(I404*H404,2)</f>
        <v>0</v>
      </c>
      <c r="K404" s="218" t="s">
        <v>215</v>
      </c>
      <c r="L404" s="47"/>
      <c r="M404" s="223" t="s">
        <v>19</v>
      </c>
      <c r="N404" s="224" t="s">
        <v>42</v>
      </c>
      <c r="O404" s="87"/>
      <c r="P404" s="225">
        <f>O404*H404</f>
        <v>0</v>
      </c>
      <c r="Q404" s="225">
        <v>0</v>
      </c>
      <c r="R404" s="225">
        <f>Q404*H404</f>
        <v>0</v>
      </c>
      <c r="S404" s="225">
        <v>0</v>
      </c>
      <c r="T404" s="226">
        <f>S404*H404</f>
        <v>0</v>
      </c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R404" s="227" t="s">
        <v>216</v>
      </c>
      <c r="AT404" s="227" t="s">
        <v>211</v>
      </c>
      <c r="AU404" s="227" t="s">
        <v>81</v>
      </c>
      <c r="AY404" s="20" t="s">
        <v>209</v>
      </c>
      <c r="BE404" s="228">
        <f>IF(N404="základní",J404,0)</f>
        <v>0</v>
      </c>
      <c r="BF404" s="228">
        <f>IF(N404="snížená",J404,0)</f>
        <v>0</v>
      </c>
      <c r="BG404" s="228">
        <f>IF(N404="zákl. přenesená",J404,0)</f>
        <v>0</v>
      </c>
      <c r="BH404" s="228">
        <f>IF(N404="sníž. přenesená",J404,0)</f>
        <v>0</v>
      </c>
      <c r="BI404" s="228">
        <f>IF(N404="nulová",J404,0)</f>
        <v>0</v>
      </c>
      <c r="BJ404" s="20" t="s">
        <v>79</v>
      </c>
      <c r="BK404" s="228">
        <f>ROUND(I404*H404,2)</f>
        <v>0</v>
      </c>
      <c r="BL404" s="20" t="s">
        <v>216</v>
      </c>
      <c r="BM404" s="227" t="s">
        <v>3092</v>
      </c>
    </row>
    <row r="405" s="2" customFormat="1">
      <c r="A405" s="41"/>
      <c r="B405" s="42"/>
      <c r="C405" s="43"/>
      <c r="D405" s="229" t="s">
        <v>218</v>
      </c>
      <c r="E405" s="43"/>
      <c r="F405" s="230" t="s">
        <v>1070</v>
      </c>
      <c r="G405" s="43"/>
      <c r="H405" s="43"/>
      <c r="I405" s="231"/>
      <c r="J405" s="43"/>
      <c r="K405" s="43"/>
      <c r="L405" s="47"/>
      <c r="M405" s="232"/>
      <c r="N405" s="233"/>
      <c r="O405" s="87"/>
      <c r="P405" s="87"/>
      <c r="Q405" s="87"/>
      <c r="R405" s="87"/>
      <c r="S405" s="87"/>
      <c r="T405" s="88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T405" s="20" t="s">
        <v>218</v>
      </c>
      <c r="AU405" s="20" t="s">
        <v>81</v>
      </c>
    </row>
    <row r="406" s="13" customFormat="1">
      <c r="A406" s="13"/>
      <c r="B406" s="234"/>
      <c r="C406" s="235"/>
      <c r="D406" s="236" t="s">
        <v>220</v>
      </c>
      <c r="E406" s="237" t="s">
        <v>19</v>
      </c>
      <c r="F406" s="238" t="s">
        <v>261</v>
      </c>
      <c r="G406" s="235"/>
      <c r="H406" s="237" t="s">
        <v>19</v>
      </c>
      <c r="I406" s="239"/>
      <c r="J406" s="235"/>
      <c r="K406" s="235"/>
      <c r="L406" s="240"/>
      <c r="M406" s="241"/>
      <c r="N406" s="242"/>
      <c r="O406" s="242"/>
      <c r="P406" s="242"/>
      <c r="Q406" s="242"/>
      <c r="R406" s="242"/>
      <c r="S406" s="242"/>
      <c r="T406" s="24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44" t="s">
        <v>220</v>
      </c>
      <c r="AU406" s="244" t="s">
        <v>81</v>
      </c>
      <c r="AV406" s="13" t="s">
        <v>79</v>
      </c>
      <c r="AW406" s="13" t="s">
        <v>32</v>
      </c>
      <c r="AX406" s="13" t="s">
        <v>71</v>
      </c>
      <c r="AY406" s="244" t="s">
        <v>209</v>
      </c>
    </row>
    <row r="407" s="13" customFormat="1">
      <c r="A407" s="13"/>
      <c r="B407" s="234"/>
      <c r="C407" s="235"/>
      <c r="D407" s="236" t="s">
        <v>220</v>
      </c>
      <c r="E407" s="237" t="s">
        <v>19</v>
      </c>
      <c r="F407" s="238" t="s">
        <v>1071</v>
      </c>
      <c r="G407" s="235"/>
      <c r="H407" s="237" t="s">
        <v>19</v>
      </c>
      <c r="I407" s="239"/>
      <c r="J407" s="235"/>
      <c r="K407" s="235"/>
      <c r="L407" s="240"/>
      <c r="M407" s="241"/>
      <c r="N407" s="242"/>
      <c r="O407" s="242"/>
      <c r="P407" s="242"/>
      <c r="Q407" s="242"/>
      <c r="R407" s="242"/>
      <c r="S407" s="242"/>
      <c r="T407" s="24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44" t="s">
        <v>220</v>
      </c>
      <c r="AU407" s="244" t="s">
        <v>81</v>
      </c>
      <c r="AV407" s="13" t="s">
        <v>79</v>
      </c>
      <c r="AW407" s="13" t="s">
        <v>32</v>
      </c>
      <c r="AX407" s="13" t="s">
        <v>71</v>
      </c>
      <c r="AY407" s="244" t="s">
        <v>209</v>
      </c>
    </row>
    <row r="408" s="14" customFormat="1">
      <c r="A408" s="14"/>
      <c r="B408" s="245"/>
      <c r="C408" s="246"/>
      <c r="D408" s="236" t="s">
        <v>220</v>
      </c>
      <c r="E408" s="247" t="s">
        <v>19</v>
      </c>
      <c r="F408" s="248" t="s">
        <v>1530</v>
      </c>
      <c r="G408" s="246"/>
      <c r="H408" s="249">
        <v>6</v>
      </c>
      <c r="I408" s="250"/>
      <c r="J408" s="246"/>
      <c r="K408" s="246"/>
      <c r="L408" s="251"/>
      <c r="M408" s="252"/>
      <c r="N408" s="253"/>
      <c r="O408" s="253"/>
      <c r="P408" s="253"/>
      <c r="Q408" s="253"/>
      <c r="R408" s="253"/>
      <c r="S408" s="253"/>
      <c r="T408" s="25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55" t="s">
        <v>220</v>
      </c>
      <c r="AU408" s="255" t="s">
        <v>81</v>
      </c>
      <c r="AV408" s="14" t="s">
        <v>81</v>
      </c>
      <c r="AW408" s="14" t="s">
        <v>32</v>
      </c>
      <c r="AX408" s="14" t="s">
        <v>71</v>
      </c>
      <c r="AY408" s="255" t="s">
        <v>209</v>
      </c>
    </row>
    <row r="409" s="13" customFormat="1">
      <c r="A409" s="13"/>
      <c r="B409" s="234"/>
      <c r="C409" s="235"/>
      <c r="D409" s="236" t="s">
        <v>220</v>
      </c>
      <c r="E409" s="237" t="s">
        <v>19</v>
      </c>
      <c r="F409" s="238" t="s">
        <v>1073</v>
      </c>
      <c r="G409" s="235"/>
      <c r="H409" s="237" t="s">
        <v>19</v>
      </c>
      <c r="I409" s="239"/>
      <c r="J409" s="235"/>
      <c r="K409" s="235"/>
      <c r="L409" s="240"/>
      <c r="M409" s="241"/>
      <c r="N409" s="242"/>
      <c r="O409" s="242"/>
      <c r="P409" s="242"/>
      <c r="Q409" s="242"/>
      <c r="R409" s="242"/>
      <c r="S409" s="242"/>
      <c r="T409" s="24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4" t="s">
        <v>220</v>
      </c>
      <c r="AU409" s="244" t="s">
        <v>81</v>
      </c>
      <c r="AV409" s="13" t="s">
        <v>79</v>
      </c>
      <c r="AW409" s="13" t="s">
        <v>32</v>
      </c>
      <c r="AX409" s="13" t="s">
        <v>71</v>
      </c>
      <c r="AY409" s="244" t="s">
        <v>209</v>
      </c>
    </row>
    <row r="410" s="14" customFormat="1">
      <c r="A410" s="14"/>
      <c r="B410" s="245"/>
      <c r="C410" s="246"/>
      <c r="D410" s="236" t="s">
        <v>220</v>
      </c>
      <c r="E410" s="247" t="s">
        <v>19</v>
      </c>
      <c r="F410" s="248" t="s">
        <v>1530</v>
      </c>
      <c r="G410" s="246"/>
      <c r="H410" s="249">
        <v>6</v>
      </c>
      <c r="I410" s="250"/>
      <c r="J410" s="246"/>
      <c r="K410" s="246"/>
      <c r="L410" s="251"/>
      <c r="M410" s="252"/>
      <c r="N410" s="253"/>
      <c r="O410" s="253"/>
      <c r="P410" s="253"/>
      <c r="Q410" s="253"/>
      <c r="R410" s="253"/>
      <c r="S410" s="253"/>
      <c r="T410" s="25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55" t="s">
        <v>220</v>
      </c>
      <c r="AU410" s="255" t="s">
        <v>81</v>
      </c>
      <c r="AV410" s="14" t="s">
        <v>81</v>
      </c>
      <c r="AW410" s="14" t="s">
        <v>32</v>
      </c>
      <c r="AX410" s="14" t="s">
        <v>71</v>
      </c>
      <c r="AY410" s="255" t="s">
        <v>209</v>
      </c>
    </row>
    <row r="411" s="15" customFormat="1">
      <c r="A411" s="15"/>
      <c r="B411" s="256"/>
      <c r="C411" s="257"/>
      <c r="D411" s="236" t="s">
        <v>220</v>
      </c>
      <c r="E411" s="258" t="s">
        <v>19</v>
      </c>
      <c r="F411" s="259" t="s">
        <v>271</v>
      </c>
      <c r="G411" s="257"/>
      <c r="H411" s="260">
        <v>12</v>
      </c>
      <c r="I411" s="261"/>
      <c r="J411" s="257"/>
      <c r="K411" s="257"/>
      <c r="L411" s="262"/>
      <c r="M411" s="263"/>
      <c r="N411" s="264"/>
      <c r="O411" s="264"/>
      <c r="P411" s="264"/>
      <c r="Q411" s="264"/>
      <c r="R411" s="264"/>
      <c r="S411" s="264"/>
      <c r="T411" s="26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T411" s="266" t="s">
        <v>220</v>
      </c>
      <c r="AU411" s="266" t="s">
        <v>81</v>
      </c>
      <c r="AV411" s="15" t="s">
        <v>216</v>
      </c>
      <c r="AW411" s="15" t="s">
        <v>32</v>
      </c>
      <c r="AX411" s="15" t="s">
        <v>79</v>
      </c>
      <c r="AY411" s="266" t="s">
        <v>209</v>
      </c>
    </row>
    <row r="412" s="2" customFormat="1" ht="24.15" customHeight="1">
      <c r="A412" s="41"/>
      <c r="B412" s="42"/>
      <c r="C412" s="216" t="s">
        <v>704</v>
      </c>
      <c r="D412" s="216" t="s">
        <v>211</v>
      </c>
      <c r="E412" s="217" t="s">
        <v>1075</v>
      </c>
      <c r="F412" s="218" t="s">
        <v>1076</v>
      </c>
      <c r="G412" s="219" t="s">
        <v>659</v>
      </c>
      <c r="H412" s="220">
        <v>48</v>
      </c>
      <c r="I412" s="221"/>
      <c r="J412" s="222">
        <f>ROUND(I412*H412,2)</f>
        <v>0</v>
      </c>
      <c r="K412" s="218" t="s">
        <v>215</v>
      </c>
      <c r="L412" s="47"/>
      <c r="M412" s="223" t="s">
        <v>19</v>
      </c>
      <c r="N412" s="224" t="s">
        <v>42</v>
      </c>
      <c r="O412" s="87"/>
      <c r="P412" s="225">
        <f>O412*H412</f>
        <v>0</v>
      </c>
      <c r="Q412" s="225">
        <v>0</v>
      </c>
      <c r="R412" s="225">
        <f>Q412*H412</f>
        <v>0</v>
      </c>
      <c r="S412" s="225">
        <v>0</v>
      </c>
      <c r="T412" s="226">
        <f>S412*H412</f>
        <v>0</v>
      </c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R412" s="227" t="s">
        <v>216</v>
      </c>
      <c r="AT412" s="227" t="s">
        <v>211</v>
      </c>
      <c r="AU412" s="227" t="s">
        <v>81</v>
      </c>
      <c r="AY412" s="20" t="s">
        <v>209</v>
      </c>
      <c r="BE412" s="228">
        <f>IF(N412="základní",J412,0)</f>
        <v>0</v>
      </c>
      <c r="BF412" s="228">
        <f>IF(N412="snížená",J412,0)</f>
        <v>0</v>
      </c>
      <c r="BG412" s="228">
        <f>IF(N412="zákl. přenesená",J412,0)</f>
        <v>0</v>
      </c>
      <c r="BH412" s="228">
        <f>IF(N412="sníž. přenesená",J412,0)</f>
        <v>0</v>
      </c>
      <c r="BI412" s="228">
        <f>IF(N412="nulová",J412,0)</f>
        <v>0</v>
      </c>
      <c r="BJ412" s="20" t="s">
        <v>79</v>
      </c>
      <c r="BK412" s="228">
        <f>ROUND(I412*H412,2)</f>
        <v>0</v>
      </c>
      <c r="BL412" s="20" t="s">
        <v>216</v>
      </c>
      <c r="BM412" s="227" t="s">
        <v>3093</v>
      </c>
    </row>
    <row r="413" s="2" customFormat="1">
      <c r="A413" s="41"/>
      <c r="B413" s="42"/>
      <c r="C413" s="43"/>
      <c r="D413" s="229" t="s">
        <v>218</v>
      </c>
      <c r="E413" s="43"/>
      <c r="F413" s="230" t="s">
        <v>1078</v>
      </c>
      <c r="G413" s="43"/>
      <c r="H413" s="43"/>
      <c r="I413" s="231"/>
      <c r="J413" s="43"/>
      <c r="K413" s="43"/>
      <c r="L413" s="47"/>
      <c r="M413" s="232"/>
      <c r="N413" s="233"/>
      <c r="O413" s="87"/>
      <c r="P413" s="87"/>
      <c r="Q413" s="87"/>
      <c r="R413" s="87"/>
      <c r="S413" s="87"/>
      <c r="T413" s="88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T413" s="20" t="s">
        <v>218</v>
      </c>
      <c r="AU413" s="20" t="s">
        <v>81</v>
      </c>
    </row>
    <row r="414" s="13" customFormat="1">
      <c r="A414" s="13"/>
      <c r="B414" s="234"/>
      <c r="C414" s="235"/>
      <c r="D414" s="236" t="s">
        <v>220</v>
      </c>
      <c r="E414" s="237" t="s">
        <v>19</v>
      </c>
      <c r="F414" s="238" t="s">
        <v>261</v>
      </c>
      <c r="G414" s="235"/>
      <c r="H414" s="237" t="s">
        <v>19</v>
      </c>
      <c r="I414" s="239"/>
      <c r="J414" s="235"/>
      <c r="K414" s="235"/>
      <c r="L414" s="240"/>
      <c r="M414" s="241"/>
      <c r="N414" s="242"/>
      <c r="O414" s="242"/>
      <c r="P414" s="242"/>
      <c r="Q414" s="242"/>
      <c r="R414" s="242"/>
      <c r="S414" s="242"/>
      <c r="T414" s="24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4" t="s">
        <v>220</v>
      </c>
      <c r="AU414" s="244" t="s">
        <v>81</v>
      </c>
      <c r="AV414" s="13" t="s">
        <v>79</v>
      </c>
      <c r="AW414" s="13" t="s">
        <v>32</v>
      </c>
      <c r="AX414" s="13" t="s">
        <v>71</v>
      </c>
      <c r="AY414" s="244" t="s">
        <v>209</v>
      </c>
    </row>
    <row r="415" s="13" customFormat="1">
      <c r="A415" s="13"/>
      <c r="B415" s="234"/>
      <c r="C415" s="235"/>
      <c r="D415" s="236" t="s">
        <v>220</v>
      </c>
      <c r="E415" s="237" t="s">
        <v>19</v>
      </c>
      <c r="F415" s="238" t="s">
        <v>1071</v>
      </c>
      <c r="G415" s="235"/>
      <c r="H415" s="237" t="s">
        <v>19</v>
      </c>
      <c r="I415" s="239"/>
      <c r="J415" s="235"/>
      <c r="K415" s="235"/>
      <c r="L415" s="240"/>
      <c r="M415" s="241"/>
      <c r="N415" s="242"/>
      <c r="O415" s="242"/>
      <c r="P415" s="242"/>
      <c r="Q415" s="242"/>
      <c r="R415" s="242"/>
      <c r="S415" s="242"/>
      <c r="T415" s="24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44" t="s">
        <v>220</v>
      </c>
      <c r="AU415" s="244" t="s">
        <v>81</v>
      </c>
      <c r="AV415" s="13" t="s">
        <v>79</v>
      </c>
      <c r="AW415" s="13" t="s">
        <v>32</v>
      </c>
      <c r="AX415" s="13" t="s">
        <v>71</v>
      </c>
      <c r="AY415" s="244" t="s">
        <v>209</v>
      </c>
    </row>
    <row r="416" s="14" customFormat="1">
      <c r="A416" s="14"/>
      <c r="B416" s="245"/>
      <c r="C416" s="246"/>
      <c r="D416" s="236" t="s">
        <v>220</v>
      </c>
      <c r="E416" s="247" t="s">
        <v>19</v>
      </c>
      <c r="F416" s="248" t="s">
        <v>3094</v>
      </c>
      <c r="G416" s="246"/>
      <c r="H416" s="249">
        <v>24</v>
      </c>
      <c r="I416" s="250"/>
      <c r="J416" s="246"/>
      <c r="K416" s="246"/>
      <c r="L416" s="251"/>
      <c r="M416" s="252"/>
      <c r="N416" s="253"/>
      <c r="O416" s="253"/>
      <c r="P416" s="253"/>
      <c r="Q416" s="253"/>
      <c r="R416" s="253"/>
      <c r="S416" s="253"/>
      <c r="T416" s="25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55" t="s">
        <v>220</v>
      </c>
      <c r="AU416" s="255" t="s">
        <v>81</v>
      </c>
      <c r="AV416" s="14" t="s">
        <v>81</v>
      </c>
      <c r="AW416" s="14" t="s">
        <v>32</v>
      </c>
      <c r="AX416" s="14" t="s">
        <v>71</v>
      </c>
      <c r="AY416" s="255" t="s">
        <v>209</v>
      </c>
    </row>
    <row r="417" s="13" customFormat="1">
      <c r="A417" s="13"/>
      <c r="B417" s="234"/>
      <c r="C417" s="235"/>
      <c r="D417" s="236" t="s">
        <v>220</v>
      </c>
      <c r="E417" s="237" t="s">
        <v>19</v>
      </c>
      <c r="F417" s="238" t="s">
        <v>1073</v>
      </c>
      <c r="G417" s="235"/>
      <c r="H417" s="237" t="s">
        <v>19</v>
      </c>
      <c r="I417" s="239"/>
      <c r="J417" s="235"/>
      <c r="K417" s="235"/>
      <c r="L417" s="240"/>
      <c r="M417" s="241"/>
      <c r="N417" s="242"/>
      <c r="O417" s="242"/>
      <c r="P417" s="242"/>
      <c r="Q417" s="242"/>
      <c r="R417" s="242"/>
      <c r="S417" s="242"/>
      <c r="T417" s="24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4" t="s">
        <v>220</v>
      </c>
      <c r="AU417" s="244" t="s">
        <v>81</v>
      </c>
      <c r="AV417" s="13" t="s">
        <v>79</v>
      </c>
      <c r="AW417" s="13" t="s">
        <v>32</v>
      </c>
      <c r="AX417" s="13" t="s">
        <v>71</v>
      </c>
      <c r="AY417" s="244" t="s">
        <v>209</v>
      </c>
    </row>
    <row r="418" s="14" customFormat="1">
      <c r="A418" s="14"/>
      <c r="B418" s="245"/>
      <c r="C418" s="246"/>
      <c r="D418" s="236" t="s">
        <v>220</v>
      </c>
      <c r="E418" s="247" t="s">
        <v>19</v>
      </c>
      <c r="F418" s="248" t="s">
        <v>3094</v>
      </c>
      <c r="G418" s="246"/>
      <c r="H418" s="249">
        <v>24</v>
      </c>
      <c r="I418" s="250"/>
      <c r="J418" s="246"/>
      <c r="K418" s="246"/>
      <c r="L418" s="251"/>
      <c r="M418" s="252"/>
      <c r="N418" s="253"/>
      <c r="O418" s="253"/>
      <c r="P418" s="253"/>
      <c r="Q418" s="253"/>
      <c r="R418" s="253"/>
      <c r="S418" s="253"/>
      <c r="T418" s="25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55" t="s">
        <v>220</v>
      </c>
      <c r="AU418" s="255" t="s">
        <v>81</v>
      </c>
      <c r="AV418" s="14" t="s">
        <v>81</v>
      </c>
      <c r="AW418" s="14" t="s">
        <v>32</v>
      </c>
      <c r="AX418" s="14" t="s">
        <v>71</v>
      </c>
      <c r="AY418" s="255" t="s">
        <v>209</v>
      </c>
    </row>
    <row r="419" s="15" customFormat="1">
      <c r="A419" s="15"/>
      <c r="B419" s="256"/>
      <c r="C419" s="257"/>
      <c r="D419" s="236" t="s">
        <v>220</v>
      </c>
      <c r="E419" s="258" t="s">
        <v>19</v>
      </c>
      <c r="F419" s="259" t="s">
        <v>271</v>
      </c>
      <c r="G419" s="257"/>
      <c r="H419" s="260">
        <v>48</v>
      </c>
      <c r="I419" s="261"/>
      <c r="J419" s="257"/>
      <c r="K419" s="257"/>
      <c r="L419" s="262"/>
      <c r="M419" s="263"/>
      <c r="N419" s="264"/>
      <c r="O419" s="264"/>
      <c r="P419" s="264"/>
      <c r="Q419" s="264"/>
      <c r="R419" s="264"/>
      <c r="S419" s="264"/>
      <c r="T419" s="26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T419" s="266" t="s">
        <v>220</v>
      </c>
      <c r="AU419" s="266" t="s">
        <v>81</v>
      </c>
      <c r="AV419" s="15" t="s">
        <v>216</v>
      </c>
      <c r="AW419" s="15" t="s">
        <v>32</v>
      </c>
      <c r="AX419" s="15" t="s">
        <v>79</v>
      </c>
      <c r="AY419" s="266" t="s">
        <v>209</v>
      </c>
    </row>
    <row r="420" s="2" customFormat="1" ht="16.5" customHeight="1">
      <c r="A420" s="41"/>
      <c r="B420" s="42"/>
      <c r="C420" s="216" t="s">
        <v>709</v>
      </c>
      <c r="D420" s="216" t="s">
        <v>211</v>
      </c>
      <c r="E420" s="217" t="s">
        <v>1081</v>
      </c>
      <c r="F420" s="218" t="s">
        <v>1082</v>
      </c>
      <c r="G420" s="219" t="s">
        <v>659</v>
      </c>
      <c r="H420" s="220">
        <v>6</v>
      </c>
      <c r="I420" s="221"/>
      <c r="J420" s="222">
        <f>ROUND(I420*H420,2)</f>
        <v>0</v>
      </c>
      <c r="K420" s="218" t="s">
        <v>215</v>
      </c>
      <c r="L420" s="47"/>
      <c r="M420" s="223" t="s">
        <v>19</v>
      </c>
      <c r="N420" s="224" t="s">
        <v>42</v>
      </c>
      <c r="O420" s="87"/>
      <c r="P420" s="225">
        <f>O420*H420</f>
        <v>0</v>
      </c>
      <c r="Q420" s="225">
        <v>0</v>
      </c>
      <c r="R420" s="225">
        <f>Q420*H420</f>
        <v>0</v>
      </c>
      <c r="S420" s="225">
        <v>0</v>
      </c>
      <c r="T420" s="226">
        <f>S420*H420</f>
        <v>0</v>
      </c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R420" s="227" t="s">
        <v>216</v>
      </c>
      <c r="AT420" s="227" t="s">
        <v>211</v>
      </c>
      <c r="AU420" s="227" t="s">
        <v>81</v>
      </c>
      <c r="AY420" s="20" t="s">
        <v>209</v>
      </c>
      <c r="BE420" s="228">
        <f>IF(N420="základní",J420,0)</f>
        <v>0</v>
      </c>
      <c r="BF420" s="228">
        <f>IF(N420="snížená",J420,0)</f>
        <v>0</v>
      </c>
      <c r="BG420" s="228">
        <f>IF(N420="zákl. přenesená",J420,0)</f>
        <v>0</v>
      </c>
      <c r="BH420" s="228">
        <f>IF(N420="sníž. přenesená",J420,0)</f>
        <v>0</v>
      </c>
      <c r="BI420" s="228">
        <f>IF(N420="nulová",J420,0)</f>
        <v>0</v>
      </c>
      <c r="BJ420" s="20" t="s">
        <v>79</v>
      </c>
      <c r="BK420" s="228">
        <f>ROUND(I420*H420,2)</f>
        <v>0</v>
      </c>
      <c r="BL420" s="20" t="s">
        <v>216</v>
      </c>
      <c r="BM420" s="227" t="s">
        <v>3095</v>
      </c>
    </row>
    <row r="421" s="2" customFormat="1">
      <c r="A421" s="41"/>
      <c r="B421" s="42"/>
      <c r="C421" s="43"/>
      <c r="D421" s="229" t="s">
        <v>218</v>
      </c>
      <c r="E421" s="43"/>
      <c r="F421" s="230" t="s">
        <v>1084</v>
      </c>
      <c r="G421" s="43"/>
      <c r="H421" s="43"/>
      <c r="I421" s="231"/>
      <c r="J421" s="43"/>
      <c r="K421" s="43"/>
      <c r="L421" s="47"/>
      <c r="M421" s="232"/>
      <c r="N421" s="233"/>
      <c r="O421" s="87"/>
      <c r="P421" s="87"/>
      <c r="Q421" s="87"/>
      <c r="R421" s="87"/>
      <c r="S421" s="87"/>
      <c r="T421" s="88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T421" s="20" t="s">
        <v>218</v>
      </c>
      <c r="AU421" s="20" t="s">
        <v>81</v>
      </c>
    </row>
    <row r="422" s="13" customFormat="1">
      <c r="A422" s="13"/>
      <c r="B422" s="234"/>
      <c r="C422" s="235"/>
      <c r="D422" s="236" t="s">
        <v>220</v>
      </c>
      <c r="E422" s="237" t="s">
        <v>19</v>
      </c>
      <c r="F422" s="238" t="s">
        <v>261</v>
      </c>
      <c r="G422" s="235"/>
      <c r="H422" s="237" t="s">
        <v>19</v>
      </c>
      <c r="I422" s="239"/>
      <c r="J422" s="235"/>
      <c r="K422" s="235"/>
      <c r="L422" s="240"/>
      <c r="M422" s="241"/>
      <c r="N422" s="242"/>
      <c r="O422" s="242"/>
      <c r="P422" s="242"/>
      <c r="Q422" s="242"/>
      <c r="R422" s="242"/>
      <c r="S422" s="242"/>
      <c r="T422" s="24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44" t="s">
        <v>220</v>
      </c>
      <c r="AU422" s="244" t="s">
        <v>81</v>
      </c>
      <c r="AV422" s="13" t="s">
        <v>79</v>
      </c>
      <c r="AW422" s="13" t="s">
        <v>32</v>
      </c>
      <c r="AX422" s="13" t="s">
        <v>71</v>
      </c>
      <c r="AY422" s="244" t="s">
        <v>209</v>
      </c>
    </row>
    <row r="423" s="13" customFormat="1">
      <c r="A423" s="13"/>
      <c r="B423" s="234"/>
      <c r="C423" s="235"/>
      <c r="D423" s="236" t="s">
        <v>220</v>
      </c>
      <c r="E423" s="237" t="s">
        <v>19</v>
      </c>
      <c r="F423" s="238" t="s">
        <v>1073</v>
      </c>
      <c r="G423" s="235"/>
      <c r="H423" s="237" t="s">
        <v>19</v>
      </c>
      <c r="I423" s="239"/>
      <c r="J423" s="235"/>
      <c r="K423" s="235"/>
      <c r="L423" s="240"/>
      <c r="M423" s="241"/>
      <c r="N423" s="242"/>
      <c r="O423" s="242"/>
      <c r="P423" s="242"/>
      <c r="Q423" s="242"/>
      <c r="R423" s="242"/>
      <c r="S423" s="242"/>
      <c r="T423" s="24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44" t="s">
        <v>220</v>
      </c>
      <c r="AU423" s="244" t="s">
        <v>81</v>
      </c>
      <c r="AV423" s="13" t="s">
        <v>79</v>
      </c>
      <c r="AW423" s="13" t="s">
        <v>32</v>
      </c>
      <c r="AX423" s="13" t="s">
        <v>71</v>
      </c>
      <c r="AY423" s="244" t="s">
        <v>209</v>
      </c>
    </row>
    <row r="424" s="14" customFormat="1">
      <c r="A424" s="14"/>
      <c r="B424" s="245"/>
      <c r="C424" s="246"/>
      <c r="D424" s="236" t="s">
        <v>220</v>
      </c>
      <c r="E424" s="247" t="s">
        <v>19</v>
      </c>
      <c r="F424" s="248" t="s">
        <v>1530</v>
      </c>
      <c r="G424" s="246"/>
      <c r="H424" s="249">
        <v>6</v>
      </c>
      <c r="I424" s="250"/>
      <c r="J424" s="246"/>
      <c r="K424" s="246"/>
      <c r="L424" s="251"/>
      <c r="M424" s="252"/>
      <c r="N424" s="253"/>
      <c r="O424" s="253"/>
      <c r="P424" s="253"/>
      <c r="Q424" s="253"/>
      <c r="R424" s="253"/>
      <c r="S424" s="253"/>
      <c r="T424" s="25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T424" s="255" t="s">
        <v>220</v>
      </c>
      <c r="AU424" s="255" t="s">
        <v>81</v>
      </c>
      <c r="AV424" s="14" t="s">
        <v>81</v>
      </c>
      <c r="AW424" s="14" t="s">
        <v>32</v>
      </c>
      <c r="AX424" s="14" t="s">
        <v>79</v>
      </c>
      <c r="AY424" s="255" t="s">
        <v>209</v>
      </c>
    </row>
    <row r="425" s="2" customFormat="1" ht="24.15" customHeight="1">
      <c r="A425" s="41"/>
      <c r="B425" s="42"/>
      <c r="C425" s="216" t="s">
        <v>717</v>
      </c>
      <c r="D425" s="216" t="s">
        <v>211</v>
      </c>
      <c r="E425" s="217" t="s">
        <v>2654</v>
      </c>
      <c r="F425" s="218" t="s">
        <v>2655</v>
      </c>
      <c r="G425" s="219" t="s">
        <v>659</v>
      </c>
      <c r="H425" s="220">
        <v>4.4100000000000001</v>
      </c>
      <c r="I425" s="221"/>
      <c r="J425" s="222">
        <f>ROUND(I425*H425,2)</f>
        <v>0</v>
      </c>
      <c r="K425" s="218" t="s">
        <v>215</v>
      </c>
      <c r="L425" s="47"/>
      <c r="M425" s="223" t="s">
        <v>19</v>
      </c>
      <c r="N425" s="224" t="s">
        <v>42</v>
      </c>
      <c r="O425" s="87"/>
      <c r="P425" s="225">
        <f>O425*H425</f>
        <v>0</v>
      </c>
      <c r="Q425" s="225">
        <v>0</v>
      </c>
      <c r="R425" s="225">
        <f>Q425*H425</f>
        <v>0</v>
      </c>
      <c r="S425" s="225">
        <v>0</v>
      </c>
      <c r="T425" s="226">
        <f>S425*H425</f>
        <v>0</v>
      </c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R425" s="227" t="s">
        <v>216</v>
      </c>
      <c r="AT425" s="227" t="s">
        <v>211</v>
      </c>
      <c r="AU425" s="227" t="s">
        <v>81</v>
      </c>
      <c r="AY425" s="20" t="s">
        <v>209</v>
      </c>
      <c r="BE425" s="228">
        <f>IF(N425="základní",J425,0)</f>
        <v>0</v>
      </c>
      <c r="BF425" s="228">
        <f>IF(N425="snížená",J425,0)</f>
        <v>0</v>
      </c>
      <c r="BG425" s="228">
        <f>IF(N425="zákl. přenesená",J425,0)</f>
        <v>0</v>
      </c>
      <c r="BH425" s="228">
        <f>IF(N425="sníž. přenesená",J425,0)</f>
        <v>0</v>
      </c>
      <c r="BI425" s="228">
        <f>IF(N425="nulová",J425,0)</f>
        <v>0</v>
      </c>
      <c r="BJ425" s="20" t="s">
        <v>79</v>
      </c>
      <c r="BK425" s="228">
        <f>ROUND(I425*H425,2)</f>
        <v>0</v>
      </c>
      <c r="BL425" s="20" t="s">
        <v>216</v>
      </c>
      <c r="BM425" s="227" t="s">
        <v>3096</v>
      </c>
    </row>
    <row r="426" s="2" customFormat="1">
      <c r="A426" s="41"/>
      <c r="B426" s="42"/>
      <c r="C426" s="43"/>
      <c r="D426" s="229" t="s">
        <v>218</v>
      </c>
      <c r="E426" s="43"/>
      <c r="F426" s="230" t="s">
        <v>2657</v>
      </c>
      <c r="G426" s="43"/>
      <c r="H426" s="43"/>
      <c r="I426" s="231"/>
      <c r="J426" s="43"/>
      <c r="K426" s="43"/>
      <c r="L426" s="47"/>
      <c r="M426" s="232"/>
      <c r="N426" s="233"/>
      <c r="O426" s="87"/>
      <c r="P426" s="87"/>
      <c r="Q426" s="87"/>
      <c r="R426" s="87"/>
      <c r="S426" s="87"/>
      <c r="T426" s="88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T426" s="20" t="s">
        <v>218</v>
      </c>
      <c r="AU426" s="20" t="s">
        <v>81</v>
      </c>
    </row>
    <row r="427" s="2" customFormat="1" ht="24.15" customHeight="1">
      <c r="A427" s="41"/>
      <c r="B427" s="42"/>
      <c r="C427" s="216" t="s">
        <v>722</v>
      </c>
      <c r="D427" s="216" t="s">
        <v>211</v>
      </c>
      <c r="E427" s="217" t="s">
        <v>1086</v>
      </c>
      <c r="F427" s="218" t="s">
        <v>658</v>
      </c>
      <c r="G427" s="219" t="s">
        <v>659</v>
      </c>
      <c r="H427" s="220">
        <v>31.751999999999999</v>
      </c>
      <c r="I427" s="221"/>
      <c r="J427" s="222">
        <f>ROUND(I427*H427,2)</f>
        <v>0</v>
      </c>
      <c r="K427" s="218" t="s">
        <v>215</v>
      </c>
      <c r="L427" s="47"/>
      <c r="M427" s="223" t="s">
        <v>19</v>
      </c>
      <c r="N427" s="224" t="s">
        <v>42</v>
      </c>
      <c r="O427" s="87"/>
      <c r="P427" s="225">
        <f>O427*H427</f>
        <v>0</v>
      </c>
      <c r="Q427" s="225">
        <v>0</v>
      </c>
      <c r="R427" s="225">
        <f>Q427*H427</f>
        <v>0</v>
      </c>
      <c r="S427" s="225">
        <v>0</v>
      </c>
      <c r="T427" s="226">
        <f>S427*H427</f>
        <v>0</v>
      </c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R427" s="227" t="s">
        <v>216</v>
      </c>
      <c r="AT427" s="227" t="s">
        <v>211</v>
      </c>
      <c r="AU427" s="227" t="s">
        <v>81</v>
      </c>
      <c r="AY427" s="20" t="s">
        <v>209</v>
      </c>
      <c r="BE427" s="228">
        <f>IF(N427="základní",J427,0)</f>
        <v>0</v>
      </c>
      <c r="BF427" s="228">
        <f>IF(N427="snížená",J427,0)</f>
        <v>0</v>
      </c>
      <c r="BG427" s="228">
        <f>IF(N427="zákl. přenesená",J427,0)</f>
        <v>0</v>
      </c>
      <c r="BH427" s="228">
        <f>IF(N427="sníž. přenesená",J427,0)</f>
        <v>0</v>
      </c>
      <c r="BI427" s="228">
        <f>IF(N427="nulová",J427,0)</f>
        <v>0</v>
      </c>
      <c r="BJ427" s="20" t="s">
        <v>79</v>
      </c>
      <c r="BK427" s="228">
        <f>ROUND(I427*H427,2)</f>
        <v>0</v>
      </c>
      <c r="BL427" s="20" t="s">
        <v>216</v>
      </c>
      <c r="BM427" s="227" t="s">
        <v>3097</v>
      </c>
    </row>
    <row r="428" s="2" customFormat="1">
      <c r="A428" s="41"/>
      <c r="B428" s="42"/>
      <c r="C428" s="43"/>
      <c r="D428" s="229" t="s">
        <v>218</v>
      </c>
      <c r="E428" s="43"/>
      <c r="F428" s="230" t="s">
        <v>1088</v>
      </c>
      <c r="G428" s="43"/>
      <c r="H428" s="43"/>
      <c r="I428" s="231"/>
      <c r="J428" s="43"/>
      <c r="K428" s="43"/>
      <c r="L428" s="47"/>
      <c r="M428" s="232"/>
      <c r="N428" s="233"/>
      <c r="O428" s="87"/>
      <c r="P428" s="87"/>
      <c r="Q428" s="87"/>
      <c r="R428" s="87"/>
      <c r="S428" s="87"/>
      <c r="T428" s="88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T428" s="20" t="s">
        <v>218</v>
      </c>
      <c r="AU428" s="20" t="s">
        <v>81</v>
      </c>
    </row>
    <row r="429" s="2" customFormat="1" ht="24.15" customHeight="1">
      <c r="A429" s="41"/>
      <c r="B429" s="42"/>
      <c r="C429" s="216" t="s">
        <v>728</v>
      </c>
      <c r="D429" s="216" t="s">
        <v>211</v>
      </c>
      <c r="E429" s="217" t="s">
        <v>1090</v>
      </c>
      <c r="F429" s="218" t="s">
        <v>1091</v>
      </c>
      <c r="G429" s="219" t="s">
        <v>659</v>
      </c>
      <c r="H429" s="220">
        <v>2.2440000000000002</v>
      </c>
      <c r="I429" s="221"/>
      <c r="J429" s="222">
        <f>ROUND(I429*H429,2)</f>
        <v>0</v>
      </c>
      <c r="K429" s="218" t="s">
        <v>215</v>
      </c>
      <c r="L429" s="47"/>
      <c r="M429" s="223" t="s">
        <v>19</v>
      </c>
      <c r="N429" s="224" t="s">
        <v>42</v>
      </c>
      <c r="O429" s="87"/>
      <c r="P429" s="225">
        <f>O429*H429</f>
        <v>0</v>
      </c>
      <c r="Q429" s="225">
        <v>0</v>
      </c>
      <c r="R429" s="225">
        <f>Q429*H429</f>
        <v>0</v>
      </c>
      <c r="S429" s="225">
        <v>0</v>
      </c>
      <c r="T429" s="226">
        <f>S429*H429</f>
        <v>0</v>
      </c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R429" s="227" t="s">
        <v>216</v>
      </c>
      <c r="AT429" s="227" t="s">
        <v>211</v>
      </c>
      <c r="AU429" s="227" t="s">
        <v>81</v>
      </c>
      <c r="AY429" s="20" t="s">
        <v>209</v>
      </c>
      <c r="BE429" s="228">
        <f>IF(N429="základní",J429,0)</f>
        <v>0</v>
      </c>
      <c r="BF429" s="228">
        <f>IF(N429="snížená",J429,0)</f>
        <v>0</v>
      </c>
      <c r="BG429" s="228">
        <f>IF(N429="zákl. přenesená",J429,0)</f>
        <v>0</v>
      </c>
      <c r="BH429" s="228">
        <f>IF(N429="sníž. přenesená",J429,0)</f>
        <v>0</v>
      </c>
      <c r="BI429" s="228">
        <f>IF(N429="nulová",J429,0)</f>
        <v>0</v>
      </c>
      <c r="BJ429" s="20" t="s">
        <v>79</v>
      </c>
      <c r="BK429" s="228">
        <f>ROUND(I429*H429,2)</f>
        <v>0</v>
      </c>
      <c r="BL429" s="20" t="s">
        <v>216</v>
      </c>
      <c r="BM429" s="227" t="s">
        <v>3098</v>
      </c>
    </row>
    <row r="430" s="2" customFormat="1">
      <c r="A430" s="41"/>
      <c r="B430" s="42"/>
      <c r="C430" s="43"/>
      <c r="D430" s="229" t="s">
        <v>218</v>
      </c>
      <c r="E430" s="43"/>
      <c r="F430" s="230" t="s">
        <v>1093</v>
      </c>
      <c r="G430" s="43"/>
      <c r="H430" s="43"/>
      <c r="I430" s="231"/>
      <c r="J430" s="43"/>
      <c r="K430" s="43"/>
      <c r="L430" s="47"/>
      <c r="M430" s="232"/>
      <c r="N430" s="233"/>
      <c r="O430" s="87"/>
      <c r="P430" s="87"/>
      <c r="Q430" s="87"/>
      <c r="R430" s="87"/>
      <c r="S430" s="87"/>
      <c r="T430" s="88"/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T430" s="20" t="s">
        <v>218</v>
      </c>
      <c r="AU430" s="20" t="s">
        <v>81</v>
      </c>
    </row>
    <row r="431" s="12" customFormat="1" ht="22.8" customHeight="1">
      <c r="A431" s="12"/>
      <c r="B431" s="200"/>
      <c r="C431" s="201"/>
      <c r="D431" s="202" t="s">
        <v>70</v>
      </c>
      <c r="E431" s="214" t="s">
        <v>1094</v>
      </c>
      <c r="F431" s="214" t="s">
        <v>1095</v>
      </c>
      <c r="G431" s="201"/>
      <c r="H431" s="201"/>
      <c r="I431" s="204"/>
      <c r="J431" s="215">
        <f>BK431</f>
        <v>0</v>
      </c>
      <c r="K431" s="201"/>
      <c r="L431" s="206"/>
      <c r="M431" s="207"/>
      <c r="N431" s="208"/>
      <c r="O431" s="208"/>
      <c r="P431" s="209">
        <f>SUM(P432:P435)</f>
        <v>0</v>
      </c>
      <c r="Q431" s="208"/>
      <c r="R431" s="209">
        <f>SUM(R432:R435)</f>
        <v>0</v>
      </c>
      <c r="S431" s="208"/>
      <c r="T431" s="210">
        <f>SUM(T432:T435)</f>
        <v>0</v>
      </c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R431" s="211" t="s">
        <v>79</v>
      </c>
      <c r="AT431" s="212" t="s">
        <v>70</v>
      </c>
      <c r="AU431" s="212" t="s">
        <v>79</v>
      </c>
      <c r="AY431" s="211" t="s">
        <v>209</v>
      </c>
      <c r="BK431" s="213">
        <f>SUM(BK432:BK435)</f>
        <v>0</v>
      </c>
    </row>
    <row r="432" s="2" customFormat="1" ht="24.15" customHeight="1">
      <c r="A432" s="41"/>
      <c r="B432" s="42"/>
      <c r="C432" s="216" t="s">
        <v>734</v>
      </c>
      <c r="D432" s="216" t="s">
        <v>211</v>
      </c>
      <c r="E432" s="217" t="s">
        <v>1097</v>
      </c>
      <c r="F432" s="218" t="s">
        <v>1098</v>
      </c>
      <c r="G432" s="219" t="s">
        <v>659</v>
      </c>
      <c r="H432" s="220">
        <v>7.5979999999999999</v>
      </c>
      <c r="I432" s="221"/>
      <c r="J432" s="222">
        <f>ROUND(I432*H432,2)</f>
        <v>0</v>
      </c>
      <c r="K432" s="218" t="s">
        <v>215</v>
      </c>
      <c r="L432" s="47"/>
      <c r="M432" s="223" t="s">
        <v>19</v>
      </c>
      <c r="N432" s="224" t="s">
        <v>42</v>
      </c>
      <c r="O432" s="87"/>
      <c r="P432" s="225">
        <f>O432*H432</f>
        <v>0</v>
      </c>
      <c r="Q432" s="225">
        <v>0</v>
      </c>
      <c r="R432" s="225">
        <f>Q432*H432</f>
        <v>0</v>
      </c>
      <c r="S432" s="225">
        <v>0</v>
      </c>
      <c r="T432" s="226">
        <f>S432*H432</f>
        <v>0</v>
      </c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R432" s="227" t="s">
        <v>216</v>
      </c>
      <c r="AT432" s="227" t="s">
        <v>211</v>
      </c>
      <c r="AU432" s="227" t="s">
        <v>81</v>
      </c>
      <c r="AY432" s="20" t="s">
        <v>209</v>
      </c>
      <c r="BE432" s="228">
        <f>IF(N432="základní",J432,0)</f>
        <v>0</v>
      </c>
      <c r="BF432" s="228">
        <f>IF(N432="snížená",J432,0)</f>
        <v>0</v>
      </c>
      <c r="BG432" s="228">
        <f>IF(N432="zákl. přenesená",J432,0)</f>
        <v>0</v>
      </c>
      <c r="BH432" s="228">
        <f>IF(N432="sníž. přenesená",J432,0)</f>
        <v>0</v>
      </c>
      <c r="BI432" s="228">
        <f>IF(N432="nulová",J432,0)</f>
        <v>0</v>
      </c>
      <c r="BJ432" s="20" t="s">
        <v>79</v>
      </c>
      <c r="BK432" s="228">
        <f>ROUND(I432*H432,2)</f>
        <v>0</v>
      </c>
      <c r="BL432" s="20" t="s">
        <v>216</v>
      </c>
      <c r="BM432" s="227" t="s">
        <v>3099</v>
      </c>
    </row>
    <row r="433" s="2" customFormat="1">
      <c r="A433" s="41"/>
      <c r="B433" s="42"/>
      <c r="C433" s="43"/>
      <c r="D433" s="229" t="s">
        <v>218</v>
      </c>
      <c r="E433" s="43"/>
      <c r="F433" s="230" t="s">
        <v>1100</v>
      </c>
      <c r="G433" s="43"/>
      <c r="H433" s="43"/>
      <c r="I433" s="231"/>
      <c r="J433" s="43"/>
      <c r="K433" s="43"/>
      <c r="L433" s="47"/>
      <c r="M433" s="232"/>
      <c r="N433" s="233"/>
      <c r="O433" s="87"/>
      <c r="P433" s="87"/>
      <c r="Q433" s="87"/>
      <c r="R433" s="87"/>
      <c r="S433" s="87"/>
      <c r="T433" s="88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T433" s="20" t="s">
        <v>218</v>
      </c>
      <c r="AU433" s="20" t="s">
        <v>81</v>
      </c>
    </row>
    <row r="434" s="2" customFormat="1" ht="33" customHeight="1">
      <c r="A434" s="41"/>
      <c r="B434" s="42"/>
      <c r="C434" s="216" t="s">
        <v>740</v>
      </c>
      <c r="D434" s="216" t="s">
        <v>211</v>
      </c>
      <c r="E434" s="217" t="s">
        <v>1102</v>
      </c>
      <c r="F434" s="218" t="s">
        <v>1103</v>
      </c>
      <c r="G434" s="219" t="s">
        <v>659</v>
      </c>
      <c r="H434" s="220">
        <v>7.5979999999999999</v>
      </c>
      <c r="I434" s="221"/>
      <c r="J434" s="222">
        <f>ROUND(I434*H434,2)</f>
        <v>0</v>
      </c>
      <c r="K434" s="218" t="s">
        <v>215</v>
      </c>
      <c r="L434" s="47"/>
      <c r="M434" s="223" t="s">
        <v>19</v>
      </c>
      <c r="N434" s="224" t="s">
        <v>42</v>
      </c>
      <c r="O434" s="87"/>
      <c r="P434" s="225">
        <f>O434*H434</f>
        <v>0</v>
      </c>
      <c r="Q434" s="225">
        <v>0</v>
      </c>
      <c r="R434" s="225">
        <f>Q434*H434</f>
        <v>0</v>
      </c>
      <c r="S434" s="225">
        <v>0</v>
      </c>
      <c r="T434" s="226">
        <f>S434*H434</f>
        <v>0</v>
      </c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R434" s="227" t="s">
        <v>216</v>
      </c>
      <c r="AT434" s="227" t="s">
        <v>211</v>
      </c>
      <c r="AU434" s="227" t="s">
        <v>81</v>
      </c>
      <c r="AY434" s="20" t="s">
        <v>209</v>
      </c>
      <c r="BE434" s="228">
        <f>IF(N434="základní",J434,0)</f>
        <v>0</v>
      </c>
      <c r="BF434" s="228">
        <f>IF(N434="snížená",J434,0)</f>
        <v>0</v>
      </c>
      <c r="BG434" s="228">
        <f>IF(N434="zákl. přenesená",J434,0)</f>
        <v>0</v>
      </c>
      <c r="BH434" s="228">
        <f>IF(N434="sníž. přenesená",J434,0)</f>
        <v>0</v>
      </c>
      <c r="BI434" s="228">
        <f>IF(N434="nulová",J434,0)</f>
        <v>0</v>
      </c>
      <c r="BJ434" s="20" t="s">
        <v>79</v>
      </c>
      <c r="BK434" s="228">
        <f>ROUND(I434*H434,2)</f>
        <v>0</v>
      </c>
      <c r="BL434" s="20" t="s">
        <v>216</v>
      </c>
      <c r="BM434" s="227" t="s">
        <v>3100</v>
      </c>
    </row>
    <row r="435" s="2" customFormat="1">
      <c r="A435" s="41"/>
      <c r="B435" s="42"/>
      <c r="C435" s="43"/>
      <c r="D435" s="229" t="s">
        <v>218</v>
      </c>
      <c r="E435" s="43"/>
      <c r="F435" s="230" t="s">
        <v>1105</v>
      </c>
      <c r="G435" s="43"/>
      <c r="H435" s="43"/>
      <c r="I435" s="231"/>
      <c r="J435" s="43"/>
      <c r="K435" s="43"/>
      <c r="L435" s="47"/>
      <c r="M435" s="289"/>
      <c r="N435" s="290"/>
      <c r="O435" s="291"/>
      <c r="P435" s="291"/>
      <c r="Q435" s="291"/>
      <c r="R435" s="291"/>
      <c r="S435" s="291"/>
      <c r="T435" s="292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T435" s="20" t="s">
        <v>218</v>
      </c>
      <c r="AU435" s="20" t="s">
        <v>81</v>
      </c>
    </row>
    <row r="436" s="2" customFormat="1" ht="6.96" customHeight="1">
      <c r="A436" s="41"/>
      <c r="B436" s="62"/>
      <c r="C436" s="63"/>
      <c r="D436" s="63"/>
      <c r="E436" s="63"/>
      <c r="F436" s="63"/>
      <c r="G436" s="63"/>
      <c r="H436" s="63"/>
      <c r="I436" s="63"/>
      <c r="J436" s="63"/>
      <c r="K436" s="63"/>
      <c r="L436" s="47"/>
      <c r="M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</row>
  </sheetData>
  <sheetProtection sheet="1" autoFilter="0" formatColumns="0" formatRows="0" objects="1" scenarios="1" spinCount="100000" saltValue="mpZ/8zUcxJB924+ucb9UNDF3blODx/l9yxWUArSGenlB2L55xPO75J3hV4qjIGrVyzk0IGfdmYuF3Z4j6rP29g==" hashValue="/g51lJ7iLBBJBhPET+i4LUukJWGh6+BwK3X1P2EI/BunGIgyB/95CRZ7w8+rMKIG7dgEC1/w+v7851RgeLPysg==" algorithmName="SHA-512" password="CC35"/>
  <autoFilter ref="C86:K435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91" r:id="rId1" display="https://podminky.urs.cz/item/CS_URS_2023_02/113106123"/>
    <hyperlink ref="F96" r:id="rId2" display="https://podminky.urs.cz/item/CS_URS_2023_02/113106190"/>
    <hyperlink ref="F101" r:id="rId3" display="https://podminky.urs.cz/item/CS_URS_2023_02/113107322"/>
    <hyperlink ref="F106" r:id="rId4" display="https://podminky.urs.cz/item/CS_URS_2023_02/113107323"/>
    <hyperlink ref="F114" r:id="rId5" display="https://podminky.urs.cz/item/CS_URS_2023_02/113107324"/>
    <hyperlink ref="F122" r:id="rId6" display="https://podminky.urs.cz/item/CS_URS_2023_02/113107331"/>
    <hyperlink ref="F127" r:id="rId7" display="https://podminky.urs.cz/item/CS_URS_2023_02/113107342"/>
    <hyperlink ref="F132" r:id="rId8" display="https://podminky.urs.cz/item/CS_URS_2023_02/113202111"/>
    <hyperlink ref="F134" r:id="rId9" display="https://podminky.urs.cz/item/CS_URS_2023_02/121151103"/>
    <hyperlink ref="F139" r:id="rId10" display="https://podminky.urs.cz/item/CS_URS_2023_02/132154104"/>
    <hyperlink ref="F144" r:id="rId11" display="https://podminky.urs.cz/item/CS_URS_2023_02/132254104"/>
    <hyperlink ref="F147" r:id="rId12" display="https://podminky.urs.cz/item/CS_URS_2023_02/132354104"/>
    <hyperlink ref="F150" r:id="rId13" display="https://podminky.urs.cz/item/CS_URS_2023_02/132454104"/>
    <hyperlink ref="F153" r:id="rId14" display="https://podminky.urs.cz/item/CS_URS_2023_02/151101101"/>
    <hyperlink ref="F156" r:id="rId15" display="https://podminky.urs.cz/item/CS_URS_2023_02/151101111"/>
    <hyperlink ref="F159" r:id="rId16" display="https://podminky.urs.cz/item/CS_URS_2023_02/162651112"/>
    <hyperlink ref="F176" r:id="rId17" display="https://podminky.urs.cz/item/CS_URS_2023_02/162651132"/>
    <hyperlink ref="F183" r:id="rId18" display="https://podminky.urs.cz/item/CS_URS_2023_02/162751137"/>
    <hyperlink ref="F188" r:id="rId19" display="https://podminky.urs.cz/item/CS_URS_2023_02/162751139"/>
    <hyperlink ref="F191" r:id="rId20" display="https://podminky.urs.cz/item/CS_URS_2023_02/167151111"/>
    <hyperlink ref="F203" r:id="rId21" display="https://podminky.urs.cz/item/CS_URS_2023_02/167151112"/>
    <hyperlink ref="F210" r:id="rId22" display="https://podminky.urs.cz/item/CS_URS_2023_02/171201231"/>
    <hyperlink ref="F213" r:id="rId23" display="https://podminky.urs.cz/item/CS_URS_2023_02/171251201"/>
    <hyperlink ref="F217" r:id="rId24" display="https://podminky.urs.cz/item/CS_URS_2023_02/174151101"/>
    <hyperlink ref="F226" r:id="rId25" display="https://podminky.urs.cz/item/CS_URS_2023_02/175151101"/>
    <hyperlink ref="F233" r:id="rId26" display="https://podminky.urs.cz/item/CS_URS_2023_02/181351003"/>
    <hyperlink ref="F237" r:id="rId27" display="https://podminky.urs.cz/item/CS_URS_2023_02/181411131"/>
    <hyperlink ref="F242" r:id="rId28" display="https://podminky.urs.cz/item/CS_URS_2023_02/451572111"/>
    <hyperlink ref="F249" r:id="rId29" display="https://podminky.urs.cz/item/CS_URS_2023_02/564710003"/>
    <hyperlink ref="F254" r:id="rId30" display="https://podminky.urs.cz/item/CS_URS_2023_02/564750101"/>
    <hyperlink ref="F259" r:id="rId31" display="https://podminky.urs.cz/item/CS_URS_2023_02/564760001"/>
    <hyperlink ref="F264" r:id="rId32" display="https://podminky.urs.cz/item/CS_URS_2023_02/564770101"/>
    <hyperlink ref="F269" r:id="rId33" display="https://podminky.urs.cz/item/CS_URS_2023_02/564851011"/>
    <hyperlink ref="F274" r:id="rId34" display="https://podminky.urs.cz/item/CS_URS_2023_02/564861011"/>
    <hyperlink ref="F282" r:id="rId35" display="https://podminky.urs.cz/item/CS_URS_2023_02/564930512"/>
    <hyperlink ref="F284" r:id="rId36" display="https://podminky.urs.cz/item/CS_URS_2023_02/573191111"/>
    <hyperlink ref="F288" r:id="rId37" display="https://podminky.urs.cz/item/CS_URS_2023_02/581131316"/>
    <hyperlink ref="F293" r:id="rId38" display="https://podminky.urs.cz/item/CS_URS_2023_02/584921109"/>
    <hyperlink ref="F298" r:id="rId39" display="https://podminky.urs.cz/item/CS_URS_2023_02/596211110"/>
    <hyperlink ref="F308" r:id="rId40" display="https://podminky.urs.cz/item/CS_URS_2023_02/871161141"/>
    <hyperlink ref="F316" r:id="rId41" display="https://podminky.urs.cz/item/CS_URS_2023_02/871171141"/>
    <hyperlink ref="F324" r:id="rId42" display="https://podminky.urs.cz/item/CS_URS_2023_02/877162001"/>
    <hyperlink ref="F328" r:id="rId43" display="https://podminky.urs.cz/item/CS_URS_2023_02/877172001"/>
    <hyperlink ref="F332" r:id="rId44" display="https://podminky.urs.cz/item/CS_URS_2023_02/891161324"/>
    <hyperlink ref="F338" r:id="rId45" display="https://podminky.urs.cz/item/CS_URS_2023_02/891171324"/>
    <hyperlink ref="F344" r:id="rId46" display="https://podminky.urs.cz/item/CS_URS_2023_02/891249111"/>
    <hyperlink ref="F349" r:id="rId47" display="https://podminky.urs.cz/item/CS_URS_2023_02/891319111"/>
    <hyperlink ref="F354" r:id="rId48" display="https://podminky.urs.cz/item/CS_URS_2023_02/892233922"/>
    <hyperlink ref="F359" r:id="rId49" display="https://podminky.urs.cz/item/CS_URS_2023_02/899401112"/>
    <hyperlink ref="F363" r:id="rId50" display="https://podminky.urs.cz/item/CS_URS_2023_02/899712111"/>
    <hyperlink ref="F365" r:id="rId51" display="https://podminky.urs.cz/item/CS_URS_2023_02/899721111"/>
    <hyperlink ref="F368" r:id="rId52" display="https://podminky.urs.cz/item/CS_URS_2023_02/899722113"/>
    <hyperlink ref="F372" r:id="rId53" display="https://podminky.urs.cz/item/CS_URS_2023_02/916231213"/>
    <hyperlink ref="F376" r:id="rId54" display="https://podminky.urs.cz/item/CS_URS_2023_02/919726123"/>
    <hyperlink ref="F383" r:id="rId55" display="https://podminky.urs.cz/item/CS_URS_2023_02/919732211"/>
    <hyperlink ref="F385" r:id="rId56" display="https://podminky.urs.cz/item/CS_URS_2023_02/919735112"/>
    <hyperlink ref="F389" r:id="rId57" display="https://podminky.urs.cz/item/CS_URS_2023_02/919735123"/>
    <hyperlink ref="F393" r:id="rId58" display="https://podminky.urs.cz/item/CS_URS_2023_02/979024442"/>
    <hyperlink ref="F395" r:id="rId59" display="https://podminky.urs.cz/item/CS_URS_2023_02/979054451"/>
    <hyperlink ref="F397" r:id="rId60" display="https://podminky.urs.cz/item/CS_URS_2023_02/979094441"/>
    <hyperlink ref="F400" r:id="rId61" display="https://podminky.urs.cz/item/CS_URS_2023_02/997221551"/>
    <hyperlink ref="F402" r:id="rId62" display="https://podminky.urs.cz/item/CS_URS_2023_02/997221559"/>
    <hyperlink ref="F405" r:id="rId63" display="https://podminky.urs.cz/item/CS_URS_2023_02/997221571"/>
    <hyperlink ref="F413" r:id="rId64" display="https://podminky.urs.cz/item/CS_URS_2023_02/997221579"/>
    <hyperlink ref="F421" r:id="rId65" display="https://podminky.urs.cz/item/CS_URS_2023_02/997221612"/>
    <hyperlink ref="F426" r:id="rId66" display="https://podminky.urs.cz/item/CS_URS_2023_02/997221861"/>
    <hyperlink ref="F428" r:id="rId67" display="https://podminky.urs.cz/item/CS_URS_2023_02/997221873"/>
    <hyperlink ref="F430" r:id="rId68" display="https://podminky.urs.cz/item/CS_URS_2023_02/997221875"/>
    <hyperlink ref="F433" r:id="rId69" display="https://podminky.urs.cz/item/CS_URS_2023_02/998276101"/>
    <hyperlink ref="F435" r:id="rId70" display="https://podminky.urs.cz/item/CS_URS_2023_02/998276125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71"/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136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2" customFormat="1" ht="12" customHeight="1">
      <c r="A8" s="41"/>
      <c r="B8" s="47"/>
      <c r="C8" s="41"/>
      <c r="D8" s="146" t="s">
        <v>175</v>
      </c>
      <c r="E8" s="41"/>
      <c r="F8" s="41"/>
      <c r="G8" s="41"/>
      <c r="H8" s="41"/>
      <c r="I8" s="41"/>
      <c r="J8" s="41"/>
      <c r="K8" s="41"/>
      <c r="L8" s="14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9" t="s">
        <v>3101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6" t="s">
        <v>18</v>
      </c>
      <c r="E11" s="41"/>
      <c r="F11" s="136" t="s">
        <v>19</v>
      </c>
      <c r="G11" s="41"/>
      <c r="H11" s="41"/>
      <c r="I11" s="146" t="s">
        <v>20</v>
      </c>
      <c r="J11" s="136" t="s">
        <v>19</v>
      </c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21</v>
      </c>
      <c r="E12" s="41"/>
      <c r="F12" s="136" t="s">
        <v>22</v>
      </c>
      <c r="G12" s="41"/>
      <c r="H12" s="41"/>
      <c r="I12" s="146" t="s">
        <v>23</v>
      </c>
      <c r="J12" s="150" t="str">
        <f>'Rekapitulace stavby'!AN8</f>
        <v>4. 9. 2023</v>
      </c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25</v>
      </c>
      <c r="E14" s="41"/>
      <c r="F14" s="41"/>
      <c r="G14" s="41"/>
      <c r="H14" s="41"/>
      <c r="I14" s="146" t="s">
        <v>26</v>
      </c>
      <c r="J14" s="136" t="s">
        <v>19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">
        <v>22</v>
      </c>
      <c r="F15" s="41"/>
      <c r="G15" s="41"/>
      <c r="H15" s="41"/>
      <c r="I15" s="146" t="s">
        <v>27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6" t="s">
        <v>28</v>
      </c>
      <c r="E17" s="41"/>
      <c r="F17" s="41"/>
      <c r="G17" s="41"/>
      <c r="H17" s="41"/>
      <c r="I17" s="146" t="s">
        <v>26</v>
      </c>
      <c r="J17" s="36" t="str">
        <f>'Rekapitulace stavby'!AN13</f>
        <v>Vyplň údaj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6" t="s">
        <v>27</v>
      </c>
      <c r="J18" s="36" t="str">
        <f>'Rekapitulace stavby'!AN14</f>
        <v>Vyplň údaj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6" t="s">
        <v>30</v>
      </c>
      <c r="E20" s="41"/>
      <c r="F20" s="41"/>
      <c r="G20" s="41"/>
      <c r="H20" s="41"/>
      <c r="I20" s="146" t="s">
        <v>26</v>
      </c>
      <c r="J20" s="136" t="s">
        <v>19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">
        <v>31</v>
      </c>
      <c r="F21" s="41"/>
      <c r="G21" s="41"/>
      <c r="H21" s="41"/>
      <c r="I21" s="146" t="s">
        <v>27</v>
      </c>
      <c r="J21" s="136" t="s">
        <v>19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6" t="s">
        <v>33</v>
      </c>
      <c r="E23" s="41"/>
      <c r="F23" s="41"/>
      <c r="G23" s="41"/>
      <c r="H23" s="41"/>
      <c r="I23" s="146" t="s">
        <v>26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">
        <v>34</v>
      </c>
      <c r="F24" s="41"/>
      <c r="G24" s="41"/>
      <c r="H24" s="41"/>
      <c r="I24" s="146" t="s">
        <v>27</v>
      </c>
      <c r="J24" s="136" t="s">
        <v>19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6" t="s">
        <v>35</v>
      </c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1"/>
      <c r="B27" s="152"/>
      <c r="C27" s="151"/>
      <c r="D27" s="151"/>
      <c r="E27" s="153" t="s">
        <v>19</v>
      </c>
      <c r="F27" s="153"/>
      <c r="G27" s="153"/>
      <c r="H27" s="153"/>
      <c r="I27" s="151"/>
      <c r="J27" s="151"/>
      <c r="K27" s="151"/>
      <c r="L27" s="154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5"/>
      <c r="E29" s="155"/>
      <c r="F29" s="155"/>
      <c r="G29" s="155"/>
      <c r="H29" s="155"/>
      <c r="I29" s="155"/>
      <c r="J29" s="155"/>
      <c r="K29" s="155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6" t="s">
        <v>37</v>
      </c>
      <c r="E30" s="41"/>
      <c r="F30" s="41"/>
      <c r="G30" s="41"/>
      <c r="H30" s="41"/>
      <c r="I30" s="41"/>
      <c r="J30" s="157">
        <f>ROUND(J86, 2)</f>
        <v>0</v>
      </c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8" t="s">
        <v>39</v>
      </c>
      <c r="G32" s="41"/>
      <c r="H32" s="41"/>
      <c r="I32" s="158" t="s">
        <v>38</v>
      </c>
      <c r="J32" s="158" t="s">
        <v>40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9" t="s">
        <v>41</v>
      </c>
      <c r="E33" s="146" t="s">
        <v>42</v>
      </c>
      <c r="F33" s="160">
        <f>ROUND((SUM(BE86:BE267)),  2)</f>
        <v>0</v>
      </c>
      <c r="G33" s="41"/>
      <c r="H33" s="41"/>
      <c r="I33" s="161">
        <v>0.20999999999999999</v>
      </c>
      <c r="J33" s="160">
        <f>ROUND(((SUM(BE86:BE267))*I33),  2)</f>
        <v>0</v>
      </c>
      <c r="K33" s="41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6" t="s">
        <v>43</v>
      </c>
      <c r="F34" s="160">
        <f>ROUND((SUM(BF86:BF267)),  2)</f>
        <v>0</v>
      </c>
      <c r="G34" s="41"/>
      <c r="H34" s="41"/>
      <c r="I34" s="161">
        <v>0.12</v>
      </c>
      <c r="J34" s="160">
        <f>ROUND(((SUM(BF86:BF267))*I34), 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6" t="s">
        <v>44</v>
      </c>
      <c r="F35" s="160">
        <f>ROUND((SUM(BG86:BG267)),  2)</f>
        <v>0</v>
      </c>
      <c r="G35" s="41"/>
      <c r="H35" s="41"/>
      <c r="I35" s="161">
        <v>0.20999999999999999</v>
      </c>
      <c r="J35" s="160">
        <f>0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6" t="s">
        <v>45</v>
      </c>
      <c r="F36" s="160">
        <f>ROUND((SUM(BH86:BH267)),  2)</f>
        <v>0</v>
      </c>
      <c r="G36" s="41"/>
      <c r="H36" s="41"/>
      <c r="I36" s="161">
        <v>0.12</v>
      </c>
      <c r="J36" s="160">
        <f>0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46</v>
      </c>
      <c r="F37" s="160">
        <f>ROUND((SUM(BI86:BI267)),  2)</f>
        <v>0</v>
      </c>
      <c r="G37" s="41"/>
      <c r="H37" s="41"/>
      <c r="I37" s="161">
        <v>0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2"/>
      <c r="D39" s="163" t="s">
        <v>47</v>
      </c>
      <c r="E39" s="164"/>
      <c r="F39" s="164"/>
      <c r="G39" s="165" t="s">
        <v>48</v>
      </c>
      <c r="H39" s="166" t="s">
        <v>49</v>
      </c>
      <c r="I39" s="164"/>
      <c r="J39" s="167">
        <f>SUM(J30:J37)</f>
        <v>0</v>
      </c>
      <c r="K39" s="168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9"/>
      <c r="C40" s="170"/>
      <c r="D40" s="170"/>
      <c r="E40" s="170"/>
      <c r="F40" s="170"/>
      <c r="G40" s="170"/>
      <c r="H40" s="170"/>
      <c r="I40" s="170"/>
      <c r="J40" s="170"/>
      <c r="K40" s="170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1"/>
      <c r="C44" s="172"/>
      <c r="D44" s="172"/>
      <c r="E44" s="172"/>
      <c r="F44" s="172"/>
      <c r="G44" s="172"/>
      <c r="H44" s="172"/>
      <c r="I44" s="172"/>
      <c r="J44" s="172"/>
      <c r="K44" s="172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177</v>
      </c>
      <c r="D45" s="43"/>
      <c r="E45" s="43"/>
      <c r="F45" s="43"/>
      <c r="G45" s="43"/>
      <c r="H45" s="43"/>
      <c r="I45" s="43"/>
      <c r="J45" s="43"/>
      <c r="K45" s="43"/>
      <c r="L45" s="14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3" t="str">
        <f>E7</f>
        <v>VODOVOD BORKA</v>
      </c>
      <c r="F48" s="35"/>
      <c r="G48" s="35"/>
      <c r="H48" s="35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175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IO.03.1 - Vodovodní odbočky-nezpůsobilé výdaje</v>
      </c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Obec Přestavlky u Čerčan</v>
      </c>
      <c r="G52" s="43"/>
      <c r="H52" s="43"/>
      <c r="I52" s="35" t="s">
        <v>23</v>
      </c>
      <c r="J52" s="75" t="str">
        <f>IF(J12="","",J12)</f>
        <v>4. 9. 2023</v>
      </c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25.65" customHeight="1">
      <c r="A54" s="41"/>
      <c r="B54" s="42"/>
      <c r="C54" s="35" t="s">
        <v>25</v>
      </c>
      <c r="D54" s="43"/>
      <c r="E54" s="43"/>
      <c r="F54" s="30" t="str">
        <f>E15</f>
        <v>Obec Přestavlky u Čerčan</v>
      </c>
      <c r="G54" s="43"/>
      <c r="H54" s="43"/>
      <c r="I54" s="35" t="s">
        <v>30</v>
      </c>
      <c r="J54" s="39" t="str">
        <f>E21</f>
        <v>Vodohospodářský rozvoj a výstavba, a.s.</v>
      </c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28</v>
      </c>
      <c r="D55" s="43"/>
      <c r="E55" s="43"/>
      <c r="F55" s="30" t="str">
        <f>IF(E18="","",E18)</f>
        <v>Vyplň údaj</v>
      </c>
      <c r="G55" s="43"/>
      <c r="H55" s="43"/>
      <c r="I55" s="35" t="s">
        <v>33</v>
      </c>
      <c r="J55" s="39" t="str">
        <f>E24</f>
        <v>M. Morská</v>
      </c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4" t="s">
        <v>178</v>
      </c>
      <c r="D57" s="175"/>
      <c r="E57" s="175"/>
      <c r="F57" s="175"/>
      <c r="G57" s="175"/>
      <c r="H57" s="175"/>
      <c r="I57" s="175"/>
      <c r="J57" s="176" t="s">
        <v>179</v>
      </c>
      <c r="K57" s="175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7" t="s">
        <v>69</v>
      </c>
      <c r="D59" s="43"/>
      <c r="E59" s="43"/>
      <c r="F59" s="43"/>
      <c r="G59" s="43"/>
      <c r="H59" s="43"/>
      <c r="I59" s="43"/>
      <c r="J59" s="105">
        <f>J86</f>
        <v>0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180</v>
      </c>
    </row>
    <row r="60" s="9" customFormat="1" ht="24.96" customHeight="1">
      <c r="A60" s="9"/>
      <c r="B60" s="178"/>
      <c r="C60" s="179"/>
      <c r="D60" s="180" t="s">
        <v>181</v>
      </c>
      <c r="E60" s="181"/>
      <c r="F60" s="181"/>
      <c r="G60" s="181"/>
      <c r="H60" s="181"/>
      <c r="I60" s="181"/>
      <c r="J60" s="182">
        <f>J87</f>
        <v>0</v>
      </c>
      <c r="K60" s="179"/>
      <c r="L60" s="18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4"/>
      <c r="C61" s="128"/>
      <c r="D61" s="185" t="s">
        <v>182</v>
      </c>
      <c r="E61" s="186"/>
      <c r="F61" s="186"/>
      <c r="G61" s="186"/>
      <c r="H61" s="186"/>
      <c r="I61" s="186"/>
      <c r="J61" s="187">
        <f>J88</f>
        <v>0</v>
      </c>
      <c r="K61" s="128"/>
      <c r="L61" s="18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4"/>
      <c r="C62" s="128"/>
      <c r="D62" s="185" t="s">
        <v>184</v>
      </c>
      <c r="E62" s="186"/>
      <c r="F62" s="186"/>
      <c r="G62" s="186"/>
      <c r="H62" s="186"/>
      <c r="I62" s="186"/>
      <c r="J62" s="187">
        <f>J202</f>
        <v>0</v>
      </c>
      <c r="K62" s="128"/>
      <c r="L62" s="18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4"/>
      <c r="C63" s="128"/>
      <c r="D63" s="185" t="s">
        <v>185</v>
      </c>
      <c r="E63" s="186"/>
      <c r="F63" s="186"/>
      <c r="G63" s="186"/>
      <c r="H63" s="186"/>
      <c r="I63" s="186"/>
      <c r="J63" s="187">
        <f>J209</f>
        <v>0</v>
      </c>
      <c r="K63" s="128"/>
      <c r="L63" s="18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4"/>
      <c r="C64" s="128"/>
      <c r="D64" s="185" t="s">
        <v>186</v>
      </c>
      <c r="E64" s="186"/>
      <c r="F64" s="186"/>
      <c r="G64" s="186"/>
      <c r="H64" s="186"/>
      <c r="I64" s="186"/>
      <c r="J64" s="187">
        <f>J215</f>
        <v>0</v>
      </c>
      <c r="K64" s="128"/>
      <c r="L64" s="18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4"/>
      <c r="C65" s="128"/>
      <c r="D65" s="185" t="s">
        <v>188</v>
      </c>
      <c r="E65" s="186"/>
      <c r="F65" s="186"/>
      <c r="G65" s="186"/>
      <c r="H65" s="186"/>
      <c r="I65" s="186"/>
      <c r="J65" s="187">
        <f>J255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189</v>
      </c>
      <c r="E66" s="186"/>
      <c r="F66" s="186"/>
      <c r="G66" s="186"/>
      <c r="H66" s="186"/>
      <c r="I66" s="186"/>
      <c r="J66" s="187">
        <f>J263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1"/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14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4"/>
      <c r="C72" s="65"/>
      <c r="D72" s="65"/>
      <c r="E72" s="65"/>
      <c r="F72" s="65"/>
      <c r="G72" s="65"/>
      <c r="H72" s="65"/>
      <c r="I72" s="65"/>
      <c r="J72" s="65"/>
      <c r="K72" s="65"/>
      <c r="L72" s="14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6" t="s">
        <v>194</v>
      </c>
      <c r="D73" s="43"/>
      <c r="E73" s="43"/>
      <c r="F73" s="43"/>
      <c r="G73" s="43"/>
      <c r="H73" s="43"/>
      <c r="I73" s="43"/>
      <c r="J73" s="43"/>
      <c r="K73" s="43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16</v>
      </c>
      <c r="D75" s="43"/>
      <c r="E75" s="43"/>
      <c r="F75" s="43"/>
      <c r="G75" s="43"/>
      <c r="H75" s="43"/>
      <c r="I75" s="43"/>
      <c r="J75" s="43"/>
      <c r="K75" s="4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3"/>
      <c r="D76" s="43"/>
      <c r="E76" s="173" t="str">
        <f>E7</f>
        <v>VODOVOD BORKA</v>
      </c>
      <c r="F76" s="35"/>
      <c r="G76" s="35"/>
      <c r="H76" s="35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175</v>
      </c>
      <c r="D77" s="43"/>
      <c r="E77" s="43"/>
      <c r="F77" s="43"/>
      <c r="G77" s="43"/>
      <c r="H77" s="43"/>
      <c r="I77" s="43"/>
      <c r="J77" s="43"/>
      <c r="K77" s="4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6.5" customHeight="1">
      <c r="A78" s="41"/>
      <c r="B78" s="42"/>
      <c r="C78" s="43"/>
      <c r="D78" s="43"/>
      <c r="E78" s="72" t="str">
        <f>E9</f>
        <v>IO.03.1 - Vodovodní odbočky-nezpůsobilé výdaje</v>
      </c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3"/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5" t="s">
        <v>21</v>
      </c>
      <c r="D80" s="43"/>
      <c r="E80" s="43"/>
      <c r="F80" s="30" t="str">
        <f>F12</f>
        <v>Obec Přestavlky u Čerčan</v>
      </c>
      <c r="G80" s="43"/>
      <c r="H80" s="43"/>
      <c r="I80" s="35" t="s">
        <v>23</v>
      </c>
      <c r="J80" s="75" t="str">
        <f>IF(J12="","",J12)</f>
        <v>4. 9. 2023</v>
      </c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5.65" customHeight="1">
      <c r="A82" s="41"/>
      <c r="B82" s="42"/>
      <c r="C82" s="35" t="s">
        <v>25</v>
      </c>
      <c r="D82" s="43"/>
      <c r="E82" s="43"/>
      <c r="F82" s="30" t="str">
        <f>E15</f>
        <v>Obec Přestavlky u Čerčan</v>
      </c>
      <c r="G82" s="43"/>
      <c r="H82" s="43"/>
      <c r="I82" s="35" t="s">
        <v>30</v>
      </c>
      <c r="J82" s="39" t="str">
        <f>E21</f>
        <v>Vodohospodářský rozvoj a výstavba, a.s.</v>
      </c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5.15" customHeight="1">
      <c r="A83" s="41"/>
      <c r="B83" s="42"/>
      <c r="C83" s="35" t="s">
        <v>28</v>
      </c>
      <c r="D83" s="43"/>
      <c r="E83" s="43"/>
      <c r="F83" s="30" t="str">
        <f>IF(E18="","",E18)</f>
        <v>Vyplň údaj</v>
      </c>
      <c r="G83" s="43"/>
      <c r="H83" s="43"/>
      <c r="I83" s="35" t="s">
        <v>33</v>
      </c>
      <c r="J83" s="39" t="str">
        <f>E24</f>
        <v>M. Morská</v>
      </c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0.32" customHeight="1">
      <c r="A84" s="41"/>
      <c r="B84" s="42"/>
      <c r="C84" s="43"/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11" customFormat="1" ht="29.28" customHeight="1">
      <c r="A85" s="189"/>
      <c r="B85" s="190"/>
      <c r="C85" s="191" t="s">
        <v>195</v>
      </c>
      <c r="D85" s="192" t="s">
        <v>56</v>
      </c>
      <c r="E85" s="192" t="s">
        <v>52</v>
      </c>
      <c r="F85" s="192" t="s">
        <v>53</v>
      </c>
      <c r="G85" s="192" t="s">
        <v>196</v>
      </c>
      <c r="H85" s="192" t="s">
        <v>197</v>
      </c>
      <c r="I85" s="192" t="s">
        <v>198</v>
      </c>
      <c r="J85" s="192" t="s">
        <v>179</v>
      </c>
      <c r="K85" s="193" t="s">
        <v>199</v>
      </c>
      <c r="L85" s="194"/>
      <c r="M85" s="95" t="s">
        <v>19</v>
      </c>
      <c r="N85" s="96" t="s">
        <v>41</v>
      </c>
      <c r="O85" s="96" t="s">
        <v>200</v>
      </c>
      <c r="P85" s="96" t="s">
        <v>201</v>
      </c>
      <c r="Q85" s="96" t="s">
        <v>202</v>
      </c>
      <c r="R85" s="96" t="s">
        <v>203</v>
      </c>
      <c r="S85" s="96" t="s">
        <v>204</v>
      </c>
      <c r="T85" s="97" t="s">
        <v>205</v>
      </c>
      <c r="U85" s="189"/>
      <c r="V85" s="189"/>
      <c r="W85" s="189"/>
      <c r="X85" s="189"/>
      <c r="Y85" s="189"/>
      <c r="Z85" s="189"/>
      <c r="AA85" s="189"/>
      <c r="AB85" s="189"/>
      <c r="AC85" s="189"/>
      <c r="AD85" s="189"/>
      <c r="AE85" s="189"/>
    </row>
    <row r="86" s="2" customFormat="1" ht="22.8" customHeight="1">
      <c r="A86" s="41"/>
      <c r="B86" s="42"/>
      <c r="C86" s="102" t="s">
        <v>206</v>
      </c>
      <c r="D86" s="43"/>
      <c r="E86" s="43"/>
      <c r="F86" s="43"/>
      <c r="G86" s="43"/>
      <c r="H86" s="43"/>
      <c r="I86" s="43"/>
      <c r="J86" s="195">
        <f>BK86</f>
        <v>0</v>
      </c>
      <c r="K86" s="43"/>
      <c r="L86" s="47"/>
      <c r="M86" s="98"/>
      <c r="N86" s="196"/>
      <c r="O86" s="99"/>
      <c r="P86" s="197">
        <f>P87</f>
        <v>0</v>
      </c>
      <c r="Q86" s="99"/>
      <c r="R86" s="197">
        <f>R87</f>
        <v>7.0066985000000006</v>
      </c>
      <c r="S86" s="99"/>
      <c r="T86" s="198">
        <f>T87</f>
        <v>30.228000000000002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T86" s="20" t="s">
        <v>70</v>
      </c>
      <c r="AU86" s="20" t="s">
        <v>180</v>
      </c>
      <c r="BK86" s="199">
        <f>BK87</f>
        <v>0</v>
      </c>
    </row>
    <row r="87" s="12" customFormat="1" ht="25.92" customHeight="1">
      <c r="A87" s="12"/>
      <c r="B87" s="200"/>
      <c r="C87" s="201"/>
      <c r="D87" s="202" t="s">
        <v>70</v>
      </c>
      <c r="E87" s="203" t="s">
        <v>207</v>
      </c>
      <c r="F87" s="203" t="s">
        <v>208</v>
      </c>
      <c r="G87" s="201"/>
      <c r="H87" s="201"/>
      <c r="I87" s="204"/>
      <c r="J87" s="205">
        <f>BK87</f>
        <v>0</v>
      </c>
      <c r="K87" s="201"/>
      <c r="L87" s="206"/>
      <c r="M87" s="207"/>
      <c r="N87" s="208"/>
      <c r="O87" s="208"/>
      <c r="P87" s="209">
        <f>P88+P202+P209+P215+P255+P263</f>
        <v>0</v>
      </c>
      <c r="Q87" s="208"/>
      <c r="R87" s="209">
        <f>R88+R202+R209+R215+R255+R263</f>
        <v>7.0066985000000006</v>
      </c>
      <c r="S87" s="208"/>
      <c r="T87" s="210">
        <f>T88+T202+T209+T215+T255+T263</f>
        <v>30.228000000000002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11" t="s">
        <v>79</v>
      </c>
      <c r="AT87" s="212" t="s">
        <v>70</v>
      </c>
      <c r="AU87" s="212" t="s">
        <v>71</v>
      </c>
      <c r="AY87" s="211" t="s">
        <v>209</v>
      </c>
      <c r="BK87" s="213">
        <f>BK88+BK202+BK209+BK215+BK255+BK263</f>
        <v>0</v>
      </c>
    </row>
    <row r="88" s="12" customFormat="1" ht="22.8" customHeight="1">
      <c r="A88" s="12"/>
      <c r="B88" s="200"/>
      <c r="C88" s="201"/>
      <c r="D88" s="202" t="s">
        <v>70</v>
      </c>
      <c r="E88" s="214" t="s">
        <v>79</v>
      </c>
      <c r="F88" s="214" t="s">
        <v>210</v>
      </c>
      <c r="G88" s="201"/>
      <c r="H88" s="201"/>
      <c r="I88" s="204"/>
      <c r="J88" s="215">
        <f>BK88</f>
        <v>0</v>
      </c>
      <c r="K88" s="201"/>
      <c r="L88" s="206"/>
      <c r="M88" s="207"/>
      <c r="N88" s="208"/>
      <c r="O88" s="208"/>
      <c r="P88" s="209">
        <f>SUM(P89:P201)</f>
        <v>0</v>
      </c>
      <c r="Q88" s="208"/>
      <c r="R88" s="209">
        <f>SUM(R89:R201)</f>
        <v>0.78413999999999995</v>
      </c>
      <c r="S88" s="208"/>
      <c r="T88" s="210">
        <f>SUM(T89:T201)</f>
        <v>30.228000000000002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11" t="s">
        <v>79</v>
      </c>
      <c r="AT88" s="212" t="s">
        <v>70</v>
      </c>
      <c r="AU88" s="212" t="s">
        <v>79</v>
      </c>
      <c r="AY88" s="211" t="s">
        <v>209</v>
      </c>
      <c r="BK88" s="213">
        <f>SUM(BK89:BK201)</f>
        <v>0</v>
      </c>
    </row>
    <row r="89" s="2" customFormat="1" ht="37.8" customHeight="1">
      <c r="A89" s="41"/>
      <c r="B89" s="42"/>
      <c r="C89" s="216" t="s">
        <v>79</v>
      </c>
      <c r="D89" s="216" t="s">
        <v>211</v>
      </c>
      <c r="E89" s="217" t="s">
        <v>273</v>
      </c>
      <c r="F89" s="218" t="s">
        <v>274</v>
      </c>
      <c r="G89" s="219" t="s">
        <v>258</v>
      </c>
      <c r="H89" s="220">
        <v>68.700000000000003</v>
      </c>
      <c r="I89" s="221"/>
      <c r="J89" s="222">
        <f>ROUND(I89*H89,2)</f>
        <v>0</v>
      </c>
      <c r="K89" s="218" t="s">
        <v>215</v>
      </c>
      <c r="L89" s="47"/>
      <c r="M89" s="223" t="s">
        <v>19</v>
      </c>
      <c r="N89" s="224" t="s">
        <v>42</v>
      </c>
      <c r="O89" s="87"/>
      <c r="P89" s="225">
        <f>O89*H89</f>
        <v>0</v>
      </c>
      <c r="Q89" s="225">
        <v>0</v>
      </c>
      <c r="R89" s="225">
        <f>Q89*H89</f>
        <v>0</v>
      </c>
      <c r="S89" s="225">
        <v>0.44</v>
      </c>
      <c r="T89" s="226">
        <f>S89*H89</f>
        <v>30.228000000000002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227" t="s">
        <v>216</v>
      </c>
      <c r="AT89" s="227" t="s">
        <v>211</v>
      </c>
      <c r="AU89" s="227" t="s">
        <v>81</v>
      </c>
      <c r="AY89" s="20" t="s">
        <v>209</v>
      </c>
      <c r="BE89" s="228">
        <f>IF(N89="základní",J89,0)</f>
        <v>0</v>
      </c>
      <c r="BF89" s="228">
        <f>IF(N89="snížená",J89,0)</f>
        <v>0</v>
      </c>
      <c r="BG89" s="228">
        <f>IF(N89="zákl. přenesená",J89,0)</f>
        <v>0</v>
      </c>
      <c r="BH89" s="228">
        <f>IF(N89="sníž. přenesená",J89,0)</f>
        <v>0</v>
      </c>
      <c r="BI89" s="228">
        <f>IF(N89="nulová",J89,0)</f>
        <v>0</v>
      </c>
      <c r="BJ89" s="20" t="s">
        <v>79</v>
      </c>
      <c r="BK89" s="228">
        <f>ROUND(I89*H89,2)</f>
        <v>0</v>
      </c>
      <c r="BL89" s="20" t="s">
        <v>216</v>
      </c>
      <c r="BM89" s="227" t="s">
        <v>2884</v>
      </c>
    </row>
    <row r="90" s="2" customFormat="1">
      <c r="A90" s="41"/>
      <c r="B90" s="42"/>
      <c r="C90" s="43"/>
      <c r="D90" s="229" t="s">
        <v>218</v>
      </c>
      <c r="E90" s="43"/>
      <c r="F90" s="230" t="s">
        <v>276</v>
      </c>
      <c r="G90" s="43"/>
      <c r="H90" s="43"/>
      <c r="I90" s="231"/>
      <c r="J90" s="43"/>
      <c r="K90" s="43"/>
      <c r="L90" s="47"/>
      <c r="M90" s="232"/>
      <c r="N90" s="233"/>
      <c r="O90" s="87"/>
      <c r="P90" s="87"/>
      <c r="Q90" s="87"/>
      <c r="R90" s="87"/>
      <c r="S90" s="87"/>
      <c r="T90" s="88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0" t="s">
        <v>218</v>
      </c>
      <c r="AU90" s="20" t="s">
        <v>81</v>
      </c>
    </row>
    <row r="91" s="13" customFormat="1">
      <c r="A91" s="13"/>
      <c r="B91" s="234"/>
      <c r="C91" s="235"/>
      <c r="D91" s="236" t="s">
        <v>220</v>
      </c>
      <c r="E91" s="237" t="s">
        <v>19</v>
      </c>
      <c r="F91" s="238" t="s">
        <v>1185</v>
      </c>
      <c r="G91" s="235"/>
      <c r="H91" s="237" t="s">
        <v>19</v>
      </c>
      <c r="I91" s="239"/>
      <c r="J91" s="235"/>
      <c r="K91" s="235"/>
      <c r="L91" s="240"/>
      <c r="M91" s="241"/>
      <c r="N91" s="242"/>
      <c r="O91" s="242"/>
      <c r="P91" s="242"/>
      <c r="Q91" s="242"/>
      <c r="R91" s="242"/>
      <c r="S91" s="242"/>
      <c r="T91" s="24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44" t="s">
        <v>220</v>
      </c>
      <c r="AU91" s="244" t="s">
        <v>81</v>
      </c>
      <c r="AV91" s="13" t="s">
        <v>79</v>
      </c>
      <c r="AW91" s="13" t="s">
        <v>32</v>
      </c>
      <c r="AX91" s="13" t="s">
        <v>71</v>
      </c>
      <c r="AY91" s="244" t="s">
        <v>209</v>
      </c>
    </row>
    <row r="92" s="13" customFormat="1">
      <c r="A92" s="13"/>
      <c r="B92" s="234"/>
      <c r="C92" s="235"/>
      <c r="D92" s="236" t="s">
        <v>220</v>
      </c>
      <c r="E92" s="237" t="s">
        <v>19</v>
      </c>
      <c r="F92" s="238" t="s">
        <v>2886</v>
      </c>
      <c r="G92" s="235"/>
      <c r="H92" s="237" t="s">
        <v>19</v>
      </c>
      <c r="I92" s="239"/>
      <c r="J92" s="235"/>
      <c r="K92" s="235"/>
      <c r="L92" s="240"/>
      <c r="M92" s="241"/>
      <c r="N92" s="242"/>
      <c r="O92" s="242"/>
      <c r="P92" s="242"/>
      <c r="Q92" s="242"/>
      <c r="R92" s="242"/>
      <c r="S92" s="242"/>
      <c r="T92" s="24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44" t="s">
        <v>220</v>
      </c>
      <c r="AU92" s="244" t="s">
        <v>81</v>
      </c>
      <c r="AV92" s="13" t="s">
        <v>79</v>
      </c>
      <c r="AW92" s="13" t="s">
        <v>32</v>
      </c>
      <c r="AX92" s="13" t="s">
        <v>71</v>
      </c>
      <c r="AY92" s="244" t="s">
        <v>209</v>
      </c>
    </row>
    <row r="93" s="14" customFormat="1">
      <c r="A93" s="14"/>
      <c r="B93" s="245"/>
      <c r="C93" s="246"/>
      <c r="D93" s="236" t="s">
        <v>220</v>
      </c>
      <c r="E93" s="247" t="s">
        <v>19</v>
      </c>
      <c r="F93" s="248" t="s">
        <v>3102</v>
      </c>
      <c r="G93" s="246"/>
      <c r="H93" s="249">
        <v>68.700000000000003</v>
      </c>
      <c r="I93" s="250"/>
      <c r="J93" s="246"/>
      <c r="K93" s="246"/>
      <c r="L93" s="251"/>
      <c r="M93" s="252"/>
      <c r="N93" s="253"/>
      <c r="O93" s="253"/>
      <c r="P93" s="253"/>
      <c r="Q93" s="253"/>
      <c r="R93" s="253"/>
      <c r="S93" s="253"/>
      <c r="T93" s="25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55" t="s">
        <v>220</v>
      </c>
      <c r="AU93" s="255" t="s">
        <v>81</v>
      </c>
      <c r="AV93" s="14" t="s">
        <v>81</v>
      </c>
      <c r="AW93" s="14" t="s">
        <v>32</v>
      </c>
      <c r="AX93" s="14" t="s">
        <v>71</v>
      </c>
      <c r="AY93" s="255" t="s">
        <v>209</v>
      </c>
    </row>
    <row r="94" s="15" customFormat="1">
      <c r="A94" s="15"/>
      <c r="B94" s="256"/>
      <c r="C94" s="257"/>
      <c r="D94" s="236" t="s">
        <v>220</v>
      </c>
      <c r="E94" s="258" t="s">
        <v>19</v>
      </c>
      <c r="F94" s="259" t="s">
        <v>271</v>
      </c>
      <c r="G94" s="257"/>
      <c r="H94" s="260">
        <v>68.700000000000003</v>
      </c>
      <c r="I94" s="261"/>
      <c r="J94" s="257"/>
      <c r="K94" s="257"/>
      <c r="L94" s="262"/>
      <c r="M94" s="263"/>
      <c r="N94" s="264"/>
      <c r="O94" s="264"/>
      <c r="P94" s="264"/>
      <c r="Q94" s="264"/>
      <c r="R94" s="264"/>
      <c r="S94" s="264"/>
      <c r="T94" s="26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T94" s="266" t="s">
        <v>220</v>
      </c>
      <c r="AU94" s="266" t="s">
        <v>81</v>
      </c>
      <c r="AV94" s="15" t="s">
        <v>216</v>
      </c>
      <c r="AW94" s="15" t="s">
        <v>32</v>
      </c>
      <c r="AX94" s="15" t="s">
        <v>79</v>
      </c>
      <c r="AY94" s="266" t="s">
        <v>209</v>
      </c>
    </row>
    <row r="95" s="2" customFormat="1" ht="16.5" customHeight="1">
      <c r="A95" s="41"/>
      <c r="B95" s="42"/>
      <c r="C95" s="216" t="s">
        <v>81</v>
      </c>
      <c r="D95" s="216" t="s">
        <v>211</v>
      </c>
      <c r="E95" s="217" t="s">
        <v>1202</v>
      </c>
      <c r="F95" s="218" t="s">
        <v>1203</v>
      </c>
      <c r="G95" s="219" t="s">
        <v>258</v>
      </c>
      <c r="H95" s="220">
        <v>224</v>
      </c>
      <c r="I95" s="221"/>
      <c r="J95" s="222">
        <f>ROUND(I95*H95,2)</f>
        <v>0</v>
      </c>
      <c r="K95" s="218" t="s">
        <v>215</v>
      </c>
      <c r="L95" s="47"/>
      <c r="M95" s="223" t="s">
        <v>19</v>
      </c>
      <c r="N95" s="224" t="s">
        <v>42</v>
      </c>
      <c r="O95" s="87"/>
      <c r="P95" s="225">
        <f>O95*H95</f>
        <v>0</v>
      </c>
      <c r="Q95" s="225">
        <v>0</v>
      </c>
      <c r="R95" s="225">
        <f>Q95*H95</f>
        <v>0</v>
      </c>
      <c r="S95" s="225">
        <v>0</v>
      </c>
      <c r="T95" s="226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7" t="s">
        <v>216</v>
      </c>
      <c r="AT95" s="227" t="s">
        <v>211</v>
      </c>
      <c r="AU95" s="227" t="s">
        <v>81</v>
      </c>
      <c r="AY95" s="20" t="s">
        <v>209</v>
      </c>
      <c r="BE95" s="228">
        <f>IF(N95="základní",J95,0)</f>
        <v>0</v>
      </c>
      <c r="BF95" s="228">
        <f>IF(N95="snížená",J95,0)</f>
        <v>0</v>
      </c>
      <c r="BG95" s="228">
        <f>IF(N95="zákl. přenesená",J95,0)</f>
        <v>0</v>
      </c>
      <c r="BH95" s="228">
        <f>IF(N95="sníž. přenesená",J95,0)</f>
        <v>0</v>
      </c>
      <c r="BI95" s="228">
        <f>IF(N95="nulová",J95,0)</f>
        <v>0</v>
      </c>
      <c r="BJ95" s="20" t="s">
        <v>79</v>
      </c>
      <c r="BK95" s="228">
        <f>ROUND(I95*H95,2)</f>
        <v>0</v>
      </c>
      <c r="BL95" s="20" t="s">
        <v>216</v>
      </c>
      <c r="BM95" s="227" t="s">
        <v>2900</v>
      </c>
    </row>
    <row r="96" s="2" customFormat="1">
      <c r="A96" s="41"/>
      <c r="B96" s="42"/>
      <c r="C96" s="43"/>
      <c r="D96" s="229" t="s">
        <v>218</v>
      </c>
      <c r="E96" s="43"/>
      <c r="F96" s="230" t="s">
        <v>1205</v>
      </c>
      <c r="G96" s="43"/>
      <c r="H96" s="43"/>
      <c r="I96" s="231"/>
      <c r="J96" s="43"/>
      <c r="K96" s="43"/>
      <c r="L96" s="47"/>
      <c r="M96" s="232"/>
      <c r="N96" s="233"/>
      <c r="O96" s="87"/>
      <c r="P96" s="87"/>
      <c r="Q96" s="87"/>
      <c r="R96" s="87"/>
      <c r="S96" s="87"/>
      <c r="T96" s="88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218</v>
      </c>
      <c r="AU96" s="20" t="s">
        <v>81</v>
      </c>
    </row>
    <row r="97" s="13" customFormat="1">
      <c r="A97" s="13"/>
      <c r="B97" s="234"/>
      <c r="C97" s="235"/>
      <c r="D97" s="236" t="s">
        <v>220</v>
      </c>
      <c r="E97" s="237" t="s">
        <v>19</v>
      </c>
      <c r="F97" s="238" t="s">
        <v>1206</v>
      </c>
      <c r="G97" s="235"/>
      <c r="H97" s="237" t="s">
        <v>19</v>
      </c>
      <c r="I97" s="239"/>
      <c r="J97" s="235"/>
      <c r="K97" s="235"/>
      <c r="L97" s="240"/>
      <c r="M97" s="241"/>
      <c r="N97" s="242"/>
      <c r="O97" s="242"/>
      <c r="P97" s="242"/>
      <c r="Q97" s="242"/>
      <c r="R97" s="242"/>
      <c r="S97" s="242"/>
      <c r="T97" s="24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4" t="s">
        <v>220</v>
      </c>
      <c r="AU97" s="244" t="s">
        <v>81</v>
      </c>
      <c r="AV97" s="13" t="s">
        <v>79</v>
      </c>
      <c r="AW97" s="13" t="s">
        <v>32</v>
      </c>
      <c r="AX97" s="13" t="s">
        <v>71</v>
      </c>
      <c r="AY97" s="244" t="s">
        <v>209</v>
      </c>
    </row>
    <row r="98" s="13" customFormat="1">
      <c r="A98" s="13"/>
      <c r="B98" s="234"/>
      <c r="C98" s="235"/>
      <c r="D98" s="236" t="s">
        <v>220</v>
      </c>
      <c r="E98" s="237" t="s">
        <v>19</v>
      </c>
      <c r="F98" s="238" t="s">
        <v>337</v>
      </c>
      <c r="G98" s="235"/>
      <c r="H98" s="237" t="s">
        <v>19</v>
      </c>
      <c r="I98" s="239"/>
      <c r="J98" s="235"/>
      <c r="K98" s="235"/>
      <c r="L98" s="240"/>
      <c r="M98" s="241"/>
      <c r="N98" s="242"/>
      <c r="O98" s="242"/>
      <c r="P98" s="242"/>
      <c r="Q98" s="242"/>
      <c r="R98" s="242"/>
      <c r="S98" s="242"/>
      <c r="T98" s="24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4" t="s">
        <v>220</v>
      </c>
      <c r="AU98" s="244" t="s">
        <v>81</v>
      </c>
      <c r="AV98" s="13" t="s">
        <v>79</v>
      </c>
      <c r="AW98" s="13" t="s">
        <v>32</v>
      </c>
      <c r="AX98" s="13" t="s">
        <v>71</v>
      </c>
      <c r="AY98" s="244" t="s">
        <v>209</v>
      </c>
    </row>
    <row r="99" s="14" customFormat="1">
      <c r="A99" s="14"/>
      <c r="B99" s="245"/>
      <c r="C99" s="246"/>
      <c r="D99" s="236" t="s">
        <v>220</v>
      </c>
      <c r="E99" s="247" t="s">
        <v>19</v>
      </c>
      <c r="F99" s="248" t="s">
        <v>3103</v>
      </c>
      <c r="G99" s="246"/>
      <c r="H99" s="249">
        <v>224</v>
      </c>
      <c r="I99" s="250"/>
      <c r="J99" s="246"/>
      <c r="K99" s="246"/>
      <c r="L99" s="251"/>
      <c r="M99" s="252"/>
      <c r="N99" s="253"/>
      <c r="O99" s="253"/>
      <c r="P99" s="253"/>
      <c r="Q99" s="253"/>
      <c r="R99" s="253"/>
      <c r="S99" s="253"/>
      <c r="T99" s="25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5" t="s">
        <v>220</v>
      </c>
      <c r="AU99" s="255" t="s">
        <v>81</v>
      </c>
      <c r="AV99" s="14" t="s">
        <v>81</v>
      </c>
      <c r="AW99" s="14" t="s">
        <v>32</v>
      </c>
      <c r="AX99" s="14" t="s">
        <v>79</v>
      </c>
      <c r="AY99" s="255" t="s">
        <v>209</v>
      </c>
    </row>
    <row r="100" s="2" customFormat="1" ht="24.15" customHeight="1">
      <c r="A100" s="41"/>
      <c r="B100" s="42"/>
      <c r="C100" s="216" t="s">
        <v>146</v>
      </c>
      <c r="D100" s="216" t="s">
        <v>211</v>
      </c>
      <c r="E100" s="217" t="s">
        <v>2902</v>
      </c>
      <c r="F100" s="218" t="s">
        <v>2903</v>
      </c>
      <c r="G100" s="219" t="s">
        <v>362</v>
      </c>
      <c r="H100" s="220">
        <v>83.295000000000002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</v>
      </c>
      <c r="T100" s="226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2904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2905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2906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4" customFormat="1">
      <c r="A103" s="14"/>
      <c r="B103" s="245"/>
      <c r="C103" s="246"/>
      <c r="D103" s="236" t="s">
        <v>220</v>
      </c>
      <c r="E103" s="247" t="s">
        <v>19</v>
      </c>
      <c r="F103" s="248" t="s">
        <v>3104</v>
      </c>
      <c r="G103" s="246"/>
      <c r="H103" s="249">
        <v>277.64999999999998</v>
      </c>
      <c r="I103" s="250"/>
      <c r="J103" s="246"/>
      <c r="K103" s="246"/>
      <c r="L103" s="251"/>
      <c r="M103" s="252"/>
      <c r="N103" s="253"/>
      <c r="O103" s="253"/>
      <c r="P103" s="253"/>
      <c r="Q103" s="253"/>
      <c r="R103" s="253"/>
      <c r="S103" s="253"/>
      <c r="T103" s="25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5" t="s">
        <v>220</v>
      </c>
      <c r="AU103" s="255" t="s">
        <v>81</v>
      </c>
      <c r="AV103" s="14" t="s">
        <v>81</v>
      </c>
      <c r="AW103" s="14" t="s">
        <v>32</v>
      </c>
      <c r="AX103" s="14" t="s">
        <v>71</v>
      </c>
      <c r="AY103" s="255" t="s">
        <v>209</v>
      </c>
    </row>
    <row r="104" s="14" customFormat="1">
      <c r="A104" s="14"/>
      <c r="B104" s="245"/>
      <c r="C104" s="246"/>
      <c r="D104" s="236" t="s">
        <v>220</v>
      </c>
      <c r="E104" s="247" t="s">
        <v>19</v>
      </c>
      <c r="F104" s="248" t="s">
        <v>3105</v>
      </c>
      <c r="G104" s="246"/>
      <c r="H104" s="249">
        <v>83.295000000000002</v>
      </c>
      <c r="I104" s="250"/>
      <c r="J104" s="246"/>
      <c r="K104" s="246"/>
      <c r="L104" s="251"/>
      <c r="M104" s="252"/>
      <c r="N104" s="253"/>
      <c r="O104" s="253"/>
      <c r="P104" s="253"/>
      <c r="Q104" s="253"/>
      <c r="R104" s="253"/>
      <c r="S104" s="253"/>
      <c r="T104" s="25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5" t="s">
        <v>220</v>
      </c>
      <c r="AU104" s="255" t="s">
        <v>81</v>
      </c>
      <c r="AV104" s="14" t="s">
        <v>81</v>
      </c>
      <c r="AW104" s="14" t="s">
        <v>32</v>
      </c>
      <c r="AX104" s="14" t="s">
        <v>79</v>
      </c>
      <c r="AY104" s="255" t="s">
        <v>209</v>
      </c>
    </row>
    <row r="105" s="2" customFormat="1" ht="24.15" customHeight="1">
      <c r="A105" s="41"/>
      <c r="B105" s="42"/>
      <c r="C105" s="216" t="s">
        <v>216</v>
      </c>
      <c r="D105" s="216" t="s">
        <v>211</v>
      </c>
      <c r="E105" s="217" t="s">
        <v>2909</v>
      </c>
      <c r="F105" s="218" t="s">
        <v>2910</v>
      </c>
      <c r="G105" s="219" t="s">
        <v>362</v>
      </c>
      <c r="H105" s="220">
        <v>97.177999999999997</v>
      </c>
      <c r="I105" s="221"/>
      <c r="J105" s="222">
        <f>ROUND(I105*H105,2)</f>
        <v>0</v>
      </c>
      <c r="K105" s="218" t="s">
        <v>215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</v>
      </c>
      <c r="T105" s="226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216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216</v>
      </c>
      <c r="BM105" s="227" t="s">
        <v>2911</v>
      </c>
    </row>
    <row r="106" s="2" customFormat="1">
      <c r="A106" s="41"/>
      <c r="B106" s="42"/>
      <c r="C106" s="43"/>
      <c r="D106" s="229" t="s">
        <v>218</v>
      </c>
      <c r="E106" s="43"/>
      <c r="F106" s="230" t="s">
        <v>2912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218</v>
      </c>
      <c r="AU106" s="20" t="s">
        <v>81</v>
      </c>
    </row>
    <row r="107" s="14" customFormat="1">
      <c r="A107" s="14"/>
      <c r="B107" s="245"/>
      <c r="C107" s="246"/>
      <c r="D107" s="236" t="s">
        <v>220</v>
      </c>
      <c r="E107" s="247" t="s">
        <v>19</v>
      </c>
      <c r="F107" s="248" t="s">
        <v>3106</v>
      </c>
      <c r="G107" s="246"/>
      <c r="H107" s="249">
        <v>97.177999999999997</v>
      </c>
      <c r="I107" s="250"/>
      <c r="J107" s="246"/>
      <c r="K107" s="246"/>
      <c r="L107" s="251"/>
      <c r="M107" s="252"/>
      <c r="N107" s="253"/>
      <c r="O107" s="253"/>
      <c r="P107" s="253"/>
      <c r="Q107" s="253"/>
      <c r="R107" s="253"/>
      <c r="S107" s="253"/>
      <c r="T107" s="25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5" t="s">
        <v>220</v>
      </c>
      <c r="AU107" s="255" t="s">
        <v>81</v>
      </c>
      <c r="AV107" s="14" t="s">
        <v>81</v>
      </c>
      <c r="AW107" s="14" t="s">
        <v>32</v>
      </c>
      <c r="AX107" s="14" t="s">
        <v>79</v>
      </c>
      <c r="AY107" s="255" t="s">
        <v>209</v>
      </c>
    </row>
    <row r="108" s="2" customFormat="1" ht="24.15" customHeight="1">
      <c r="A108" s="41"/>
      <c r="B108" s="42"/>
      <c r="C108" s="216" t="s">
        <v>236</v>
      </c>
      <c r="D108" s="216" t="s">
        <v>211</v>
      </c>
      <c r="E108" s="217" t="s">
        <v>2914</v>
      </c>
      <c r="F108" s="218" t="s">
        <v>2915</v>
      </c>
      <c r="G108" s="219" t="s">
        <v>362</v>
      </c>
      <c r="H108" s="220">
        <v>69.412999999999997</v>
      </c>
      <c r="I108" s="221"/>
      <c r="J108" s="222">
        <f>ROUND(I108*H108,2)</f>
        <v>0</v>
      </c>
      <c r="K108" s="218" t="s">
        <v>215</v>
      </c>
      <c r="L108" s="47"/>
      <c r="M108" s="223" t="s">
        <v>19</v>
      </c>
      <c r="N108" s="224" t="s">
        <v>42</v>
      </c>
      <c r="O108" s="87"/>
      <c r="P108" s="225">
        <f>O108*H108</f>
        <v>0</v>
      </c>
      <c r="Q108" s="225">
        <v>0</v>
      </c>
      <c r="R108" s="225">
        <f>Q108*H108</f>
        <v>0</v>
      </c>
      <c r="S108" s="225">
        <v>0</v>
      </c>
      <c r="T108" s="226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7" t="s">
        <v>216</v>
      </c>
      <c r="AT108" s="227" t="s">
        <v>211</v>
      </c>
      <c r="AU108" s="227" t="s">
        <v>81</v>
      </c>
      <c r="AY108" s="20" t="s">
        <v>209</v>
      </c>
      <c r="BE108" s="228">
        <f>IF(N108="základní",J108,0)</f>
        <v>0</v>
      </c>
      <c r="BF108" s="228">
        <f>IF(N108="snížená",J108,0)</f>
        <v>0</v>
      </c>
      <c r="BG108" s="228">
        <f>IF(N108="zákl. přenesená",J108,0)</f>
        <v>0</v>
      </c>
      <c r="BH108" s="228">
        <f>IF(N108="sníž. přenesená",J108,0)</f>
        <v>0</v>
      </c>
      <c r="BI108" s="228">
        <f>IF(N108="nulová",J108,0)</f>
        <v>0</v>
      </c>
      <c r="BJ108" s="20" t="s">
        <v>79</v>
      </c>
      <c r="BK108" s="228">
        <f>ROUND(I108*H108,2)</f>
        <v>0</v>
      </c>
      <c r="BL108" s="20" t="s">
        <v>216</v>
      </c>
      <c r="BM108" s="227" t="s">
        <v>2916</v>
      </c>
    </row>
    <row r="109" s="2" customFormat="1">
      <c r="A109" s="41"/>
      <c r="B109" s="42"/>
      <c r="C109" s="43"/>
      <c r="D109" s="229" t="s">
        <v>218</v>
      </c>
      <c r="E109" s="43"/>
      <c r="F109" s="230" t="s">
        <v>2917</v>
      </c>
      <c r="G109" s="43"/>
      <c r="H109" s="43"/>
      <c r="I109" s="231"/>
      <c r="J109" s="43"/>
      <c r="K109" s="43"/>
      <c r="L109" s="47"/>
      <c r="M109" s="232"/>
      <c r="N109" s="233"/>
      <c r="O109" s="87"/>
      <c r="P109" s="87"/>
      <c r="Q109" s="87"/>
      <c r="R109" s="87"/>
      <c r="S109" s="87"/>
      <c r="T109" s="88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0" t="s">
        <v>218</v>
      </c>
      <c r="AU109" s="20" t="s">
        <v>81</v>
      </c>
    </row>
    <row r="110" s="14" customFormat="1">
      <c r="A110" s="14"/>
      <c r="B110" s="245"/>
      <c r="C110" s="246"/>
      <c r="D110" s="236" t="s">
        <v>220</v>
      </c>
      <c r="E110" s="247" t="s">
        <v>19</v>
      </c>
      <c r="F110" s="248" t="s">
        <v>3107</v>
      </c>
      <c r="G110" s="246"/>
      <c r="H110" s="249">
        <v>69.412999999999997</v>
      </c>
      <c r="I110" s="250"/>
      <c r="J110" s="246"/>
      <c r="K110" s="246"/>
      <c r="L110" s="251"/>
      <c r="M110" s="252"/>
      <c r="N110" s="253"/>
      <c r="O110" s="253"/>
      <c r="P110" s="253"/>
      <c r="Q110" s="253"/>
      <c r="R110" s="253"/>
      <c r="S110" s="253"/>
      <c r="T110" s="25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5" t="s">
        <v>220</v>
      </c>
      <c r="AU110" s="255" t="s">
        <v>81</v>
      </c>
      <c r="AV110" s="14" t="s">
        <v>81</v>
      </c>
      <c r="AW110" s="14" t="s">
        <v>32</v>
      </c>
      <c r="AX110" s="14" t="s">
        <v>79</v>
      </c>
      <c r="AY110" s="255" t="s">
        <v>209</v>
      </c>
    </row>
    <row r="111" s="2" customFormat="1" ht="24.15" customHeight="1">
      <c r="A111" s="41"/>
      <c r="B111" s="42"/>
      <c r="C111" s="216" t="s">
        <v>227</v>
      </c>
      <c r="D111" s="216" t="s">
        <v>211</v>
      </c>
      <c r="E111" s="217" t="s">
        <v>2919</v>
      </c>
      <c r="F111" s="218" t="s">
        <v>2920</v>
      </c>
      <c r="G111" s="219" t="s">
        <v>362</v>
      </c>
      <c r="H111" s="220">
        <v>27.765000000000001</v>
      </c>
      <c r="I111" s="221"/>
      <c r="J111" s="222">
        <f>ROUND(I111*H111,2)</f>
        <v>0</v>
      </c>
      <c r="K111" s="218" t="s">
        <v>215</v>
      </c>
      <c r="L111" s="47"/>
      <c r="M111" s="223" t="s">
        <v>19</v>
      </c>
      <c r="N111" s="224" t="s">
        <v>42</v>
      </c>
      <c r="O111" s="87"/>
      <c r="P111" s="225">
        <f>O111*H111</f>
        <v>0</v>
      </c>
      <c r="Q111" s="225">
        <v>0</v>
      </c>
      <c r="R111" s="225">
        <f>Q111*H111</f>
        <v>0</v>
      </c>
      <c r="S111" s="225">
        <v>0</v>
      </c>
      <c r="T111" s="226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7" t="s">
        <v>216</v>
      </c>
      <c r="AT111" s="227" t="s">
        <v>211</v>
      </c>
      <c r="AU111" s="227" t="s">
        <v>81</v>
      </c>
      <c r="AY111" s="20" t="s">
        <v>209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20" t="s">
        <v>79</v>
      </c>
      <c r="BK111" s="228">
        <f>ROUND(I111*H111,2)</f>
        <v>0</v>
      </c>
      <c r="BL111" s="20" t="s">
        <v>216</v>
      </c>
      <c r="BM111" s="227" t="s">
        <v>2921</v>
      </c>
    </row>
    <row r="112" s="2" customFormat="1">
      <c r="A112" s="41"/>
      <c r="B112" s="42"/>
      <c r="C112" s="43"/>
      <c r="D112" s="229" t="s">
        <v>218</v>
      </c>
      <c r="E112" s="43"/>
      <c r="F112" s="230" t="s">
        <v>2922</v>
      </c>
      <c r="G112" s="43"/>
      <c r="H112" s="43"/>
      <c r="I112" s="231"/>
      <c r="J112" s="43"/>
      <c r="K112" s="43"/>
      <c r="L112" s="47"/>
      <c r="M112" s="232"/>
      <c r="N112" s="233"/>
      <c r="O112" s="87"/>
      <c r="P112" s="87"/>
      <c r="Q112" s="87"/>
      <c r="R112" s="87"/>
      <c r="S112" s="87"/>
      <c r="T112" s="88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0" t="s">
        <v>218</v>
      </c>
      <c r="AU112" s="20" t="s">
        <v>81</v>
      </c>
    </row>
    <row r="113" s="14" customFormat="1">
      <c r="A113" s="14"/>
      <c r="B113" s="245"/>
      <c r="C113" s="246"/>
      <c r="D113" s="236" t="s">
        <v>220</v>
      </c>
      <c r="E113" s="247" t="s">
        <v>19</v>
      </c>
      <c r="F113" s="248" t="s">
        <v>3108</v>
      </c>
      <c r="G113" s="246"/>
      <c r="H113" s="249">
        <v>27.765000000000001</v>
      </c>
      <c r="I113" s="250"/>
      <c r="J113" s="246"/>
      <c r="K113" s="246"/>
      <c r="L113" s="251"/>
      <c r="M113" s="252"/>
      <c r="N113" s="253"/>
      <c r="O113" s="253"/>
      <c r="P113" s="253"/>
      <c r="Q113" s="253"/>
      <c r="R113" s="253"/>
      <c r="S113" s="253"/>
      <c r="T113" s="25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5" t="s">
        <v>220</v>
      </c>
      <c r="AU113" s="255" t="s">
        <v>81</v>
      </c>
      <c r="AV113" s="14" t="s">
        <v>81</v>
      </c>
      <c r="AW113" s="14" t="s">
        <v>32</v>
      </c>
      <c r="AX113" s="14" t="s">
        <v>79</v>
      </c>
      <c r="AY113" s="255" t="s">
        <v>209</v>
      </c>
    </row>
    <row r="114" s="2" customFormat="1" ht="21.75" customHeight="1">
      <c r="A114" s="41"/>
      <c r="B114" s="42"/>
      <c r="C114" s="216" t="s">
        <v>245</v>
      </c>
      <c r="D114" s="216" t="s">
        <v>211</v>
      </c>
      <c r="E114" s="217" t="s">
        <v>2924</v>
      </c>
      <c r="F114" s="218" t="s">
        <v>2925</v>
      </c>
      <c r="G114" s="219" t="s">
        <v>258</v>
      </c>
      <c r="H114" s="220">
        <v>925.5</v>
      </c>
      <c r="I114" s="221"/>
      <c r="J114" s="222">
        <f>ROUND(I114*H114,2)</f>
        <v>0</v>
      </c>
      <c r="K114" s="218" t="s">
        <v>215</v>
      </c>
      <c r="L114" s="47"/>
      <c r="M114" s="223" t="s">
        <v>19</v>
      </c>
      <c r="N114" s="224" t="s">
        <v>42</v>
      </c>
      <c r="O114" s="87"/>
      <c r="P114" s="225">
        <f>O114*H114</f>
        <v>0</v>
      </c>
      <c r="Q114" s="225">
        <v>0.00084000000000000003</v>
      </c>
      <c r="R114" s="225">
        <f>Q114*H114</f>
        <v>0.77742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216</v>
      </c>
      <c r="AT114" s="227" t="s">
        <v>211</v>
      </c>
      <c r="AU114" s="227" t="s">
        <v>81</v>
      </c>
      <c r="AY114" s="20" t="s">
        <v>209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216</v>
      </c>
      <c r="BM114" s="227" t="s">
        <v>2926</v>
      </c>
    </row>
    <row r="115" s="2" customFormat="1">
      <c r="A115" s="41"/>
      <c r="B115" s="42"/>
      <c r="C115" s="43"/>
      <c r="D115" s="229" t="s">
        <v>218</v>
      </c>
      <c r="E115" s="43"/>
      <c r="F115" s="230" t="s">
        <v>2927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218</v>
      </c>
      <c r="AU115" s="20" t="s">
        <v>81</v>
      </c>
    </row>
    <row r="116" s="14" customFormat="1">
      <c r="A116" s="14"/>
      <c r="B116" s="245"/>
      <c r="C116" s="246"/>
      <c r="D116" s="236" t="s">
        <v>220</v>
      </c>
      <c r="E116" s="247" t="s">
        <v>19</v>
      </c>
      <c r="F116" s="248" t="s">
        <v>3109</v>
      </c>
      <c r="G116" s="246"/>
      <c r="H116" s="249">
        <v>925.5</v>
      </c>
      <c r="I116" s="250"/>
      <c r="J116" s="246"/>
      <c r="K116" s="246"/>
      <c r="L116" s="251"/>
      <c r="M116" s="252"/>
      <c r="N116" s="253"/>
      <c r="O116" s="253"/>
      <c r="P116" s="253"/>
      <c r="Q116" s="253"/>
      <c r="R116" s="253"/>
      <c r="S116" s="253"/>
      <c r="T116" s="25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5" t="s">
        <v>220</v>
      </c>
      <c r="AU116" s="255" t="s">
        <v>81</v>
      </c>
      <c r="AV116" s="14" t="s">
        <v>81</v>
      </c>
      <c r="AW116" s="14" t="s">
        <v>32</v>
      </c>
      <c r="AX116" s="14" t="s">
        <v>79</v>
      </c>
      <c r="AY116" s="255" t="s">
        <v>209</v>
      </c>
    </row>
    <row r="117" s="2" customFormat="1" ht="24.15" customHeight="1">
      <c r="A117" s="41"/>
      <c r="B117" s="42"/>
      <c r="C117" s="216" t="s">
        <v>250</v>
      </c>
      <c r="D117" s="216" t="s">
        <v>211</v>
      </c>
      <c r="E117" s="217" t="s">
        <v>2929</v>
      </c>
      <c r="F117" s="218" t="s">
        <v>2930</v>
      </c>
      <c r="G117" s="219" t="s">
        <v>258</v>
      </c>
      <c r="H117" s="220">
        <v>925.5</v>
      </c>
      <c r="I117" s="221"/>
      <c r="J117" s="222">
        <f>ROUND(I117*H117,2)</f>
        <v>0</v>
      </c>
      <c r="K117" s="218" t="s">
        <v>215</v>
      </c>
      <c r="L117" s="47"/>
      <c r="M117" s="223" t="s">
        <v>19</v>
      </c>
      <c r="N117" s="224" t="s">
        <v>42</v>
      </c>
      <c r="O117" s="87"/>
      <c r="P117" s="225">
        <f>O117*H117</f>
        <v>0</v>
      </c>
      <c r="Q117" s="225">
        <v>0</v>
      </c>
      <c r="R117" s="225">
        <f>Q117*H117</f>
        <v>0</v>
      </c>
      <c r="S117" s="225">
        <v>0</v>
      </c>
      <c r="T117" s="226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7" t="s">
        <v>216</v>
      </c>
      <c r="AT117" s="227" t="s">
        <v>211</v>
      </c>
      <c r="AU117" s="227" t="s">
        <v>81</v>
      </c>
      <c r="AY117" s="20" t="s">
        <v>209</v>
      </c>
      <c r="BE117" s="228">
        <f>IF(N117="základní",J117,0)</f>
        <v>0</v>
      </c>
      <c r="BF117" s="228">
        <f>IF(N117="snížená",J117,0)</f>
        <v>0</v>
      </c>
      <c r="BG117" s="228">
        <f>IF(N117="zákl. přenesená",J117,0)</f>
        <v>0</v>
      </c>
      <c r="BH117" s="228">
        <f>IF(N117="sníž. přenesená",J117,0)</f>
        <v>0</v>
      </c>
      <c r="BI117" s="228">
        <f>IF(N117="nulová",J117,0)</f>
        <v>0</v>
      </c>
      <c r="BJ117" s="20" t="s">
        <v>79</v>
      </c>
      <c r="BK117" s="228">
        <f>ROUND(I117*H117,2)</f>
        <v>0</v>
      </c>
      <c r="BL117" s="20" t="s">
        <v>216</v>
      </c>
      <c r="BM117" s="227" t="s">
        <v>2931</v>
      </c>
    </row>
    <row r="118" s="2" customFormat="1">
      <c r="A118" s="41"/>
      <c r="B118" s="42"/>
      <c r="C118" s="43"/>
      <c r="D118" s="229" t="s">
        <v>218</v>
      </c>
      <c r="E118" s="43"/>
      <c r="F118" s="230" t="s">
        <v>2932</v>
      </c>
      <c r="G118" s="43"/>
      <c r="H118" s="43"/>
      <c r="I118" s="231"/>
      <c r="J118" s="43"/>
      <c r="K118" s="43"/>
      <c r="L118" s="47"/>
      <c r="M118" s="232"/>
      <c r="N118" s="233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218</v>
      </c>
      <c r="AU118" s="20" t="s">
        <v>81</v>
      </c>
    </row>
    <row r="119" s="14" customFormat="1">
      <c r="A119" s="14"/>
      <c r="B119" s="245"/>
      <c r="C119" s="246"/>
      <c r="D119" s="236" t="s">
        <v>220</v>
      </c>
      <c r="E119" s="247" t="s">
        <v>19</v>
      </c>
      <c r="F119" s="248" t="s">
        <v>3109</v>
      </c>
      <c r="G119" s="246"/>
      <c r="H119" s="249">
        <v>925.5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220</v>
      </c>
      <c r="AU119" s="255" t="s">
        <v>81</v>
      </c>
      <c r="AV119" s="14" t="s">
        <v>81</v>
      </c>
      <c r="AW119" s="14" t="s">
        <v>32</v>
      </c>
      <c r="AX119" s="14" t="s">
        <v>79</v>
      </c>
      <c r="AY119" s="255" t="s">
        <v>209</v>
      </c>
    </row>
    <row r="120" s="2" customFormat="1" ht="37.8" customHeight="1">
      <c r="A120" s="41"/>
      <c r="B120" s="42"/>
      <c r="C120" s="216" t="s">
        <v>255</v>
      </c>
      <c r="D120" s="216" t="s">
        <v>211</v>
      </c>
      <c r="E120" s="217" t="s">
        <v>598</v>
      </c>
      <c r="F120" s="218" t="s">
        <v>599</v>
      </c>
      <c r="G120" s="219" t="s">
        <v>362</v>
      </c>
      <c r="H120" s="220">
        <v>533.84100000000001</v>
      </c>
      <c r="I120" s="221"/>
      <c r="J120" s="222">
        <f>ROUND(I120*H120,2)</f>
        <v>0</v>
      </c>
      <c r="K120" s="218" t="s">
        <v>215</v>
      </c>
      <c r="L120" s="47"/>
      <c r="M120" s="223" t="s">
        <v>19</v>
      </c>
      <c r="N120" s="224" t="s">
        <v>42</v>
      </c>
      <c r="O120" s="87"/>
      <c r="P120" s="225">
        <f>O120*H120</f>
        <v>0</v>
      </c>
      <c r="Q120" s="225">
        <v>0</v>
      </c>
      <c r="R120" s="225">
        <f>Q120*H120</f>
        <v>0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216</v>
      </c>
      <c r="AT120" s="227" t="s">
        <v>211</v>
      </c>
      <c r="AU120" s="227" t="s">
        <v>81</v>
      </c>
      <c r="AY120" s="20" t="s">
        <v>209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20" t="s">
        <v>79</v>
      </c>
      <c r="BK120" s="228">
        <f>ROUND(I120*H120,2)</f>
        <v>0</v>
      </c>
      <c r="BL120" s="20" t="s">
        <v>216</v>
      </c>
      <c r="BM120" s="227" t="s">
        <v>2933</v>
      </c>
    </row>
    <row r="121" s="2" customFormat="1">
      <c r="A121" s="41"/>
      <c r="B121" s="42"/>
      <c r="C121" s="43"/>
      <c r="D121" s="229" t="s">
        <v>218</v>
      </c>
      <c r="E121" s="43"/>
      <c r="F121" s="230" t="s">
        <v>601</v>
      </c>
      <c r="G121" s="43"/>
      <c r="H121" s="43"/>
      <c r="I121" s="231"/>
      <c r="J121" s="43"/>
      <c r="K121" s="43"/>
      <c r="L121" s="47"/>
      <c r="M121" s="232"/>
      <c r="N121" s="233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218</v>
      </c>
      <c r="AU121" s="20" t="s">
        <v>81</v>
      </c>
    </row>
    <row r="122" s="13" customFormat="1">
      <c r="A122" s="13"/>
      <c r="B122" s="234"/>
      <c r="C122" s="235"/>
      <c r="D122" s="236" t="s">
        <v>220</v>
      </c>
      <c r="E122" s="237" t="s">
        <v>19</v>
      </c>
      <c r="F122" s="238" t="s">
        <v>604</v>
      </c>
      <c r="G122" s="235"/>
      <c r="H122" s="237" t="s">
        <v>19</v>
      </c>
      <c r="I122" s="239"/>
      <c r="J122" s="235"/>
      <c r="K122" s="235"/>
      <c r="L122" s="240"/>
      <c r="M122" s="241"/>
      <c r="N122" s="242"/>
      <c r="O122" s="242"/>
      <c r="P122" s="242"/>
      <c r="Q122" s="242"/>
      <c r="R122" s="242"/>
      <c r="S122" s="242"/>
      <c r="T122" s="24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4" t="s">
        <v>220</v>
      </c>
      <c r="AU122" s="244" t="s">
        <v>81</v>
      </c>
      <c r="AV122" s="13" t="s">
        <v>79</v>
      </c>
      <c r="AW122" s="13" t="s">
        <v>32</v>
      </c>
      <c r="AX122" s="13" t="s">
        <v>71</v>
      </c>
      <c r="AY122" s="244" t="s">
        <v>209</v>
      </c>
    </row>
    <row r="123" s="14" customFormat="1">
      <c r="A123" s="14"/>
      <c r="B123" s="245"/>
      <c r="C123" s="246"/>
      <c r="D123" s="236" t="s">
        <v>220</v>
      </c>
      <c r="E123" s="247" t="s">
        <v>19</v>
      </c>
      <c r="F123" s="248" t="s">
        <v>3110</v>
      </c>
      <c r="G123" s="246"/>
      <c r="H123" s="249">
        <v>44.799999999999997</v>
      </c>
      <c r="I123" s="250"/>
      <c r="J123" s="246"/>
      <c r="K123" s="246"/>
      <c r="L123" s="251"/>
      <c r="M123" s="252"/>
      <c r="N123" s="253"/>
      <c r="O123" s="253"/>
      <c r="P123" s="253"/>
      <c r="Q123" s="253"/>
      <c r="R123" s="253"/>
      <c r="S123" s="253"/>
      <c r="T123" s="25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5" t="s">
        <v>220</v>
      </c>
      <c r="AU123" s="255" t="s">
        <v>81</v>
      </c>
      <c r="AV123" s="14" t="s">
        <v>81</v>
      </c>
      <c r="AW123" s="14" t="s">
        <v>32</v>
      </c>
      <c r="AX123" s="14" t="s">
        <v>71</v>
      </c>
      <c r="AY123" s="255" t="s">
        <v>209</v>
      </c>
    </row>
    <row r="124" s="13" customFormat="1">
      <c r="A124" s="13"/>
      <c r="B124" s="234"/>
      <c r="C124" s="235"/>
      <c r="D124" s="236" t="s">
        <v>220</v>
      </c>
      <c r="E124" s="237" t="s">
        <v>19</v>
      </c>
      <c r="F124" s="238" t="s">
        <v>610</v>
      </c>
      <c r="G124" s="235"/>
      <c r="H124" s="237" t="s">
        <v>19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4" t="s">
        <v>220</v>
      </c>
      <c r="AU124" s="244" t="s">
        <v>81</v>
      </c>
      <c r="AV124" s="13" t="s">
        <v>79</v>
      </c>
      <c r="AW124" s="13" t="s">
        <v>32</v>
      </c>
      <c r="AX124" s="13" t="s">
        <v>71</v>
      </c>
      <c r="AY124" s="244" t="s">
        <v>209</v>
      </c>
    </row>
    <row r="125" s="14" customFormat="1">
      <c r="A125" s="14"/>
      <c r="B125" s="245"/>
      <c r="C125" s="246"/>
      <c r="D125" s="236" t="s">
        <v>220</v>
      </c>
      <c r="E125" s="247" t="s">
        <v>19</v>
      </c>
      <c r="F125" s="248" t="s">
        <v>3111</v>
      </c>
      <c r="G125" s="246"/>
      <c r="H125" s="249">
        <v>180.47300000000001</v>
      </c>
      <c r="I125" s="250"/>
      <c r="J125" s="246"/>
      <c r="K125" s="246"/>
      <c r="L125" s="251"/>
      <c r="M125" s="252"/>
      <c r="N125" s="253"/>
      <c r="O125" s="253"/>
      <c r="P125" s="253"/>
      <c r="Q125" s="253"/>
      <c r="R125" s="253"/>
      <c r="S125" s="253"/>
      <c r="T125" s="25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5" t="s">
        <v>220</v>
      </c>
      <c r="AU125" s="255" t="s">
        <v>81</v>
      </c>
      <c r="AV125" s="14" t="s">
        <v>81</v>
      </c>
      <c r="AW125" s="14" t="s">
        <v>32</v>
      </c>
      <c r="AX125" s="14" t="s">
        <v>71</v>
      </c>
      <c r="AY125" s="255" t="s">
        <v>209</v>
      </c>
    </row>
    <row r="126" s="16" customFormat="1">
      <c r="A126" s="16"/>
      <c r="B126" s="267"/>
      <c r="C126" s="268"/>
      <c r="D126" s="236" t="s">
        <v>220</v>
      </c>
      <c r="E126" s="269" t="s">
        <v>19</v>
      </c>
      <c r="F126" s="270" t="s">
        <v>370</v>
      </c>
      <c r="G126" s="268"/>
      <c r="H126" s="271">
        <v>225.27300000000003</v>
      </c>
      <c r="I126" s="272"/>
      <c r="J126" s="268"/>
      <c r="K126" s="268"/>
      <c r="L126" s="273"/>
      <c r="M126" s="274"/>
      <c r="N126" s="275"/>
      <c r="O126" s="275"/>
      <c r="P126" s="275"/>
      <c r="Q126" s="275"/>
      <c r="R126" s="275"/>
      <c r="S126" s="275"/>
      <c r="T126" s="27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T126" s="277" t="s">
        <v>220</v>
      </c>
      <c r="AU126" s="277" t="s">
        <v>81</v>
      </c>
      <c r="AV126" s="16" t="s">
        <v>146</v>
      </c>
      <c r="AW126" s="16" t="s">
        <v>32</v>
      </c>
      <c r="AX126" s="16" t="s">
        <v>71</v>
      </c>
      <c r="AY126" s="277" t="s">
        <v>209</v>
      </c>
    </row>
    <row r="127" s="13" customFormat="1">
      <c r="A127" s="13"/>
      <c r="B127" s="234"/>
      <c r="C127" s="235"/>
      <c r="D127" s="236" t="s">
        <v>220</v>
      </c>
      <c r="E127" s="237" t="s">
        <v>19</v>
      </c>
      <c r="F127" s="238" t="s">
        <v>615</v>
      </c>
      <c r="G127" s="235"/>
      <c r="H127" s="237" t="s">
        <v>19</v>
      </c>
      <c r="I127" s="239"/>
      <c r="J127" s="235"/>
      <c r="K127" s="235"/>
      <c r="L127" s="240"/>
      <c r="M127" s="241"/>
      <c r="N127" s="242"/>
      <c r="O127" s="242"/>
      <c r="P127" s="242"/>
      <c r="Q127" s="242"/>
      <c r="R127" s="242"/>
      <c r="S127" s="242"/>
      <c r="T127" s="24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4" t="s">
        <v>220</v>
      </c>
      <c r="AU127" s="244" t="s">
        <v>81</v>
      </c>
      <c r="AV127" s="13" t="s">
        <v>79</v>
      </c>
      <c r="AW127" s="13" t="s">
        <v>32</v>
      </c>
      <c r="AX127" s="13" t="s">
        <v>71</v>
      </c>
      <c r="AY127" s="244" t="s">
        <v>209</v>
      </c>
    </row>
    <row r="128" s="14" customFormat="1">
      <c r="A128" s="14"/>
      <c r="B128" s="245"/>
      <c r="C128" s="246"/>
      <c r="D128" s="236" t="s">
        <v>220</v>
      </c>
      <c r="E128" s="247" t="s">
        <v>19</v>
      </c>
      <c r="F128" s="248" t="s">
        <v>3112</v>
      </c>
      <c r="G128" s="246"/>
      <c r="H128" s="249">
        <v>44.799999999999997</v>
      </c>
      <c r="I128" s="250"/>
      <c r="J128" s="246"/>
      <c r="K128" s="246"/>
      <c r="L128" s="251"/>
      <c r="M128" s="252"/>
      <c r="N128" s="253"/>
      <c r="O128" s="253"/>
      <c r="P128" s="253"/>
      <c r="Q128" s="253"/>
      <c r="R128" s="253"/>
      <c r="S128" s="253"/>
      <c r="T128" s="25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5" t="s">
        <v>220</v>
      </c>
      <c r="AU128" s="255" t="s">
        <v>81</v>
      </c>
      <c r="AV128" s="14" t="s">
        <v>81</v>
      </c>
      <c r="AW128" s="14" t="s">
        <v>32</v>
      </c>
      <c r="AX128" s="14" t="s">
        <v>71</v>
      </c>
      <c r="AY128" s="255" t="s">
        <v>209</v>
      </c>
    </row>
    <row r="129" s="13" customFormat="1">
      <c r="A129" s="13"/>
      <c r="B129" s="234"/>
      <c r="C129" s="235"/>
      <c r="D129" s="236" t="s">
        <v>220</v>
      </c>
      <c r="E129" s="237" t="s">
        <v>19</v>
      </c>
      <c r="F129" s="238" t="s">
        <v>617</v>
      </c>
      <c r="G129" s="235"/>
      <c r="H129" s="237" t="s">
        <v>19</v>
      </c>
      <c r="I129" s="239"/>
      <c r="J129" s="235"/>
      <c r="K129" s="235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220</v>
      </c>
      <c r="AU129" s="244" t="s">
        <v>81</v>
      </c>
      <c r="AV129" s="13" t="s">
        <v>79</v>
      </c>
      <c r="AW129" s="13" t="s">
        <v>32</v>
      </c>
      <c r="AX129" s="13" t="s">
        <v>71</v>
      </c>
      <c r="AY129" s="244" t="s">
        <v>209</v>
      </c>
    </row>
    <row r="130" s="14" customFormat="1">
      <c r="A130" s="14"/>
      <c r="B130" s="245"/>
      <c r="C130" s="246"/>
      <c r="D130" s="236" t="s">
        <v>220</v>
      </c>
      <c r="E130" s="247" t="s">
        <v>19</v>
      </c>
      <c r="F130" s="248" t="s">
        <v>3113</v>
      </c>
      <c r="G130" s="246"/>
      <c r="H130" s="249">
        <v>180.47300000000001</v>
      </c>
      <c r="I130" s="250"/>
      <c r="J130" s="246"/>
      <c r="K130" s="246"/>
      <c r="L130" s="251"/>
      <c r="M130" s="252"/>
      <c r="N130" s="253"/>
      <c r="O130" s="253"/>
      <c r="P130" s="253"/>
      <c r="Q130" s="253"/>
      <c r="R130" s="253"/>
      <c r="S130" s="253"/>
      <c r="T130" s="25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5" t="s">
        <v>220</v>
      </c>
      <c r="AU130" s="255" t="s">
        <v>81</v>
      </c>
      <c r="AV130" s="14" t="s">
        <v>81</v>
      </c>
      <c r="AW130" s="14" t="s">
        <v>32</v>
      </c>
      <c r="AX130" s="14" t="s">
        <v>71</v>
      </c>
      <c r="AY130" s="255" t="s">
        <v>209</v>
      </c>
    </row>
    <row r="131" s="16" customFormat="1">
      <c r="A131" s="16"/>
      <c r="B131" s="267"/>
      <c r="C131" s="268"/>
      <c r="D131" s="236" t="s">
        <v>220</v>
      </c>
      <c r="E131" s="269" t="s">
        <v>19</v>
      </c>
      <c r="F131" s="270" t="s">
        <v>370</v>
      </c>
      <c r="G131" s="268"/>
      <c r="H131" s="271">
        <v>225.27300000000003</v>
      </c>
      <c r="I131" s="272"/>
      <c r="J131" s="268"/>
      <c r="K131" s="268"/>
      <c r="L131" s="273"/>
      <c r="M131" s="274"/>
      <c r="N131" s="275"/>
      <c r="O131" s="275"/>
      <c r="P131" s="275"/>
      <c r="Q131" s="275"/>
      <c r="R131" s="275"/>
      <c r="S131" s="275"/>
      <c r="T131" s="27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T131" s="277" t="s">
        <v>220</v>
      </c>
      <c r="AU131" s="277" t="s">
        <v>81</v>
      </c>
      <c r="AV131" s="16" t="s">
        <v>146</v>
      </c>
      <c r="AW131" s="16" t="s">
        <v>32</v>
      </c>
      <c r="AX131" s="16" t="s">
        <v>71</v>
      </c>
      <c r="AY131" s="277" t="s">
        <v>209</v>
      </c>
    </row>
    <row r="132" s="13" customFormat="1">
      <c r="A132" s="13"/>
      <c r="B132" s="234"/>
      <c r="C132" s="235"/>
      <c r="D132" s="236" t="s">
        <v>220</v>
      </c>
      <c r="E132" s="237" t="s">
        <v>19</v>
      </c>
      <c r="F132" s="238" t="s">
        <v>1753</v>
      </c>
      <c r="G132" s="235"/>
      <c r="H132" s="237" t="s">
        <v>19</v>
      </c>
      <c r="I132" s="239"/>
      <c r="J132" s="235"/>
      <c r="K132" s="235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220</v>
      </c>
      <c r="AU132" s="244" t="s">
        <v>81</v>
      </c>
      <c r="AV132" s="13" t="s">
        <v>79</v>
      </c>
      <c r="AW132" s="13" t="s">
        <v>32</v>
      </c>
      <c r="AX132" s="13" t="s">
        <v>71</v>
      </c>
      <c r="AY132" s="244" t="s">
        <v>209</v>
      </c>
    </row>
    <row r="133" s="14" customFormat="1">
      <c r="A133" s="14"/>
      <c r="B133" s="245"/>
      <c r="C133" s="246"/>
      <c r="D133" s="236" t="s">
        <v>220</v>
      </c>
      <c r="E133" s="247" t="s">
        <v>19</v>
      </c>
      <c r="F133" s="248" t="s">
        <v>3114</v>
      </c>
      <c r="G133" s="246"/>
      <c r="H133" s="249">
        <v>18.510000000000002</v>
      </c>
      <c r="I133" s="250"/>
      <c r="J133" s="246"/>
      <c r="K133" s="246"/>
      <c r="L133" s="251"/>
      <c r="M133" s="252"/>
      <c r="N133" s="253"/>
      <c r="O133" s="253"/>
      <c r="P133" s="253"/>
      <c r="Q133" s="253"/>
      <c r="R133" s="253"/>
      <c r="S133" s="253"/>
      <c r="T133" s="25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5" t="s">
        <v>220</v>
      </c>
      <c r="AU133" s="255" t="s">
        <v>81</v>
      </c>
      <c r="AV133" s="14" t="s">
        <v>81</v>
      </c>
      <c r="AW133" s="14" t="s">
        <v>32</v>
      </c>
      <c r="AX133" s="14" t="s">
        <v>71</v>
      </c>
      <c r="AY133" s="255" t="s">
        <v>209</v>
      </c>
    </row>
    <row r="134" s="14" customFormat="1">
      <c r="A134" s="14"/>
      <c r="B134" s="245"/>
      <c r="C134" s="246"/>
      <c r="D134" s="236" t="s">
        <v>220</v>
      </c>
      <c r="E134" s="247" t="s">
        <v>19</v>
      </c>
      <c r="F134" s="248" t="s">
        <v>3115</v>
      </c>
      <c r="G134" s="246"/>
      <c r="H134" s="249">
        <v>64.784999999999997</v>
      </c>
      <c r="I134" s="250"/>
      <c r="J134" s="246"/>
      <c r="K134" s="246"/>
      <c r="L134" s="251"/>
      <c r="M134" s="252"/>
      <c r="N134" s="253"/>
      <c r="O134" s="253"/>
      <c r="P134" s="253"/>
      <c r="Q134" s="253"/>
      <c r="R134" s="253"/>
      <c r="S134" s="253"/>
      <c r="T134" s="25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5" t="s">
        <v>220</v>
      </c>
      <c r="AU134" s="255" t="s">
        <v>81</v>
      </c>
      <c r="AV134" s="14" t="s">
        <v>81</v>
      </c>
      <c r="AW134" s="14" t="s">
        <v>32</v>
      </c>
      <c r="AX134" s="14" t="s">
        <v>71</v>
      </c>
      <c r="AY134" s="255" t="s">
        <v>209</v>
      </c>
    </row>
    <row r="135" s="16" customFormat="1">
      <c r="A135" s="16"/>
      <c r="B135" s="267"/>
      <c r="C135" s="268"/>
      <c r="D135" s="236" t="s">
        <v>220</v>
      </c>
      <c r="E135" s="269" t="s">
        <v>19</v>
      </c>
      <c r="F135" s="270" t="s">
        <v>370</v>
      </c>
      <c r="G135" s="268"/>
      <c r="H135" s="271">
        <v>83.295000000000002</v>
      </c>
      <c r="I135" s="272"/>
      <c r="J135" s="268"/>
      <c r="K135" s="268"/>
      <c r="L135" s="273"/>
      <c r="M135" s="274"/>
      <c r="N135" s="275"/>
      <c r="O135" s="275"/>
      <c r="P135" s="275"/>
      <c r="Q135" s="275"/>
      <c r="R135" s="275"/>
      <c r="S135" s="275"/>
      <c r="T135" s="27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T135" s="277" t="s">
        <v>220</v>
      </c>
      <c r="AU135" s="277" t="s">
        <v>81</v>
      </c>
      <c r="AV135" s="16" t="s">
        <v>146</v>
      </c>
      <c r="AW135" s="16" t="s">
        <v>32</v>
      </c>
      <c r="AX135" s="16" t="s">
        <v>71</v>
      </c>
      <c r="AY135" s="277" t="s">
        <v>209</v>
      </c>
    </row>
    <row r="136" s="15" customFormat="1">
      <c r="A136" s="15"/>
      <c r="B136" s="256"/>
      <c r="C136" s="257"/>
      <c r="D136" s="236" t="s">
        <v>220</v>
      </c>
      <c r="E136" s="258" t="s">
        <v>19</v>
      </c>
      <c r="F136" s="259" t="s">
        <v>271</v>
      </c>
      <c r="G136" s="257"/>
      <c r="H136" s="260">
        <v>533.84100000000001</v>
      </c>
      <c r="I136" s="261"/>
      <c r="J136" s="257"/>
      <c r="K136" s="257"/>
      <c r="L136" s="262"/>
      <c r="M136" s="263"/>
      <c r="N136" s="264"/>
      <c r="O136" s="264"/>
      <c r="P136" s="264"/>
      <c r="Q136" s="264"/>
      <c r="R136" s="264"/>
      <c r="S136" s="264"/>
      <c r="T136" s="26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66" t="s">
        <v>220</v>
      </c>
      <c r="AU136" s="266" t="s">
        <v>81</v>
      </c>
      <c r="AV136" s="15" t="s">
        <v>216</v>
      </c>
      <c r="AW136" s="15" t="s">
        <v>32</v>
      </c>
      <c r="AX136" s="15" t="s">
        <v>79</v>
      </c>
      <c r="AY136" s="266" t="s">
        <v>209</v>
      </c>
    </row>
    <row r="137" s="2" customFormat="1" ht="37.8" customHeight="1">
      <c r="A137" s="41"/>
      <c r="B137" s="42"/>
      <c r="C137" s="216" t="s">
        <v>263</v>
      </c>
      <c r="D137" s="216" t="s">
        <v>211</v>
      </c>
      <c r="E137" s="217" t="s">
        <v>1230</v>
      </c>
      <c r="F137" s="218" t="s">
        <v>1231</v>
      </c>
      <c r="G137" s="219" t="s">
        <v>362</v>
      </c>
      <c r="H137" s="220">
        <v>129.90799999999999</v>
      </c>
      <c r="I137" s="221"/>
      <c r="J137" s="222">
        <f>ROUND(I137*H137,2)</f>
        <v>0</v>
      </c>
      <c r="K137" s="218" t="s">
        <v>215</v>
      </c>
      <c r="L137" s="47"/>
      <c r="M137" s="223" t="s">
        <v>19</v>
      </c>
      <c r="N137" s="224" t="s">
        <v>42</v>
      </c>
      <c r="O137" s="87"/>
      <c r="P137" s="225">
        <f>O137*H137</f>
        <v>0</v>
      </c>
      <c r="Q137" s="225">
        <v>0</v>
      </c>
      <c r="R137" s="225">
        <f>Q137*H137</f>
        <v>0</v>
      </c>
      <c r="S137" s="225">
        <v>0</v>
      </c>
      <c r="T137" s="22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7" t="s">
        <v>216</v>
      </c>
      <c r="AT137" s="227" t="s">
        <v>211</v>
      </c>
      <c r="AU137" s="227" t="s">
        <v>81</v>
      </c>
      <c r="AY137" s="20" t="s">
        <v>209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20" t="s">
        <v>79</v>
      </c>
      <c r="BK137" s="228">
        <f>ROUND(I137*H137,2)</f>
        <v>0</v>
      </c>
      <c r="BL137" s="20" t="s">
        <v>216</v>
      </c>
      <c r="BM137" s="227" t="s">
        <v>2939</v>
      </c>
    </row>
    <row r="138" s="2" customFormat="1">
      <c r="A138" s="41"/>
      <c r="B138" s="42"/>
      <c r="C138" s="43"/>
      <c r="D138" s="229" t="s">
        <v>218</v>
      </c>
      <c r="E138" s="43"/>
      <c r="F138" s="230" t="s">
        <v>1233</v>
      </c>
      <c r="G138" s="43"/>
      <c r="H138" s="43"/>
      <c r="I138" s="231"/>
      <c r="J138" s="43"/>
      <c r="K138" s="43"/>
      <c r="L138" s="47"/>
      <c r="M138" s="232"/>
      <c r="N138" s="233"/>
      <c r="O138" s="87"/>
      <c r="P138" s="87"/>
      <c r="Q138" s="87"/>
      <c r="R138" s="87"/>
      <c r="S138" s="87"/>
      <c r="T138" s="88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0" t="s">
        <v>218</v>
      </c>
      <c r="AU138" s="20" t="s">
        <v>81</v>
      </c>
    </row>
    <row r="139" s="13" customFormat="1">
      <c r="A139" s="13"/>
      <c r="B139" s="234"/>
      <c r="C139" s="235"/>
      <c r="D139" s="236" t="s">
        <v>220</v>
      </c>
      <c r="E139" s="237" t="s">
        <v>19</v>
      </c>
      <c r="F139" s="238" t="s">
        <v>610</v>
      </c>
      <c r="G139" s="235"/>
      <c r="H139" s="237" t="s">
        <v>19</v>
      </c>
      <c r="I139" s="239"/>
      <c r="J139" s="235"/>
      <c r="K139" s="235"/>
      <c r="L139" s="240"/>
      <c r="M139" s="241"/>
      <c r="N139" s="242"/>
      <c r="O139" s="242"/>
      <c r="P139" s="242"/>
      <c r="Q139" s="242"/>
      <c r="R139" s="242"/>
      <c r="S139" s="242"/>
      <c r="T139" s="24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4" t="s">
        <v>220</v>
      </c>
      <c r="AU139" s="244" t="s">
        <v>81</v>
      </c>
      <c r="AV139" s="13" t="s">
        <v>79</v>
      </c>
      <c r="AW139" s="13" t="s">
        <v>32</v>
      </c>
      <c r="AX139" s="13" t="s">
        <v>71</v>
      </c>
      <c r="AY139" s="244" t="s">
        <v>209</v>
      </c>
    </row>
    <row r="140" s="14" customFormat="1">
      <c r="A140" s="14"/>
      <c r="B140" s="245"/>
      <c r="C140" s="246"/>
      <c r="D140" s="236" t="s">
        <v>220</v>
      </c>
      <c r="E140" s="247" t="s">
        <v>19</v>
      </c>
      <c r="F140" s="248" t="s">
        <v>3116</v>
      </c>
      <c r="G140" s="246"/>
      <c r="H140" s="249">
        <v>97.177999999999997</v>
      </c>
      <c r="I140" s="250"/>
      <c r="J140" s="246"/>
      <c r="K140" s="246"/>
      <c r="L140" s="251"/>
      <c r="M140" s="252"/>
      <c r="N140" s="253"/>
      <c r="O140" s="253"/>
      <c r="P140" s="253"/>
      <c r="Q140" s="253"/>
      <c r="R140" s="253"/>
      <c r="S140" s="253"/>
      <c r="T140" s="25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5" t="s">
        <v>220</v>
      </c>
      <c r="AU140" s="255" t="s">
        <v>81</v>
      </c>
      <c r="AV140" s="14" t="s">
        <v>81</v>
      </c>
      <c r="AW140" s="14" t="s">
        <v>32</v>
      </c>
      <c r="AX140" s="14" t="s">
        <v>71</v>
      </c>
      <c r="AY140" s="255" t="s">
        <v>209</v>
      </c>
    </row>
    <row r="141" s="13" customFormat="1">
      <c r="A141" s="13"/>
      <c r="B141" s="234"/>
      <c r="C141" s="235"/>
      <c r="D141" s="236" t="s">
        <v>220</v>
      </c>
      <c r="E141" s="237" t="s">
        <v>19</v>
      </c>
      <c r="F141" s="238" t="s">
        <v>617</v>
      </c>
      <c r="G141" s="235"/>
      <c r="H141" s="237" t="s">
        <v>19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220</v>
      </c>
      <c r="AU141" s="244" t="s">
        <v>81</v>
      </c>
      <c r="AV141" s="13" t="s">
        <v>79</v>
      </c>
      <c r="AW141" s="13" t="s">
        <v>32</v>
      </c>
      <c r="AX141" s="13" t="s">
        <v>71</v>
      </c>
      <c r="AY141" s="244" t="s">
        <v>209</v>
      </c>
    </row>
    <row r="142" s="14" customFormat="1">
      <c r="A142" s="14"/>
      <c r="B142" s="245"/>
      <c r="C142" s="246"/>
      <c r="D142" s="236" t="s">
        <v>220</v>
      </c>
      <c r="E142" s="247" t="s">
        <v>19</v>
      </c>
      <c r="F142" s="248" t="s">
        <v>3117</v>
      </c>
      <c r="G142" s="246"/>
      <c r="H142" s="249">
        <v>32.729999999999997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220</v>
      </c>
      <c r="AU142" s="255" t="s">
        <v>81</v>
      </c>
      <c r="AV142" s="14" t="s">
        <v>81</v>
      </c>
      <c r="AW142" s="14" t="s">
        <v>32</v>
      </c>
      <c r="AX142" s="14" t="s">
        <v>71</v>
      </c>
      <c r="AY142" s="255" t="s">
        <v>209</v>
      </c>
    </row>
    <row r="143" s="15" customFormat="1">
      <c r="A143" s="15"/>
      <c r="B143" s="256"/>
      <c r="C143" s="257"/>
      <c r="D143" s="236" t="s">
        <v>220</v>
      </c>
      <c r="E143" s="258" t="s">
        <v>19</v>
      </c>
      <c r="F143" s="259" t="s">
        <v>271</v>
      </c>
      <c r="G143" s="257"/>
      <c r="H143" s="260">
        <v>129.90799999999999</v>
      </c>
      <c r="I143" s="261"/>
      <c r="J143" s="257"/>
      <c r="K143" s="257"/>
      <c r="L143" s="262"/>
      <c r="M143" s="263"/>
      <c r="N143" s="264"/>
      <c r="O143" s="264"/>
      <c r="P143" s="264"/>
      <c r="Q143" s="264"/>
      <c r="R143" s="264"/>
      <c r="S143" s="264"/>
      <c r="T143" s="26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6" t="s">
        <v>220</v>
      </c>
      <c r="AU143" s="266" t="s">
        <v>81</v>
      </c>
      <c r="AV143" s="15" t="s">
        <v>216</v>
      </c>
      <c r="AW143" s="15" t="s">
        <v>32</v>
      </c>
      <c r="AX143" s="15" t="s">
        <v>79</v>
      </c>
      <c r="AY143" s="266" t="s">
        <v>209</v>
      </c>
    </row>
    <row r="144" s="2" customFormat="1" ht="37.8" customHeight="1">
      <c r="A144" s="41"/>
      <c r="B144" s="42"/>
      <c r="C144" s="216" t="s">
        <v>272</v>
      </c>
      <c r="D144" s="216" t="s">
        <v>211</v>
      </c>
      <c r="E144" s="217" t="s">
        <v>639</v>
      </c>
      <c r="F144" s="218" t="s">
        <v>640</v>
      </c>
      <c r="G144" s="219" t="s">
        <v>362</v>
      </c>
      <c r="H144" s="220">
        <v>77.278000000000006</v>
      </c>
      <c r="I144" s="221"/>
      <c r="J144" s="222">
        <f>ROUND(I144*H144,2)</f>
        <v>0</v>
      </c>
      <c r="K144" s="218" t="s">
        <v>215</v>
      </c>
      <c r="L144" s="47"/>
      <c r="M144" s="223" t="s">
        <v>19</v>
      </c>
      <c r="N144" s="224" t="s">
        <v>42</v>
      </c>
      <c r="O144" s="87"/>
      <c r="P144" s="225">
        <f>O144*H144</f>
        <v>0</v>
      </c>
      <c r="Q144" s="225">
        <v>0</v>
      </c>
      <c r="R144" s="225">
        <f>Q144*H144</f>
        <v>0</v>
      </c>
      <c r="S144" s="225">
        <v>0</v>
      </c>
      <c r="T144" s="226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7" t="s">
        <v>216</v>
      </c>
      <c r="AT144" s="227" t="s">
        <v>211</v>
      </c>
      <c r="AU144" s="227" t="s">
        <v>81</v>
      </c>
      <c r="AY144" s="20" t="s">
        <v>209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20" t="s">
        <v>79</v>
      </c>
      <c r="BK144" s="228">
        <f>ROUND(I144*H144,2)</f>
        <v>0</v>
      </c>
      <c r="BL144" s="20" t="s">
        <v>216</v>
      </c>
      <c r="BM144" s="227" t="s">
        <v>2942</v>
      </c>
    </row>
    <row r="145" s="2" customFormat="1">
      <c r="A145" s="41"/>
      <c r="B145" s="42"/>
      <c r="C145" s="43"/>
      <c r="D145" s="229" t="s">
        <v>218</v>
      </c>
      <c r="E145" s="43"/>
      <c r="F145" s="230" t="s">
        <v>642</v>
      </c>
      <c r="G145" s="43"/>
      <c r="H145" s="43"/>
      <c r="I145" s="231"/>
      <c r="J145" s="43"/>
      <c r="K145" s="43"/>
      <c r="L145" s="47"/>
      <c r="M145" s="232"/>
      <c r="N145" s="233"/>
      <c r="O145" s="87"/>
      <c r="P145" s="87"/>
      <c r="Q145" s="87"/>
      <c r="R145" s="87"/>
      <c r="S145" s="87"/>
      <c r="T145" s="88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T145" s="20" t="s">
        <v>218</v>
      </c>
      <c r="AU145" s="20" t="s">
        <v>81</v>
      </c>
    </row>
    <row r="146" s="13" customFormat="1">
      <c r="A146" s="13"/>
      <c r="B146" s="234"/>
      <c r="C146" s="235"/>
      <c r="D146" s="236" t="s">
        <v>220</v>
      </c>
      <c r="E146" s="237" t="s">
        <v>19</v>
      </c>
      <c r="F146" s="238" t="s">
        <v>628</v>
      </c>
      <c r="G146" s="235"/>
      <c r="H146" s="237" t="s">
        <v>19</v>
      </c>
      <c r="I146" s="239"/>
      <c r="J146" s="235"/>
      <c r="K146" s="235"/>
      <c r="L146" s="240"/>
      <c r="M146" s="241"/>
      <c r="N146" s="242"/>
      <c r="O146" s="242"/>
      <c r="P146" s="242"/>
      <c r="Q146" s="242"/>
      <c r="R146" s="242"/>
      <c r="S146" s="242"/>
      <c r="T146" s="24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4" t="s">
        <v>220</v>
      </c>
      <c r="AU146" s="244" t="s">
        <v>81</v>
      </c>
      <c r="AV146" s="13" t="s">
        <v>79</v>
      </c>
      <c r="AW146" s="13" t="s">
        <v>32</v>
      </c>
      <c r="AX146" s="13" t="s">
        <v>71</v>
      </c>
      <c r="AY146" s="244" t="s">
        <v>209</v>
      </c>
    </row>
    <row r="147" s="13" customFormat="1">
      <c r="A147" s="13"/>
      <c r="B147" s="234"/>
      <c r="C147" s="235"/>
      <c r="D147" s="236" t="s">
        <v>220</v>
      </c>
      <c r="E147" s="237" t="s">
        <v>19</v>
      </c>
      <c r="F147" s="238" t="s">
        <v>629</v>
      </c>
      <c r="G147" s="235"/>
      <c r="H147" s="237" t="s">
        <v>19</v>
      </c>
      <c r="I147" s="239"/>
      <c r="J147" s="235"/>
      <c r="K147" s="235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220</v>
      </c>
      <c r="AU147" s="244" t="s">
        <v>81</v>
      </c>
      <c r="AV147" s="13" t="s">
        <v>79</v>
      </c>
      <c r="AW147" s="13" t="s">
        <v>32</v>
      </c>
      <c r="AX147" s="13" t="s">
        <v>71</v>
      </c>
      <c r="AY147" s="244" t="s">
        <v>209</v>
      </c>
    </row>
    <row r="148" s="14" customFormat="1">
      <c r="A148" s="14"/>
      <c r="B148" s="245"/>
      <c r="C148" s="246"/>
      <c r="D148" s="236" t="s">
        <v>220</v>
      </c>
      <c r="E148" s="247" t="s">
        <v>19</v>
      </c>
      <c r="F148" s="248" t="s">
        <v>3118</v>
      </c>
      <c r="G148" s="246"/>
      <c r="H148" s="249">
        <v>77.278000000000006</v>
      </c>
      <c r="I148" s="250"/>
      <c r="J148" s="246"/>
      <c r="K148" s="246"/>
      <c r="L148" s="251"/>
      <c r="M148" s="252"/>
      <c r="N148" s="253"/>
      <c r="O148" s="253"/>
      <c r="P148" s="253"/>
      <c r="Q148" s="253"/>
      <c r="R148" s="253"/>
      <c r="S148" s="253"/>
      <c r="T148" s="25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5" t="s">
        <v>220</v>
      </c>
      <c r="AU148" s="255" t="s">
        <v>81</v>
      </c>
      <c r="AV148" s="14" t="s">
        <v>81</v>
      </c>
      <c r="AW148" s="14" t="s">
        <v>32</v>
      </c>
      <c r="AX148" s="14" t="s">
        <v>79</v>
      </c>
      <c r="AY148" s="255" t="s">
        <v>209</v>
      </c>
    </row>
    <row r="149" s="2" customFormat="1" ht="37.8" customHeight="1">
      <c r="A149" s="41"/>
      <c r="B149" s="42"/>
      <c r="C149" s="216" t="s">
        <v>8</v>
      </c>
      <c r="D149" s="216" t="s">
        <v>211</v>
      </c>
      <c r="E149" s="217" t="s">
        <v>644</v>
      </c>
      <c r="F149" s="218" t="s">
        <v>645</v>
      </c>
      <c r="G149" s="219" t="s">
        <v>362</v>
      </c>
      <c r="H149" s="220">
        <v>386.38999999999999</v>
      </c>
      <c r="I149" s="221"/>
      <c r="J149" s="222">
        <f>ROUND(I149*H149,2)</f>
        <v>0</v>
      </c>
      <c r="K149" s="218" t="s">
        <v>215</v>
      </c>
      <c r="L149" s="47"/>
      <c r="M149" s="223" t="s">
        <v>19</v>
      </c>
      <c r="N149" s="224" t="s">
        <v>42</v>
      </c>
      <c r="O149" s="87"/>
      <c r="P149" s="225">
        <f>O149*H149</f>
        <v>0</v>
      </c>
      <c r="Q149" s="225">
        <v>0</v>
      </c>
      <c r="R149" s="225">
        <f>Q149*H149</f>
        <v>0</v>
      </c>
      <c r="S149" s="225">
        <v>0</v>
      </c>
      <c r="T149" s="226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27" t="s">
        <v>216</v>
      </c>
      <c r="AT149" s="227" t="s">
        <v>211</v>
      </c>
      <c r="AU149" s="227" t="s">
        <v>81</v>
      </c>
      <c r="AY149" s="20" t="s">
        <v>209</v>
      </c>
      <c r="BE149" s="228">
        <f>IF(N149="základní",J149,0)</f>
        <v>0</v>
      </c>
      <c r="BF149" s="228">
        <f>IF(N149="snížená",J149,0)</f>
        <v>0</v>
      </c>
      <c r="BG149" s="228">
        <f>IF(N149="zákl. přenesená",J149,0)</f>
        <v>0</v>
      </c>
      <c r="BH149" s="228">
        <f>IF(N149="sníž. přenesená",J149,0)</f>
        <v>0</v>
      </c>
      <c r="BI149" s="228">
        <f>IF(N149="nulová",J149,0)</f>
        <v>0</v>
      </c>
      <c r="BJ149" s="20" t="s">
        <v>79</v>
      </c>
      <c r="BK149" s="228">
        <f>ROUND(I149*H149,2)</f>
        <v>0</v>
      </c>
      <c r="BL149" s="20" t="s">
        <v>216</v>
      </c>
      <c r="BM149" s="227" t="s">
        <v>2944</v>
      </c>
    </row>
    <row r="150" s="2" customFormat="1">
      <c r="A150" s="41"/>
      <c r="B150" s="42"/>
      <c r="C150" s="43"/>
      <c r="D150" s="229" t="s">
        <v>218</v>
      </c>
      <c r="E150" s="43"/>
      <c r="F150" s="230" t="s">
        <v>647</v>
      </c>
      <c r="G150" s="43"/>
      <c r="H150" s="43"/>
      <c r="I150" s="231"/>
      <c r="J150" s="43"/>
      <c r="K150" s="43"/>
      <c r="L150" s="47"/>
      <c r="M150" s="232"/>
      <c r="N150" s="233"/>
      <c r="O150" s="87"/>
      <c r="P150" s="87"/>
      <c r="Q150" s="87"/>
      <c r="R150" s="87"/>
      <c r="S150" s="87"/>
      <c r="T150" s="88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T150" s="20" t="s">
        <v>218</v>
      </c>
      <c r="AU150" s="20" t="s">
        <v>81</v>
      </c>
    </row>
    <row r="151" s="14" customFormat="1">
      <c r="A151" s="14"/>
      <c r="B151" s="245"/>
      <c r="C151" s="246"/>
      <c r="D151" s="236" t="s">
        <v>220</v>
      </c>
      <c r="E151" s="246"/>
      <c r="F151" s="248" t="s">
        <v>3119</v>
      </c>
      <c r="G151" s="246"/>
      <c r="H151" s="249">
        <v>386.38999999999999</v>
      </c>
      <c r="I151" s="250"/>
      <c r="J151" s="246"/>
      <c r="K151" s="246"/>
      <c r="L151" s="251"/>
      <c r="M151" s="252"/>
      <c r="N151" s="253"/>
      <c r="O151" s="253"/>
      <c r="P151" s="253"/>
      <c r="Q151" s="253"/>
      <c r="R151" s="253"/>
      <c r="S151" s="253"/>
      <c r="T151" s="25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5" t="s">
        <v>220</v>
      </c>
      <c r="AU151" s="255" t="s">
        <v>81</v>
      </c>
      <c r="AV151" s="14" t="s">
        <v>81</v>
      </c>
      <c r="AW151" s="14" t="s">
        <v>4</v>
      </c>
      <c r="AX151" s="14" t="s">
        <v>79</v>
      </c>
      <c r="AY151" s="255" t="s">
        <v>209</v>
      </c>
    </row>
    <row r="152" s="2" customFormat="1" ht="24.15" customHeight="1">
      <c r="A152" s="41"/>
      <c r="B152" s="42"/>
      <c r="C152" s="216" t="s">
        <v>284</v>
      </c>
      <c r="D152" s="216" t="s">
        <v>211</v>
      </c>
      <c r="E152" s="217" t="s">
        <v>650</v>
      </c>
      <c r="F152" s="218" t="s">
        <v>651</v>
      </c>
      <c r="G152" s="219" t="s">
        <v>362</v>
      </c>
      <c r="H152" s="220">
        <v>308.88</v>
      </c>
      <c r="I152" s="221"/>
      <c r="J152" s="222">
        <f>ROUND(I152*H152,2)</f>
        <v>0</v>
      </c>
      <c r="K152" s="218" t="s">
        <v>215</v>
      </c>
      <c r="L152" s="47"/>
      <c r="M152" s="223" t="s">
        <v>19</v>
      </c>
      <c r="N152" s="224" t="s">
        <v>42</v>
      </c>
      <c r="O152" s="87"/>
      <c r="P152" s="225">
        <f>O152*H152</f>
        <v>0</v>
      </c>
      <c r="Q152" s="225">
        <v>0</v>
      </c>
      <c r="R152" s="225">
        <f>Q152*H152</f>
        <v>0</v>
      </c>
      <c r="S152" s="225">
        <v>0</v>
      </c>
      <c r="T152" s="226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7" t="s">
        <v>216</v>
      </c>
      <c r="AT152" s="227" t="s">
        <v>211</v>
      </c>
      <c r="AU152" s="227" t="s">
        <v>81</v>
      </c>
      <c r="AY152" s="20" t="s">
        <v>209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20" t="s">
        <v>79</v>
      </c>
      <c r="BK152" s="228">
        <f>ROUND(I152*H152,2)</f>
        <v>0</v>
      </c>
      <c r="BL152" s="20" t="s">
        <v>216</v>
      </c>
      <c r="BM152" s="227" t="s">
        <v>2946</v>
      </c>
    </row>
    <row r="153" s="2" customFormat="1">
      <c r="A153" s="41"/>
      <c r="B153" s="42"/>
      <c r="C153" s="43"/>
      <c r="D153" s="229" t="s">
        <v>218</v>
      </c>
      <c r="E153" s="43"/>
      <c r="F153" s="230" t="s">
        <v>653</v>
      </c>
      <c r="G153" s="43"/>
      <c r="H153" s="43"/>
      <c r="I153" s="231"/>
      <c r="J153" s="43"/>
      <c r="K153" s="43"/>
      <c r="L153" s="47"/>
      <c r="M153" s="232"/>
      <c r="N153" s="233"/>
      <c r="O153" s="87"/>
      <c r="P153" s="87"/>
      <c r="Q153" s="87"/>
      <c r="R153" s="87"/>
      <c r="S153" s="87"/>
      <c r="T153" s="88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0" t="s">
        <v>218</v>
      </c>
      <c r="AU153" s="20" t="s">
        <v>81</v>
      </c>
    </row>
    <row r="154" s="13" customFormat="1">
      <c r="A154" s="13"/>
      <c r="B154" s="234"/>
      <c r="C154" s="235"/>
      <c r="D154" s="236" t="s">
        <v>220</v>
      </c>
      <c r="E154" s="237" t="s">
        <v>19</v>
      </c>
      <c r="F154" s="238" t="s">
        <v>615</v>
      </c>
      <c r="G154" s="235"/>
      <c r="H154" s="237" t="s">
        <v>19</v>
      </c>
      <c r="I154" s="239"/>
      <c r="J154" s="235"/>
      <c r="K154" s="235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220</v>
      </c>
      <c r="AU154" s="244" t="s">
        <v>81</v>
      </c>
      <c r="AV154" s="13" t="s">
        <v>79</v>
      </c>
      <c r="AW154" s="13" t="s">
        <v>32</v>
      </c>
      <c r="AX154" s="13" t="s">
        <v>71</v>
      </c>
      <c r="AY154" s="244" t="s">
        <v>209</v>
      </c>
    </row>
    <row r="155" s="14" customFormat="1">
      <c r="A155" s="14"/>
      <c r="B155" s="245"/>
      <c r="C155" s="246"/>
      <c r="D155" s="236" t="s">
        <v>220</v>
      </c>
      <c r="E155" s="247" t="s">
        <v>19</v>
      </c>
      <c r="F155" s="248" t="s">
        <v>3112</v>
      </c>
      <c r="G155" s="246"/>
      <c r="H155" s="249">
        <v>44.799999999999997</v>
      </c>
      <c r="I155" s="250"/>
      <c r="J155" s="246"/>
      <c r="K155" s="246"/>
      <c r="L155" s="251"/>
      <c r="M155" s="252"/>
      <c r="N155" s="253"/>
      <c r="O155" s="253"/>
      <c r="P155" s="253"/>
      <c r="Q155" s="253"/>
      <c r="R155" s="253"/>
      <c r="S155" s="253"/>
      <c r="T155" s="25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5" t="s">
        <v>220</v>
      </c>
      <c r="AU155" s="255" t="s">
        <v>81</v>
      </c>
      <c r="AV155" s="14" t="s">
        <v>81</v>
      </c>
      <c r="AW155" s="14" t="s">
        <v>32</v>
      </c>
      <c r="AX155" s="14" t="s">
        <v>71</v>
      </c>
      <c r="AY155" s="255" t="s">
        <v>209</v>
      </c>
    </row>
    <row r="156" s="13" customFormat="1">
      <c r="A156" s="13"/>
      <c r="B156" s="234"/>
      <c r="C156" s="235"/>
      <c r="D156" s="236" t="s">
        <v>220</v>
      </c>
      <c r="E156" s="237" t="s">
        <v>19</v>
      </c>
      <c r="F156" s="238" t="s">
        <v>617</v>
      </c>
      <c r="G156" s="235"/>
      <c r="H156" s="237" t="s">
        <v>19</v>
      </c>
      <c r="I156" s="239"/>
      <c r="J156" s="235"/>
      <c r="K156" s="235"/>
      <c r="L156" s="240"/>
      <c r="M156" s="241"/>
      <c r="N156" s="242"/>
      <c r="O156" s="242"/>
      <c r="P156" s="242"/>
      <c r="Q156" s="242"/>
      <c r="R156" s="242"/>
      <c r="S156" s="242"/>
      <c r="T156" s="24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4" t="s">
        <v>220</v>
      </c>
      <c r="AU156" s="244" t="s">
        <v>81</v>
      </c>
      <c r="AV156" s="13" t="s">
        <v>79</v>
      </c>
      <c r="AW156" s="13" t="s">
        <v>32</v>
      </c>
      <c r="AX156" s="13" t="s">
        <v>71</v>
      </c>
      <c r="AY156" s="244" t="s">
        <v>209</v>
      </c>
    </row>
    <row r="157" s="14" customFormat="1">
      <c r="A157" s="14"/>
      <c r="B157" s="245"/>
      <c r="C157" s="246"/>
      <c r="D157" s="236" t="s">
        <v>220</v>
      </c>
      <c r="E157" s="247" t="s">
        <v>19</v>
      </c>
      <c r="F157" s="248" t="s">
        <v>3120</v>
      </c>
      <c r="G157" s="246"/>
      <c r="H157" s="249">
        <v>180.785</v>
      </c>
      <c r="I157" s="250"/>
      <c r="J157" s="246"/>
      <c r="K157" s="246"/>
      <c r="L157" s="251"/>
      <c r="M157" s="252"/>
      <c r="N157" s="253"/>
      <c r="O157" s="253"/>
      <c r="P157" s="253"/>
      <c r="Q157" s="253"/>
      <c r="R157" s="253"/>
      <c r="S157" s="253"/>
      <c r="T157" s="25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5" t="s">
        <v>220</v>
      </c>
      <c r="AU157" s="255" t="s">
        <v>81</v>
      </c>
      <c r="AV157" s="14" t="s">
        <v>81</v>
      </c>
      <c r="AW157" s="14" t="s">
        <v>32</v>
      </c>
      <c r="AX157" s="14" t="s">
        <v>71</v>
      </c>
      <c r="AY157" s="255" t="s">
        <v>209</v>
      </c>
    </row>
    <row r="158" s="16" customFormat="1">
      <c r="A158" s="16"/>
      <c r="B158" s="267"/>
      <c r="C158" s="268"/>
      <c r="D158" s="236" t="s">
        <v>220</v>
      </c>
      <c r="E158" s="269" t="s">
        <v>19</v>
      </c>
      <c r="F158" s="270" t="s">
        <v>370</v>
      </c>
      <c r="G158" s="268"/>
      <c r="H158" s="271">
        <v>225.58499999999998</v>
      </c>
      <c r="I158" s="272"/>
      <c r="J158" s="268"/>
      <c r="K158" s="268"/>
      <c r="L158" s="273"/>
      <c r="M158" s="274"/>
      <c r="N158" s="275"/>
      <c r="O158" s="275"/>
      <c r="P158" s="275"/>
      <c r="Q158" s="275"/>
      <c r="R158" s="275"/>
      <c r="S158" s="275"/>
      <c r="T158" s="27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T158" s="277" t="s">
        <v>220</v>
      </c>
      <c r="AU158" s="277" t="s">
        <v>81</v>
      </c>
      <c r="AV158" s="16" t="s">
        <v>146</v>
      </c>
      <c r="AW158" s="16" t="s">
        <v>32</v>
      </c>
      <c r="AX158" s="16" t="s">
        <v>71</v>
      </c>
      <c r="AY158" s="277" t="s">
        <v>209</v>
      </c>
    </row>
    <row r="159" s="13" customFormat="1">
      <c r="A159" s="13"/>
      <c r="B159" s="234"/>
      <c r="C159" s="235"/>
      <c r="D159" s="236" t="s">
        <v>220</v>
      </c>
      <c r="E159" s="237" t="s">
        <v>19</v>
      </c>
      <c r="F159" s="238" t="s">
        <v>619</v>
      </c>
      <c r="G159" s="235"/>
      <c r="H159" s="237" t="s">
        <v>19</v>
      </c>
      <c r="I159" s="239"/>
      <c r="J159" s="235"/>
      <c r="K159" s="235"/>
      <c r="L159" s="240"/>
      <c r="M159" s="241"/>
      <c r="N159" s="242"/>
      <c r="O159" s="242"/>
      <c r="P159" s="242"/>
      <c r="Q159" s="242"/>
      <c r="R159" s="242"/>
      <c r="S159" s="242"/>
      <c r="T159" s="24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4" t="s">
        <v>220</v>
      </c>
      <c r="AU159" s="244" t="s">
        <v>81</v>
      </c>
      <c r="AV159" s="13" t="s">
        <v>79</v>
      </c>
      <c r="AW159" s="13" t="s">
        <v>32</v>
      </c>
      <c r="AX159" s="13" t="s">
        <v>71</v>
      </c>
      <c r="AY159" s="244" t="s">
        <v>209</v>
      </c>
    </row>
    <row r="160" s="14" customFormat="1">
      <c r="A160" s="14"/>
      <c r="B160" s="245"/>
      <c r="C160" s="246"/>
      <c r="D160" s="236" t="s">
        <v>220</v>
      </c>
      <c r="E160" s="247" t="s">
        <v>19</v>
      </c>
      <c r="F160" s="248" t="s">
        <v>3114</v>
      </c>
      <c r="G160" s="246"/>
      <c r="H160" s="249">
        <v>18.510000000000002</v>
      </c>
      <c r="I160" s="250"/>
      <c r="J160" s="246"/>
      <c r="K160" s="246"/>
      <c r="L160" s="251"/>
      <c r="M160" s="252"/>
      <c r="N160" s="253"/>
      <c r="O160" s="253"/>
      <c r="P160" s="253"/>
      <c r="Q160" s="253"/>
      <c r="R160" s="253"/>
      <c r="S160" s="253"/>
      <c r="T160" s="25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5" t="s">
        <v>220</v>
      </c>
      <c r="AU160" s="255" t="s">
        <v>81</v>
      </c>
      <c r="AV160" s="14" t="s">
        <v>81</v>
      </c>
      <c r="AW160" s="14" t="s">
        <v>32</v>
      </c>
      <c r="AX160" s="14" t="s">
        <v>71</v>
      </c>
      <c r="AY160" s="255" t="s">
        <v>209</v>
      </c>
    </row>
    <row r="161" s="14" customFormat="1">
      <c r="A161" s="14"/>
      <c r="B161" s="245"/>
      <c r="C161" s="246"/>
      <c r="D161" s="236" t="s">
        <v>220</v>
      </c>
      <c r="E161" s="247" t="s">
        <v>19</v>
      </c>
      <c r="F161" s="248" t="s">
        <v>3115</v>
      </c>
      <c r="G161" s="246"/>
      <c r="H161" s="249">
        <v>64.784999999999997</v>
      </c>
      <c r="I161" s="250"/>
      <c r="J161" s="246"/>
      <c r="K161" s="246"/>
      <c r="L161" s="251"/>
      <c r="M161" s="252"/>
      <c r="N161" s="253"/>
      <c r="O161" s="253"/>
      <c r="P161" s="253"/>
      <c r="Q161" s="253"/>
      <c r="R161" s="253"/>
      <c r="S161" s="253"/>
      <c r="T161" s="25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5" t="s">
        <v>220</v>
      </c>
      <c r="AU161" s="255" t="s">
        <v>81</v>
      </c>
      <c r="AV161" s="14" t="s">
        <v>81</v>
      </c>
      <c r="AW161" s="14" t="s">
        <v>32</v>
      </c>
      <c r="AX161" s="14" t="s">
        <v>71</v>
      </c>
      <c r="AY161" s="255" t="s">
        <v>209</v>
      </c>
    </row>
    <row r="162" s="16" customFormat="1">
      <c r="A162" s="16"/>
      <c r="B162" s="267"/>
      <c r="C162" s="268"/>
      <c r="D162" s="236" t="s">
        <v>220</v>
      </c>
      <c r="E162" s="269" t="s">
        <v>19</v>
      </c>
      <c r="F162" s="270" t="s">
        <v>370</v>
      </c>
      <c r="G162" s="268"/>
      <c r="H162" s="271">
        <v>83.295000000000002</v>
      </c>
      <c r="I162" s="272"/>
      <c r="J162" s="268"/>
      <c r="K162" s="268"/>
      <c r="L162" s="273"/>
      <c r="M162" s="274"/>
      <c r="N162" s="275"/>
      <c r="O162" s="275"/>
      <c r="P162" s="275"/>
      <c r="Q162" s="275"/>
      <c r="R162" s="275"/>
      <c r="S162" s="275"/>
      <c r="T162" s="27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T162" s="277" t="s">
        <v>220</v>
      </c>
      <c r="AU162" s="277" t="s">
        <v>81</v>
      </c>
      <c r="AV162" s="16" t="s">
        <v>146</v>
      </c>
      <c r="AW162" s="16" t="s">
        <v>32</v>
      </c>
      <c r="AX162" s="16" t="s">
        <v>71</v>
      </c>
      <c r="AY162" s="277" t="s">
        <v>209</v>
      </c>
    </row>
    <row r="163" s="15" customFormat="1">
      <c r="A163" s="15"/>
      <c r="B163" s="256"/>
      <c r="C163" s="257"/>
      <c r="D163" s="236" t="s">
        <v>220</v>
      </c>
      <c r="E163" s="258" t="s">
        <v>19</v>
      </c>
      <c r="F163" s="259" t="s">
        <v>271</v>
      </c>
      <c r="G163" s="257"/>
      <c r="H163" s="260">
        <v>308.88</v>
      </c>
      <c r="I163" s="261"/>
      <c r="J163" s="257"/>
      <c r="K163" s="257"/>
      <c r="L163" s="262"/>
      <c r="M163" s="263"/>
      <c r="N163" s="264"/>
      <c r="O163" s="264"/>
      <c r="P163" s="264"/>
      <c r="Q163" s="264"/>
      <c r="R163" s="264"/>
      <c r="S163" s="264"/>
      <c r="T163" s="26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66" t="s">
        <v>220</v>
      </c>
      <c r="AU163" s="266" t="s">
        <v>81</v>
      </c>
      <c r="AV163" s="15" t="s">
        <v>216</v>
      </c>
      <c r="AW163" s="15" t="s">
        <v>32</v>
      </c>
      <c r="AX163" s="15" t="s">
        <v>79</v>
      </c>
      <c r="AY163" s="266" t="s">
        <v>209</v>
      </c>
    </row>
    <row r="164" s="2" customFormat="1" ht="24.15" customHeight="1">
      <c r="A164" s="41"/>
      <c r="B164" s="42"/>
      <c r="C164" s="216" t="s">
        <v>290</v>
      </c>
      <c r="D164" s="216" t="s">
        <v>211</v>
      </c>
      <c r="E164" s="217" t="s">
        <v>1241</v>
      </c>
      <c r="F164" s="218" t="s">
        <v>1242</v>
      </c>
      <c r="G164" s="219" t="s">
        <v>362</v>
      </c>
      <c r="H164" s="220">
        <v>96.942999999999998</v>
      </c>
      <c r="I164" s="221"/>
      <c r="J164" s="222">
        <f>ROUND(I164*H164,2)</f>
        <v>0</v>
      </c>
      <c r="K164" s="218" t="s">
        <v>215</v>
      </c>
      <c r="L164" s="47"/>
      <c r="M164" s="223" t="s">
        <v>19</v>
      </c>
      <c r="N164" s="224" t="s">
        <v>42</v>
      </c>
      <c r="O164" s="87"/>
      <c r="P164" s="225">
        <f>O164*H164</f>
        <v>0</v>
      </c>
      <c r="Q164" s="225">
        <v>0</v>
      </c>
      <c r="R164" s="225">
        <f>Q164*H164</f>
        <v>0</v>
      </c>
      <c r="S164" s="225">
        <v>0</v>
      </c>
      <c r="T164" s="226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7" t="s">
        <v>216</v>
      </c>
      <c r="AT164" s="227" t="s">
        <v>211</v>
      </c>
      <c r="AU164" s="227" t="s">
        <v>81</v>
      </c>
      <c r="AY164" s="20" t="s">
        <v>209</v>
      </c>
      <c r="BE164" s="228">
        <f>IF(N164="základní",J164,0)</f>
        <v>0</v>
      </c>
      <c r="BF164" s="228">
        <f>IF(N164="snížená",J164,0)</f>
        <v>0</v>
      </c>
      <c r="BG164" s="228">
        <f>IF(N164="zákl. přenesená",J164,0)</f>
        <v>0</v>
      </c>
      <c r="BH164" s="228">
        <f>IF(N164="sníž. přenesená",J164,0)</f>
        <v>0</v>
      </c>
      <c r="BI164" s="228">
        <f>IF(N164="nulová",J164,0)</f>
        <v>0</v>
      </c>
      <c r="BJ164" s="20" t="s">
        <v>79</v>
      </c>
      <c r="BK164" s="228">
        <f>ROUND(I164*H164,2)</f>
        <v>0</v>
      </c>
      <c r="BL164" s="20" t="s">
        <v>216</v>
      </c>
      <c r="BM164" s="227" t="s">
        <v>2948</v>
      </c>
    </row>
    <row r="165" s="2" customFormat="1">
      <c r="A165" s="41"/>
      <c r="B165" s="42"/>
      <c r="C165" s="43"/>
      <c r="D165" s="229" t="s">
        <v>218</v>
      </c>
      <c r="E165" s="43"/>
      <c r="F165" s="230" t="s">
        <v>1244</v>
      </c>
      <c r="G165" s="43"/>
      <c r="H165" s="43"/>
      <c r="I165" s="231"/>
      <c r="J165" s="43"/>
      <c r="K165" s="43"/>
      <c r="L165" s="47"/>
      <c r="M165" s="232"/>
      <c r="N165" s="233"/>
      <c r="O165" s="87"/>
      <c r="P165" s="87"/>
      <c r="Q165" s="87"/>
      <c r="R165" s="87"/>
      <c r="S165" s="87"/>
      <c r="T165" s="88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0" t="s">
        <v>218</v>
      </c>
      <c r="AU165" s="20" t="s">
        <v>81</v>
      </c>
    </row>
    <row r="166" s="13" customFormat="1">
      <c r="A166" s="13"/>
      <c r="B166" s="234"/>
      <c r="C166" s="235"/>
      <c r="D166" s="236" t="s">
        <v>220</v>
      </c>
      <c r="E166" s="237" t="s">
        <v>19</v>
      </c>
      <c r="F166" s="238" t="s">
        <v>654</v>
      </c>
      <c r="G166" s="235"/>
      <c r="H166" s="237" t="s">
        <v>19</v>
      </c>
      <c r="I166" s="239"/>
      <c r="J166" s="235"/>
      <c r="K166" s="235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220</v>
      </c>
      <c r="AU166" s="244" t="s">
        <v>81</v>
      </c>
      <c r="AV166" s="13" t="s">
        <v>79</v>
      </c>
      <c r="AW166" s="13" t="s">
        <v>32</v>
      </c>
      <c r="AX166" s="13" t="s">
        <v>71</v>
      </c>
      <c r="AY166" s="244" t="s">
        <v>209</v>
      </c>
    </row>
    <row r="167" s="14" customFormat="1">
      <c r="A167" s="14"/>
      <c r="B167" s="245"/>
      <c r="C167" s="246"/>
      <c r="D167" s="236" t="s">
        <v>220</v>
      </c>
      <c r="E167" s="247" t="s">
        <v>19</v>
      </c>
      <c r="F167" s="248" t="s">
        <v>3121</v>
      </c>
      <c r="G167" s="246"/>
      <c r="H167" s="249">
        <v>77.278000000000006</v>
      </c>
      <c r="I167" s="250"/>
      <c r="J167" s="246"/>
      <c r="K167" s="246"/>
      <c r="L167" s="251"/>
      <c r="M167" s="252"/>
      <c r="N167" s="253"/>
      <c r="O167" s="253"/>
      <c r="P167" s="253"/>
      <c r="Q167" s="253"/>
      <c r="R167" s="253"/>
      <c r="S167" s="253"/>
      <c r="T167" s="25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5" t="s">
        <v>220</v>
      </c>
      <c r="AU167" s="255" t="s">
        <v>81</v>
      </c>
      <c r="AV167" s="14" t="s">
        <v>81</v>
      </c>
      <c r="AW167" s="14" t="s">
        <v>32</v>
      </c>
      <c r="AX167" s="14" t="s">
        <v>71</v>
      </c>
      <c r="AY167" s="255" t="s">
        <v>209</v>
      </c>
    </row>
    <row r="168" s="13" customFormat="1">
      <c r="A168" s="13"/>
      <c r="B168" s="234"/>
      <c r="C168" s="235"/>
      <c r="D168" s="236" t="s">
        <v>220</v>
      </c>
      <c r="E168" s="237" t="s">
        <v>19</v>
      </c>
      <c r="F168" s="238" t="s">
        <v>617</v>
      </c>
      <c r="G168" s="235"/>
      <c r="H168" s="237" t="s">
        <v>19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220</v>
      </c>
      <c r="AU168" s="244" t="s">
        <v>81</v>
      </c>
      <c r="AV168" s="13" t="s">
        <v>79</v>
      </c>
      <c r="AW168" s="13" t="s">
        <v>32</v>
      </c>
      <c r="AX168" s="13" t="s">
        <v>71</v>
      </c>
      <c r="AY168" s="244" t="s">
        <v>209</v>
      </c>
    </row>
    <row r="169" s="14" customFormat="1">
      <c r="A169" s="14"/>
      <c r="B169" s="245"/>
      <c r="C169" s="246"/>
      <c r="D169" s="236" t="s">
        <v>220</v>
      </c>
      <c r="E169" s="247" t="s">
        <v>19</v>
      </c>
      <c r="F169" s="248" t="s">
        <v>3122</v>
      </c>
      <c r="G169" s="246"/>
      <c r="H169" s="249">
        <v>19.664999999999999</v>
      </c>
      <c r="I169" s="250"/>
      <c r="J169" s="246"/>
      <c r="K169" s="246"/>
      <c r="L169" s="251"/>
      <c r="M169" s="252"/>
      <c r="N169" s="253"/>
      <c r="O169" s="253"/>
      <c r="P169" s="253"/>
      <c r="Q169" s="253"/>
      <c r="R169" s="253"/>
      <c r="S169" s="253"/>
      <c r="T169" s="25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5" t="s">
        <v>220</v>
      </c>
      <c r="AU169" s="255" t="s">
        <v>81</v>
      </c>
      <c r="AV169" s="14" t="s">
        <v>81</v>
      </c>
      <c r="AW169" s="14" t="s">
        <v>32</v>
      </c>
      <c r="AX169" s="14" t="s">
        <v>71</v>
      </c>
      <c r="AY169" s="255" t="s">
        <v>209</v>
      </c>
    </row>
    <row r="170" s="15" customFormat="1">
      <c r="A170" s="15"/>
      <c r="B170" s="256"/>
      <c r="C170" s="257"/>
      <c r="D170" s="236" t="s">
        <v>220</v>
      </c>
      <c r="E170" s="258" t="s">
        <v>19</v>
      </c>
      <c r="F170" s="259" t="s">
        <v>271</v>
      </c>
      <c r="G170" s="257"/>
      <c r="H170" s="260">
        <v>96.943000000000012</v>
      </c>
      <c r="I170" s="261"/>
      <c r="J170" s="257"/>
      <c r="K170" s="257"/>
      <c r="L170" s="262"/>
      <c r="M170" s="263"/>
      <c r="N170" s="264"/>
      <c r="O170" s="264"/>
      <c r="P170" s="264"/>
      <c r="Q170" s="264"/>
      <c r="R170" s="264"/>
      <c r="S170" s="264"/>
      <c r="T170" s="26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66" t="s">
        <v>220</v>
      </c>
      <c r="AU170" s="266" t="s">
        <v>81</v>
      </c>
      <c r="AV170" s="15" t="s">
        <v>216</v>
      </c>
      <c r="AW170" s="15" t="s">
        <v>32</v>
      </c>
      <c r="AX170" s="15" t="s">
        <v>79</v>
      </c>
      <c r="AY170" s="266" t="s">
        <v>209</v>
      </c>
    </row>
    <row r="171" s="2" customFormat="1" ht="24.15" customHeight="1">
      <c r="A171" s="41"/>
      <c r="B171" s="42"/>
      <c r="C171" s="216" t="s">
        <v>296</v>
      </c>
      <c r="D171" s="216" t="s">
        <v>211</v>
      </c>
      <c r="E171" s="217" t="s">
        <v>657</v>
      </c>
      <c r="F171" s="218" t="s">
        <v>658</v>
      </c>
      <c r="G171" s="219" t="s">
        <v>659</v>
      </c>
      <c r="H171" s="220">
        <v>139.11699999999999</v>
      </c>
      <c r="I171" s="221"/>
      <c r="J171" s="222">
        <f>ROUND(I171*H171,2)</f>
        <v>0</v>
      </c>
      <c r="K171" s="218" t="s">
        <v>215</v>
      </c>
      <c r="L171" s="47"/>
      <c r="M171" s="223" t="s">
        <v>19</v>
      </c>
      <c r="N171" s="224" t="s">
        <v>42</v>
      </c>
      <c r="O171" s="87"/>
      <c r="P171" s="225">
        <f>O171*H171</f>
        <v>0</v>
      </c>
      <c r="Q171" s="225">
        <v>0</v>
      </c>
      <c r="R171" s="225">
        <f>Q171*H171</f>
        <v>0</v>
      </c>
      <c r="S171" s="225">
        <v>0</v>
      </c>
      <c r="T171" s="226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7" t="s">
        <v>216</v>
      </c>
      <c r="AT171" s="227" t="s">
        <v>211</v>
      </c>
      <c r="AU171" s="227" t="s">
        <v>81</v>
      </c>
      <c r="AY171" s="20" t="s">
        <v>209</v>
      </c>
      <c r="BE171" s="228">
        <f>IF(N171="základní",J171,0)</f>
        <v>0</v>
      </c>
      <c r="BF171" s="228">
        <f>IF(N171="snížená",J171,0)</f>
        <v>0</v>
      </c>
      <c r="BG171" s="228">
        <f>IF(N171="zákl. přenesená",J171,0)</f>
        <v>0</v>
      </c>
      <c r="BH171" s="228">
        <f>IF(N171="sníž. přenesená",J171,0)</f>
        <v>0</v>
      </c>
      <c r="BI171" s="228">
        <f>IF(N171="nulová",J171,0)</f>
        <v>0</v>
      </c>
      <c r="BJ171" s="20" t="s">
        <v>79</v>
      </c>
      <c r="BK171" s="228">
        <f>ROUND(I171*H171,2)</f>
        <v>0</v>
      </c>
      <c r="BL171" s="20" t="s">
        <v>216</v>
      </c>
      <c r="BM171" s="227" t="s">
        <v>2951</v>
      </c>
    </row>
    <row r="172" s="2" customFormat="1">
      <c r="A172" s="41"/>
      <c r="B172" s="42"/>
      <c r="C172" s="43"/>
      <c r="D172" s="229" t="s">
        <v>218</v>
      </c>
      <c r="E172" s="43"/>
      <c r="F172" s="230" t="s">
        <v>661</v>
      </c>
      <c r="G172" s="43"/>
      <c r="H172" s="43"/>
      <c r="I172" s="231"/>
      <c r="J172" s="43"/>
      <c r="K172" s="43"/>
      <c r="L172" s="47"/>
      <c r="M172" s="232"/>
      <c r="N172" s="233"/>
      <c r="O172" s="87"/>
      <c r="P172" s="87"/>
      <c r="Q172" s="87"/>
      <c r="R172" s="87"/>
      <c r="S172" s="87"/>
      <c r="T172" s="88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0" t="s">
        <v>218</v>
      </c>
      <c r="AU172" s="20" t="s">
        <v>81</v>
      </c>
    </row>
    <row r="173" s="14" customFormat="1">
      <c r="A173" s="14"/>
      <c r="B173" s="245"/>
      <c r="C173" s="246"/>
      <c r="D173" s="236" t="s">
        <v>220</v>
      </c>
      <c r="E173" s="246"/>
      <c r="F173" s="248" t="s">
        <v>3123</v>
      </c>
      <c r="G173" s="246"/>
      <c r="H173" s="249">
        <v>139.11699999999999</v>
      </c>
      <c r="I173" s="250"/>
      <c r="J173" s="246"/>
      <c r="K173" s="246"/>
      <c r="L173" s="251"/>
      <c r="M173" s="252"/>
      <c r="N173" s="253"/>
      <c r="O173" s="253"/>
      <c r="P173" s="253"/>
      <c r="Q173" s="253"/>
      <c r="R173" s="253"/>
      <c r="S173" s="253"/>
      <c r="T173" s="25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5" t="s">
        <v>220</v>
      </c>
      <c r="AU173" s="255" t="s">
        <v>81</v>
      </c>
      <c r="AV173" s="14" t="s">
        <v>81</v>
      </c>
      <c r="AW173" s="14" t="s">
        <v>4</v>
      </c>
      <c r="AX173" s="14" t="s">
        <v>79</v>
      </c>
      <c r="AY173" s="255" t="s">
        <v>209</v>
      </c>
    </row>
    <row r="174" s="2" customFormat="1" ht="24.15" customHeight="1">
      <c r="A174" s="41"/>
      <c r="B174" s="42"/>
      <c r="C174" s="216" t="s">
        <v>304</v>
      </c>
      <c r="D174" s="216" t="s">
        <v>211</v>
      </c>
      <c r="E174" s="217" t="s">
        <v>664</v>
      </c>
      <c r="F174" s="218" t="s">
        <v>665</v>
      </c>
      <c r="G174" s="219" t="s">
        <v>362</v>
      </c>
      <c r="H174" s="220">
        <v>77.287000000000006</v>
      </c>
      <c r="I174" s="221"/>
      <c r="J174" s="222">
        <f>ROUND(I174*H174,2)</f>
        <v>0</v>
      </c>
      <c r="K174" s="218" t="s">
        <v>215</v>
      </c>
      <c r="L174" s="47"/>
      <c r="M174" s="223" t="s">
        <v>19</v>
      </c>
      <c r="N174" s="224" t="s">
        <v>42</v>
      </c>
      <c r="O174" s="87"/>
      <c r="P174" s="225">
        <f>O174*H174</f>
        <v>0</v>
      </c>
      <c r="Q174" s="225">
        <v>0</v>
      </c>
      <c r="R174" s="225">
        <f>Q174*H174</f>
        <v>0</v>
      </c>
      <c r="S174" s="225">
        <v>0</v>
      </c>
      <c r="T174" s="226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27" t="s">
        <v>216</v>
      </c>
      <c r="AT174" s="227" t="s">
        <v>211</v>
      </c>
      <c r="AU174" s="227" t="s">
        <v>81</v>
      </c>
      <c r="AY174" s="20" t="s">
        <v>209</v>
      </c>
      <c r="BE174" s="228">
        <f>IF(N174="základní",J174,0)</f>
        <v>0</v>
      </c>
      <c r="BF174" s="228">
        <f>IF(N174="snížená",J174,0)</f>
        <v>0</v>
      </c>
      <c r="BG174" s="228">
        <f>IF(N174="zákl. přenesená",J174,0)</f>
        <v>0</v>
      </c>
      <c r="BH174" s="228">
        <f>IF(N174="sníž. přenesená",J174,0)</f>
        <v>0</v>
      </c>
      <c r="BI174" s="228">
        <f>IF(N174="nulová",J174,0)</f>
        <v>0</v>
      </c>
      <c r="BJ174" s="20" t="s">
        <v>79</v>
      </c>
      <c r="BK174" s="228">
        <f>ROUND(I174*H174,2)</f>
        <v>0</v>
      </c>
      <c r="BL174" s="20" t="s">
        <v>216</v>
      </c>
      <c r="BM174" s="227" t="s">
        <v>2953</v>
      </c>
    </row>
    <row r="175" s="2" customFormat="1">
      <c r="A175" s="41"/>
      <c r="B175" s="42"/>
      <c r="C175" s="43"/>
      <c r="D175" s="229" t="s">
        <v>218</v>
      </c>
      <c r="E175" s="43"/>
      <c r="F175" s="230" t="s">
        <v>667</v>
      </c>
      <c r="G175" s="43"/>
      <c r="H175" s="43"/>
      <c r="I175" s="231"/>
      <c r="J175" s="43"/>
      <c r="K175" s="43"/>
      <c r="L175" s="47"/>
      <c r="M175" s="232"/>
      <c r="N175" s="233"/>
      <c r="O175" s="87"/>
      <c r="P175" s="87"/>
      <c r="Q175" s="87"/>
      <c r="R175" s="87"/>
      <c r="S175" s="87"/>
      <c r="T175" s="88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0" t="s">
        <v>218</v>
      </c>
      <c r="AU175" s="20" t="s">
        <v>81</v>
      </c>
    </row>
    <row r="176" s="14" customFormat="1">
      <c r="A176" s="14"/>
      <c r="B176" s="245"/>
      <c r="C176" s="246"/>
      <c r="D176" s="236" t="s">
        <v>220</v>
      </c>
      <c r="E176" s="247" t="s">
        <v>19</v>
      </c>
      <c r="F176" s="248" t="s">
        <v>3124</v>
      </c>
      <c r="G176" s="246"/>
      <c r="H176" s="249">
        <v>77.287000000000006</v>
      </c>
      <c r="I176" s="250"/>
      <c r="J176" s="246"/>
      <c r="K176" s="246"/>
      <c r="L176" s="251"/>
      <c r="M176" s="252"/>
      <c r="N176" s="253"/>
      <c r="O176" s="253"/>
      <c r="P176" s="253"/>
      <c r="Q176" s="253"/>
      <c r="R176" s="253"/>
      <c r="S176" s="253"/>
      <c r="T176" s="25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5" t="s">
        <v>220</v>
      </c>
      <c r="AU176" s="255" t="s">
        <v>81</v>
      </c>
      <c r="AV176" s="14" t="s">
        <v>81</v>
      </c>
      <c r="AW176" s="14" t="s">
        <v>32</v>
      </c>
      <c r="AX176" s="14" t="s">
        <v>71</v>
      </c>
      <c r="AY176" s="255" t="s">
        <v>209</v>
      </c>
    </row>
    <row r="177" s="15" customFormat="1">
      <c r="A177" s="15"/>
      <c r="B177" s="256"/>
      <c r="C177" s="257"/>
      <c r="D177" s="236" t="s">
        <v>220</v>
      </c>
      <c r="E177" s="258" t="s">
        <v>19</v>
      </c>
      <c r="F177" s="259" t="s">
        <v>271</v>
      </c>
      <c r="G177" s="257"/>
      <c r="H177" s="260">
        <v>77.287000000000006</v>
      </c>
      <c r="I177" s="261"/>
      <c r="J177" s="257"/>
      <c r="K177" s="257"/>
      <c r="L177" s="262"/>
      <c r="M177" s="263"/>
      <c r="N177" s="264"/>
      <c r="O177" s="264"/>
      <c r="P177" s="264"/>
      <c r="Q177" s="264"/>
      <c r="R177" s="264"/>
      <c r="S177" s="264"/>
      <c r="T177" s="26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66" t="s">
        <v>220</v>
      </c>
      <c r="AU177" s="266" t="s">
        <v>81</v>
      </c>
      <c r="AV177" s="15" t="s">
        <v>216</v>
      </c>
      <c r="AW177" s="15" t="s">
        <v>32</v>
      </c>
      <c r="AX177" s="15" t="s">
        <v>79</v>
      </c>
      <c r="AY177" s="266" t="s">
        <v>209</v>
      </c>
    </row>
    <row r="178" s="2" customFormat="1" ht="24.15" customHeight="1">
      <c r="A178" s="41"/>
      <c r="B178" s="42"/>
      <c r="C178" s="216" t="s">
        <v>311</v>
      </c>
      <c r="D178" s="216" t="s">
        <v>211</v>
      </c>
      <c r="E178" s="217" t="s">
        <v>670</v>
      </c>
      <c r="F178" s="218" t="s">
        <v>671</v>
      </c>
      <c r="G178" s="219" t="s">
        <v>362</v>
      </c>
      <c r="H178" s="220">
        <v>147.73500000000001</v>
      </c>
      <c r="I178" s="221"/>
      <c r="J178" s="222">
        <f>ROUND(I178*H178,2)</f>
        <v>0</v>
      </c>
      <c r="K178" s="218" t="s">
        <v>215</v>
      </c>
      <c r="L178" s="47"/>
      <c r="M178" s="223" t="s">
        <v>19</v>
      </c>
      <c r="N178" s="224" t="s">
        <v>42</v>
      </c>
      <c r="O178" s="87"/>
      <c r="P178" s="225">
        <f>O178*H178</f>
        <v>0</v>
      </c>
      <c r="Q178" s="225">
        <v>0</v>
      </c>
      <c r="R178" s="225">
        <f>Q178*H178</f>
        <v>0</v>
      </c>
      <c r="S178" s="225">
        <v>0</v>
      </c>
      <c r="T178" s="226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7" t="s">
        <v>216</v>
      </c>
      <c r="AT178" s="227" t="s">
        <v>211</v>
      </c>
      <c r="AU178" s="227" t="s">
        <v>81</v>
      </c>
      <c r="AY178" s="20" t="s">
        <v>209</v>
      </c>
      <c r="BE178" s="228">
        <f>IF(N178="základní",J178,0)</f>
        <v>0</v>
      </c>
      <c r="BF178" s="228">
        <f>IF(N178="snížená",J178,0)</f>
        <v>0</v>
      </c>
      <c r="BG178" s="228">
        <f>IF(N178="zákl. přenesená",J178,0)</f>
        <v>0</v>
      </c>
      <c r="BH178" s="228">
        <f>IF(N178="sníž. přenesená",J178,0)</f>
        <v>0</v>
      </c>
      <c r="BI178" s="228">
        <f>IF(N178="nulová",J178,0)</f>
        <v>0</v>
      </c>
      <c r="BJ178" s="20" t="s">
        <v>79</v>
      </c>
      <c r="BK178" s="228">
        <f>ROUND(I178*H178,2)</f>
        <v>0</v>
      </c>
      <c r="BL178" s="20" t="s">
        <v>216</v>
      </c>
      <c r="BM178" s="227" t="s">
        <v>2955</v>
      </c>
    </row>
    <row r="179" s="2" customFormat="1">
      <c r="A179" s="41"/>
      <c r="B179" s="42"/>
      <c r="C179" s="43"/>
      <c r="D179" s="229" t="s">
        <v>218</v>
      </c>
      <c r="E179" s="43"/>
      <c r="F179" s="230" t="s">
        <v>673</v>
      </c>
      <c r="G179" s="43"/>
      <c r="H179" s="43"/>
      <c r="I179" s="231"/>
      <c r="J179" s="43"/>
      <c r="K179" s="43"/>
      <c r="L179" s="47"/>
      <c r="M179" s="232"/>
      <c r="N179" s="233"/>
      <c r="O179" s="87"/>
      <c r="P179" s="87"/>
      <c r="Q179" s="87"/>
      <c r="R179" s="87"/>
      <c r="S179" s="87"/>
      <c r="T179" s="88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0" t="s">
        <v>218</v>
      </c>
      <c r="AU179" s="20" t="s">
        <v>81</v>
      </c>
    </row>
    <row r="180" s="13" customFormat="1">
      <c r="A180" s="13"/>
      <c r="B180" s="234"/>
      <c r="C180" s="235"/>
      <c r="D180" s="236" t="s">
        <v>220</v>
      </c>
      <c r="E180" s="237" t="s">
        <v>19</v>
      </c>
      <c r="F180" s="238" t="s">
        <v>674</v>
      </c>
      <c r="G180" s="235"/>
      <c r="H180" s="237" t="s">
        <v>19</v>
      </c>
      <c r="I180" s="239"/>
      <c r="J180" s="235"/>
      <c r="K180" s="235"/>
      <c r="L180" s="240"/>
      <c r="M180" s="241"/>
      <c r="N180" s="242"/>
      <c r="O180" s="242"/>
      <c r="P180" s="242"/>
      <c r="Q180" s="242"/>
      <c r="R180" s="242"/>
      <c r="S180" s="242"/>
      <c r="T180" s="24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4" t="s">
        <v>220</v>
      </c>
      <c r="AU180" s="244" t="s">
        <v>81</v>
      </c>
      <c r="AV180" s="13" t="s">
        <v>79</v>
      </c>
      <c r="AW180" s="13" t="s">
        <v>32</v>
      </c>
      <c r="AX180" s="13" t="s">
        <v>71</v>
      </c>
      <c r="AY180" s="244" t="s">
        <v>209</v>
      </c>
    </row>
    <row r="181" s="14" customFormat="1">
      <c r="A181" s="14"/>
      <c r="B181" s="245"/>
      <c r="C181" s="246"/>
      <c r="D181" s="236" t="s">
        <v>220</v>
      </c>
      <c r="E181" s="247" t="s">
        <v>19</v>
      </c>
      <c r="F181" s="248" t="s">
        <v>3125</v>
      </c>
      <c r="G181" s="246"/>
      <c r="H181" s="249">
        <v>75.599999999999994</v>
      </c>
      <c r="I181" s="250"/>
      <c r="J181" s="246"/>
      <c r="K181" s="246"/>
      <c r="L181" s="251"/>
      <c r="M181" s="252"/>
      <c r="N181" s="253"/>
      <c r="O181" s="253"/>
      <c r="P181" s="253"/>
      <c r="Q181" s="253"/>
      <c r="R181" s="253"/>
      <c r="S181" s="253"/>
      <c r="T181" s="25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5" t="s">
        <v>220</v>
      </c>
      <c r="AU181" s="255" t="s">
        <v>81</v>
      </c>
      <c r="AV181" s="14" t="s">
        <v>81</v>
      </c>
      <c r="AW181" s="14" t="s">
        <v>32</v>
      </c>
      <c r="AX181" s="14" t="s">
        <v>71</v>
      </c>
      <c r="AY181" s="255" t="s">
        <v>209</v>
      </c>
    </row>
    <row r="182" s="16" customFormat="1">
      <c r="A182" s="16"/>
      <c r="B182" s="267"/>
      <c r="C182" s="268"/>
      <c r="D182" s="236" t="s">
        <v>220</v>
      </c>
      <c r="E182" s="269" t="s">
        <v>19</v>
      </c>
      <c r="F182" s="270" t="s">
        <v>370</v>
      </c>
      <c r="G182" s="268"/>
      <c r="H182" s="271">
        <v>75.599999999999994</v>
      </c>
      <c r="I182" s="272"/>
      <c r="J182" s="268"/>
      <c r="K182" s="268"/>
      <c r="L182" s="273"/>
      <c r="M182" s="274"/>
      <c r="N182" s="275"/>
      <c r="O182" s="275"/>
      <c r="P182" s="275"/>
      <c r="Q182" s="275"/>
      <c r="R182" s="275"/>
      <c r="S182" s="275"/>
      <c r="T182" s="27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T182" s="277" t="s">
        <v>220</v>
      </c>
      <c r="AU182" s="277" t="s">
        <v>81</v>
      </c>
      <c r="AV182" s="16" t="s">
        <v>146</v>
      </c>
      <c r="AW182" s="16" t="s">
        <v>32</v>
      </c>
      <c r="AX182" s="16" t="s">
        <v>71</v>
      </c>
      <c r="AY182" s="277" t="s">
        <v>209</v>
      </c>
    </row>
    <row r="183" s="13" customFormat="1">
      <c r="A183" s="13"/>
      <c r="B183" s="234"/>
      <c r="C183" s="235"/>
      <c r="D183" s="236" t="s">
        <v>220</v>
      </c>
      <c r="E183" s="237" t="s">
        <v>19</v>
      </c>
      <c r="F183" s="238" t="s">
        <v>1252</v>
      </c>
      <c r="G183" s="235"/>
      <c r="H183" s="237" t="s">
        <v>19</v>
      </c>
      <c r="I183" s="239"/>
      <c r="J183" s="235"/>
      <c r="K183" s="235"/>
      <c r="L183" s="240"/>
      <c r="M183" s="241"/>
      <c r="N183" s="242"/>
      <c r="O183" s="242"/>
      <c r="P183" s="242"/>
      <c r="Q183" s="242"/>
      <c r="R183" s="242"/>
      <c r="S183" s="242"/>
      <c r="T183" s="24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4" t="s">
        <v>220</v>
      </c>
      <c r="AU183" s="244" t="s">
        <v>81</v>
      </c>
      <c r="AV183" s="13" t="s">
        <v>79</v>
      </c>
      <c r="AW183" s="13" t="s">
        <v>32</v>
      </c>
      <c r="AX183" s="13" t="s">
        <v>71</v>
      </c>
      <c r="AY183" s="244" t="s">
        <v>209</v>
      </c>
    </row>
    <row r="184" s="14" customFormat="1">
      <c r="A184" s="14"/>
      <c r="B184" s="245"/>
      <c r="C184" s="246"/>
      <c r="D184" s="236" t="s">
        <v>220</v>
      </c>
      <c r="E184" s="247" t="s">
        <v>19</v>
      </c>
      <c r="F184" s="248" t="s">
        <v>3126</v>
      </c>
      <c r="G184" s="246"/>
      <c r="H184" s="249">
        <v>72.135000000000005</v>
      </c>
      <c r="I184" s="250"/>
      <c r="J184" s="246"/>
      <c r="K184" s="246"/>
      <c r="L184" s="251"/>
      <c r="M184" s="252"/>
      <c r="N184" s="253"/>
      <c r="O184" s="253"/>
      <c r="P184" s="253"/>
      <c r="Q184" s="253"/>
      <c r="R184" s="253"/>
      <c r="S184" s="253"/>
      <c r="T184" s="25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5" t="s">
        <v>220</v>
      </c>
      <c r="AU184" s="255" t="s">
        <v>81</v>
      </c>
      <c r="AV184" s="14" t="s">
        <v>81</v>
      </c>
      <c r="AW184" s="14" t="s">
        <v>32</v>
      </c>
      <c r="AX184" s="14" t="s">
        <v>71</v>
      </c>
      <c r="AY184" s="255" t="s">
        <v>209</v>
      </c>
    </row>
    <row r="185" s="16" customFormat="1">
      <c r="A185" s="16"/>
      <c r="B185" s="267"/>
      <c r="C185" s="268"/>
      <c r="D185" s="236" t="s">
        <v>220</v>
      </c>
      <c r="E185" s="269" t="s">
        <v>19</v>
      </c>
      <c r="F185" s="270" t="s">
        <v>370</v>
      </c>
      <c r="G185" s="268"/>
      <c r="H185" s="271">
        <v>72.135000000000005</v>
      </c>
      <c r="I185" s="272"/>
      <c r="J185" s="268"/>
      <c r="K185" s="268"/>
      <c r="L185" s="273"/>
      <c r="M185" s="274"/>
      <c r="N185" s="275"/>
      <c r="O185" s="275"/>
      <c r="P185" s="275"/>
      <c r="Q185" s="275"/>
      <c r="R185" s="275"/>
      <c r="S185" s="275"/>
      <c r="T185" s="27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T185" s="277" t="s">
        <v>220</v>
      </c>
      <c r="AU185" s="277" t="s">
        <v>81</v>
      </c>
      <c r="AV185" s="16" t="s">
        <v>146</v>
      </c>
      <c r="AW185" s="16" t="s">
        <v>32</v>
      </c>
      <c r="AX185" s="16" t="s">
        <v>71</v>
      </c>
      <c r="AY185" s="277" t="s">
        <v>209</v>
      </c>
    </row>
    <row r="186" s="15" customFormat="1">
      <c r="A186" s="15"/>
      <c r="B186" s="256"/>
      <c r="C186" s="257"/>
      <c r="D186" s="236" t="s">
        <v>220</v>
      </c>
      <c r="E186" s="258" t="s">
        <v>19</v>
      </c>
      <c r="F186" s="259" t="s">
        <v>271</v>
      </c>
      <c r="G186" s="257"/>
      <c r="H186" s="260">
        <v>147.73500000000001</v>
      </c>
      <c r="I186" s="261"/>
      <c r="J186" s="257"/>
      <c r="K186" s="257"/>
      <c r="L186" s="262"/>
      <c r="M186" s="263"/>
      <c r="N186" s="264"/>
      <c r="O186" s="264"/>
      <c r="P186" s="264"/>
      <c r="Q186" s="264"/>
      <c r="R186" s="264"/>
      <c r="S186" s="264"/>
      <c r="T186" s="26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66" t="s">
        <v>220</v>
      </c>
      <c r="AU186" s="266" t="s">
        <v>81</v>
      </c>
      <c r="AV186" s="15" t="s">
        <v>216</v>
      </c>
      <c r="AW186" s="15" t="s">
        <v>32</v>
      </c>
      <c r="AX186" s="15" t="s">
        <v>79</v>
      </c>
      <c r="AY186" s="266" t="s">
        <v>209</v>
      </c>
    </row>
    <row r="187" s="2" customFormat="1" ht="37.8" customHeight="1">
      <c r="A187" s="41"/>
      <c r="B187" s="42"/>
      <c r="C187" s="216" t="s">
        <v>317</v>
      </c>
      <c r="D187" s="216" t="s">
        <v>211</v>
      </c>
      <c r="E187" s="217" t="s">
        <v>687</v>
      </c>
      <c r="F187" s="218" t="s">
        <v>688</v>
      </c>
      <c r="G187" s="219" t="s">
        <v>362</v>
      </c>
      <c r="H187" s="220">
        <v>64.784999999999997</v>
      </c>
      <c r="I187" s="221"/>
      <c r="J187" s="222">
        <f>ROUND(I187*H187,2)</f>
        <v>0</v>
      </c>
      <c r="K187" s="218" t="s">
        <v>215</v>
      </c>
      <c r="L187" s="47"/>
      <c r="M187" s="223" t="s">
        <v>19</v>
      </c>
      <c r="N187" s="224" t="s">
        <v>42</v>
      </c>
      <c r="O187" s="87"/>
      <c r="P187" s="225">
        <f>O187*H187</f>
        <v>0</v>
      </c>
      <c r="Q187" s="225">
        <v>0</v>
      </c>
      <c r="R187" s="225">
        <f>Q187*H187</f>
        <v>0</v>
      </c>
      <c r="S187" s="225">
        <v>0</v>
      </c>
      <c r="T187" s="226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7" t="s">
        <v>216</v>
      </c>
      <c r="AT187" s="227" t="s">
        <v>211</v>
      </c>
      <c r="AU187" s="227" t="s">
        <v>81</v>
      </c>
      <c r="AY187" s="20" t="s">
        <v>209</v>
      </c>
      <c r="BE187" s="228">
        <f>IF(N187="základní",J187,0)</f>
        <v>0</v>
      </c>
      <c r="BF187" s="228">
        <f>IF(N187="snížená",J187,0)</f>
        <v>0</v>
      </c>
      <c r="BG187" s="228">
        <f>IF(N187="zákl. přenesená",J187,0)</f>
        <v>0</v>
      </c>
      <c r="BH187" s="228">
        <f>IF(N187="sníž. přenesená",J187,0)</f>
        <v>0</v>
      </c>
      <c r="BI187" s="228">
        <f>IF(N187="nulová",J187,0)</f>
        <v>0</v>
      </c>
      <c r="BJ187" s="20" t="s">
        <v>79</v>
      </c>
      <c r="BK187" s="228">
        <f>ROUND(I187*H187,2)</f>
        <v>0</v>
      </c>
      <c r="BL187" s="20" t="s">
        <v>216</v>
      </c>
      <c r="BM187" s="227" t="s">
        <v>2958</v>
      </c>
    </row>
    <row r="188" s="2" customFormat="1">
      <c r="A188" s="41"/>
      <c r="B188" s="42"/>
      <c r="C188" s="43"/>
      <c r="D188" s="229" t="s">
        <v>218</v>
      </c>
      <c r="E188" s="43"/>
      <c r="F188" s="230" t="s">
        <v>690</v>
      </c>
      <c r="G188" s="43"/>
      <c r="H188" s="43"/>
      <c r="I188" s="231"/>
      <c r="J188" s="43"/>
      <c r="K188" s="43"/>
      <c r="L188" s="47"/>
      <c r="M188" s="232"/>
      <c r="N188" s="233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218</v>
      </c>
      <c r="AU188" s="20" t="s">
        <v>81</v>
      </c>
    </row>
    <row r="189" s="13" customFormat="1">
      <c r="A189" s="13"/>
      <c r="B189" s="234"/>
      <c r="C189" s="235"/>
      <c r="D189" s="236" t="s">
        <v>220</v>
      </c>
      <c r="E189" s="237" t="s">
        <v>19</v>
      </c>
      <c r="F189" s="238" t="s">
        <v>2906</v>
      </c>
      <c r="G189" s="235"/>
      <c r="H189" s="237" t="s">
        <v>19</v>
      </c>
      <c r="I189" s="239"/>
      <c r="J189" s="235"/>
      <c r="K189" s="235"/>
      <c r="L189" s="240"/>
      <c r="M189" s="241"/>
      <c r="N189" s="242"/>
      <c r="O189" s="242"/>
      <c r="P189" s="242"/>
      <c r="Q189" s="242"/>
      <c r="R189" s="242"/>
      <c r="S189" s="242"/>
      <c r="T189" s="24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4" t="s">
        <v>220</v>
      </c>
      <c r="AU189" s="244" t="s">
        <v>81</v>
      </c>
      <c r="AV189" s="13" t="s">
        <v>79</v>
      </c>
      <c r="AW189" s="13" t="s">
        <v>32</v>
      </c>
      <c r="AX189" s="13" t="s">
        <v>71</v>
      </c>
      <c r="AY189" s="244" t="s">
        <v>209</v>
      </c>
    </row>
    <row r="190" s="14" customFormat="1">
      <c r="A190" s="14"/>
      <c r="B190" s="245"/>
      <c r="C190" s="246"/>
      <c r="D190" s="236" t="s">
        <v>220</v>
      </c>
      <c r="E190" s="247" t="s">
        <v>19</v>
      </c>
      <c r="F190" s="248" t="s">
        <v>3127</v>
      </c>
      <c r="G190" s="246"/>
      <c r="H190" s="249">
        <v>64.784999999999997</v>
      </c>
      <c r="I190" s="250"/>
      <c r="J190" s="246"/>
      <c r="K190" s="246"/>
      <c r="L190" s="251"/>
      <c r="M190" s="252"/>
      <c r="N190" s="253"/>
      <c r="O190" s="253"/>
      <c r="P190" s="253"/>
      <c r="Q190" s="253"/>
      <c r="R190" s="253"/>
      <c r="S190" s="253"/>
      <c r="T190" s="25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5" t="s">
        <v>220</v>
      </c>
      <c r="AU190" s="255" t="s">
        <v>81</v>
      </c>
      <c r="AV190" s="14" t="s">
        <v>81</v>
      </c>
      <c r="AW190" s="14" t="s">
        <v>32</v>
      </c>
      <c r="AX190" s="14" t="s">
        <v>71</v>
      </c>
      <c r="AY190" s="255" t="s">
        <v>209</v>
      </c>
    </row>
    <row r="191" s="15" customFormat="1">
      <c r="A191" s="15"/>
      <c r="B191" s="256"/>
      <c r="C191" s="257"/>
      <c r="D191" s="236" t="s">
        <v>220</v>
      </c>
      <c r="E191" s="258" t="s">
        <v>19</v>
      </c>
      <c r="F191" s="259" t="s">
        <v>271</v>
      </c>
      <c r="G191" s="257"/>
      <c r="H191" s="260">
        <v>64.784999999999997</v>
      </c>
      <c r="I191" s="261"/>
      <c r="J191" s="257"/>
      <c r="K191" s="257"/>
      <c r="L191" s="262"/>
      <c r="M191" s="263"/>
      <c r="N191" s="264"/>
      <c r="O191" s="264"/>
      <c r="P191" s="264"/>
      <c r="Q191" s="264"/>
      <c r="R191" s="264"/>
      <c r="S191" s="264"/>
      <c r="T191" s="26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66" t="s">
        <v>220</v>
      </c>
      <c r="AU191" s="266" t="s">
        <v>81</v>
      </c>
      <c r="AV191" s="15" t="s">
        <v>216</v>
      </c>
      <c r="AW191" s="15" t="s">
        <v>32</v>
      </c>
      <c r="AX191" s="15" t="s">
        <v>79</v>
      </c>
      <c r="AY191" s="266" t="s">
        <v>209</v>
      </c>
    </row>
    <row r="192" s="2" customFormat="1" ht="16.5" customHeight="1">
      <c r="A192" s="41"/>
      <c r="B192" s="42"/>
      <c r="C192" s="278" t="s">
        <v>324</v>
      </c>
      <c r="D192" s="278" t="s">
        <v>681</v>
      </c>
      <c r="E192" s="279" t="s">
        <v>695</v>
      </c>
      <c r="F192" s="280" t="s">
        <v>696</v>
      </c>
      <c r="G192" s="281" t="s">
        <v>659</v>
      </c>
      <c r="H192" s="282">
        <v>129.56999999999999</v>
      </c>
      <c r="I192" s="283"/>
      <c r="J192" s="284">
        <f>ROUND(I192*H192,2)</f>
        <v>0</v>
      </c>
      <c r="K192" s="280" t="s">
        <v>215</v>
      </c>
      <c r="L192" s="285"/>
      <c r="M192" s="286" t="s">
        <v>19</v>
      </c>
      <c r="N192" s="287" t="s">
        <v>42</v>
      </c>
      <c r="O192" s="87"/>
      <c r="P192" s="225">
        <f>O192*H192</f>
        <v>0</v>
      </c>
      <c r="Q192" s="225">
        <v>0</v>
      </c>
      <c r="R192" s="225">
        <f>Q192*H192</f>
        <v>0</v>
      </c>
      <c r="S192" s="225">
        <v>0</v>
      </c>
      <c r="T192" s="226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227" t="s">
        <v>250</v>
      </c>
      <c r="AT192" s="227" t="s">
        <v>681</v>
      </c>
      <c r="AU192" s="227" t="s">
        <v>81</v>
      </c>
      <c r="AY192" s="20" t="s">
        <v>209</v>
      </c>
      <c r="BE192" s="228">
        <f>IF(N192="základní",J192,0)</f>
        <v>0</v>
      </c>
      <c r="BF192" s="228">
        <f>IF(N192="snížená",J192,0)</f>
        <v>0</v>
      </c>
      <c r="BG192" s="228">
        <f>IF(N192="zákl. přenesená",J192,0)</f>
        <v>0</v>
      </c>
      <c r="BH192" s="228">
        <f>IF(N192="sníž. přenesená",J192,0)</f>
        <v>0</v>
      </c>
      <c r="BI192" s="228">
        <f>IF(N192="nulová",J192,0)</f>
        <v>0</v>
      </c>
      <c r="BJ192" s="20" t="s">
        <v>79</v>
      </c>
      <c r="BK192" s="228">
        <f>ROUND(I192*H192,2)</f>
        <v>0</v>
      </c>
      <c r="BL192" s="20" t="s">
        <v>216</v>
      </c>
      <c r="BM192" s="227" t="s">
        <v>2960</v>
      </c>
    </row>
    <row r="193" s="14" customFormat="1">
      <c r="A193" s="14"/>
      <c r="B193" s="245"/>
      <c r="C193" s="246"/>
      <c r="D193" s="236" t="s">
        <v>220</v>
      </c>
      <c r="E193" s="246"/>
      <c r="F193" s="248" t="s">
        <v>3128</v>
      </c>
      <c r="G193" s="246"/>
      <c r="H193" s="249">
        <v>129.56999999999999</v>
      </c>
      <c r="I193" s="250"/>
      <c r="J193" s="246"/>
      <c r="K193" s="246"/>
      <c r="L193" s="251"/>
      <c r="M193" s="252"/>
      <c r="N193" s="253"/>
      <c r="O193" s="253"/>
      <c r="P193" s="253"/>
      <c r="Q193" s="253"/>
      <c r="R193" s="253"/>
      <c r="S193" s="253"/>
      <c r="T193" s="25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5" t="s">
        <v>220</v>
      </c>
      <c r="AU193" s="255" t="s">
        <v>81</v>
      </c>
      <c r="AV193" s="14" t="s">
        <v>81</v>
      </c>
      <c r="AW193" s="14" t="s">
        <v>4</v>
      </c>
      <c r="AX193" s="14" t="s">
        <v>79</v>
      </c>
      <c r="AY193" s="255" t="s">
        <v>209</v>
      </c>
    </row>
    <row r="194" s="2" customFormat="1" ht="24.15" customHeight="1">
      <c r="A194" s="41"/>
      <c r="B194" s="42"/>
      <c r="C194" s="216" t="s">
        <v>331</v>
      </c>
      <c r="D194" s="216" t="s">
        <v>211</v>
      </c>
      <c r="E194" s="217" t="s">
        <v>1258</v>
      </c>
      <c r="F194" s="218" t="s">
        <v>1259</v>
      </c>
      <c r="G194" s="219" t="s">
        <v>258</v>
      </c>
      <c r="H194" s="220">
        <v>224</v>
      </c>
      <c r="I194" s="221"/>
      <c r="J194" s="222">
        <f>ROUND(I194*H194,2)</f>
        <v>0</v>
      </c>
      <c r="K194" s="218" t="s">
        <v>215</v>
      </c>
      <c r="L194" s="47"/>
      <c r="M194" s="223" t="s">
        <v>19</v>
      </c>
      <c r="N194" s="224" t="s">
        <v>42</v>
      </c>
      <c r="O194" s="87"/>
      <c r="P194" s="225">
        <f>O194*H194</f>
        <v>0</v>
      </c>
      <c r="Q194" s="225">
        <v>0</v>
      </c>
      <c r="R194" s="225">
        <f>Q194*H194</f>
        <v>0</v>
      </c>
      <c r="S194" s="225">
        <v>0</v>
      </c>
      <c r="T194" s="226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7" t="s">
        <v>216</v>
      </c>
      <c r="AT194" s="227" t="s">
        <v>211</v>
      </c>
      <c r="AU194" s="227" t="s">
        <v>81</v>
      </c>
      <c r="AY194" s="20" t="s">
        <v>209</v>
      </c>
      <c r="BE194" s="228">
        <f>IF(N194="základní",J194,0)</f>
        <v>0</v>
      </c>
      <c r="BF194" s="228">
        <f>IF(N194="snížená",J194,0)</f>
        <v>0</v>
      </c>
      <c r="BG194" s="228">
        <f>IF(N194="zákl. přenesená",J194,0)</f>
        <v>0</v>
      </c>
      <c r="BH194" s="228">
        <f>IF(N194="sníž. přenesená",J194,0)</f>
        <v>0</v>
      </c>
      <c r="BI194" s="228">
        <f>IF(N194="nulová",J194,0)</f>
        <v>0</v>
      </c>
      <c r="BJ194" s="20" t="s">
        <v>79</v>
      </c>
      <c r="BK194" s="228">
        <f>ROUND(I194*H194,2)</f>
        <v>0</v>
      </c>
      <c r="BL194" s="20" t="s">
        <v>216</v>
      </c>
      <c r="BM194" s="227" t="s">
        <v>2962</v>
      </c>
    </row>
    <row r="195" s="2" customFormat="1">
      <c r="A195" s="41"/>
      <c r="B195" s="42"/>
      <c r="C195" s="43"/>
      <c r="D195" s="229" t="s">
        <v>218</v>
      </c>
      <c r="E195" s="43"/>
      <c r="F195" s="230" t="s">
        <v>1261</v>
      </c>
      <c r="G195" s="43"/>
      <c r="H195" s="43"/>
      <c r="I195" s="231"/>
      <c r="J195" s="43"/>
      <c r="K195" s="43"/>
      <c r="L195" s="47"/>
      <c r="M195" s="232"/>
      <c r="N195" s="233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218</v>
      </c>
      <c r="AU195" s="20" t="s">
        <v>81</v>
      </c>
    </row>
    <row r="196" s="13" customFormat="1">
      <c r="A196" s="13"/>
      <c r="B196" s="234"/>
      <c r="C196" s="235"/>
      <c r="D196" s="236" t="s">
        <v>220</v>
      </c>
      <c r="E196" s="237" t="s">
        <v>19</v>
      </c>
      <c r="F196" s="238" t="s">
        <v>337</v>
      </c>
      <c r="G196" s="235"/>
      <c r="H196" s="237" t="s">
        <v>19</v>
      </c>
      <c r="I196" s="239"/>
      <c r="J196" s="235"/>
      <c r="K196" s="235"/>
      <c r="L196" s="240"/>
      <c r="M196" s="241"/>
      <c r="N196" s="242"/>
      <c r="O196" s="242"/>
      <c r="P196" s="242"/>
      <c r="Q196" s="242"/>
      <c r="R196" s="242"/>
      <c r="S196" s="242"/>
      <c r="T196" s="24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4" t="s">
        <v>220</v>
      </c>
      <c r="AU196" s="244" t="s">
        <v>81</v>
      </c>
      <c r="AV196" s="13" t="s">
        <v>79</v>
      </c>
      <c r="AW196" s="13" t="s">
        <v>32</v>
      </c>
      <c r="AX196" s="13" t="s">
        <v>71</v>
      </c>
      <c r="AY196" s="244" t="s">
        <v>209</v>
      </c>
    </row>
    <row r="197" s="14" customFormat="1">
      <c r="A197" s="14"/>
      <c r="B197" s="245"/>
      <c r="C197" s="246"/>
      <c r="D197" s="236" t="s">
        <v>220</v>
      </c>
      <c r="E197" s="247" t="s">
        <v>19</v>
      </c>
      <c r="F197" s="248" t="s">
        <v>3129</v>
      </c>
      <c r="G197" s="246"/>
      <c r="H197" s="249">
        <v>224</v>
      </c>
      <c r="I197" s="250"/>
      <c r="J197" s="246"/>
      <c r="K197" s="246"/>
      <c r="L197" s="251"/>
      <c r="M197" s="252"/>
      <c r="N197" s="253"/>
      <c r="O197" s="253"/>
      <c r="P197" s="253"/>
      <c r="Q197" s="253"/>
      <c r="R197" s="253"/>
      <c r="S197" s="253"/>
      <c r="T197" s="25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5" t="s">
        <v>220</v>
      </c>
      <c r="AU197" s="255" t="s">
        <v>81</v>
      </c>
      <c r="AV197" s="14" t="s">
        <v>81</v>
      </c>
      <c r="AW197" s="14" t="s">
        <v>32</v>
      </c>
      <c r="AX197" s="14" t="s">
        <v>79</v>
      </c>
      <c r="AY197" s="255" t="s">
        <v>209</v>
      </c>
    </row>
    <row r="198" s="2" customFormat="1" ht="24.15" customHeight="1">
      <c r="A198" s="41"/>
      <c r="B198" s="42"/>
      <c r="C198" s="216" t="s">
        <v>7</v>
      </c>
      <c r="D198" s="216" t="s">
        <v>211</v>
      </c>
      <c r="E198" s="217" t="s">
        <v>1262</v>
      </c>
      <c r="F198" s="218" t="s">
        <v>1263</v>
      </c>
      <c r="G198" s="219" t="s">
        <v>258</v>
      </c>
      <c r="H198" s="220">
        <v>224</v>
      </c>
      <c r="I198" s="221"/>
      <c r="J198" s="222">
        <f>ROUND(I198*H198,2)</f>
        <v>0</v>
      </c>
      <c r="K198" s="218" t="s">
        <v>215</v>
      </c>
      <c r="L198" s="47"/>
      <c r="M198" s="223" t="s">
        <v>19</v>
      </c>
      <c r="N198" s="224" t="s">
        <v>42</v>
      </c>
      <c r="O198" s="87"/>
      <c r="P198" s="225">
        <f>O198*H198</f>
        <v>0</v>
      </c>
      <c r="Q198" s="225">
        <v>0</v>
      </c>
      <c r="R198" s="225">
        <f>Q198*H198</f>
        <v>0</v>
      </c>
      <c r="S198" s="225">
        <v>0</v>
      </c>
      <c r="T198" s="226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7" t="s">
        <v>216</v>
      </c>
      <c r="AT198" s="227" t="s">
        <v>211</v>
      </c>
      <c r="AU198" s="227" t="s">
        <v>81</v>
      </c>
      <c r="AY198" s="20" t="s">
        <v>209</v>
      </c>
      <c r="BE198" s="228">
        <f>IF(N198="základní",J198,0)</f>
        <v>0</v>
      </c>
      <c r="BF198" s="228">
        <f>IF(N198="snížená",J198,0)</f>
        <v>0</v>
      </c>
      <c r="BG198" s="228">
        <f>IF(N198="zákl. přenesená",J198,0)</f>
        <v>0</v>
      </c>
      <c r="BH198" s="228">
        <f>IF(N198="sníž. přenesená",J198,0)</f>
        <v>0</v>
      </c>
      <c r="BI198" s="228">
        <f>IF(N198="nulová",J198,0)</f>
        <v>0</v>
      </c>
      <c r="BJ198" s="20" t="s">
        <v>79</v>
      </c>
      <c r="BK198" s="228">
        <f>ROUND(I198*H198,2)</f>
        <v>0</v>
      </c>
      <c r="BL198" s="20" t="s">
        <v>216</v>
      </c>
      <c r="BM198" s="227" t="s">
        <v>2964</v>
      </c>
    </row>
    <row r="199" s="2" customFormat="1">
      <c r="A199" s="41"/>
      <c r="B199" s="42"/>
      <c r="C199" s="43"/>
      <c r="D199" s="229" t="s">
        <v>218</v>
      </c>
      <c r="E199" s="43"/>
      <c r="F199" s="230" t="s">
        <v>1265</v>
      </c>
      <c r="G199" s="43"/>
      <c r="H199" s="43"/>
      <c r="I199" s="231"/>
      <c r="J199" s="43"/>
      <c r="K199" s="43"/>
      <c r="L199" s="47"/>
      <c r="M199" s="232"/>
      <c r="N199" s="233"/>
      <c r="O199" s="87"/>
      <c r="P199" s="87"/>
      <c r="Q199" s="87"/>
      <c r="R199" s="87"/>
      <c r="S199" s="87"/>
      <c r="T199" s="88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0" t="s">
        <v>218</v>
      </c>
      <c r="AU199" s="20" t="s">
        <v>81</v>
      </c>
    </row>
    <row r="200" s="2" customFormat="1" ht="16.5" customHeight="1">
      <c r="A200" s="41"/>
      <c r="B200" s="42"/>
      <c r="C200" s="278" t="s">
        <v>344</v>
      </c>
      <c r="D200" s="278" t="s">
        <v>681</v>
      </c>
      <c r="E200" s="279" t="s">
        <v>1266</v>
      </c>
      <c r="F200" s="280" t="s">
        <v>1267</v>
      </c>
      <c r="G200" s="281" t="s">
        <v>725</v>
      </c>
      <c r="H200" s="282">
        <v>6.7199999999999998</v>
      </c>
      <c r="I200" s="283"/>
      <c r="J200" s="284">
        <f>ROUND(I200*H200,2)</f>
        <v>0</v>
      </c>
      <c r="K200" s="280" t="s">
        <v>215</v>
      </c>
      <c r="L200" s="285"/>
      <c r="M200" s="286" t="s">
        <v>19</v>
      </c>
      <c r="N200" s="287" t="s">
        <v>42</v>
      </c>
      <c r="O200" s="87"/>
      <c r="P200" s="225">
        <f>O200*H200</f>
        <v>0</v>
      </c>
      <c r="Q200" s="225">
        <v>0.001</v>
      </c>
      <c r="R200" s="225">
        <f>Q200*H200</f>
        <v>0.0067200000000000003</v>
      </c>
      <c r="S200" s="225">
        <v>0</v>
      </c>
      <c r="T200" s="226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7" t="s">
        <v>250</v>
      </c>
      <c r="AT200" s="227" t="s">
        <v>681</v>
      </c>
      <c r="AU200" s="227" t="s">
        <v>81</v>
      </c>
      <c r="AY200" s="20" t="s">
        <v>209</v>
      </c>
      <c r="BE200" s="228">
        <f>IF(N200="základní",J200,0)</f>
        <v>0</v>
      </c>
      <c r="BF200" s="228">
        <f>IF(N200="snížená",J200,0)</f>
        <v>0</v>
      </c>
      <c r="BG200" s="228">
        <f>IF(N200="zákl. přenesená",J200,0)</f>
        <v>0</v>
      </c>
      <c r="BH200" s="228">
        <f>IF(N200="sníž. přenesená",J200,0)</f>
        <v>0</v>
      </c>
      <c r="BI200" s="228">
        <f>IF(N200="nulová",J200,0)</f>
        <v>0</v>
      </c>
      <c r="BJ200" s="20" t="s">
        <v>79</v>
      </c>
      <c r="BK200" s="228">
        <f>ROUND(I200*H200,2)</f>
        <v>0</v>
      </c>
      <c r="BL200" s="20" t="s">
        <v>216</v>
      </c>
      <c r="BM200" s="227" t="s">
        <v>2965</v>
      </c>
    </row>
    <row r="201" s="14" customFormat="1">
      <c r="A201" s="14"/>
      <c r="B201" s="245"/>
      <c r="C201" s="246"/>
      <c r="D201" s="236" t="s">
        <v>220</v>
      </c>
      <c r="E201" s="246"/>
      <c r="F201" s="248" t="s">
        <v>3130</v>
      </c>
      <c r="G201" s="246"/>
      <c r="H201" s="249">
        <v>6.7199999999999998</v>
      </c>
      <c r="I201" s="250"/>
      <c r="J201" s="246"/>
      <c r="K201" s="246"/>
      <c r="L201" s="251"/>
      <c r="M201" s="252"/>
      <c r="N201" s="253"/>
      <c r="O201" s="253"/>
      <c r="P201" s="253"/>
      <c r="Q201" s="253"/>
      <c r="R201" s="253"/>
      <c r="S201" s="253"/>
      <c r="T201" s="25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5" t="s">
        <v>220</v>
      </c>
      <c r="AU201" s="255" t="s">
        <v>81</v>
      </c>
      <c r="AV201" s="14" t="s">
        <v>81</v>
      </c>
      <c r="AW201" s="14" t="s">
        <v>4</v>
      </c>
      <c r="AX201" s="14" t="s">
        <v>79</v>
      </c>
      <c r="AY201" s="255" t="s">
        <v>209</v>
      </c>
    </row>
    <row r="202" s="12" customFormat="1" ht="22.8" customHeight="1">
      <c r="A202" s="12"/>
      <c r="B202" s="200"/>
      <c r="C202" s="201"/>
      <c r="D202" s="202" t="s">
        <v>70</v>
      </c>
      <c r="E202" s="214" t="s">
        <v>216</v>
      </c>
      <c r="F202" s="214" t="s">
        <v>739</v>
      </c>
      <c r="G202" s="201"/>
      <c r="H202" s="201"/>
      <c r="I202" s="204"/>
      <c r="J202" s="215">
        <f>BK202</f>
        <v>0</v>
      </c>
      <c r="K202" s="201"/>
      <c r="L202" s="206"/>
      <c r="M202" s="207"/>
      <c r="N202" s="208"/>
      <c r="O202" s="208"/>
      <c r="P202" s="209">
        <f>SUM(P203:P208)</f>
        <v>0</v>
      </c>
      <c r="Q202" s="208"/>
      <c r="R202" s="209">
        <f>SUM(R203:R208)</f>
        <v>0</v>
      </c>
      <c r="S202" s="208"/>
      <c r="T202" s="210">
        <f>SUM(T203:T208)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11" t="s">
        <v>79</v>
      </c>
      <c r="AT202" s="212" t="s">
        <v>70</v>
      </c>
      <c r="AU202" s="212" t="s">
        <v>79</v>
      </c>
      <c r="AY202" s="211" t="s">
        <v>209</v>
      </c>
      <c r="BK202" s="213">
        <f>SUM(BK203:BK208)</f>
        <v>0</v>
      </c>
    </row>
    <row r="203" s="2" customFormat="1" ht="21.75" customHeight="1">
      <c r="A203" s="41"/>
      <c r="B203" s="42"/>
      <c r="C203" s="216" t="s">
        <v>354</v>
      </c>
      <c r="D203" s="216" t="s">
        <v>211</v>
      </c>
      <c r="E203" s="217" t="s">
        <v>741</v>
      </c>
      <c r="F203" s="218" t="s">
        <v>742</v>
      </c>
      <c r="G203" s="219" t="s">
        <v>362</v>
      </c>
      <c r="H203" s="220">
        <v>18.510000000000002</v>
      </c>
      <c r="I203" s="221"/>
      <c r="J203" s="222">
        <f>ROUND(I203*H203,2)</f>
        <v>0</v>
      </c>
      <c r="K203" s="218" t="s">
        <v>215</v>
      </c>
      <c r="L203" s="47"/>
      <c r="M203" s="223" t="s">
        <v>19</v>
      </c>
      <c r="N203" s="224" t="s">
        <v>42</v>
      </c>
      <c r="O203" s="87"/>
      <c r="P203" s="225">
        <f>O203*H203</f>
        <v>0</v>
      </c>
      <c r="Q203" s="225">
        <v>0</v>
      </c>
      <c r="R203" s="225">
        <f>Q203*H203</f>
        <v>0</v>
      </c>
      <c r="S203" s="225">
        <v>0</v>
      </c>
      <c r="T203" s="226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27" t="s">
        <v>216</v>
      </c>
      <c r="AT203" s="227" t="s">
        <v>211</v>
      </c>
      <c r="AU203" s="227" t="s">
        <v>81</v>
      </c>
      <c r="AY203" s="20" t="s">
        <v>209</v>
      </c>
      <c r="BE203" s="228">
        <f>IF(N203="základní",J203,0)</f>
        <v>0</v>
      </c>
      <c r="BF203" s="228">
        <f>IF(N203="snížená",J203,0)</f>
        <v>0</v>
      </c>
      <c r="BG203" s="228">
        <f>IF(N203="zákl. přenesená",J203,0)</f>
        <v>0</v>
      </c>
      <c r="BH203" s="228">
        <f>IF(N203="sníž. přenesená",J203,0)</f>
        <v>0</v>
      </c>
      <c r="BI203" s="228">
        <f>IF(N203="nulová",J203,0)</f>
        <v>0</v>
      </c>
      <c r="BJ203" s="20" t="s">
        <v>79</v>
      </c>
      <c r="BK203" s="228">
        <f>ROUND(I203*H203,2)</f>
        <v>0</v>
      </c>
      <c r="BL203" s="20" t="s">
        <v>216</v>
      </c>
      <c r="BM203" s="227" t="s">
        <v>2967</v>
      </c>
    </row>
    <row r="204" s="2" customFormat="1">
      <c r="A204" s="41"/>
      <c r="B204" s="42"/>
      <c r="C204" s="43"/>
      <c r="D204" s="229" t="s">
        <v>218</v>
      </c>
      <c r="E204" s="43"/>
      <c r="F204" s="230" t="s">
        <v>744</v>
      </c>
      <c r="G204" s="43"/>
      <c r="H204" s="43"/>
      <c r="I204" s="231"/>
      <c r="J204" s="43"/>
      <c r="K204" s="43"/>
      <c r="L204" s="47"/>
      <c r="M204" s="232"/>
      <c r="N204" s="233"/>
      <c r="O204" s="87"/>
      <c r="P204" s="87"/>
      <c r="Q204" s="87"/>
      <c r="R204" s="87"/>
      <c r="S204" s="87"/>
      <c r="T204" s="88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T204" s="20" t="s">
        <v>218</v>
      </c>
      <c r="AU204" s="20" t="s">
        <v>81</v>
      </c>
    </row>
    <row r="205" s="13" customFormat="1">
      <c r="A205" s="13"/>
      <c r="B205" s="234"/>
      <c r="C205" s="235"/>
      <c r="D205" s="236" t="s">
        <v>220</v>
      </c>
      <c r="E205" s="237" t="s">
        <v>19</v>
      </c>
      <c r="F205" s="238" t="s">
        <v>2906</v>
      </c>
      <c r="G205" s="235"/>
      <c r="H205" s="237" t="s">
        <v>19</v>
      </c>
      <c r="I205" s="239"/>
      <c r="J205" s="235"/>
      <c r="K205" s="235"/>
      <c r="L205" s="240"/>
      <c r="M205" s="241"/>
      <c r="N205" s="242"/>
      <c r="O205" s="242"/>
      <c r="P205" s="242"/>
      <c r="Q205" s="242"/>
      <c r="R205" s="242"/>
      <c r="S205" s="242"/>
      <c r="T205" s="24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4" t="s">
        <v>220</v>
      </c>
      <c r="AU205" s="244" t="s">
        <v>81</v>
      </c>
      <c r="AV205" s="13" t="s">
        <v>79</v>
      </c>
      <c r="AW205" s="13" t="s">
        <v>32</v>
      </c>
      <c r="AX205" s="13" t="s">
        <v>71</v>
      </c>
      <c r="AY205" s="244" t="s">
        <v>209</v>
      </c>
    </row>
    <row r="206" s="13" customFormat="1">
      <c r="A206" s="13"/>
      <c r="B206" s="234"/>
      <c r="C206" s="235"/>
      <c r="D206" s="236" t="s">
        <v>220</v>
      </c>
      <c r="E206" s="237" t="s">
        <v>19</v>
      </c>
      <c r="F206" s="238" t="s">
        <v>745</v>
      </c>
      <c r="G206" s="235"/>
      <c r="H206" s="237" t="s">
        <v>19</v>
      </c>
      <c r="I206" s="239"/>
      <c r="J206" s="235"/>
      <c r="K206" s="235"/>
      <c r="L206" s="240"/>
      <c r="M206" s="241"/>
      <c r="N206" s="242"/>
      <c r="O206" s="242"/>
      <c r="P206" s="242"/>
      <c r="Q206" s="242"/>
      <c r="R206" s="242"/>
      <c r="S206" s="242"/>
      <c r="T206" s="24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4" t="s">
        <v>220</v>
      </c>
      <c r="AU206" s="244" t="s">
        <v>81</v>
      </c>
      <c r="AV206" s="13" t="s">
        <v>79</v>
      </c>
      <c r="AW206" s="13" t="s">
        <v>32</v>
      </c>
      <c r="AX206" s="13" t="s">
        <v>71</v>
      </c>
      <c r="AY206" s="244" t="s">
        <v>209</v>
      </c>
    </row>
    <row r="207" s="14" customFormat="1">
      <c r="A207" s="14"/>
      <c r="B207" s="245"/>
      <c r="C207" s="246"/>
      <c r="D207" s="236" t="s">
        <v>220</v>
      </c>
      <c r="E207" s="247" t="s">
        <v>19</v>
      </c>
      <c r="F207" s="248" t="s">
        <v>3131</v>
      </c>
      <c r="G207" s="246"/>
      <c r="H207" s="249">
        <v>18.510000000000002</v>
      </c>
      <c r="I207" s="250"/>
      <c r="J207" s="246"/>
      <c r="K207" s="246"/>
      <c r="L207" s="251"/>
      <c r="M207" s="252"/>
      <c r="N207" s="253"/>
      <c r="O207" s="253"/>
      <c r="P207" s="253"/>
      <c r="Q207" s="253"/>
      <c r="R207" s="253"/>
      <c r="S207" s="253"/>
      <c r="T207" s="25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5" t="s">
        <v>220</v>
      </c>
      <c r="AU207" s="255" t="s">
        <v>81</v>
      </c>
      <c r="AV207" s="14" t="s">
        <v>81</v>
      </c>
      <c r="AW207" s="14" t="s">
        <v>32</v>
      </c>
      <c r="AX207" s="14" t="s">
        <v>71</v>
      </c>
      <c r="AY207" s="255" t="s">
        <v>209</v>
      </c>
    </row>
    <row r="208" s="15" customFormat="1">
      <c r="A208" s="15"/>
      <c r="B208" s="256"/>
      <c r="C208" s="257"/>
      <c r="D208" s="236" t="s">
        <v>220</v>
      </c>
      <c r="E208" s="258" t="s">
        <v>19</v>
      </c>
      <c r="F208" s="259" t="s">
        <v>271</v>
      </c>
      <c r="G208" s="257"/>
      <c r="H208" s="260">
        <v>18.510000000000002</v>
      </c>
      <c r="I208" s="261"/>
      <c r="J208" s="257"/>
      <c r="K208" s="257"/>
      <c r="L208" s="262"/>
      <c r="M208" s="263"/>
      <c r="N208" s="264"/>
      <c r="O208" s="264"/>
      <c r="P208" s="264"/>
      <c r="Q208" s="264"/>
      <c r="R208" s="264"/>
      <c r="S208" s="264"/>
      <c r="T208" s="26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T208" s="266" t="s">
        <v>220</v>
      </c>
      <c r="AU208" s="266" t="s">
        <v>81</v>
      </c>
      <c r="AV208" s="15" t="s">
        <v>216</v>
      </c>
      <c r="AW208" s="15" t="s">
        <v>32</v>
      </c>
      <c r="AX208" s="15" t="s">
        <v>79</v>
      </c>
      <c r="AY208" s="266" t="s">
        <v>209</v>
      </c>
    </row>
    <row r="209" s="12" customFormat="1" ht="22.8" customHeight="1">
      <c r="A209" s="12"/>
      <c r="B209" s="200"/>
      <c r="C209" s="201"/>
      <c r="D209" s="202" t="s">
        <v>70</v>
      </c>
      <c r="E209" s="214" t="s">
        <v>236</v>
      </c>
      <c r="F209" s="214" t="s">
        <v>759</v>
      </c>
      <c r="G209" s="201"/>
      <c r="H209" s="201"/>
      <c r="I209" s="204"/>
      <c r="J209" s="215">
        <f>BK209</f>
        <v>0</v>
      </c>
      <c r="K209" s="201"/>
      <c r="L209" s="206"/>
      <c r="M209" s="207"/>
      <c r="N209" s="208"/>
      <c r="O209" s="208"/>
      <c r="P209" s="209">
        <f>SUM(P210:P214)</f>
        <v>0</v>
      </c>
      <c r="Q209" s="208"/>
      <c r="R209" s="209">
        <f>SUM(R210:R214)</f>
        <v>0</v>
      </c>
      <c r="S209" s="208"/>
      <c r="T209" s="210">
        <f>SUM(T210:T214)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11" t="s">
        <v>79</v>
      </c>
      <c r="AT209" s="212" t="s">
        <v>70</v>
      </c>
      <c r="AU209" s="212" t="s">
        <v>79</v>
      </c>
      <c r="AY209" s="211" t="s">
        <v>209</v>
      </c>
      <c r="BK209" s="213">
        <f>SUM(BK210:BK214)</f>
        <v>0</v>
      </c>
    </row>
    <row r="210" s="2" customFormat="1" ht="24.15" customHeight="1">
      <c r="A210" s="41"/>
      <c r="B210" s="42"/>
      <c r="C210" s="216" t="s">
        <v>359</v>
      </c>
      <c r="D210" s="216" t="s">
        <v>211</v>
      </c>
      <c r="E210" s="217" t="s">
        <v>1282</v>
      </c>
      <c r="F210" s="218" t="s">
        <v>1283</v>
      </c>
      <c r="G210" s="219" t="s">
        <v>258</v>
      </c>
      <c r="H210" s="220">
        <v>173.40000000000001</v>
      </c>
      <c r="I210" s="221"/>
      <c r="J210" s="222">
        <f>ROUND(I210*H210,2)</f>
        <v>0</v>
      </c>
      <c r="K210" s="218" t="s">
        <v>215</v>
      </c>
      <c r="L210" s="47"/>
      <c r="M210" s="223" t="s">
        <v>19</v>
      </c>
      <c r="N210" s="224" t="s">
        <v>42</v>
      </c>
      <c r="O210" s="87"/>
      <c r="P210" s="225">
        <f>O210*H210</f>
        <v>0</v>
      </c>
      <c r="Q210" s="225">
        <v>0</v>
      </c>
      <c r="R210" s="225">
        <f>Q210*H210</f>
        <v>0</v>
      </c>
      <c r="S210" s="225">
        <v>0</v>
      </c>
      <c r="T210" s="226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7" t="s">
        <v>216</v>
      </c>
      <c r="AT210" s="227" t="s">
        <v>211</v>
      </c>
      <c r="AU210" s="227" t="s">
        <v>81</v>
      </c>
      <c r="AY210" s="20" t="s">
        <v>209</v>
      </c>
      <c r="BE210" s="228">
        <f>IF(N210="základní",J210,0)</f>
        <v>0</v>
      </c>
      <c r="BF210" s="228">
        <f>IF(N210="snížená",J210,0)</f>
        <v>0</v>
      </c>
      <c r="BG210" s="228">
        <f>IF(N210="zákl. přenesená",J210,0)</f>
        <v>0</v>
      </c>
      <c r="BH210" s="228">
        <f>IF(N210="sníž. přenesená",J210,0)</f>
        <v>0</v>
      </c>
      <c r="BI210" s="228">
        <f>IF(N210="nulová",J210,0)</f>
        <v>0</v>
      </c>
      <c r="BJ210" s="20" t="s">
        <v>79</v>
      </c>
      <c r="BK210" s="228">
        <f>ROUND(I210*H210,2)</f>
        <v>0</v>
      </c>
      <c r="BL210" s="20" t="s">
        <v>216</v>
      </c>
      <c r="BM210" s="227" t="s">
        <v>2970</v>
      </c>
    </row>
    <row r="211" s="2" customFormat="1">
      <c r="A211" s="41"/>
      <c r="B211" s="42"/>
      <c r="C211" s="43"/>
      <c r="D211" s="229" t="s">
        <v>218</v>
      </c>
      <c r="E211" s="43"/>
      <c r="F211" s="230" t="s">
        <v>1285</v>
      </c>
      <c r="G211" s="43"/>
      <c r="H211" s="43"/>
      <c r="I211" s="231"/>
      <c r="J211" s="43"/>
      <c r="K211" s="43"/>
      <c r="L211" s="47"/>
      <c r="M211" s="232"/>
      <c r="N211" s="233"/>
      <c r="O211" s="87"/>
      <c r="P211" s="87"/>
      <c r="Q211" s="87"/>
      <c r="R211" s="87"/>
      <c r="S211" s="87"/>
      <c r="T211" s="88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0" t="s">
        <v>218</v>
      </c>
      <c r="AU211" s="20" t="s">
        <v>81</v>
      </c>
    </row>
    <row r="212" s="13" customFormat="1">
      <c r="A212" s="13"/>
      <c r="B212" s="234"/>
      <c r="C212" s="235"/>
      <c r="D212" s="236" t="s">
        <v>220</v>
      </c>
      <c r="E212" s="237" t="s">
        <v>19</v>
      </c>
      <c r="F212" s="238" t="s">
        <v>1185</v>
      </c>
      <c r="G212" s="235"/>
      <c r="H212" s="237" t="s">
        <v>19</v>
      </c>
      <c r="I212" s="239"/>
      <c r="J212" s="235"/>
      <c r="K212" s="235"/>
      <c r="L212" s="240"/>
      <c r="M212" s="241"/>
      <c r="N212" s="242"/>
      <c r="O212" s="242"/>
      <c r="P212" s="242"/>
      <c r="Q212" s="242"/>
      <c r="R212" s="242"/>
      <c r="S212" s="242"/>
      <c r="T212" s="24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4" t="s">
        <v>220</v>
      </c>
      <c r="AU212" s="244" t="s">
        <v>81</v>
      </c>
      <c r="AV212" s="13" t="s">
        <v>79</v>
      </c>
      <c r="AW212" s="13" t="s">
        <v>32</v>
      </c>
      <c r="AX212" s="13" t="s">
        <v>71</v>
      </c>
      <c r="AY212" s="244" t="s">
        <v>209</v>
      </c>
    </row>
    <row r="213" s="13" customFormat="1">
      <c r="A213" s="13"/>
      <c r="B213" s="234"/>
      <c r="C213" s="235"/>
      <c r="D213" s="236" t="s">
        <v>220</v>
      </c>
      <c r="E213" s="237" t="s">
        <v>19</v>
      </c>
      <c r="F213" s="238" t="s">
        <v>1286</v>
      </c>
      <c r="G213" s="235"/>
      <c r="H213" s="237" t="s">
        <v>19</v>
      </c>
      <c r="I213" s="239"/>
      <c r="J213" s="235"/>
      <c r="K213" s="235"/>
      <c r="L213" s="240"/>
      <c r="M213" s="241"/>
      <c r="N213" s="242"/>
      <c r="O213" s="242"/>
      <c r="P213" s="242"/>
      <c r="Q213" s="242"/>
      <c r="R213" s="242"/>
      <c r="S213" s="242"/>
      <c r="T213" s="24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4" t="s">
        <v>220</v>
      </c>
      <c r="AU213" s="244" t="s">
        <v>81</v>
      </c>
      <c r="AV213" s="13" t="s">
        <v>79</v>
      </c>
      <c r="AW213" s="13" t="s">
        <v>32</v>
      </c>
      <c r="AX213" s="13" t="s">
        <v>71</v>
      </c>
      <c r="AY213" s="244" t="s">
        <v>209</v>
      </c>
    </row>
    <row r="214" s="14" customFormat="1">
      <c r="A214" s="14"/>
      <c r="B214" s="245"/>
      <c r="C214" s="246"/>
      <c r="D214" s="236" t="s">
        <v>220</v>
      </c>
      <c r="E214" s="247" t="s">
        <v>19</v>
      </c>
      <c r="F214" s="248" t="s">
        <v>3132</v>
      </c>
      <c r="G214" s="246"/>
      <c r="H214" s="249">
        <v>173.40000000000001</v>
      </c>
      <c r="I214" s="250"/>
      <c r="J214" s="246"/>
      <c r="K214" s="246"/>
      <c r="L214" s="251"/>
      <c r="M214" s="252"/>
      <c r="N214" s="253"/>
      <c r="O214" s="253"/>
      <c r="P214" s="253"/>
      <c r="Q214" s="253"/>
      <c r="R214" s="253"/>
      <c r="S214" s="253"/>
      <c r="T214" s="25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5" t="s">
        <v>220</v>
      </c>
      <c r="AU214" s="255" t="s">
        <v>81</v>
      </c>
      <c r="AV214" s="14" t="s">
        <v>81</v>
      </c>
      <c r="AW214" s="14" t="s">
        <v>32</v>
      </c>
      <c r="AX214" s="14" t="s">
        <v>79</v>
      </c>
      <c r="AY214" s="255" t="s">
        <v>209</v>
      </c>
    </row>
    <row r="215" s="12" customFormat="1" ht="22.8" customHeight="1">
      <c r="A215" s="12"/>
      <c r="B215" s="200"/>
      <c r="C215" s="201"/>
      <c r="D215" s="202" t="s">
        <v>70</v>
      </c>
      <c r="E215" s="214" t="s">
        <v>250</v>
      </c>
      <c r="F215" s="214" t="s">
        <v>802</v>
      </c>
      <c r="G215" s="201"/>
      <c r="H215" s="201"/>
      <c r="I215" s="204"/>
      <c r="J215" s="215">
        <f>BK215</f>
        <v>0</v>
      </c>
      <c r="K215" s="201"/>
      <c r="L215" s="206"/>
      <c r="M215" s="207"/>
      <c r="N215" s="208"/>
      <c r="O215" s="208"/>
      <c r="P215" s="209">
        <f>SUM(P216:P254)</f>
        <v>0</v>
      </c>
      <c r="Q215" s="208"/>
      <c r="R215" s="209">
        <f>SUM(R216:R254)</f>
        <v>6.2225585000000008</v>
      </c>
      <c r="S215" s="208"/>
      <c r="T215" s="210">
        <f>SUM(T216:T254)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11" t="s">
        <v>79</v>
      </c>
      <c r="AT215" s="212" t="s">
        <v>70</v>
      </c>
      <c r="AU215" s="212" t="s">
        <v>79</v>
      </c>
      <c r="AY215" s="211" t="s">
        <v>209</v>
      </c>
      <c r="BK215" s="213">
        <f>SUM(BK216:BK254)</f>
        <v>0</v>
      </c>
    </row>
    <row r="216" s="2" customFormat="1" ht="24.15" customHeight="1">
      <c r="A216" s="41"/>
      <c r="B216" s="42"/>
      <c r="C216" s="216" t="s">
        <v>372</v>
      </c>
      <c r="D216" s="216" t="s">
        <v>211</v>
      </c>
      <c r="E216" s="217" t="s">
        <v>2990</v>
      </c>
      <c r="F216" s="218" t="s">
        <v>2991</v>
      </c>
      <c r="G216" s="219" t="s">
        <v>299</v>
      </c>
      <c r="H216" s="220">
        <v>308.5</v>
      </c>
      <c r="I216" s="221"/>
      <c r="J216" s="222">
        <f>ROUND(I216*H216,2)</f>
        <v>0</v>
      </c>
      <c r="K216" s="218" t="s">
        <v>215</v>
      </c>
      <c r="L216" s="47"/>
      <c r="M216" s="223" t="s">
        <v>19</v>
      </c>
      <c r="N216" s="224" t="s">
        <v>42</v>
      </c>
      <c r="O216" s="87"/>
      <c r="P216" s="225">
        <f>O216*H216</f>
        <v>0</v>
      </c>
      <c r="Q216" s="225">
        <v>0</v>
      </c>
      <c r="R216" s="225">
        <f>Q216*H216</f>
        <v>0</v>
      </c>
      <c r="S216" s="225">
        <v>0</v>
      </c>
      <c r="T216" s="226">
        <f>S216*H216</f>
        <v>0</v>
      </c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R216" s="227" t="s">
        <v>216</v>
      </c>
      <c r="AT216" s="227" t="s">
        <v>211</v>
      </c>
      <c r="AU216" s="227" t="s">
        <v>81</v>
      </c>
      <c r="AY216" s="20" t="s">
        <v>209</v>
      </c>
      <c r="BE216" s="228">
        <f>IF(N216="základní",J216,0)</f>
        <v>0</v>
      </c>
      <c r="BF216" s="228">
        <f>IF(N216="snížená",J216,0)</f>
        <v>0</v>
      </c>
      <c r="BG216" s="228">
        <f>IF(N216="zákl. přenesená",J216,0)</f>
        <v>0</v>
      </c>
      <c r="BH216" s="228">
        <f>IF(N216="sníž. přenesená",J216,0)</f>
        <v>0</v>
      </c>
      <c r="BI216" s="228">
        <f>IF(N216="nulová",J216,0)</f>
        <v>0</v>
      </c>
      <c r="BJ216" s="20" t="s">
        <v>79</v>
      </c>
      <c r="BK216" s="228">
        <f>ROUND(I216*H216,2)</f>
        <v>0</v>
      </c>
      <c r="BL216" s="20" t="s">
        <v>216</v>
      </c>
      <c r="BM216" s="227" t="s">
        <v>2992</v>
      </c>
    </row>
    <row r="217" s="2" customFormat="1">
      <c r="A217" s="41"/>
      <c r="B217" s="42"/>
      <c r="C217" s="43"/>
      <c r="D217" s="229" t="s">
        <v>218</v>
      </c>
      <c r="E217" s="43"/>
      <c r="F217" s="230" t="s">
        <v>2993</v>
      </c>
      <c r="G217" s="43"/>
      <c r="H217" s="43"/>
      <c r="I217" s="231"/>
      <c r="J217" s="43"/>
      <c r="K217" s="43"/>
      <c r="L217" s="47"/>
      <c r="M217" s="232"/>
      <c r="N217" s="233"/>
      <c r="O217" s="87"/>
      <c r="P217" s="87"/>
      <c r="Q217" s="87"/>
      <c r="R217" s="87"/>
      <c r="S217" s="87"/>
      <c r="T217" s="88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T217" s="20" t="s">
        <v>218</v>
      </c>
      <c r="AU217" s="20" t="s">
        <v>81</v>
      </c>
    </row>
    <row r="218" s="13" customFormat="1">
      <c r="A218" s="13"/>
      <c r="B218" s="234"/>
      <c r="C218" s="235"/>
      <c r="D218" s="236" t="s">
        <v>220</v>
      </c>
      <c r="E218" s="237" t="s">
        <v>19</v>
      </c>
      <c r="F218" s="238" t="s">
        <v>221</v>
      </c>
      <c r="G218" s="235"/>
      <c r="H218" s="237" t="s">
        <v>19</v>
      </c>
      <c r="I218" s="239"/>
      <c r="J218" s="235"/>
      <c r="K218" s="235"/>
      <c r="L218" s="240"/>
      <c r="M218" s="241"/>
      <c r="N218" s="242"/>
      <c r="O218" s="242"/>
      <c r="P218" s="242"/>
      <c r="Q218" s="242"/>
      <c r="R218" s="242"/>
      <c r="S218" s="242"/>
      <c r="T218" s="24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4" t="s">
        <v>220</v>
      </c>
      <c r="AU218" s="244" t="s">
        <v>81</v>
      </c>
      <c r="AV218" s="13" t="s">
        <v>79</v>
      </c>
      <c r="AW218" s="13" t="s">
        <v>32</v>
      </c>
      <c r="AX218" s="13" t="s">
        <v>71</v>
      </c>
      <c r="AY218" s="244" t="s">
        <v>209</v>
      </c>
    </row>
    <row r="219" s="13" customFormat="1">
      <c r="A219" s="13"/>
      <c r="B219" s="234"/>
      <c r="C219" s="235"/>
      <c r="D219" s="236" t="s">
        <v>220</v>
      </c>
      <c r="E219" s="237" t="s">
        <v>19</v>
      </c>
      <c r="F219" s="238" t="s">
        <v>2906</v>
      </c>
      <c r="G219" s="235"/>
      <c r="H219" s="237" t="s">
        <v>19</v>
      </c>
      <c r="I219" s="239"/>
      <c r="J219" s="235"/>
      <c r="K219" s="235"/>
      <c r="L219" s="240"/>
      <c r="M219" s="241"/>
      <c r="N219" s="242"/>
      <c r="O219" s="242"/>
      <c r="P219" s="242"/>
      <c r="Q219" s="242"/>
      <c r="R219" s="242"/>
      <c r="S219" s="242"/>
      <c r="T219" s="24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4" t="s">
        <v>220</v>
      </c>
      <c r="AU219" s="244" t="s">
        <v>81</v>
      </c>
      <c r="AV219" s="13" t="s">
        <v>79</v>
      </c>
      <c r="AW219" s="13" t="s">
        <v>32</v>
      </c>
      <c r="AX219" s="13" t="s">
        <v>71</v>
      </c>
      <c r="AY219" s="244" t="s">
        <v>209</v>
      </c>
    </row>
    <row r="220" s="13" customFormat="1">
      <c r="A220" s="13"/>
      <c r="B220" s="234"/>
      <c r="C220" s="235"/>
      <c r="D220" s="236" t="s">
        <v>220</v>
      </c>
      <c r="E220" s="237" t="s">
        <v>19</v>
      </c>
      <c r="F220" s="238" t="s">
        <v>3133</v>
      </c>
      <c r="G220" s="235"/>
      <c r="H220" s="237" t="s">
        <v>19</v>
      </c>
      <c r="I220" s="239"/>
      <c r="J220" s="235"/>
      <c r="K220" s="235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220</v>
      </c>
      <c r="AU220" s="244" t="s">
        <v>81</v>
      </c>
      <c r="AV220" s="13" t="s">
        <v>79</v>
      </c>
      <c r="AW220" s="13" t="s">
        <v>32</v>
      </c>
      <c r="AX220" s="13" t="s">
        <v>71</v>
      </c>
      <c r="AY220" s="244" t="s">
        <v>209</v>
      </c>
    </row>
    <row r="221" s="14" customFormat="1">
      <c r="A221" s="14"/>
      <c r="B221" s="245"/>
      <c r="C221" s="246"/>
      <c r="D221" s="236" t="s">
        <v>220</v>
      </c>
      <c r="E221" s="247" t="s">
        <v>19</v>
      </c>
      <c r="F221" s="248" t="s">
        <v>3134</v>
      </c>
      <c r="G221" s="246"/>
      <c r="H221" s="249">
        <v>308.5</v>
      </c>
      <c r="I221" s="250"/>
      <c r="J221" s="246"/>
      <c r="K221" s="246"/>
      <c r="L221" s="251"/>
      <c r="M221" s="252"/>
      <c r="N221" s="253"/>
      <c r="O221" s="253"/>
      <c r="P221" s="253"/>
      <c r="Q221" s="253"/>
      <c r="R221" s="253"/>
      <c r="S221" s="253"/>
      <c r="T221" s="25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5" t="s">
        <v>220</v>
      </c>
      <c r="AU221" s="255" t="s">
        <v>81</v>
      </c>
      <c r="AV221" s="14" t="s">
        <v>81</v>
      </c>
      <c r="AW221" s="14" t="s">
        <v>32</v>
      </c>
      <c r="AX221" s="14" t="s">
        <v>79</v>
      </c>
      <c r="AY221" s="255" t="s">
        <v>209</v>
      </c>
    </row>
    <row r="222" s="2" customFormat="1" ht="24.15" customHeight="1">
      <c r="A222" s="41"/>
      <c r="B222" s="42"/>
      <c r="C222" s="278" t="s">
        <v>378</v>
      </c>
      <c r="D222" s="278" t="s">
        <v>681</v>
      </c>
      <c r="E222" s="279" t="s">
        <v>2996</v>
      </c>
      <c r="F222" s="280" t="s">
        <v>2997</v>
      </c>
      <c r="G222" s="281" t="s">
        <v>299</v>
      </c>
      <c r="H222" s="282">
        <v>313.12799999999999</v>
      </c>
      <c r="I222" s="283"/>
      <c r="J222" s="284">
        <f>ROUND(I222*H222,2)</f>
        <v>0</v>
      </c>
      <c r="K222" s="280" t="s">
        <v>215</v>
      </c>
      <c r="L222" s="285"/>
      <c r="M222" s="286" t="s">
        <v>19</v>
      </c>
      <c r="N222" s="287" t="s">
        <v>42</v>
      </c>
      <c r="O222" s="87"/>
      <c r="P222" s="225">
        <f>O222*H222</f>
        <v>0</v>
      </c>
      <c r="Q222" s="225">
        <v>0.00050000000000000001</v>
      </c>
      <c r="R222" s="225">
        <f>Q222*H222</f>
        <v>0.15656400000000001</v>
      </c>
      <c r="S222" s="225">
        <v>0</v>
      </c>
      <c r="T222" s="226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27" t="s">
        <v>250</v>
      </c>
      <c r="AT222" s="227" t="s">
        <v>681</v>
      </c>
      <c r="AU222" s="227" t="s">
        <v>81</v>
      </c>
      <c r="AY222" s="20" t="s">
        <v>209</v>
      </c>
      <c r="BE222" s="228">
        <f>IF(N222="základní",J222,0)</f>
        <v>0</v>
      </c>
      <c r="BF222" s="228">
        <f>IF(N222="snížená",J222,0)</f>
        <v>0</v>
      </c>
      <c r="BG222" s="228">
        <f>IF(N222="zákl. přenesená",J222,0)</f>
        <v>0</v>
      </c>
      <c r="BH222" s="228">
        <f>IF(N222="sníž. přenesená",J222,0)</f>
        <v>0</v>
      </c>
      <c r="BI222" s="228">
        <f>IF(N222="nulová",J222,0)</f>
        <v>0</v>
      </c>
      <c r="BJ222" s="20" t="s">
        <v>79</v>
      </c>
      <c r="BK222" s="228">
        <f>ROUND(I222*H222,2)</f>
        <v>0</v>
      </c>
      <c r="BL222" s="20" t="s">
        <v>216</v>
      </c>
      <c r="BM222" s="227" t="s">
        <v>2998</v>
      </c>
    </row>
    <row r="223" s="14" customFormat="1">
      <c r="A223" s="14"/>
      <c r="B223" s="245"/>
      <c r="C223" s="246"/>
      <c r="D223" s="236" t="s">
        <v>220</v>
      </c>
      <c r="E223" s="246"/>
      <c r="F223" s="248" t="s">
        <v>3135</v>
      </c>
      <c r="G223" s="246"/>
      <c r="H223" s="249">
        <v>313.12799999999999</v>
      </c>
      <c r="I223" s="250"/>
      <c r="J223" s="246"/>
      <c r="K223" s="246"/>
      <c r="L223" s="251"/>
      <c r="M223" s="252"/>
      <c r="N223" s="253"/>
      <c r="O223" s="253"/>
      <c r="P223" s="253"/>
      <c r="Q223" s="253"/>
      <c r="R223" s="253"/>
      <c r="S223" s="253"/>
      <c r="T223" s="25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5" t="s">
        <v>220</v>
      </c>
      <c r="AU223" s="255" t="s">
        <v>81</v>
      </c>
      <c r="AV223" s="14" t="s">
        <v>81</v>
      </c>
      <c r="AW223" s="14" t="s">
        <v>4</v>
      </c>
      <c r="AX223" s="14" t="s">
        <v>79</v>
      </c>
      <c r="AY223" s="255" t="s">
        <v>209</v>
      </c>
    </row>
    <row r="224" s="2" customFormat="1" ht="21.75" customHeight="1">
      <c r="A224" s="41"/>
      <c r="B224" s="42"/>
      <c r="C224" s="216" t="s">
        <v>384</v>
      </c>
      <c r="D224" s="216" t="s">
        <v>211</v>
      </c>
      <c r="E224" s="217" t="s">
        <v>3009</v>
      </c>
      <c r="F224" s="218" t="s">
        <v>3010</v>
      </c>
      <c r="G224" s="219" t="s">
        <v>214</v>
      </c>
      <c r="H224" s="220">
        <v>202</v>
      </c>
      <c r="I224" s="221"/>
      <c r="J224" s="222">
        <f>ROUND(I224*H224,2)</f>
        <v>0</v>
      </c>
      <c r="K224" s="218" t="s">
        <v>215</v>
      </c>
      <c r="L224" s="47"/>
      <c r="M224" s="223" t="s">
        <v>19</v>
      </c>
      <c r="N224" s="224" t="s">
        <v>42</v>
      </c>
      <c r="O224" s="87"/>
      <c r="P224" s="225">
        <f>O224*H224</f>
        <v>0</v>
      </c>
      <c r="Q224" s="225">
        <v>0</v>
      </c>
      <c r="R224" s="225">
        <f>Q224*H224</f>
        <v>0</v>
      </c>
      <c r="S224" s="225">
        <v>0</v>
      </c>
      <c r="T224" s="226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27" t="s">
        <v>216</v>
      </c>
      <c r="AT224" s="227" t="s">
        <v>211</v>
      </c>
      <c r="AU224" s="227" t="s">
        <v>81</v>
      </c>
      <c r="AY224" s="20" t="s">
        <v>209</v>
      </c>
      <c r="BE224" s="228">
        <f>IF(N224="základní",J224,0)</f>
        <v>0</v>
      </c>
      <c r="BF224" s="228">
        <f>IF(N224="snížená",J224,0)</f>
        <v>0</v>
      </c>
      <c r="BG224" s="228">
        <f>IF(N224="zákl. přenesená",J224,0)</f>
        <v>0</v>
      </c>
      <c r="BH224" s="228">
        <f>IF(N224="sníž. přenesená",J224,0)</f>
        <v>0</v>
      </c>
      <c r="BI224" s="228">
        <f>IF(N224="nulová",J224,0)</f>
        <v>0</v>
      </c>
      <c r="BJ224" s="20" t="s">
        <v>79</v>
      </c>
      <c r="BK224" s="228">
        <f>ROUND(I224*H224,2)</f>
        <v>0</v>
      </c>
      <c r="BL224" s="20" t="s">
        <v>216</v>
      </c>
      <c r="BM224" s="227" t="s">
        <v>3011</v>
      </c>
    </row>
    <row r="225" s="2" customFormat="1">
      <c r="A225" s="41"/>
      <c r="B225" s="42"/>
      <c r="C225" s="43"/>
      <c r="D225" s="229" t="s">
        <v>218</v>
      </c>
      <c r="E225" s="43"/>
      <c r="F225" s="230" t="s">
        <v>3012</v>
      </c>
      <c r="G225" s="43"/>
      <c r="H225" s="43"/>
      <c r="I225" s="231"/>
      <c r="J225" s="43"/>
      <c r="K225" s="43"/>
      <c r="L225" s="47"/>
      <c r="M225" s="232"/>
      <c r="N225" s="233"/>
      <c r="O225" s="87"/>
      <c r="P225" s="87"/>
      <c r="Q225" s="87"/>
      <c r="R225" s="87"/>
      <c r="S225" s="87"/>
      <c r="T225" s="88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0" t="s">
        <v>218</v>
      </c>
      <c r="AU225" s="20" t="s">
        <v>81</v>
      </c>
    </row>
    <row r="226" s="14" customFormat="1">
      <c r="A226" s="14"/>
      <c r="B226" s="245"/>
      <c r="C226" s="246"/>
      <c r="D226" s="236" t="s">
        <v>220</v>
      </c>
      <c r="E226" s="247" t="s">
        <v>19</v>
      </c>
      <c r="F226" s="248" t="s">
        <v>3136</v>
      </c>
      <c r="G226" s="246"/>
      <c r="H226" s="249">
        <v>202</v>
      </c>
      <c r="I226" s="250"/>
      <c r="J226" s="246"/>
      <c r="K226" s="246"/>
      <c r="L226" s="251"/>
      <c r="M226" s="252"/>
      <c r="N226" s="253"/>
      <c r="O226" s="253"/>
      <c r="P226" s="253"/>
      <c r="Q226" s="253"/>
      <c r="R226" s="253"/>
      <c r="S226" s="253"/>
      <c r="T226" s="25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5" t="s">
        <v>220</v>
      </c>
      <c r="AU226" s="255" t="s">
        <v>81</v>
      </c>
      <c r="AV226" s="14" t="s">
        <v>81</v>
      </c>
      <c r="AW226" s="14" t="s">
        <v>32</v>
      </c>
      <c r="AX226" s="14" t="s">
        <v>79</v>
      </c>
      <c r="AY226" s="255" t="s">
        <v>209</v>
      </c>
    </row>
    <row r="227" s="2" customFormat="1" ht="16.5" customHeight="1">
      <c r="A227" s="41"/>
      <c r="B227" s="42"/>
      <c r="C227" s="278" t="s">
        <v>390</v>
      </c>
      <c r="D227" s="278" t="s">
        <v>681</v>
      </c>
      <c r="E227" s="279" t="s">
        <v>3014</v>
      </c>
      <c r="F227" s="280" t="s">
        <v>3015</v>
      </c>
      <c r="G227" s="281" t="s">
        <v>214</v>
      </c>
      <c r="H227" s="282">
        <v>202</v>
      </c>
      <c r="I227" s="283"/>
      <c r="J227" s="284">
        <f>ROUND(I227*H227,2)</f>
        <v>0</v>
      </c>
      <c r="K227" s="280" t="s">
        <v>19</v>
      </c>
      <c r="L227" s="285"/>
      <c r="M227" s="286" t="s">
        <v>19</v>
      </c>
      <c r="N227" s="287" t="s">
        <v>42</v>
      </c>
      <c r="O227" s="87"/>
      <c r="P227" s="225">
        <f>O227*H227</f>
        <v>0</v>
      </c>
      <c r="Q227" s="225">
        <v>0.00016000000000000001</v>
      </c>
      <c r="R227" s="225">
        <f>Q227*H227</f>
        <v>0.032320000000000002</v>
      </c>
      <c r="S227" s="225">
        <v>0</v>
      </c>
      <c r="T227" s="226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27" t="s">
        <v>250</v>
      </c>
      <c r="AT227" s="227" t="s">
        <v>681</v>
      </c>
      <c r="AU227" s="227" t="s">
        <v>81</v>
      </c>
      <c r="AY227" s="20" t="s">
        <v>209</v>
      </c>
      <c r="BE227" s="228">
        <f>IF(N227="základní",J227,0)</f>
        <v>0</v>
      </c>
      <c r="BF227" s="228">
        <f>IF(N227="snížená",J227,0)</f>
        <v>0</v>
      </c>
      <c r="BG227" s="228">
        <f>IF(N227="zákl. přenesená",J227,0)</f>
        <v>0</v>
      </c>
      <c r="BH227" s="228">
        <f>IF(N227="sníž. přenesená",J227,0)</f>
        <v>0</v>
      </c>
      <c r="BI227" s="228">
        <f>IF(N227="nulová",J227,0)</f>
        <v>0</v>
      </c>
      <c r="BJ227" s="20" t="s">
        <v>79</v>
      </c>
      <c r="BK227" s="228">
        <f>ROUND(I227*H227,2)</f>
        <v>0</v>
      </c>
      <c r="BL227" s="20" t="s">
        <v>216</v>
      </c>
      <c r="BM227" s="227" t="s">
        <v>3016</v>
      </c>
    </row>
    <row r="228" s="2" customFormat="1" ht="21.75" customHeight="1">
      <c r="A228" s="41"/>
      <c r="B228" s="42"/>
      <c r="C228" s="216" t="s">
        <v>399</v>
      </c>
      <c r="D228" s="216" t="s">
        <v>211</v>
      </c>
      <c r="E228" s="217" t="s">
        <v>3025</v>
      </c>
      <c r="F228" s="218" t="s">
        <v>3026</v>
      </c>
      <c r="G228" s="219" t="s">
        <v>214</v>
      </c>
      <c r="H228" s="220">
        <v>101</v>
      </c>
      <c r="I228" s="221"/>
      <c r="J228" s="222">
        <f>ROUND(I228*H228,2)</f>
        <v>0</v>
      </c>
      <c r="K228" s="218" t="s">
        <v>215</v>
      </c>
      <c r="L228" s="47"/>
      <c r="M228" s="223" t="s">
        <v>19</v>
      </c>
      <c r="N228" s="224" t="s">
        <v>42</v>
      </c>
      <c r="O228" s="87"/>
      <c r="P228" s="225">
        <f>O228*H228</f>
        <v>0</v>
      </c>
      <c r="Q228" s="225">
        <v>0</v>
      </c>
      <c r="R228" s="225">
        <f>Q228*H228</f>
        <v>0</v>
      </c>
      <c r="S228" s="225">
        <v>0</v>
      </c>
      <c r="T228" s="226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227" t="s">
        <v>216</v>
      </c>
      <c r="AT228" s="227" t="s">
        <v>211</v>
      </c>
      <c r="AU228" s="227" t="s">
        <v>81</v>
      </c>
      <c r="AY228" s="20" t="s">
        <v>209</v>
      </c>
      <c r="BE228" s="228">
        <f>IF(N228="základní",J228,0)</f>
        <v>0</v>
      </c>
      <c r="BF228" s="228">
        <f>IF(N228="snížená",J228,0)</f>
        <v>0</v>
      </c>
      <c r="BG228" s="228">
        <f>IF(N228="zákl. přenesená",J228,0)</f>
        <v>0</v>
      </c>
      <c r="BH228" s="228">
        <f>IF(N228="sníž. přenesená",J228,0)</f>
        <v>0</v>
      </c>
      <c r="BI228" s="228">
        <f>IF(N228="nulová",J228,0)</f>
        <v>0</v>
      </c>
      <c r="BJ228" s="20" t="s">
        <v>79</v>
      </c>
      <c r="BK228" s="228">
        <f>ROUND(I228*H228,2)</f>
        <v>0</v>
      </c>
      <c r="BL228" s="20" t="s">
        <v>216</v>
      </c>
      <c r="BM228" s="227" t="s">
        <v>3027</v>
      </c>
    </row>
    <row r="229" s="2" customFormat="1">
      <c r="A229" s="41"/>
      <c r="B229" s="42"/>
      <c r="C229" s="43"/>
      <c r="D229" s="229" t="s">
        <v>218</v>
      </c>
      <c r="E229" s="43"/>
      <c r="F229" s="230" t="s">
        <v>3028</v>
      </c>
      <c r="G229" s="43"/>
      <c r="H229" s="43"/>
      <c r="I229" s="231"/>
      <c r="J229" s="43"/>
      <c r="K229" s="43"/>
      <c r="L229" s="47"/>
      <c r="M229" s="232"/>
      <c r="N229" s="233"/>
      <c r="O229" s="87"/>
      <c r="P229" s="87"/>
      <c r="Q229" s="87"/>
      <c r="R229" s="87"/>
      <c r="S229" s="87"/>
      <c r="T229" s="88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T229" s="20" t="s">
        <v>218</v>
      </c>
      <c r="AU229" s="20" t="s">
        <v>81</v>
      </c>
    </row>
    <row r="230" s="13" customFormat="1">
      <c r="A230" s="13"/>
      <c r="B230" s="234"/>
      <c r="C230" s="235"/>
      <c r="D230" s="236" t="s">
        <v>220</v>
      </c>
      <c r="E230" s="237" t="s">
        <v>19</v>
      </c>
      <c r="F230" s="238" t="s">
        <v>2906</v>
      </c>
      <c r="G230" s="235"/>
      <c r="H230" s="237" t="s">
        <v>19</v>
      </c>
      <c r="I230" s="239"/>
      <c r="J230" s="235"/>
      <c r="K230" s="235"/>
      <c r="L230" s="240"/>
      <c r="M230" s="241"/>
      <c r="N230" s="242"/>
      <c r="O230" s="242"/>
      <c r="P230" s="242"/>
      <c r="Q230" s="242"/>
      <c r="R230" s="242"/>
      <c r="S230" s="242"/>
      <c r="T230" s="24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4" t="s">
        <v>220</v>
      </c>
      <c r="AU230" s="244" t="s">
        <v>81</v>
      </c>
      <c r="AV230" s="13" t="s">
        <v>79</v>
      </c>
      <c r="AW230" s="13" t="s">
        <v>32</v>
      </c>
      <c r="AX230" s="13" t="s">
        <v>71</v>
      </c>
      <c r="AY230" s="244" t="s">
        <v>209</v>
      </c>
    </row>
    <row r="231" s="13" customFormat="1">
      <c r="A231" s="13"/>
      <c r="B231" s="234"/>
      <c r="C231" s="235"/>
      <c r="D231" s="236" t="s">
        <v>220</v>
      </c>
      <c r="E231" s="237" t="s">
        <v>19</v>
      </c>
      <c r="F231" s="238" t="s">
        <v>3133</v>
      </c>
      <c r="G231" s="235"/>
      <c r="H231" s="237" t="s">
        <v>19</v>
      </c>
      <c r="I231" s="239"/>
      <c r="J231" s="235"/>
      <c r="K231" s="235"/>
      <c r="L231" s="240"/>
      <c r="M231" s="241"/>
      <c r="N231" s="242"/>
      <c r="O231" s="242"/>
      <c r="P231" s="242"/>
      <c r="Q231" s="242"/>
      <c r="R231" s="242"/>
      <c r="S231" s="242"/>
      <c r="T231" s="24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4" t="s">
        <v>220</v>
      </c>
      <c r="AU231" s="244" t="s">
        <v>81</v>
      </c>
      <c r="AV231" s="13" t="s">
        <v>79</v>
      </c>
      <c r="AW231" s="13" t="s">
        <v>32</v>
      </c>
      <c r="AX231" s="13" t="s">
        <v>71</v>
      </c>
      <c r="AY231" s="244" t="s">
        <v>209</v>
      </c>
    </row>
    <row r="232" s="14" customFormat="1">
      <c r="A232" s="14"/>
      <c r="B232" s="245"/>
      <c r="C232" s="246"/>
      <c r="D232" s="236" t="s">
        <v>220</v>
      </c>
      <c r="E232" s="247" t="s">
        <v>19</v>
      </c>
      <c r="F232" s="248" t="s">
        <v>3137</v>
      </c>
      <c r="G232" s="246"/>
      <c r="H232" s="249">
        <v>101</v>
      </c>
      <c r="I232" s="250"/>
      <c r="J232" s="246"/>
      <c r="K232" s="246"/>
      <c r="L232" s="251"/>
      <c r="M232" s="252"/>
      <c r="N232" s="253"/>
      <c r="O232" s="253"/>
      <c r="P232" s="253"/>
      <c r="Q232" s="253"/>
      <c r="R232" s="253"/>
      <c r="S232" s="253"/>
      <c r="T232" s="25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5" t="s">
        <v>220</v>
      </c>
      <c r="AU232" s="255" t="s">
        <v>81</v>
      </c>
      <c r="AV232" s="14" t="s">
        <v>81</v>
      </c>
      <c r="AW232" s="14" t="s">
        <v>32</v>
      </c>
      <c r="AX232" s="14" t="s">
        <v>79</v>
      </c>
      <c r="AY232" s="255" t="s">
        <v>209</v>
      </c>
    </row>
    <row r="233" s="2" customFormat="1" ht="16.5" customHeight="1">
      <c r="A233" s="41"/>
      <c r="B233" s="42"/>
      <c r="C233" s="278" t="s">
        <v>405</v>
      </c>
      <c r="D233" s="278" t="s">
        <v>681</v>
      </c>
      <c r="E233" s="279" t="s">
        <v>3029</v>
      </c>
      <c r="F233" s="280" t="s">
        <v>3030</v>
      </c>
      <c r="G233" s="281" t="s">
        <v>214</v>
      </c>
      <c r="H233" s="282">
        <v>101</v>
      </c>
      <c r="I233" s="283"/>
      <c r="J233" s="284">
        <f>ROUND(I233*H233,2)</f>
        <v>0</v>
      </c>
      <c r="K233" s="280" t="s">
        <v>215</v>
      </c>
      <c r="L233" s="285"/>
      <c r="M233" s="286" t="s">
        <v>19</v>
      </c>
      <c r="N233" s="287" t="s">
        <v>42</v>
      </c>
      <c r="O233" s="87"/>
      <c r="P233" s="225">
        <f>O233*H233</f>
        <v>0</v>
      </c>
      <c r="Q233" s="225">
        <v>0.0025000000000000001</v>
      </c>
      <c r="R233" s="225">
        <f>Q233*H233</f>
        <v>0.2525</v>
      </c>
      <c r="S233" s="225">
        <v>0</v>
      </c>
      <c r="T233" s="226">
        <f>S233*H233</f>
        <v>0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227" t="s">
        <v>250</v>
      </c>
      <c r="AT233" s="227" t="s">
        <v>681</v>
      </c>
      <c r="AU233" s="227" t="s">
        <v>81</v>
      </c>
      <c r="AY233" s="20" t="s">
        <v>209</v>
      </c>
      <c r="BE233" s="228">
        <f>IF(N233="základní",J233,0)</f>
        <v>0</v>
      </c>
      <c r="BF233" s="228">
        <f>IF(N233="snížená",J233,0)</f>
        <v>0</v>
      </c>
      <c r="BG233" s="228">
        <f>IF(N233="zákl. přenesená",J233,0)</f>
        <v>0</v>
      </c>
      <c r="BH233" s="228">
        <f>IF(N233="sníž. přenesená",J233,0)</f>
        <v>0</v>
      </c>
      <c r="BI233" s="228">
        <f>IF(N233="nulová",J233,0)</f>
        <v>0</v>
      </c>
      <c r="BJ233" s="20" t="s">
        <v>79</v>
      </c>
      <c r="BK233" s="228">
        <f>ROUND(I233*H233,2)</f>
        <v>0</v>
      </c>
      <c r="BL233" s="20" t="s">
        <v>216</v>
      </c>
      <c r="BM233" s="227" t="s">
        <v>3031</v>
      </c>
    </row>
    <row r="234" s="2" customFormat="1" ht="24.15" customHeight="1">
      <c r="A234" s="41"/>
      <c r="B234" s="42"/>
      <c r="C234" s="216" t="s">
        <v>411</v>
      </c>
      <c r="D234" s="216" t="s">
        <v>211</v>
      </c>
      <c r="E234" s="217" t="s">
        <v>3039</v>
      </c>
      <c r="F234" s="218" t="s">
        <v>3040</v>
      </c>
      <c r="G234" s="219" t="s">
        <v>214</v>
      </c>
      <c r="H234" s="220">
        <v>100</v>
      </c>
      <c r="I234" s="221"/>
      <c r="J234" s="222">
        <f>ROUND(I234*H234,2)</f>
        <v>0</v>
      </c>
      <c r="K234" s="218" t="s">
        <v>215</v>
      </c>
      <c r="L234" s="47"/>
      <c r="M234" s="223" t="s">
        <v>19</v>
      </c>
      <c r="N234" s="224" t="s">
        <v>42</v>
      </c>
      <c r="O234" s="87"/>
      <c r="P234" s="225">
        <f>O234*H234</f>
        <v>0</v>
      </c>
      <c r="Q234" s="225">
        <v>0</v>
      </c>
      <c r="R234" s="225">
        <f>Q234*H234</f>
        <v>0</v>
      </c>
      <c r="S234" s="225">
        <v>0</v>
      </c>
      <c r="T234" s="226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27" t="s">
        <v>216</v>
      </c>
      <c r="AT234" s="227" t="s">
        <v>211</v>
      </c>
      <c r="AU234" s="227" t="s">
        <v>81</v>
      </c>
      <c r="AY234" s="20" t="s">
        <v>209</v>
      </c>
      <c r="BE234" s="228">
        <f>IF(N234="základní",J234,0)</f>
        <v>0</v>
      </c>
      <c r="BF234" s="228">
        <f>IF(N234="snížená",J234,0)</f>
        <v>0</v>
      </c>
      <c r="BG234" s="228">
        <f>IF(N234="zákl. přenesená",J234,0)</f>
        <v>0</v>
      </c>
      <c r="BH234" s="228">
        <f>IF(N234="sníž. přenesená",J234,0)</f>
        <v>0</v>
      </c>
      <c r="BI234" s="228">
        <f>IF(N234="nulová",J234,0)</f>
        <v>0</v>
      </c>
      <c r="BJ234" s="20" t="s">
        <v>79</v>
      </c>
      <c r="BK234" s="228">
        <f>ROUND(I234*H234,2)</f>
        <v>0</v>
      </c>
      <c r="BL234" s="20" t="s">
        <v>216</v>
      </c>
      <c r="BM234" s="227" t="s">
        <v>3041</v>
      </c>
    </row>
    <row r="235" s="2" customFormat="1">
      <c r="A235" s="41"/>
      <c r="B235" s="42"/>
      <c r="C235" s="43"/>
      <c r="D235" s="229" t="s">
        <v>218</v>
      </c>
      <c r="E235" s="43"/>
      <c r="F235" s="230" t="s">
        <v>3042</v>
      </c>
      <c r="G235" s="43"/>
      <c r="H235" s="43"/>
      <c r="I235" s="231"/>
      <c r="J235" s="43"/>
      <c r="K235" s="43"/>
      <c r="L235" s="47"/>
      <c r="M235" s="232"/>
      <c r="N235" s="233"/>
      <c r="O235" s="87"/>
      <c r="P235" s="87"/>
      <c r="Q235" s="87"/>
      <c r="R235" s="87"/>
      <c r="S235" s="87"/>
      <c r="T235" s="88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T235" s="20" t="s">
        <v>218</v>
      </c>
      <c r="AU235" s="20" t="s">
        <v>81</v>
      </c>
    </row>
    <row r="236" s="13" customFormat="1">
      <c r="A236" s="13"/>
      <c r="B236" s="234"/>
      <c r="C236" s="235"/>
      <c r="D236" s="236" t="s">
        <v>220</v>
      </c>
      <c r="E236" s="237" t="s">
        <v>19</v>
      </c>
      <c r="F236" s="238" t="s">
        <v>2906</v>
      </c>
      <c r="G236" s="235"/>
      <c r="H236" s="237" t="s">
        <v>19</v>
      </c>
      <c r="I236" s="239"/>
      <c r="J236" s="235"/>
      <c r="K236" s="235"/>
      <c r="L236" s="240"/>
      <c r="M236" s="241"/>
      <c r="N236" s="242"/>
      <c r="O236" s="242"/>
      <c r="P236" s="242"/>
      <c r="Q236" s="242"/>
      <c r="R236" s="242"/>
      <c r="S236" s="242"/>
      <c r="T236" s="24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4" t="s">
        <v>220</v>
      </c>
      <c r="AU236" s="244" t="s">
        <v>81</v>
      </c>
      <c r="AV236" s="13" t="s">
        <v>79</v>
      </c>
      <c r="AW236" s="13" t="s">
        <v>32</v>
      </c>
      <c r="AX236" s="13" t="s">
        <v>71</v>
      </c>
      <c r="AY236" s="244" t="s">
        <v>209</v>
      </c>
    </row>
    <row r="237" s="14" customFormat="1">
      <c r="A237" s="14"/>
      <c r="B237" s="245"/>
      <c r="C237" s="246"/>
      <c r="D237" s="236" t="s">
        <v>220</v>
      </c>
      <c r="E237" s="247" t="s">
        <v>19</v>
      </c>
      <c r="F237" s="248" t="s">
        <v>3138</v>
      </c>
      <c r="G237" s="246"/>
      <c r="H237" s="249">
        <v>100</v>
      </c>
      <c r="I237" s="250"/>
      <c r="J237" s="246"/>
      <c r="K237" s="246"/>
      <c r="L237" s="251"/>
      <c r="M237" s="252"/>
      <c r="N237" s="253"/>
      <c r="O237" s="253"/>
      <c r="P237" s="253"/>
      <c r="Q237" s="253"/>
      <c r="R237" s="253"/>
      <c r="S237" s="253"/>
      <c r="T237" s="25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5" t="s">
        <v>220</v>
      </c>
      <c r="AU237" s="255" t="s">
        <v>81</v>
      </c>
      <c r="AV237" s="14" t="s">
        <v>81</v>
      </c>
      <c r="AW237" s="14" t="s">
        <v>32</v>
      </c>
      <c r="AX237" s="14" t="s">
        <v>79</v>
      </c>
      <c r="AY237" s="255" t="s">
        <v>209</v>
      </c>
    </row>
    <row r="238" s="2" customFormat="1" ht="16.5" customHeight="1">
      <c r="A238" s="41"/>
      <c r="B238" s="42"/>
      <c r="C238" s="278" t="s">
        <v>417</v>
      </c>
      <c r="D238" s="278" t="s">
        <v>681</v>
      </c>
      <c r="E238" s="279" t="s">
        <v>3043</v>
      </c>
      <c r="F238" s="280" t="s">
        <v>3044</v>
      </c>
      <c r="G238" s="281" t="s">
        <v>214</v>
      </c>
      <c r="H238" s="282">
        <v>101</v>
      </c>
      <c r="I238" s="283"/>
      <c r="J238" s="284">
        <f>ROUND(I238*H238,2)</f>
        <v>0</v>
      </c>
      <c r="K238" s="280" t="s">
        <v>215</v>
      </c>
      <c r="L238" s="285"/>
      <c r="M238" s="286" t="s">
        <v>19</v>
      </c>
      <c r="N238" s="287" t="s">
        <v>42</v>
      </c>
      <c r="O238" s="87"/>
      <c r="P238" s="225">
        <f>O238*H238</f>
        <v>0</v>
      </c>
      <c r="Q238" s="225">
        <v>0.0025999999999999999</v>
      </c>
      <c r="R238" s="225">
        <f>Q238*H238</f>
        <v>0.2626</v>
      </c>
      <c r="S238" s="225">
        <v>0</v>
      </c>
      <c r="T238" s="226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27" t="s">
        <v>250</v>
      </c>
      <c r="AT238" s="227" t="s">
        <v>681</v>
      </c>
      <c r="AU238" s="227" t="s">
        <v>81</v>
      </c>
      <c r="AY238" s="20" t="s">
        <v>209</v>
      </c>
      <c r="BE238" s="228">
        <f>IF(N238="základní",J238,0)</f>
        <v>0</v>
      </c>
      <c r="BF238" s="228">
        <f>IF(N238="snížená",J238,0)</f>
        <v>0</v>
      </c>
      <c r="BG238" s="228">
        <f>IF(N238="zákl. přenesená",J238,0)</f>
        <v>0</v>
      </c>
      <c r="BH238" s="228">
        <f>IF(N238="sníž. přenesená",J238,0)</f>
        <v>0</v>
      </c>
      <c r="BI238" s="228">
        <f>IF(N238="nulová",J238,0)</f>
        <v>0</v>
      </c>
      <c r="BJ238" s="20" t="s">
        <v>79</v>
      </c>
      <c r="BK238" s="228">
        <f>ROUND(I238*H238,2)</f>
        <v>0</v>
      </c>
      <c r="BL238" s="20" t="s">
        <v>216</v>
      </c>
      <c r="BM238" s="227" t="s">
        <v>3045</v>
      </c>
    </row>
    <row r="239" s="2" customFormat="1" ht="16.5" customHeight="1">
      <c r="A239" s="41"/>
      <c r="B239" s="42"/>
      <c r="C239" s="216" t="s">
        <v>427</v>
      </c>
      <c r="D239" s="216" t="s">
        <v>211</v>
      </c>
      <c r="E239" s="217" t="s">
        <v>3050</v>
      </c>
      <c r="F239" s="218" t="s">
        <v>3051</v>
      </c>
      <c r="G239" s="219" t="s">
        <v>299</v>
      </c>
      <c r="H239" s="220">
        <v>308.5</v>
      </c>
      <c r="I239" s="221"/>
      <c r="J239" s="222">
        <f>ROUND(I239*H239,2)</f>
        <v>0</v>
      </c>
      <c r="K239" s="218" t="s">
        <v>215</v>
      </c>
      <c r="L239" s="47"/>
      <c r="M239" s="223" t="s">
        <v>19</v>
      </c>
      <c r="N239" s="224" t="s">
        <v>42</v>
      </c>
      <c r="O239" s="87"/>
      <c r="P239" s="225">
        <f>O239*H239</f>
        <v>0</v>
      </c>
      <c r="Q239" s="225">
        <v>0</v>
      </c>
      <c r="R239" s="225">
        <f>Q239*H239</f>
        <v>0</v>
      </c>
      <c r="S239" s="225">
        <v>0</v>
      </c>
      <c r="T239" s="226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27" t="s">
        <v>216</v>
      </c>
      <c r="AT239" s="227" t="s">
        <v>211</v>
      </c>
      <c r="AU239" s="227" t="s">
        <v>81</v>
      </c>
      <c r="AY239" s="20" t="s">
        <v>209</v>
      </c>
      <c r="BE239" s="228">
        <f>IF(N239="základní",J239,0)</f>
        <v>0</v>
      </c>
      <c r="BF239" s="228">
        <f>IF(N239="snížená",J239,0)</f>
        <v>0</v>
      </c>
      <c r="BG239" s="228">
        <f>IF(N239="zákl. přenesená",J239,0)</f>
        <v>0</v>
      </c>
      <c r="BH239" s="228">
        <f>IF(N239="sníž. přenesená",J239,0)</f>
        <v>0</v>
      </c>
      <c r="BI239" s="228">
        <f>IF(N239="nulová",J239,0)</f>
        <v>0</v>
      </c>
      <c r="BJ239" s="20" t="s">
        <v>79</v>
      </c>
      <c r="BK239" s="228">
        <f>ROUND(I239*H239,2)</f>
        <v>0</v>
      </c>
      <c r="BL239" s="20" t="s">
        <v>216</v>
      </c>
      <c r="BM239" s="227" t="s">
        <v>3052</v>
      </c>
    </row>
    <row r="240" s="2" customFormat="1">
      <c r="A240" s="41"/>
      <c r="B240" s="42"/>
      <c r="C240" s="43"/>
      <c r="D240" s="229" t="s">
        <v>218</v>
      </c>
      <c r="E240" s="43"/>
      <c r="F240" s="230" t="s">
        <v>3053</v>
      </c>
      <c r="G240" s="43"/>
      <c r="H240" s="43"/>
      <c r="I240" s="231"/>
      <c r="J240" s="43"/>
      <c r="K240" s="43"/>
      <c r="L240" s="47"/>
      <c r="M240" s="232"/>
      <c r="N240" s="233"/>
      <c r="O240" s="87"/>
      <c r="P240" s="87"/>
      <c r="Q240" s="87"/>
      <c r="R240" s="87"/>
      <c r="S240" s="87"/>
      <c r="T240" s="88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T240" s="20" t="s">
        <v>218</v>
      </c>
      <c r="AU240" s="20" t="s">
        <v>81</v>
      </c>
    </row>
    <row r="241" s="14" customFormat="1">
      <c r="A241" s="14"/>
      <c r="B241" s="245"/>
      <c r="C241" s="246"/>
      <c r="D241" s="236" t="s">
        <v>220</v>
      </c>
      <c r="E241" s="247" t="s">
        <v>19</v>
      </c>
      <c r="F241" s="248" t="s">
        <v>3139</v>
      </c>
      <c r="G241" s="246"/>
      <c r="H241" s="249">
        <v>308.5</v>
      </c>
      <c r="I241" s="250"/>
      <c r="J241" s="246"/>
      <c r="K241" s="246"/>
      <c r="L241" s="251"/>
      <c r="M241" s="252"/>
      <c r="N241" s="253"/>
      <c r="O241" s="253"/>
      <c r="P241" s="253"/>
      <c r="Q241" s="253"/>
      <c r="R241" s="253"/>
      <c r="S241" s="253"/>
      <c r="T241" s="25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5" t="s">
        <v>220</v>
      </c>
      <c r="AU241" s="255" t="s">
        <v>81</v>
      </c>
      <c r="AV241" s="14" t="s">
        <v>81</v>
      </c>
      <c r="AW241" s="14" t="s">
        <v>32</v>
      </c>
      <c r="AX241" s="14" t="s">
        <v>71</v>
      </c>
      <c r="AY241" s="255" t="s">
        <v>209</v>
      </c>
    </row>
    <row r="242" s="15" customFormat="1">
      <c r="A242" s="15"/>
      <c r="B242" s="256"/>
      <c r="C242" s="257"/>
      <c r="D242" s="236" t="s">
        <v>220</v>
      </c>
      <c r="E242" s="258" t="s">
        <v>19</v>
      </c>
      <c r="F242" s="259" t="s">
        <v>271</v>
      </c>
      <c r="G242" s="257"/>
      <c r="H242" s="260">
        <v>308.5</v>
      </c>
      <c r="I242" s="261"/>
      <c r="J242" s="257"/>
      <c r="K242" s="257"/>
      <c r="L242" s="262"/>
      <c r="M242" s="263"/>
      <c r="N242" s="264"/>
      <c r="O242" s="264"/>
      <c r="P242" s="264"/>
      <c r="Q242" s="264"/>
      <c r="R242" s="264"/>
      <c r="S242" s="264"/>
      <c r="T242" s="26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66" t="s">
        <v>220</v>
      </c>
      <c r="AU242" s="266" t="s">
        <v>81</v>
      </c>
      <c r="AV242" s="15" t="s">
        <v>216</v>
      </c>
      <c r="AW242" s="15" t="s">
        <v>32</v>
      </c>
      <c r="AX242" s="15" t="s">
        <v>79</v>
      </c>
      <c r="AY242" s="266" t="s">
        <v>209</v>
      </c>
    </row>
    <row r="243" s="2" customFormat="1" ht="16.5" customHeight="1">
      <c r="A243" s="41"/>
      <c r="B243" s="42"/>
      <c r="C243" s="216" t="s">
        <v>435</v>
      </c>
      <c r="D243" s="216" t="s">
        <v>211</v>
      </c>
      <c r="E243" s="217" t="s">
        <v>974</v>
      </c>
      <c r="F243" s="218" t="s">
        <v>975</v>
      </c>
      <c r="G243" s="219" t="s">
        <v>214</v>
      </c>
      <c r="H243" s="220">
        <v>101</v>
      </c>
      <c r="I243" s="221"/>
      <c r="J243" s="222">
        <f>ROUND(I243*H243,2)</f>
        <v>0</v>
      </c>
      <c r="K243" s="218" t="s">
        <v>215</v>
      </c>
      <c r="L243" s="47"/>
      <c r="M243" s="223" t="s">
        <v>19</v>
      </c>
      <c r="N243" s="224" t="s">
        <v>42</v>
      </c>
      <c r="O243" s="87"/>
      <c r="P243" s="225">
        <f>O243*H243</f>
        <v>0</v>
      </c>
      <c r="Q243" s="225">
        <v>0.040000000000000001</v>
      </c>
      <c r="R243" s="225">
        <f>Q243*H243</f>
        <v>4.04</v>
      </c>
      <c r="S243" s="225">
        <v>0</v>
      </c>
      <c r="T243" s="226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27" t="s">
        <v>216</v>
      </c>
      <c r="AT243" s="227" t="s">
        <v>211</v>
      </c>
      <c r="AU243" s="227" t="s">
        <v>81</v>
      </c>
      <c r="AY243" s="20" t="s">
        <v>209</v>
      </c>
      <c r="BE243" s="228">
        <f>IF(N243="základní",J243,0)</f>
        <v>0</v>
      </c>
      <c r="BF243" s="228">
        <f>IF(N243="snížená",J243,0)</f>
        <v>0</v>
      </c>
      <c r="BG243" s="228">
        <f>IF(N243="zákl. přenesená",J243,0)</f>
        <v>0</v>
      </c>
      <c r="BH243" s="228">
        <f>IF(N243="sníž. přenesená",J243,0)</f>
        <v>0</v>
      </c>
      <c r="BI243" s="228">
        <f>IF(N243="nulová",J243,0)</f>
        <v>0</v>
      </c>
      <c r="BJ243" s="20" t="s">
        <v>79</v>
      </c>
      <c r="BK243" s="228">
        <f>ROUND(I243*H243,2)</f>
        <v>0</v>
      </c>
      <c r="BL243" s="20" t="s">
        <v>216</v>
      </c>
      <c r="BM243" s="227" t="s">
        <v>3055</v>
      </c>
    </row>
    <row r="244" s="2" customFormat="1">
      <c r="A244" s="41"/>
      <c r="B244" s="42"/>
      <c r="C244" s="43"/>
      <c r="D244" s="229" t="s">
        <v>218</v>
      </c>
      <c r="E244" s="43"/>
      <c r="F244" s="230" t="s">
        <v>3056</v>
      </c>
      <c r="G244" s="43"/>
      <c r="H244" s="43"/>
      <c r="I244" s="231"/>
      <c r="J244" s="43"/>
      <c r="K244" s="43"/>
      <c r="L244" s="47"/>
      <c r="M244" s="232"/>
      <c r="N244" s="233"/>
      <c r="O244" s="87"/>
      <c r="P244" s="87"/>
      <c r="Q244" s="87"/>
      <c r="R244" s="87"/>
      <c r="S244" s="87"/>
      <c r="T244" s="88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T244" s="20" t="s">
        <v>218</v>
      </c>
      <c r="AU244" s="20" t="s">
        <v>81</v>
      </c>
    </row>
    <row r="245" s="2" customFormat="1" ht="16.5" customHeight="1">
      <c r="A245" s="41"/>
      <c r="B245" s="42"/>
      <c r="C245" s="278" t="s">
        <v>441</v>
      </c>
      <c r="D245" s="278" t="s">
        <v>681</v>
      </c>
      <c r="E245" s="279" t="s">
        <v>979</v>
      </c>
      <c r="F245" s="280" t="s">
        <v>980</v>
      </c>
      <c r="G245" s="281" t="s">
        <v>214</v>
      </c>
      <c r="H245" s="282">
        <v>101</v>
      </c>
      <c r="I245" s="283"/>
      <c r="J245" s="284">
        <f>ROUND(I245*H245,2)</f>
        <v>0</v>
      </c>
      <c r="K245" s="280" t="s">
        <v>215</v>
      </c>
      <c r="L245" s="285"/>
      <c r="M245" s="286" t="s">
        <v>19</v>
      </c>
      <c r="N245" s="287" t="s">
        <v>42</v>
      </c>
      <c r="O245" s="87"/>
      <c r="P245" s="225">
        <f>O245*H245</f>
        <v>0</v>
      </c>
      <c r="Q245" s="225">
        <v>0.013299999999999999</v>
      </c>
      <c r="R245" s="225">
        <f>Q245*H245</f>
        <v>1.3432999999999999</v>
      </c>
      <c r="S245" s="225">
        <v>0</v>
      </c>
      <c r="T245" s="226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227" t="s">
        <v>250</v>
      </c>
      <c r="AT245" s="227" t="s">
        <v>681</v>
      </c>
      <c r="AU245" s="227" t="s">
        <v>81</v>
      </c>
      <c r="AY245" s="20" t="s">
        <v>209</v>
      </c>
      <c r="BE245" s="228">
        <f>IF(N245="základní",J245,0)</f>
        <v>0</v>
      </c>
      <c r="BF245" s="228">
        <f>IF(N245="snížená",J245,0)</f>
        <v>0</v>
      </c>
      <c r="BG245" s="228">
        <f>IF(N245="zákl. přenesená",J245,0)</f>
        <v>0</v>
      </c>
      <c r="BH245" s="228">
        <f>IF(N245="sníž. přenesená",J245,0)</f>
        <v>0</v>
      </c>
      <c r="BI245" s="228">
        <f>IF(N245="nulová",J245,0)</f>
        <v>0</v>
      </c>
      <c r="BJ245" s="20" t="s">
        <v>79</v>
      </c>
      <c r="BK245" s="228">
        <f>ROUND(I245*H245,2)</f>
        <v>0</v>
      </c>
      <c r="BL245" s="20" t="s">
        <v>216</v>
      </c>
      <c r="BM245" s="227" t="s">
        <v>3057</v>
      </c>
    </row>
    <row r="246" s="2" customFormat="1" ht="16.5" customHeight="1">
      <c r="A246" s="41"/>
      <c r="B246" s="42"/>
      <c r="C246" s="278" t="s">
        <v>448</v>
      </c>
      <c r="D246" s="278" t="s">
        <v>681</v>
      </c>
      <c r="E246" s="279" t="s">
        <v>983</v>
      </c>
      <c r="F246" s="280" t="s">
        <v>984</v>
      </c>
      <c r="G246" s="281" t="s">
        <v>214</v>
      </c>
      <c r="H246" s="282">
        <v>101</v>
      </c>
      <c r="I246" s="283"/>
      <c r="J246" s="284">
        <f>ROUND(I246*H246,2)</f>
        <v>0</v>
      </c>
      <c r="K246" s="280" t="s">
        <v>19</v>
      </c>
      <c r="L246" s="285"/>
      <c r="M246" s="286" t="s">
        <v>19</v>
      </c>
      <c r="N246" s="287" t="s">
        <v>42</v>
      </c>
      <c r="O246" s="87"/>
      <c r="P246" s="225">
        <f>O246*H246</f>
        <v>0</v>
      </c>
      <c r="Q246" s="225">
        <v>0</v>
      </c>
      <c r="R246" s="225">
        <f>Q246*H246</f>
        <v>0</v>
      </c>
      <c r="S246" s="225">
        <v>0</v>
      </c>
      <c r="T246" s="226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227" t="s">
        <v>250</v>
      </c>
      <c r="AT246" s="227" t="s">
        <v>681</v>
      </c>
      <c r="AU246" s="227" t="s">
        <v>81</v>
      </c>
      <c r="AY246" s="20" t="s">
        <v>209</v>
      </c>
      <c r="BE246" s="228">
        <f>IF(N246="základní",J246,0)</f>
        <v>0</v>
      </c>
      <c r="BF246" s="228">
        <f>IF(N246="snížená",J246,0)</f>
        <v>0</v>
      </c>
      <c r="BG246" s="228">
        <f>IF(N246="zákl. přenesená",J246,0)</f>
        <v>0</v>
      </c>
      <c r="BH246" s="228">
        <f>IF(N246="sníž. přenesená",J246,0)</f>
        <v>0</v>
      </c>
      <c r="BI246" s="228">
        <f>IF(N246="nulová",J246,0)</f>
        <v>0</v>
      </c>
      <c r="BJ246" s="20" t="s">
        <v>79</v>
      </c>
      <c r="BK246" s="228">
        <f>ROUND(I246*H246,2)</f>
        <v>0</v>
      </c>
      <c r="BL246" s="20" t="s">
        <v>216</v>
      </c>
      <c r="BM246" s="227" t="s">
        <v>3058</v>
      </c>
    </row>
    <row r="247" s="2" customFormat="1" ht="16.5" customHeight="1">
      <c r="A247" s="41"/>
      <c r="B247" s="42"/>
      <c r="C247" s="216" t="s">
        <v>453</v>
      </c>
      <c r="D247" s="216" t="s">
        <v>211</v>
      </c>
      <c r="E247" s="217" t="s">
        <v>1391</v>
      </c>
      <c r="F247" s="218" t="s">
        <v>1392</v>
      </c>
      <c r="G247" s="219" t="s">
        <v>214</v>
      </c>
      <c r="H247" s="220">
        <v>101</v>
      </c>
      <c r="I247" s="221"/>
      <c r="J247" s="222">
        <f>ROUND(I247*H247,2)</f>
        <v>0</v>
      </c>
      <c r="K247" s="218" t="s">
        <v>215</v>
      </c>
      <c r="L247" s="47"/>
      <c r="M247" s="223" t="s">
        <v>19</v>
      </c>
      <c r="N247" s="224" t="s">
        <v>42</v>
      </c>
      <c r="O247" s="87"/>
      <c r="P247" s="225">
        <f>O247*H247</f>
        <v>0</v>
      </c>
      <c r="Q247" s="225">
        <v>0.00031</v>
      </c>
      <c r="R247" s="225">
        <f>Q247*H247</f>
        <v>0.031309999999999998</v>
      </c>
      <c r="S247" s="225">
        <v>0</v>
      </c>
      <c r="T247" s="226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7" t="s">
        <v>216</v>
      </c>
      <c r="AT247" s="227" t="s">
        <v>211</v>
      </c>
      <c r="AU247" s="227" t="s">
        <v>81</v>
      </c>
      <c r="AY247" s="20" t="s">
        <v>209</v>
      </c>
      <c r="BE247" s="228">
        <f>IF(N247="základní",J247,0)</f>
        <v>0</v>
      </c>
      <c r="BF247" s="228">
        <f>IF(N247="snížená",J247,0)</f>
        <v>0</v>
      </c>
      <c r="BG247" s="228">
        <f>IF(N247="zákl. přenesená",J247,0)</f>
        <v>0</v>
      </c>
      <c r="BH247" s="228">
        <f>IF(N247="sníž. přenesená",J247,0)</f>
        <v>0</v>
      </c>
      <c r="BI247" s="228">
        <f>IF(N247="nulová",J247,0)</f>
        <v>0</v>
      </c>
      <c r="BJ247" s="20" t="s">
        <v>79</v>
      </c>
      <c r="BK247" s="228">
        <f>ROUND(I247*H247,2)</f>
        <v>0</v>
      </c>
      <c r="BL247" s="20" t="s">
        <v>216</v>
      </c>
      <c r="BM247" s="227" t="s">
        <v>3059</v>
      </c>
    </row>
    <row r="248" s="2" customFormat="1">
      <c r="A248" s="41"/>
      <c r="B248" s="42"/>
      <c r="C248" s="43"/>
      <c r="D248" s="229" t="s">
        <v>218</v>
      </c>
      <c r="E248" s="43"/>
      <c r="F248" s="230" t="s">
        <v>1394</v>
      </c>
      <c r="G248" s="43"/>
      <c r="H248" s="43"/>
      <c r="I248" s="231"/>
      <c r="J248" s="43"/>
      <c r="K248" s="43"/>
      <c r="L248" s="47"/>
      <c r="M248" s="232"/>
      <c r="N248" s="233"/>
      <c r="O248" s="87"/>
      <c r="P248" s="87"/>
      <c r="Q248" s="87"/>
      <c r="R248" s="87"/>
      <c r="S248" s="87"/>
      <c r="T248" s="88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20" t="s">
        <v>218</v>
      </c>
      <c r="AU248" s="20" t="s">
        <v>81</v>
      </c>
    </row>
    <row r="249" s="2" customFormat="1" ht="16.5" customHeight="1">
      <c r="A249" s="41"/>
      <c r="B249" s="42"/>
      <c r="C249" s="216" t="s">
        <v>458</v>
      </c>
      <c r="D249" s="216" t="s">
        <v>211</v>
      </c>
      <c r="E249" s="217" t="s">
        <v>1008</v>
      </c>
      <c r="F249" s="218" t="s">
        <v>1009</v>
      </c>
      <c r="G249" s="219" t="s">
        <v>299</v>
      </c>
      <c r="H249" s="220">
        <v>401.05000000000001</v>
      </c>
      <c r="I249" s="221"/>
      <c r="J249" s="222">
        <f>ROUND(I249*H249,2)</f>
        <v>0</v>
      </c>
      <c r="K249" s="218" t="s">
        <v>215</v>
      </c>
      <c r="L249" s="47"/>
      <c r="M249" s="223" t="s">
        <v>19</v>
      </c>
      <c r="N249" s="224" t="s">
        <v>42</v>
      </c>
      <c r="O249" s="87"/>
      <c r="P249" s="225">
        <f>O249*H249</f>
        <v>0</v>
      </c>
      <c r="Q249" s="225">
        <v>0.00019000000000000001</v>
      </c>
      <c r="R249" s="225">
        <f>Q249*H249</f>
        <v>0.076199500000000003</v>
      </c>
      <c r="S249" s="225">
        <v>0</v>
      </c>
      <c r="T249" s="226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7" t="s">
        <v>216</v>
      </c>
      <c r="AT249" s="227" t="s">
        <v>211</v>
      </c>
      <c r="AU249" s="227" t="s">
        <v>81</v>
      </c>
      <c r="AY249" s="20" t="s">
        <v>209</v>
      </c>
      <c r="BE249" s="228">
        <f>IF(N249="základní",J249,0)</f>
        <v>0</v>
      </c>
      <c r="BF249" s="228">
        <f>IF(N249="snížená",J249,0)</f>
        <v>0</v>
      </c>
      <c r="BG249" s="228">
        <f>IF(N249="zákl. přenesená",J249,0)</f>
        <v>0</v>
      </c>
      <c r="BH249" s="228">
        <f>IF(N249="sníž. přenesená",J249,0)</f>
        <v>0</v>
      </c>
      <c r="BI249" s="228">
        <f>IF(N249="nulová",J249,0)</f>
        <v>0</v>
      </c>
      <c r="BJ249" s="20" t="s">
        <v>79</v>
      </c>
      <c r="BK249" s="228">
        <f>ROUND(I249*H249,2)</f>
        <v>0</v>
      </c>
      <c r="BL249" s="20" t="s">
        <v>216</v>
      </c>
      <c r="BM249" s="227" t="s">
        <v>3060</v>
      </c>
    </row>
    <row r="250" s="2" customFormat="1">
      <c r="A250" s="41"/>
      <c r="B250" s="42"/>
      <c r="C250" s="43"/>
      <c r="D250" s="229" t="s">
        <v>218</v>
      </c>
      <c r="E250" s="43"/>
      <c r="F250" s="230" t="s">
        <v>1011</v>
      </c>
      <c r="G250" s="43"/>
      <c r="H250" s="43"/>
      <c r="I250" s="231"/>
      <c r="J250" s="43"/>
      <c r="K250" s="43"/>
      <c r="L250" s="47"/>
      <c r="M250" s="232"/>
      <c r="N250" s="233"/>
      <c r="O250" s="87"/>
      <c r="P250" s="87"/>
      <c r="Q250" s="87"/>
      <c r="R250" s="87"/>
      <c r="S250" s="87"/>
      <c r="T250" s="88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T250" s="20" t="s">
        <v>218</v>
      </c>
      <c r="AU250" s="20" t="s">
        <v>81</v>
      </c>
    </row>
    <row r="251" s="14" customFormat="1">
      <c r="A251" s="14"/>
      <c r="B251" s="245"/>
      <c r="C251" s="246"/>
      <c r="D251" s="236" t="s">
        <v>220</v>
      </c>
      <c r="E251" s="247" t="s">
        <v>19</v>
      </c>
      <c r="F251" s="248" t="s">
        <v>3140</v>
      </c>
      <c r="G251" s="246"/>
      <c r="H251" s="249">
        <v>401.05000000000001</v>
      </c>
      <c r="I251" s="250"/>
      <c r="J251" s="246"/>
      <c r="K251" s="246"/>
      <c r="L251" s="251"/>
      <c r="M251" s="252"/>
      <c r="N251" s="253"/>
      <c r="O251" s="253"/>
      <c r="P251" s="253"/>
      <c r="Q251" s="253"/>
      <c r="R251" s="253"/>
      <c r="S251" s="253"/>
      <c r="T251" s="25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5" t="s">
        <v>220</v>
      </c>
      <c r="AU251" s="255" t="s">
        <v>81</v>
      </c>
      <c r="AV251" s="14" t="s">
        <v>81</v>
      </c>
      <c r="AW251" s="14" t="s">
        <v>32</v>
      </c>
      <c r="AX251" s="14" t="s">
        <v>79</v>
      </c>
      <c r="AY251" s="255" t="s">
        <v>209</v>
      </c>
    </row>
    <row r="252" s="2" customFormat="1" ht="16.5" customHeight="1">
      <c r="A252" s="41"/>
      <c r="B252" s="42"/>
      <c r="C252" s="216" t="s">
        <v>463</v>
      </c>
      <c r="D252" s="216" t="s">
        <v>211</v>
      </c>
      <c r="E252" s="217" t="s">
        <v>1014</v>
      </c>
      <c r="F252" s="218" t="s">
        <v>1015</v>
      </c>
      <c r="G252" s="219" t="s">
        <v>299</v>
      </c>
      <c r="H252" s="220">
        <v>308.5</v>
      </c>
      <c r="I252" s="221"/>
      <c r="J252" s="222">
        <f>ROUND(I252*H252,2)</f>
        <v>0</v>
      </c>
      <c r="K252" s="218" t="s">
        <v>215</v>
      </c>
      <c r="L252" s="47"/>
      <c r="M252" s="223" t="s">
        <v>19</v>
      </c>
      <c r="N252" s="224" t="s">
        <v>42</v>
      </c>
      <c r="O252" s="87"/>
      <c r="P252" s="225">
        <f>O252*H252</f>
        <v>0</v>
      </c>
      <c r="Q252" s="225">
        <v>9.0000000000000006E-05</v>
      </c>
      <c r="R252" s="225">
        <f>Q252*H252</f>
        <v>0.027765000000000001</v>
      </c>
      <c r="S252" s="225">
        <v>0</v>
      </c>
      <c r="T252" s="226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227" t="s">
        <v>216</v>
      </c>
      <c r="AT252" s="227" t="s">
        <v>211</v>
      </c>
      <c r="AU252" s="227" t="s">
        <v>81</v>
      </c>
      <c r="AY252" s="20" t="s">
        <v>209</v>
      </c>
      <c r="BE252" s="228">
        <f>IF(N252="základní",J252,0)</f>
        <v>0</v>
      </c>
      <c r="BF252" s="228">
        <f>IF(N252="snížená",J252,0)</f>
        <v>0</v>
      </c>
      <c r="BG252" s="228">
        <f>IF(N252="zákl. přenesená",J252,0)</f>
        <v>0</v>
      </c>
      <c r="BH252" s="228">
        <f>IF(N252="sníž. přenesená",J252,0)</f>
        <v>0</v>
      </c>
      <c r="BI252" s="228">
        <f>IF(N252="nulová",J252,0)</f>
        <v>0</v>
      </c>
      <c r="BJ252" s="20" t="s">
        <v>79</v>
      </c>
      <c r="BK252" s="228">
        <f>ROUND(I252*H252,2)</f>
        <v>0</v>
      </c>
      <c r="BL252" s="20" t="s">
        <v>216</v>
      </c>
      <c r="BM252" s="227" t="s">
        <v>3062</v>
      </c>
    </row>
    <row r="253" s="2" customFormat="1">
      <c r="A253" s="41"/>
      <c r="B253" s="42"/>
      <c r="C253" s="43"/>
      <c r="D253" s="229" t="s">
        <v>218</v>
      </c>
      <c r="E253" s="43"/>
      <c r="F253" s="230" t="s">
        <v>1017</v>
      </c>
      <c r="G253" s="43"/>
      <c r="H253" s="43"/>
      <c r="I253" s="231"/>
      <c r="J253" s="43"/>
      <c r="K253" s="43"/>
      <c r="L253" s="47"/>
      <c r="M253" s="232"/>
      <c r="N253" s="233"/>
      <c r="O253" s="87"/>
      <c r="P253" s="87"/>
      <c r="Q253" s="87"/>
      <c r="R253" s="87"/>
      <c r="S253" s="87"/>
      <c r="T253" s="88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T253" s="20" t="s">
        <v>218</v>
      </c>
      <c r="AU253" s="20" t="s">
        <v>81</v>
      </c>
    </row>
    <row r="254" s="14" customFormat="1">
      <c r="A254" s="14"/>
      <c r="B254" s="245"/>
      <c r="C254" s="246"/>
      <c r="D254" s="236" t="s">
        <v>220</v>
      </c>
      <c r="E254" s="247" t="s">
        <v>19</v>
      </c>
      <c r="F254" s="248" t="s">
        <v>3141</v>
      </c>
      <c r="G254" s="246"/>
      <c r="H254" s="249">
        <v>308.5</v>
      </c>
      <c r="I254" s="250"/>
      <c r="J254" s="246"/>
      <c r="K254" s="246"/>
      <c r="L254" s="251"/>
      <c r="M254" s="252"/>
      <c r="N254" s="253"/>
      <c r="O254" s="253"/>
      <c r="P254" s="253"/>
      <c r="Q254" s="253"/>
      <c r="R254" s="253"/>
      <c r="S254" s="253"/>
      <c r="T254" s="25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5" t="s">
        <v>220</v>
      </c>
      <c r="AU254" s="255" t="s">
        <v>81</v>
      </c>
      <c r="AV254" s="14" t="s">
        <v>81</v>
      </c>
      <c r="AW254" s="14" t="s">
        <v>32</v>
      </c>
      <c r="AX254" s="14" t="s">
        <v>79</v>
      </c>
      <c r="AY254" s="255" t="s">
        <v>209</v>
      </c>
    </row>
    <row r="255" s="12" customFormat="1" ht="22.8" customHeight="1">
      <c r="A255" s="12"/>
      <c r="B255" s="200"/>
      <c r="C255" s="201"/>
      <c r="D255" s="202" t="s">
        <v>70</v>
      </c>
      <c r="E255" s="214" t="s">
        <v>1053</v>
      </c>
      <c r="F255" s="214" t="s">
        <v>1054</v>
      </c>
      <c r="G255" s="201"/>
      <c r="H255" s="201"/>
      <c r="I255" s="204"/>
      <c r="J255" s="215">
        <f>BK255</f>
        <v>0</v>
      </c>
      <c r="K255" s="201"/>
      <c r="L255" s="206"/>
      <c r="M255" s="207"/>
      <c r="N255" s="208"/>
      <c r="O255" s="208"/>
      <c r="P255" s="209">
        <f>SUM(P256:P262)</f>
        <v>0</v>
      </c>
      <c r="Q255" s="208"/>
      <c r="R255" s="209">
        <f>SUM(R256:R262)</f>
        <v>0</v>
      </c>
      <c r="S255" s="208"/>
      <c r="T255" s="210">
        <f>SUM(T256:T262)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211" t="s">
        <v>79</v>
      </c>
      <c r="AT255" s="212" t="s">
        <v>70</v>
      </c>
      <c r="AU255" s="212" t="s">
        <v>79</v>
      </c>
      <c r="AY255" s="211" t="s">
        <v>209</v>
      </c>
      <c r="BK255" s="213">
        <f>SUM(BK256:BK262)</f>
        <v>0</v>
      </c>
    </row>
    <row r="256" s="2" customFormat="1" ht="24.15" customHeight="1">
      <c r="A256" s="41"/>
      <c r="B256" s="42"/>
      <c r="C256" s="216" t="s">
        <v>470</v>
      </c>
      <c r="D256" s="216" t="s">
        <v>211</v>
      </c>
      <c r="E256" s="217" t="s">
        <v>1056</v>
      </c>
      <c r="F256" s="218" t="s">
        <v>1057</v>
      </c>
      <c r="G256" s="219" t="s">
        <v>659</v>
      </c>
      <c r="H256" s="220">
        <v>30.288</v>
      </c>
      <c r="I256" s="221"/>
      <c r="J256" s="222">
        <f>ROUND(I256*H256,2)</f>
        <v>0</v>
      </c>
      <c r="K256" s="218" t="s">
        <v>215</v>
      </c>
      <c r="L256" s="47"/>
      <c r="M256" s="223" t="s">
        <v>19</v>
      </c>
      <c r="N256" s="224" t="s">
        <v>42</v>
      </c>
      <c r="O256" s="87"/>
      <c r="P256" s="225">
        <f>O256*H256</f>
        <v>0</v>
      </c>
      <c r="Q256" s="225">
        <v>0</v>
      </c>
      <c r="R256" s="225">
        <f>Q256*H256</f>
        <v>0</v>
      </c>
      <c r="S256" s="225">
        <v>0</v>
      </c>
      <c r="T256" s="226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227" t="s">
        <v>216</v>
      </c>
      <c r="AT256" s="227" t="s">
        <v>211</v>
      </c>
      <c r="AU256" s="227" t="s">
        <v>81</v>
      </c>
      <c r="AY256" s="20" t="s">
        <v>209</v>
      </c>
      <c r="BE256" s="228">
        <f>IF(N256="základní",J256,0)</f>
        <v>0</v>
      </c>
      <c r="BF256" s="228">
        <f>IF(N256="snížená",J256,0)</f>
        <v>0</v>
      </c>
      <c r="BG256" s="228">
        <f>IF(N256="zákl. přenesená",J256,0)</f>
        <v>0</v>
      </c>
      <c r="BH256" s="228">
        <f>IF(N256="sníž. přenesená",J256,0)</f>
        <v>0</v>
      </c>
      <c r="BI256" s="228">
        <f>IF(N256="nulová",J256,0)</f>
        <v>0</v>
      </c>
      <c r="BJ256" s="20" t="s">
        <v>79</v>
      </c>
      <c r="BK256" s="228">
        <f>ROUND(I256*H256,2)</f>
        <v>0</v>
      </c>
      <c r="BL256" s="20" t="s">
        <v>216</v>
      </c>
      <c r="BM256" s="227" t="s">
        <v>3089</v>
      </c>
    </row>
    <row r="257" s="2" customFormat="1">
      <c r="A257" s="41"/>
      <c r="B257" s="42"/>
      <c r="C257" s="43"/>
      <c r="D257" s="229" t="s">
        <v>218</v>
      </c>
      <c r="E257" s="43"/>
      <c r="F257" s="230" t="s">
        <v>1059</v>
      </c>
      <c r="G257" s="43"/>
      <c r="H257" s="43"/>
      <c r="I257" s="231"/>
      <c r="J257" s="43"/>
      <c r="K257" s="43"/>
      <c r="L257" s="47"/>
      <c r="M257" s="232"/>
      <c r="N257" s="233"/>
      <c r="O257" s="87"/>
      <c r="P257" s="87"/>
      <c r="Q257" s="87"/>
      <c r="R257" s="87"/>
      <c r="S257" s="87"/>
      <c r="T257" s="88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T257" s="20" t="s">
        <v>218</v>
      </c>
      <c r="AU257" s="20" t="s">
        <v>81</v>
      </c>
    </row>
    <row r="258" s="2" customFormat="1" ht="24.15" customHeight="1">
      <c r="A258" s="41"/>
      <c r="B258" s="42"/>
      <c r="C258" s="216" t="s">
        <v>475</v>
      </c>
      <c r="D258" s="216" t="s">
        <v>211</v>
      </c>
      <c r="E258" s="217" t="s">
        <v>1061</v>
      </c>
      <c r="F258" s="218" t="s">
        <v>1062</v>
      </c>
      <c r="G258" s="219" t="s">
        <v>659</v>
      </c>
      <c r="H258" s="220">
        <v>423.19200000000001</v>
      </c>
      <c r="I258" s="221"/>
      <c r="J258" s="222">
        <f>ROUND(I258*H258,2)</f>
        <v>0</v>
      </c>
      <c r="K258" s="218" t="s">
        <v>215</v>
      </c>
      <c r="L258" s="47"/>
      <c r="M258" s="223" t="s">
        <v>19</v>
      </c>
      <c r="N258" s="224" t="s">
        <v>42</v>
      </c>
      <c r="O258" s="87"/>
      <c r="P258" s="225">
        <f>O258*H258</f>
        <v>0</v>
      </c>
      <c r="Q258" s="225">
        <v>0</v>
      </c>
      <c r="R258" s="225">
        <f>Q258*H258</f>
        <v>0</v>
      </c>
      <c r="S258" s="225">
        <v>0</v>
      </c>
      <c r="T258" s="226">
        <f>S258*H258</f>
        <v>0</v>
      </c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R258" s="227" t="s">
        <v>216</v>
      </c>
      <c r="AT258" s="227" t="s">
        <v>211</v>
      </c>
      <c r="AU258" s="227" t="s">
        <v>81</v>
      </c>
      <c r="AY258" s="20" t="s">
        <v>209</v>
      </c>
      <c r="BE258" s="228">
        <f>IF(N258="základní",J258,0)</f>
        <v>0</v>
      </c>
      <c r="BF258" s="228">
        <f>IF(N258="snížená",J258,0)</f>
        <v>0</v>
      </c>
      <c r="BG258" s="228">
        <f>IF(N258="zákl. přenesená",J258,0)</f>
        <v>0</v>
      </c>
      <c r="BH258" s="228">
        <f>IF(N258="sníž. přenesená",J258,0)</f>
        <v>0</v>
      </c>
      <c r="BI258" s="228">
        <f>IF(N258="nulová",J258,0)</f>
        <v>0</v>
      </c>
      <c r="BJ258" s="20" t="s">
        <v>79</v>
      </c>
      <c r="BK258" s="228">
        <f>ROUND(I258*H258,2)</f>
        <v>0</v>
      </c>
      <c r="BL258" s="20" t="s">
        <v>216</v>
      </c>
      <c r="BM258" s="227" t="s">
        <v>3090</v>
      </c>
    </row>
    <row r="259" s="2" customFormat="1">
      <c r="A259" s="41"/>
      <c r="B259" s="42"/>
      <c r="C259" s="43"/>
      <c r="D259" s="229" t="s">
        <v>218</v>
      </c>
      <c r="E259" s="43"/>
      <c r="F259" s="230" t="s">
        <v>1064</v>
      </c>
      <c r="G259" s="43"/>
      <c r="H259" s="43"/>
      <c r="I259" s="231"/>
      <c r="J259" s="43"/>
      <c r="K259" s="43"/>
      <c r="L259" s="47"/>
      <c r="M259" s="232"/>
      <c r="N259" s="233"/>
      <c r="O259" s="87"/>
      <c r="P259" s="87"/>
      <c r="Q259" s="87"/>
      <c r="R259" s="87"/>
      <c r="S259" s="87"/>
      <c r="T259" s="88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T259" s="20" t="s">
        <v>218</v>
      </c>
      <c r="AU259" s="20" t="s">
        <v>81</v>
      </c>
    </row>
    <row r="260" s="14" customFormat="1">
      <c r="A260" s="14"/>
      <c r="B260" s="245"/>
      <c r="C260" s="246"/>
      <c r="D260" s="236" t="s">
        <v>220</v>
      </c>
      <c r="E260" s="246"/>
      <c r="F260" s="248" t="s">
        <v>3142</v>
      </c>
      <c r="G260" s="246"/>
      <c r="H260" s="249">
        <v>423.19200000000001</v>
      </c>
      <c r="I260" s="250"/>
      <c r="J260" s="246"/>
      <c r="K260" s="246"/>
      <c r="L260" s="251"/>
      <c r="M260" s="252"/>
      <c r="N260" s="253"/>
      <c r="O260" s="253"/>
      <c r="P260" s="253"/>
      <c r="Q260" s="253"/>
      <c r="R260" s="253"/>
      <c r="S260" s="253"/>
      <c r="T260" s="25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5" t="s">
        <v>220</v>
      </c>
      <c r="AU260" s="255" t="s">
        <v>81</v>
      </c>
      <c r="AV260" s="14" t="s">
        <v>81</v>
      </c>
      <c r="AW260" s="14" t="s">
        <v>4</v>
      </c>
      <c r="AX260" s="14" t="s">
        <v>79</v>
      </c>
      <c r="AY260" s="255" t="s">
        <v>209</v>
      </c>
    </row>
    <row r="261" s="2" customFormat="1" ht="24.15" customHeight="1">
      <c r="A261" s="41"/>
      <c r="B261" s="42"/>
      <c r="C261" s="216" t="s">
        <v>480</v>
      </c>
      <c r="D261" s="216" t="s">
        <v>211</v>
      </c>
      <c r="E261" s="217" t="s">
        <v>1086</v>
      </c>
      <c r="F261" s="218" t="s">
        <v>658</v>
      </c>
      <c r="G261" s="219" t="s">
        <v>659</v>
      </c>
      <c r="H261" s="220">
        <v>30.288</v>
      </c>
      <c r="I261" s="221"/>
      <c r="J261" s="222">
        <f>ROUND(I261*H261,2)</f>
        <v>0</v>
      </c>
      <c r="K261" s="218" t="s">
        <v>215</v>
      </c>
      <c r="L261" s="47"/>
      <c r="M261" s="223" t="s">
        <v>19</v>
      </c>
      <c r="N261" s="224" t="s">
        <v>42</v>
      </c>
      <c r="O261" s="87"/>
      <c r="P261" s="225">
        <f>O261*H261</f>
        <v>0</v>
      </c>
      <c r="Q261" s="225">
        <v>0</v>
      </c>
      <c r="R261" s="225">
        <f>Q261*H261</f>
        <v>0</v>
      </c>
      <c r="S261" s="225">
        <v>0</v>
      </c>
      <c r="T261" s="226">
        <f>S261*H261</f>
        <v>0</v>
      </c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R261" s="227" t="s">
        <v>216</v>
      </c>
      <c r="AT261" s="227" t="s">
        <v>211</v>
      </c>
      <c r="AU261" s="227" t="s">
        <v>81</v>
      </c>
      <c r="AY261" s="20" t="s">
        <v>209</v>
      </c>
      <c r="BE261" s="228">
        <f>IF(N261="základní",J261,0)</f>
        <v>0</v>
      </c>
      <c r="BF261" s="228">
        <f>IF(N261="snížená",J261,0)</f>
        <v>0</v>
      </c>
      <c r="BG261" s="228">
        <f>IF(N261="zákl. přenesená",J261,0)</f>
        <v>0</v>
      </c>
      <c r="BH261" s="228">
        <f>IF(N261="sníž. přenesená",J261,0)</f>
        <v>0</v>
      </c>
      <c r="BI261" s="228">
        <f>IF(N261="nulová",J261,0)</f>
        <v>0</v>
      </c>
      <c r="BJ261" s="20" t="s">
        <v>79</v>
      </c>
      <c r="BK261" s="228">
        <f>ROUND(I261*H261,2)</f>
        <v>0</v>
      </c>
      <c r="BL261" s="20" t="s">
        <v>216</v>
      </c>
      <c r="BM261" s="227" t="s">
        <v>3097</v>
      </c>
    </row>
    <row r="262" s="2" customFormat="1">
      <c r="A262" s="41"/>
      <c r="B262" s="42"/>
      <c r="C262" s="43"/>
      <c r="D262" s="229" t="s">
        <v>218</v>
      </c>
      <c r="E262" s="43"/>
      <c r="F262" s="230" t="s">
        <v>1088</v>
      </c>
      <c r="G262" s="43"/>
      <c r="H262" s="43"/>
      <c r="I262" s="231"/>
      <c r="J262" s="43"/>
      <c r="K262" s="43"/>
      <c r="L262" s="47"/>
      <c r="M262" s="232"/>
      <c r="N262" s="233"/>
      <c r="O262" s="87"/>
      <c r="P262" s="87"/>
      <c r="Q262" s="87"/>
      <c r="R262" s="87"/>
      <c r="S262" s="87"/>
      <c r="T262" s="88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T262" s="20" t="s">
        <v>218</v>
      </c>
      <c r="AU262" s="20" t="s">
        <v>81</v>
      </c>
    </row>
    <row r="263" s="12" customFormat="1" ht="22.8" customHeight="1">
      <c r="A263" s="12"/>
      <c r="B263" s="200"/>
      <c r="C263" s="201"/>
      <c r="D263" s="202" t="s">
        <v>70</v>
      </c>
      <c r="E263" s="214" t="s">
        <v>1094</v>
      </c>
      <c r="F263" s="214" t="s">
        <v>1095</v>
      </c>
      <c r="G263" s="201"/>
      <c r="H263" s="201"/>
      <c r="I263" s="204"/>
      <c r="J263" s="215">
        <f>BK263</f>
        <v>0</v>
      </c>
      <c r="K263" s="201"/>
      <c r="L263" s="206"/>
      <c r="M263" s="207"/>
      <c r="N263" s="208"/>
      <c r="O263" s="208"/>
      <c r="P263" s="209">
        <f>SUM(P264:P267)</f>
        <v>0</v>
      </c>
      <c r="Q263" s="208"/>
      <c r="R263" s="209">
        <f>SUM(R264:R267)</f>
        <v>0</v>
      </c>
      <c r="S263" s="208"/>
      <c r="T263" s="210">
        <f>SUM(T264:T267)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211" t="s">
        <v>79</v>
      </c>
      <c r="AT263" s="212" t="s">
        <v>70</v>
      </c>
      <c r="AU263" s="212" t="s">
        <v>79</v>
      </c>
      <c r="AY263" s="211" t="s">
        <v>209</v>
      </c>
      <c r="BK263" s="213">
        <f>SUM(BK264:BK267)</f>
        <v>0</v>
      </c>
    </row>
    <row r="264" s="2" customFormat="1" ht="24.15" customHeight="1">
      <c r="A264" s="41"/>
      <c r="B264" s="42"/>
      <c r="C264" s="216" t="s">
        <v>485</v>
      </c>
      <c r="D264" s="216" t="s">
        <v>211</v>
      </c>
      <c r="E264" s="217" t="s">
        <v>1097</v>
      </c>
      <c r="F264" s="218" t="s">
        <v>1098</v>
      </c>
      <c r="G264" s="219" t="s">
        <v>659</v>
      </c>
      <c r="H264" s="220">
        <v>7.0069999999999997</v>
      </c>
      <c r="I264" s="221"/>
      <c r="J264" s="222">
        <f>ROUND(I264*H264,2)</f>
        <v>0</v>
      </c>
      <c r="K264" s="218" t="s">
        <v>215</v>
      </c>
      <c r="L264" s="47"/>
      <c r="M264" s="223" t="s">
        <v>19</v>
      </c>
      <c r="N264" s="224" t="s">
        <v>42</v>
      </c>
      <c r="O264" s="87"/>
      <c r="P264" s="225">
        <f>O264*H264</f>
        <v>0</v>
      </c>
      <c r="Q264" s="225">
        <v>0</v>
      </c>
      <c r="R264" s="225">
        <f>Q264*H264</f>
        <v>0</v>
      </c>
      <c r="S264" s="225">
        <v>0</v>
      </c>
      <c r="T264" s="226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227" t="s">
        <v>216</v>
      </c>
      <c r="AT264" s="227" t="s">
        <v>211</v>
      </c>
      <c r="AU264" s="227" t="s">
        <v>81</v>
      </c>
      <c r="AY264" s="20" t="s">
        <v>209</v>
      </c>
      <c r="BE264" s="228">
        <f>IF(N264="základní",J264,0)</f>
        <v>0</v>
      </c>
      <c r="BF264" s="228">
        <f>IF(N264="snížená",J264,0)</f>
        <v>0</v>
      </c>
      <c r="BG264" s="228">
        <f>IF(N264="zákl. přenesená",J264,0)</f>
        <v>0</v>
      </c>
      <c r="BH264" s="228">
        <f>IF(N264="sníž. přenesená",J264,0)</f>
        <v>0</v>
      </c>
      <c r="BI264" s="228">
        <f>IF(N264="nulová",J264,0)</f>
        <v>0</v>
      </c>
      <c r="BJ264" s="20" t="s">
        <v>79</v>
      </c>
      <c r="BK264" s="228">
        <f>ROUND(I264*H264,2)</f>
        <v>0</v>
      </c>
      <c r="BL264" s="20" t="s">
        <v>216</v>
      </c>
      <c r="BM264" s="227" t="s">
        <v>3099</v>
      </c>
    </row>
    <row r="265" s="2" customFormat="1">
      <c r="A265" s="41"/>
      <c r="B265" s="42"/>
      <c r="C265" s="43"/>
      <c r="D265" s="229" t="s">
        <v>218</v>
      </c>
      <c r="E265" s="43"/>
      <c r="F265" s="230" t="s">
        <v>1100</v>
      </c>
      <c r="G265" s="43"/>
      <c r="H265" s="43"/>
      <c r="I265" s="231"/>
      <c r="J265" s="43"/>
      <c r="K265" s="43"/>
      <c r="L265" s="47"/>
      <c r="M265" s="232"/>
      <c r="N265" s="233"/>
      <c r="O265" s="87"/>
      <c r="P265" s="87"/>
      <c r="Q265" s="87"/>
      <c r="R265" s="87"/>
      <c r="S265" s="87"/>
      <c r="T265" s="88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T265" s="20" t="s">
        <v>218</v>
      </c>
      <c r="AU265" s="20" t="s">
        <v>81</v>
      </c>
    </row>
    <row r="266" s="2" customFormat="1" ht="33" customHeight="1">
      <c r="A266" s="41"/>
      <c r="B266" s="42"/>
      <c r="C266" s="216" t="s">
        <v>490</v>
      </c>
      <c r="D266" s="216" t="s">
        <v>211</v>
      </c>
      <c r="E266" s="217" t="s">
        <v>1102</v>
      </c>
      <c r="F266" s="218" t="s">
        <v>1103</v>
      </c>
      <c r="G266" s="219" t="s">
        <v>659</v>
      </c>
      <c r="H266" s="220">
        <v>7.0069999999999997</v>
      </c>
      <c r="I266" s="221"/>
      <c r="J266" s="222">
        <f>ROUND(I266*H266,2)</f>
        <v>0</v>
      </c>
      <c r="K266" s="218" t="s">
        <v>215</v>
      </c>
      <c r="L266" s="47"/>
      <c r="M266" s="223" t="s">
        <v>19</v>
      </c>
      <c r="N266" s="224" t="s">
        <v>42</v>
      </c>
      <c r="O266" s="87"/>
      <c r="P266" s="225">
        <f>O266*H266</f>
        <v>0</v>
      </c>
      <c r="Q266" s="225">
        <v>0</v>
      </c>
      <c r="R266" s="225">
        <f>Q266*H266</f>
        <v>0</v>
      </c>
      <c r="S266" s="225">
        <v>0</v>
      </c>
      <c r="T266" s="226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227" t="s">
        <v>216</v>
      </c>
      <c r="AT266" s="227" t="s">
        <v>211</v>
      </c>
      <c r="AU266" s="227" t="s">
        <v>81</v>
      </c>
      <c r="AY266" s="20" t="s">
        <v>209</v>
      </c>
      <c r="BE266" s="228">
        <f>IF(N266="základní",J266,0)</f>
        <v>0</v>
      </c>
      <c r="BF266" s="228">
        <f>IF(N266="snížená",J266,0)</f>
        <v>0</v>
      </c>
      <c r="BG266" s="228">
        <f>IF(N266="zákl. přenesená",J266,0)</f>
        <v>0</v>
      </c>
      <c r="BH266" s="228">
        <f>IF(N266="sníž. přenesená",J266,0)</f>
        <v>0</v>
      </c>
      <c r="BI266" s="228">
        <f>IF(N266="nulová",J266,0)</f>
        <v>0</v>
      </c>
      <c r="BJ266" s="20" t="s">
        <v>79</v>
      </c>
      <c r="BK266" s="228">
        <f>ROUND(I266*H266,2)</f>
        <v>0</v>
      </c>
      <c r="BL266" s="20" t="s">
        <v>216</v>
      </c>
      <c r="BM266" s="227" t="s">
        <v>3100</v>
      </c>
    </row>
    <row r="267" s="2" customFormat="1">
      <c r="A267" s="41"/>
      <c r="B267" s="42"/>
      <c r="C267" s="43"/>
      <c r="D267" s="229" t="s">
        <v>218</v>
      </c>
      <c r="E267" s="43"/>
      <c r="F267" s="230" t="s">
        <v>1105</v>
      </c>
      <c r="G267" s="43"/>
      <c r="H267" s="43"/>
      <c r="I267" s="231"/>
      <c r="J267" s="43"/>
      <c r="K267" s="43"/>
      <c r="L267" s="47"/>
      <c r="M267" s="289"/>
      <c r="N267" s="290"/>
      <c r="O267" s="291"/>
      <c r="P267" s="291"/>
      <c r="Q267" s="291"/>
      <c r="R267" s="291"/>
      <c r="S267" s="291"/>
      <c r="T267" s="292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T267" s="20" t="s">
        <v>218</v>
      </c>
      <c r="AU267" s="20" t="s">
        <v>81</v>
      </c>
    </row>
    <row r="268" s="2" customFormat="1" ht="6.96" customHeight="1">
      <c r="A268" s="41"/>
      <c r="B268" s="62"/>
      <c r="C268" s="63"/>
      <c r="D268" s="63"/>
      <c r="E268" s="63"/>
      <c r="F268" s="63"/>
      <c r="G268" s="63"/>
      <c r="H268" s="63"/>
      <c r="I268" s="63"/>
      <c r="J268" s="63"/>
      <c r="K268" s="63"/>
      <c r="L268" s="47"/>
      <c r="M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</row>
  </sheetData>
  <sheetProtection sheet="1" autoFilter="0" formatColumns="0" formatRows="0" objects="1" scenarios="1" spinCount="100000" saltValue="+ndzbk0SDhmMSemtFOAZlPJerh7UB7jYRnHDRCohZ09r8VwOe76xce1FtcB3/W6C/jq0coanL/Vg/9ewxP8amQ==" hashValue="8qpCStMWEi4Ko5stpFs/8ceM5bZz/2cvhM/CUcvr9yVm0LJWuwE5UnOOOkL5+bPvp3oAkcgCyoV5+958Lz8xAg==" algorithmName="SHA-512" password="CC35"/>
  <autoFilter ref="C85:K267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hyperlinks>
    <hyperlink ref="F90" r:id="rId1" display="https://podminky.urs.cz/item/CS_URS_2023_02/113107323"/>
    <hyperlink ref="F96" r:id="rId2" display="https://podminky.urs.cz/item/CS_URS_2023_02/121151103"/>
    <hyperlink ref="F101" r:id="rId3" display="https://podminky.urs.cz/item/CS_URS_2023_02/132154104"/>
    <hyperlink ref="F106" r:id="rId4" display="https://podminky.urs.cz/item/CS_URS_2023_02/132254104"/>
    <hyperlink ref="F109" r:id="rId5" display="https://podminky.urs.cz/item/CS_URS_2023_02/132354104"/>
    <hyperlink ref="F112" r:id="rId6" display="https://podminky.urs.cz/item/CS_URS_2023_02/132454104"/>
    <hyperlink ref="F115" r:id="rId7" display="https://podminky.urs.cz/item/CS_URS_2023_02/151101101"/>
    <hyperlink ref="F118" r:id="rId8" display="https://podminky.urs.cz/item/CS_URS_2023_02/151101111"/>
    <hyperlink ref="F121" r:id="rId9" display="https://podminky.urs.cz/item/CS_URS_2023_02/162651112"/>
    <hyperlink ref="F138" r:id="rId10" display="https://podminky.urs.cz/item/CS_URS_2023_02/162651132"/>
    <hyperlink ref="F145" r:id="rId11" display="https://podminky.urs.cz/item/CS_URS_2023_02/162751137"/>
    <hyperlink ref="F150" r:id="rId12" display="https://podminky.urs.cz/item/CS_URS_2023_02/162751139"/>
    <hyperlink ref="F153" r:id="rId13" display="https://podminky.urs.cz/item/CS_URS_2023_02/167151111"/>
    <hyperlink ref="F165" r:id="rId14" display="https://podminky.urs.cz/item/CS_URS_2023_02/167151112"/>
    <hyperlink ref="F172" r:id="rId15" display="https://podminky.urs.cz/item/CS_URS_2023_02/171201231"/>
    <hyperlink ref="F175" r:id="rId16" display="https://podminky.urs.cz/item/CS_URS_2023_02/171251201"/>
    <hyperlink ref="F179" r:id="rId17" display="https://podminky.urs.cz/item/CS_URS_2023_02/174151101"/>
    <hyperlink ref="F188" r:id="rId18" display="https://podminky.urs.cz/item/CS_URS_2023_02/175151101"/>
    <hyperlink ref="F195" r:id="rId19" display="https://podminky.urs.cz/item/CS_URS_2023_02/181351003"/>
    <hyperlink ref="F199" r:id="rId20" display="https://podminky.urs.cz/item/CS_URS_2023_02/181411131"/>
    <hyperlink ref="F204" r:id="rId21" display="https://podminky.urs.cz/item/CS_URS_2023_02/451572111"/>
    <hyperlink ref="F211" r:id="rId22" display="https://podminky.urs.cz/item/CS_URS_2023_02/564750101"/>
    <hyperlink ref="F217" r:id="rId23" display="https://podminky.urs.cz/item/CS_URS_2023_02/871161141"/>
    <hyperlink ref="F225" r:id="rId24" display="https://podminky.urs.cz/item/CS_URS_2023_02/877162001"/>
    <hyperlink ref="F229" r:id="rId25" display="https://podminky.urs.cz/item/CS_URS_2023_02/891161324"/>
    <hyperlink ref="F235" r:id="rId26" display="https://podminky.urs.cz/item/CS_URS_2023_02/891249111"/>
    <hyperlink ref="F240" r:id="rId27" display="https://podminky.urs.cz/item/CS_URS_2023_02/892233922"/>
    <hyperlink ref="F244" r:id="rId28" display="https://podminky.urs.cz/item/CS_URS_2023_02/899401112"/>
    <hyperlink ref="F248" r:id="rId29" display="https://podminky.urs.cz/item/CS_URS_2023_02/899712111"/>
    <hyperlink ref="F250" r:id="rId30" display="https://podminky.urs.cz/item/CS_URS_2023_02/899721111"/>
    <hyperlink ref="F253" r:id="rId31" display="https://podminky.urs.cz/item/CS_URS_2023_02/899722113"/>
    <hyperlink ref="F257" r:id="rId32" display="https://podminky.urs.cz/item/CS_URS_2023_02/997221551"/>
    <hyperlink ref="F259" r:id="rId33" display="https://podminky.urs.cz/item/CS_URS_2023_02/997221559"/>
    <hyperlink ref="F262" r:id="rId34" display="https://podminky.urs.cz/item/CS_URS_2023_02/997221873"/>
    <hyperlink ref="F265" r:id="rId35" display="https://podminky.urs.cz/item/CS_URS_2023_02/998276101"/>
    <hyperlink ref="F267" r:id="rId36" display="https://podminky.urs.cz/item/CS_URS_2023_02/998276125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7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80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2" customFormat="1" ht="12" customHeight="1">
      <c r="A8" s="41"/>
      <c r="B8" s="47"/>
      <c r="C8" s="41"/>
      <c r="D8" s="146" t="s">
        <v>175</v>
      </c>
      <c r="E8" s="41"/>
      <c r="F8" s="41"/>
      <c r="G8" s="41"/>
      <c r="H8" s="41"/>
      <c r="I8" s="41"/>
      <c r="J8" s="41"/>
      <c r="K8" s="41"/>
      <c r="L8" s="14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9" t="s">
        <v>176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6" t="s">
        <v>18</v>
      </c>
      <c r="E11" s="41"/>
      <c r="F11" s="136" t="s">
        <v>19</v>
      </c>
      <c r="G11" s="41"/>
      <c r="H11" s="41"/>
      <c r="I11" s="146" t="s">
        <v>20</v>
      </c>
      <c r="J11" s="136" t="s">
        <v>19</v>
      </c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21</v>
      </c>
      <c r="E12" s="41"/>
      <c r="F12" s="136" t="s">
        <v>22</v>
      </c>
      <c r="G12" s="41"/>
      <c r="H12" s="41"/>
      <c r="I12" s="146" t="s">
        <v>23</v>
      </c>
      <c r="J12" s="150" t="str">
        <f>'Rekapitulace stavby'!AN8</f>
        <v>4. 9. 2023</v>
      </c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25</v>
      </c>
      <c r="E14" s="41"/>
      <c r="F14" s="41"/>
      <c r="G14" s="41"/>
      <c r="H14" s="41"/>
      <c r="I14" s="146" t="s">
        <v>26</v>
      </c>
      <c r="J14" s="136" t="s">
        <v>19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">
        <v>22</v>
      </c>
      <c r="F15" s="41"/>
      <c r="G15" s="41"/>
      <c r="H15" s="41"/>
      <c r="I15" s="146" t="s">
        <v>27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6" t="s">
        <v>28</v>
      </c>
      <c r="E17" s="41"/>
      <c r="F17" s="41"/>
      <c r="G17" s="41"/>
      <c r="H17" s="41"/>
      <c r="I17" s="146" t="s">
        <v>26</v>
      </c>
      <c r="J17" s="36" t="str">
        <f>'Rekapitulace stavby'!AN13</f>
        <v>Vyplň údaj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6" t="s">
        <v>27</v>
      </c>
      <c r="J18" s="36" t="str">
        <f>'Rekapitulace stavby'!AN14</f>
        <v>Vyplň údaj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6" t="s">
        <v>30</v>
      </c>
      <c r="E20" s="41"/>
      <c r="F20" s="41"/>
      <c r="G20" s="41"/>
      <c r="H20" s="41"/>
      <c r="I20" s="146" t="s">
        <v>26</v>
      </c>
      <c r="J20" s="136" t="s">
        <v>19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">
        <v>31</v>
      </c>
      <c r="F21" s="41"/>
      <c r="G21" s="41"/>
      <c r="H21" s="41"/>
      <c r="I21" s="146" t="s">
        <v>27</v>
      </c>
      <c r="J21" s="136" t="s">
        <v>19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6" t="s">
        <v>33</v>
      </c>
      <c r="E23" s="41"/>
      <c r="F23" s="41"/>
      <c r="G23" s="41"/>
      <c r="H23" s="41"/>
      <c r="I23" s="146" t="s">
        <v>26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">
        <v>34</v>
      </c>
      <c r="F24" s="41"/>
      <c r="G24" s="41"/>
      <c r="H24" s="41"/>
      <c r="I24" s="146" t="s">
        <v>27</v>
      </c>
      <c r="J24" s="136" t="s">
        <v>19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6" t="s">
        <v>35</v>
      </c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1"/>
      <c r="B27" s="152"/>
      <c r="C27" s="151"/>
      <c r="D27" s="151"/>
      <c r="E27" s="153" t="s">
        <v>19</v>
      </c>
      <c r="F27" s="153"/>
      <c r="G27" s="153"/>
      <c r="H27" s="153"/>
      <c r="I27" s="151"/>
      <c r="J27" s="151"/>
      <c r="K27" s="151"/>
      <c r="L27" s="154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5"/>
      <c r="E29" s="155"/>
      <c r="F29" s="155"/>
      <c r="G29" s="155"/>
      <c r="H29" s="155"/>
      <c r="I29" s="155"/>
      <c r="J29" s="155"/>
      <c r="K29" s="155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6" t="s">
        <v>37</v>
      </c>
      <c r="E30" s="41"/>
      <c r="F30" s="41"/>
      <c r="G30" s="41"/>
      <c r="H30" s="41"/>
      <c r="I30" s="41"/>
      <c r="J30" s="157">
        <f>ROUND(J92, 2)</f>
        <v>0</v>
      </c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8" t="s">
        <v>39</v>
      </c>
      <c r="G32" s="41"/>
      <c r="H32" s="41"/>
      <c r="I32" s="158" t="s">
        <v>38</v>
      </c>
      <c r="J32" s="158" t="s">
        <v>40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9" t="s">
        <v>41</v>
      </c>
      <c r="E33" s="146" t="s">
        <v>42</v>
      </c>
      <c r="F33" s="160">
        <f>ROUND((SUM(BE92:BE727)),  2)</f>
        <v>0</v>
      </c>
      <c r="G33" s="41"/>
      <c r="H33" s="41"/>
      <c r="I33" s="161">
        <v>0.20999999999999999</v>
      </c>
      <c r="J33" s="160">
        <f>ROUND(((SUM(BE92:BE727))*I33),  2)</f>
        <v>0</v>
      </c>
      <c r="K33" s="41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6" t="s">
        <v>43</v>
      </c>
      <c r="F34" s="160">
        <f>ROUND((SUM(BF92:BF727)),  2)</f>
        <v>0</v>
      </c>
      <c r="G34" s="41"/>
      <c r="H34" s="41"/>
      <c r="I34" s="161">
        <v>0.12</v>
      </c>
      <c r="J34" s="160">
        <f>ROUND(((SUM(BF92:BF727))*I34), 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6" t="s">
        <v>44</v>
      </c>
      <c r="F35" s="160">
        <f>ROUND((SUM(BG92:BG727)),  2)</f>
        <v>0</v>
      </c>
      <c r="G35" s="41"/>
      <c r="H35" s="41"/>
      <c r="I35" s="161">
        <v>0.20999999999999999</v>
      </c>
      <c r="J35" s="160">
        <f>0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6" t="s">
        <v>45</v>
      </c>
      <c r="F36" s="160">
        <f>ROUND((SUM(BH92:BH727)),  2)</f>
        <v>0</v>
      </c>
      <c r="G36" s="41"/>
      <c r="H36" s="41"/>
      <c r="I36" s="161">
        <v>0.12</v>
      </c>
      <c r="J36" s="160">
        <f>0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46</v>
      </c>
      <c r="F37" s="160">
        <f>ROUND((SUM(BI92:BI727)),  2)</f>
        <v>0</v>
      </c>
      <c r="G37" s="41"/>
      <c r="H37" s="41"/>
      <c r="I37" s="161">
        <v>0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2"/>
      <c r="D39" s="163" t="s">
        <v>47</v>
      </c>
      <c r="E39" s="164"/>
      <c r="F39" s="164"/>
      <c r="G39" s="165" t="s">
        <v>48</v>
      </c>
      <c r="H39" s="166" t="s">
        <v>49</v>
      </c>
      <c r="I39" s="164"/>
      <c r="J39" s="167">
        <f>SUM(J30:J37)</f>
        <v>0</v>
      </c>
      <c r="K39" s="168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9"/>
      <c r="C40" s="170"/>
      <c r="D40" s="170"/>
      <c r="E40" s="170"/>
      <c r="F40" s="170"/>
      <c r="G40" s="170"/>
      <c r="H40" s="170"/>
      <c r="I40" s="170"/>
      <c r="J40" s="170"/>
      <c r="K40" s="170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1"/>
      <c r="C44" s="172"/>
      <c r="D44" s="172"/>
      <c r="E44" s="172"/>
      <c r="F44" s="172"/>
      <c r="G44" s="172"/>
      <c r="H44" s="172"/>
      <c r="I44" s="172"/>
      <c r="J44" s="172"/>
      <c r="K44" s="172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177</v>
      </c>
      <c r="D45" s="43"/>
      <c r="E45" s="43"/>
      <c r="F45" s="43"/>
      <c r="G45" s="43"/>
      <c r="H45" s="43"/>
      <c r="I45" s="43"/>
      <c r="J45" s="43"/>
      <c r="K45" s="43"/>
      <c r="L45" s="14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3" t="str">
        <f>E7</f>
        <v>VODOVOD BORKA</v>
      </c>
      <c r="F48" s="35"/>
      <c r="G48" s="35"/>
      <c r="H48" s="35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175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IO.01 - Přiváděcí řad A-1, přiváděcí řad A-2</v>
      </c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Obec Přestavlky u Čerčan</v>
      </c>
      <c r="G52" s="43"/>
      <c r="H52" s="43"/>
      <c r="I52" s="35" t="s">
        <v>23</v>
      </c>
      <c r="J52" s="75" t="str">
        <f>IF(J12="","",J12)</f>
        <v>4. 9. 2023</v>
      </c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25.65" customHeight="1">
      <c r="A54" s="41"/>
      <c r="B54" s="42"/>
      <c r="C54" s="35" t="s">
        <v>25</v>
      </c>
      <c r="D54" s="43"/>
      <c r="E54" s="43"/>
      <c r="F54" s="30" t="str">
        <f>E15</f>
        <v>Obec Přestavlky u Čerčan</v>
      </c>
      <c r="G54" s="43"/>
      <c r="H54" s="43"/>
      <c r="I54" s="35" t="s">
        <v>30</v>
      </c>
      <c r="J54" s="39" t="str">
        <f>E21</f>
        <v>Vodohospodářský rozvoj a výstavba, a.s.</v>
      </c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28</v>
      </c>
      <c r="D55" s="43"/>
      <c r="E55" s="43"/>
      <c r="F55" s="30" t="str">
        <f>IF(E18="","",E18)</f>
        <v>Vyplň údaj</v>
      </c>
      <c r="G55" s="43"/>
      <c r="H55" s="43"/>
      <c r="I55" s="35" t="s">
        <v>33</v>
      </c>
      <c r="J55" s="39" t="str">
        <f>E24</f>
        <v>M. Morská</v>
      </c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4" t="s">
        <v>178</v>
      </c>
      <c r="D57" s="175"/>
      <c r="E57" s="175"/>
      <c r="F57" s="175"/>
      <c r="G57" s="175"/>
      <c r="H57" s="175"/>
      <c r="I57" s="175"/>
      <c r="J57" s="176" t="s">
        <v>179</v>
      </c>
      <c r="K57" s="175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7" t="s">
        <v>69</v>
      </c>
      <c r="D59" s="43"/>
      <c r="E59" s="43"/>
      <c r="F59" s="43"/>
      <c r="G59" s="43"/>
      <c r="H59" s="43"/>
      <c r="I59" s="43"/>
      <c r="J59" s="105">
        <f>J92</f>
        <v>0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180</v>
      </c>
    </row>
    <row r="60" s="9" customFormat="1" ht="24.96" customHeight="1">
      <c r="A60" s="9"/>
      <c r="B60" s="178"/>
      <c r="C60" s="179"/>
      <c r="D60" s="180" t="s">
        <v>181</v>
      </c>
      <c r="E60" s="181"/>
      <c r="F60" s="181"/>
      <c r="G60" s="181"/>
      <c r="H60" s="181"/>
      <c r="I60" s="181"/>
      <c r="J60" s="182">
        <f>J93</f>
        <v>0</v>
      </c>
      <c r="K60" s="179"/>
      <c r="L60" s="18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4"/>
      <c r="C61" s="128"/>
      <c r="D61" s="185" t="s">
        <v>182</v>
      </c>
      <c r="E61" s="186"/>
      <c r="F61" s="186"/>
      <c r="G61" s="186"/>
      <c r="H61" s="186"/>
      <c r="I61" s="186"/>
      <c r="J61" s="187">
        <f>J94</f>
        <v>0</v>
      </c>
      <c r="K61" s="128"/>
      <c r="L61" s="18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4"/>
      <c r="C62" s="128"/>
      <c r="D62" s="185" t="s">
        <v>183</v>
      </c>
      <c r="E62" s="186"/>
      <c r="F62" s="186"/>
      <c r="G62" s="186"/>
      <c r="H62" s="186"/>
      <c r="I62" s="186"/>
      <c r="J62" s="187">
        <f>J454</f>
        <v>0</v>
      </c>
      <c r="K62" s="128"/>
      <c r="L62" s="18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4"/>
      <c r="C63" s="128"/>
      <c r="D63" s="185" t="s">
        <v>184</v>
      </c>
      <c r="E63" s="186"/>
      <c r="F63" s="186"/>
      <c r="G63" s="186"/>
      <c r="H63" s="186"/>
      <c r="I63" s="186"/>
      <c r="J63" s="187">
        <f>J457</f>
        <v>0</v>
      </c>
      <c r="K63" s="128"/>
      <c r="L63" s="18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4"/>
      <c r="C64" s="128"/>
      <c r="D64" s="185" t="s">
        <v>185</v>
      </c>
      <c r="E64" s="186"/>
      <c r="F64" s="186"/>
      <c r="G64" s="186"/>
      <c r="H64" s="186"/>
      <c r="I64" s="186"/>
      <c r="J64" s="187">
        <f>J474</f>
        <v>0</v>
      </c>
      <c r="K64" s="128"/>
      <c r="L64" s="18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4"/>
      <c r="C65" s="128"/>
      <c r="D65" s="185" t="s">
        <v>186</v>
      </c>
      <c r="E65" s="186"/>
      <c r="F65" s="186"/>
      <c r="G65" s="186"/>
      <c r="H65" s="186"/>
      <c r="I65" s="186"/>
      <c r="J65" s="187">
        <f>J512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187</v>
      </c>
      <c r="E66" s="186"/>
      <c r="F66" s="186"/>
      <c r="G66" s="186"/>
      <c r="H66" s="186"/>
      <c r="I66" s="186"/>
      <c r="J66" s="187">
        <f>J640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188</v>
      </c>
      <c r="E67" s="186"/>
      <c r="F67" s="186"/>
      <c r="G67" s="186"/>
      <c r="H67" s="186"/>
      <c r="I67" s="186"/>
      <c r="J67" s="187">
        <f>J658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189</v>
      </c>
      <c r="E68" s="186"/>
      <c r="F68" s="186"/>
      <c r="G68" s="186"/>
      <c r="H68" s="186"/>
      <c r="I68" s="186"/>
      <c r="J68" s="187">
        <f>J689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9" customFormat="1" ht="24.96" customHeight="1">
      <c r="A69" s="9"/>
      <c r="B69" s="178"/>
      <c r="C69" s="179"/>
      <c r="D69" s="180" t="s">
        <v>190</v>
      </c>
      <c r="E69" s="181"/>
      <c r="F69" s="181"/>
      <c r="G69" s="181"/>
      <c r="H69" s="181"/>
      <c r="I69" s="181"/>
      <c r="J69" s="182">
        <f>J694</f>
        <v>0</v>
      </c>
      <c r="K69" s="179"/>
      <c r="L69" s="183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10" customFormat="1" ht="19.92" customHeight="1">
      <c r="A70" s="10"/>
      <c r="B70" s="184"/>
      <c r="C70" s="128"/>
      <c r="D70" s="185" t="s">
        <v>191</v>
      </c>
      <c r="E70" s="186"/>
      <c r="F70" s="186"/>
      <c r="G70" s="186"/>
      <c r="H70" s="186"/>
      <c r="I70" s="186"/>
      <c r="J70" s="187">
        <f>J695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192</v>
      </c>
      <c r="E71" s="186"/>
      <c r="F71" s="186"/>
      <c r="G71" s="186"/>
      <c r="H71" s="186"/>
      <c r="I71" s="186"/>
      <c r="J71" s="187">
        <f>J702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193</v>
      </c>
      <c r="E72" s="186"/>
      <c r="F72" s="186"/>
      <c r="G72" s="186"/>
      <c r="H72" s="186"/>
      <c r="I72" s="186"/>
      <c r="J72" s="187">
        <f>J725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2" customFormat="1" ht="21.84" customHeight="1">
      <c r="A73" s="41"/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8" s="2" customFormat="1" ht="6.96" customHeight="1">
      <c r="A78" s="41"/>
      <c r="B78" s="64"/>
      <c r="C78" s="65"/>
      <c r="D78" s="65"/>
      <c r="E78" s="65"/>
      <c r="F78" s="65"/>
      <c r="G78" s="65"/>
      <c r="H78" s="65"/>
      <c r="I78" s="65"/>
      <c r="J78" s="65"/>
      <c r="K78" s="65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24.96" customHeight="1">
      <c r="A79" s="41"/>
      <c r="B79" s="42"/>
      <c r="C79" s="26" t="s">
        <v>194</v>
      </c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16</v>
      </c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6.5" customHeight="1">
      <c r="A82" s="41"/>
      <c r="B82" s="42"/>
      <c r="C82" s="43"/>
      <c r="D82" s="43"/>
      <c r="E82" s="173" t="str">
        <f>E7</f>
        <v>VODOVOD BORKA</v>
      </c>
      <c r="F82" s="35"/>
      <c r="G82" s="35"/>
      <c r="H82" s="35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175</v>
      </c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6.5" customHeight="1">
      <c r="A84" s="41"/>
      <c r="B84" s="42"/>
      <c r="C84" s="43"/>
      <c r="D84" s="43"/>
      <c r="E84" s="72" t="str">
        <f>E9</f>
        <v>IO.01 - Přiváděcí řad A-1, přiváděcí řad A-2</v>
      </c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6.96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2" customHeight="1">
      <c r="A86" s="41"/>
      <c r="B86" s="42"/>
      <c r="C86" s="35" t="s">
        <v>21</v>
      </c>
      <c r="D86" s="43"/>
      <c r="E86" s="43"/>
      <c r="F86" s="30" t="str">
        <f>F12</f>
        <v>Obec Přestavlky u Čerčan</v>
      </c>
      <c r="G86" s="43"/>
      <c r="H86" s="43"/>
      <c r="I86" s="35" t="s">
        <v>23</v>
      </c>
      <c r="J86" s="75" t="str">
        <f>IF(J12="","",J12)</f>
        <v>4. 9. 2023</v>
      </c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6.96" customHeight="1">
      <c r="A87" s="41"/>
      <c r="B87" s="42"/>
      <c r="C87" s="43"/>
      <c r="D87" s="43"/>
      <c r="E87" s="43"/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25.65" customHeight="1">
      <c r="A88" s="41"/>
      <c r="B88" s="42"/>
      <c r="C88" s="35" t="s">
        <v>25</v>
      </c>
      <c r="D88" s="43"/>
      <c r="E88" s="43"/>
      <c r="F88" s="30" t="str">
        <f>E15</f>
        <v>Obec Přestavlky u Čerčan</v>
      </c>
      <c r="G88" s="43"/>
      <c r="H88" s="43"/>
      <c r="I88" s="35" t="s">
        <v>30</v>
      </c>
      <c r="J88" s="39" t="str">
        <f>E21</f>
        <v>Vodohospodářský rozvoj a výstavba, a.s.</v>
      </c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5.15" customHeight="1">
      <c r="A89" s="41"/>
      <c r="B89" s="42"/>
      <c r="C89" s="35" t="s">
        <v>28</v>
      </c>
      <c r="D89" s="43"/>
      <c r="E89" s="43"/>
      <c r="F89" s="30" t="str">
        <f>IF(E18="","",E18)</f>
        <v>Vyplň údaj</v>
      </c>
      <c r="G89" s="43"/>
      <c r="H89" s="43"/>
      <c r="I89" s="35" t="s">
        <v>33</v>
      </c>
      <c r="J89" s="39" t="str">
        <f>E24</f>
        <v>M. Morská</v>
      </c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0.32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11" customFormat="1" ht="29.28" customHeight="1">
      <c r="A91" s="189"/>
      <c r="B91" s="190"/>
      <c r="C91" s="191" t="s">
        <v>195</v>
      </c>
      <c r="D91" s="192" t="s">
        <v>56</v>
      </c>
      <c r="E91" s="192" t="s">
        <v>52</v>
      </c>
      <c r="F91" s="192" t="s">
        <v>53</v>
      </c>
      <c r="G91" s="192" t="s">
        <v>196</v>
      </c>
      <c r="H91" s="192" t="s">
        <v>197</v>
      </c>
      <c r="I91" s="192" t="s">
        <v>198</v>
      </c>
      <c r="J91" s="192" t="s">
        <v>179</v>
      </c>
      <c r="K91" s="193" t="s">
        <v>199</v>
      </c>
      <c r="L91" s="194"/>
      <c r="M91" s="95" t="s">
        <v>19</v>
      </c>
      <c r="N91" s="96" t="s">
        <v>41</v>
      </c>
      <c r="O91" s="96" t="s">
        <v>200</v>
      </c>
      <c r="P91" s="96" t="s">
        <v>201</v>
      </c>
      <c r="Q91" s="96" t="s">
        <v>202</v>
      </c>
      <c r="R91" s="96" t="s">
        <v>203</v>
      </c>
      <c r="S91" s="96" t="s">
        <v>204</v>
      </c>
      <c r="T91" s="97" t="s">
        <v>205</v>
      </c>
      <c r="U91" s="189"/>
      <c r="V91" s="189"/>
      <c r="W91" s="189"/>
      <c r="X91" s="189"/>
      <c r="Y91" s="189"/>
      <c r="Z91" s="189"/>
      <c r="AA91" s="189"/>
      <c r="AB91" s="189"/>
      <c r="AC91" s="189"/>
      <c r="AD91" s="189"/>
      <c r="AE91" s="189"/>
    </row>
    <row r="92" s="2" customFormat="1" ht="22.8" customHeight="1">
      <c r="A92" s="41"/>
      <c r="B92" s="42"/>
      <c r="C92" s="102" t="s">
        <v>206</v>
      </c>
      <c r="D92" s="43"/>
      <c r="E92" s="43"/>
      <c r="F92" s="43"/>
      <c r="G92" s="43"/>
      <c r="H92" s="43"/>
      <c r="I92" s="43"/>
      <c r="J92" s="195">
        <f>BK92</f>
        <v>0</v>
      </c>
      <c r="K92" s="43"/>
      <c r="L92" s="47"/>
      <c r="M92" s="98"/>
      <c r="N92" s="196"/>
      <c r="O92" s="99"/>
      <c r="P92" s="197">
        <f>P93+P694</f>
        <v>0</v>
      </c>
      <c r="Q92" s="99"/>
      <c r="R92" s="197">
        <f>R93+R694</f>
        <v>35.333830500000012</v>
      </c>
      <c r="S92" s="99"/>
      <c r="T92" s="198">
        <f>T93+T694</f>
        <v>77.531999999999996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70</v>
      </c>
      <c r="AU92" s="20" t="s">
        <v>180</v>
      </c>
      <c r="BK92" s="199">
        <f>BK93+BK694</f>
        <v>0</v>
      </c>
    </row>
    <row r="93" s="12" customFormat="1" ht="25.92" customHeight="1">
      <c r="A93" s="12"/>
      <c r="B93" s="200"/>
      <c r="C93" s="201"/>
      <c r="D93" s="202" t="s">
        <v>70</v>
      </c>
      <c r="E93" s="203" t="s">
        <v>207</v>
      </c>
      <c r="F93" s="203" t="s">
        <v>208</v>
      </c>
      <c r="G93" s="201"/>
      <c r="H93" s="201"/>
      <c r="I93" s="204"/>
      <c r="J93" s="205">
        <f>BK93</f>
        <v>0</v>
      </c>
      <c r="K93" s="201"/>
      <c r="L93" s="206"/>
      <c r="M93" s="207"/>
      <c r="N93" s="208"/>
      <c r="O93" s="208"/>
      <c r="P93" s="209">
        <f>P94+P454+P457+P474+P512+P640+P658+P689</f>
        <v>0</v>
      </c>
      <c r="Q93" s="208"/>
      <c r="R93" s="209">
        <f>R94+R454+R457+R474+R512+R640+R658+R689</f>
        <v>35.228740500000015</v>
      </c>
      <c r="S93" s="208"/>
      <c r="T93" s="210">
        <f>T94+T454+T457+T474+T512+T640+T658+T689</f>
        <v>77.531999999999996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11" t="s">
        <v>79</v>
      </c>
      <c r="AT93" s="212" t="s">
        <v>70</v>
      </c>
      <c r="AU93" s="212" t="s">
        <v>71</v>
      </c>
      <c r="AY93" s="211" t="s">
        <v>209</v>
      </c>
      <c r="BK93" s="213">
        <f>BK94+BK454+BK457+BK474+BK512+BK640+BK658+BK689</f>
        <v>0</v>
      </c>
    </row>
    <row r="94" s="12" customFormat="1" ht="22.8" customHeight="1">
      <c r="A94" s="12"/>
      <c r="B94" s="200"/>
      <c r="C94" s="201"/>
      <c r="D94" s="202" t="s">
        <v>70</v>
      </c>
      <c r="E94" s="214" t="s">
        <v>79</v>
      </c>
      <c r="F94" s="214" t="s">
        <v>210</v>
      </c>
      <c r="G94" s="201"/>
      <c r="H94" s="201"/>
      <c r="I94" s="204"/>
      <c r="J94" s="215">
        <f>BK94</f>
        <v>0</v>
      </c>
      <c r="K94" s="201"/>
      <c r="L94" s="206"/>
      <c r="M94" s="207"/>
      <c r="N94" s="208"/>
      <c r="O94" s="208"/>
      <c r="P94" s="209">
        <f>SUM(P95:P453)</f>
        <v>0</v>
      </c>
      <c r="Q94" s="208"/>
      <c r="R94" s="209">
        <f>SUM(R95:R453)</f>
        <v>6.2853030000000008</v>
      </c>
      <c r="S94" s="208"/>
      <c r="T94" s="210">
        <f>SUM(T95:T453)</f>
        <v>77.531999999999996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11" t="s">
        <v>79</v>
      </c>
      <c r="AT94" s="212" t="s">
        <v>70</v>
      </c>
      <c r="AU94" s="212" t="s">
        <v>79</v>
      </c>
      <c r="AY94" s="211" t="s">
        <v>209</v>
      </c>
      <c r="BK94" s="213">
        <f>SUM(BK95:BK453)</f>
        <v>0</v>
      </c>
    </row>
    <row r="95" s="2" customFormat="1" ht="21.75" customHeight="1">
      <c r="A95" s="41"/>
      <c r="B95" s="42"/>
      <c r="C95" s="216" t="s">
        <v>79</v>
      </c>
      <c r="D95" s="216" t="s">
        <v>211</v>
      </c>
      <c r="E95" s="217" t="s">
        <v>212</v>
      </c>
      <c r="F95" s="218" t="s">
        <v>213</v>
      </c>
      <c r="G95" s="219" t="s">
        <v>214</v>
      </c>
      <c r="H95" s="220">
        <v>2</v>
      </c>
      <c r="I95" s="221"/>
      <c r="J95" s="222">
        <f>ROUND(I95*H95,2)</f>
        <v>0</v>
      </c>
      <c r="K95" s="218" t="s">
        <v>215</v>
      </c>
      <c r="L95" s="47"/>
      <c r="M95" s="223" t="s">
        <v>19</v>
      </c>
      <c r="N95" s="224" t="s">
        <v>42</v>
      </c>
      <c r="O95" s="87"/>
      <c r="P95" s="225">
        <f>O95*H95</f>
        <v>0</v>
      </c>
      <c r="Q95" s="225">
        <v>0</v>
      </c>
      <c r="R95" s="225">
        <f>Q95*H95</f>
        <v>0</v>
      </c>
      <c r="S95" s="225">
        <v>0</v>
      </c>
      <c r="T95" s="226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7" t="s">
        <v>216</v>
      </c>
      <c r="AT95" s="227" t="s">
        <v>211</v>
      </c>
      <c r="AU95" s="227" t="s">
        <v>81</v>
      </c>
      <c r="AY95" s="20" t="s">
        <v>209</v>
      </c>
      <c r="BE95" s="228">
        <f>IF(N95="základní",J95,0)</f>
        <v>0</v>
      </c>
      <c r="BF95" s="228">
        <f>IF(N95="snížená",J95,0)</f>
        <v>0</v>
      </c>
      <c r="BG95" s="228">
        <f>IF(N95="zákl. přenesená",J95,0)</f>
        <v>0</v>
      </c>
      <c r="BH95" s="228">
        <f>IF(N95="sníž. přenesená",J95,0)</f>
        <v>0</v>
      </c>
      <c r="BI95" s="228">
        <f>IF(N95="nulová",J95,0)</f>
        <v>0</v>
      </c>
      <c r="BJ95" s="20" t="s">
        <v>79</v>
      </c>
      <c r="BK95" s="228">
        <f>ROUND(I95*H95,2)</f>
        <v>0</v>
      </c>
      <c r="BL95" s="20" t="s">
        <v>216</v>
      </c>
      <c r="BM95" s="227" t="s">
        <v>217</v>
      </c>
    </row>
    <row r="96" s="2" customFormat="1">
      <c r="A96" s="41"/>
      <c r="B96" s="42"/>
      <c r="C96" s="43"/>
      <c r="D96" s="229" t="s">
        <v>218</v>
      </c>
      <c r="E96" s="43"/>
      <c r="F96" s="230" t="s">
        <v>219</v>
      </c>
      <c r="G96" s="43"/>
      <c r="H96" s="43"/>
      <c r="I96" s="231"/>
      <c r="J96" s="43"/>
      <c r="K96" s="43"/>
      <c r="L96" s="47"/>
      <c r="M96" s="232"/>
      <c r="N96" s="233"/>
      <c r="O96" s="87"/>
      <c r="P96" s="87"/>
      <c r="Q96" s="87"/>
      <c r="R96" s="87"/>
      <c r="S96" s="87"/>
      <c r="T96" s="88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218</v>
      </c>
      <c r="AU96" s="20" t="s">
        <v>81</v>
      </c>
    </row>
    <row r="97" s="13" customFormat="1">
      <c r="A97" s="13"/>
      <c r="B97" s="234"/>
      <c r="C97" s="235"/>
      <c r="D97" s="236" t="s">
        <v>220</v>
      </c>
      <c r="E97" s="237" t="s">
        <v>19</v>
      </c>
      <c r="F97" s="238" t="s">
        <v>221</v>
      </c>
      <c r="G97" s="235"/>
      <c r="H97" s="237" t="s">
        <v>19</v>
      </c>
      <c r="I97" s="239"/>
      <c r="J97" s="235"/>
      <c r="K97" s="235"/>
      <c r="L97" s="240"/>
      <c r="M97" s="241"/>
      <c r="N97" s="242"/>
      <c r="O97" s="242"/>
      <c r="P97" s="242"/>
      <c r="Q97" s="242"/>
      <c r="R97" s="242"/>
      <c r="S97" s="242"/>
      <c r="T97" s="24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4" t="s">
        <v>220</v>
      </c>
      <c r="AU97" s="244" t="s">
        <v>81</v>
      </c>
      <c r="AV97" s="13" t="s">
        <v>79</v>
      </c>
      <c r="AW97" s="13" t="s">
        <v>32</v>
      </c>
      <c r="AX97" s="13" t="s">
        <v>71</v>
      </c>
      <c r="AY97" s="244" t="s">
        <v>209</v>
      </c>
    </row>
    <row r="98" s="13" customFormat="1">
      <c r="A98" s="13"/>
      <c r="B98" s="234"/>
      <c r="C98" s="235"/>
      <c r="D98" s="236" t="s">
        <v>220</v>
      </c>
      <c r="E98" s="237" t="s">
        <v>19</v>
      </c>
      <c r="F98" s="238" t="s">
        <v>222</v>
      </c>
      <c r="G98" s="235"/>
      <c r="H98" s="237" t="s">
        <v>19</v>
      </c>
      <c r="I98" s="239"/>
      <c r="J98" s="235"/>
      <c r="K98" s="235"/>
      <c r="L98" s="240"/>
      <c r="M98" s="241"/>
      <c r="N98" s="242"/>
      <c r="O98" s="242"/>
      <c r="P98" s="242"/>
      <c r="Q98" s="242"/>
      <c r="R98" s="242"/>
      <c r="S98" s="242"/>
      <c r="T98" s="24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4" t="s">
        <v>220</v>
      </c>
      <c r="AU98" s="244" t="s">
        <v>81</v>
      </c>
      <c r="AV98" s="13" t="s">
        <v>79</v>
      </c>
      <c r="AW98" s="13" t="s">
        <v>32</v>
      </c>
      <c r="AX98" s="13" t="s">
        <v>71</v>
      </c>
      <c r="AY98" s="244" t="s">
        <v>209</v>
      </c>
    </row>
    <row r="99" s="14" customFormat="1">
      <c r="A99" s="14"/>
      <c r="B99" s="245"/>
      <c r="C99" s="246"/>
      <c r="D99" s="236" t="s">
        <v>220</v>
      </c>
      <c r="E99" s="247" t="s">
        <v>19</v>
      </c>
      <c r="F99" s="248" t="s">
        <v>81</v>
      </c>
      <c r="G99" s="246"/>
      <c r="H99" s="249">
        <v>2</v>
      </c>
      <c r="I99" s="250"/>
      <c r="J99" s="246"/>
      <c r="K99" s="246"/>
      <c r="L99" s="251"/>
      <c r="M99" s="252"/>
      <c r="N99" s="253"/>
      <c r="O99" s="253"/>
      <c r="P99" s="253"/>
      <c r="Q99" s="253"/>
      <c r="R99" s="253"/>
      <c r="S99" s="253"/>
      <c r="T99" s="25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5" t="s">
        <v>220</v>
      </c>
      <c r="AU99" s="255" t="s">
        <v>81</v>
      </c>
      <c r="AV99" s="14" t="s">
        <v>81</v>
      </c>
      <c r="AW99" s="14" t="s">
        <v>32</v>
      </c>
      <c r="AX99" s="14" t="s">
        <v>79</v>
      </c>
      <c r="AY99" s="255" t="s">
        <v>209</v>
      </c>
    </row>
    <row r="100" s="2" customFormat="1" ht="21.75" customHeight="1">
      <c r="A100" s="41"/>
      <c r="B100" s="42"/>
      <c r="C100" s="216" t="s">
        <v>81</v>
      </c>
      <c r="D100" s="216" t="s">
        <v>211</v>
      </c>
      <c r="E100" s="217" t="s">
        <v>223</v>
      </c>
      <c r="F100" s="218" t="s">
        <v>224</v>
      </c>
      <c r="G100" s="219" t="s">
        <v>214</v>
      </c>
      <c r="H100" s="220">
        <v>6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</v>
      </c>
      <c r="T100" s="226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225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226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221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3" customFormat="1">
      <c r="A103" s="13"/>
      <c r="B103" s="234"/>
      <c r="C103" s="235"/>
      <c r="D103" s="236" t="s">
        <v>220</v>
      </c>
      <c r="E103" s="237" t="s">
        <v>19</v>
      </c>
      <c r="F103" s="238" t="s">
        <v>222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220</v>
      </c>
      <c r="AU103" s="244" t="s">
        <v>81</v>
      </c>
      <c r="AV103" s="13" t="s">
        <v>79</v>
      </c>
      <c r="AW103" s="13" t="s">
        <v>32</v>
      </c>
      <c r="AX103" s="13" t="s">
        <v>71</v>
      </c>
      <c r="AY103" s="244" t="s">
        <v>209</v>
      </c>
    </row>
    <row r="104" s="14" customFormat="1">
      <c r="A104" s="14"/>
      <c r="B104" s="245"/>
      <c r="C104" s="246"/>
      <c r="D104" s="236" t="s">
        <v>220</v>
      </c>
      <c r="E104" s="247" t="s">
        <v>19</v>
      </c>
      <c r="F104" s="248" t="s">
        <v>227</v>
      </c>
      <c r="G104" s="246"/>
      <c r="H104" s="249">
        <v>6</v>
      </c>
      <c r="I104" s="250"/>
      <c r="J104" s="246"/>
      <c r="K104" s="246"/>
      <c r="L104" s="251"/>
      <c r="M104" s="252"/>
      <c r="N104" s="253"/>
      <c r="O104" s="253"/>
      <c r="P104" s="253"/>
      <c r="Q104" s="253"/>
      <c r="R104" s="253"/>
      <c r="S104" s="253"/>
      <c r="T104" s="25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5" t="s">
        <v>220</v>
      </c>
      <c r="AU104" s="255" t="s">
        <v>81</v>
      </c>
      <c r="AV104" s="14" t="s">
        <v>81</v>
      </c>
      <c r="AW104" s="14" t="s">
        <v>32</v>
      </c>
      <c r="AX104" s="14" t="s">
        <v>79</v>
      </c>
      <c r="AY104" s="255" t="s">
        <v>209</v>
      </c>
    </row>
    <row r="105" s="2" customFormat="1" ht="21.75" customHeight="1">
      <c r="A105" s="41"/>
      <c r="B105" s="42"/>
      <c r="C105" s="216" t="s">
        <v>146</v>
      </c>
      <c r="D105" s="216" t="s">
        <v>211</v>
      </c>
      <c r="E105" s="217" t="s">
        <v>228</v>
      </c>
      <c r="F105" s="218" t="s">
        <v>229</v>
      </c>
      <c r="G105" s="219" t="s">
        <v>214</v>
      </c>
      <c r="H105" s="220">
        <v>2</v>
      </c>
      <c r="I105" s="221"/>
      <c r="J105" s="222">
        <f>ROUND(I105*H105,2)</f>
        <v>0</v>
      </c>
      <c r="K105" s="218" t="s">
        <v>215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</v>
      </c>
      <c r="T105" s="226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216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216</v>
      </c>
      <c r="BM105" s="227" t="s">
        <v>230</v>
      </c>
    </row>
    <row r="106" s="2" customFormat="1">
      <c r="A106" s="41"/>
      <c r="B106" s="42"/>
      <c r="C106" s="43"/>
      <c r="D106" s="229" t="s">
        <v>218</v>
      </c>
      <c r="E106" s="43"/>
      <c r="F106" s="230" t="s">
        <v>231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218</v>
      </c>
      <c r="AU106" s="20" t="s">
        <v>81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221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222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81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4" customFormat="1">
      <c r="A109" s="14"/>
      <c r="B109" s="245"/>
      <c r="C109" s="246"/>
      <c r="D109" s="236" t="s">
        <v>220</v>
      </c>
      <c r="E109" s="247" t="s">
        <v>19</v>
      </c>
      <c r="F109" s="248" t="s">
        <v>81</v>
      </c>
      <c r="G109" s="246"/>
      <c r="H109" s="249">
        <v>2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220</v>
      </c>
      <c r="AU109" s="255" t="s">
        <v>81</v>
      </c>
      <c r="AV109" s="14" t="s">
        <v>81</v>
      </c>
      <c r="AW109" s="14" t="s">
        <v>32</v>
      </c>
      <c r="AX109" s="14" t="s">
        <v>79</v>
      </c>
      <c r="AY109" s="255" t="s">
        <v>209</v>
      </c>
    </row>
    <row r="110" s="2" customFormat="1" ht="21.75" customHeight="1">
      <c r="A110" s="41"/>
      <c r="B110" s="42"/>
      <c r="C110" s="216" t="s">
        <v>216</v>
      </c>
      <c r="D110" s="216" t="s">
        <v>211</v>
      </c>
      <c r="E110" s="217" t="s">
        <v>232</v>
      </c>
      <c r="F110" s="218" t="s">
        <v>233</v>
      </c>
      <c r="G110" s="219" t="s">
        <v>214</v>
      </c>
      <c r="H110" s="220">
        <v>2</v>
      </c>
      <c r="I110" s="221"/>
      <c r="J110" s="222">
        <f>ROUND(I110*H110,2)</f>
        <v>0</v>
      </c>
      <c r="K110" s="218" t="s">
        <v>215</v>
      </c>
      <c r="L110" s="47"/>
      <c r="M110" s="223" t="s">
        <v>19</v>
      </c>
      <c r="N110" s="224" t="s">
        <v>42</v>
      </c>
      <c r="O110" s="87"/>
      <c r="P110" s="225">
        <f>O110*H110</f>
        <v>0</v>
      </c>
      <c r="Q110" s="225">
        <v>0</v>
      </c>
      <c r="R110" s="225">
        <f>Q110*H110</f>
        <v>0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216</v>
      </c>
      <c r="AT110" s="227" t="s">
        <v>211</v>
      </c>
      <c r="AU110" s="227" t="s">
        <v>81</v>
      </c>
      <c r="AY110" s="20" t="s">
        <v>209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79</v>
      </c>
      <c r="BK110" s="228">
        <f>ROUND(I110*H110,2)</f>
        <v>0</v>
      </c>
      <c r="BL110" s="20" t="s">
        <v>216</v>
      </c>
      <c r="BM110" s="227" t="s">
        <v>234</v>
      </c>
    </row>
    <row r="111" s="2" customFormat="1">
      <c r="A111" s="41"/>
      <c r="B111" s="42"/>
      <c r="C111" s="43"/>
      <c r="D111" s="229" t="s">
        <v>218</v>
      </c>
      <c r="E111" s="43"/>
      <c r="F111" s="230" t="s">
        <v>235</v>
      </c>
      <c r="G111" s="43"/>
      <c r="H111" s="43"/>
      <c r="I111" s="231"/>
      <c r="J111" s="43"/>
      <c r="K111" s="43"/>
      <c r="L111" s="47"/>
      <c r="M111" s="232"/>
      <c r="N111" s="233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218</v>
      </c>
      <c r="AU111" s="20" t="s">
        <v>81</v>
      </c>
    </row>
    <row r="112" s="13" customFormat="1">
      <c r="A112" s="13"/>
      <c r="B112" s="234"/>
      <c r="C112" s="235"/>
      <c r="D112" s="236" t="s">
        <v>220</v>
      </c>
      <c r="E112" s="237" t="s">
        <v>19</v>
      </c>
      <c r="F112" s="238" t="s">
        <v>221</v>
      </c>
      <c r="G112" s="235"/>
      <c r="H112" s="237" t="s">
        <v>19</v>
      </c>
      <c r="I112" s="239"/>
      <c r="J112" s="235"/>
      <c r="K112" s="235"/>
      <c r="L112" s="240"/>
      <c r="M112" s="241"/>
      <c r="N112" s="242"/>
      <c r="O112" s="242"/>
      <c r="P112" s="242"/>
      <c r="Q112" s="242"/>
      <c r="R112" s="242"/>
      <c r="S112" s="242"/>
      <c r="T112" s="24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4" t="s">
        <v>220</v>
      </c>
      <c r="AU112" s="244" t="s">
        <v>81</v>
      </c>
      <c r="AV112" s="13" t="s">
        <v>79</v>
      </c>
      <c r="AW112" s="13" t="s">
        <v>32</v>
      </c>
      <c r="AX112" s="13" t="s">
        <v>71</v>
      </c>
      <c r="AY112" s="244" t="s">
        <v>209</v>
      </c>
    </row>
    <row r="113" s="13" customFormat="1">
      <c r="A113" s="13"/>
      <c r="B113" s="234"/>
      <c r="C113" s="235"/>
      <c r="D113" s="236" t="s">
        <v>220</v>
      </c>
      <c r="E113" s="237" t="s">
        <v>19</v>
      </c>
      <c r="F113" s="238" t="s">
        <v>222</v>
      </c>
      <c r="G113" s="235"/>
      <c r="H113" s="237" t="s">
        <v>19</v>
      </c>
      <c r="I113" s="239"/>
      <c r="J113" s="235"/>
      <c r="K113" s="235"/>
      <c r="L113" s="240"/>
      <c r="M113" s="241"/>
      <c r="N113" s="242"/>
      <c r="O113" s="242"/>
      <c r="P113" s="242"/>
      <c r="Q113" s="242"/>
      <c r="R113" s="242"/>
      <c r="S113" s="242"/>
      <c r="T113" s="24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4" t="s">
        <v>220</v>
      </c>
      <c r="AU113" s="244" t="s">
        <v>81</v>
      </c>
      <c r="AV113" s="13" t="s">
        <v>79</v>
      </c>
      <c r="AW113" s="13" t="s">
        <v>32</v>
      </c>
      <c r="AX113" s="13" t="s">
        <v>71</v>
      </c>
      <c r="AY113" s="244" t="s">
        <v>209</v>
      </c>
    </row>
    <row r="114" s="14" customFormat="1">
      <c r="A114" s="14"/>
      <c r="B114" s="245"/>
      <c r="C114" s="246"/>
      <c r="D114" s="236" t="s">
        <v>220</v>
      </c>
      <c r="E114" s="247" t="s">
        <v>19</v>
      </c>
      <c r="F114" s="248" t="s">
        <v>81</v>
      </c>
      <c r="G114" s="246"/>
      <c r="H114" s="249">
        <v>2</v>
      </c>
      <c r="I114" s="250"/>
      <c r="J114" s="246"/>
      <c r="K114" s="246"/>
      <c r="L114" s="251"/>
      <c r="M114" s="252"/>
      <c r="N114" s="253"/>
      <c r="O114" s="253"/>
      <c r="P114" s="253"/>
      <c r="Q114" s="253"/>
      <c r="R114" s="253"/>
      <c r="S114" s="253"/>
      <c r="T114" s="25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5" t="s">
        <v>220</v>
      </c>
      <c r="AU114" s="255" t="s">
        <v>81</v>
      </c>
      <c r="AV114" s="14" t="s">
        <v>81</v>
      </c>
      <c r="AW114" s="14" t="s">
        <v>32</v>
      </c>
      <c r="AX114" s="14" t="s">
        <v>79</v>
      </c>
      <c r="AY114" s="255" t="s">
        <v>209</v>
      </c>
    </row>
    <row r="115" s="2" customFormat="1" ht="16.5" customHeight="1">
      <c r="A115" s="41"/>
      <c r="B115" s="42"/>
      <c r="C115" s="216" t="s">
        <v>236</v>
      </c>
      <c r="D115" s="216" t="s">
        <v>211</v>
      </c>
      <c r="E115" s="217" t="s">
        <v>237</v>
      </c>
      <c r="F115" s="218" t="s">
        <v>238</v>
      </c>
      <c r="G115" s="219" t="s">
        <v>214</v>
      </c>
      <c r="H115" s="220">
        <v>2</v>
      </c>
      <c r="I115" s="221"/>
      <c r="J115" s="222">
        <f>ROUND(I115*H115,2)</f>
        <v>0</v>
      </c>
      <c r="K115" s="218" t="s">
        <v>215</v>
      </c>
      <c r="L115" s="47"/>
      <c r="M115" s="223" t="s">
        <v>19</v>
      </c>
      <c r="N115" s="224" t="s">
        <v>42</v>
      </c>
      <c r="O115" s="87"/>
      <c r="P115" s="225">
        <f>O115*H115</f>
        <v>0</v>
      </c>
      <c r="Q115" s="225">
        <v>0</v>
      </c>
      <c r="R115" s="225">
        <f>Q115*H115</f>
        <v>0</v>
      </c>
      <c r="S115" s="225">
        <v>0</v>
      </c>
      <c r="T115" s="226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7" t="s">
        <v>216</v>
      </c>
      <c r="AT115" s="227" t="s">
        <v>211</v>
      </c>
      <c r="AU115" s="227" t="s">
        <v>81</v>
      </c>
      <c r="AY115" s="20" t="s">
        <v>209</v>
      </c>
      <c r="BE115" s="228">
        <f>IF(N115="základní",J115,0)</f>
        <v>0</v>
      </c>
      <c r="BF115" s="228">
        <f>IF(N115="snížená",J115,0)</f>
        <v>0</v>
      </c>
      <c r="BG115" s="228">
        <f>IF(N115="zákl. přenesená",J115,0)</f>
        <v>0</v>
      </c>
      <c r="BH115" s="228">
        <f>IF(N115="sníž. přenesená",J115,0)</f>
        <v>0</v>
      </c>
      <c r="BI115" s="228">
        <f>IF(N115="nulová",J115,0)</f>
        <v>0</v>
      </c>
      <c r="BJ115" s="20" t="s">
        <v>79</v>
      </c>
      <c r="BK115" s="228">
        <f>ROUND(I115*H115,2)</f>
        <v>0</v>
      </c>
      <c r="BL115" s="20" t="s">
        <v>216</v>
      </c>
      <c r="BM115" s="227" t="s">
        <v>239</v>
      </c>
    </row>
    <row r="116" s="2" customFormat="1">
      <c r="A116" s="41"/>
      <c r="B116" s="42"/>
      <c r="C116" s="43"/>
      <c r="D116" s="229" t="s">
        <v>218</v>
      </c>
      <c r="E116" s="43"/>
      <c r="F116" s="230" t="s">
        <v>240</v>
      </c>
      <c r="G116" s="43"/>
      <c r="H116" s="43"/>
      <c r="I116" s="231"/>
      <c r="J116" s="43"/>
      <c r="K116" s="43"/>
      <c r="L116" s="47"/>
      <c r="M116" s="232"/>
      <c r="N116" s="233"/>
      <c r="O116" s="87"/>
      <c r="P116" s="87"/>
      <c r="Q116" s="87"/>
      <c r="R116" s="87"/>
      <c r="S116" s="87"/>
      <c r="T116" s="88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0" t="s">
        <v>218</v>
      </c>
      <c r="AU116" s="20" t="s">
        <v>81</v>
      </c>
    </row>
    <row r="117" s="2" customFormat="1" ht="16.5" customHeight="1">
      <c r="A117" s="41"/>
      <c r="B117" s="42"/>
      <c r="C117" s="216" t="s">
        <v>227</v>
      </c>
      <c r="D117" s="216" t="s">
        <v>211</v>
      </c>
      <c r="E117" s="217" t="s">
        <v>241</v>
      </c>
      <c r="F117" s="218" t="s">
        <v>242</v>
      </c>
      <c r="G117" s="219" t="s">
        <v>214</v>
      </c>
      <c r="H117" s="220">
        <v>6</v>
      </c>
      <c r="I117" s="221"/>
      <c r="J117" s="222">
        <f>ROUND(I117*H117,2)</f>
        <v>0</v>
      </c>
      <c r="K117" s="218" t="s">
        <v>215</v>
      </c>
      <c r="L117" s="47"/>
      <c r="M117" s="223" t="s">
        <v>19</v>
      </c>
      <c r="N117" s="224" t="s">
        <v>42</v>
      </c>
      <c r="O117" s="87"/>
      <c r="P117" s="225">
        <f>O117*H117</f>
        <v>0</v>
      </c>
      <c r="Q117" s="225">
        <v>0</v>
      </c>
      <c r="R117" s="225">
        <f>Q117*H117</f>
        <v>0</v>
      </c>
      <c r="S117" s="225">
        <v>0</v>
      </c>
      <c r="T117" s="226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7" t="s">
        <v>216</v>
      </c>
      <c r="AT117" s="227" t="s">
        <v>211</v>
      </c>
      <c r="AU117" s="227" t="s">
        <v>81</v>
      </c>
      <c r="AY117" s="20" t="s">
        <v>209</v>
      </c>
      <c r="BE117" s="228">
        <f>IF(N117="základní",J117,0)</f>
        <v>0</v>
      </c>
      <c r="BF117" s="228">
        <f>IF(N117="snížená",J117,0)</f>
        <v>0</v>
      </c>
      <c r="BG117" s="228">
        <f>IF(N117="zákl. přenesená",J117,0)</f>
        <v>0</v>
      </c>
      <c r="BH117" s="228">
        <f>IF(N117="sníž. přenesená",J117,0)</f>
        <v>0</v>
      </c>
      <c r="BI117" s="228">
        <f>IF(N117="nulová",J117,0)</f>
        <v>0</v>
      </c>
      <c r="BJ117" s="20" t="s">
        <v>79</v>
      </c>
      <c r="BK117" s="228">
        <f>ROUND(I117*H117,2)</f>
        <v>0</v>
      </c>
      <c r="BL117" s="20" t="s">
        <v>216</v>
      </c>
      <c r="BM117" s="227" t="s">
        <v>243</v>
      </c>
    </row>
    <row r="118" s="2" customFormat="1">
      <c r="A118" s="41"/>
      <c r="B118" s="42"/>
      <c r="C118" s="43"/>
      <c r="D118" s="229" t="s">
        <v>218</v>
      </c>
      <c r="E118" s="43"/>
      <c r="F118" s="230" t="s">
        <v>244</v>
      </c>
      <c r="G118" s="43"/>
      <c r="H118" s="43"/>
      <c r="I118" s="231"/>
      <c r="J118" s="43"/>
      <c r="K118" s="43"/>
      <c r="L118" s="47"/>
      <c r="M118" s="232"/>
      <c r="N118" s="233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218</v>
      </c>
      <c r="AU118" s="20" t="s">
        <v>81</v>
      </c>
    </row>
    <row r="119" s="2" customFormat="1" ht="16.5" customHeight="1">
      <c r="A119" s="41"/>
      <c r="B119" s="42"/>
      <c r="C119" s="216" t="s">
        <v>245</v>
      </c>
      <c r="D119" s="216" t="s">
        <v>211</v>
      </c>
      <c r="E119" s="217" t="s">
        <v>246</v>
      </c>
      <c r="F119" s="218" t="s">
        <v>247</v>
      </c>
      <c r="G119" s="219" t="s">
        <v>214</v>
      </c>
      <c r="H119" s="220">
        <v>2</v>
      </c>
      <c r="I119" s="221"/>
      <c r="J119" s="222">
        <f>ROUND(I119*H119,2)</f>
        <v>0</v>
      </c>
      <c r="K119" s="218" t="s">
        <v>215</v>
      </c>
      <c r="L119" s="47"/>
      <c r="M119" s="223" t="s">
        <v>19</v>
      </c>
      <c r="N119" s="224" t="s">
        <v>42</v>
      </c>
      <c r="O119" s="87"/>
      <c r="P119" s="225">
        <f>O119*H119</f>
        <v>0</v>
      </c>
      <c r="Q119" s="225">
        <v>0</v>
      </c>
      <c r="R119" s="225">
        <f>Q119*H119</f>
        <v>0</v>
      </c>
      <c r="S119" s="225">
        <v>0</v>
      </c>
      <c r="T119" s="226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7" t="s">
        <v>216</v>
      </c>
      <c r="AT119" s="227" t="s">
        <v>211</v>
      </c>
      <c r="AU119" s="227" t="s">
        <v>81</v>
      </c>
      <c r="AY119" s="20" t="s">
        <v>209</v>
      </c>
      <c r="BE119" s="228">
        <f>IF(N119="základní",J119,0)</f>
        <v>0</v>
      </c>
      <c r="BF119" s="228">
        <f>IF(N119="snížená",J119,0)</f>
        <v>0</v>
      </c>
      <c r="BG119" s="228">
        <f>IF(N119="zákl. přenesená",J119,0)</f>
        <v>0</v>
      </c>
      <c r="BH119" s="228">
        <f>IF(N119="sníž. přenesená",J119,0)</f>
        <v>0</v>
      </c>
      <c r="BI119" s="228">
        <f>IF(N119="nulová",J119,0)</f>
        <v>0</v>
      </c>
      <c r="BJ119" s="20" t="s">
        <v>79</v>
      </c>
      <c r="BK119" s="228">
        <f>ROUND(I119*H119,2)</f>
        <v>0</v>
      </c>
      <c r="BL119" s="20" t="s">
        <v>216</v>
      </c>
      <c r="BM119" s="227" t="s">
        <v>248</v>
      </c>
    </row>
    <row r="120" s="2" customFormat="1">
      <c r="A120" s="41"/>
      <c r="B120" s="42"/>
      <c r="C120" s="43"/>
      <c r="D120" s="229" t="s">
        <v>218</v>
      </c>
      <c r="E120" s="43"/>
      <c r="F120" s="230" t="s">
        <v>249</v>
      </c>
      <c r="G120" s="43"/>
      <c r="H120" s="43"/>
      <c r="I120" s="231"/>
      <c r="J120" s="43"/>
      <c r="K120" s="43"/>
      <c r="L120" s="47"/>
      <c r="M120" s="232"/>
      <c r="N120" s="233"/>
      <c r="O120" s="87"/>
      <c r="P120" s="87"/>
      <c r="Q120" s="87"/>
      <c r="R120" s="87"/>
      <c r="S120" s="87"/>
      <c r="T120" s="88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0" t="s">
        <v>218</v>
      </c>
      <c r="AU120" s="20" t="s">
        <v>81</v>
      </c>
    </row>
    <row r="121" s="2" customFormat="1" ht="16.5" customHeight="1">
      <c r="A121" s="41"/>
      <c r="B121" s="42"/>
      <c r="C121" s="216" t="s">
        <v>250</v>
      </c>
      <c r="D121" s="216" t="s">
        <v>211</v>
      </c>
      <c r="E121" s="217" t="s">
        <v>251</v>
      </c>
      <c r="F121" s="218" t="s">
        <v>252</v>
      </c>
      <c r="G121" s="219" t="s">
        <v>214</v>
      </c>
      <c r="H121" s="220">
        <v>2</v>
      </c>
      <c r="I121" s="221"/>
      <c r="J121" s="222">
        <f>ROUND(I121*H121,2)</f>
        <v>0</v>
      </c>
      <c r="K121" s="218" t="s">
        <v>215</v>
      </c>
      <c r="L121" s="47"/>
      <c r="M121" s="223" t="s">
        <v>19</v>
      </c>
      <c r="N121" s="224" t="s">
        <v>42</v>
      </c>
      <c r="O121" s="87"/>
      <c r="P121" s="225">
        <f>O121*H121</f>
        <v>0</v>
      </c>
      <c r="Q121" s="225">
        <v>0</v>
      </c>
      <c r="R121" s="225">
        <f>Q121*H121</f>
        <v>0</v>
      </c>
      <c r="S121" s="225">
        <v>0</v>
      </c>
      <c r="T121" s="226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7" t="s">
        <v>216</v>
      </c>
      <c r="AT121" s="227" t="s">
        <v>211</v>
      </c>
      <c r="AU121" s="227" t="s">
        <v>81</v>
      </c>
      <c r="AY121" s="20" t="s">
        <v>209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20" t="s">
        <v>79</v>
      </c>
      <c r="BK121" s="228">
        <f>ROUND(I121*H121,2)</f>
        <v>0</v>
      </c>
      <c r="BL121" s="20" t="s">
        <v>216</v>
      </c>
      <c r="BM121" s="227" t="s">
        <v>253</v>
      </c>
    </row>
    <row r="122" s="2" customFormat="1">
      <c r="A122" s="41"/>
      <c r="B122" s="42"/>
      <c r="C122" s="43"/>
      <c r="D122" s="229" t="s">
        <v>218</v>
      </c>
      <c r="E122" s="43"/>
      <c r="F122" s="230" t="s">
        <v>254</v>
      </c>
      <c r="G122" s="43"/>
      <c r="H122" s="43"/>
      <c r="I122" s="231"/>
      <c r="J122" s="43"/>
      <c r="K122" s="43"/>
      <c r="L122" s="47"/>
      <c r="M122" s="232"/>
      <c r="N122" s="233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218</v>
      </c>
      <c r="AU122" s="20" t="s">
        <v>81</v>
      </c>
    </row>
    <row r="123" s="2" customFormat="1" ht="37.8" customHeight="1">
      <c r="A123" s="41"/>
      <c r="B123" s="42"/>
      <c r="C123" s="216" t="s">
        <v>255</v>
      </c>
      <c r="D123" s="216" t="s">
        <v>211</v>
      </c>
      <c r="E123" s="217" t="s">
        <v>256</v>
      </c>
      <c r="F123" s="218" t="s">
        <v>257</v>
      </c>
      <c r="G123" s="219" t="s">
        <v>258</v>
      </c>
      <c r="H123" s="220">
        <v>27</v>
      </c>
      <c r="I123" s="221"/>
      <c r="J123" s="222">
        <f>ROUND(I123*H123,2)</f>
        <v>0</v>
      </c>
      <c r="K123" s="218" t="s">
        <v>215</v>
      </c>
      <c r="L123" s="47"/>
      <c r="M123" s="223" t="s">
        <v>19</v>
      </c>
      <c r="N123" s="224" t="s">
        <v>42</v>
      </c>
      <c r="O123" s="87"/>
      <c r="P123" s="225">
        <f>O123*H123</f>
        <v>0</v>
      </c>
      <c r="Q123" s="225">
        <v>0</v>
      </c>
      <c r="R123" s="225">
        <f>Q123*H123</f>
        <v>0</v>
      </c>
      <c r="S123" s="225">
        <v>0.40000000000000002</v>
      </c>
      <c r="T123" s="226">
        <f>S123*H123</f>
        <v>10.800000000000001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7" t="s">
        <v>216</v>
      </c>
      <c r="AT123" s="227" t="s">
        <v>211</v>
      </c>
      <c r="AU123" s="227" t="s">
        <v>81</v>
      </c>
      <c r="AY123" s="20" t="s">
        <v>209</v>
      </c>
      <c r="BE123" s="228">
        <f>IF(N123="základní",J123,0)</f>
        <v>0</v>
      </c>
      <c r="BF123" s="228">
        <f>IF(N123="snížená",J123,0)</f>
        <v>0</v>
      </c>
      <c r="BG123" s="228">
        <f>IF(N123="zákl. přenesená",J123,0)</f>
        <v>0</v>
      </c>
      <c r="BH123" s="228">
        <f>IF(N123="sníž. přenesená",J123,0)</f>
        <v>0</v>
      </c>
      <c r="BI123" s="228">
        <f>IF(N123="nulová",J123,0)</f>
        <v>0</v>
      </c>
      <c r="BJ123" s="20" t="s">
        <v>79</v>
      </c>
      <c r="BK123" s="228">
        <f>ROUND(I123*H123,2)</f>
        <v>0</v>
      </c>
      <c r="BL123" s="20" t="s">
        <v>216</v>
      </c>
      <c r="BM123" s="227" t="s">
        <v>259</v>
      </c>
    </row>
    <row r="124" s="2" customFormat="1">
      <c r="A124" s="41"/>
      <c r="B124" s="42"/>
      <c r="C124" s="43"/>
      <c r="D124" s="229" t="s">
        <v>218</v>
      </c>
      <c r="E124" s="43"/>
      <c r="F124" s="230" t="s">
        <v>260</v>
      </c>
      <c r="G124" s="43"/>
      <c r="H124" s="43"/>
      <c r="I124" s="231"/>
      <c r="J124" s="43"/>
      <c r="K124" s="43"/>
      <c r="L124" s="47"/>
      <c r="M124" s="232"/>
      <c r="N124" s="233"/>
      <c r="O124" s="87"/>
      <c r="P124" s="87"/>
      <c r="Q124" s="87"/>
      <c r="R124" s="87"/>
      <c r="S124" s="87"/>
      <c r="T124" s="88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0" t="s">
        <v>218</v>
      </c>
      <c r="AU124" s="20" t="s">
        <v>81</v>
      </c>
    </row>
    <row r="125" s="13" customFormat="1">
      <c r="A125" s="13"/>
      <c r="B125" s="234"/>
      <c r="C125" s="235"/>
      <c r="D125" s="236" t="s">
        <v>220</v>
      </c>
      <c r="E125" s="237" t="s">
        <v>19</v>
      </c>
      <c r="F125" s="238" t="s">
        <v>261</v>
      </c>
      <c r="G125" s="235"/>
      <c r="H125" s="237" t="s">
        <v>19</v>
      </c>
      <c r="I125" s="239"/>
      <c r="J125" s="235"/>
      <c r="K125" s="235"/>
      <c r="L125" s="240"/>
      <c r="M125" s="241"/>
      <c r="N125" s="242"/>
      <c r="O125" s="242"/>
      <c r="P125" s="242"/>
      <c r="Q125" s="242"/>
      <c r="R125" s="242"/>
      <c r="S125" s="242"/>
      <c r="T125" s="24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4" t="s">
        <v>220</v>
      </c>
      <c r="AU125" s="244" t="s">
        <v>81</v>
      </c>
      <c r="AV125" s="13" t="s">
        <v>79</v>
      </c>
      <c r="AW125" s="13" t="s">
        <v>32</v>
      </c>
      <c r="AX125" s="13" t="s">
        <v>71</v>
      </c>
      <c r="AY125" s="244" t="s">
        <v>209</v>
      </c>
    </row>
    <row r="126" s="14" customFormat="1">
      <c r="A126" s="14"/>
      <c r="B126" s="245"/>
      <c r="C126" s="246"/>
      <c r="D126" s="236" t="s">
        <v>220</v>
      </c>
      <c r="E126" s="247" t="s">
        <v>19</v>
      </c>
      <c r="F126" s="248" t="s">
        <v>262</v>
      </c>
      <c r="G126" s="246"/>
      <c r="H126" s="249">
        <v>27</v>
      </c>
      <c r="I126" s="250"/>
      <c r="J126" s="246"/>
      <c r="K126" s="246"/>
      <c r="L126" s="251"/>
      <c r="M126" s="252"/>
      <c r="N126" s="253"/>
      <c r="O126" s="253"/>
      <c r="P126" s="253"/>
      <c r="Q126" s="253"/>
      <c r="R126" s="253"/>
      <c r="S126" s="253"/>
      <c r="T126" s="25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5" t="s">
        <v>220</v>
      </c>
      <c r="AU126" s="255" t="s">
        <v>81</v>
      </c>
      <c r="AV126" s="14" t="s">
        <v>81</v>
      </c>
      <c r="AW126" s="14" t="s">
        <v>32</v>
      </c>
      <c r="AX126" s="14" t="s">
        <v>79</v>
      </c>
      <c r="AY126" s="255" t="s">
        <v>209</v>
      </c>
    </row>
    <row r="127" s="2" customFormat="1" ht="37.8" customHeight="1">
      <c r="A127" s="41"/>
      <c r="B127" s="42"/>
      <c r="C127" s="216" t="s">
        <v>263</v>
      </c>
      <c r="D127" s="216" t="s">
        <v>211</v>
      </c>
      <c r="E127" s="217" t="s">
        <v>264</v>
      </c>
      <c r="F127" s="218" t="s">
        <v>265</v>
      </c>
      <c r="G127" s="219" t="s">
        <v>258</v>
      </c>
      <c r="H127" s="220">
        <v>80</v>
      </c>
      <c r="I127" s="221"/>
      <c r="J127" s="222">
        <f>ROUND(I127*H127,2)</f>
        <v>0</v>
      </c>
      <c r="K127" s="218" t="s">
        <v>215</v>
      </c>
      <c r="L127" s="47"/>
      <c r="M127" s="223" t="s">
        <v>19</v>
      </c>
      <c r="N127" s="224" t="s">
        <v>42</v>
      </c>
      <c r="O127" s="87"/>
      <c r="P127" s="225">
        <f>O127*H127</f>
        <v>0</v>
      </c>
      <c r="Q127" s="225">
        <v>0</v>
      </c>
      <c r="R127" s="225">
        <f>Q127*H127</f>
        <v>0</v>
      </c>
      <c r="S127" s="225">
        <v>0.44</v>
      </c>
      <c r="T127" s="226">
        <f>S127*H127</f>
        <v>35.200000000000003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7" t="s">
        <v>216</v>
      </c>
      <c r="AT127" s="227" t="s">
        <v>211</v>
      </c>
      <c r="AU127" s="227" t="s">
        <v>81</v>
      </c>
      <c r="AY127" s="20" t="s">
        <v>209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20" t="s">
        <v>79</v>
      </c>
      <c r="BK127" s="228">
        <f>ROUND(I127*H127,2)</f>
        <v>0</v>
      </c>
      <c r="BL127" s="20" t="s">
        <v>216</v>
      </c>
      <c r="BM127" s="227" t="s">
        <v>266</v>
      </c>
    </row>
    <row r="128" s="2" customFormat="1">
      <c r="A128" s="41"/>
      <c r="B128" s="42"/>
      <c r="C128" s="43"/>
      <c r="D128" s="229" t="s">
        <v>218</v>
      </c>
      <c r="E128" s="43"/>
      <c r="F128" s="230" t="s">
        <v>267</v>
      </c>
      <c r="G128" s="43"/>
      <c r="H128" s="43"/>
      <c r="I128" s="231"/>
      <c r="J128" s="43"/>
      <c r="K128" s="43"/>
      <c r="L128" s="47"/>
      <c r="M128" s="232"/>
      <c r="N128" s="233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218</v>
      </c>
      <c r="AU128" s="20" t="s">
        <v>81</v>
      </c>
    </row>
    <row r="129" s="13" customFormat="1">
      <c r="A129" s="13"/>
      <c r="B129" s="234"/>
      <c r="C129" s="235"/>
      <c r="D129" s="236" t="s">
        <v>220</v>
      </c>
      <c r="E129" s="237" t="s">
        <v>19</v>
      </c>
      <c r="F129" s="238" t="s">
        <v>268</v>
      </c>
      <c r="G129" s="235"/>
      <c r="H129" s="237" t="s">
        <v>19</v>
      </c>
      <c r="I129" s="239"/>
      <c r="J129" s="235"/>
      <c r="K129" s="235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220</v>
      </c>
      <c r="AU129" s="244" t="s">
        <v>81</v>
      </c>
      <c r="AV129" s="13" t="s">
        <v>79</v>
      </c>
      <c r="AW129" s="13" t="s">
        <v>32</v>
      </c>
      <c r="AX129" s="13" t="s">
        <v>71</v>
      </c>
      <c r="AY129" s="244" t="s">
        <v>209</v>
      </c>
    </row>
    <row r="130" s="13" customFormat="1">
      <c r="A130" s="13"/>
      <c r="B130" s="234"/>
      <c r="C130" s="235"/>
      <c r="D130" s="236" t="s">
        <v>220</v>
      </c>
      <c r="E130" s="237" t="s">
        <v>19</v>
      </c>
      <c r="F130" s="238" t="s">
        <v>269</v>
      </c>
      <c r="G130" s="235"/>
      <c r="H130" s="237" t="s">
        <v>19</v>
      </c>
      <c r="I130" s="239"/>
      <c r="J130" s="235"/>
      <c r="K130" s="235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220</v>
      </c>
      <c r="AU130" s="244" t="s">
        <v>81</v>
      </c>
      <c r="AV130" s="13" t="s">
        <v>79</v>
      </c>
      <c r="AW130" s="13" t="s">
        <v>32</v>
      </c>
      <c r="AX130" s="13" t="s">
        <v>71</v>
      </c>
      <c r="AY130" s="244" t="s">
        <v>209</v>
      </c>
    </row>
    <row r="131" s="14" customFormat="1">
      <c r="A131" s="14"/>
      <c r="B131" s="245"/>
      <c r="C131" s="246"/>
      <c r="D131" s="236" t="s">
        <v>220</v>
      </c>
      <c r="E131" s="247" t="s">
        <v>19</v>
      </c>
      <c r="F131" s="248" t="s">
        <v>270</v>
      </c>
      <c r="G131" s="246"/>
      <c r="H131" s="249">
        <v>80</v>
      </c>
      <c r="I131" s="250"/>
      <c r="J131" s="246"/>
      <c r="K131" s="246"/>
      <c r="L131" s="251"/>
      <c r="M131" s="252"/>
      <c r="N131" s="253"/>
      <c r="O131" s="253"/>
      <c r="P131" s="253"/>
      <c r="Q131" s="253"/>
      <c r="R131" s="253"/>
      <c r="S131" s="253"/>
      <c r="T131" s="25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5" t="s">
        <v>220</v>
      </c>
      <c r="AU131" s="255" t="s">
        <v>81</v>
      </c>
      <c r="AV131" s="14" t="s">
        <v>81</v>
      </c>
      <c r="AW131" s="14" t="s">
        <v>32</v>
      </c>
      <c r="AX131" s="14" t="s">
        <v>71</v>
      </c>
      <c r="AY131" s="255" t="s">
        <v>209</v>
      </c>
    </row>
    <row r="132" s="15" customFormat="1">
      <c r="A132" s="15"/>
      <c r="B132" s="256"/>
      <c r="C132" s="257"/>
      <c r="D132" s="236" t="s">
        <v>220</v>
      </c>
      <c r="E132" s="258" t="s">
        <v>19</v>
      </c>
      <c r="F132" s="259" t="s">
        <v>271</v>
      </c>
      <c r="G132" s="257"/>
      <c r="H132" s="260">
        <v>80</v>
      </c>
      <c r="I132" s="261"/>
      <c r="J132" s="257"/>
      <c r="K132" s="257"/>
      <c r="L132" s="262"/>
      <c r="M132" s="263"/>
      <c r="N132" s="264"/>
      <c r="O132" s="264"/>
      <c r="P132" s="264"/>
      <c r="Q132" s="264"/>
      <c r="R132" s="264"/>
      <c r="S132" s="264"/>
      <c r="T132" s="26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6" t="s">
        <v>220</v>
      </c>
      <c r="AU132" s="266" t="s">
        <v>81</v>
      </c>
      <c r="AV132" s="15" t="s">
        <v>216</v>
      </c>
      <c r="AW132" s="15" t="s">
        <v>32</v>
      </c>
      <c r="AX132" s="15" t="s">
        <v>79</v>
      </c>
      <c r="AY132" s="266" t="s">
        <v>209</v>
      </c>
    </row>
    <row r="133" s="2" customFormat="1" ht="37.8" customHeight="1">
      <c r="A133" s="41"/>
      <c r="B133" s="42"/>
      <c r="C133" s="216" t="s">
        <v>272</v>
      </c>
      <c r="D133" s="216" t="s">
        <v>211</v>
      </c>
      <c r="E133" s="217" t="s">
        <v>273</v>
      </c>
      <c r="F133" s="218" t="s">
        <v>274</v>
      </c>
      <c r="G133" s="219" t="s">
        <v>258</v>
      </c>
      <c r="H133" s="220">
        <v>22.5</v>
      </c>
      <c r="I133" s="221"/>
      <c r="J133" s="222">
        <f>ROUND(I133*H133,2)</f>
        <v>0</v>
      </c>
      <c r="K133" s="218" t="s">
        <v>215</v>
      </c>
      <c r="L133" s="47"/>
      <c r="M133" s="223" t="s">
        <v>19</v>
      </c>
      <c r="N133" s="224" t="s">
        <v>42</v>
      </c>
      <c r="O133" s="87"/>
      <c r="P133" s="225">
        <f>O133*H133</f>
        <v>0</v>
      </c>
      <c r="Q133" s="225">
        <v>0</v>
      </c>
      <c r="R133" s="225">
        <f>Q133*H133</f>
        <v>0</v>
      </c>
      <c r="S133" s="225">
        <v>0.44</v>
      </c>
      <c r="T133" s="226">
        <f>S133*H133</f>
        <v>9.9000000000000004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216</v>
      </c>
      <c r="AT133" s="227" t="s">
        <v>211</v>
      </c>
      <c r="AU133" s="227" t="s">
        <v>81</v>
      </c>
      <c r="AY133" s="20" t="s">
        <v>209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20" t="s">
        <v>79</v>
      </c>
      <c r="BK133" s="228">
        <f>ROUND(I133*H133,2)</f>
        <v>0</v>
      </c>
      <c r="BL133" s="20" t="s">
        <v>216</v>
      </c>
      <c r="BM133" s="227" t="s">
        <v>275</v>
      </c>
    </row>
    <row r="134" s="2" customFormat="1">
      <c r="A134" s="41"/>
      <c r="B134" s="42"/>
      <c r="C134" s="43"/>
      <c r="D134" s="229" t="s">
        <v>218</v>
      </c>
      <c r="E134" s="43"/>
      <c r="F134" s="230" t="s">
        <v>276</v>
      </c>
      <c r="G134" s="43"/>
      <c r="H134" s="43"/>
      <c r="I134" s="231"/>
      <c r="J134" s="43"/>
      <c r="K134" s="43"/>
      <c r="L134" s="47"/>
      <c r="M134" s="232"/>
      <c r="N134" s="233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218</v>
      </c>
      <c r="AU134" s="20" t="s">
        <v>81</v>
      </c>
    </row>
    <row r="135" s="13" customFormat="1">
      <c r="A135" s="13"/>
      <c r="B135" s="234"/>
      <c r="C135" s="235"/>
      <c r="D135" s="236" t="s">
        <v>220</v>
      </c>
      <c r="E135" s="237" t="s">
        <v>19</v>
      </c>
      <c r="F135" s="238" t="s">
        <v>268</v>
      </c>
      <c r="G135" s="235"/>
      <c r="H135" s="237" t="s">
        <v>19</v>
      </c>
      <c r="I135" s="239"/>
      <c r="J135" s="235"/>
      <c r="K135" s="235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220</v>
      </c>
      <c r="AU135" s="244" t="s">
        <v>81</v>
      </c>
      <c r="AV135" s="13" t="s">
        <v>79</v>
      </c>
      <c r="AW135" s="13" t="s">
        <v>32</v>
      </c>
      <c r="AX135" s="13" t="s">
        <v>71</v>
      </c>
      <c r="AY135" s="244" t="s">
        <v>209</v>
      </c>
    </row>
    <row r="136" s="13" customFormat="1">
      <c r="A136" s="13"/>
      <c r="B136" s="234"/>
      <c r="C136" s="235"/>
      <c r="D136" s="236" t="s">
        <v>220</v>
      </c>
      <c r="E136" s="237" t="s">
        <v>19</v>
      </c>
      <c r="F136" s="238" t="s">
        <v>269</v>
      </c>
      <c r="G136" s="235"/>
      <c r="H136" s="237" t="s">
        <v>19</v>
      </c>
      <c r="I136" s="239"/>
      <c r="J136" s="235"/>
      <c r="K136" s="235"/>
      <c r="L136" s="240"/>
      <c r="M136" s="241"/>
      <c r="N136" s="242"/>
      <c r="O136" s="242"/>
      <c r="P136" s="242"/>
      <c r="Q136" s="242"/>
      <c r="R136" s="242"/>
      <c r="S136" s="242"/>
      <c r="T136" s="24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4" t="s">
        <v>220</v>
      </c>
      <c r="AU136" s="244" t="s">
        <v>81</v>
      </c>
      <c r="AV136" s="13" t="s">
        <v>79</v>
      </c>
      <c r="AW136" s="13" t="s">
        <v>32</v>
      </c>
      <c r="AX136" s="13" t="s">
        <v>71</v>
      </c>
      <c r="AY136" s="244" t="s">
        <v>209</v>
      </c>
    </row>
    <row r="137" s="14" customFormat="1">
      <c r="A137" s="14"/>
      <c r="B137" s="245"/>
      <c r="C137" s="246"/>
      <c r="D137" s="236" t="s">
        <v>220</v>
      </c>
      <c r="E137" s="247" t="s">
        <v>19</v>
      </c>
      <c r="F137" s="248" t="s">
        <v>277</v>
      </c>
      <c r="G137" s="246"/>
      <c r="H137" s="249">
        <v>4.5</v>
      </c>
      <c r="I137" s="250"/>
      <c r="J137" s="246"/>
      <c r="K137" s="246"/>
      <c r="L137" s="251"/>
      <c r="M137" s="252"/>
      <c r="N137" s="253"/>
      <c r="O137" s="253"/>
      <c r="P137" s="253"/>
      <c r="Q137" s="253"/>
      <c r="R137" s="253"/>
      <c r="S137" s="253"/>
      <c r="T137" s="25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5" t="s">
        <v>220</v>
      </c>
      <c r="AU137" s="255" t="s">
        <v>81</v>
      </c>
      <c r="AV137" s="14" t="s">
        <v>81</v>
      </c>
      <c r="AW137" s="14" t="s">
        <v>32</v>
      </c>
      <c r="AX137" s="14" t="s">
        <v>71</v>
      </c>
      <c r="AY137" s="255" t="s">
        <v>209</v>
      </c>
    </row>
    <row r="138" s="13" customFormat="1">
      <c r="A138" s="13"/>
      <c r="B138" s="234"/>
      <c r="C138" s="235"/>
      <c r="D138" s="236" t="s">
        <v>220</v>
      </c>
      <c r="E138" s="237" t="s">
        <v>19</v>
      </c>
      <c r="F138" s="238" t="s">
        <v>278</v>
      </c>
      <c r="G138" s="235"/>
      <c r="H138" s="237" t="s">
        <v>19</v>
      </c>
      <c r="I138" s="239"/>
      <c r="J138" s="235"/>
      <c r="K138" s="235"/>
      <c r="L138" s="240"/>
      <c r="M138" s="241"/>
      <c r="N138" s="242"/>
      <c r="O138" s="242"/>
      <c r="P138" s="242"/>
      <c r="Q138" s="242"/>
      <c r="R138" s="242"/>
      <c r="S138" s="242"/>
      <c r="T138" s="24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4" t="s">
        <v>220</v>
      </c>
      <c r="AU138" s="244" t="s">
        <v>81</v>
      </c>
      <c r="AV138" s="13" t="s">
        <v>79</v>
      </c>
      <c r="AW138" s="13" t="s">
        <v>32</v>
      </c>
      <c r="AX138" s="13" t="s">
        <v>71</v>
      </c>
      <c r="AY138" s="244" t="s">
        <v>209</v>
      </c>
    </row>
    <row r="139" s="14" customFormat="1">
      <c r="A139" s="14"/>
      <c r="B139" s="245"/>
      <c r="C139" s="246"/>
      <c r="D139" s="236" t="s">
        <v>220</v>
      </c>
      <c r="E139" s="247" t="s">
        <v>19</v>
      </c>
      <c r="F139" s="248" t="s">
        <v>279</v>
      </c>
      <c r="G139" s="246"/>
      <c r="H139" s="249">
        <v>18</v>
      </c>
      <c r="I139" s="250"/>
      <c r="J139" s="246"/>
      <c r="K139" s="246"/>
      <c r="L139" s="251"/>
      <c r="M139" s="252"/>
      <c r="N139" s="253"/>
      <c r="O139" s="253"/>
      <c r="P139" s="253"/>
      <c r="Q139" s="253"/>
      <c r="R139" s="253"/>
      <c r="S139" s="253"/>
      <c r="T139" s="25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5" t="s">
        <v>220</v>
      </c>
      <c r="AU139" s="255" t="s">
        <v>81</v>
      </c>
      <c r="AV139" s="14" t="s">
        <v>81</v>
      </c>
      <c r="AW139" s="14" t="s">
        <v>32</v>
      </c>
      <c r="AX139" s="14" t="s">
        <v>71</v>
      </c>
      <c r="AY139" s="255" t="s">
        <v>209</v>
      </c>
    </row>
    <row r="140" s="15" customFormat="1">
      <c r="A140" s="15"/>
      <c r="B140" s="256"/>
      <c r="C140" s="257"/>
      <c r="D140" s="236" t="s">
        <v>220</v>
      </c>
      <c r="E140" s="258" t="s">
        <v>19</v>
      </c>
      <c r="F140" s="259" t="s">
        <v>271</v>
      </c>
      <c r="G140" s="257"/>
      <c r="H140" s="260">
        <v>22.5</v>
      </c>
      <c r="I140" s="261"/>
      <c r="J140" s="257"/>
      <c r="K140" s="257"/>
      <c r="L140" s="262"/>
      <c r="M140" s="263"/>
      <c r="N140" s="264"/>
      <c r="O140" s="264"/>
      <c r="P140" s="264"/>
      <c r="Q140" s="264"/>
      <c r="R140" s="264"/>
      <c r="S140" s="264"/>
      <c r="T140" s="26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66" t="s">
        <v>220</v>
      </c>
      <c r="AU140" s="266" t="s">
        <v>81</v>
      </c>
      <c r="AV140" s="15" t="s">
        <v>216</v>
      </c>
      <c r="AW140" s="15" t="s">
        <v>32</v>
      </c>
      <c r="AX140" s="15" t="s">
        <v>79</v>
      </c>
      <c r="AY140" s="266" t="s">
        <v>209</v>
      </c>
    </row>
    <row r="141" s="2" customFormat="1" ht="24.15" customHeight="1">
      <c r="A141" s="41"/>
      <c r="B141" s="42"/>
      <c r="C141" s="216" t="s">
        <v>8</v>
      </c>
      <c r="D141" s="216" t="s">
        <v>211</v>
      </c>
      <c r="E141" s="217" t="s">
        <v>280</v>
      </c>
      <c r="F141" s="218" t="s">
        <v>281</v>
      </c>
      <c r="G141" s="219" t="s">
        <v>258</v>
      </c>
      <c r="H141" s="220">
        <v>84.5</v>
      </c>
      <c r="I141" s="221"/>
      <c r="J141" s="222">
        <f>ROUND(I141*H141,2)</f>
        <v>0</v>
      </c>
      <c r="K141" s="218" t="s">
        <v>215</v>
      </c>
      <c r="L141" s="47"/>
      <c r="M141" s="223" t="s">
        <v>19</v>
      </c>
      <c r="N141" s="224" t="s">
        <v>42</v>
      </c>
      <c r="O141" s="87"/>
      <c r="P141" s="225">
        <f>O141*H141</f>
        <v>0</v>
      </c>
      <c r="Q141" s="225">
        <v>0.00012999999999999999</v>
      </c>
      <c r="R141" s="225">
        <f>Q141*H141</f>
        <v>0.010984999999999998</v>
      </c>
      <c r="S141" s="225">
        <v>0.25600000000000001</v>
      </c>
      <c r="T141" s="226">
        <f>S141*H141</f>
        <v>21.632000000000001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27" t="s">
        <v>216</v>
      </c>
      <c r="AT141" s="227" t="s">
        <v>211</v>
      </c>
      <c r="AU141" s="227" t="s">
        <v>81</v>
      </c>
      <c r="AY141" s="20" t="s">
        <v>209</v>
      </c>
      <c r="BE141" s="228">
        <f>IF(N141="základní",J141,0)</f>
        <v>0</v>
      </c>
      <c r="BF141" s="228">
        <f>IF(N141="snížená",J141,0)</f>
        <v>0</v>
      </c>
      <c r="BG141" s="228">
        <f>IF(N141="zákl. přenesená",J141,0)</f>
        <v>0</v>
      </c>
      <c r="BH141" s="228">
        <f>IF(N141="sníž. přenesená",J141,0)</f>
        <v>0</v>
      </c>
      <c r="BI141" s="228">
        <f>IF(N141="nulová",J141,0)</f>
        <v>0</v>
      </c>
      <c r="BJ141" s="20" t="s">
        <v>79</v>
      </c>
      <c r="BK141" s="228">
        <f>ROUND(I141*H141,2)</f>
        <v>0</v>
      </c>
      <c r="BL141" s="20" t="s">
        <v>216</v>
      </c>
      <c r="BM141" s="227" t="s">
        <v>282</v>
      </c>
    </row>
    <row r="142" s="2" customFormat="1">
      <c r="A142" s="41"/>
      <c r="B142" s="42"/>
      <c r="C142" s="43"/>
      <c r="D142" s="229" t="s">
        <v>218</v>
      </c>
      <c r="E142" s="43"/>
      <c r="F142" s="230" t="s">
        <v>283</v>
      </c>
      <c r="G142" s="43"/>
      <c r="H142" s="43"/>
      <c r="I142" s="231"/>
      <c r="J142" s="43"/>
      <c r="K142" s="43"/>
      <c r="L142" s="47"/>
      <c r="M142" s="232"/>
      <c r="N142" s="233"/>
      <c r="O142" s="87"/>
      <c r="P142" s="87"/>
      <c r="Q142" s="87"/>
      <c r="R142" s="87"/>
      <c r="S142" s="87"/>
      <c r="T142" s="88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20" t="s">
        <v>218</v>
      </c>
      <c r="AU142" s="20" t="s">
        <v>81</v>
      </c>
    </row>
    <row r="143" s="13" customFormat="1">
      <c r="A143" s="13"/>
      <c r="B143" s="234"/>
      <c r="C143" s="235"/>
      <c r="D143" s="236" t="s">
        <v>220</v>
      </c>
      <c r="E143" s="237" t="s">
        <v>19</v>
      </c>
      <c r="F143" s="238" t="s">
        <v>268</v>
      </c>
      <c r="G143" s="235"/>
      <c r="H143" s="237" t="s">
        <v>19</v>
      </c>
      <c r="I143" s="239"/>
      <c r="J143" s="235"/>
      <c r="K143" s="235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220</v>
      </c>
      <c r="AU143" s="244" t="s">
        <v>81</v>
      </c>
      <c r="AV143" s="13" t="s">
        <v>79</v>
      </c>
      <c r="AW143" s="13" t="s">
        <v>32</v>
      </c>
      <c r="AX143" s="13" t="s">
        <v>71</v>
      </c>
      <c r="AY143" s="244" t="s">
        <v>209</v>
      </c>
    </row>
    <row r="144" s="13" customFormat="1">
      <c r="A144" s="13"/>
      <c r="B144" s="234"/>
      <c r="C144" s="235"/>
      <c r="D144" s="236" t="s">
        <v>220</v>
      </c>
      <c r="E144" s="237" t="s">
        <v>19</v>
      </c>
      <c r="F144" s="238" t="s">
        <v>269</v>
      </c>
      <c r="G144" s="235"/>
      <c r="H144" s="237" t="s">
        <v>19</v>
      </c>
      <c r="I144" s="239"/>
      <c r="J144" s="235"/>
      <c r="K144" s="235"/>
      <c r="L144" s="240"/>
      <c r="M144" s="241"/>
      <c r="N144" s="242"/>
      <c r="O144" s="242"/>
      <c r="P144" s="242"/>
      <c r="Q144" s="242"/>
      <c r="R144" s="242"/>
      <c r="S144" s="242"/>
      <c r="T144" s="24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4" t="s">
        <v>220</v>
      </c>
      <c r="AU144" s="244" t="s">
        <v>81</v>
      </c>
      <c r="AV144" s="13" t="s">
        <v>79</v>
      </c>
      <c r="AW144" s="13" t="s">
        <v>32</v>
      </c>
      <c r="AX144" s="13" t="s">
        <v>71</v>
      </c>
      <c r="AY144" s="244" t="s">
        <v>209</v>
      </c>
    </row>
    <row r="145" s="14" customFormat="1">
      <c r="A145" s="14"/>
      <c r="B145" s="245"/>
      <c r="C145" s="246"/>
      <c r="D145" s="236" t="s">
        <v>220</v>
      </c>
      <c r="E145" s="247" t="s">
        <v>19</v>
      </c>
      <c r="F145" s="248" t="s">
        <v>277</v>
      </c>
      <c r="G145" s="246"/>
      <c r="H145" s="249">
        <v>4.5</v>
      </c>
      <c r="I145" s="250"/>
      <c r="J145" s="246"/>
      <c r="K145" s="246"/>
      <c r="L145" s="251"/>
      <c r="M145" s="252"/>
      <c r="N145" s="253"/>
      <c r="O145" s="253"/>
      <c r="P145" s="253"/>
      <c r="Q145" s="253"/>
      <c r="R145" s="253"/>
      <c r="S145" s="253"/>
      <c r="T145" s="25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5" t="s">
        <v>220</v>
      </c>
      <c r="AU145" s="255" t="s">
        <v>81</v>
      </c>
      <c r="AV145" s="14" t="s">
        <v>81</v>
      </c>
      <c r="AW145" s="14" t="s">
        <v>32</v>
      </c>
      <c r="AX145" s="14" t="s">
        <v>71</v>
      </c>
      <c r="AY145" s="255" t="s">
        <v>209</v>
      </c>
    </row>
    <row r="146" s="14" customFormat="1">
      <c r="A146" s="14"/>
      <c r="B146" s="245"/>
      <c r="C146" s="246"/>
      <c r="D146" s="236" t="s">
        <v>220</v>
      </c>
      <c r="E146" s="247" t="s">
        <v>19</v>
      </c>
      <c r="F146" s="248" t="s">
        <v>270</v>
      </c>
      <c r="G146" s="246"/>
      <c r="H146" s="249">
        <v>80</v>
      </c>
      <c r="I146" s="250"/>
      <c r="J146" s="246"/>
      <c r="K146" s="246"/>
      <c r="L146" s="251"/>
      <c r="M146" s="252"/>
      <c r="N146" s="253"/>
      <c r="O146" s="253"/>
      <c r="P146" s="253"/>
      <c r="Q146" s="253"/>
      <c r="R146" s="253"/>
      <c r="S146" s="253"/>
      <c r="T146" s="25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5" t="s">
        <v>220</v>
      </c>
      <c r="AU146" s="255" t="s">
        <v>81</v>
      </c>
      <c r="AV146" s="14" t="s">
        <v>81</v>
      </c>
      <c r="AW146" s="14" t="s">
        <v>32</v>
      </c>
      <c r="AX146" s="14" t="s">
        <v>71</v>
      </c>
      <c r="AY146" s="255" t="s">
        <v>209</v>
      </c>
    </row>
    <row r="147" s="15" customFormat="1">
      <c r="A147" s="15"/>
      <c r="B147" s="256"/>
      <c r="C147" s="257"/>
      <c r="D147" s="236" t="s">
        <v>220</v>
      </c>
      <c r="E147" s="258" t="s">
        <v>19</v>
      </c>
      <c r="F147" s="259" t="s">
        <v>271</v>
      </c>
      <c r="G147" s="257"/>
      <c r="H147" s="260">
        <v>84.5</v>
      </c>
      <c r="I147" s="261"/>
      <c r="J147" s="257"/>
      <c r="K147" s="257"/>
      <c r="L147" s="262"/>
      <c r="M147" s="263"/>
      <c r="N147" s="264"/>
      <c r="O147" s="264"/>
      <c r="P147" s="264"/>
      <c r="Q147" s="264"/>
      <c r="R147" s="264"/>
      <c r="S147" s="264"/>
      <c r="T147" s="26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66" t="s">
        <v>220</v>
      </c>
      <c r="AU147" s="266" t="s">
        <v>81</v>
      </c>
      <c r="AV147" s="15" t="s">
        <v>216</v>
      </c>
      <c r="AW147" s="15" t="s">
        <v>32</v>
      </c>
      <c r="AX147" s="15" t="s">
        <v>79</v>
      </c>
      <c r="AY147" s="266" t="s">
        <v>209</v>
      </c>
    </row>
    <row r="148" s="2" customFormat="1" ht="16.5" customHeight="1">
      <c r="A148" s="41"/>
      <c r="B148" s="42"/>
      <c r="C148" s="216" t="s">
        <v>284</v>
      </c>
      <c r="D148" s="216" t="s">
        <v>211</v>
      </c>
      <c r="E148" s="217" t="s">
        <v>285</v>
      </c>
      <c r="F148" s="218" t="s">
        <v>286</v>
      </c>
      <c r="G148" s="219" t="s">
        <v>287</v>
      </c>
      <c r="H148" s="220">
        <v>900</v>
      </c>
      <c r="I148" s="221"/>
      <c r="J148" s="222">
        <f>ROUND(I148*H148,2)</f>
        <v>0</v>
      </c>
      <c r="K148" s="218" t="s">
        <v>215</v>
      </c>
      <c r="L148" s="47"/>
      <c r="M148" s="223" t="s">
        <v>19</v>
      </c>
      <c r="N148" s="224" t="s">
        <v>42</v>
      </c>
      <c r="O148" s="87"/>
      <c r="P148" s="225">
        <f>O148*H148</f>
        <v>0</v>
      </c>
      <c r="Q148" s="225">
        <v>3.0000000000000001E-05</v>
      </c>
      <c r="R148" s="225">
        <f>Q148*H148</f>
        <v>0.027</v>
      </c>
      <c r="S148" s="225">
        <v>0</v>
      </c>
      <c r="T148" s="226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7" t="s">
        <v>216</v>
      </c>
      <c r="AT148" s="227" t="s">
        <v>211</v>
      </c>
      <c r="AU148" s="227" t="s">
        <v>81</v>
      </c>
      <c r="AY148" s="20" t="s">
        <v>209</v>
      </c>
      <c r="BE148" s="228">
        <f>IF(N148="základní",J148,0)</f>
        <v>0</v>
      </c>
      <c r="BF148" s="228">
        <f>IF(N148="snížená",J148,0)</f>
        <v>0</v>
      </c>
      <c r="BG148" s="228">
        <f>IF(N148="zákl. přenesená",J148,0)</f>
        <v>0</v>
      </c>
      <c r="BH148" s="228">
        <f>IF(N148="sníž. přenesená",J148,0)</f>
        <v>0</v>
      </c>
      <c r="BI148" s="228">
        <f>IF(N148="nulová",J148,0)</f>
        <v>0</v>
      </c>
      <c r="BJ148" s="20" t="s">
        <v>79</v>
      </c>
      <c r="BK148" s="228">
        <f>ROUND(I148*H148,2)</f>
        <v>0</v>
      </c>
      <c r="BL148" s="20" t="s">
        <v>216</v>
      </c>
      <c r="BM148" s="227" t="s">
        <v>288</v>
      </c>
    </row>
    <row r="149" s="2" customFormat="1">
      <c r="A149" s="41"/>
      <c r="B149" s="42"/>
      <c r="C149" s="43"/>
      <c r="D149" s="229" t="s">
        <v>218</v>
      </c>
      <c r="E149" s="43"/>
      <c r="F149" s="230" t="s">
        <v>289</v>
      </c>
      <c r="G149" s="43"/>
      <c r="H149" s="43"/>
      <c r="I149" s="231"/>
      <c r="J149" s="43"/>
      <c r="K149" s="43"/>
      <c r="L149" s="47"/>
      <c r="M149" s="232"/>
      <c r="N149" s="233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218</v>
      </c>
      <c r="AU149" s="20" t="s">
        <v>81</v>
      </c>
    </row>
    <row r="150" s="2" customFormat="1" ht="24.15" customHeight="1">
      <c r="A150" s="41"/>
      <c r="B150" s="42"/>
      <c r="C150" s="216" t="s">
        <v>290</v>
      </c>
      <c r="D150" s="216" t="s">
        <v>211</v>
      </c>
      <c r="E150" s="217" t="s">
        <v>291</v>
      </c>
      <c r="F150" s="218" t="s">
        <v>292</v>
      </c>
      <c r="G150" s="219" t="s">
        <v>293</v>
      </c>
      <c r="H150" s="220">
        <v>90</v>
      </c>
      <c r="I150" s="221"/>
      <c r="J150" s="222">
        <f>ROUND(I150*H150,2)</f>
        <v>0</v>
      </c>
      <c r="K150" s="218" t="s">
        <v>215</v>
      </c>
      <c r="L150" s="47"/>
      <c r="M150" s="223" t="s">
        <v>19</v>
      </c>
      <c r="N150" s="224" t="s">
        <v>42</v>
      </c>
      <c r="O150" s="87"/>
      <c r="P150" s="225">
        <f>O150*H150</f>
        <v>0</v>
      </c>
      <c r="Q150" s="225">
        <v>0</v>
      </c>
      <c r="R150" s="225">
        <f>Q150*H150</f>
        <v>0</v>
      </c>
      <c r="S150" s="225">
        <v>0</v>
      </c>
      <c r="T150" s="226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7" t="s">
        <v>216</v>
      </c>
      <c r="AT150" s="227" t="s">
        <v>211</v>
      </c>
      <c r="AU150" s="227" t="s">
        <v>81</v>
      </c>
      <c r="AY150" s="20" t="s">
        <v>209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20" t="s">
        <v>79</v>
      </c>
      <c r="BK150" s="228">
        <f>ROUND(I150*H150,2)</f>
        <v>0</v>
      </c>
      <c r="BL150" s="20" t="s">
        <v>216</v>
      </c>
      <c r="BM150" s="227" t="s">
        <v>294</v>
      </c>
    </row>
    <row r="151" s="2" customFormat="1">
      <c r="A151" s="41"/>
      <c r="B151" s="42"/>
      <c r="C151" s="43"/>
      <c r="D151" s="229" t="s">
        <v>218</v>
      </c>
      <c r="E151" s="43"/>
      <c r="F151" s="230" t="s">
        <v>295</v>
      </c>
      <c r="G151" s="43"/>
      <c r="H151" s="43"/>
      <c r="I151" s="231"/>
      <c r="J151" s="43"/>
      <c r="K151" s="43"/>
      <c r="L151" s="47"/>
      <c r="M151" s="232"/>
      <c r="N151" s="233"/>
      <c r="O151" s="87"/>
      <c r="P151" s="87"/>
      <c r="Q151" s="87"/>
      <c r="R151" s="87"/>
      <c r="S151" s="87"/>
      <c r="T151" s="88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0" t="s">
        <v>218</v>
      </c>
      <c r="AU151" s="20" t="s">
        <v>81</v>
      </c>
    </row>
    <row r="152" s="2" customFormat="1" ht="49.05" customHeight="1">
      <c r="A152" s="41"/>
      <c r="B152" s="42"/>
      <c r="C152" s="216" t="s">
        <v>296</v>
      </c>
      <c r="D152" s="216" t="s">
        <v>211</v>
      </c>
      <c r="E152" s="217" t="s">
        <v>297</v>
      </c>
      <c r="F152" s="218" t="s">
        <v>298</v>
      </c>
      <c r="G152" s="219" t="s">
        <v>299</v>
      </c>
      <c r="H152" s="220">
        <v>2</v>
      </c>
      <c r="I152" s="221"/>
      <c r="J152" s="222">
        <f>ROUND(I152*H152,2)</f>
        <v>0</v>
      </c>
      <c r="K152" s="218" t="s">
        <v>215</v>
      </c>
      <c r="L152" s="47"/>
      <c r="M152" s="223" t="s">
        <v>19</v>
      </c>
      <c r="N152" s="224" t="s">
        <v>42</v>
      </c>
      <c r="O152" s="87"/>
      <c r="P152" s="225">
        <f>O152*H152</f>
        <v>0</v>
      </c>
      <c r="Q152" s="225">
        <v>0.01269</v>
      </c>
      <c r="R152" s="225">
        <f>Q152*H152</f>
        <v>0.02538</v>
      </c>
      <c r="S152" s="225">
        <v>0</v>
      </c>
      <c r="T152" s="226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7" t="s">
        <v>216</v>
      </c>
      <c r="AT152" s="227" t="s">
        <v>211</v>
      </c>
      <c r="AU152" s="227" t="s">
        <v>81</v>
      </c>
      <c r="AY152" s="20" t="s">
        <v>209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20" t="s">
        <v>79</v>
      </c>
      <c r="BK152" s="228">
        <f>ROUND(I152*H152,2)</f>
        <v>0</v>
      </c>
      <c r="BL152" s="20" t="s">
        <v>216</v>
      </c>
      <c r="BM152" s="227" t="s">
        <v>300</v>
      </c>
    </row>
    <row r="153" s="2" customFormat="1">
      <c r="A153" s="41"/>
      <c r="B153" s="42"/>
      <c r="C153" s="43"/>
      <c r="D153" s="229" t="s">
        <v>218</v>
      </c>
      <c r="E153" s="43"/>
      <c r="F153" s="230" t="s">
        <v>301</v>
      </c>
      <c r="G153" s="43"/>
      <c r="H153" s="43"/>
      <c r="I153" s="231"/>
      <c r="J153" s="43"/>
      <c r="K153" s="43"/>
      <c r="L153" s="47"/>
      <c r="M153" s="232"/>
      <c r="N153" s="233"/>
      <c r="O153" s="87"/>
      <c r="P153" s="87"/>
      <c r="Q153" s="87"/>
      <c r="R153" s="87"/>
      <c r="S153" s="87"/>
      <c r="T153" s="88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0" t="s">
        <v>218</v>
      </c>
      <c r="AU153" s="20" t="s">
        <v>81</v>
      </c>
    </row>
    <row r="154" s="13" customFormat="1">
      <c r="A154" s="13"/>
      <c r="B154" s="234"/>
      <c r="C154" s="235"/>
      <c r="D154" s="236" t="s">
        <v>220</v>
      </c>
      <c r="E154" s="237" t="s">
        <v>19</v>
      </c>
      <c r="F154" s="238" t="s">
        <v>302</v>
      </c>
      <c r="G154" s="235"/>
      <c r="H154" s="237" t="s">
        <v>19</v>
      </c>
      <c r="I154" s="239"/>
      <c r="J154" s="235"/>
      <c r="K154" s="235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220</v>
      </c>
      <c r="AU154" s="244" t="s">
        <v>81</v>
      </c>
      <c r="AV154" s="13" t="s">
        <v>79</v>
      </c>
      <c r="AW154" s="13" t="s">
        <v>32</v>
      </c>
      <c r="AX154" s="13" t="s">
        <v>71</v>
      </c>
      <c r="AY154" s="244" t="s">
        <v>209</v>
      </c>
    </row>
    <row r="155" s="14" customFormat="1">
      <c r="A155" s="14"/>
      <c r="B155" s="245"/>
      <c r="C155" s="246"/>
      <c r="D155" s="236" t="s">
        <v>220</v>
      </c>
      <c r="E155" s="247" t="s">
        <v>19</v>
      </c>
      <c r="F155" s="248" t="s">
        <v>303</v>
      </c>
      <c r="G155" s="246"/>
      <c r="H155" s="249">
        <v>2</v>
      </c>
      <c r="I155" s="250"/>
      <c r="J155" s="246"/>
      <c r="K155" s="246"/>
      <c r="L155" s="251"/>
      <c r="M155" s="252"/>
      <c r="N155" s="253"/>
      <c r="O155" s="253"/>
      <c r="P155" s="253"/>
      <c r="Q155" s="253"/>
      <c r="R155" s="253"/>
      <c r="S155" s="253"/>
      <c r="T155" s="25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5" t="s">
        <v>220</v>
      </c>
      <c r="AU155" s="255" t="s">
        <v>81</v>
      </c>
      <c r="AV155" s="14" t="s">
        <v>81</v>
      </c>
      <c r="AW155" s="14" t="s">
        <v>32</v>
      </c>
      <c r="AX155" s="14" t="s">
        <v>79</v>
      </c>
      <c r="AY155" s="255" t="s">
        <v>209</v>
      </c>
    </row>
    <row r="156" s="2" customFormat="1" ht="49.05" customHeight="1">
      <c r="A156" s="41"/>
      <c r="B156" s="42"/>
      <c r="C156" s="216" t="s">
        <v>304</v>
      </c>
      <c r="D156" s="216" t="s">
        <v>211</v>
      </c>
      <c r="E156" s="217" t="s">
        <v>305</v>
      </c>
      <c r="F156" s="218" t="s">
        <v>306</v>
      </c>
      <c r="G156" s="219" t="s">
        <v>299</v>
      </c>
      <c r="H156" s="220">
        <v>1</v>
      </c>
      <c r="I156" s="221"/>
      <c r="J156" s="222">
        <f>ROUND(I156*H156,2)</f>
        <v>0</v>
      </c>
      <c r="K156" s="218" t="s">
        <v>215</v>
      </c>
      <c r="L156" s="47"/>
      <c r="M156" s="223" t="s">
        <v>19</v>
      </c>
      <c r="N156" s="224" t="s">
        <v>42</v>
      </c>
      <c r="O156" s="87"/>
      <c r="P156" s="225">
        <f>O156*H156</f>
        <v>0</v>
      </c>
      <c r="Q156" s="225">
        <v>0.0086800000000000002</v>
      </c>
      <c r="R156" s="225">
        <f>Q156*H156</f>
        <v>0.0086800000000000002</v>
      </c>
      <c r="S156" s="225">
        <v>0</v>
      </c>
      <c r="T156" s="226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7" t="s">
        <v>216</v>
      </c>
      <c r="AT156" s="227" t="s">
        <v>211</v>
      </c>
      <c r="AU156" s="227" t="s">
        <v>81</v>
      </c>
      <c r="AY156" s="20" t="s">
        <v>209</v>
      </c>
      <c r="BE156" s="228">
        <f>IF(N156="základní",J156,0)</f>
        <v>0</v>
      </c>
      <c r="BF156" s="228">
        <f>IF(N156="snížená",J156,0)</f>
        <v>0</v>
      </c>
      <c r="BG156" s="228">
        <f>IF(N156="zákl. přenesená",J156,0)</f>
        <v>0</v>
      </c>
      <c r="BH156" s="228">
        <f>IF(N156="sníž. přenesená",J156,0)</f>
        <v>0</v>
      </c>
      <c r="BI156" s="228">
        <f>IF(N156="nulová",J156,0)</f>
        <v>0</v>
      </c>
      <c r="BJ156" s="20" t="s">
        <v>79</v>
      </c>
      <c r="BK156" s="228">
        <f>ROUND(I156*H156,2)</f>
        <v>0</v>
      </c>
      <c r="BL156" s="20" t="s">
        <v>216</v>
      </c>
      <c r="BM156" s="227" t="s">
        <v>307</v>
      </c>
    </row>
    <row r="157" s="2" customFormat="1">
      <c r="A157" s="41"/>
      <c r="B157" s="42"/>
      <c r="C157" s="43"/>
      <c r="D157" s="229" t="s">
        <v>218</v>
      </c>
      <c r="E157" s="43"/>
      <c r="F157" s="230" t="s">
        <v>308</v>
      </c>
      <c r="G157" s="43"/>
      <c r="H157" s="43"/>
      <c r="I157" s="231"/>
      <c r="J157" s="43"/>
      <c r="K157" s="43"/>
      <c r="L157" s="47"/>
      <c r="M157" s="232"/>
      <c r="N157" s="233"/>
      <c r="O157" s="87"/>
      <c r="P157" s="87"/>
      <c r="Q157" s="87"/>
      <c r="R157" s="87"/>
      <c r="S157" s="87"/>
      <c r="T157" s="88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20" t="s">
        <v>218</v>
      </c>
      <c r="AU157" s="20" t="s">
        <v>81</v>
      </c>
    </row>
    <row r="158" s="13" customFormat="1">
      <c r="A158" s="13"/>
      <c r="B158" s="234"/>
      <c r="C158" s="235"/>
      <c r="D158" s="236" t="s">
        <v>220</v>
      </c>
      <c r="E158" s="237" t="s">
        <v>19</v>
      </c>
      <c r="F158" s="238" t="s">
        <v>309</v>
      </c>
      <c r="G158" s="235"/>
      <c r="H158" s="237" t="s">
        <v>19</v>
      </c>
      <c r="I158" s="239"/>
      <c r="J158" s="235"/>
      <c r="K158" s="235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220</v>
      </c>
      <c r="AU158" s="244" t="s">
        <v>81</v>
      </c>
      <c r="AV158" s="13" t="s">
        <v>79</v>
      </c>
      <c r="AW158" s="13" t="s">
        <v>32</v>
      </c>
      <c r="AX158" s="13" t="s">
        <v>71</v>
      </c>
      <c r="AY158" s="244" t="s">
        <v>209</v>
      </c>
    </row>
    <row r="159" s="14" customFormat="1">
      <c r="A159" s="14"/>
      <c r="B159" s="245"/>
      <c r="C159" s="246"/>
      <c r="D159" s="236" t="s">
        <v>220</v>
      </c>
      <c r="E159" s="247" t="s">
        <v>19</v>
      </c>
      <c r="F159" s="248" t="s">
        <v>310</v>
      </c>
      <c r="G159" s="246"/>
      <c r="H159" s="249">
        <v>1</v>
      </c>
      <c r="I159" s="250"/>
      <c r="J159" s="246"/>
      <c r="K159" s="246"/>
      <c r="L159" s="251"/>
      <c r="M159" s="252"/>
      <c r="N159" s="253"/>
      <c r="O159" s="253"/>
      <c r="P159" s="253"/>
      <c r="Q159" s="253"/>
      <c r="R159" s="253"/>
      <c r="S159" s="253"/>
      <c r="T159" s="25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5" t="s">
        <v>220</v>
      </c>
      <c r="AU159" s="255" t="s">
        <v>81</v>
      </c>
      <c r="AV159" s="14" t="s">
        <v>81</v>
      </c>
      <c r="AW159" s="14" t="s">
        <v>32</v>
      </c>
      <c r="AX159" s="14" t="s">
        <v>79</v>
      </c>
      <c r="AY159" s="255" t="s">
        <v>209</v>
      </c>
    </row>
    <row r="160" s="2" customFormat="1" ht="49.05" customHeight="1">
      <c r="A160" s="41"/>
      <c r="B160" s="42"/>
      <c r="C160" s="216" t="s">
        <v>311</v>
      </c>
      <c r="D160" s="216" t="s">
        <v>211</v>
      </c>
      <c r="E160" s="217" t="s">
        <v>312</v>
      </c>
      <c r="F160" s="218" t="s">
        <v>313</v>
      </c>
      <c r="G160" s="219" t="s">
        <v>299</v>
      </c>
      <c r="H160" s="220">
        <v>1</v>
      </c>
      <c r="I160" s="221"/>
      <c r="J160" s="222">
        <f>ROUND(I160*H160,2)</f>
        <v>0</v>
      </c>
      <c r="K160" s="218" t="s">
        <v>215</v>
      </c>
      <c r="L160" s="47"/>
      <c r="M160" s="223" t="s">
        <v>19</v>
      </c>
      <c r="N160" s="224" t="s">
        <v>42</v>
      </c>
      <c r="O160" s="87"/>
      <c r="P160" s="225">
        <f>O160*H160</f>
        <v>0</v>
      </c>
      <c r="Q160" s="225">
        <v>0.01269</v>
      </c>
      <c r="R160" s="225">
        <f>Q160*H160</f>
        <v>0.01269</v>
      </c>
      <c r="S160" s="225">
        <v>0</v>
      </c>
      <c r="T160" s="226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7" t="s">
        <v>216</v>
      </c>
      <c r="AT160" s="227" t="s">
        <v>211</v>
      </c>
      <c r="AU160" s="227" t="s">
        <v>81</v>
      </c>
      <c r="AY160" s="20" t="s">
        <v>209</v>
      </c>
      <c r="BE160" s="228">
        <f>IF(N160="základní",J160,0)</f>
        <v>0</v>
      </c>
      <c r="BF160" s="228">
        <f>IF(N160="snížená",J160,0)</f>
        <v>0</v>
      </c>
      <c r="BG160" s="228">
        <f>IF(N160="zákl. přenesená",J160,0)</f>
        <v>0</v>
      </c>
      <c r="BH160" s="228">
        <f>IF(N160="sníž. přenesená",J160,0)</f>
        <v>0</v>
      </c>
      <c r="BI160" s="228">
        <f>IF(N160="nulová",J160,0)</f>
        <v>0</v>
      </c>
      <c r="BJ160" s="20" t="s">
        <v>79</v>
      </c>
      <c r="BK160" s="228">
        <f>ROUND(I160*H160,2)</f>
        <v>0</v>
      </c>
      <c r="BL160" s="20" t="s">
        <v>216</v>
      </c>
      <c r="BM160" s="227" t="s">
        <v>314</v>
      </c>
    </row>
    <row r="161" s="2" customFormat="1">
      <c r="A161" s="41"/>
      <c r="B161" s="42"/>
      <c r="C161" s="43"/>
      <c r="D161" s="229" t="s">
        <v>218</v>
      </c>
      <c r="E161" s="43"/>
      <c r="F161" s="230" t="s">
        <v>315</v>
      </c>
      <c r="G161" s="43"/>
      <c r="H161" s="43"/>
      <c r="I161" s="231"/>
      <c r="J161" s="43"/>
      <c r="K161" s="43"/>
      <c r="L161" s="47"/>
      <c r="M161" s="232"/>
      <c r="N161" s="233"/>
      <c r="O161" s="87"/>
      <c r="P161" s="87"/>
      <c r="Q161" s="87"/>
      <c r="R161" s="87"/>
      <c r="S161" s="87"/>
      <c r="T161" s="88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0" t="s">
        <v>218</v>
      </c>
      <c r="AU161" s="20" t="s">
        <v>81</v>
      </c>
    </row>
    <row r="162" s="13" customFormat="1">
      <c r="A162" s="13"/>
      <c r="B162" s="234"/>
      <c r="C162" s="235"/>
      <c r="D162" s="236" t="s">
        <v>220</v>
      </c>
      <c r="E162" s="237" t="s">
        <v>19</v>
      </c>
      <c r="F162" s="238" t="s">
        <v>316</v>
      </c>
      <c r="G162" s="235"/>
      <c r="H162" s="237" t="s">
        <v>19</v>
      </c>
      <c r="I162" s="239"/>
      <c r="J162" s="235"/>
      <c r="K162" s="235"/>
      <c r="L162" s="240"/>
      <c r="M162" s="241"/>
      <c r="N162" s="242"/>
      <c r="O162" s="242"/>
      <c r="P162" s="242"/>
      <c r="Q162" s="242"/>
      <c r="R162" s="242"/>
      <c r="S162" s="242"/>
      <c r="T162" s="24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4" t="s">
        <v>220</v>
      </c>
      <c r="AU162" s="244" t="s">
        <v>81</v>
      </c>
      <c r="AV162" s="13" t="s">
        <v>79</v>
      </c>
      <c r="AW162" s="13" t="s">
        <v>32</v>
      </c>
      <c r="AX162" s="13" t="s">
        <v>71</v>
      </c>
      <c r="AY162" s="244" t="s">
        <v>209</v>
      </c>
    </row>
    <row r="163" s="14" customFormat="1">
      <c r="A163" s="14"/>
      <c r="B163" s="245"/>
      <c r="C163" s="246"/>
      <c r="D163" s="236" t="s">
        <v>220</v>
      </c>
      <c r="E163" s="247" t="s">
        <v>19</v>
      </c>
      <c r="F163" s="248" t="s">
        <v>310</v>
      </c>
      <c r="G163" s="246"/>
      <c r="H163" s="249">
        <v>1</v>
      </c>
      <c r="I163" s="250"/>
      <c r="J163" s="246"/>
      <c r="K163" s="246"/>
      <c r="L163" s="251"/>
      <c r="M163" s="252"/>
      <c r="N163" s="253"/>
      <c r="O163" s="253"/>
      <c r="P163" s="253"/>
      <c r="Q163" s="253"/>
      <c r="R163" s="253"/>
      <c r="S163" s="253"/>
      <c r="T163" s="25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5" t="s">
        <v>220</v>
      </c>
      <c r="AU163" s="255" t="s">
        <v>81</v>
      </c>
      <c r="AV163" s="14" t="s">
        <v>81</v>
      </c>
      <c r="AW163" s="14" t="s">
        <v>32</v>
      </c>
      <c r="AX163" s="14" t="s">
        <v>79</v>
      </c>
      <c r="AY163" s="255" t="s">
        <v>209</v>
      </c>
    </row>
    <row r="164" s="2" customFormat="1" ht="49.05" customHeight="1">
      <c r="A164" s="41"/>
      <c r="B164" s="42"/>
      <c r="C164" s="216" t="s">
        <v>317</v>
      </c>
      <c r="D164" s="216" t="s">
        <v>211</v>
      </c>
      <c r="E164" s="217" t="s">
        <v>318</v>
      </c>
      <c r="F164" s="218" t="s">
        <v>319</v>
      </c>
      <c r="G164" s="219" t="s">
        <v>299</v>
      </c>
      <c r="H164" s="220">
        <v>4</v>
      </c>
      <c r="I164" s="221"/>
      <c r="J164" s="222">
        <f>ROUND(I164*H164,2)</f>
        <v>0</v>
      </c>
      <c r="K164" s="218" t="s">
        <v>215</v>
      </c>
      <c r="L164" s="47"/>
      <c r="M164" s="223" t="s">
        <v>19</v>
      </c>
      <c r="N164" s="224" t="s">
        <v>42</v>
      </c>
      <c r="O164" s="87"/>
      <c r="P164" s="225">
        <f>O164*H164</f>
        <v>0</v>
      </c>
      <c r="Q164" s="225">
        <v>0.06053</v>
      </c>
      <c r="R164" s="225">
        <f>Q164*H164</f>
        <v>0.24212</v>
      </c>
      <c r="S164" s="225">
        <v>0</v>
      </c>
      <c r="T164" s="226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7" t="s">
        <v>216</v>
      </c>
      <c r="AT164" s="227" t="s">
        <v>211</v>
      </c>
      <c r="AU164" s="227" t="s">
        <v>81</v>
      </c>
      <c r="AY164" s="20" t="s">
        <v>209</v>
      </c>
      <c r="BE164" s="228">
        <f>IF(N164="základní",J164,0)</f>
        <v>0</v>
      </c>
      <c r="BF164" s="228">
        <f>IF(N164="snížená",J164,0)</f>
        <v>0</v>
      </c>
      <c r="BG164" s="228">
        <f>IF(N164="zákl. přenesená",J164,0)</f>
        <v>0</v>
      </c>
      <c r="BH164" s="228">
        <f>IF(N164="sníž. přenesená",J164,0)</f>
        <v>0</v>
      </c>
      <c r="BI164" s="228">
        <f>IF(N164="nulová",J164,0)</f>
        <v>0</v>
      </c>
      <c r="BJ164" s="20" t="s">
        <v>79</v>
      </c>
      <c r="BK164" s="228">
        <f>ROUND(I164*H164,2)</f>
        <v>0</v>
      </c>
      <c r="BL164" s="20" t="s">
        <v>216</v>
      </c>
      <c r="BM164" s="227" t="s">
        <v>320</v>
      </c>
    </row>
    <row r="165" s="2" customFormat="1">
      <c r="A165" s="41"/>
      <c r="B165" s="42"/>
      <c r="C165" s="43"/>
      <c r="D165" s="229" t="s">
        <v>218</v>
      </c>
      <c r="E165" s="43"/>
      <c r="F165" s="230" t="s">
        <v>321</v>
      </c>
      <c r="G165" s="43"/>
      <c r="H165" s="43"/>
      <c r="I165" s="231"/>
      <c r="J165" s="43"/>
      <c r="K165" s="43"/>
      <c r="L165" s="47"/>
      <c r="M165" s="232"/>
      <c r="N165" s="233"/>
      <c r="O165" s="87"/>
      <c r="P165" s="87"/>
      <c r="Q165" s="87"/>
      <c r="R165" s="87"/>
      <c r="S165" s="87"/>
      <c r="T165" s="88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0" t="s">
        <v>218</v>
      </c>
      <c r="AU165" s="20" t="s">
        <v>81</v>
      </c>
    </row>
    <row r="166" s="13" customFormat="1">
      <c r="A166" s="13"/>
      <c r="B166" s="234"/>
      <c r="C166" s="235"/>
      <c r="D166" s="236" t="s">
        <v>220</v>
      </c>
      <c r="E166" s="237" t="s">
        <v>19</v>
      </c>
      <c r="F166" s="238" t="s">
        <v>322</v>
      </c>
      <c r="G166" s="235"/>
      <c r="H166" s="237" t="s">
        <v>19</v>
      </c>
      <c r="I166" s="239"/>
      <c r="J166" s="235"/>
      <c r="K166" s="235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220</v>
      </c>
      <c r="AU166" s="244" t="s">
        <v>81</v>
      </c>
      <c r="AV166" s="13" t="s">
        <v>79</v>
      </c>
      <c r="AW166" s="13" t="s">
        <v>32</v>
      </c>
      <c r="AX166" s="13" t="s">
        <v>71</v>
      </c>
      <c r="AY166" s="244" t="s">
        <v>209</v>
      </c>
    </row>
    <row r="167" s="14" customFormat="1">
      <c r="A167" s="14"/>
      <c r="B167" s="245"/>
      <c r="C167" s="246"/>
      <c r="D167" s="236" t="s">
        <v>220</v>
      </c>
      <c r="E167" s="247" t="s">
        <v>19</v>
      </c>
      <c r="F167" s="248" t="s">
        <v>323</v>
      </c>
      <c r="G167" s="246"/>
      <c r="H167" s="249">
        <v>4</v>
      </c>
      <c r="I167" s="250"/>
      <c r="J167" s="246"/>
      <c r="K167" s="246"/>
      <c r="L167" s="251"/>
      <c r="M167" s="252"/>
      <c r="N167" s="253"/>
      <c r="O167" s="253"/>
      <c r="P167" s="253"/>
      <c r="Q167" s="253"/>
      <c r="R167" s="253"/>
      <c r="S167" s="253"/>
      <c r="T167" s="25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5" t="s">
        <v>220</v>
      </c>
      <c r="AU167" s="255" t="s">
        <v>81</v>
      </c>
      <c r="AV167" s="14" t="s">
        <v>81</v>
      </c>
      <c r="AW167" s="14" t="s">
        <v>32</v>
      </c>
      <c r="AX167" s="14" t="s">
        <v>79</v>
      </c>
      <c r="AY167" s="255" t="s">
        <v>209</v>
      </c>
    </row>
    <row r="168" s="2" customFormat="1" ht="16.5" customHeight="1">
      <c r="A168" s="41"/>
      <c r="B168" s="42"/>
      <c r="C168" s="216" t="s">
        <v>324</v>
      </c>
      <c r="D168" s="216" t="s">
        <v>211</v>
      </c>
      <c r="E168" s="217" t="s">
        <v>325</v>
      </c>
      <c r="F168" s="218" t="s">
        <v>326</v>
      </c>
      <c r="G168" s="219" t="s">
        <v>258</v>
      </c>
      <c r="H168" s="220">
        <v>1136</v>
      </c>
      <c r="I168" s="221"/>
      <c r="J168" s="222">
        <f>ROUND(I168*H168,2)</f>
        <v>0</v>
      </c>
      <c r="K168" s="218" t="s">
        <v>215</v>
      </c>
      <c r="L168" s="47"/>
      <c r="M168" s="223" t="s">
        <v>19</v>
      </c>
      <c r="N168" s="224" t="s">
        <v>42</v>
      </c>
      <c r="O168" s="87"/>
      <c r="P168" s="225">
        <f>O168*H168</f>
        <v>0</v>
      </c>
      <c r="Q168" s="225">
        <v>0</v>
      </c>
      <c r="R168" s="225">
        <f>Q168*H168</f>
        <v>0</v>
      </c>
      <c r="S168" s="225">
        <v>0</v>
      </c>
      <c r="T168" s="226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7" t="s">
        <v>216</v>
      </c>
      <c r="AT168" s="227" t="s">
        <v>211</v>
      </c>
      <c r="AU168" s="227" t="s">
        <v>81</v>
      </c>
      <c r="AY168" s="20" t="s">
        <v>209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20" t="s">
        <v>79</v>
      </c>
      <c r="BK168" s="228">
        <f>ROUND(I168*H168,2)</f>
        <v>0</v>
      </c>
      <c r="BL168" s="20" t="s">
        <v>216</v>
      </c>
      <c r="BM168" s="227" t="s">
        <v>327</v>
      </c>
    </row>
    <row r="169" s="2" customFormat="1">
      <c r="A169" s="41"/>
      <c r="B169" s="42"/>
      <c r="C169" s="43"/>
      <c r="D169" s="229" t="s">
        <v>218</v>
      </c>
      <c r="E169" s="43"/>
      <c r="F169" s="230" t="s">
        <v>328</v>
      </c>
      <c r="G169" s="43"/>
      <c r="H169" s="43"/>
      <c r="I169" s="231"/>
      <c r="J169" s="43"/>
      <c r="K169" s="43"/>
      <c r="L169" s="47"/>
      <c r="M169" s="232"/>
      <c r="N169" s="233"/>
      <c r="O169" s="87"/>
      <c r="P169" s="87"/>
      <c r="Q169" s="87"/>
      <c r="R169" s="87"/>
      <c r="S169" s="87"/>
      <c r="T169" s="88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0" t="s">
        <v>218</v>
      </c>
      <c r="AU169" s="20" t="s">
        <v>81</v>
      </c>
    </row>
    <row r="170" s="13" customFormat="1">
      <c r="A170" s="13"/>
      <c r="B170" s="234"/>
      <c r="C170" s="235"/>
      <c r="D170" s="236" t="s">
        <v>220</v>
      </c>
      <c r="E170" s="237" t="s">
        <v>19</v>
      </c>
      <c r="F170" s="238" t="s">
        <v>329</v>
      </c>
      <c r="G170" s="235"/>
      <c r="H170" s="237" t="s">
        <v>19</v>
      </c>
      <c r="I170" s="239"/>
      <c r="J170" s="235"/>
      <c r="K170" s="235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220</v>
      </c>
      <c r="AU170" s="244" t="s">
        <v>81</v>
      </c>
      <c r="AV170" s="13" t="s">
        <v>79</v>
      </c>
      <c r="AW170" s="13" t="s">
        <v>32</v>
      </c>
      <c r="AX170" s="13" t="s">
        <v>71</v>
      </c>
      <c r="AY170" s="244" t="s">
        <v>209</v>
      </c>
    </row>
    <row r="171" s="14" customFormat="1">
      <c r="A171" s="14"/>
      <c r="B171" s="245"/>
      <c r="C171" s="246"/>
      <c r="D171" s="236" t="s">
        <v>220</v>
      </c>
      <c r="E171" s="247" t="s">
        <v>19</v>
      </c>
      <c r="F171" s="248" t="s">
        <v>330</v>
      </c>
      <c r="G171" s="246"/>
      <c r="H171" s="249">
        <v>1136</v>
      </c>
      <c r="I171" s="250"/>
      <c r="J171" s="246"/>
      <c r="K171" s="246"/>
      <c r="L171" s="251"/>
      <c r="M171" s="252"/>
      <c r="N171" s="253"/>
      <c r="O171" s="253"/>
      <c r="P171" s="253"/>
      <c r="Q171" s="253"/>
      <c r="R171" s="253"/>
      <c r="S171" s="253"/>
      <c r="T171" s="25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5" t="s">
        <v>220</v>
      </c>
      <c r="AU171" s="255" t="s">
        <v>81</v>
      </c>
      <c r="AV171" s="14" t="s">
        <v>81</v>
      </c>
      <c r="AW171" s="14" t="s">
        <v>32</v>
      </c>
      <c r="AX171" s="14" t="s">
        <v>79</v>
      </c>
      <c r="AY171" s="255" t="s">
        <v>209</v>
      </c>
    </row>
    <row r="172" s="2" customFormat="1" ht="16.5" customHeight="1">
      <c r="A172" s="41"/>
      <c r="B172" s="42"/>
      <c r="C172" s="216" t="s">
        <v>331</v>
      </c>
      <c r="D172" s="216" t="s">
        <v>211</v>
      </c>
      <c r="E172" s="217" t="s">
        <v>332</v>
      </c>
      <c r="F172" s="218" t="s">
        <v>333</v>
      </c>
      <c r="G172" s="219" t="s">
        <v>258</v>
      </c>
      <c r="H172" s="220">
        <v>352</v>
      </c>
      <c r="I172" s="221"/>
      <c r="J172" s="222">
        <f>ROUND(I172*H172,2)</f>
        <v>0</v>
      </c>
      <c r="K172" s="218" t="s">
        <v>215</v>
      </c>
      <c r="L172" s="47"/>
      <c r="M172" s="223" t="s">
        <v>19</v>
      </c>
      <c r="N172" s="224" t="s">
        <v>42</v>
      </c>
      <c r="O172" s="87"/>
      <c r="P172" s="225">
        <f>O172*H172</f>
        <v>0</v>
      </c>
      <c r="Q172" s="225">
        <v>0</v>
      </c>
      <c r="R172" s="225">
        <f>Q172*H172</f>
        <v>0</v>
      </c>
      <c r="S172" s="225">
        <v>0</v>
      </c>
      <c r="T172" s="226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27" t="s">
        <v>216</v>
      </c>
      <c r="AT172" s="227" t="s">
        <v>211</v>
      </c>
      <c r="AU172" s="227" t="s">
        <v>81</v>
      </c>
      <c r="AY172" s="20" t="s">
        <v>209</v>
      </c>
      <c r="BE172" s="228">
        <f>IF(N172="základní",J172,0)</f>
        <v>0</v>
      </c>
      <c r="BF172" s="228">
        <f>IF(N172="snížená",J172,0)</f>
        <v>0</v>
      </c>
      <c r="BG172" s="228">
        <f>IF(N172="zákl. přenesená",J172,0)</f>
        <v>0</v>
      </c>
      <c r="BH172" s="228">
        <f>IF(N172="sníž. přenesená",J172,0)</f>
        <v>0</v>
      </c>
      <c r="BI172" s="228">
        <f>IF(N172="nulová",J172,0)</f>
        <v>0</v>
      </c>
      <c r="BJ172" s="20" t="s">
        <v>79</v>
      </c>
      <c r="BK172" s="228">
        <f>ROUND(I172*H172,2)</f>
        <v>0</v>
      </c>
      <c r="BL172" s="20" t="s">
        <v>216</v>
      </c>
      <c r="BM172" s="227" t="s">
        <v>334</v>
      </c>
    </row>
    <row r="173" s="2" customFormat="1">
      <c r="A173" s="41"/>
      <c r="B173" s="42"/>
      <c r="C173" s="43"/>
      <c r="D173" s="229" t="s">
        <v>218</v>
      </c>
      <c r="E173" s="43"/>
      <c r="F173" s="230" t="s">
        <v>335</v>
      </c>
      <c r="G173" s="43"/>
      <c r="H173" s="43"/>
      <c r="I173" s="231"/>
      <c r="J173" s="43"/>
      <c r="K173" s="43"/>
      <c r="L173" s="47"/>
      <c r="M173" s="232"/>
      <c r="N173" s="233"/>
      <c r="O173" s="87"/>
      <c r="P173" s="87"/>
      <c r="Q173" s="87"/>
      <c r="R173" s="87"/>
      <c r="S173" s="87"/>
      <c r="T173" s="88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T173" s="20" t="s">
        <v>218</v>
      </c>
      <c r="AU173" s="20" t="s">
        <v>81</v>
      </c>
    </row>
    <row r="174" s="13" customFormat="1">
      <c r="A174" s="13"/>
      <c r="B174" s="234"/>
      <c r="C174" s="235"/>
      <c r="D174" s="236" t="s">
        <v>220</v>
      </c>
      <c r="E174" s="237" t="s">
        <v>19</v>
      </c>
      <c r="F174" s="238" t="s">
        <v>336</v>
      </c>
      <c r="G174" s="235"/>
      <c r="H174" s="237" t="s">
        <v>19</v>
      </c>
      <c r="I174" s="239"/>
      <c r="J174" s="235"/>
      <c r="K174" s="235"/>
      <c r="L174" s="240"/>
      <c r="M174" s="241"/>
      <c r="N174" s="242"/>
      <c r="O174" s="242"/>
      <c r="P174" s="242"/>
      <c r="Q174" s="242"/>
      <c r="R174" s="242"/>
      <c r="S174" s="242"/>
      <c r="T174" s="24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4" t="s">
        <v>220</v>
      </c>
      <c r="AU174" s="244" t="s">
        <v>81</v>
      </c>
      <c r="AV174" s="13" t="s">
        <v>79</v>
      </c>
      <c r="AW174" s="13" t="s">
        <v>32</v>
      </c>
      <c r="AX174" s="13" t="s">
        <v>71</v>
      </c>
      <c r="AY174" s="244" t="s">
        <v>209</v>
      </c>
    </row>
    <row r="175" s="13" customFormat="1">
      <c r="A175" s="13"/>
      <c r="B175" s="234"/>
      <c r="C175" s="235"/>
      <c r="D175" s="236" t="s">
        <v>220</v>
      </c>
      <c r="E175" s="237" t="s">
        <v>19</v>
      </c>
      <c r="F175" s="238" t="s">
        <v>337</v>
      </c>
      <c r="G175" s="235"/>
      <c r="H175" s="237" t="s">
        <v>19</v>
      </c>
      <c r="I175" s="239"/>
      <c r="J175" s="235"/>
      <c r="K175" s="235"/>
      <c r="L175" s="240"/>
      <c r="M175" s="241"/>
      <c r="N175" s="242"/>
      <c r="O175" s="242"/>
      <c r="P175" s="242"/>
      <c r="Q175" s="242"/>
      <c r="R175" s="242"/>
      <c r="S175" s="242"/>
      <c r="T175" s="24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4" t="s">
        <v>220</v>
      </c>
      <c r="AU175" s="244" t="s">
        <v>81</v>
      </c>
      <c r="AV175" s="13" t="s">
        <v>79</v>
      </c>
      <c r="AW175" s="13" t="s">
        <v>32</v>
      </c>
      <c r="AX175" s="13" t="s">
        <v>71</v>
      </c>
      <c r="AY175" s="244" t="s">
        <v>209</v>
      </c>
    </row>
    <row r="176" s="14" customFormat="1">
      <c r="A176" s="14"/>
      <c r="B176" s="245"/>
      <c r="C176" s="246"/>
      <c r="D176" s="236" t="s">
        <v>220</v>
      </c>
      <c r="E176" s="247" t="s">
        <v>19</v>
      </c>
      <c r="F176" s="248" t="s">
        <v>338</v>
      </c>
      <c r="G176" s="246"/>
      <c r="H176" s="249">
        <v>352</v>
      </c>
      <c r="I176" s="250"/>
      <c r="J176" s="246"/>
      <c r="K176" s="246"/>
      <c r="L176" s="251"/>
      <c r="M176" s="252"/>
      <c r="N176" s="253"/>
      <c r="O176" s="253"/>
      <c r="P176" s="253"/>
      <c r="Q176" s="253"/>
      <c r="R176" s="253"/>
      <c r="S176" s="253"/>
      <c r="T176" s="25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5" t="s">
        <v>220</v>
      </c>
      <c r="AU176" s="255" t="s">
        <v>81</v>
      </c>
      <c r="AV176" s="14" t="s">
        <v>81</v>
      </c>
      <c r="AW176" s="14" t="s">
        <v>32</v>
      </c>
      <c r="AX176" s="14" t="s">
        <v>71</v>
      </c>
      <c r="AY176" s="255" t="s">
        <v>209</v>
      </c>
    </row>
    <row r="177" s="15" customFormat="1">
      <c r="A177" s="15"/>
      <c r="B177" s="256"/>
      <c r="C177" s="257"/>
      <c r="D177" s="236" t="s">
        <v>220</v>
      </c>
      <c r="E177" s="258" t="s">
        <v>19</v>
      </c>
      <c r="F177" s="259" t="s">
        <v>271</v>
      </c>
      <c r="G177" s="257"/>
      <c r="H177" s="260">
        <v>352</v>
      </c>
      <c r="I177" s="261"/>
      <c r="J177" s="257"/>
      <c r="K177" s="257"/>
      <c r="L177" s="262"/>
      <c r="M177" s="263"/>
      <c r="N177" s="264"/>
      <c r="O177" s="264"/>
      <c r="P177" s="264"/>
      <c r="Q177" s="264"/>
      <c r="R177" s="264"/>
      <c r="S177" s="264"/>
      <c r="T177" s="26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66" t="s">
        <v>220</v>
      </c>
      <c r="AU177" s="266" t="s">
        <v>81</v>
      </c>
      <c r="AV177" s="15" t="s">
        <v>216</v>
      </c>
      <c r="AW177" s="15" t="s">
        <v>32</v>
      </c>
      <c r="AX177" s="15" t="s">
        <v>79</v>
      </c>
      <c r="AY177" s="266" t="s">
        <v>209</v>
      </c>
    </row>
    <row r="178" s="2" customFormat="1" ht="16.5" customHeight="1">
      <c r="A178" s="41"/>
      <c r="B178" s="42"/>
      <c r="C178" s="216" t="s">
        <v>7</v>
      </c>
      <c r="D178" s="216" t="s">
        <v>211</v>
      </c>
      <c r="E178" s="217" t="s">
        <v>339</v>
      </c>
      <c r="F178" s="218" t="s">
        <v>340</v>
      </c>
      <c r="G178" s="219" t="s">
        <v>258</v>
      </c>
      <c r="H178" s="220">
        <v>2120</v>
      </c>
      <c r="I178" s="221"/>
      <c r="J178" s="222">
        <f>ROUND(I178*H178,2)</f>
        <v>0</v>
      </c>
      <c r="K178" s="218" t="s">
        <v>215</v>
      </c>
      <c r="L178" s="47"/>
      <c r="M178" s="223" t="s">
        <v>19</v>
      </c>
      <c r="N178" s="224" t="s">
        <v>42</v>
      </c>
      <c r="O178" s="87"/>
      <c r="P178" s="225">
        <f>O178*H178</f>
        <v>0</v>
      </c>
      <c r="Q178" s="225">
        <v>0</v>
      </c>
      <c r="R178" s="225">
        <f>Q178*H178</f>
        <v>0</v>
      </c>
      <c r="S178" s="225">
        <v>0</v>
      </c>
      <c r="T178" s="226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7" t="s">
        <v>216</v>
      </c>
      <c r="AT178" s="227" t="s">
        <v>211</v>
      </c>
      <c r="AU178" s="227" t="s">
        <v>81</v>
      </c>
      <c r="AY178" s="20" t="s">
        <v>209</v>
      </c>
      <c r="BE178" s="228">
        <f>IF(N178="základní",J178,0)</f>
        <v>0</v>
      </c>
      <c r="BF178" s="228">
        <f>IF(N178="snížená",J178,0)</f>
        <v>0</v>
      </c>
      <c r="BG178" s="228">
        <f>IF(N178="zákl. přenesená",J178,0)</f>
        <v>0</v>
      </c>
      <c r="BH178" s="228">
        <f>IF(N178="sníž. přenesená",J178,0)</f>
        <v>0</v>
      </c>
      <c r="BI178" s="228">
        <f>IF(N178="nulová",J178,0)</f>
        <v>0</v>
      </c>
      <c r="BJ178" s="20" t="s">
        <v>79</v>
      </c>
      <c r="BK178" s="228">
        <f>ROUND(I178*H178,2)</f>
        <v>0</v>
      </c>
      <c r="BL178" s="20" t="s">
        <v>216</v>
      </c>
      <c r="BM178" s="227" t="s">
        <v>341</v>
      </c>
    </row>
    <row r="179" s="2" customFormat="1">
      <c r="A179" s="41"/>
      <c r="B179" s="42"/>
      <c r="C179" s="43"/>
      <c r="D179" s="229" t="s">
        <v>218</v>
      </c>
      <c r="E179" s="43"/>
      <c r="F179" s="230" t="s">
        <v>342</v>
      </c>
      <c r="G179" s="43"/>
      <c r="H179" s="43"/>
      <c r="I179" s="231"/>
      <c r="J179" s="43"/>
      <c r="K179" s="43"/>
      <c r="L179" s="47"/>
      <c r="M179" s="232"/>
      <c r="N179" s="233"/>
      <c r="O179" s="87"/>
      <c r="P179" s="87"/>
      <c r="Q179" s="87"/>
      <c r="R179" s="87"/>
      <c r="S179" s="87"/>
      <c r="T179" s="88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0" t="s">
        <v>218</v>
      </c>
      <c r="AU179" s="20" t="s">
        <v>81</v>
      </c>
    </row>
    <row r="180" s="13" customFormat="1">
      <c r="A180" s="13"/>
      <c r="B180" s="234"/>
      <c r="C180" s="235"/>
      <c r="D180" s="236" t="s">
        <v>220</v>
      </c>
      <c r="E180" s="237" t="s">
        <v>19</v>
      </c>
      <c r="F180" s="238" t="s">
        <v>336</v>
      </c>
      <c r="G180" s="235"/>
      <c r="H180" s="237" t="s">
        <v>19</v>
      </c>
      <c r="I180" s="239"/>
      <c r="J180" s="235"/>
      <c r="K180" s="235"/>
      <c r="L180" s="240"/>
      <c r="M180" s="241"/>
      <c r="N180" s="242"/>
      <c r="O180" s="242"/>
      <c r="P180" s="242"/>
      <c r="Q180" s="242"/>
      <c r="R180" s="242"/>
      <c r="S180" s="242"/>
      <c r="T180" s="24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4" t="s">
        <v>220</v>
      </c>
      <c r="AU180" s="244" t="s">
        <v>81</v>
      </c>
      <c r="AV180" s="13" t="s">
        <v>79</v>
      </c>
      <c r="AW180" s="13" t="s">
        <v>32</v>
      </c>
      <c r="AX180" s="13" t="s">
        <v>71</v>
      </c>
      <c r="AY180" s="244" t="s">
        <v>209</v>
      </c>
    </row>
    <row r="181" s="13" customFormat="1">
      <c r="A181" s="13"/>
      <c r="B181" s="234"/>
      <c r="C181" s="235"/>
      <c r="D181" s="236" t="s">
        <v>220</v>
      </c>
      <c r="E181" s="237" t="s">
        <v>19</v>
      </c>
      <c r="F181" s="238" t="s">
        <v>337</v>
      </c>
      <c r="G181" s="235"/>
      <c r="H181" s="237" t="s">
        <v>19</v>
      </c>
      <c r="I181" s="239"/>
      <c r="J181" s="235"/>
      <c r="K181" s="235"/>
      <c r="L181" s="240"/>
      <c r="M181" s="241"/>
      <c r="N181" s="242"/>
      <c r="O181" s="242"/>
      <c r="P181" s="242"/>
      <c r="Q181" s="242"/>
      <c r="R181" s="242"/>
      <c r="S181" s="242"/>
      <c r="T181" s="24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4" t="s">
        <v>220</v>
      </c>
      <c r="AU181" s="244" t="s">
        <v>81</v>
      </c>
      <c r="AV181" s="13" t="s">
        <v>79</v>
      </c>
      <c r="AW181" s="13" t="s">
        <v>32</v>
      </c>
      <c r="AX181" s="13" t="s">
        <v>71</v>
      </c>
      <c r="AY181" s="244" t="s">
        <v>209</v>
      </c>
    </row>
    <row r="182" s="14" customFormat="1">
      <c r="A182" s="14"/>
      <c r="B182" s="245"/>
      <c r="C182" s="246"/>
      <c r="D182" s="236" t="s">
        <v>220</v>
      </c>
      <c r="E182" s="247" t="s">
        <v>19</v>
      </c>
      <c r="F182" s="248" t="s">
        <v>343</v>
      </c>
      <c r="G182" s="246"/>
      <c r="H182" s="249">
        <v>2120</v>
      </c>
      <c r="I182" s="250"/>
      <c r="J182" s="246"/>
      <c r="K182" s="246"/>
      <c r="L182" s="251"/>
      <c r="M182" s="252"/>
      <c r="N182" s="253"/>
      <c r="O182" s="253"/>
      <c r="P182" s="253"/>
      <c r="Q182" s="253"/>
      <c r="R182" s="253"/>
      <c r="S182" s="253"/>
      <c r="T182" s="25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5" t="s">
        <v>220</v>
      </c>
      <c r="AU182" s="255" t="s">
        <v>81</v>
      </c>
      <c r="AV182" s="14" t="s">
        <v>81</v>
      </c>
      <c r="AW182" s="14" t="s">
        <v>32</v>
      </c>
      <c r="AX182" s="14" t="s">
        <v>79</v>
      </c>
      <c r="AY182" s="255" t="s">
        <v>209</v>
      </c>
    </row>
    <row r="183" s="2" customFormat="1" ht="16.5" customHeight="1">
      <c r="A183" s="41"/>
      <c r="B183" s="42"/>
      <c r="C183" s="216" t="s">
        <v>344</v>
      </c>
      <c r="D183" s="216" t="s">
        <v>211</v>
      </c>
      <c r="E183" s="217" t="s">
        <v>345</v>
      </c>
      <c r="F183" s="218" t="s">
        <v>346</v>
      </c>
      <c r="G183" s="219" t="s">
        <v>258</v>
      </c>
      <c r="H183" s="220">
        <v>12477.6</v>
      </c>
      <c r="I183" s="221"/>
      <c r="J183" s="222">
        <f>ROUND(I183*H183,2)</f>
        <v>0</v>
      </c>
      <c r="K183" s="218" t="s">
        <v>215</v>
      </c>
      <c r="L183" s="47"/>
      <c r="M183" s="223" t="s">
        <v>19</v>
      </c>
      <c r="N183" s="224" t="s">
        <v>42</v>
      </c>
      <c r="O183" s="87"/>
      <c r="P183" s="225">
        <f>O183*H183</f>
        <v>0</v>
      </c>
      <c r="Q183" s="225">
        <v>0</v>
      </c>
      <c r="R183" s="225">
        <f>Q183*H183</f>
        <v>0</v>
      </c>
      <c r="S183" s="225">
        <v>0</v>
      </c>
      <c r="T183" s="226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7" t="s">
        <v>216</v>
      </c>
      <c r="AT183" s="227" t="s">
        <v>211</v>
      </c>
      <c r="AU183" s="227" t="s">
        <v>81</v>
      </c>
      <c r="AY183" s="20" t="s">
        <v>209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20" t="s">
        <v>79</v>
      </c>
      <c r="BK183" s="228">
        <f>ROUND(I183*H183,2)</f>
        <v>0</v>
      </c>
      <c r="BL183" s="20" t="s">
        <v>216</v>
      </c>
      <c r="BM183" s="227" t="s">
        <v>347</v>
      </c>
    </row>
    <row r="184" s="2" customFormat="1">
      <c r="A184" s="41"/>
      <c r="B184" s="42"/>
      <c r="C184" s="43"/>
      <c r="D184" s="229" t="s">
        <v>218</v>
      </c>
      <c r="E184" s="43"/>
      <c r="F184" s="230" t="s">
        <v>348</v>
      </c>
      <c r="G184" s="43"/>
      <c r="H184" s="43"/>
      <c r="I184" s="231"/>
      <c r="J184" s="43"/>
      <c r="K184" s="43"/>
      <c r="L184" s="47"/>
      <c r="M184" s="232"/>
      <c r="N184" s="233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218</v>
      </c>
      <c r="AU184" s="20" t="s">
        <v>81</v>
      </c>
    </row>
    <row r="185" s="13" customFormat="1">
      <c r="A185" s="13"/>
      <c r="B185" s="234"/>
      <c r="C185" s="235"/>
      <c r="D185" s="236" t="s">
        <v>220</v>
      </c>
      <c r="E185" s="237" t="s">
        <v>19</v>
      </c>
      <c r="F185" s="238" t="s">
        <v>336</v>
      </c>
      <c r="G185" s="235"/>
      <c r="H185" s="237" t="s">
        <v>19</v>
      </c>
      <c r="I185" s="239"/>
      <c r="J185" s="235"/>
      <c r="K185" s="235"/>
      <c r="L185" s="240"/>
      <c r="M185" s="241"/>
      <c r="N185" s="242"/>
      <c r="O185" s="242"/>
      <c r="P185" s="242"/>
      <c r="Q185" s="242"/>
      <c r="R185" s="242"/>
      <c r="S185" s="242"/>
      <c r="T185" s="24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4" t="s">
        <v>220</v>
      </c>
      <c r="AU185" s="244" t="s">
        <v>81</v>
      </c>
      <c r="AV185" s="13" t="s">
        <v>79</v>
      </c>
      <c r="AW185" s="13" t="s">
        <v>32</v>
      </c>
      <c r="AX185" s="13" t="s">
        <v>71</v>
      </c>
      <c r="AY185" s="244" t="s">
        <v>209</v>
      </c>
    </row>
    <row r="186" s="13" customFormat="1">
      <c r="A186" s="13"/>
      <c r="B186" s="234"/>
      <c r="C186" s="235"/>
      <c r="D186" s="236" t="s">
        <v>220</v>
      </c>
      <c r="E186" s="237" t="s">
        <v>19</v>
      </c>
      <c r="F186" s="238" t="s">
        <v>349</v>
      </c>
      <c r="G186" s="235"/>
      <c r="H186" s="237" t="s">
        <v>19</v>
      </c>
      <c r="I186" s="239"/>
      <c r="J186" s="235"/>
      <c r="K186" s="235"/>
      <c r="L186" s="240"/>
      <c r="M186" s="241"/>
      <c r="N186" s="242"/>
      <c r="O186" s="242"/>
      <c r="P186" s="242"/>
      <c r="Q186" s="242"/>
      <c r="R186" s="242"/>
      <c r="S186" s="242"/>
      <c r="T186" s="24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4" t="s">
        <v>220</v>
      </c>
      <c r="AU186" s="244" t="s">
        <v>81</v>
      </c>
      <c r="AV186" s="13" t="s">
        <v>79</v>
      </c>
      <c r="AW186" s="13" t="s">
        <v>32</v>
      </c>
      <c r="AX186" s="13" t="s">
        <v>71</v>
      </c>
      <c r="AY186" s="244" t="s">
        <v>209</v>
      </c>
    </row>
    <row r="187" s="14" customFormat="1">
      <c r="A187" s="14"/>
      <c r="B187" s="245"/>
      <c r="C187" s="246"/>
      <c r="D187" s="236" t="s">
        <v>220</v>
      </c>
      <c r="E187" s="247" t="s">
        <v>19</v>
      </c>
      <c r="F187" s="248" t="s">
        <v>350</v>
      </c>
      <c r="G187" s="246"/>
      <c r="H187" s="249">
        <v>7825.6000000000004</v>
      </c>
      <c r="I187" s="250"/>
      <c r="J187" s="246"/>
      <c r="K187" s="246"/>
      <c r="L187" s="251"/>
      <c r="M187" s="252"/>
      <c r="N187" s="253"/>
      <c r="O187" s="253"/>
      <c r="P187" s="253"/>
      <c r="Q187" s="253"/>
      <c r="R187" s="253"/>
      <c r="S187" s="253"/>
      <c r="T187" s="25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5" t="s">
        <v>220</v>
      </c>
      <c r="AU187" s="255" t="s">
        <v>81</v>
      </c>
      <c r="AV187" s="14" t="s">
        <v>81</v>
      </c>
      <c r="AW187" s="14" t="s">
        <v>32</v>
      </c>
      <c r="AX187" s="14" t="s">
        <v>71</v>
      </c>
      <c r="AY187" s="255" t="s">
        <v>209</v>
      </c>
    </row>
    <row r="188" s="14" customFormat="1">
      <c r="A188" s="14"/>
      <c r="B188" s="245"/>
      <c r="C188" s="246"/>
      <c r="D188" s="236" t="s">
        <v>220</v>
      </c>
      <c r="E188" s="247" t="s">
        <v>19</v>
      </c>
      <c r="F188" s="248" t="s">
        <v>351</v>
      </c>
      <c r="G188" s="246"/>
      <c r="H188" s="249">
        <v>4032</v>
      </c>
      <c r="I188" s="250"/>
      <c r="J188" s="246"/>
      <c r="K188" s="246"/>
      <c r="L188" s="251"/>
      <c r="M188" s="252"/>
      <c r="N188" s="253"/>
      <c r="O188" s="253"/>
      <c r="P188" s="253"/>
      <c r="Q188" s="253"/>
      <c r="R188" s="253"/>
      <c r="S188" s="253"/>
      <c r="T188" s="25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5" t="s">
        <v>220</v>
      </c>
      <c r="AU188" s="255" t="s">
        <v>81</v>
      </c>
      <c r="AV188" s="14" t="s">
        <v>81</v>
      </c>
      <c r="AW188" s="14" t="s">
        <v>32</v>
      </c>
      <c r="AX188" s="14" t="s">
        <v>71</v>
      </c>
      <c r="AY188" s="255" t="s">
        <v>209</v>
      </c>
    </row>
    <row r="189" s="13" customFormat="1">
      <c r="A189" s="13"/>
      <c r="B189" s="234"/>
      <c r="C189" s="235"/>
      <c r="D189" s="236" t="s">
        <v>220</v>
      </c>
      <c r="E189" s="237" t="s">
        <v>19</v>
      </c>
      <c r="F189" s="238" t="s">
        <v>352</v>
      </c>
      <c r="G189" s="235"/>
      <c r="H189" s="237" t="s">
        <v>19</v>
      </c>
      <c r="I189" s="239"/>
      <c r="J189" s="235"/>
      <c r="K189" s="235"/>
      <c r="L189" s="240"/>
      <c r="M189" s="241"/>
      <c r="N189" s="242"/>
      <c r="O189" s="242"/>
      <c r="P189" s="242"/>
      <c r="Q189" s="242"/>
      <c r="R189" s="242"/>
      <c r="S189" s="242"/>
      <c r="T189" s="24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4" t="s">
        <v>220</v>
      </c>
      <c r="AU189" s="244" t="s">
        <v>81</v>
      </c>
      <c r="AV189" s="13" t="s">
        <v>79</v>
      </c>
      <c r="AW189" s="13" t="s">
        <v>32</v>
      </c>
      <c r="AX189" s="13" t="s">
        <v>71</v>
      </c>
      <c r="AY189" s="244" t="s">
        <v>209</v>
      </c>
    </row>
    <row r="190" s="14" customFormat="1">
      <c r="A190" s="14"/>
      <c r="B190" s="245"/>
      <c r="C190" s="246"/>
      <c r="D190" s="236" t="s">
        <v>220</v>
      </c>
      <c r="E190" s="247" t="s">
        <v>19</v>
      </c>
      <c r="F190" s="248" t="s">
        <v>353</v>
      </c>
      <c r="G190" s="246"/>
      <c r="H190" s="249">
        <v>620</v>
      </c>
      <c r="I190" s="250"/>
      <c r="J190" s="246"/>
      <c r="K190" s="246"/>
      <c r="L190" s="251"/>
      <c r="M190" s="252"/>
      <c r="N190" s="253"/>
      <c r="O190" s="253"/>
      <c r="P190" s="253"/>
      <c r="Q190" s="253"/>
      <c r="R190" s="253"/>
      <c r="S190" s="253"/>
      <c r="T190" s="25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5" t="s">
        <v>220</v>
      </c>
      <c r="AU190" s="255" t="s">
        <v>81</v>
      </c>
      <c r="AV190" s="14" t="s">
        <v>81</v>
      </c>
      <c r="AW190" s="14" t="s">
        <v>32</v>
      </c>
      <c r="AX190" s="14" t="s">
        <v>71</v>
      </c>
      <c r="AY190" s="255" t="s">
        <v>209</v>
      </c>
    </row>
    <row r="191" s="15" customFormat="1">
      <c r="A191" s="15"/>
      <c r="B191" s="256"/>
      <c r="C191" s="257"/>
      <c r="D191" s="236" t="s">
        <v>220</v>
      </c>
      <c r="E191" s="258" t="s">
        <v>19</v>
      </c>
      <c r="F191" s="259" t="s">
        <v>271</v>
      </c>
      <c r="G191" s="257"/>
      <c r="H191" s="260">
        <v>12477.6</v>
      </c>
      <c r="I191" s="261"/>
      <c r="J191" s="257"/>
      <c r="K191" s="257"/>
      <c r="L191" s="262"/>
      <c r="M191" s="263"/>
      <c r="N191" s="264"/>
      <c r="O191" s="264"/>
      <c r="P191" s="264"/>
      <c r="Q191" s="264"/>
      <c r="R191" s="264"/>
      <c r="S191" s="264"/>
      <c r="T191" s="26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66" t="s">
        <v>220</v>
      </c>
      <c r="AU191" s="266" t="s">
        <v>81</v>
      </c>
      <c r="AV191" s="15" t="s">
        <v>216</v>
      </c>
      <c r="AW191" s="15" t="s">
        <v>32</v>
      </c>
      <c r="AX191" s="15" t="s">
        <v>79</v>
      </c>
      <c r="AY191" s="266" t="s">
        <v>209</v>
      </c>
    </row>
    <row r="192" s="2" customFormat="1" ht="21.75" customHeight="1">
      <c r="A192" s="41"/>
      <c r="B192" s="42"/>
      <c r="C192" s="216" t="s">
        <v>354</v>
      </c>
      <c r="D192" s="216" t="s">
        <v>211</v>
      </c>
      <c r="E192" s="217" t="s">
        <v>355</v>
      </c>
      <c r="F192" s="218" t="s">
        <v>356</v>
      </c>
      <c r="G192" s="219" t="s">
        <v>258</v>
      </c>
      <c r="H192" s="220">
        <v>1136</v>
      </c>
      <c r="I192" s="221"/>
      <c r="J192" s="222">
        <f>ROUND(I192*H192,2)</f>
        <v>0</v>
      </c>
      <c r="K192" s="218" t="s">
        <v>215</v>
      </c>
      <c r="L192" s="47"/>
      <c r="M192" s="223" t="s">
        <v>19</v>
      </c>
      <c r="N192" s="224" t="s">
        <v>42</v>
      </c>
      <c r="O192" s="87"/>
      <c r="P192" s="225">
        <f>O192*H192</f>
        <v>0</v>
      </c>
      <c r="Q192" s="225">
        <v>0</v>
      </c>
      <c r="R192" s="225">
        <f>Q192*H192</f>
        <v>0</v>
      </c>
      <c r="S192" s="225">
        <v>0</v>
      </c>
      <c r="T192" s="226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227" t="s">
        <v>216</v>
      </c>
      <c r="AT192" s="227" t="s">
        <v>211</v>
      </c>
      <c r="AU192" s="227" t="s">
        <v>81</v>
      </c>
      <c r="AY192" s="20" t="s">
        <v>209</v>
      </c>
      <c r="BE192" s="228">
        <f>IF(N192="základní",J192,0)</f>
        <v>0</v>
      </c>
      <c r="BF192" s="228">
        <f>IF(N192="snížená",J192,0)</f>
        <v>0</v>
      </c>
      <c r="BG192" s="228">
        <f>IF(N192="zákl. přenesená",J192,0)</f>
        <v>0</v>
      </c>
      <c r="BH192" s="228">
        <f>IF(N192="sníž. přenesená",J192,0)</f>
        <v>0</v>
      </c>
      <c r="BI192" s="228">
        <f>IF(N192="nulová",J192,0)</f>
        <v>0</v>
      </c>
      <c r="BJ192" s="20" t="s">
        <v>79</v>
      </c>
      <c r="BK192" s="228">
        <f>ROUND(I192*H192,2)</f>
        <v>0</v>
      </c>
      <c r="BL192" s="20" t="s">
        <v>216</v>
      </c>
      <c r="BM192" s="227" t="s">
        <v>357</v>
      </c>
    </row>
    <row r="193" s="2" customFormat="1">
      <c r="A193" s="41"/>
      <c r="B193" s="42"/>
      <c r="C193" s="43"/>
      <c r="D193" s="229" t="s">
        <v>218</v>
      </c>
      <c r="E193" s="43"/>
      <c r="F193" s="230" t="s">
        <v>358</v>
      </c>
      <c r="G193" s="43"/>
      <c r="H193" s="43"/>
      <c r="I193" s="231"/>
      <c r="J193" s="43"/>
      <c r="K193" s="43"/>
      <c r="L193" s="47"/>
      <c r="M193" s="232"/>
      <c r="N193" s="233"/>
      <c r="O193" s="87"/>
      <c r="P193" s="87"/>
      <c r="Q193" s="87"/>
      <c r="R193" s="87"/>
      <c r="S193" s="87"/>
      <c r="T193" s="88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0" t="s">
        <v>218</v>
      </c>
      <c r="AU193" s="20" t="s">
        <v>81</v>
      </c>
    </row>
    <row r="194" s="2" customFormat="1" ht="24.15" customHeight="1">
      <c r="A194" s="41"/>
      <c r="B194" s="42"/>
      <c r="C194" s="216" t="s">
        <v>359</v>
      </c>
      <c r="D194" s="216" t="s">
        <v>211</v>
      </c>
      <c r="E194" s="217" t="s">
        <v>360</v>
      </c>
      <c r="F194" s="218" t="s">
        <v>361</v>
      </c>
      <c r="G194" s="219" t="s">
        <v>362</v>
      </c>
      <c r="H194" s="220">
        <v>45.600000000000001</v>
      </c>
      <c r="I194" s="221"/>
      <c r="J194" s="222">
        <f>ROUND(I194*H194,2)</f>
        <v>0</v>
      </c>
      <c r="K194" s="218" t="s">
        <v>215</v>
      </c>
      <c r="L194" s="47"/>
      <c r="M194" s="223" t="s">
        <v>19</v>
      </c>
      <c r="N194" s="224" t="s">
        <v>42</v>
      </c>
      <c r="O194" s="87"/>
      <c r="P194" s="225">
        <f>O194*H194</f>
        <v>0</v>
      </c>
      <c r="Q194" s="225">
        <v>0</v>
      </c>
      <c r="R194" s="225">
        <f>Q194*H194</f>
        <v>0</v>
      </c>
      <c r="S194" s="225">
        <v>0</v>
      </c>
      <c r="T194" s="226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7" t="s">
        <v>216</v>
      </c>
      <c r="AT194" s="227" t="s">
        <v>211</v>
      </c>
      <c r="AU194" s="227" t="s">
        <v>81</v>
      </c>
      <c r="AY194" s="20" t="s">
        <v>209</v>
      </c>
      <c r="BE194" s="228">
        <f>IF(N194="základní",J194,0)</f>
        <v>0</v>
      </c>
      <c r="BF194" s="228">
        <f>IF(N194="snížená",J194,0)</f>
        <v>0</v>
      </c>
      <c r="BG194" s="228">
        <f>IF(N194="zákl. přenesená",J194,0)</f>
        <v>0</v>
      </c>
      <c r="BH194" s="228">
        <f>IF(N194="sníž. přenesená",J194,0)</f>
        <v>0</v>
      </c>
      <c r="BI194" s="228">
        <f>IF(N194="nulová",J194,0)</f>
        <v>0</v>
      </c>
      <c r="BJ194" s="20" t="s">
        <v>79</v>
      </c>
      <c r="BK194" s="228">
        <f>ROUND(I194*H194,2)</f>
        <v>0</v>
      </c>
      <c r="BL194" s="20" t="s">
        <v>216</v>
      </c>
      <c r="BM194" s="227" t="s">
        <v>363</v>
      </c>
    </row>
    <row r="195" s="2" customFormat="1">
      <c r="A195" s="41"/>
      <c r="B195" s="42"/>
      <c r="C195" s="43"/>
      <c r="D195" s="229" t="s">
        <v>218</v>
      </c>
      <c r="E195" s="43"/>
      <c r="F195" s="230" t="s">
        <v>364</v>
      </c>
      <c r="G195" s="43"/>
      <c r="H195" s="43"/>
      <c r="I195" s="231"/>
      <c r="J195" s="43"/>
      <c r="K195" s="43"/>
      <c r="L195" s="47"/>
      <c r="M195" s="232"/>
      <c r="N195" s="233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218</v>
      </c>
      <c r="AU195" s="20" t="s">
        <v>81</v>
      </c>
    </row>
    <row r="196" s="13" customFormat="1">
      <c r="A196" s="13"/>
      <c r="B196" s="234"/>
      <c r="C196" s="235"/>
      <c r="D196" s="236" t="s">
        <v>220</v>
      </c>
      <c r="E196" s="237" t="s">
        <v>19</v>
      </c>
      <c r="F196" s="238" t="s">
        <v>365</v>
      </c>
      <c r="G196" s="235"/>
      <c r="H196" s="237" t="s">
        <v>19</v>
      </c>
      <c r="I196" s="239"/>
      <c r="J196" s="235"/>
      <c r="K196" s="235"/>
      <c r="L196" s="240"/>
      <c r="M196" s="241"/>
      <c r="N196" s="242"/>
      <c r="O196" s="242"/>
      <c r="P196" s="242"/>
      <c r="Q196" s="242"/>
      <c r="R196" s="242"/>
      <c r="S196" s="242"/>
      <c r="T196" s="24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4" t="s">
        <v>220</v>
      </c>
      <c r="AU196" s="244" t="s">
        <v>81</v>
      </c>
      <c r="AV196" s="13" t="s">
        <v>79</v>
      </c>
      <c r="AW196" s="13" t="s">
        <v>32</v>
      </c>
      <c r="AX196" s="13" t="s">
        <v>71</v>
      </c>
      <c r="AY196" s="244" t="s">
        <v>209</v>
      </c>
    </row>
    <row r="197" s="13" customFormat="1">
      <c r="A197" s="13"/>
      <c r="B197" s="234"/>
      <c r="C197" s="235"/>
      <c r="D197" s="236" t="s">
        <v>220</v>
      </c>
      <c r="E197" s="237" t="s">
        <v>19</v>
      </c>
      <c r="F197" s="238" t="s">
        <v>366</v>
      </c>
      <c r="G197" s="235"/>
      <c r="H197" s="237" t="s">
        <v>19</v>
      </c>
      <c r="I197" s="239"/>
      <c r="J197" s="235"/>
      <c r="K197" s="235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220</v>
      </c>
      <c r="AU197" s="244" t="s">
        <v>81</v>
      </c>
      <c r="AV197" s="13" t="s">
        <v>79</v>
      </c>
      <c r="AW197" s="13" t="s">
        <v>32</v>
      </c>
      <c r="AX197" s="13" t="s">
        <v>71</v>
      </c>
      <c r="AY197" s="244" t="s">
        <v>209</v>
      </c>
    </row>
    <row r="198" s="14" customFormat="1">
      <c r="A198" s="14"/>
      <c r="B198" s="245"/>
      <c r="C198" s="246"/>
      <c r="D198" s="236" t="s">
        <v>220</v>
      </c>
      <c r="E198" s="247" t="s">
        <v>19</v>
      </c>
      <c r="F198" s="248" t="s">
        <v>367</v>
      </c>
      <c r="G198" s="246"/>
      <c r="H198" s="249">
        <v>72</v>
      </c>
      <c r="I198" s="250"/>
      <c r="J198" s="246"/>
      <c r="K198" s="246"/>
      <c r="L198" s="251"/>
      <c r="M198" s="252"/>
      <c r="N198" s="253"/>
      <c r="O198" s="253"/>
      <c r="P198" s="253"/>
      <c r="Q198" s="253"/>
      <c r="R198" s="253"/>
      <c r="S198" s="253"/>
      <c r="T198" s="25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5" t="s">
        <v>220</v>
      </c>
      <c r="AU198" s="255" t="s">
        <v>81</v>
      </c>
      <c r="AV198" s="14" t="s">
        <v>81</v>
      </c>
      <c r="AW198" s="14" t="s">
        <v>32</v>
      </c>
      <c r="AX198" s="14" t="s">
        <v>71</v>
      </c>
      <c r="AY198" s="255" t="s">
        <v>209</v>
      </c>
    </row>
    <row r="199" s="13" customFormat="1">
      <c r="A199" s="13"/>
      <c r="B199" s="234"/>
      <c r="C199" s="235"/>
      <c r="D199" s="236" t="s">
        <v>220</v>
      </c>
      <c r="E199" s="237" t="s">
        <v>19</v>
      </c>
      <c r="F199" s="238" t="s">
        <v>368</v>
      </c>
      <c r="G199" s="235"/>
      <c r="H199" s="237" t="s">
        <v>19</v>
      </c>
      <c r="I199" s="239"/>
      <c r="J199" s="235"/>
      <c r="K199" s="235"/>
      <c r="L199" s="240"/>
      <c r="M199" s="241"/>
      <c r="N199" s="242"/>
      <c r="O199" s="242"/>
      <c r="P199" s="242"/>
      <c r="Q199" s="242"/>
      <c r="R199" s="242"/>
      <c r="S199" s="242"/>
      <c r="T199" s="24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4" t="s">
        <v>220</v>
      </c>
      <c r="AU199" s="244" t="s">
        <v>81</v>
      </c>
      <c r="AV199" s="13" t="s">
        <v>79</v>
      </c>
      <c r="AW199" s="13" t="s">
        <v>32</v>
      </c>
      <c r="AX199" s="13" t="s">
        <v>71</v>
      </c>
      <c r="AY199" s="244" t="s">
        <v>209</v>
      </c>
    </row>
    <row r="200" s="14" customFormat="1">
      <c r="A200" s="14"/>
      <c r="B200" s="245"/>
      <c r="C200" s="246"/>
      <c r="D200" s="236" t="s">
        <v>220</v>
      </c>
      <c r="E200" s="247" t="s">
        <v>19</v>
      </c>
      <c r="F200" s="248" t="s">
        <v>369</v>
      </c>
      <c r="G200" s="246"/>
      <c r="H200" s="249">
        <v>80</v>
      </c>
      <c r="I200" s="250"/>
      <c r="J200" s="246"/>
      <c r="K200" s="246"/>
      <c r="L200" s="251"/>
      <c r="M200" s="252"/>
      <c r="N200" s="253"/>
      <c r="O200" s="253"/>
      <c r="P200" s="253"/>
      <c r="Q200" s="253"/>
      <c r="R200" s="253"/>
      <c r="S200" s="253"/>
      <c r="T200" s="25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5" t="s">
        <v>220</v>
      </c>
      <c r="AU200" s="255" t="s">
        <v>81</v>
      </c>
      <c r="AV200" s="14" t="s">
        <v>81</v>
      </c>
      <c r="AW200" s="14" t="s">
        <v>32</v>
      </c>
      <c r="AX200" s="14" t="s">
        <v>71</v>
      </c>
      <c r="AY200" s="255" t="s">
        <v>209</v>
      </c>
    </row>
    <row r="201" s="16" customFormat="1">
      <c r="A201" s="16"/>
      <c r="B201" s="267"/>
      <c r="C201" s="268"/>
      <c r="D201" s="236" t="s">
        <v>220</v>
      </c>
      <c r="E201" s="269" t="s">
        <v>19</v>
      </c>
      <c r="F201" s="270" t="s">
        <v>370</v>
      </c>
      <c r="G201" s="268"/>
      <c r="H201" s="271">
        <v>152</v>
      </c>
      <c r="I201" s="272"/>
      <c r="J201" s="268"/>
      <c r="K201" s="268"/>
      <c r="L201" s="273"/>
      <c r="M201" s="274"/>
      <c r="N201" s="275"/>
      <c r="O201" s="275"/>
      <c r="P201" s="275"/>
      <c r="Q201" s="275"/>
      <c r="R201" s="275"/>
      <c r="S201" s="275"/>
      <c r="T201" s="27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T201" s="277" t="s">
        <v>220</v>
      </c>
      <c r="AU201" s="277" t="s">
        <v>81</v>
      </c>
      <c r="AV201" s="16" t="s">
        <v>146</v>
      </c>
      <c r="AW201" s="16" t="s">
        <v>32</v>
      </c>
      <c r="AX201" s="16" t="s">
        <v>71</v>
      </c>
      <c r="AY201" s="277" t="s">
        <v>209</v>
      </c>
    </row>
    <row r="202" s="14" customFormat="1">
      <c r="A202" s="14"/>
      <c r="B202" s="245"/>
      <c r="C202" s="246"/>
      <c r="D202" s="236" t="s">
        <v>220</v>
      </c>
      <c r="E202" s="247" t="s">
        <v>19</v>
      </c>
      <c r="F202" s="248" t="s">
        <v>371</v>
      </c>
      <c r="G202" s="246"/>
      <c r="H202" s="249">
        <v>45.600000000000001</v>
      </c>
      <c r="I202" s="250"/>
      <c r="J202" s="246"/>
      <c r="K202" s="246"/>
      <c r="L202" s="251"/>
      <c r="M202" s="252"/>
      <c r="N202" s="253"/>
      <c r="O202" s="253"/>
      <c r="P202" s="253"/>
      <c r="Q202" s="253"/>
      <c r="R202" s="253"/>
      <c r="S202" s="253"/>
      <c r="T202" s="25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5" t="s">
        <v>220</v>
      </c>
      <c r="AU202" s="255" t="s">
        <v>81</v>
      </c>
      <c r="AV202" s="14" t="s">
        <v>81</v>
      </c>
      <c r="AW202" s="14" t="s">
        <v>32</v>
      </c>
      <c r="AX202" s="14" t="s">
        <v>79</v>
      </c>
      <c r="AY202" s="255" t="s">
        <v>209</v>
      </c>
    </row>
    <row r="203" s="2" customFormat="1" ht="24.15" customHeight="1">
      <c r="A203" s="41"/>
      <c r="B203" s="42"/>
      <c r="C203" s="216" t="s">
        <v>372</v>
      </c>
      <c r="D203" s="216" t="s">
        <v>211</v>
      </c>
      <c r="E203" s="217" t="s">
        <v>373</v>
      </c>
      <c r="F203" s="218" t="s">
        <v>374</v>
      </c>
      <c r="G203" s="219" t="s">
        <v>362</v>
      </c>
      <c r="H203" s="220">
        <v>53.200000000000003</v>
      </c>
      <c r="I203" s="221"/>
      <c r="J203" s="222">
        <f>ROUND(I203*H203,2)</f>
        <v>0</v>
      </c>
      <c r="K203" s="218" t="s">
        <v>215</v>
      </c>
      <c r="L203" s="47"/>
      <c r="M203" s="223" t="s">
        <v>19</v>
      </c>
      <c r="N203" s="224" t="s">
        <v>42</v>
      </c>
      <c r="O203" s="87"/>
      <c r="P203" s="225">
        <f>O203*H203</f>
        <v>0</v>
      </c>
      <c r="Q203" s="225">
        <v>0</v>
      </c>
      <c r="R203" s="225">
        <f>Q203*H203</f>
        <v>0</v>
      </c>
      <c r="S203" s="225">
        <v>0</v>
      </c>
      <c r="T203" s="226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27" t="s">
        <v>216</v>
      </c>
      <c r="AT203" s="227" t="s">
        <v>211</v>
      </c>
      <c r="AU203" s="227" t="s">
        <v>81</v>
      </c>
      <c r="AY203" s="20" t="s">
        <v>209</v>
      </c>
      <c r="BE203" s="228">
        <f>IF(N203="základní",J203,0)</f>
        <v>0</v>
      </c>
      <c r="BF203" s="228">
        <f>IF(N203="snížená",J203,0)</f>
        <v>0</v>
      </c>
      <c r="BG203" s="228">
        <f>IF(N203="zákl. přenesená",J203,0)</f>
        <v>0</v>
      </c>
      <c r="BH203" s="228">
        <f>IF(N203="sníž. přenesená",J203,0)</f>
        <v>0</v>
      </c>
      <c r="BI203" s="228">
        <f>IF(N203="nulová",J203,0)</f>
        <v>0</v>
      </c>
      <c r="BJ203" s="20" t="s">
        <v>79</v>
      </c>
      <c r="BK203" s="228">
        <f>ROUND(I203*H203,2)</f>
        <v>0</v>
      </c>
      <c r="BL203" s="20" t="s">
        <v>216</v>
      </c>
      <c r="BM203" s="227" t="s">
        <v>375</v>
      </c>
    </row>
    <row r="204" s="2" customFormat="1">
      <c r="A204" s="41"/>
      <c r="B204" s="42"/>
      <c r="C204" s="43"/>
      <c r="D204" s="229" t="s">
        <v>218</v>
      </c>
      <c r="E204" s="43"/>
      <c r="F204" s="230" t="s">
        <v>376</v>
      </c>
      <c r="G204" s="43"/>
      <c r="H204" s="43"/>
      <c r="I204" s="231"/>
      <c r="J204" s="43"/>
      <c r="K204" s="43"/>
      <c r="L204" s="47"/>
      <c r="M204" s="232"/>
      <c r="N204" s="233"/>
      <c r="O204" s="87"/>
      <c r="P204" s="87"/>
      <c r="Q204" s="87"/>
      <c r="R204" s="87"/>
      <c r="S204" s="87"/>
      <c r="T204" s="88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T204" s="20" t="s">
        <v>218</v>
      </c>
      <c r="AU204" s="20" t="s">
        <v>81</v>
      </c>
    </row>
    <row r="205" s="14" customFormat="1">
      <c r="A205" s="14"/>
      <c r="B205" s="245"/>
      <c r="C205" s="246"/>
      <c r="D205" s="236" t="s">
        <v>220</v>
      </c>
      <c r="E205" s="247" t="s">
        <v>19</v>
      </c>
      <c r="F205" s="248" t="s">
        <v>377</v>
      </c>
      <c r="G205" s="246"/>
      <c r="H205" s="249">
        <v>53.200000000000003</v>
      </c>
      <c r="I205" s="250"/>
      <c r="J205" s="246"/>
      <c r="K205" s="246"/>
      <c r="L205" s="251"/>
      <c r="M205" s="252"/>
      <c r="N205" s="253"/>
      <c r="O205" s="253"/>
      <c r="P205" s="253"/>
      <c r="Q205" s="253"/>
      <c r="R205" s="253"/>
      <c r="S205" s="253"/>
      <c r="T205" s="25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5" t="s">
        <v>220</v>
      </c>
      <c r="AU205" s="255" t="s">
        <v>81</v>
      </c>
      <c r="AV205" s="14" t="s">
        <v>81</v>
      </c>
      <c r="AW205" s="14" t="s">
        <v>32</v>
      </c>
      <c r="AX205" s="14" t="s">
        <v>79</v>
      </c>
      <c r="AY205" s="255" t="s">
        <v>209</v>
      </c>
    </row>
    <row r="206" s="2" customFormat="1" ht="24.15" customHeight="1">
      <c r="A206" s="41"/>
      <c r="B206" s="42"/>
      <c r="C206" s="216" t="s">
        <v>378</v>
      </c>
      <c r="D206" s="216" t="s">
        <v>211</v>
      </c>
      <c r="E206" s="217" t="s">
        <v>379</v>
      </c>
      <c r="F206" s="218" t="s">
        <v>380</v>
      </c>
      <c r="G206" s="219" t="s">
        <v>362</v>
      </c>
      <c r="H206" s="220">
        <v>38</v>
      </c>
      <c r="I206" s="221"/>
      <c r="J206" s="222">
        <f>ROUND(I206*H206,2)</f>
        <v>0</v>
      </c>
      <c r="K206" s="218" t="s">
        <v>215</v>
      </c>
      <c r="L206" s="47"/>
      <c r="M206" s="223" t="s">
        <v>19</v>
      </c>
      <c r="N206" s="224" t="s">
        <v>42</v>
      </c>
      <c r="O206" s="87"/>
      <c r="P206" s="225">
        <f>O206*H206</f>
        <v>0</v>
      </c>
      <c r="Q206" s="225">
        <v>0</v>
      </c>
      <c r="R206" s="225">
        <f>Q206*H206</f>
        <v>0</v>
      </c>
      <c r="S206" s="225">
        <v>0</v>
      </c>
      <c r="T206" s="226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227" t="s">
        <v>216</v>
      </c>
      <c r="AT206" s="227" t="s">
        <v>211</v>
      </c>
      <c r="AU206" s="227" t="s">
        <v>81</v>
      </c>
      <c r="AY206" s="20" t="s">
        <v>209</v>
      </c>
      <c r="BE206" s="228">
        <f>IF(N206="základní",J206,0)</f>
        <v>0</v>
      </c>
      <c r="BF206" s="228">
        <f>IF(N206="snížená",J206,0)</f>
        <v>0</v>
      </c>
      <c r="BG206" s="228">
        <f>IF(N206="zákl. přenesená",J206,0)</f>
        <v>0</v>
      </c>
      <c r="BH206" s="228">
        <f>IF(N206="sníž. přenesená",J206,0)</f>
        <v>0</v>
      </c>
      <c r="BI206" s="228">
        <f>IF(N206="nulová",J206,0)</f>
        <v>0</v>
      </c>
      <c r="BJ206" s="20" t="s">
        <v>79</v>
      </c>
      <c r="BK206" s="228">
        <f>ROUND(I206*H206,2)</f>
        <v>0</v>
      </c>
      <c r="BL206" s="20" t="s">
        <v>216</v>
      </c>
      <c r="BM206" s="227" t="s">
        <v>381</v>
      </c>
    </row>
    <row r="207" s="2" customFormat="1">
      <c r="A207" s="41"/>
      <c r="B207" s="42"/>
      <c r="C207" s="43"/>
      <c r="D207" s="229" t="s">
        <v>218</v>
      </c>
      <c r="E207" s="43"/>
      <c r="F207" s="230" t="s">
        <v>382</v>
      </c>
      <c r="G207" s="43"/>
      <c r="H207" s="43"/>
      <c r="I207" s="231"/>
      <c r="J207" s="43"/>
      <c r="K207" s="43"/>
      <c r="L207" s="47"/>
      <c r="M207" s="232"/>
      <c r="N207" s="233"/>
      <c r="O207" s="87"/>
      <c r="P207" s="87"/>
      <c r="Q207" s="87"/>
      <c r="R207" s="87"/>
      <c r="S207" s="87"/>
      <c r="T207" s="88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T207" s="20" t="s">
        <v>218</v>
      </c>
      <c r="AU207" s="20" t="s">
        <v>81</v>
      </c>
    </row>
    <row r="208" s="14" customFormat="1">
      <c r="A208" s="14"/>
      <c r="B208" s="245"/>
      <c r="C208" s="246"/>
      <c r="D208" s="236" t="s">
        <v>220</v>
      </c>
      <c r="E208" s="247" t="s">
        <v>19</v>
      </c>
      <c r="F208" s="248" t="s">
        <v>383</v>
      </c>
      <c r="G208" s="246"/>
      <c r="H208" s="249">
        <v>38</v>
      </c>
      <c r="I208" s="250"/>
      <c r="J208" s="246"/>
      <c r="K208" s="246"/>
      <c r="L208" s="251"/>
      <c r="M208" s="252"/>
      <c r="N208" s="253"/>
      <c r="O208" s="253"/>
      <c r="P208" s="253"/>
      <c r="Q208" s="253"/>
      <c r="R208" s="253"/>
      <c r="S208" s="253"/>
      <c r="T208" s="25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5" t="s">
        <v>220</v>
      </c>
      <c r="AU208" s="255" t="s">
        <v>81</v>
      </c>
      <c r="AV208" s="14" t="s">
        <v>81</v>
      </c>
      <c r="AW208" s="14" t="s">
        <v>32</v>
      </c>
      <c r="AX208" s="14" t="s">
        <v>79</v>
      </c>
      <c r="AY208" s="255" t="s">
        <v>209</v>
      </c>
    </row>
    <row r="209" s="2" customFormat="1" ht="24.15" customHeight="1">
      <c r="A209" s="41"/>
      <c r="B209" s="42"/>
      <c r="C209" s="216" t="s">
        <v>384</v>
      </c>
      <c r="D209" s="216" t="s">
        <v>211</v>
      </c>
      <c r="E209" s="217" t="s">
        <v>385</v>
      </c>
      <c r="F209" s="218" t="s">
        <v>386</v>
      </c>
      <c r="G209" s="219" t="s">
        <v>362</v>
      </c>
      <c r="H209" s="220">
        <v>15.199999999999999</v>
      </c>
      <c r="I209" s="221"/>
      <c r="J209" s="222">
        <f>ROUND(I209*H209,2)</f>
        <v>0</v>
      </c>
      <c r="K209" s="218" t="s">
        <v>215</v>
      </c>
      <c r="L209" s="47"/>
      <c r="M209" s="223" t="s">
        <v>19</v>
      </c>
      <c r="N209" s="224" t="s">
        <v>42</v>
      </c>
      <c r="O209" s="87"/>
      <c r="P209" s="225">
        <f>O209*H209</f>
        <v>0</v>
      </c>
      <c r="Q209" s="225">
        <v>0</v>
      </c>
      <c r="R209" s="225">
        <f>Q209*H209</f>
        <v>0</v>
      </c>
      <c r="S209" s="225">
        <v>0</v>
      </c>
      <c r="T209" s="226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27" t="s">
        <v>216</v>
      </c>
      <c r="AT209" s="227" t="s">
        <v>211</v>
      </c>
      <c r="AU209" s="227" t="s">
        <v>81</v>
      </c>
      <c r="AY209" s="20" t="s">
        <v>209</v>
      </c>
      <c r="BE209" s="228">
        <f>IF(N209="základní",J209,0)</f>
        <v>0</v>
      </c>
      <c r="BF209" s="228">
        <f>IF(N209="snížená",J209,0)</f>
        <v>0</v>
      </c>
      <c r="BG209" s="228">
        <f>IF(N209="zákl. přenesená",J209,0)</f>
        <v>0</v>
      </c>
      <c r="BH209" s="228">
        <f>IF(N209="sníž. přenesená",J209,0)</f>
        <v>0</v>
      </c>
      <c r="BI209" s="228">
        <f>IF(N209="nulová",J209,0)</f>
        <v>0</v>
      </c>
      <c r="BJ209" s="20" t="s">
        <v>79</v>
      </c>
      <c r="BK209" s="228">
        <f>ROUND(I209*H209,2)</f>
        <v>0</v>
      </c>
      <c r="BL209" s="20" t="s">
        <v>216</v>
      </c>
      <c r="BM209" s="227" t="s">
        <v>387</v>
      </c>
    </row>
    <row r="210" s="2" customFormat="1">
      <c r="A210" s="41"/>
      <c r="B210" s="42"/>
      <c r="C210" s="43"/>
      <c r="D210" s="229" t="s">
        <v>218</v>
      </c>
      <c r="E210" s="43"/>
      <c r="F210" s="230" t="s">
        <v>388</v>
      </c>
      <c r="G210" s="43"/>
      <c r="H210" s="43"/>
      <c r="I210" s="231"/>
      <c r="J210" s="43"/>
      <c r="K210" s="43"/>
      <c r="L210" s="47"/>
      <c r="M210" s="232"/>
      <c r="N210" s="233"/>
      <c r="O210" s="87"/>
      <c r="P210" s="87"/>
      <c r="Q210" s="87"/>
      <c r="R210" s="87"/>
      <c r="S210" s="87"/>
      <c r="T210" s="88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0" t="s">
        <v>218</v>
      </c>
      <c r="AU210" s="20" t="s">
        <v>81</v>
      </c>
    </row>
    <row r="211" s="14" customFormat="1">
      <c r="A211" s="14"/>
      <c r="B211" s="245"/>
      <c r="C211" s="246"/>
      <c r="D211" s="236" t="s">
        <v>220</v>
      </c>
      <c r="E211" s="247" t="s">
        <v>19</v>
      </c>
      <c r="F211" s="248" t="s">
        <v>389</v>
      </c>
      <c r="G211" s="246"/>
      <c r="H211" s="249">
        <v>15.199999999999999</v>
      </c>
      <c r="I211" s="250"/>
      <c r="J211" s="246"/>
      <c r="K211" s="246"/>
      <c r="L211" s="251"/>
      <c r="M211" s="252"/>
      <c r="N211" s="253"/>
      <c r="O211" s="253"/>
      <c r="P211" s="253"/>
      <c r="Q211" s="253"/>
      <c r="R211" s="253"/>
      <c r="S211" s="253"/>
      <c r="T211" s="25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5" t="s">
        <v>220</v>
      </c>
      <c r="AU211" s="255" t="s">
        <v>81</v>
      </c>
      <c r="AV211" s="14" t="s">
        <v>81</v>
      </c>
      <c r="AW211" s="14" t="s">
        <v>32</v>
      </c>
      <c r="AX211" s="14" t="s">
        <v>79</v>
      </c>
      <c r="AY211" s="255" t="s">
        <v>209</v>
      </c>
    </row>
    <row r="212" s="2" customFormat="1" ht="33" customHeight="1">
      <c r="A212" s="41"/>
      <c r="B212" s="42"/>
      <c r="C212" s="216" t="s">
        <v>390</v>
      </c>
      <c r="D212" s="216" t="s">
        <v>211</v>
      </c>
      <c r="E212" s="217" t="s">
        <v>391</v>
      </c>
      <c r="F212" s="218" t="s">
        <v>392</v>
      </c>
      <c r="G212" s="219" t="s">
        <v>362</v>
      </c>
      <c r="H212" s="220">
        <v>926.70000000000005</v>
      </c>
      <c r="I212" s="221"/>
      <c r="J212" s="222">
        <f>ROUND(I212*H212,2)</f>
        <v>0</v>
      </c>
      <c r="K212" s="218" t="s">
        <v>215</v>
      </c>
      <c r="L212" s="47"/>
      <c r="M212" s="223" t="s">
        <v>19</v>
      </c>
      <c r="N212" s="224" t="s">
        <v>42</v>
      </c>
      <c r="O212" s="87"/>
      <c r="P212" s="225">
        <f>O212*H212</f>
        <v>0</v>
      </c>
      <c r="Q212" s="225">
        <v>0</v>
      </c>
      <c r="R212" s="225">
        <f>Q212*H212</f>
        <v>0</v>
      </c>
      <c r="S212" s="225">
        <v>0</v>
      </c>
      <c r="T212" s="226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27" t="s">
        <v>216</v>
      </c>
      <c r="AT212" s="227" t="s">
        <v>211</v>
      </c>
      <c r="AU212" s="227" t="s">
        <v>81</v>
      </c>
      <c r="AY212" s="20" t="s">
        <v>209</v>
      </c>
      <c r="BE212" s="228">
        <f>IF(N212="základní",J212,0)</f>
        <v>0</v>
      </c>
      <c r="BF212" s="228">
        <f>IF(N212="snížená",J212,0)</f>
        <v>0</v>
      </c>
      <c r="BG212" s="228">
        <f>IF(N212="zákl. přenesená",J212,0)</f>
        <v>0</v>
      </c>
      <c r="BH212" s="228">
        <f>IF(N212="sníž. přenesená",J212,0)</f>
        <v>0</v>
      </c>
      <c r="BI212" s="228">
        <f>IF(N212="nulová",J212,0)</f>
        <v>0</v>
      </c>
      <c r="BJ212" s="20" t="s">
        <v>79</v>
      </c>
      <c r="BK212" s="228">
        <f>ROUND(I212*H212,2)</f>
        <v>0</v>
      </c>
      <c r="BL212" s="20" t="s">
        <v>216</v>
      </c>
      <c r="BM212" s="227" t="s">
        <v>393</v>
      </c>
    </row>
    <row r="213" s="2" customFormat="1">
      <c r="A213" s="41"/>
      <c r="B213" s="42"/>
      <c r="C213" s="43"/>
      <c r="D213" s="229" t="s">
        <v>218</v>
      </c>
      <c r="E213" s="43"/>
      <c r="F213" s="230" t="s">
        <v>394</v>
      </c>
      <c r="G213" s="43"/>
      <c r="H213" s="43"/>
      <c r="I213" s="231"/>
      <c r="J213" s="43"/>
      <c r="K213" s="43"/>
      <c r="L213" s="47"/>
      <c r="M213" s="232"/>
      <c r="N213" s="233"/>
      <c r="O213" s="87"/>
      <c r="P213" s="87"/>
      <c r="Q213" s="87"/>
      <c r="R213" s="87"/>
      <c r="S213" s="87"/>
      <c r="T213" s="88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T213" s="20" t="s">
        <v>218</v>
      </c>
      <c r="AU213" s="20" t="s">
        <v>81</v>
      </c>
    </row>
    <row r="214" s="13" customFormat="1">
      <c r="A214" s="13"/>
      <c r="B214" s="234"/>
      <c r="C214" s="235"/>
      <c r="D214" s="236" t="s">
        <v>220</v>
      </c>
      <c r="E214" s="237" t="s">
        <v>19</v>
      </c>
      <c r="F214" s="238" t="s">
        <v>395</v>
      </c>
      <c r="G214" s="235"/>
      <c r="H214" s="237" t="s">
        <v>19</v>
      </c>
      <c r="I214" s="239"/>
      <c r="J214" s="235"/>
      <c r="K214" s="235"/>
      <c r="L214" s="240"/>
      <c r="M214" s="241"/>
      <c r="N214" s="242"/>
      <c r="O214" s="242"/>
      <c r="P214" s="242"/>
      <c r="Q214" s="242"/>
      <c r="R214" s="242"/>
      <c r="S214" s="242"/>
      <c r="T214" s="24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4" t="s">
        <v>220</v>
      </c>
      <c r="AU214" s="244" t="s">
        <v>81</v>
      </c>
      <c r="AV214" s="13" t="s">
        <v>79</v>
      </c>
      <c r="AW214" s="13" t="s">
        <v>32</v>
      </c>
      <c r="AX214" s="13" t="s">
        <v>71</v>
      </c>
      <c r="AY214" s="244" t="s">
        <v>209</v>
      </c>
    </row>
    <row r="215" s="14" customFormat="1">
      <c r="A215" s="14"/>
      <c r="B215" s="245"/>
      <c r="C215" s="246"/>
      <c r="D215" s="236" t="s">
        <v>220</v>
      </c>
      <c r="E215" s="247" t="s">
        <v>19</v>
      </c>
      <c r="F215" s="248" t="s">
        <v>396</v>
      </c>
      <c r="G215" s="246"/>
      <c r="H215" s="249">
        <v>124</v>
      </c>
      <c r="I215" s="250"/>
      <c r="J215" s="246"/>
      <c r="K215" s="246"/>
      <c r="L215" s="251"/>
      <c r="M215" s="252"/>
      <c r="N215" s="253"/>
      <c r="O215" s="253"/>
      <c r="P215" s="253"/>
      <c r="Q215" s="253"/>
      <c r="R215" s="253"/>
      <c r="S215" s="253"/>
      <c r="T215" s="25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5" t="s">
        <v>220</v>
      </c>
      <c r="AU215" s="255" t="s">
        <v>81</v>
      </c>
      <c r="AV215" s="14" t="s">
        <v>81</v>
      </c>
      <c r="AW215" s="14" t="s">
        <v>32</v>
      </c>
      <c r="AX215" s="14" t="s">
        <v>71</v>
      </c>
      <c r="AY215" s="255" t="s">
        <v>209</v>
      </c>
    </row>
    <row r="216" s="14" customFormat="1">
      <c r="A216" s="14"/>
      <c r="B216" s="245"/>
      <c r="C216" s="246"/>
      <c r="D216" s="236" t="s">
        <v>220</v>
      </c>
      <c r="E216" s="247" t="s">
        <v>19</v>
      </c>
      <c r="F216" s="248" t="s">
        <v>397</v>
      </c>
      <c r="G216" s="246"/>
      <c r="H216" s="249">
        <v>2965</v>
      </c>
      <c r="I216" s="250"/>
      <c r="J216" s="246"/>
      <c r="K216" s="246"/>
      <c r="L216" s="251"/>
      <c r="M216" s="252"/>
      <c r="N216" s="253"/>
      <c r="O216" s="253"/>
      <c r="P216" s="253"/>
      <c r="Q216" s="253"/>
      <c r="R216" s="253"/>
      <c r="S216" s="253"/>
      <c r="T216" s="25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5" t="s">
        <v>220</v>
      </c>
      <c r="AU216" s="255" t="s">
        <v>81</v>
      </c>
      <c r="AV216" s="14" t="s">
        <v>81</v>
      </c>
      <c r="AW216" s="14" t="s">
        <v>32</v>
      </c>
      <c r="AX216" s="14" t="s">
        <v>71</v>
      </c>
      <c r="AY216" s="255" t="s">
        <v>209</v>
      </c>
    </row>
    <row r="217" s="16" customFormat="1">
      <c r="A217" s="16"/>
      <c r="B217" s="267"/>
      <c r="C217" s="268"/>
      <c r="D217" s="236" t="s">
        <v>220</v>
      </c>
      <c r="E217" s="269" t="s">
        <v>19</v>
      </c>
      <c r="F217" s="270" t="s">
        <v>370</v>
      </c>
      <c r="G217" s="268"/>
      <c r="H217" s="271">
        <v>3089</v>
      </c>
      <c r="I217" s="272"/>
      <c r="J217" s="268"/>
      <c r="K217" s="268"/>
      <c r="L217" s="273"/>
      <c r="M217" s="274"/>
      <c r="N217" s="275"/>
      <c r="O217" s="275"/>
      <c r="P217" s="275"/>
      <c r="Q217" s="275"/>
      <c r="R217" s="275"/>
      <c r="S217" s="275"/>
      <c r="T217" s="27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T217" s="277" t="s">
        <v>220</v>
      </c>
      <c r="AU217" s="277" t="s">
        <v>81</v>
      </c>
      <c r="AV217" s="16" t="s">
        <v>146</v>
      </c>
      <c r="AW217" s="16" t="s">
        <v>32</v>
      </c>
      <c r="AX217" s="16" t="s">
        <v>71</v>
      </c>
      <c r="AY217" s="277" t="s">
        <v>209</v>
      </c>
    </row>
    <row r="218" s="14" customFormat="1">
      <c r="A218" s="14"/>
      <c r="B218" s="245"/>
      <c r="C218" s="246"/>
      <c r="D218" s="236" t="s">
        <v>220</v>
      </c>
      <c r="E218" s="247" t="s">
        <v>19</v>
      </c>
      <c r="F218" s="248" t="s">
        <v>398</v>
      </c>
      <c r="G218" s="246"/>
      <c r="H218" s="249">
        <v>926.70000000000005</v>
      </c>
      <c r="I218" s="250"/>
      <c r="J218" s="246"/>
      <c r="K218" s="246"/>
      <c r="L218" s="251"/>
      <c r="M218" s="252"/>
      <c r="N218" s="253"/>
      <c r="O218" s="253"/>
      <c r="P218" s="253"/>
      <c r="Q218" s="253"/>
      <c r="R218" s="253"/>
      <c r="S218" s="253"/>
      <c r="T218" s="25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5" t="s">
        <v>220</v>
      </c>
      <c r="AU218" s="255" t="s">
        <v>81</v>
      </c>
      <c r="AV218" s="14" t="s">
        <v>81</v>
      </c>
      <c r="AW218" s="14" t="s">
        <v>32</v>
      </c>
      <c r="AX218" s="14" t="s">
        <v>79</v>
      </c>
      <c r="AY218" s="255" t="s">
        <v>209</v>
      </c>
    </row>
    <row r="219" s="2" customFormat="1" ht="24.15" customHeight="1">
      <c r="A219" s="41"/>
      <c r="B219" s="42"/>
      <c r="C219" s="216" t="s">
        <v>399</v>
      </c>
      <c r="D219" s="216" t="s">
        <v>211</v>
      </c>
      <c r="E219" s="217" t="s">
        <v>400</v>
      </c>
      <c r="F219" s="218" t="s">
        <v>401</v>
      </c>
      <c r="G219" s="219" t="s">
        <v>362</v>
      </c>
      <c r="H219" s="220">
        <v>1081.1500000000001</v>
      </c>
      <c r="I219" s="221"/>
      <c r="J219" s="222">
        <f>ROUND(I219*H219,2)</f>
        <v>0</v>
      </c>
      <c r="K219" s="218" t="s">
        <v>215</v>
      </c>
      <c r="L219" s="47"/>
      <c r="M219" s="223" t="s">
        <v>19</v>
      </c>
      <c r="N219" s="224" t="s">
        <v>42</v>
      </c>
      <c r="O219" s="87"/>
      <c r="P219" s="225">
        <f>O219*H219</f>
        <v>0</v>
      </c>
      <c r="Q219" s="225">
        <v>0</v>
      </c>
      <c r="R219" s="225">
        <f>Q219*H219</f>
        <v>0</v>
      </c>
      <c r="S219" s="225">
        <v>0</v>
      </c>
      <c r="T219" s="226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27" t="s">
        <v>216</v>
      </c>
      <c r="AT219" s="227" t="s">
        <v>211</v>
      </c>
      <c r="AU219" s="227" t="s">
        <v>81</v>
      </c>
      <c r="AY219" s="20" t="s">
        <v>209</v>
      </c>
      <c r="BE219" s="228">
        <f>IF(N219="základní",J219,0)</f>
        <v>0</v>
      </c>
      <c r="BF219" s="228">
        <f>IF(N219="snížená",J219,0)</f>
        <v>0</v>
      </c>
      <c r="BG219" s="228">
        <f>IF(N219="zákl. přenesená",J219,0)</f>
        <v>0</v>
      </c>
      <c r="BH219" s="228">
        <f>IF(N219="sníž. přenesená",J219,0)</f>
        <v>0</v>
      </c>
      <c r="BI219" s="228">
        <f>IF(N219="nulová",J219,0)</f>
        <v>0</v>
      </c>
      <c r="BJ219" s="20" t="s">
        <v>79</v>
      </c>
      <c r="BK219" s="228">
        <f>ROUND(I219*H219,2)</f>
        <v>0</v>
      </c>
      <c r="BL219" s="20" t="s">
        <v>216</v>
      </c>
      <c r="BM219" s="227" t="s">
        <v>402</v>
      </c>
    </row>
    <row r="220" s="2" customFormat="1">
      <c r="A220" s="41"/>
      <c r="B220" s="42"/>
      <c r="C220" s="43"/>
      <c r="D220" s="229" t="s">
        <v>218</v>
      </c>
      <c r="E220" s="43"/>
      <c r="F220" s="230" t="s">
        <v>403</v>
      </c>
      <c r="G220" s="43"/>
      <c r="H220" s="43"/>
      <c r="I220" s="231"/>
      <c r="J220" s="43"/>
      <c r="K220" s="43"/>
      <c r="L220" s="47"/>
      <c r="M220" s="232"/>
      <c r="N220" s="233"/>
      <c r="O220" s="87"/>
      <c r="P220" s="87"/>
      <c r="Q220" s="87"/>
      <c r="R220" s="87"/>
      <c r="S220" s="87"/>
      <c r="T220" s="88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T220" s="20" t="s">
        <v>218</v>
      </c>
      <c r="AU220" s="20" t="s">
        <v>81</v>
      </c>
    </row>
    <row r="221" s="14" customFormat="1">
      <c r="A221" s="14"/>
      <c r="B221" s="245"/>
      <c r="C221" s="246"/>
      <c r="D221" s="236" t="s">
        <v>220</v>
      </c>
      <c r="E221" s="247" t="s">
        <v>19</v>
      </c>
      <c r="F221" s="248" t="s">
        <v>404</v>
      </c>
      <c r="G221" s="246"/>
      <c r="H221" s="249">
        <v>1081.1500000000001</v>
      </c>
      <c r="I221" s="250"/>
      <c r="J221" s="246"/>
      <c r="K221" s="246"/>
      <c r="L221" s="251"/>
      <c r="M221" s="252"/>
      <c r="N221" s="253"/>
      <c r="O221" s="253"/>
      <c r="P221" s="253"/>
      <c r="Q221" s="253"/>
      <c r="R221" s="253"/>
      <c r="S221" s="253"/>
      <c r="T221" s="25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5" t="s">
        <v>220</v>
      </c>
      <c r="AU221" s="255" t="s">
        <v>81</v>
      </c>
      <c r="AV221" s="14" t="s">
        <v>81</v>
      </c>
      <c r="AW221" s="14" t="s">
        <v>32</v>
      </c>
      <c r="AX221" s="14" t="s">
        <v>79</v>
      </c>
      <c r="AY221" s="255" t="s">
        <v>209</v>
      </c>
    </row>
    <row r="222" s="2" customFormat="1" ht="33" customHeight="1">
      <c r="A222" s="41"/>
      <c r="B222" s="42"/>
      <c r="C222" s="216" t="s">
        <v>405</v>
      </c>
      <c r="D222" s="216" t="s">
        <v>211</v>
      </c>
      <c r="E222" s="217" t="s">
        <v>406</v>
      </c>
      <c r="F222" s="218" t="s">
        <v>407</v>
      </c>
      <c r="G222" s="219" t="s">
        <v>362</v>
      </c>
      <c r="H222" s="220">
        <v>772.25</v>
      </c>
      <c r="I222" s="221"/>
      <c r="J222" s="222">
        <f>ROUND(I222*H222,2)</f>
        <v>0</v>
      </c>
      <c r="K222" s="218" t="s">
        <v>215</v>
      </c>
      <c r="L222" s="47"/>
      <c r="M222" s="223" t="s">
        <v>19</v>
      </c>
      <c r="N222" s="224" t="s">
        <v>42</v>
      </c>
      <c r="O222" s="87"/>
      <c r="P222" s="225">
        <f>O222*H222</f>
        <v>0</v>
      </c>
      <c r="Q222" s="225">
        <v>0</v>
      </c>
      <c r="R222" s="225">
        <f>Q222*H222</f>
        <v>0</v>
      </c>
      <c r="S222" s="225">
        <v>0</v>
      </c>
      <c r="T222" s="226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27" t="s">
        <v>216</v>
      </c>
      <c r="AT222" s="227" t="s">
        <v>211</v>
      </c>
      <c r="AU222" s="227" t="s">
        <v>81</v>
      </c>
      <c r="AY222" s="20" t="s">
        <v>209</v>
      </c>
      <c r="BE222" s="228">
        <f>IF(N222="základní",J222,0)</f>
        <v>0</v>
      </c>
      <c r="BF222" s="228">
        <f>IF(N222="snížená",J222,0)</f>
        <v>0</v>
      </c>
      <c r="BG222" s="228">
        <f>IF(N222="zákl. přenesená",J222,0)</f>
        <v>0</v>
      </c>
      <c r="BH222" s="228">
        <f>IF(N222="sníž. přenesená",J222,0)</f>
        <v>0</v>
      </c>
      <c r="BI222" s="228">
        <f>IF(N222="nulová",J222,0)</f>
        <v>0</v>
      </c>
      <c r="BJ222" s="20" t="s">
        <v>79</v>
      </c>
      <c r="BK222" s="228">
        <f>ROUND(I222*H222,2)</f>
        <v>0</v>
      </c>
      <c r="BL222" s="20" t="s">
        <v>216</v>
      </c>
      <c r="BM222" s="227" t="s">
        <v>408</v>
      </c>
    </row>
    <row r="223" s="2" customFormat="1">
      <c r="A223" s="41"/>
      <c r="B223" s="42"/>
      <c r="C223" s="43"/>
      <c r="D223" s="229" t="s">
        <v>218</v>
      </c>
      <c r="E223" s="43"/>
      <c r="F223" s="230" t="s">
        <v>409</v>
      </c>
      <c r="G223" s="43"/>
      <c r="H223" s="43"/>
      <c r="I223" s="231"/>
      <c r="J223" s="43"/>
      <c r="K223" s="43"/>
      <c r="L223" s="47"/>
      <c r="M223" s="232"/>
      <c r="N223" s="233"/>
      <c r="O223" s="87"/>
      <c r="P223" s="87"/>
      <c r="Q223" s="87"/>
      <c r="R223" s="87"/>
      <c r="S223" s="87"/>
      <c r="T223" s="88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0" t="s">
        <v>218</v>
      </c>
      <c r="AU223" s="20" t="s">
        <v>81</v>
      </c>
    </row>
    <row r="224" s="14" customFormat="1">
      <c r="A224" s="14"/>
      <c r="B224" s="245"/>
      <c r="C224" s="246"/>
      <c r="D224" s="236" t="s">
        <v>220</v>
      </c>
      <c r="E224" s="247" t="s">
        <v>19</v>
      </c>
      <c r="F224" s="248" t="s">
        <v>410</v>
      </c>
      <c r="G224" s="246"/>
      <c r="H224" s="249">
        <v>772.25</v>
      </c>
      <c r="I224" s="250"/>
      <c r="J224" s="246"/>
      <c r="K224" s="246"/>
      <c r="L224" s="251"/>
      <c r="M224" s="252"/>
      <c r="N224" s="253"/>
      <c r="O224" s="253"/>
      <c r="P224" s="253"/>
      <c r="Q224" s="253"/>
      <c r="R224" s="253"/>
      <c r="S224" s="253"/>
      <c r="T224" s="25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5" t="s">
        <v>220</v>
      </c>
      <c r="AU224" s="255" t="s">
        <v>81</v>
      </c>
      <c r="AV224" s="14" t="s">
        <v>81</v>
      </c>
      <c r="AW224" s="14" t="s">
        <v>32</v>
      </c>
      <c r="AX224" s="14" t="s">
        <v>79</v>
      </c>
      <c r="AY224" s="255" t="s">
        <v>209</v>
      </c>
    </row>
    <row r="225" s="2" customFormat="1" ht="33" customHeight="1">
      <c r="A225" s="41"/>
      <c r="B225" s="42"/>
      <c r="C225" s="216" t="s">
        <v>411</v>
      </c>
      <c r="D225" s="216" t="s">
        <v>211</v>
      </c>
      <c r="E225" s="217" t="s">
        <v>412</v>
      </c>
      <c r="F225" s="218" t="s">
        <v>413</v>
      </c>
      <c r="G225" s="219" t="s">
        <v>362</v>
      </c>
      <c r="H225" s="220">
        <v>308.89999999999998</v>
      </c>
      <c r="I225" s="221"/>
      <c r="J225" s="222">
        <f>ROUND(I225*H225,2)</f>
        <v>0</v>
      </c>
      <c r="K225" s="218" t="s">
        <v>215</v>
      </c>
      <c r="L225" s="47"/>
      <c r="M225" s="223" t="s">
        <v>19</v>
      </c>
      <c r="N225" s="224" t="s">
        <v>42</v>
      </c>
      <c r="O225" s="87"/>
      <c r="P225" s="225">
        <f>O225*H225</f>
        <v>0</v>
      </c>
      <c r="Q225" s="225">
        <v>0</v>
      </c>
      <c r="R225" s="225">
        <f>Q225*H225</f>
        <v>0</v>
      </c>
      <c r="S225" s="225">
        <v>0</v>
      </c>
      <c r="T225" s="226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7" t="s">
        <v>216</v>
      </c>
      <c r="AT225" s="227" t="s">
        <v>211</v>
      </c>
      <c r="AU225" s="227" t="s">
        <v>81</v>
      </c>
      <c r="AY225" s="20" t="s">
        <v>209</v>
      </c>
      <c r="BE225" s="228">
        <f>IF(N225="základní",J225,0)</f>
        <v>0</v>
      </c>
      <c r="BF225" s="228">
        <f>IF(N225="snížená",J225,0)</f>
        <v>0</v>
      </c>
      <c r="BG225" s="228">
        <f>IF(N225="zákl. přenesená",J225,0)</f>
        <v>0</v>
      </c>
      <c r="BH225" s="228">
        <f>IF(N225="sníž. přenesená",J225,0)</f>
        <v>0</v>
      </c>
      <c r="BI225" s="228">
        <f>IF(N225="nulová",J225,0)</f>
        <v>0</v>
      </c>
      <c r="BJ225" s="20" t="s">
        <v>79</v>
      </c>
      <c r="BK225" s="228">
        <f>ROUND(I225*H225,2)</f>
        <v>0</v>
      </c>
      <c r="BL225" s="20" t="s">
        <v>216</v>
      </c>
      <c r="BM225" s="227" t="s">
        <v>414</v>
      </c>
    </row>
    <row r="226" s="2" customFormat="1">
      <c r="A226" s="41"/>
      <c r="B226" s="42"/>
      <c r="C226" s="43"/>
      <c r="D226" s="229" t="s">
        <v>218</v>
      </c>
      <c r="E226" s="43"/>
      <c r="F226" s="230" t="s">
        <v>415</v>
      </c>
      <c r="G226" s="43"/>
      <c r="H226" s="43"/>
      <c r="I226" s="231"/>
      <c r="J226" s="43"/>
      <c r="K226" s="43"/>
      <c r="L226" s="47"/>
      <c r="M226" s="232"/>
      <c r="N226" s="233"/>
      <c r="O226" s="87"/>
      <c r="P226" s="87"/>
      <c r="Q226" s="87"/>
      <c r="R226" s="87"/>
      <c r="S226" s="87"/>
      <c r="T226" s="88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0" t="s">
        <v>218</v>
      </c>
      <c r="AU226" s="20" t="s">
        <v>81</v>
      </c>
    </row>
    <row r="227" s="14" customFormat="1">
      <c r="A227" s="14"/>
      <c r="B227" s="245"/>
      <c r="C227" s="246"/>
      <c r="D227" s="236" t="s">
        <v>220</v>
      </c>
      <c r="E227" s="247" t="s">
        <v>19</v>
      </c>
      <c r="F227" s="248" t="s">
        <v>416</v>
      </c>
      <c r="G227" s="246"/>
      <c r="H227" s="249">
        <v>308.89999999999998</v>
      </c>
      <c r="I227" s="250"/>
      <c r="J227" s="246"/>
      <c r="K227" s="246"/>
      <c r="L227" s="251"/>
      <c r="M227" s="252"/>
      <c r="N227" s="253"/>
      <c r="O227" s="253"/>
      <c r="P227" s="253"/>
      <c r="Q227" s="253"/>
      <c r="R227" s="253"/>
      <c r="S227" s="253"/>
      <c r="T227" s="25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5" t="s">
        <v>220</v>
      </c>
      <c r="AU227" s="255" t="s">
        <v>81</v>
      </c>
      <c r="AV227" s="14" t="s">
        <v>81</v>
      </c>
      <c r="AW227" s="14" t="s">
        <v>32</v>
      </c>
      <c r="AX227" s="14" t="s">
        <v>79</v>
      </c>
      <c r="AY227" s="255" t="s">
        <v>209</v>
      </c>
    </row>
    <row r="228" s="2" customFormat="1" ht="24.15" customHeight="1">
      <c r="A228" s="41"/>
      <c r="B228" s="42"/>
      <c r="C228" s="216" t="s">
        <v>417</v>
      </c>
      <c r="D228" s="216" t="s">
        <v>211</v>
      </c>
      <c r="E228" s="217" t="s">
        <v>418</v>
      </c>
      <c r="F228" s="218" t="s">
        <v>419</v>
      </c>
      <c r="G228" s="219" t="s">
        <v>362</v>
      </c>
      <c r="H228" s="220">
        <v>324.10000000000002</v>
      </c>
      <c r="I228" s="221"/>
      <c r="J228" s="222">
        <f>ROUND(I228*H228,2)</f>
        <v>0</v>
      </c>
      <c r="K228" s="218" t="s">
        <v>215</v>
      </c>
      <c r="L228" s="47"/>
      <c r="M228" s="223" t="s">
        <v>19</v>
      </c>
      <c r="N228" s="224" t="s">
        <v>42</v>
      </c>
      <c r="O228" s="87"/>
      <c r="P228" s="225">
        <f>O228*H228</f>
        <v>0</v>
      </c>
      <c r="Q228" s="225">
        <v>0</v>
      </c>
      <c r="R228" s="225">
        <f>Q228*H228</f>
        <v>0</v>
      </c>
      <c r="S228" s="225">
        <v>0</v>
      </c>
      <c r="T228" s="226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227" t="s">
        <v>216</v>
      </c>
      <c r="AT228" s="227" t="s">
        <v>211</v>
      </c>
      <c r="AU228" s="227" t="s">
        <v>81</v>
      </c>
      <c r="AY228" s="20" t="s">
        <v>209</v>
      </c>
      <c r="BE228" s="228">
        <f>IF(N228="základní",J228,0)</f>
        <v>0</v>
      </c>
      <c r="BF228" s="228">
        <f>IF(N228="snížená",J228,0)</f>
        <v>0</v>
      </c>
      <c r="BG228" s="228">
        <f>IF(N228="zákl. přenesená",J228,0)</f>
        <v>0</v>
      </c>
      <c r="BH228" s="228">
        <f>IF(N228="sníž. přenesená",J228,0)</f>
        <v>0</v>
      </c>
      <c r="BI228" s="228">
        <f>IF(N228="nulová",J228,0)</f>
        <v>0</v>
      </c>
      <c r="BJ228" s="20" t="s">
        <v>79</v>
      </c>
      <c r="BK228" s="228">
        <f>ROUND(I228*H228,2)</f>
        <v>0</v>
      </c>
      <c r="BL228" s="20" t="s">
        <v>216</v>
      </c>
      <c r="BM228" s="227" t="s">
        <v>420</v>
      </c>
    </row>
    <row r="229" s="2" customFormat="1">
      <c r="A229" s="41"/>
      <c r="B229" s="42"/>
      <c r="C229" s="43"/>
      <c r="D229" s="229" t="s">
        <v>218</v>
      </c>
      <c r="E229" s="43"/>
      <c r="F229" s="230" t="s">
        <v>421</v>
      </c>
      <c r="G229" s="43"/>
      <c r="H229" s="43"/>
      <c r="I229" s="231"/>
      <c r="J229" s="43"/>
      <c r="K229" s="43"/>
      <c r="L229" s="47"/>
      <c r="M229" s="232"/>
      <c r="N229" s="233"/>
      <c r="O229" s="87"/>
      <c r="P229" s="87"/>
      <c r="Q229" s="87"/>
      <c r="R229" s="87"/>
      <c r="S229" s="87"/>
      <c r="T229" s="88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T229" s="20" t="s">
        <v>218</v>
      </c>
      <c r="AU229" s="20" t="s">
        <v>81</v>
      </c>
    </row>
    <row r="230" s="13" customFormat="1">
      <c r="A230" s="13"/>
      <c r="B230" s="234"/>
      <c r="C230" s="235"/>
      <c r="D230" s="236" t="s">
        <v>220</v>
      </c>
      <c r="E230" s="237" t="s">
        <v>19</v>
      </c>
      <c r="F230" s="238" t="s">
        <v>422</v>
      </c>
      <c r="G230" s="235"/>
      <c r="H230" s="237" t="s">
        <v>19</v>
      </c>
      <c r="I230" s="239"/>
      <c r="J230" s="235"/>
      <c r="K230" s="235"/>
      <c r="L230" s="240"/>
      <c r="M230" s="241"/>
      <c r="N230" s="242"/>
      <c r="O230" s="242"/>
      <c r="P230" s="242"/>
      <c r="Q230" s="242"/>
      <c r="R230" s="242"/>
      <c r="S230" s="242"/>
      <c r="T230" s="24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4" t="s">
        <v>220</v>
      </c>
      <c r="AU230" s="244" t="s">
        <v>81</v>
      </c>
      <c r="AV230" s="13" t="s">
        <v>79</v>
      </c>
      <c r="AW230" s="13" t="s">
        <v>32</v>
      </c>
      <c r="AX230" s="13" t="s">
        <v>71</v>
      </c>
      <c r="AY230" s="244" t="s">
        <v>209</v>
      </c>
    </row>
    <row r="231" s="14" customFormat="1">
      <c r="A231" s="14"/>
      <c r="B231" s="245"/>
      <c r="C231" s="246"/>
      <c r="D231" s="236" t="s">
        <v>220</v>
      </c>
      <c r="E231" s="247" t="s">
        <v>19</v>
      </c>
      <c r="F231" s="248" t="s">
        <v>423</v>
      </c>
      <c r="G231" s="246"/>
      <c r="H231" s="249">
        <v>152</v>
      </c>
      <c r="I231" s="250"/>
      <c r="J231" s="246"/>
      <c r="K231" s="246"/>
      <c r="L231" s="251"/>
      <c r="M231" s="252"/>
      <c r="N231" s="253"/>
      <c r="O231" s="253"/>
      <c r="P231" s="253"/>
      <c r="Q231" s="253"/>
      <c r="R231" s="253"/>
      <c r="S231" s="253"/>
      <c r="T231" s="25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5" t="s">
        <v>220</v>
      </c>
      <c r="AU231" s="255" t="s">
        <v>81</v>
      </c>
      <c r="AV231" s="14" t="s">
        <v>81</v>
      </c>
      <c r="AW231" s="14" t="s">
        <v>32</v>
      </c>
      <c r="AX231" s="14" t="s">
        <v>71</v>
      </c>
      <c r="AY231" s="255" t="s">
        <v>209</v>
      </c>
    </row>
    <row r="232" s="14" customFormat="1">
      <c r="A232" s="14"/>
      <c r="B232" s="245"/>
      <c r="C232" s="246"/>
      <c r="D232" s="236" t="s">
        <v>220</v>
      </c>
      <c r="E232" s="247" t="s">
        <v>19</v>
      </c>
      <c r="F232" s="248" t="s">
        <v>424</v>
      </c>
      <c r="G232" s="246"/>
      <c r="H232" s="249">
        <v>3089</v>
      </c>
      <c r="I232" s="250"/>
      <c r="J232" s="246"/>
      <c r="K232" s="246"/>
      <c r="L232" s="251"/>
      <c r="M232" s="252"/>
      <c r="N232" s="253"/>
      <c r="O232" s="253"/>
      <c r="P232" s="253"/>
      <c r="Q232" s="253"/>
      <c r="R232" s="253"/>
      <c r="S232" s="253"/>
      <c r="T232" s="25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5" t="s">
        <v>220</v>
      </c>
      <c r="AU232" s="255" t="s">
        <v>81</v>
      </c>
      <c r="AV232" s="14" t="s">
        <v>81</v>
      </c>
      <c r="AW232" s="14" t="s">
        <v>32</v>
      </c>
      <c r="AX232" s="14" t="s">
        <v>71</v>
      </c>
      <c r="AY232" s="255" t="s">
        <v>209</v>
      </c>
    </row>
    <row r="233" s="16" customFormat="1">
      <c r="A233" s="16"/>
      <c r="B233" s="267"/>
      <c r="C233" s="268"/>
      <c r="D233" s="236" t="s">
        <v>220</v>
      </c>
      <c r="E233" s="269" t="s">
        <v>19</v>
      </c>
      <c r="F233" s="270" t="s">
        <v>370</v>
      </c>
      <c r="G233" s="268"/>
      <c r="H233" s="271">
        <v>3241</v>
      </c>
      <c r="I233" s="272"/>
      <c r="J233" s="268"/>
      <c r="K233" s="268"/>
      <c r="L233" s="273"/>
      <c r="M233" s="274"/>
      <c r="N233" s="275"/>
      <c r="O233" s="275"/>
      <c r="P233" s="275"/>
      <c r="Q233" s="275"/>
      <c r="R233" s="275"/>
      <c r="S233" s="275"/>
      <c r="T233" s="27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T233" s="277" t="s">
        <v>220</v>
      </c>
      <c r="AU233" s="277" t="s">
        <v>81</v>
      </c>
      <c r="AV233" s="16" t="s">
        <v>146</v>
      </c>
      <c r="AW233" s="16" t="s">
        <v>32</v>
      </c>
      <c r="AX233" s="16" t="s">
        <v>71</v>
      </c>
      <c r="AY233" s="277" t="s">
        <v>209</v>
      </c>
    </row>
    <row r="234" s="13" customFormat="1">
      <c r="A234" s="13"/>
      <c r="B234" s="234"/>
      <c r="C234" s="235"/>
      <c r="D234" s="236" t="s">
        <v>220</v>
      </c>
      <c r="E234" s="237" t="s">
        <v>19</v>
      </c>
      <c r="F234" s="238" t="s">
        <v>425</v>
      </c>
      <c r="G234" s="235"/>
      <c r="H234" s="237" t="s">
        <v>19</v>
      </c>
      <c r="I234" s="239"/>
      <c r="J234" s="235"/>
      <c r="K234" s="235"/>
      <c r="L234" s="240"/>
      <c r="M234" s="241"/>
      <c r="N234" s="242"/>
      <c r="O234" s="242"/>
      <c r="P234" s="242"/>
      <c r="Q234" s="242"/>
      <c r="R234" s="242"/>
      <c r="S234" s="242"/>
      <c r="T234" s="24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4" t="s">
        <v>220</v>
      </c>
      <c r="AU234" s="244" t="s">
        <v>81</v>
      </c>
      <c r="AV234" s="13" t="s">
        <v>79</v>
      </c>
      <c r="AW234" s="13" t="s">
        <v>32</v>
      </c>
      <c r="AX234" s="13" t="s">
        <v>71</v>
      </c>
      <c r="AY234" s="244" t="s">
        <v>209</v>
      </c>
    </row>
    <row r="235" s="14" customFormat="1">
      <c r="A235" s="14"/>
      <c r="B235" s="245"/>
      <c r="C235" s="246"/>
      <c r="D235" s="236" t="s">
        <v>220</v>
      </c>
      <c r="E235" s="247" t="s">
        <v>19</v>
      </c>
      <c r="F235" s="248" t="s">
        <v>426</v>
      </c>
      <c r="G235" s="246"/>
      <c r="H235" s="249">
        <v>324.10000000000002</v>
      </c>
      <c r="I235" s="250"/>
      <c r="J235" s="246"/>
      <c r="K235" s="246"/>
      <c r="L235" s="251"/>
      <c r="M235" s="252"/>
      <c r="N235" s="253"/>
      <c r="O235" s="253"/>
      <c r="P235" s="253"/>
      <c r="Q235" s="253"/>
      <c r="R235" s="253"/>
      <c r="S235" s="253"/>
      <c r="T235" s="25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5" t="s">
        <v>220</v>
      </c>
      <c r="AU235" s="255" t="s">
        <v>81</v>
      </c>
      <c r="AV235" s="14" t="s">
        <v>81</v>
      </c>
      <c r="AW235" s="14" t="s">
        <v>32</v>
      </c>
      <c r="AX235" s="14" t="s">
        <v>79</v>
      </c>
      <c r="AY235" s="255" t="s">
        <v>209</v>
      </c>
    </row>
    <row r="236" s="2" customFormat="1" ht="24.15" customHeight="1">
      <c r="A236" s="41"/>
      <c r="B236" s="42"/>
      <c r="C236" s="216" t="s">
        <v>427</v>
      </c>
      <c r="D236" s="216" t="s">
        <v>211</v>
      </c>
      <c r="E236" s="217" t="s">
        <v>428</v>
      </c>
      <c r="F236" s="218" t="s">
        <v>429</v>
      </c>
      <c r="G236" s="219" t="s">
        <v>299</v>
      </c>
      <c r="H236" s="220">
        <v>115</v>
      </c>
      <c r="I236" s="221"/>
      <c r="J236" s="222">
        <f>ROUND(I236*H236,2)</f>
        <v>0</v>
      </c>
      <c r="K236" s="218" t="s">
        <v>215</v>
      </c>
      <c r="L236" s="47"/>
      <c r="M236" s="223" t="s">
        <v>19</v>
      </c>
      <c r="N236" s="224" t="s">
        <v>42</v>
      </c>
      <c r="O236" s="87"/>
      <c r="P236" s="225">
        <f>O236*H236</f>
        <v>0</v>
      </c>
      <c r="Q236" s="225">
        <v>0.0070000000000000001</v>
      </c>
      <c r="R236" s="225">
        <f>Q236*H236</f>
        <v>0.80500000000000005</v>
      </c>
      <c r="S236" s="225">
        <v>0</v>
      </c>
      <c r="T236" s="226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27" t="s">
        <v>216</v>
      </c>
      <c r="AT236" s="227" t="s">
        <v>211</v>
      </c>
      <c r="AU236" s="227" t="s">
        <v>81</v>
      </c>
      <c r="AY236" s="20" t="s">
        <v>209</v>
      </c>
      <c r="BE236" s="228">
        <f>IF(N236="základní",J236,0)</f>
        <v>0</v>
      </c>
      <c r="BF236" s="228">
        <f>IF(N236="snížená",J236,0)</f>
        <v>0</v>
      </c>
      <c r="BG236" s="228">
        <f>IF(N236="zákl. přenesená",J236,0)</f>
        <v>0</v>
      </c>
      <c r="BH236" s="228">
        <f>IF(N236="sníž. přenesená",J236,0)</f>
        <v>0</v>
      </c>
      <c r="BI236" s="228">
        <f>IF(N236="nulová",J236,0)</f>
        <v>0</v>
      </c>
      <c r="BJ236" s="20" t="s">
        <v>79</v>
      </c>
      <c r="BK236" s="228">
        <f>ROUND(I236*H236,2)</f>
        <v>0</v>
      </c>
      <c r="BL236" s="20" t="s">
        <v>216</v>
      </c>
      <c r="BM236" s="227" t="s">
        <v>430</v>
      </c>
    </row>
    <row r="237" s="2" customFormat="1">
      <c r="A237" s="41"/>
      <c r="B237" s="42"/>
      <c r="C237" s="43"/>
      <c r="D237" s="229" t="s">
        <v>218</v>
      </c>
      <c r="E237" s="43"/>
      <c r="F237" s="230" t="s">
        <v>431</v>
      </c>
      <c r="G237" s="43"/>
      <c r="H237" s="43"/>
      <c r="I237" s="231"/>
      <c r="J237" s="43"/>
      <c r="K237" s="43"/>
      <c r="L237" s="47"/>
      <c r="M237" s="232"/>
      <c r="N237" s="233"/>
      <c r="O237" s="87"/>
      <c r="P237" s="87"/>
      <c r="Q237" s="87"/>
      <c r="R237" s="87"/>
      <c r="S237" s="87"/>
      <c r="T237" s="88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T237" s="20" t="s">
        <v>218</v>
      </c>
      <c r="AU237" s="20" t="s">
        <v>81</v>
      </c>
    </row>
    <row r="238" s="13" customFormat="1">
      <c r="A238" s="13"/>
      <c r="B238" s="234"/>
      <c r="C238" s="235"/>
      <c r="D238" s="236" t="s">
        <v>220</v>
      </c>
      <c r="E238" s="237" t="s">
        <v>19</v>
      </c>
      <c r="F238" s="238" t="s">
        <v>221</v>
      </c>
      <c r="G238" s="235"/>
      <c r="H238" s="237" t="s">
        <v>19</v>
      </c>
      <c r="I238" s="239"/>
      <c r="J238" s="235"/>
      <c r="K238" s="235"/>
      <c r="L238" s="240"/>
      <c r="M238" s="241"/>
      <c r="N238" s="242"/>
      <c r="O238" s="242"/>
      <c r="P238" s="242"/>
      <c r="Q238" s="242"/>
      <c r="R238" s="242"/>
      <c r="S238" s="242"/>
      <c r="T238" s="24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4" t="s">
        <v>220</v>
      </c>
      <c r="AU238" s="244" t="s">
        <v>81</v>
      </c>
      <c r="AV238" s="13" t="s">
        <v>79</v>
      </c>
      <c r="AW238" s="13" t="s">
        <v>32</v>
      </c>
      <c r="AX238" s="13" t="s">
        <v>71</v>
      </c>
      <c r="AY238" s="244" t="s">
        <v>209</v>
      </c>
    </row>
    <row r="239" s="13" customFormat="1">
      <c r="A239" s="13"/>
      <c r="B239" s="234"/>
      <c r="C239" s="235"/>
      <c r="D239" s="236" t="s">
        <v>220</v>
      </c>
      <c r="E239" s="237" t="s">
        <v>19</v>
      </c>
      <c r="F239" s="238" t="s">
        <v>432</v>
      </c>
      <c r="G239" s="235"/>
      <c r="H239" s="237" t="s">
        <v>19</v>
      </c>
      <c r="I239" s="239"/>
      <c r="J239" s="235"/>
      <c r="K239" s="235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220</v>
      </c>
      <c r="AU239" s="244" t="s">
        <v>81</v>
      </c>
      <c r="AV239" s="13" t="s">
        <v>79</v>
      </c>
      <c r="AW239" s="13" t="s">
        <v>32</v>
      </c>
      <c r="AX239" s="13" t="s">
        <v>71</v>
      </c>
      <c r="AY239" s="244" t="s">
        <v>209</v>
      </c>
    </row>
    <row r="240" s="13" customFormat="1">
      <c r="A240" s="13"/>
      <c r="B240" s="234"/>
      <c r="C240" s="235"/>
      <c r="D240" s="236" t="s">
        <v>220</v>
      </c>
      <c r="E240" s="237" t="s">
        <v>19</v>
      </c>
      <c r="F240" s="238" t="s">
        <v>433</v>
      </c>
      <c r="G240" s="235"/>
      <c r="H240" s="237" t="s">
        <v>19</v>
      </c>
      <c r="I240" s="239"/>
      <c r="J240" s="235"/>
      <c r="K240" s="235"/>
      <c r="L240" s="240"/>
      <c r="M240" s="241"/>
      <c r="N240" s="242"/>
      <c r="O240" s="242"/>
      <c r="P240" s="242"/>
      <c r="Q240" s="242"/>
      <c r="R240" s="242"/>
      <c r="S240" s="242"/>
      <c r="T240" s="24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4" t="s">
        <v>220</v>
      </c>
      <c r="AU240" s="244" t="s">
        <v>81</v>
      </c>
      <c r="AV240" s="13" t="s">
        <v>79</v>
      </c>
      <c r="AW240" s="13" t="s">
        <v>32</v>
      </c>
      <c r="AX240" s="13" t="s">
        <v>71</v>
      </c>
      <c r="AY240" s="244" t="s">
        <v>209</v>
      </c>
    </row>
    <row r="241" s="14" customFormat="1">
      <c r="A241" s="14"/>
      <c r="B241" s="245"/>
      <c r="C241" s="246"/>
      <c r="D241" s="236" t="s">
        <v>220</v>
      </c>
      <c r="E241" s="247" t="s">
        <v>19</v>
      </c>
      <c r="F241" s="248" t="s">
        <v>434</v>
      </c>
      <c r="G241" s="246"/>
      <c r="H241" s="249">
        <v>115</v>
      </c>
      <c r="I241" s="250"/>
      <c r="J241" s="246"/>
      <c r="K241" s="246"/>
      <c r="L241" s="251"/>
      <c r="M241" s="252"/>
      <c r="N241" s="253"/>
      <c r="O241" s="253"/>
      <c r="P241" s="253"/>
      <c r="Q241" s="253"/>
      <c r="R241" s="253"/>
      <c r="S241" s="253"/>
      <c r="T241" s="25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5" t="s">
        <v>220</v>
      </c>
      <c r="AU241" s="255" t="s">
        <v>81</v>
      </c>
      <c r="AV241" s="14" t="s">
        <v>81</v>
      </c>
      <c r="AW241" s="14" t="s">
        <v>32</v>
      </c>
      <c r="AX241" s="14" t="s">
        <v>79</v>
      </c>
      <c r="AY241" s="255" t="s">
        <v>209</v>
      </c>
    </row>
    <row r="242" s="2" customFormat="1" ht="24.15" customHeight="1">
      <c r="A242" s="41"/>
      <c r="B242" s="42"/>
      <c r="C242" s="216" t="s">
        <v>435</v>
      </c>
      <c r="D242" s="216" t="s">
        <v>211</v>
      </c>
      <c r="E242" s="217" t="s">
        <v>436</v>
      </c>
      <c r="F242" s="218" t="s">
        <v>437</v>
      </c>
      <c r="G242" s="219" t="s">
        <v>299</v>
      </c>
      <c r="H242" s="220">
        <v>369</v>
      </c>
      <c r="I242" s="221"/>
      <c r="J242" s="222">
        <f>ROUND(I242*H242,2)</f>
        <v>0</v>
      </c>
      <c r="K242" s="218" t="s">
        <v>215</v>
      </c>
      <c r="L242" s="47"/>
      <c r="M242" s="223" t="s">
        <v>19</v>
      </c>
      <c r="N242" s="224" t="s">
        <v>42</v>
      </c>
      <c r="O242" s="87"/>
      <c r="P242" s="225">
        <f>O242*H242</f>
        <v>0</v>
      </c>
      <c r="Q242" s="225">
        <v>0.0060000000000000001</v>
      </c>
      <c r="R242" s="225">
        <f>Q242*H242</f>
        <v>2.214</v>
      </c>
      <c r="S242" s="225">
        <v>0</v>
      </c>
      <c r="T242" s="226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7" t="s">
        <v>216</v>
      </c>
      <c r="AT242" s="227" t="s">
        <v>211</v>
      </c>
      <c r="AU242" s="227" t="s">
        <v>81</v>
      </c>
      <c r="AY242" s="20" t="s">
        <v>209</v>
      </c>
      <c r="BE242" s="228">
        <f>IF(N242="základní",J242,0)</f>
        <v>0</v>
      </c>
      <c r="BF242" s="228">
        <f>IF(N242="snížená",J242,0)</f>
        <v>0</v>
      </c>
      <c r="BG242" s="228">
        <f>IF(N242="zákl. přenesená",J242,0)</f>
        <v>0</v>
      </c>
      <c r="BH242" s="228">
        <f>IF(N242="sníž. přenesená",J242,0)</f>
        <v>0</v>
      </c>
      <c r="BI242" s="228">
        <f>IF(N242="nulová",J242,0)</f>
        <v>0</v>
      </c>
      <c r="BJ242" s="20" t="s">
        <v>79</v>
      </c>
      <c r="BK242" s="228">
        <f>ROUND(I242*H242,2)</f>
        <v>0</v>
      </c>
      <c r="BL242" s="20" t="s">
        <v>216</v>
      </c>
      <c r="BM242" s="227" t="s">
        <v>438</v>
      </c>
    </row>
    <row r="243" s="2" customFormat="1">
      <c r="A243" s="41"/>
      <c r="B243" s="42"/>
      <c r="C243" s="43"/>
      <c r="D243" s="229" t="s">
        <v>218</v>
      </c>
      <c r="E243" s="43"/>
      <c r="F243" s="230" t="s">
        <v>439</v>
      </c>
      <c r="G243" s="43"/>
      <c r="H243" s="43"/>
      <c r="I243" s="231"/>
      <c r="J243" s="43"/>
      <c r="K243" s="43"/>
      <c r="L243" s="47"/>
      <c r="M243" s="232"/>
      <c r="N243" s="233"/>
      <c r="O243" s="87"/>
      <c r="P243" s="87"/>
      <c r="Q243" s="87"/>
      <c r="R243" s="87"/>
      <c r="S243" s="87"/>
      <c r="T243" s="88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0" t="s">
        <v>218</v>
      </c>
      <c r="AU243" s="20" t="s">
        <v>81</v>
      </c>
    </row>
    <row r="244" s="13" customFormat="1">
      <c r="A244" s="13"/>
      <c r="B244" s="234"/>
      <c r="C244" s="235"/>
      <c r="D244" s="236" t="s">
        <v>220</v>
      </c>
      <c r="E244" s="237" t="s">
        <v>19</v>
      </c>
      <c r="F244" s="238" t="s">
        <v>221</v>
      </c>
      <c r="G244" s="235"/>
      <c r="H244" s="237" t="s">
        <v>19</v>
      </c>
      <c r="I244" s="239"/>
      <c r="J244" s="235"/>
      <c r="K244" s="235"/>
      <c r="L244" s="240"/>
      <c r="M244" s="241"/>
      <c r="N244" s="242"/>
      <c r="O244" s="242"/>
      <c r="P244" s="242"/>
      <c r="Q244" s="242"/>
      <c r="R244" s="242"/>
      <c r="S244" s="242"/>
      <c r="T244" s="24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4" t="s">
        <v>220</v>
      </c>
      <c r="AU244" s="244" t="s">
        <v>81</v>
      </c>
      <c r="AV244" s="13" t="s">
        <v>79</v>
      </c>
      <c r="AW244" s="13" t="s">
        <v>32</v>
      </c>
      <c r="AX244" s="13" t="s">
        <v>71</v>
      </c>
      <c r="AY244" s="244" t="s">
        <v>209</v>
      </c>
    </row>
    <row r="245" s="13" customFormat="1">
      <c r="A245" s="13"/>
      <c r="B245" s="234"/>
      <c r="C245" s="235"/>
      <c r="D245" s="236" t="s">
        <v>220</v>
      </c>
      <c r="E245" s="237" t="s">
        <v>19</v>
      </c>
      <c r="F245" s="238" t="s">
        <v>432</v>
      </c>
      <c r="G245" s="235"/>
      <c r="H245" s="237" t="s">
        <v>19</v>
      </c>
      <c r="I245" s="239"/>
      <c r="J245" s="235"/>
      <c r="K245" s="235"/>
      <c r="L245" s="240"/>
      <c r="M245" s="241"/>
      <c r="N245" s="242"/>
      <c r="O245" s="242"/>
      <c r="P245" s="242"/>
      <c r="Q245" s="242"/>
      <c r="R245" s="242"/>
      <c r="S245" s="242"/>
      <c r="T245" s="24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4" t="s">
        <v>220</v>
      </c>
      <c r="AU245" s="244" t="s">
        <v>81</v>
      </c>
      <c r="AV245" s="13" t="s">
        <v>79</v>
      </c>
      <c r="AW245" s="13" t="s">
        <v>32</v>
      </c>
      <c r="AX245" s="13" t="s">
        <v>71</v>
      </c>
      <c r="AY245" s="244" t="s">
        <v>209</v>
      </c>
    </row>
    <row r="246" s="13" customFormat="1">
      <c r="A246" s="13"/>
      <c r="B246" s="234"/>
      <c r="C246" s="235"/>
      <c r="D246" s="236" t="s">
        <v>220</v>
      </c>
      <c r="E246" s="237" t="s">
        <v>19</v>
      </c>
      <c r="F246" s="238" t="s">
        <v>433</v>
      </c>
      <c r="G246" s="235"/>
      <c r="H246" s="237" t="s">
        <v>19</v>
      </c>
      <c r="I246" s="239"/>
      <c r="J246" s="235"/>
      <c r="K246" s="235"/>
      <c r="L246" s="240"/>
      <c r="M246" s="241"/>
      <c r="N246" s="242"/>
      <c r="O246" s="242"/>
      <c r="P246" s="242"/>
      <c r="Q246" s="242"/>
      <c r="R246" s="242"/>
      <c r="S246" s="242"/>
      <c r="T246" s="24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4" t="s">
        <v>220</v>
      </c>
      <c r="AU246" s="244" t="s">
        <v>81</v>
      </c>
      <c r="AV246" s="13" t="s">
        <v>79</v>
      </c>
      <c r="AW246" s="13" t="s">
        <v>32</v>
      </c>
      <c r="AX246" s="13" t="s">
        <v>71</v>
      </c>
      <c r="AY246" s="244" t="s">
        <v>209</v>
      </c>
    </row>
    <row r="247" s="14" customFormat="1">
      <c r="A247" s="14"/>
      <c r="B247" s="245"/>
      <c r="C247" s="246"/>
      <c r="D247" s="236" t="s">
        <v>220</v>
      </c>
      <c r="E247" s="247" t="s">
        <v>19</v>
      </c>
      <c r="F247" s="248" t="s">
        <v>440</v>
      </c>
      <c r="G247" s="246"/>
      <c r="H247" s="249">
        <v>369</v>
      </c>
      <c r="I247" s="250"/>
      <c r="J247" s="246"/>
      <c r="K247" s="246"/>
      <c r="L247" s="251"/>
      <c r="M247" s="252"/>
      <c r="N247" s="253"/>
      <c r="O247" s="253"/>
      <c r="P247" s="253"/>
      <c r="Q247" s="253"/>
      <c r="R247" s="253"/>
      <c r="S247" s="253"/>
      <c r="T247" s="25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5" t="s">
        <v>220</v>
      </c>
      <c r="AU247" s="255" t="s">
        <v>81</v>
      </c>
      <c r="AV247" s="14" t="s">
        <v>81</v>
      </c>
      <c r="AW247" s="14" t="s">
        <v>32</v>
      </c>
      <c r="AX247" s="14" t="s">
        <v>79</v>
      </c>
      <c r="AY247" s="255" t="s">
        <v>209</v>
      </c>
    </row>
    <row r="248" s="2" customFormat="1" ht="16.5" customHeight="1">
      <c r="A248" s="41"/>
      <c r="B248" s="42"/>
      <c r="C248" s="216" t="s">
        <v>441</v>
      </c>
      <c r="D248" s="216" t="s">
        <v>211</v>
      </c>
      <c r="E248" s="217" t="s">
        <v>442</v>
      </c>
      <c r="F248" s="218" t="s">
        <v>443</v>
      </c>
      <c r="G248" s="219" t="s">
        <v>258</v>
      </c>
      <c r="H248" s="220">
        <v>232</v>
      </c>
      <c r="I248" s="221"/>
      <c r="J248" s="222">
        <f>ROUND(I248*H248,2)</f>
        <v>0</v>
      </c>
      <c r="K248" s="218" t="s">
        <v>215</v>
      </c>
      <c r="L248" s="47"/>
      <c r="M248" s="223" t="s">
        <v>19</v>
      </c>
      <c r="N248" s="224" t="s">
        <v>42</v>
      </c>
      <c r="O248" s="87"/>
      <c r="P248" s="225">
        <f>O248*H248</f>
        <v>0</v>
      </c>
      <c r="Q248" s="225">
        <v>0.00069999999999999999</v>
      </c>
      <c r="R248" s="225">
        <f>Q248*H248</f>
        <v>0.16239999999999999</v>
      </c>
      <c r="S248" s="225">
        <v>0</v>
      </c>
      <c r="T248" s="226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227" t="s">
        <v>216</v>
      </c>
      <c r="AT248" s="227" t="s">
        <v>211</v>
      </c>
      <c r="AU248" s="227" t="s">
        <v>81</v>
      </c>
      <c r="AY248" s="20" t="s">
        <v>209</v>
      </c>
      <c r="BE248" s="228">
        <f>IF(N248="základní",J248,0)</f>
        <v>0</v>
      </c>
      <c r="BF248" s="228">
        <f>IF(N248="snížená",J248,0)</f>
        <v>0</v>
      </c>
      <c r="BG248" s="228">
        <f>IF(N248="zákl. přenesená",J248,0)</f>
        <v>0</v>
      </c>
      <c r="BH248" s="228">
        <f>IF(N248="sníž. přenesená",J248,0)</f>
        <v>0</v>
      </c>
      <c r="BI248" s="228">
        <f>IF(N248="nulová",J248,0)</f>
        <v>0</v>
      </c>
      <c r="BJ248" s="20" t="s">
        <v>79</v>
      </c>
      <c r="BK248" s="228">
        <f>ROUND(I248*H248,2)</f>
        <v>0</v>
      </c>
      <c r="BL248" s="20" t="s">
        <v>216</v>
      </c>
      <c r="BM248" s="227" t="s">
        <v>444</v>
      </c>
    </row>
    <row r="249" s="2" customFormat="1">
      <c r="A249" s="41"/>
      <c r="B249" s="42"/>
      <c r="C249" s="43"/>
      <c r="D249" s="229" t="s">
        <v>218</v>
      </c>
      <c r="E249" s="43"/>
      <c r="F249" s="230" t="s">
        <v>445</v>
      </c>
      <c r="G249" s="43"/>
      <c r="H249" s="43"/>
      <c r="I249" s="231"/>
      <c r="J249" s="43"/>
      <c r="K249" s="43"/>
      <c r="L249" s="47"/>
      <c r="M249" s="232"/>
      <c r="N249" s="233"/>
      <c r="O249" s="87"/>
      <c r="P249" s="87"/>
      <c r="Q249" s="87"/>
      <c r="R249" s="87"/>
      <c r="S249" s="87"/>
      <c r="T249" s="88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T249" s="20" t="s">
        <v>218</v>
      </c>
      <c r="AU249" s="20" t="s">
        <v>81</v>
      </c>
    </row>
    <row r="250" s="14" customFormat="1">
      <c r="A250" s="14"/>
      <c r="B250" s="245"/>
      <c r="C250" s="246"/>
      <c r="D250" s="236" t="s">
        <v>220</v>
      </c>
      <c r="E250" s="247" t="s">
        <v>19</v>
      </c>
      <c r="F250" s="248" t="s">
        <v>446</v>
      </c>
      <c r="G250" s="246"/>
      <c r="H250" s="249">
        <v>120</v>
      </c>
      <c r="I250" s="250"/>
      <c r="J250" s="246"/>
      <c r="K250" s="246"/>
      <c r="L250" s="251"/>
      <c r="M250" s="252"/>
      <c r="N250" s="253"/>
      <c r="O250" s="253"/>
      <c r="P250" s="253"/>
      <c r="Q250" s="253"/>
      <c r="R250" s="253"/>
      <c r="S250" s="253"/>
      <c r="T250" s="25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5" t="s">
        <v>220</v>
      </c>
      <c r="AU250" s="255" t="s">
        <v>81</v>
      </c>
      <c r="AV250" s="14" t="s">
        <v>81</v>
      </c>
      <c r="AW250" s="14" t="s">
        <v>32</v>
      </c>
      <c r="AX250" s="14" t="s">
        <v>71</v>
      </c>
      <c r="AY250" s="255" t="s">
        <v>209</v>
      </c>
    </row>
    <row r="251" s="14" customFormat="1">
      <c r="A251" s="14"/>
      <c r="B251" s="245"/>
      <c r="C251" s="246"/>
      <c r="D251" s="236" t="s">
        <v>220</v>
      </c>
      <c r="E251" s="247" t="s">
        <v>19</v>
      </c>
      <c r="F251" s="248" t="s">
        <v>447</v>
      </c>
      <c r="G251" s="246"/>
      <c r="H251" s="249">
        <v>112</v>
      </c>
      <c r="I251" s="250"/>
      <c r="J251" s="246"/>
      <c r="K251" s="246"/>
      <c r="L251" s="251"/>
      <c r="M251" s="252"/>
      <c r="N251" s="253"/>
      <c r="O251" s="253"/>
      <c r="P251" s="253"/>
      <c r="Q251" s="253"/>
      <c r="R251" s="253"/>
      <c r="S251" s="253"/>
      <c r="T251" s="25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5" t="s">
        <v>220</v>
      </c>
      <c r="AU251" s="255" t="s">
        <v>81</v>
      </c>
      <c r="AV251" s="14" t="s">
        <v>81</v>
      </c>
      <c r="AW251" s="14" t="s">
        <v>32</v>
      </c>
      <c r="AX251" s="14" t="s">
        <v>71</v>
      </c>
      <c r="AY251" s="255" t="s">
        <v>209</v>
      </c>
    </row>
    <row r="252" s="15" customFormat="1">
      <c r="A252" s="15"/>
      <c r="B252" s="256"/>
      <c r="C252" s="257"/>
      <c r="D252" s="236" t="s">
        <v>220</v>
      </c>
      <c r="E252" s="258" t="s">
        <v>19</v>
      </c>
      <c r="F252" s="259" t="s">
        <v>271</v>
      </c>
      <c r="G252" s="257"/>
      <c r="H252" s="260">
        <v>232</v>
      </c>
      <c r="I252" s="261"/>
      <c r="J252" s="257"/>
      <c r="K252" s="257"/>
      <c r="L252" s="262"/>
      <c r="M252" s="263"/>
      <c r="N252" s="264"/>
      <c r="O252" s="264"/>
      <c r="P252" s="264"/>
      <c r="Q252" s="264"/>
      <c r="R252" s="264"/>
      <c r="S252" s="264"/>
      <c r="T252" s="26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T252" s="266" t="s">
        <v>220</v>
      </c>
      <c r="AU252" s="266" t="s">
        <v>81</v>
      </c>
      <c r="AV252" s="15" t="s">
        <v>216</v>
      </c>
      <c r="AW252" s="15" t="s">
        <v>32</v>
      </c>
      <c r="AX252" s="15" t="s">
        <v>79</v>
      </c>
      <c r="AY252" s="266" t="s">
        <v>209</v>
      </c>
    </row>
    <row r="253" s="2" customFormat="1" ht="24.15" customHeight="1">
      <c r="A253" s="41"/>
      <c r="B253" s="42"/>
      <c r="C253" s="216" t="s">
        <v>448</v>
      </c>
      <c r="D253" s="216" t="s">
        <v>211</v>
      </c>
      <c r="E253" s="217" t="s">
        <v>449</v>
      </c>
      <c r="F253" s="218" t="s">
        <v>450</v>
      </c>
      <c r="G253" s="219" t="s">
        <v>258</v>
      </c>
      <c r="H253" s="220">
        <v>232</v>
      </c>
      <c r="I253" s="221"/>
      <c r="J253" s="222">
        <f>ROUND(I253*H253,2)</f>
        <v>0</v>
      </c>
      <c r="K253" s="218" t="s">
        <v>215</v>
      </c>
      <c r="L253" s="47"/>
      <c r="M253" s="223" t="s">
        <v>19</v>
      </c>
      <c r="N253" s="224" t="s">
        <v>42</v>
      </c>
      <c r="O253" s="87"/>
      <c r="P253" s="225">
        <f>O253*H253</f>
        <v>0</v>
      </c>
      <c r="Q253" s="225">
        <v>0</v>
      </c>
      <c r="R253" s="225">
        <f>Q253*H253</f>
        <v>0</v>
      </c>
      <c r="S253" s="225">
        <v>0</v>
      </c>
      <c r="T253" s="226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27" t="s">
        <v>216</v>
      </c>
      <c r="AT253" s="227" t="s">
        <v>211</v>
      </c>
      <c r="AU253" s="227" t="s">
        <v>81</v>
      </c>
      <c r="AY253" s="20" t="s">
        <v>209</v>
      </c>
      <c r="BE253" s="228">
        <f>IF(N253="základní",J253,0)</f>
        <v>0</v>
      </c>
      <c r="BF253" s="228">
        <f>IF(N253="snížená",J253,0)</f>
        <v>0</v>
      </c>
      <c r="BG253" s="228">
        <f>IF(N253="zákl. přenesená",J253,0)</f>
        <v>0</v>
      </c>
      <c r="BH253" s="228">
        <f>IF(N253="sníž. přenesená",J253,0)</f>
        <v>0</v>
      </c>
      <c r="BI253" s="228">
        <f>IF(N253="nulová",J253,0)</f>
        <v>0</v>
      </c>
      <c r="BJ253" s="20" t="s">
        <v>79</v>
      </c>
      <c r="BK253" s="228">
        <f>ROUND(I253*H253,2)</f>
        <v>0</v>
      </c>
      <c r="BL253" s="20" t="s">
        <v>216</v>
      </c>
      <c r="BM253" s="227" t="s">
        <v>451</v>
      </c>
    </row>
    <row r="254" s="2" customFormat="1">
      <c r="A254" s="41"/>
      <c r="B254" s="42"/>
      <c r="C254" s="43"/>
      <c r="D254" s="229" t="s">
        <v>218</v>
      </c>
      <c r="E254" s="43"/>
      <c r="F254" s="230" t="s">
        <v>452</v>
      </c>
      <c r="G254" s="43"/>
      <c r="H254" s="43"/>
      <c r="I254" s="231"/>
      <c r="J254" s="43"/>
      <c r="K254" s="43"/>
      <c r="L254" s="47"/>
      <c r="M254" s="232"/>
      <c r="N254" s="233"/>
      <c r="O254" s="87"/>
      <c r="P254" s="87"/>
      <c r="Q254" s="87"/>
      <c r="R254" s="87"/>
      <c r="S254" s="87"/>
      <c r="T254" s="88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T254" s="20" t="s">
        <v>218</v>
      </c>
      <c r="AU254" s="20" t="s">
        <v>81</v>
      </c>
    </row>
    <row r="255" s="2" customFormat="1" ht="21.75" customHeight="1">
      <c r="A255" s="41"/>
      <c r="B255" s="42"/>
      <c r="C255" s="216" t="s">
        <v>453</v>
      </c>
      <c r="D255" s="216" t="s">
        <v>211</v>
      </c>
      <c r="E255" s="217" t="s">
        <v>454</v>
      </c>
      <c r="F255" s="218" t="s">
        <v>455</v>
      </c>
      <c r="G255" s="219" t="s">
        <v>362</v>
      </c>
      <c r="H255" s="220">
        <v>152</v>
      </c>
      <c r="I255" s="221"/>
      <c r="J255" s="222">
        <f>ROUND(I255*H255,2)</f>
        <v>0</v>
      </c>
      <c r="K255" s="218" t="s">
        <v>215</v>
      </c>
      <c r="L255" s="47"/>
      <c r="M255" s="223" t="s">
        <v>19</v>
      </c>
      <c r="N255" s="224" t="s">
        <v>42</v>
      </c>
      <c r="O255" s="87"/>
      <c r="P255" s="225">
        <f>O255*H255</f>
        <v>0</v>
      </c>
      <c r="Q255" s="225">
        <v>0.00046000000000000001</v>
      </c>
      <c r="R255" s="225">
        <f>Q255*H255</f>
        <v>0.069919999999999996</v>
      </c>
      <c r="S255" s="225">
        <v>0</v>
      </c>
      <c r="T255" s="226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227" t="s">
        <v>216</v>
      </c>
      <c r="AT255" s="227" t="s">
        <v>211</v>
      </c>
      <c r="AU255" s="227" t="s">
        <v>81</v>
      </c>
      <c r="AY255" s="20" t="s">
        <v>209</v>
      </c>
      <c r="BE255" s="228">
        <f>IF(N255="základní",J255,0)</f>
        <v>0</v>
      </c>
      <c r="BF255" s="228">
        <f>IF(N255="snížená",J255,0)</f>
        <v>0</v>
      </c>
      <c r="BG255" s="228">
        <f>IF(N255="zákl. přenesená",J255,0)</f>
        <v>0</v>
      </c>
      <c r="BH255" s="228">
        <f>IF(N255="sníž. přenesená",J255,0)</f>
        <v>0</v>
      </c>
      <c r="BI255" s="228">
        <f>IF(N255="nulová",J255,0)</f>
        <v>0</v>
      </c>
      <c r="BJ255" s="20" t="s">
        <v>79</v>
      </c>
      <c r="BK255" s="228">
        <f>ROUND(I255*H255,2)</f>
        <v>0</v>
      </c>
      <c r="BL255" s="20" t="s">
        <v>216</v>
      </c>
      <c r="BM255" s="227" t="s">
        <v>456</v>
      </c>
    </row>
    <row r="256" s="2" customFormat="1">
      <c r="A256" s="41"/>
      <c r="B256" s="42"/>
      <c r="C256" s="43"/>
      <c r="D256" s="229" t="s">
        <v>218</v>
      </c>
      <c r="E256" s="43"/>
      <c r="F256" s="230" t="s">
        <v>457</v>
      </c>
      <c r="G256" s="43"/>
      <c r="H256" s="43"/>
      <c r="I256" s="231"/>
      <c r="J256" s="43"/>
      <c r="K256" s="43"/>
      <c r="L256" s="47"/>
      <c r="M256" s="232"/>
      <c r="N256" s="233"/>
      <c r="O256" s="87"/>
      <c r="P256" s="87"/>
      <c r="Q256" s="87"/>
      <c r="R256" s="87"/>
      <c r="S256" s="87"/>
      <c r="T256" s="88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T256" s="20" t="s">
        <v>218</v>
      </c>
      <c r="AU256" s="20" t="s">
        <v>81</v>
      </c>
    </row>
    <row r="257" s="2" customFormat="1" ht="24.15" customHeight="1">
      <c r="A257" s="41"/>
      <c r="B257" s="42"/>
      <c r="C257" s="216" t="s">
        <v>458</v>
      </c>
      <c r="D257" s="216" t="s">
        <v>211</v>
      </c>
      <c r="E257" s="217" t="s">
        <v>459</v>
      </c>
      <c r="F257" s="218" t="s">
        <v>460</v>
      </c>
      <c r="G257" s="219" t="s">
        <v>362</v>
      </c>
      <c r="H257" s="220">
        <v>152</v>
      </c>
      <c r="I257" s="221"/>
      <c r="J257" s="222">
        <f>ROUND(I257*H257,2)</f>
        <v>0</v>
      </c>
      <c r="K257" s="218" t="s">
        <v>215</v>
      </c>
      <c r="L257" s="47"/>
      <c r="M257" s="223" t="s">
        <v>19</v>
      </c>
      <c r="N257" s="224" t="s">
        <v>42</v>
      </c>
      <c r="O257" s="87"/>
      <c r="P257" s="225">
        <f>O257*H257</f>
        <v>0</v>
      </c>
      <c r="Q257" s="225">
        <v>0</v>
      </c>
      <c r="R257" s="225">
        <f>Q257*H257</f>
        <v>0</v>
      </c>
      <c r="S257" s="225">
        <v>0</v>
      </c>
      <c r="T257" s="226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27" t="s">
        <v>216</v>
      </c>
      <c r="AT257" s="227" t="s">
        <v>211</v>
      </c>
      <c r="AU257" s="227" t="s">
        <v>81</v>
      </c>
      <c r="AY257" s="20" t="s">
        <v>209</v>
      </c>
      <c r="BE257" s="228">
        <f>IF(N257="základní",J257,0)</f>
        <v>0</v>
      </c>
      <c r="BF257" s="228">
        <f>IF(N257="snížená",J257,0)</f>
        <v>0</v>
      </c>
      <c r="BG257" s="228">
        <f>IF(N257="zákl. přenesená",J257,0)</f>
        <v>0</v>
      </c>
      <c r="BH257" s="228">
        <f>IF(N257="sníž. přenesená",J257,0)</f>
        <v>0</v>
      </c>
      <c r="BI257" s="228">
        <f>IF(N257="nulová",J257,0)</f>
        <v>0</v>
      </c>
      <c r="BJ257" s="20" t="s">
        <v>79</v>
      </c>
      <c r="BK257" s="228">
        <f>ROUND(I257*H257,2)</f>
        <v>0</v>
      </c>
      <c r="BL257" s="20" t="s">
        <v>216</v>
      </c>
      <c r="BM257" s="227" t="s">
        <v>461</v>
      </c>
    </row>
    <row r="258" s="2" customFormat="1">
      <c r="A258" s="41"/>
      <c r="B258" s="42"/>
      <c r="C258" s="43"/>
      <c r="D258" s="229" t="s">
        <v>218</v>
      </c>
      <c r="E258" s="43"/>
      <c r="F258" s="230" t="s">
        <v>462</v>
      </c>
      <c r="G258" s="43"/>
      <c r="H258" s="43"/>
      <c r="I258" s="231"/>
      <c r="J258" s="43"/>
      <c r="K258" s="43"/>
      <c r="L258" s="47"/>
      <c r="M258" s="232"/>
      <c r="N258" s="233"/>
      <c r="O258" s="87"/>
      <c r="P258" s="87"/>
      <c r="Q258" s="87"/>
      <c r="R258" s="87"/>
      <c r="S258" s="87"/>
      <c r="T258" s="88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0" t="s">
        <v>218</v>
      </c>
      <c r="AU258" s="20" t="s">
        <v>81</v>
      </c>
    </row>
    <row r="259" s="2" customFormat="1" ht="24.15" customHeight="1">
      <c r="A259" s="41"/>
      <c r="B259" s="42"/>
      <c r="C259" s="216" t="s">
        <v>463</v>
      </c>
      <c r="D259" s="216" t="s">
        <v>211</v>
      </c>
      <c r="E259" s="217" t="s">
        <v>464</v>
      </c>
      <c r="F259" s="218" t="s">
        <v>465</v>
      </c>
      <c r="G259" s="219" t="s">
        <v>258</v>
      </c>
      <c r="H259" s="220">
        <v>4539.6000000000004</v>
      </c>
      <c r="I259" s="221"/>
      <c r="J259" s="222">
        <f>ROUND(I259*H259,2)</f>
        <v>0</v>
      </c>
      <c r="K259" s="218" t="s">
        <v>215</v>
      </c>
      <c r="L259" s="47"/>
      <c r="M259" s="223" t="s">
        <v>19</v>
      </c>
      <c r="N259" s="224" t="s">
        <v>42</v>
      </c>
      <c r="O259" s="87"/>
      <c r="P259" s="225">
        <f>O259*H259</f>
        <v>0</v>
      </c>
      <c r="Q259" s="225">
        <v>0.00058</v>
      </c>
      <c r="R259" s="225">
        <f>Q259*H259</f>
        <v>2.6329680000000004</v>
      </c>
      <c r="S259" s="225">
        <v>0</v>
      </c>
      <c r="T259" s="226">
        <f>S259*H259</f>
        <v>0</v>
      </c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R259" s="227" t="s">
        <v>216</v>
      </c>
      <c r="AT259" s="227" t="s">
        <v>211</v>
      </c>
      <c r="AU259" s="227" t="s">
        <v>81</v>
      </c>
      <c r="AY259" s="20" t="s">
        <v>209</v>
      </c>
      <c r="BE259" s="228">
        <f>IF(N259="základní",J259,0)</f>
        <v>0</v>
      </c>
      <c r="BF259" s="228">
        <f>IF(N259="snížená",J259,0)</f>
        <v>0</v>
      </c>
      <c r="BG259" s="228">
        <f>IF(N259="zákl. přenesená",J259,0)</f>
        <v>0</v>
      </c>
      <c r="BH259" s="228">
        <f>IF(N259="sníž. přenesená",J259,0)</f>
        <v>0</v>
      </c>
      <c r="BI259" s="228">
        <f>IF(N259="nulová",J259,0)</f>
        <v>0</v>
      </c>
      <c r="BJ259" s="20" t="s">
        <v>79</v>
      </c>
      <c r="BK259" s="228">
        <f>ROUND(I259*H259,2)</f>
        <v>0</v>
      </c>
      <c r="BL259" s="20" t="s">
        <v>216</v>
      </c>
      <c r="BM259" s="227" t="s">
        <v>466</v>
      </c>
    </row>
    <row r="260" s="2" customFormat="1">
      <c r="A260" s="41"/>
      <c r="B260" s="42"/>
      <c r="C260" s="43"/>
      <c r="D260" s="229" t="s">
        <v>218</v>
      </c>
      <c r="E260" s="43"/>
      <c r="F260" s="230" t="s">
        <v>467</v>
      </c>
      <c r="G260" s="43"/>
      <c r="H260" s="43"/>
      <c r="I260" s="231"/>
      <c r="J260" s="43"/>
      <c r="K260" s="43"/>
      <c r="L260" s="47"/>
      <c r="M260" s="232"/>
      <c r="N260" s="233"/>
      <c r="O260" s="87"/>
      <c r="P260" s="87"/>
      <c r="Q260" s="87"/>
      <c r="R260" s="87"/>
      <c r="S260" s="87"/>
      <c r="T260" s="88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T260" s="20" t="s">
        <v>218</v>
      </c>
      <c r="AU260" s="20" t="s">
        <v>81</v>
      </c>
    </row>
    <row r="261" s="14" customFormat="1">
      <c r="A261" s="14"/>
      <c r="B261" s="245"/>
      <c r="C261" s="246"/>
      <c r="D261" s="236" t="s">
        <v>220</v>
      </c>
      <c r="E261" s="247" t="s">
        <v>19</v>
      </c>
      <c r="F261" s="248" t="s">
        <v>468</v>
      </c>
      <c r="G261" s="246"/>
      <c r="H261" s="249">
        <v>198</v>
      </c>
      <c r="I261" s="250"/>
      <c r="J261" s="246"/>
      <c r="K261" s="246"/>
      <c r="L261" s="251"/>
      <c r="M261" s="252"/>
      <c r="N261" s="253"/>
      <c r="O261" s="253"/>
      <c r="P261" s="253"/>
      <c r="Q261" s="253"/>
      <c r="R261" s="253"/>
      <c r="S261" s="253"/>
      <c r="T261" s="25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5" t="s">
        <v>220</v>
      </c>
      <c r="AU261" s="255" t="s">
        <v>81</v>
      </c>
      <c r="AV261" s="14" t="s">
        <v>81</v>
      </c>
      <c r="AW261" s="14" t="s">
        <v>32</v>
      </c>
      <c r="AX261" s="14" t="s">
        <v>71</v>
      </c>
      <c r="AY261" s="255" t="s">
        <v>209</v>
      </c>
    </row>
    <row r="262" s="14" customFormat="1">
      <c r="A262" s="14"/>
      <c r="B262" s="245"/>
      <c r="C262" s="246"/>
      <c r="D262" s="236" t="s">
        <v>220</v>
      </c>
      <c r="E262" s="247" t="s">
        <v>19</v>
      </c>
      <c r="F262" s="248" t="s">
        <v>469</v>
      </c>
      <c r="G262" s="246"/>
      <c r="H262" s="249">
        <v>4341.6000000000004</v>
      </c>
      <c r="I262" s="250"/>
      <c r="J262" s="246"/>
      <c r="K262" s="246"/>
      <c r="L262" s="251"/>
      <c r="M262" s="252"/>
      <c r="N262" s="253"/>
      <c r="O262" s="253"/>
      <c r="P262" s="253"/>
      <c r="Q262" s="253"/>
      <c r="R262" s="253"/>
      <c r="S262" s="253"/>
      <c r="T262" s="25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5" t="s">
        <v>220</v>
      </c>
      <c r="AU262" s="255" t="s">
        <v>81</v>
      </c>
      <c r="AV262" s="14" t="s">
        <v>81</v>
      </c>
      <c r="AW262" s="14" t="s">
        <v>32</v>
      </c>
      <c r="AX262" s="14" t="s">
        <v>71</v>
      </c>
      <c r="AY262" s="255" t="s">
        <v>209</v>
      </c>
    </row>
    <row r="263" s="15" customFormat="1">
      <c r="A263" s="15"/>
      <c r="B263" s="256"/>
      <c r="C263" s="257"/>
      <c r="D263" s="236" t="s">
        <v>220</v>
      </c>
      <c r="E263" s="258" t="s">
        <v>19</v>
      </c>
      <c r="F263" s="259" t="s">
        <v>271</v>
      </c>
      <c r="G263" s="257"/>
      <c r="H263" s="260">
        <v>4539.6000000000004</v>
      </c>
      <c r="I263" s="261"/>
      <c r="J263" s="257"/>
      <c r="K263" s="257"/>
      <c r="L263" s="262"/>
      <c r="M263" s="263"/>
      <c r="N263" s="264"/>
      <c r="O263" s="264"/>
      <c r="P263" s="264"/>
      <c r="Q263" s="264"/>
      <c r="R263" s="264"/>
      <c r="S263" s="264"/>
      <c r="T263" s="26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T263" s="266" t="s">
        <v>220</v>
      </c>
      <c r="AU263" s="266" t="s">
        <v>81</v>
      </c>
      <c r="AV263" s="15" t="s">
        <v>216</v>
      </c>
      <c r="AW263" s="15" t="s">
        <v>32</v>
      </c>
      <c r="AX263" s="15" t="s">
        <v>79</v>
      </c>
      <c r="AY263" s="266" t="s">
        <v>209</v>
      </c>
    </row>
    <row r="264" s="2" customFormat="1" ht="24.15" customHeight="1">
      <c r="A264" s="41"/>
      <c r="B264" s="42"/>
      <c r="C264" s="216" t="s">
        <v>470</v>
      </c>
      <c r="D264" s="216" t="s">
        <v>211</v>
      </c>
      <c r="E264" s="217" t="s">
        <v>471</v>
      </c>
      <c r="F264" s="218" t="s">
        <v>472</v>
      </c>
      <c r="G264" s="219" t="s">
        <v>258</v>
      </c>
      <c r="H264" s="220">
        <v>4539.6000000000004</v>
      </c>
      <c r="I264" s="221"/>
      <c r="J264" s="222">
        <f>ROUND(I264*H264,2)</f>
        <v>0</v>
      </c>
      <c r="K264" s="218" t="s">
        <v>215</v>
      </c>
      <c r="L264" s="47"/>
      <c r="M264" s="223" t="s">
        <v>19</v>
      </c>
      <c r="N264" s="224" t="s">
        <v>42</v>
      </c>
      <c r="O264" s="87"/>
      <c r="P264" s="225">
        <f>O264*H264</f>
        <v>0</v>
      </c>
      <c r="Q264" s="225">
        <v>0</v>
      </c>
      <c r="R264" s="225">
        <f>Q264*H264</f>
        <v>0</v>
      </c>
      <c r="S264" s="225">
        <v>0</v>
      </c>
      <c r="T264" s="226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227" t="s">
        <v>216</v>
      </c>
      <c r="AT264" s="227" t="s">
        <v>211</v>
      </c>
      <c r="AU264" s="227" t="s">
        <v>81</v>
      </c>
      <c r="AY264" s="20" t="s">
        <v>209</v>
      </c>
      <c r="BE264" s="228">
        <f>IF(N264="základní",J264,0)</f>
        <v>0</v>
      </c>
      <c r="BF264" s="228">
        <f>IF(N264="snížená",J264,0)</f>
        <v>0</v>
      </c>
      <c r="BG264" s="228">
        <f>IF(N264="zákl. přenesená",J264,0)</f>
        <v>0</v>
      </c>
      <c r="BH264" s="228">
        <f>IF(N264="sníž. přenesená",J264,0)</f>
        <v>0</v>
      </c>
      <c r="BI264" s="228">
        <f>IF(N264="nulová",J264,0)</f>
        <v>0</v>
      </c>
      <c r="BJ264" s="20" t="s">
        <v>79</v>
      </c>
      <c r="BK264" s="228">
        <f>ROUND(I264*H264,2)</f>
        <v>0</v>
      </c>
      <c r="BL264" s="20" t="s">
        <v>216</v>
      </c>
      <c r="BM264" s="227" t="s">
        <v>473</v>
      </c>
    </row>
    <row r="265" s="2" customFormat="1">
      <c r="A265" s="41"/>
      <c r="B265" s="42"/>
      <c r="C265" s="43"/>
      <c r="D265" s="229" t="s">
        <v>218</v>
      </c>
      <c r="E265" s="43"/>
      <c r="F265" s="230" t="s">
        <v>474</v>
      </c>
      <c r="G265" s="43"/>
      <c r="H265" s="43"/>
      <c r="I265" s="231"/>
      <c r="J265" s="43"/>
      <c r="K265" s="43"/>
      <c r="L265" s="47"/>
      <c r="M265" s="232"/>
      <c r="N265" s="233"/>
      <c r="O265" s="87"/>
      <c r="P265" s="87"/>
      <c r="Q265" s="87"/>
      <c r="R265" s="87"/>
      <c r="S265" s="87"/>
      <c r="T265" s="88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T265" s="20" t="s">
        <v>218</v>
      </c>
      <c r="AU265" s="20" t="s">
        <v>81</v>
      </c>
    </row>
    <row r="266" s="2" customFormat="1" ht="24.15" customHeight="1">
      <c r="A266" s="41"/>
      <c r="B266" s="42"/>
      <c r="C266" s="216" t="s">
        <v>475</v>
      </c>
      <c r="D266" s="216" t="s">
        <v>211</v>
      </c>
      <c r="E266" s="217" t="s">
        <v>476</v>
      </c>
      <c r="F266" s="218" t="s">
        <v>477</v>
      </c>
      <c r="G266" s="219" t="s">
        <v>214</v>
      </c>
      <c r="H266" s="220">
        <v>2</v>
      </c>
      <c r="I266" s="221"/>
      <c r="J266" s="222">
        <f>ROUND(I266*H266,2)</f>
        <v>0</v>
      </c>
      <c r="K266" s="218" t="s">
        <v>215</v>
      </c>
      <c r="L266" s="47"/>
      <c r="M266" s="223" t="s">
        <v>19</v>
      </c>
      <c r="N266" s="224" t="s">
        <v>42</v>
      </c>
      <c r="O266" s="87"/>
      <c r="P266" s="225">
        <f>O266*H266</f>
        <v>0</v>
      </c>
      <c r="Q266" s="225">
        <v>0</v>
      </c>
      <c r="R266" s="225">
        <f>Q266*H266</f>
        <v>0</v>
      </c>
      <c r="S266" s="225">
        <v>0</v>
      </c>
      <c r="T266" s="226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227" t="s">
        <v>216</v>
      </c>
      <c r="AT266" s="227" t="s">
        <v>211</v>
      </c>
      <c r="AU266" s="227" t="s">
        <v>81</v>
      </c>
      <c r="AY266" s="20" t="s">
        <v>209</v>
      </c>
      <c r="BE266" s="228">
        <f>IF(N266="základní",J266,0)</f>
        <v>0</v>
      </c>
      <c r="BF266" s="228">
        <f>IF(N266="snížená",J266,0)</f>
        <v>0</v>
      </c>
      <c r="BG266" s="228">
        <f>IF(N266="zákl. přenesená",J266,0)</f>
        <v>0</v>
      </c>
      <c r="BH266" s="228">
        <f>IF(N266="sníž. přenesená",J266,0)</f>
        <v>0</v>
      </c>
      <c r="BI266" s="228">
        <f>IF(N266="nulová",J266,0)</f>
        <v>0</v>
      </c>
      <c r="BJ266" s="20" t="s">
        <v>79</v>
      </c>
      <c r="BK266" s="228">
        <f>ROUND(I266*H266,2)</f>
        <v>0</v>
      </c>
      <c r="BL266" s="20" t="s">
        <v>216</v>
      </c>
      <c r="BM266" s="227" t="s">
        <v>478</v>
      </c>
    </row>
    <row r="267" s="2" customFormat="1">
      <c r="A267" s="41"/>
      <c r="B267" s="42"/>
      <c r="C267" s="43"/>
      <c r="D267" s="229" t="s">
        <v>218</v>
      </c>
      <c r="E267" s="43"/>
      <c r="F267" s="230" t="s">
        <v>479</v>
      </c>
      <c r="G267" s="43"/>
      <c r="H267" s="43"/>
      <c r="I267" s="231"/>
      <c r="J267" s="43"/>
      <c r="K267" s="43"/>
      <c r="L267" s="47"/>
      <c r="M267" s="232"/>
      <c r="N267" s="233"/>
      <c r="O267" s="87"/>
      <c r="P267" s="87"/>
      <c r="Q267" s="87"/>
      <c r="R267" s="87"/>
      <c r="S267" s="87"/>
      <c r="T267" s="88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T267" s="20" t="s">
        <v>218</v>
      </c>
      <c r="AU267" s="20" t="s">
        <v>81</v>
      </c>
    </row>
    <row r="268" s="2" customFormat="1" ht="24.15" customHeight="1">
      <c r="A268" s="41"/>
      <c r="B268" s="42"/>
      <c r="C268" s="216" t="s">
        <v>480</v>
      </c>
      <c r="D268" s="216" t="s">
        <v>211</v>
      </c>
      <c r="E268" s="217" t="s">
        <v>481</v>
      </c>
      <c r="F268" s="218" t="s">
        <v>482</v>
      </c>
      <c r="G268" s="219" t="s">
        <v>214</v>
      </c>
      <c r="H268" s="220">
        <v>6</v>
      </c>
      <c r="I268" s="221"/>
      <c r="J268" s="222">
        <f>ROUND(I268*H268,2)</f>
        <v>0</v>
      </c>
      <c r="K268" s="218" t="s">
        <v>215</v>
      </c>
      <c r="L268" s="47"/>
      <c r="M268" s="223" t="s">
        <v>19</v>
      </c>
      <c r="N268" s="224" t="s">
        <v>42</v>
      </c>
      <c r="O268" s="87"/>
      <c r="P268" s="225">
        <f>O268*H268</f>
        <v>0</v>
      </c>
      <c r="Q268" s="225">
        <v>0</v>
      </c>
      <c r="R268" s="225">
        <f>Q268*H268</f>
        <v>0</v>
      </c>
      <c r="S268" s="225">
        <v>0</v>
      </c>
      <c r="T268" s="226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227" t="s">
        <v>216</v>
      </c>
      <c r="AT268" s="227" t="s">
        <v>211</v>
      </c>
      <c r="AU268" s="227" t="s">
        <v>81</v>
      </c>
      <c r="AY268" s="20" t="s">
        <v>209</v>
      </c>
      <c r="BE268" s="228">
        <f>IF(N268="základní",J268,0)</f>
        <v>0</v>
      </c>
      <c r="BF268" s="228">
        <f>IF(N268="snížená",J268,0)</f>
        <v>0</v>
      </c>
      <c r="BG268" s="228">
        <f>IF(N268="zákl. přenesená",J268,0)</f>
        <v>0</v>
      </c>
      <c r="BH268" s="228">
        <f>IF(N268="sníž. přenesená",J268,0)</f>
        <v>0</v>
      </c>
      <c r="BI268" s="228">
        <f>IF(N268="nulová",J268,0)</f>
        <v>0</v>
      </c>
      <c r="BJ268" s="20" t="s">
        <v>79</v>
      </c>
      <c r="BK268" s="228">
        <f>ROUND(I268*H268,2)</f>
        <v>0</v>
      </c>
      <c r="BL268" s="20" t="s">
        <v>216</v>
      </c>
      <c r="BM268" s="227" t="s">
        <v>483</v>
      </c>
    </row>
    <row r="269" s="2" customFormat="1">
      <c r="A269" s="41"/>
      <c r="B269" s="42"/>
      <c r="C269" s="43"/>
      <c r="D269" s="229" t="s">
        <v>218</v>
      </c>
      <c r="E269" s="43"/>
      <c r="F269" s="230" t="s">
        <v>484</v>
      </c>
      <c r="G269" s="43"/>
      <c r="H269" s="43"/>
      <c r="I269" s="231"/>
      <c r="J269" s="43"/>
      <c r="K269" s="43"/>
      <c r="L269" s="47"/>
      <c r="M269" s="232"/>
      <c r="N269" s="233"/>
      <c r="O269" s="87"/>
      <c r="P269" s="87"/>
      <c r="Q269" s="87"/>
      <c r="R269" s="87"/>
      <c r="S269" s="87"/>
      <c r="T269" s="88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T269" s="20" t="s">
        <v>218</v>
      </c>
      <c r="AU269" s="20" t="s">
        <v>81</v>
      </c>
    </row>
    <row r="270" s="2" customFormat="1" ht="24.15" customHeight="1">
      <c r="A270" s="41"/>
      <c r="B270" s="42"/>
      <c r="C270" s="216" t="s">
        <v>485</v>
      </c>
      <c r="D270" s="216" t="s">
        <v>211</v>
      </c>
      <c r="E270" s="217" t="s">
        <v>486</v>
      </c>
      <c r="F270" s="218" t="s">
        <v>487</v>
      </c>
      <c r="G270" s="219" t="s">
        <v>214</v>
      </c>
      <c r="H270" s="220">
        <v>2</v>
      </c>
      <c r="I270" s="221"/>
      <c r="J270" s="222">
        <f>ROUND(I270*H270,2)</f>
        <v>0</v>
      </c>
      <c r="K270" s="218" t="s">
        <v>215</v>
      </c>
      <c r="L270" s="47"/>
      <c r="M270" s="223" t="s">
        <v>19</v>
      </c>
      <c r="N270" s="224" t="s">
        <v>42</v>
      </c>
      <c r="O270" s="87"/>
      <c r="P270" s="225">
        <f>O270*H270</f>
        <v>0</v>
      </c>
      <c r="Q270" s="225">
        <v>0</v>
      </c>
      <c r="R270" s="225">
        <f>Q270*H270</f>
        <v>0</v>
      </c>
      <c r="S270" s="225">
        <v>0</v>
      </c>
      <c r="T270" s="226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27" t="s">
        <v>216</v>
      </c>
      <c r="AT270" s="227" t="s">
        <v>211</v>
      </c>
      <c r="AU270" s="227" t="s">
        <v>81</v>
      </c>
      <c r="AY270" s="20" t="s">
        <v>209</v>
      </c>
      <c r="BE270" s="228">
        <f>IF(N270="základní",J270,0)</f>
        <v>0</v>
      </c>
      <c r="BF270" s="228">
        <f>IF(N270="snížená",J270,0)</f>
        <v>0</v>
      </c>
      <c r="BG270" s="228">
        <f>IF(N270="zákl. přenesená",J270,0)</f>
        <v>0</v>
      </c>
      <c r="BH270" s="228">
        <f>IF(N270="sníž. přenesená",J270,0)</f>
        <v>0</v>
      </c>
      <c r="BI270" s="228">
        <f>IF(N270="nulová",J270,0)</f>
        <v>0</v>
      </c>
      <c r="BJ270" s="20" t="s">
        <v>79</v>
      </c>
      <c r="BK270" s="228">
        <f>ROUND(I270*H270,2)</f>
        <v>0</v>
      </c>
      <c r="BL270" s="20" t="s">
        <v>216</v>
      </c>
      <c r="BM270" s="227" t="s">
        <v>488</v>
      </c>
    </row>
    <row r="271" s="2" customFormat="1">
      <c r="A271" s="41"/>
      <c r="B271" s="42"/>
      <c r="C271" s="43"/>
      <c r="D271" s="229" t="s">
        <v>218</v>
      </c>
      <c r="E271" s="43"/>
      <c r="F271" s="230" t="s">
        <v>489</v>
      </c>
      <c r="G271" s="43"/>
      <c r="H271" s="43"/>
      <c r="I271" s="231"/>
      <c r="J271" s="43"/>
      <c r="K271" s="43"/>
      <c r="L271" s="47"/>
      <c r="M271" s="232"/>
      <c r="N271" s="233"/>
      <c r="O271" s="87"/>
      <c r="P271" s="87"/>
      <c r="Q271" s="87"/>
      <c r="R271" s="87"/>
      <c r="S271" s="87"/>
      <c r="T271" s="88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T271" s="20" t="s">
        <v>218</v>
      </c>
      <c r="AU271" s="20" t="s">
        <v>81</v>
      </c>
    </row>
    <row r="272" s="2" customFormat="1" ht="24.15" customHeight="1">
      <c r="A272" s="41"/>
      <c r="B272" s="42"/>
      <c r="C272" s="216" t="s">
        <v>490</v>
      </c>
      <c r="D272" s="216" t="s">
        <v>211</v>
      </c>
      <c r="E272" s="217" t="s">
        <v>491</v>
      </c>
      <c r="F272" s="218" t="s">
        <v>492</v>
      </c>
      <c r="G272" s="219" t="s">
        <v>214</v>
      </c>
      <c r="H272" s="220">
        <v>2</v>
      </c>
      <c r="I272" s="221"/>
      <c r="J272" s="222">
        <f>ROUND(I272*H272,2)</f>
        <v>0</v>
      </c>
      <c r="K272" s="218" t="s">
        <v>215</v>
      </c>
      <c r="L272" s="47"/>
      <c r="M272" s="223" t="s">
        <v>19</v>
      </c>
      <c r="N272" s="224" t="s">
        <v>42</v>
      </c>
      <c r="O272" s="87"/>
      <c r="P272" s="225">
        <f>O272*H272</f>
        <v>0</v>
      </c>
      <c r="Q272" s="225">
        <v>0</v>
      </c>
      <c r="R272" s="225">
        <f>Q272*H272</f>
        <v>0</v>
      </c>
      <c r="S272" s="225">
        <v>0</v>
      </c>
      <c r="T272" s="226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27" t="s">
        <v>216</v>
      </c>
      <c r="AT272" s="227" t="s">
        <v>211</v>
      </c>
      <c r="AU272" s="227" t="s">
        <v>81</v>
      </c>
      <c r="AY272" s="20" t="s">
        <v>209</v>
      </c>
      <c r="BE272" s="228">
        <f>IF(N272="základní",J272,0)</f>
        <v>0</v>
      </c>
      <c r="BF272" s="228">
        <f>IF(N272="snížená",J272,0)</f>
        <v>0</v>
      </c>
      <c r="BG272" s="228">
        <f>IF(N272="zákl. přenesená",J272,0)</f>
        <v>0</v>
      </c>
      <c r="BH272" s="228">
        <f>IF(N272="sníž. přenesená",J272,0)</f>
        <v>0</v>
      </c>
      <c r="BI272" s="228">
        <f>IF(N272="nulová",J272,0)</f>
        <v>0</v>
      </c>
      <c r="BJ272" s="20" t="s">
        <v>79</v>
      </c>
      <c r="BK272" s="228">
        <f>ROUND(I272*H272,2)</f>
        <v>0</v>
      </c>
      <c r="BL272" s="20" t="s">
        <v>216</v>
      </c>
      <c r="BM272" s="227" t="s">
        <v>493</v>
      </c>
    </row>
    <row r="273" s="2" customFormat="1">
      <c r="A273" s="41"/>
      <c r="B273" s="42"/>
      <c r="C273" s="43"/>
      <c r="D273" s="229" t="s">
        <v>218</v>
      </c>
      <c r="E273" s="43"/>
      <c r="F273" s="230" t="s">
        <v>494</v>
      </c>
      <c r="G273" s="43"/>
      <c r="H273" s="43"/>
      <c r="I273" s="231"/>
      <c r="J273" s="43"/>
      <c r="K273" s="43"/>
      <c r="L273" s="47"/>
      <c r="M273" s="232"/>
      <c r="N273" s="233"/>
      <c r="O273" s="87"/>
      <c r="P273" s="87"/>
      <c r="Q273" s="87"/>
      <c r="R273" s="87"/>
      <c r="S273" s="87"/>
      <c r="T273" s="88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T273" s="20" t="s">
        <v>218</v>
      </c>
      <c r="AU273" s="20" t="s">
        <v>81</v>
      </c>
    </row>
    <row r="274" s="2" customFormat="1" ht="24.15" customHeight="1">
      <c r="A274" s="41"/>
      <c r="B274" s="42"/>
      <c r="C274" s="216" t="s">
        <v>495</v>
      </c>
      <c r="D274" s="216" t="s">
        <v>211</v>
      </c>
      <c r="E274" s="217" t="s">
        <v>496</v>
      </c>
      <c r="F274" s="218" t="s">
        <v>497</v>
      </c>
      <c r="G274" s="219" t="s">
        <v>214</v>
      </c>
      <c r="H274" s="220">
        <v>2</v>
      </c>
      <c r="I274" s="221"/>
      <c r="J274" s="222">
        <f>ROUND(I274*H274,2)</f>
        <v>0</v>
      </c>
      <c r="K274" s="218" t="s">
        <v>215</v>
      </c>
      <c r="L274" s="47"/>
      <c r="M274" s="223" t="s">
        <v>19</v>
      </c>
      <c r="N274" s="224" t="s">
        <v>42</v>
      </c>
      <c r="O274" s="87"/>
      <c r="P274" s="225">
        <f>O274*H274</f>
        <v>0</v>
      </c>
      <c r="Q274" s="225">
        <v>0</v>
      </c>
      <c r="R274" s="225">
        <f>Q274*H274</f>
        <v>0</v>
      </c>
      <c r="S274" s="225">
        <v>0</v>
      </c>
      <c r="T274" s="226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227" t="s">
        <v>216</v>
      </c>
      <c r="AT274" s="227" t="s">
        <v>211</v>
      </c>
      <c r="AU274" s="227" t="s">
        <v>81</v>
      </c>
      <c r="AY274" s="20" t="s">
        <v>209</v>
      </c>
      <c r="BE274" s="228">
        <f>IF(N274="základní",J274,0)</f>
        <v>0</v>
      </c>
      <c r="BF274" s="228">
        <f>IF(N274="snížená",J274,0)</f>
        <v>0</v>
      </c>
      <c r="BG274" s="228">
        <f>IF(N274="zákl. přenesená",J274,0)</f>
        <v>0</v>
      </c>
      <c r="BH274" s="228">
        <f>IF(N274="sníž. přenesená",J274,0)</f>
        <v>0</v>
      </c>
      <c r="BI274" s="228">
        <f>IF(N274="nulová",J274,0)</f>
        <v>0</v>
      </c>
      <c r="BJ274" s="20" t="s">
        <v>79</v>
      </c>
      <c r="BK274" s="228">
        <f>ROUND(I274*H274,2)</f>
        <v>0</v>
      </c>
      <c r="BL274" s="20" t="s">
        <v>216</v>
      </c>
      <c r="BM274" s="227" t="s">
        <v>498</v>
      </c>
    </row>
    <row r="275" s="2" customFormat="1">
      <c r="A275" s="41"/>
      <c r="B275" s="42"/>
      <c r="C275" s="43"/>
      <c r="D275" s="229" t="s">
        <v>218</v>
      </c>
      <c r="E275" s="43"/>
      <c r="F275" s="230" t="s">
        <v>499</v>
      </c>
      <c r="G275" s="43"/>
      <c r="H275" s="43"/>
      <c r="I275" s="231"/>
      <c r="J275" s="43"/>
      <c r="K275" s="43"/>
      <c r="L275" s="47"/>
      <c r="M275" s="232"/>
      <c r="N275" s="233"/>
      <c r="O275" s="87"/>
      <c r="P275" s="87"/>
      <c r="Q275" s="87"/>
      <c r="R275" s="87"/>
      <c r="S275" s="87"/>
      <c r="T275" s="88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T275" s="20" t="s">
        <v>218</v>
      </c>
      <c r="AU275" s="20" t="s">
        <v>81</v>
      </c>
    </row>
    <row r="276" s="2" customFormat="1" ht="24.15" customHeight="1">
      <c r="A276" s="41"/>
      <c r="B276" s="42"/>
      <c r="C276" s="216" t="s">
        <v>500</v>
      </c>
      <c r="D276" s="216" t="s">
        <v>211</v>
      </c>
      <c r="E276" s="217" t="s">
        <v>501</v>
      </c>
      <c r="F276" s="218" t="s">
        <v>502</v>
      </c>
      <c r="G276" s="219" t="s">
        <v>214</v>
      </c>
      <c r="H276" s="220">
        <v>6</v>
      </c>
      <c r="I276" s="221"/>
      <c r="J276" s="222">
        <f>ROUND(I276*H276,2)</f>
        <v>0</v>
      </c>
      <c r="K276" s="218" t="s">
        <v>215</v>
      </c>
      <c r="L276" s="47"/>
      <c r="M276" s="223" t="s">
        <v>19</v>
      </c>
      <c r="N276" s="224" t="s">
        <v>42</v>
      </c>
      <c r="O276" s="87"/>
      <c r="P276" s="225">
        <f>O276*H276</f>
        <v>0</v>
      </c>
      <c r="Q276" s="225">
        <v>0</v>
      </c>
      <c r="R276" s="225">
        <f>Q276*H276</f>
        <v>0</v>
      </c>
      <c r="S276" s="225">
        <v>0</v>
      </c>
      <c r="T276" s="226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227" t="s">
        <v>216</v>
      </c>
      <c r="AT276" s="227" t="s">
        <v>211</v>
      </c>
      <c r="AU276" s="227" t="s">
        <v>81</v>
      </c>
      <c r="AY276" s="20" t="s">
        <v>209</v>
      </c>
      <c r="BE276" s="228">
        <f>IF(N276="základní",J276,0)</f>
        <v>0</v>
      </c>
      <c r="BF276" s="228">
        <f>IF(N276="snížená",J276,0)</f>
        <v>0</v>
      </c>
      <c r="BG276" s="228">
        <f>IF(N276="zákl. přenesená",J276,0)</f>
        <v>0</v>
      </c>
      <c r="BH276" s="228">
        <f>IF(N276="sníž. přenesená",J276,0)</f>
        <v>0</v>
      </c>
      <c r="BI276" s="228">
        <f>IF(N276="nulová",J276,0)</f>
        <v>0</v>
      </c>
      <c r="BJ276" s="20" t="s">
        <v>79</v>
      </c>
      <c r="BK276" s="228">
        <f>ROUND(I276*H276,2)</f>
        <v>0</v>
      </c>
      <c r="BL276" s="20" t="s">
        <v>216</v>
      </c>
      <c r="BM276" s="227" t="s">
        <v>503</v>
      </c>
    </row>
    <row r="277" s="2" customFormat="1">
      <c r="A277" s="41"/>
      <c r="B277" s="42"/>
      <c r="C277" s="43"/>
      <c r="D277" s="229" t="s">
        <v>218</v>
      </c>
      <c r="E277" s="43"/>
      <c r="F277" s="230" t="s">
        <v>504</v>
      </c>
      <c r="G277" s="43"/>
      <c r="H277" s="43"/>
      <c r="I277" s="231"/>
      <c r="J277" s="43"/>
      <c r="K277" s="43"/>
      <c r="L277" s="47"/>
      <c r="M277" s="232"/>
      <c r="N277" s="233"/>
      <c r="O277" s="87"/>
      <c r="P277" s="87"/>
      <c r="Q277" s="87"/>
      <c r="R277" s="87"/>
      <c r="S277" s="87"/>
      <c r="T277" s="88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T277" s="20" t="s">
        <v>218</v>
      </c>
      <c r="AU277" s="20" t="s">
        <v>81</v>
      </c>
    </row>
    <row r="278" s="2" customFormat="1" ht="24.15" customHeight="1">
      <c r="A278" s="41"/>
      <c r="B278" s="42"/>
      <c r="C278" s="216" t="s">
        <v>505</v>
      </c>
      <c r="D278" s="216" t="s">
        <v>211</v>
      </c>
      <c r="E278" s="217" t="s">
        <v>506</v>
      </c>
      <c r="F278" s="218" t="s">
        <v>507</v>
      </c>
      <c r="G278" s="219" t="s">
        <v>214</v>
      </c>
      <c r="H278" s="220">
        <v>2</v>
      </c>
      <c r="I278" s="221"/>
      <c r="J278" s="222">
        <f>ROUND(I278*H278,2)</f>
        <v>0</v>
      </c>
      <c r="K278" s="218" t="s">
        <v>215</v>
      </c>
      <c r="L278" s="47"/>
      <c r="M278" s="223" t="s">
        <v>19</v>
      </c>
      <c r="N278" s="224" t="s">
        <v>42</v>
      </c>
      <c r="O278" s="87"/>
      <c r="P278" s="225">
        <f>O278*H278</f>
        <v>0</v>
      </c>
      <c r="Q278" s="225">
        <v>0</v>
      </c>
      <c r="R278" s="225">
        <f>Q278*H278</f>
        <v>0</v>
      </c>
      <c r="S278" s="225">
        <v>0</v>
      </c>
      <c r="T278" s="226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227" t="s">
        <v>216</v>
      </c>
      <c r="AT278" s="227" t="s">
        <v>211</v>
      </c>
      <c r="AU278" s="227" t="s">
        <v>81</v>
      </c>
      <c r="AY278" s="20" t="s">
        <v>209</v>
      </c>
      <c r="BE278" s="228">
        <f>IF(N278="základní",J278,0)</f>
        <v>0</v>
      </c>
      <c r="BF278" s="228">
        <f>IF(N278="snížená",J278,0)</f>
        <v>0</v>
      </c>
      <c r="BG278" s="228">
        <f>IF(N278="zákl. přenesená",J278,0)</f>
        <v>0</v>
      </c>
      <c r="BH278" s="228">
        <f>IF(N278="sníž. přenesená",J278,0)</f>
        <v>0</v>
      </c>
      <c r="BI278" s="228">
        <f>IF(N278="nulová",J278,0)</f>
        <v>0</v>
      </c>
      <c r="BJ278" s="20" t="s">
        <v>79</v>
      </c>
      <c r="BK278" s="228">
        <f>ROUND(I278*H278,2)</f>
        <v>0</v>
      </c>
      <c r="BL278" s="20" t="s">
        <v>216</v>
      </c>
      <c r="BM278" s="227" t="s">
        <v>508</v>
      </c>
    </row>
    <row r="279" s="2" customFormat="1">
      <c r="A279" s="41"/>
      <c r="B279" s="42"/>
      <c r="C279" s="43"/>
      <c r="D279" s="229" t="s">
        <v>218</v>
      </c>
      <c r="E279" s="43"/>
      <c r="F279" s="230" t="s">
        <v>509</v>
      </c>
      <c r="G279" s="43"/>
      <c r="H279" s="43"/>
      <c r="I279" s="231"/>
      <c r="J279" s="43"/>
      <c r="K279" s="43"/>
      <c r="L279" s="47"/>
      <c r="M279" s="232"/>
      <c r="N279" s="233"/>
      <c r="O279" s="87"/>
      <c r="P279" s="87"/>
      <c r="Q279" s="87"/>
      <c r="R279" s="87"/>
      <c r="S279" s="87"/>
      <c r="T279" s="88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T279" s="20" t="s">
        <v>218</v>
      </c>
      <c r="AU279" s="20" t="s">
        <v>81</v>
      </c>
    </row>
    <row r="280" s="2" customFormat="1" ht="24.15" customHeight="1">
      <c r="A280" s="41"/>
      <c r="B280" s="42"/>
      <c r="C280" s="216" t="s">
        <v>510</v>
      </c>
      <c r="D280" s="216" t="s">
        <v>211</v>
      </c>
      <c r="E280" s="217" t="s">
        <v>511</v>
      </c>
      <c r="F280" s="218" t="s">
        <v>512</v>
      </c>
      <c r="G280" s="219" t="s">
        <v>214</v>
      </c>
      <c r="H280" s="220">
        <v>2</v>
      </c>
      <c r="I280" s="221"/>
      <c r="J280" s="222">
        <f>ROUND(I280*H280,2)</f>
        <v>0</v>
      </c>
      <c r="K280" s="218" t="s">
        <v>215</v>
      </c>
      <c r="L280" s="47"/>
      <c r="M280" s="223" t="s">
        <v>19</v>
      </c>
      <c r="N280" s="224" t="s">
        <v>42</v>
      </c>
      <c r="O280" s="87"/>
      <c r="P280" s="225">
        <f>O280*H280</f>
        <v>0</v>
      </c>
      <c r="Q280" s="225">
        <v>0</v>
      </c>
      <c r="R280" s="225">
        <f>Q280*H280</f>
        <v>0</v>
      </c>
      <c r="S280" s="225">
        <v>0</v>
      </c>
      <c r="T280" s="226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227" t="s">
        <v>216</v>
      </c>
      <c r="AT280" s="227" t="s">
        <v>211</v>
      </c>
      <c r="AU280" s="227" t="s">
        <v>81</v>
      </c>
      <c r="AY280" s="20" t="s">
        <v>209</v>
      </c>
      <c r="BE280" s="228">
        <f>IF(N280="základní",J280,0)</f>
        <v>0</v>
      </c>
      <c r="BF280" s="228">
        <f>IF(N280="snížená",J280,0)</f>
        <v>0</v>
      </c>
      <c r="BG280" s="228">
        <f>IF(N280="zákl. přenesená",J280,0)</f>
        <v>0</v>
      </c>
      <c r="BH280" s="228">
        <f>IF(N280="sníž. přenesená",J280,0)</f>
        <v>0</v>
      </c>
      <c r="BI280" s="228">
        <f>IF(N280="nulová",J280,0)</f>
        <v>0</v>
      </c>
      <c r="BJ280" s="20" t="s">
        <v>79</v>
      </c>
      <c r="BK280" s="228">
        <f>ROUND(I280*H280,2)</f>
        <v>0</v>
      </c>
      <c r="BL280" s="20" t="s">
        <v>216</v>
      </c>
      <c r="BM280" s="227" t="s">
        <v>513</v>
      </c>
    </row>
    <row r="281" s="2" customFormat="1">
      <c r="A281" s="41"/>
      <c r="B281" s="42"/>
      <c r="C281" s="43"/>
      <c r="D281" s="229" t="s">
        <v>218</v>
      </c>
      <c r="E281" s="43"/>
      <c r="F281" s="230" t="s">
        <v>514</v>
      </c>
      <c r="G281" s="43"/>
      <c r="H281" s="43"/>
      <c r="I281" s="231"/>
      <c r="J281" s="43"/>
      <c r="K281" s="43"/>
      <c r="L281" s="47"/>
      <c r="M281" s="232"/>
      <c r="N281" s="233"/>
      <c r="O281" s="87"/>
      <c r="P281" s="87"/>
      <c r="Q281" s="87"/>
      <c r="R281" s="87"/>
      <c r="S281" s="87"/>
      <c r="T281" s="88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T281" s="20" t="s">
        <v>218</v>
      </c>
      <c r="AU281" s="20" t="s">
        <v>81</v>
      </c>
    </row>
    <row r="282" s="2" customFormat="1" ht="24.15" customHeight="1">
      <c r="A282" s="41"/>
      <c r="B282" s="42"/>
      <c r="C282" s="216" t="s">
        <v>515</v>
      </c>
      <c r="D282" s="216" t="s">
        <v>211</v>
      </c>
      <c r="E282" s="217" t="s">
        <v>516</v>
      </c>
      <c r="F282" s="218" t="s">
        <v>517</v>
      </c>
      <c r="G282" s="219" t="s">
        <v>214</v>
      </c>
      <c r="H282" s="220">
        <v>2</v>
      </c>
      <c r="I282" s="221"/>
      <c r="J282" s="222">
        <f>ROUND(I282*H282,2)</f>
        <v>0</v>
      </c>
      <c r="K282" s="218" t="s">
        <v>215</v>
      </c>
      <c r="L282" s="47"/>
      <c r="M282" s="223" t="s">
        <v>19</v>
      </c>
      <c r="N282" s="224" t="s">
        <v>42</v>
      </c>
      <c r="O282" s="87"/>
      <c r="P282" s="225">
        <f>O282*H282</f>
        <v>0</v>
      </c>
      <c r="Q282" s="225">
        <v>0</v>
      </c>
      <c r="R282" s="225">
        <f>Q282*H282</f>
        <v>0</v>
      </c>
      <c r="S282" s="225">
        <v>0</v>
      </c>
      <c r="T282" s="226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227" t="s">
        <v>216</v>
      </c>
      <c r="AT282" s="227" t="s">
        <v>211</v>
      </c>
      <c r="AU282" s="227" t="s">
        <v>81</v>
      </c>
      <c r="AY282" s="20" t="s">
        <v>209</v>
      </c>
      <c r="BE282" s="228">
        <f>IF(N282="základní",J282,0)</f>
        <v>0</v>
      </c>
      <c r="BF282" s="228">
        <f>IF(N282="snížená",J282,0)</f>
        <v>0</v>
      </c>
      <c r="BG282" s="228">
        <f>IF(N282="zákl. přenesená",J282,0)</f>
        <v>0</v>
      </c>
      <c r="BH282" s="228">
        <f>IF(N282="sníž. přenesená",J282,0)</f>
        <v>0</v>
      </c>
      <c r="BI282" s="228">
        <f>IF(N282="nulová",J282,0)</f>
        <v>0</v>
      </c>
      <c r="BJ282" s="20" t="s">
        <v>79</v>
      </c>
      <c r="BK282" s="228">
        <f>ROUND(I282*H282,2)</f>
        <v>0</v>
      </c>
      <c r="BL282" s="20" t="s">
        <v>216</v>
      </c>
      <c r="BM282" s="227" t="s">
        <v>518</v>
      </c>
    </row>
    <row r="283" s="2" customFormat="1">
      <c r="A283" s="41"/>
      <c r="B283" s="42"/>
      <c r="C283" s="43"/>
      <c r="D283" s="229" t="s">
        <v>218</v>
      </c>
      <c r="E283" s="43"/>
      <c r="F283" s="230" t="s">
        <v>519</v>
      </c>
      <c r="G283" s="43"/>
      <c r="H283" s="43"/>
      <c r="I283" s="231"/>
      <c r="J283" s="43"/>
      <c r="K283" s="43"/>
      <c r="L283" s="47"/>
      <c r="M283" s="232"/>
      <c r="N283" s="233"/>
      <c r="O283" s="87"/>
      <c r="P283" s="87"/>
      <c r="Q283" s="87"/>
      <c r="R283" s="87"/>
      <c r="S283" s="87"/>
      <c r="T283" s="88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T283" s="20" t="s">
        <v>218</v>
      </c>
      <c r="AU283" s="20" t="s">
        <v>81</v>
      </c>
    </row>
    <row r="284" s="2" customFormat="1" ht="24.15" customHeight="1">
      <c r="A284" s="41"/>
      <c r="B284" s="42"/>
      <c r="C284" s="216" t="s">
        <v>520</v>
      </c>
      <c r="D284" s="216" t="s">
        <v>211</v>
      </c>
      <c r="E284" s="217" t="s">
        <v>521</v>
      </c>
      <c r="F284" s="218" t="s">
        <v>522</v>
      </c>
      <c r="G284" s="219" t="s">
        <v>214</v>
      </c>
      <c r="H284" s="220">
        <v>6</v>
      </c>
      <c r="I284" s="221"/>
      <c r="J284" s="222">
        <f>ROUND(I284*H284,2)</f>
        <v>0</v>
      </c>
      <c r="K284" s="218" t="s">
        <v>215</v>
      </c>
      <c r="L284" s="47"/>
      <c r="M284" s="223" t="s">
        <v>19</v>
      </c>
      <c r="N284" s="224" t="s">
        <v>42</v>
      </c>
      <c r="O284" s="87"/>
      <c r="P284" s="225">
        <f>O284*H284</f>
        <v>0</v>
      </c>
      <c r="Q284" s="225">
        <v>0</v>
      </c>
      <c r="R284" s="225">
        <f>Q284*H284</f>
        <v>0</v>
      </c>
      <c r="S284" s="225">
        <v>0</v>
      </c>
      <c r="T284" s="226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227" t="s">
        <v>216</v>
      </c>
      <c r="AT284" s="227" t="s">
        <v>211</v>
      </c>
      <c r="AU284" s="227" t="s">
        <v>81</v>
      </c>
      <c r="AY284" s="20" t="s">
        <v>209</v>
      </c>
      <c r="BE284" s="228">
        <f>IF(N284="základní",J284,0)</f>
        <v>0</v>
      </c>
      <c r="BF284" s="228">
        <f>IF(N284="snížená",J284,0)</f>
        <v>0</v>
      </c>
      <c r="BG284" s="228">
        <f>IF(N284="zákl. přenesená",J284,0)</f>
        <v>0</v>
      </c>
      <c r="BH284" s="228">
        <f>IF(N284="sníž. přenesená",J284,0)</f>
        <v>0</v>
      </c>
      <c r="BI284" s="228">
        <f>IF(N284="nulová",J284,0)</f>
        <v>0</v>
      </c>
      <c r="BJ284" s="20" t="s">
        <v>79</v>
      </c>
      <c r="BK284" s="228">
        <f>ROUND(I284*H284,2)</f>
        <v>0</v>
      </c>
      <c r="BL284" s="20" t="s">
        <v>216</v>
      </c>
      <c r="BM284" s="227" t="s">
        <v>523</v>
      </c>
    </row>
    <row r="285" s="2" customFormat="1">
      <c r="A285" s="41"/>
      <c r="B285" s="42"/>
      <c r="C285" s="43"/>
      <c r="D285" s="229" t="s">
        <v>218</v>
      </c>
      <c r="E285" s="43"/>
      <c r="F285" s="230" t="s">
        <v>524</v>
      </c>
      <c r="G285" s="43"/>
      <c r="H285" s="43"/>
      <c r="I285" s="231"/>
      <c r="J285" s="43"/>
      <c r="K285" s="43"/>
      <c r="L285" s="47"/>
      <c r="M285" s="232"/>
      <c r="N285" s="233"/>
      <c r="O285" s="87"/>
      <c r="P285" s="87"/>
      <c r="Q285" s="87"/>
      <c r="R285" s="87"/>
      <c r="S285" s="87"/>
      <c r="T285" s="88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T285" s="20" t="s">
        <v>218</v>
      </c>
      <c r="AU285" s="20" t="s">
        <v>81</v>
      </c>
    </row>
    <row r="286" s="2" customFormat="1" ht="24.15" customHeight="1">
      <c r="A286" s="41"/>
      <c r="B286" s="42"/>
      <c r="C286" s="216" t="s">
        <v>525</v>
      </c>
      <c r="D286" s="216" t="s">
        <v>211</v>
      </c>
      <c r="E286" s="217" t="s">
        <v>526</v>
      </c>
      <c r="F286" s="218" t="s">
        <v>527</v>
      </c>
      <c r="G286" s="219" t="s">
        <v>214</v>
      </c>
      <c r="H286" s="220">
        <v>2</v>
      </c>
      <c r="I286" s="221"/>
      <c r="J286" s="222">
        <f>ROUND(I286*H286,2)</f>
        <v>0</v>
      </c>
      <c r="K286" s="218" t="s">
        <v>215</v>
      </c>
      <c r="L286" s="47"/>
      <c r="M286" s="223" t="s">
        <v>19</v>
      </c>
      <c r="N286" s="224" t="s">
        <v>42</v>
      </c>
      <c r="O286" s="87"/>
      <c r="P286" s="225">
        <f>O286*H286</f>
        <v>0</v>
      </c>
      <c r="Q286" s="225">
        <v>0</v>
      </c>
      <c r="R286" s="225">
        <f>Q286*H286</f>
        <v>0</v>
      </c>
      <c r="S286" s="225">
        <v>0</v>
      </c>
      <c r="T286" s="226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227" t="s">
        <v>216</v>
      </c>
      <c r="AT286" s="227" t="s">
        <v>211</v>
      </c>
      <c r="AU286" s="227" t="s">
        <v>81</v>
      </c>
      <c r="AY286" s="20" t="s">
        <v>209</v>
      </c>
      <c r="BE286" s="228">
        <f>IF(N286="základní",J286,0)</f>
        <v>0</v>
      </c>
      <c r="BF286" s="228">
        <f>IF(N286="snížená",J286,0)</f>
        <v>0</v>
      </c>
      <c r="BG286" s="228">
        <f>IF(N286="zákl. přenesená",J286,0)</f>
        <v>0</v>
      </c>
      <c r="BH286" s="228">
        <f>IF(N286="sníž. přenesená",J286,0)</f>
        <v>0</v>
      </c>
      <c r="BI286" s="228">
        <f>IF(N286="nulová",J286,0)</f>
        <v>0</v>
      </c>
      <c r="BJ286" s="20" t="s">
        <v>79</v>
      </c>
      <c r="BK286" s="228">
        <f>ROUND(I286*H286,2)</f>
        <v>0</v>
      </c>
      <c r="BL286" s="20" t="s">
        <v>216</v>
      </c>
      <c r="BM286" s="227" t="s">
        <v>528</v>
      </c>
    </row>
    <row r="287" s="2" customFormat="1">
      <c r="A287" s="41"/>
      <c r="B287" s="42"/>
      <c r="C287" s="43"/>
      <c r="D287" s="229" t="s">
        <v>218</v>
      </c>
      <c r="E287" s="43"/>
      <c r="F287" s="230" t="s">
        <v>529</v>
      </c>
      <c r="G287" s="43"/>
      <c r="H287" s="43"/>
      <c r="I287" s="231"/>
      <c r="J287" s="43"/>
      <c r="K287" s="43"/>
      <c r="L287" s="47"/>
      <c r="M287" s="232"/>
      <c r="N287" s="233"/>
      <c r="O287" s="87"/>
      <c r="P287" s="87"/>
      <c r="Q287" s="87"/>
      <c r="R287" s="87"/>
      <c r="S287" s="87"/>
      <c r="T287" s="88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T287" s="20" t="s">
        <v>218</v>
      </c>
      <c r="AU287" s="20" t="s">
        <v>81</v>
      </c>
    </row>
    <row r="288" s="2" customFormat="1" ht="24.15" customHeight="1">
      <c r="A288" s="41"/>
      <c r="B288" s="42"/>
      <c r="C288" s="216" t="s">
        <v>530</v>
      </c>
      <c r="D288" s="216" t="s">
        <v>211</v>
      </c>
      <c r="E288" s="217" t="s">
        <v>531</v>
      </c>
      <c r="F288" s="218" t="s">
        <v>532</v>
      </c>
      <c r="G288" s="219" t="s">
        <v>214</v>
      </c>
      <c r="H288" s="220">
        <v>2</v>
      </c>
      <c r="I288" s="221"/>
      <c r="J288" s="222">
        <f>ROUND(I288*H288,2)</f>
        <v>0</v>
      </c>
      <c r="K288" s="218" t="s">
        <v>215</v>
      </c>
      <c r="L288" s="47"/>
      <c r="M288" s="223" t="s">
        <v>19</v>
      </c>
      <c r="N288" s="224" t="s">
        <v>42</v>
      </c>
      <c r="O288" s="87"/>
      <c r="P288" s="225">
        <f>O288*H288</f>
        <v>0</v>
      </c>
      <c r="Q288" s="225">
        <v>0</v>
      </c>
      <c r="R288" s="225">
        <f>Q288*H288</f>
        <v>0</v>
      </c>
      <c r="S288" s="225">
        <v>0</v>
      </c>
      <c r="T288" s="226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227" t="s">
        <v>216</v>
      </c>
      <c r="AT288" s="227" t="s">
        <v>211</v>
      </c>
      <c r="AU288" s="227" t="s">
        <v>81</v>
      </c>
      <c r="AY288" s="20" t="s">
        <v>209</v>
      </c>
      <c r="BE288" s="228">
        <f>IF(N288="základní",J288,0)</f>
        <v>0</v>
      </c>
      <c r="BF288" s="228">
        <f>IF(N288="snížená",J288,0)</f>
        <v>0</v>
      </c>
      <c r="BG288" s="228">
        <f>IF(N288="zákl. přenesená",J288,0)</f>
        <v>0</v>
      </c>
      <c r="BH288" s="228">
        <f>IF(N288="sníž. přenesená",J288,0)</f>
        <v>0</v>
      </c>
      <c r="BI288" s="228">
        <f>IF(N288="nulová",J288,0)</f>
        <v>0</v>
      </c>
      <c r="BJ288" s="20" t="s">
        <v>79</v>
      </c>
      <c r="BK288" s="228">
        <f>ROUND(I288*H288,2)</f>
        <v>0</v>
      </c>
      <c r="BL288" s="20" t="s">
        <v>216</v>
      </c>
      <c r="BM288" s="227" t="s">
        <v>533</v>
      </c>
    </row>
    <row r="289" s="2" customFormat="1">
      <c r="A289" s="41"/>
      <c r="B289" s="42"/>
      <c r="C289" s="43"/>
      <c r="D289" s="229" t="s">
        <v>218</v>
      </c>
      <c r="E289" s="43"/>
      <c r="F289" s="230" t="s">
        <v>534</v>
      </c>
      <c r="G289" s="43"/>
      <c r="H289" s="43"/>
      <c r="I289" s="231"/>
      <c r="J289" s="43"/>
      <c r="K289" s="43"/>
      <c r="L289" s="47"/>
      <c r="M289" s="232"/>
      <c r="N289" s="233"/>
      <c r="O289" s="87"/>
      <c r="P289" s="87"/>
      <c r="Q289" s="87"/>
      <c r="R289" s="87"/>
      <c r="S289" s="87"/>
      <c r="T289" s="88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T289" s="20" t="s">
        <v>218</v>
      </c>
      <c r="AU289" s="20" t="s">
        <v>81</v>
      </c>
    </row>
    <row r="290" s="2" customFormat="1" ht="37.8" customHeight="1">
      <c r="A290" s="41"/>
      <c r="B290" s="42"/>
      <c r="C290" s="216" t="s">
        <v>535</v>
      </c>
      <c r="D290" s="216" t="s">
        <v>211</v>
      </c>
      <c r="E290" s="217" t="s">
        <v>536</v>
      </c>
      <c r="F290" s="218" t="s">
        <v>537</v>
      </c>
      <c r="G290" s="219" t="s">
        <v>214</v>
      </c>
      <c r="H290" s="220">
        <v>28</v>
      </c>
      <c r="I290" s="221"/>
      <c r="J290" s="222">
        <f>ROUND(I290*H290,2)</f>
        <v>0</v>
      </c>
      <c r="K290" s="218" t="s">
        <v>215</v>
      </c>
      <c r="L290" s="47"/>
      <c r="M290" s="223" t="s">
        <v>19</v>
      </c>
      <c r="N290" s="224" t="s">
        <v>42</v>
      </c>
      <c r="O290" s="87"/>
      <c r="P290" s="225">
        <f>O290*H290</f>
        <v>0</v>
      </c>
      <c r="Q290" s="225">
        <v>0</v>
      </c>
      <c r="R290" s="225">
        <f>Q290*H290</f>
        <v>0</v>
      </c>
      <c r="S290" s="225">
        <v>0</v>
      </c>
      <c r="T290" s="226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227" t="s">
        <v>216</v>
      </c>
      <c r="AT290" s="227" t="s">
        <v>211</v>
      </c>
      <c r="AU290" s="227" t="s">
        <v>81</v>
      </c>
      <c r="AY290" s="20" t="s">
        <v>209</v>
      </c>
      <c r="BE290" s="228">
        <f>IF(N290="základní",J290,0)</f>
        <v>0</v>
      </c>
      <c r="BF290" s="228">
        <f>IF(N290="snížená",J290,0)</f>
        <v>0</v>
      </c>
      <c r="BG290" s="228">
        <f>IF(N290="zákl. přenesená",J290,0)</f>
        <v>0</v>
      </c>
      <c r="BH290" s="228">
        <f>IF(N290="sníž. přenesená",J290,0)</f>
        <v>0</v>
      </c>
      <c r="BI290" s="228">
        <f>IF(N290="nulová",J290,0)</f>
        <v>0</v>
      </c>
      <c r="BJ290" s="20" t="s">
        <v>79</v>
      </c>
      <c r="BK290" s="228">
        <f>ROUND(I290*H290,2)</f>
        <v>0</v>
      </c>
      <c r="BL290" s="20" t="s">
        <v>216</v>
      </c>
      <c r="BM290" s="227" t="s">
        <v>538</v>
      </c>
    </row>
    <row r="291" s="2" customFormat="1">
      <c r="A291" s="41"/>
      <c r="B291" s="42"/>
      <c r="C291" s="43"/>
      <c r="D291" s="229" t="s">
        <v>218</v>
      </c>
      <c r="E291" s="43"/>
      <c r="F291" s="230" t="s">
        <v>539</v>
      </c>
      <c r="G291" s="43"/>
      <c r="H291" s="43"/>
      <c r="I291" s="231"/>
      <c r="J291" s="43"/>
      <c r="K291" s="43"/>
      <c r="L291" s="47"/>
      <c r="M291" s="232"/>
      <c r="N291" s="233"/>
      <c r="O291" s="87"/>
      <c r="P291" s="87"/>
      <c r="Q291" s="87"/>
      <c r="R291" s="87"/>
      <c r="S291" s="87"/>
      <c r="T291" s="88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T291" s="20" t="s">
        <v>218</v>
      </c>
      <c r="AU291" s="20" t="s">
        <v>81</v>
      </c>
    </row>
    <row r="292" s="14" customFormat="1">
      <c r="A292" s="14"/>
      <c r="B292" s="245"/>
      <c r="C292" s="246"/>
      <c r="D292" s="236" t="s">
        <v>220</v>
      </c>
      <c r="E292" s="246"/>
      <c r="F292" s="248" t="s">
        <v>540</v>
      </c>
      <c r="G292" s="246"/>
      <c r="H292" s="249">
        <v>28</v>
      </c>
      <c r="I292" s="250"/>
      <c r="J292" s="246"/>
      <c r="K292" s="246"/>
      <c r="L292" s="251"/>
      <c r="M292" s="252"/>
      <c r="N292" s="253"/>
      <c r="O292" s="253"/>
      <c r="P292" s="253"/>
      <c r="Q292" s="253"/>
      <c r="R292" s="253"/>
      <c r="S292" s="253"/>
      <c r="T292" s="25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5" t="s">
        <v>220</v>
      </c>
      <c r="AU292" s="255" t="s">
        <v>81</v>
      </c>
      <c r="AV292" s="14" t="s">
        <v>81</v>
      </c>
      <c r="AW292" s="14" t="s">
        <v>4</v>
      </c>
      <c r="AX292" s="14" t="s">
        <v>79</v>
      </c>
      <c r="AY292" s="255" t="s">
        <v>209</v>
      </c>
    </row>
    <row r="293" s="2" customFormat="1" ht="37.8" customHeight="1">
      <c r="A293" s="41"/>
      <c r="B293" s="42"/>
      <c r="C293" s="216" t="s">
        <v>541</v>
      </c>
      <c r="D293" s="216" t="s">
        <v>211</v>
      </c>
      <c r="E293" s="217" t="s">
        <v>542</v>
      </c>
      <c r="F293" s="218" t="s">
        <v>543</v>
      </c>
      <c r="G293" s="219" t="s">
        <v>214</v>
      </c>
      <c r="H293" s="220">
        <v>84</v>
      </c>
      <c r="I293" s="221"/>
      <c r="J293" s="222">
        <f>ROUND(I293*H293,2)</f>
        <v>0</v>
      </c>
      <c r="K293" s="218" t="s">
        <v>215</v>
      </c>
      <c r="L293" s="47"/>
      <c r="M293" s="223" t="s">
        <v>19</v>
      </c>
      <c r="N293" s="224" t="s">
        <v>42</v>
      </c>
      <c r="O293" s="87"/>
      <c r="P293" s="225">
        <f>O293*H293</f>
        <v>0</v>
      </c>
      <c r="Q293" s="225">
        <v>0</v>
      </c>
      <c r="R293" s="225">
        <f>Q293*H293</f>
        <v>0</v>
      </c>
      <c r="S293" s="225">
        <v>0</v>
      </c>
      <c r="T293" s="226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227" t="s">
        <v>216</v>
      </c>
      <c r="AT293" s="227" t="s">
        <v>211</v>
      </c>
      <c r="AU293" s="227" t="s">
        <v>81</v>
      </c>
      <c r="AY293" s="20" t="s">
        <v>209</v>
      </c>
      <c r="BE293" s="228">
        <f>IF(N293="základní",J293,0)</f>
        <v>0</v>
      </c>
      <c r="BF293" s="228">
        <f>IF(N293="snížená",J293,0)</f>
        <v>0</v>
      </c>
      <c r="BG293" s="228">
        <f>IF(N293="zákl. přenesená",J293,0)</f>
        <v>0</v>
      </c>
      <c r="BH293" s="228">
        <f>IF(N293="sníž. přenesená",J293,0)</f>
        <v>0</v>
      </c>
      <c r="BI293" s="228">
        <f>IF(N293="nulová",J293,0)</f>
        <v>0</v>
      </c>
      <c r="BJ293" s="20" t="s">
        <v>79</v>
      </c>
      <c r="BK293" s="228">
        <f>ROUND(I293*H293,2)</f>
        <v>0</v>
      </c>
      <c r="BL293" s="20" t="s">
        <v>216</v>
      </c>
      <c r="BM293" s="227" t="s">
        <v>544</v>
      </c>
    </row>
    <row r="294" s="2" customFormat="1">
      <c r="A294" s="41"/>
      <c r="B294" s="42"/>
      <c r="C294" s="43"/>
      <c r="D294" s="229" t="s">
        <v>218</v>
      </c>
      <c r="E294" s="43"/>
      <c r="F294" s="230" t="s">
        <v>545</v>
      </c>
      <c r="G294" s="43"/>
      <c r="H294" s="43"/>
      <c r="I294" s="231"/>
      <c r="J294" s="43"/>
      <c r="K294" s="43"/>
      <c r="L294" s="47"/>
      <c r="M294" s="232"/>
      <c r="N294" s="233"/>
      <c r="O294" s="87"/>
      <c r="P294" s="87"/>
      <c r="Q294" s="87"/>
      <c r="R294" s="87"/>
      <c r="S294" s="87"/>
      <c r="T294" s="88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T294" s="20" t="s">
        <v>218</v>
      </c>
      <c r="AU294" s="20" t="s">
        <v>81</v>
      </c>
    </row>
    <row r="295" s="14" customFormat="1">
      <c r="A295" s="14"/>
      <c r="B295" s="245"/>
      <c r="C295" s="246"/>
      <c r="D295" s="236" t="s">
        <v>220</v>
      </c>
      <c r="E295" s="246"/>
      <c r="F295" s="248" t="s">
        <v>546</v>
      </c>
      <c r="G295" s="246"/>
      <c r="H295" s="249">
        <v>84</v>
      </c>
      <c r="I295" s="250"/>
      <c r="J295" s="246"/>
      <c r="K295" s="246"/>
      <c r="L295" s="251"/>
      <c r="M295" s="252"/>
      <c r="N295" s="253"/>
      <c r="O295" s="253"/>
      <c r="P295" s="253"/>
      <c r="Q295" s="253"/>
      <c r="R295" s="253"/>
      <c r="S295" s="253"/>
      <c r="T295" s="25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5" t="s">
        <v>220</v>
      </c>
      <c r="AU295" s="255" t="s">
        <v>81</v>
      </c>
      <c r="AV295" s="14" t="s">
        <v>81</v>
      </c>
      <c r="AW295" s="14" t="s">
        <v>4</v>
      </c>
      <c r="AX295" s="14" t="s">
        <v>79</v>
      </c>
      <c r="AY295" s="255" t="s">
        <v>209</v>
      </c>
    </row>
    <row r="296" s="2" customFormat="1" ht="37.8" customHeight="1">
      <c r="A296" s="41"/>
      <c r="B296" s="42"/>
      <c r="C296" s="216" t="s">
        <v>547</v>
      </c>
      <c r="D296" s="216" t="s">
        <v>211</v>
      </c>
      <c r="E296" s="217" t="s">
        <v>548</v>
      </c>
      <c r="F296" s="218" t="s">
        <v>549</v>
      </c>
      <c r="G296" s="219" t="s">
        <v>214</v>
      </c>
      <c r="H296" s="220">
        <v>28</v>
      </c>
      <c r="I296" s="221"/>
      <c r="J296" s="222">
        <f>ROUND(I296*H296,2)</f>
        <v>0</v>
      </c>
      <c r="K296" s="218" t="s">
        <v>215</v>
      </c>
      <c r="L296" s="47"/>
      <c r="M296" s="223" t="s">
        <v>19</v>
      </c>
      <c r="N296" s="224" t="s">
        <v>42</v>
      </c>
      <c r="O296" s="87"/>
      <c r="P296" s="225">
        <f>O296*H296</f>
        <v>0</v>
      </c>
      <c r="Q296" s="225">
        <v>0</v>
      </c>
      <c r="R296" s="225">
        <f>Q296*H296</f>
        <v>0</v>
      </c>
      <c r="S296" s="225">
        <v>0</v>
      </c>
      <c r="T296" s="226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227" t="s">
        <v>216</v>
      </c>
      <c r="AT296" s="227" t="s">
        <v>211</v>
      </c>
      <c r="AU296" s="227" t="s">
        <v>81</v>
      </c>
      <c r="AY296" s="20" t="s">
        <v>209</v>
      </c>
      <c r="BE296" s="228">
        <f>IF(N296="základní",J296,0)</f>
        <v>0</v>
      </c>
      <c r="BF296" s="228">
        <f>IF(N296="snížená",J296,0)</f>
        <v>0</v>
      </c>
      <c r="BG296" s="228">
        <f>IF(N296="zákl. přenesená",J296,0)</f>
        <v>0</v>
      </c>
      <c r="BH296" s="228">
        <f>IF(N296="sníž. přenesená",J296,0)</f>
        <v>0</v>
      </c>
      <c r="BI296" s="228">
        <f>IF(N296="nulová",J296,0)</f>
        <v>0</v>
      </c>
      <c r="BJ296" s="20" t="s">
        <v>79</v>
      </c>
      <c r="BK296" s="228">
        <f>ROUND(I296*H296,2)</f>
        <v>0</v>
      </c>
      <c r="BL296" s="20" t="s">
        <v>216</v>
      </c>
      <c r="BM296" s="227" t="s">
        <v>550</v>
      </c>
    </row>
    <row r="297" s="2" customFormat="1">
      <c r="A297" s="41"/>
      <c r="B297" s="42"/>
      <c r="C297" s="43"/>
      <c r="D297" s="229" t="s">
        <v>218</v>
      </c>
      <c r="E297" s="43"/>
      <c r="F297" s="230" t="s">
        <v>551</v>
      </c>
      <c r="G297" s="43"/>
      <c r="H297" s="43"/>
      <c r="I297" s="231"/>
      <c r="J297" s="43"/>
      <c r="K297" s="43"/>
      <c r="L297" s="47"/>
      <c r="M297" s="232"/>
      <c r="N297" s="233"/>
      <c r="O297" s="87"/>
      <c r="P297" s="87"/>
      <c r="Q297" s="87"/>
      <c r="R297" s="87"/>
      <c r="S297" s="87"/>
      <c r="T297" s="88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T297" s="20" t="s">
        <v>218</v>
      </c>
      <c r="AU297" s="20" t="s">
        <v>81</v>
      </c>
    </row>
    <row r="298" s="14" customFormat="1">
      <c r="A298" s="14"/>
      <c r="B298" s="245"/>
      <c r="C298" s="246"/>
      <c r="D298" s="236" t="s">
        <v>220</v>
      </c>
      <c r="E298" s="246"/>
      <c r="F298" s="248" t="s">
        <v>540</v>
      </c>
      <c r="G298" s="246"/>
      <c r="H298" s="249">
        <v>28</v>
      </c>
      <c r="I298" s="250"/>
      <c r="J298" s="246"/>
      <c r="K298" s="246"/>
      <c r="L298" s="251"/>
      <c r="M298" s="252"/>
      <c r="N298" s="253"/>
      <c r="O298" s="253"/>
      <c r="P298" s="253"/>
      <c r="Q298" s="253"/>
      <c r="R298" s="253"/>
      <c r="S298" s="253"/>
      <c r="T298" s="25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55" t="s">
        <v>220</v>
      </c>
      <c r="AU298" s="255" t="s">
        <v>81</v>
      </c>
      <c r="AV298" s="14" t="s">
        <v>81</v>
      </c>
      <c r="AW298" s="14" t="s">
        <v>4</v>
      </c>
      <c r="AX298" s="14" t="s">
        <v>79</v>
      </c>
      <c r="AY298" s="255" t="s">
        <v>209</v>
      </c>
    </row>
    <row r="299" s="2" customFormat="1" ht="37.8" customHeight="1">
      <c r="A299" s="41"/>
      <c r="B299" s="42"/>
      <c r="C299" s="216" t="s">
        <v>552</v>
      </c>
      <c r="D299" s="216" t="s">
        <v>211</v>
      </c>
      <c r="E299" s="217" t="s">
        <v>553</v>
      </c>
      <c r="F299" s="218" t="s">
        <v>554</v>
      </c>
      <c r="G299" s="219" t="s">
        <v>214</v>
      </c>
      <c r="H299" s="220">
        <v>28</v>
      </c>
      <c r="I299" s="221"/>
      <c r="J299" s="222">
        <f>ROUND(I299*H299,2)</f>
        <v>0</v>
      </c>
      <c r="K299" s="218" t="s">
        <v>215</v>
      </c>
      <c r="L299" s="47"/>
      <c r="M299" s="223" t="s">
        <v>19</v>
      </c>
      <c r="N299" s="224" t="s">
        <v>42</v>
      </c>
      <c r="O299" s="87"/>
      <c r="P299" s="225">
        <f>O299*H299</f>
        <v>0</v>
      </c>
      <c r="Q299" s="225">
        <v>0</v>
      </c>
      <c r="R299" s="225">
        <f>Q299*H299</f>
        <v>0</v>
      </c>
      <c r="S299" s="225">
        <v>0</v>
      </c>
      <c r="T299" s="226">
        <f>S299*H299</f>
        <v>0</v>
      </c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R299" s="227" t="s">
        <v>216</v>
      </c>
      <c r="AT299" s="227" t="s">
        <v>211</v>
      </c>
      <c r="AU299" s="227" t="s">
        <v>81</v>
      </c>
      <c r="AY299" s="20" t="s">
        <v>209</v>
      </c>
      <c r="BE299" s="228">
        <f>IF(N299="základní",J299,0)</f>
        <v>0</v>
      </c>
      <c r="BF299" s="228">
        <f>IF(N299="snížená",J299,0)</f>
        <v>0</v>
      </c>
      <c r="BG299" s="228">
        <f>IF(N299="zákl. přenesená",J299,0)</f>
        <v>0</v>
      </c>
      <c r="BH299" s="228">
        <f>IF(N299="sníž. přenesená",J299,0)</f>
        <v>0</v>
      </c>
      <c r="BI299" s="228">
        <f>IF(N299="nulová",J299,0)</f>
        <v>0</v>
      </c>
      <c r="BJ299" s="20" t="s">
        <v>79</v>
      </c>
      <c r="BK299" s="228">
        <f>ROUND(I299*H299,2)</f>
        <v>0</v>
      </c>
      <c r="BL299" s="20" t="s">
        <v>216</v>
      </c>
      <c r="BM299" s="227" t="s">
        <v>555</v>
      </c>
    </row>
    <row r="300" s="2" customFormat="1">
      <c r="A300" s="41"/>
      <c r="B300" s="42"/>
      <c r="C300" s="43"/>
      <c r="D300" s="229" t="s">
        <v>218</v>
      </c>
      <c r="E300" s="43"/>
      <c r="F300" s="230" t="s">
        <v>556</v>
      </c>
      <c r="G300" s="43"/>
      <c r="H300" s="43"/>
      <c r="I300" s="231"/>
      <c r="J300" s="43"/>
      <c r="K300" s="43"/>
      <c r="L300" s="47"/>
      <c r="M300" s="232"/>
      <c r="N300" s="233"/>
      <c r="O300" s="87"/>
      <c r="P300" s="87"/>
      <c r="Q300" s="87"/>
      <c r="R300" s="87"/>
      <c r="S300" s="87"/>
      <c r="T300" s="88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T300" s="20" t="s">
        <v>218</v>
      </c>
      <c r="AU300" s="20" t="s">
        <v>81</v>
      </c>
    </row>
    <row r="301" s="14" customFormat="1">
      <c r="A301" s="14"/>
      <c r="B301" s="245"/>
      <c r="C301" s="246"/>
      <c r="D301" s="236" t="s">
        <v>220</v>
      </c>
      <c r="E301" s="246"/>
      <c r="F301" s="248" t="s">
        <v>540</v>
      </c>
      <c r="G301" s="246"/>
      <c r="H301" s="249">
        <v>28</v>
      </c>
      <c r="I301" s="250"/>
      <c r="J301" s="246"/>
      <c r="K301" s="246"/>
      <c r="L301" s="251"/>
      <c r="M301" s="252"/>
      <c r="N301" s="253"/>
      <c r="O301" s="253"/>
      <c r="P301" s="253"/>
      <c r="Q301" s="253"/>
      <c r="R301" s="253"/>
      <c r="S301" s="253"/>
      <c r="T301" s="25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5" t="s">
        <v>220</v>
      </c>
      <c r="AU301" s="255" t="s">
        <v>81</v>
      </c>
      <c r="AV301" s="14" t="s">
        <v>81</v>
      </c>
      <c r="AW301" s="14" t="s">
        <v>4</v>
      </c>
      <c r="AX301" s="14" t="s">
        <v>79</v>
      </c>
      <c r="AY301" s="255" t="s">
        <v>209</v>
      </c>
    </row>
    <row r="302" s="2" customFormat="1" ht="33" customHeight="1">
      <c r="A302" s="41"/>
      <c r="B302" s="42"/>
      <c r="C302" s="216" t="s">
        <v>557</v>
      </c>
      <c r="D302" s="216" t="s">
        <v>211</v>
      </c>
      <c r="E302" s="217" t="s">
        <v>558</v>
      </c>
      <c r="F302" s="218" t="s">
        <v>559</v>
      </c>
      <c r="G302" s="219" t="s">
        <v>214</v>
      </c>
      <c r="H302" s="220">
        <v>28</v>
      </c>
      <c r="I302" s="221"/>
      <c r="J302" s="222">
        <f>ROUND(I302*H302,2)</f>
        <v>0</v>
      </c>
      <c r="K302" s="218" t="s">
        <v>215</v>
      </c>
      <c r="L302" s="47"/>
      <c r="M302" s="223" t="s">
        <v>19</v>
      </c>
      <c r="N302" s="224" t="s">
        <v>42</v>
      </c>
      <c r="O302" s="87"/>
      <c r="P302" s="225">
        <f>O302*H302</f>
        <v>0</v>
      </c>
      <c r="Q302" s="225">
        <v>0</v>
      </c>
      <c r="R302" s="225">
        <f>Q302*H302</f>
        <v>0</v>
      </c>
      <c r="S302" s="225">
        <v>0</v>
      </c>
      <c r="T302" s="226">
        <f>S302*H302</f>
        <v>0</v>
      </c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R302" s="227" t="s">
        <v>216</v>
      </c>
      <c r="AT302" s="227" t="s">
        <v>211</v>
      </c>
      <c r="AU302" s="227" t="s">
        <v>81</v>
      </c>
      <c r="AY302" s="20" t="s">
        <v>209</v>
      </c>
      <c r="BE302" s="228">
        <f>IF(N302="základní",J302,0)</f>
        <v>0</v>
      </c>
      <c r="BF302" s="228">
        <f>IF(N302="snížená",J302,0)</f>
        <v>0</v>
      </c>
      <c r="BG302" s="228">
        <f>IF(N302="zákl. přenesená",J302,0)</f>
        <v>0</v>
      </c>
      <c r="BH302" s="228">
        <f>IF(N302="sníž. přenesená",J302,0)</f>
        <v>0</v>
      </c>
      <c r="BI302" s="228">
        <f>IF(N302="nulová",J302,0)</f>
        <v>0</v>
      </c>
      <c r="BJ302" s="20" t="s">
        <v>79</v>
      </c>
      <c r="BK302" s="228">
        <f>ROUND(I302*H302,2)</f>
        <v>0</v>
      </c>
      <c r="BL302" s="20" t="s">
        <v>216</v>
      </c>
      <c r="BM302" s="227" t="s">
        <v>560</v>
      </c>
    </row>
    <row r="303" s="2" customFormat="1">
      <c r="A303" s="41"/>
      <c r="B303" s="42"/>
      <c r="C303" s="43"/>
      <c r="D303" s="229" t="s">
        <v>218</v>
      </c>
      <c r="E303" s="43"/>
      <c r="F303" s="230" t="s">
        <v>561</v>
      </c>
      <c r="G303" s="43"/>
      <c r="H303" s="43"/>
      <c r="I303" s="231"/>
      <c r="J303" s="43"/>
      <c r="K303" s="43"/>
      <c r="L303" s="47"/>
      <c r="M303" s="232"/>
      <c r="N303" s="233"/>
      <c r="O303" s="87"/>
      <c r="P303" s="87"/>
      <c r="Q303" s="87"/>
      <c r="R303" s="87"/>
      <c r="S303" s="87"/>
      <c r="T303" s="88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T303" s="20" t="s">
        <v>218</v>
      </c>
      <c r="AU303" s="20" t="s">
        <v>81</v>
      </c>
    </row>
    <row r="304" s="14" customFormat="1">
      <c r="A304" s="14"/>
      <c r="B304" s="245"/>
      <c r="C304" s="246"/>
      <c r="D304" s="236" t="s">
        <v>220</v>
      </c>
      <c r="E304" s="246"/>
      <c r="F304" s="248" t="s">
        <v>540</v>
      </c>
      <c r="G304" s="246"/>
      <c r="H304" s="249">
        <v>28</v>
      </c>
      <c r="I304" s="250"/>
      <c r="J304" s="246"/>
      <c r="K304" s="246"/>
      <c r="L304" s="251"/>
      <c r="M304" s="252"/>
      <c r="N304" s="253"/>
      <c r="O304" s="253"/>
      <c r="P304" s="253"/>
      <c r="Q304" s="253"/>
      <c r="R304" s="253"/>
      <c r="S304" s="253"/>
      <c r="T304" s="25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5" t="s">
        <v>220</v>
      </c>
      <c r="AU304" s="255" t="s">
        <v>81</v>
      </c>
      <c r="AV304" s="14" t="s">
        <v>81</v>
      </c>
      <c r="AW304" s="14" t="s">
        <v>4</v>
      </c>
      <c r="AX304" s="14" t="s">
        <v>79</v>
      </c>
      <c r="AY304" s="255" t="s">
        <v>209</v>
      </c>
    </row>
    <row r="305" s="2" customFormat="1" ht="33" customHeight="1">
      <c r="A305" s="41"/>
      <c r="B305" s="42"/>
      <c r="C305" s="216" t="s">
        <v>562</v>
      </c>
      <c r="D305" s="216" t="s">
        <v>211</v>
      </c>
      <c r="E305" s="217" t="s">
        <v>563</v>
      </c>
      <c r="F305" s="218" t="s">
        <v>564</v>
      </c>
      <c r="G305" s="219" t="s">
        <v>214</v>
      </c>
      <c r="H305" s="220">
        <v>84</v>
      </c>
      <c r="I305" s="221"/>
      <c r="J305" s="222">
        <f>ROUND(I305*H305,2)</f>
        <v>0</v>
      </c>
      <c r="K305" s="218" t="s">
        <v>215</v>
      </c>
      <c r="L305" s="47"/>
      <c r="M305" s="223" t="s">
        <v>19</v>
      </c>
      <c r="N305" s="224" t="s">
        <v>42</v>
      </c>
      <c r="O305" s="87"/>
      <c r="P305" s="225">
        <f>O305*H305</f>
        <v>0</v>
      </c>
      <c r="Q305" s="225">
        <v>0</v>
      </c>
      <c r="R305" s="225">
        <f>Q305*H305</f>
        <v>0</v>
      </c>
      <c r="S305" s="225">
        <v>0</v>
      </c>
      <c r="T305" s="226">
        <f>S305*H305</f>
        <v>0</v>
      </c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R305" s="227" t="s">
        <v>216</v>
      </c>
      <c r="AT305" s="227" t="s">
        <v>211</v>
      </c>
      <c r="AU305" s="227" t="s">
        <v>81</v>
      </c>
      <c r="AY305" s="20" t="s">
        <v>209</v>
      </c>
      <c r="BE305" s="228">
        <f>IF(N305="základní",J305,0)</f>
        <v>0</v>
      </c>
      <c r="BF305" s="228">
        <f>IF(N305="snížená",J305,0)</f>
        <v>0</v>
      </c>
      <c r="BG305" s="228">
        <f>IF(N305="zákl. přenesená",J305,0)</f>
        <v>0</v>
      </c>
      <c r="BH305" s="228">
        <f>IF(N305="sníž. přenesená",J305,0)</f>
        <v>0</v>
      </c>
      <c r="BI305" s="228">
        <f>IF(N305="nulová",J305,0)</f>
        <v>0</v>
      </c>
      <c r="BJ305" s="20" t="s">
        <v>79</v>
      </c>
      <c r="BK305" s="228">
        <f>ROUND(I305*H305,2)</f>
        <v>0</v>
      </c>
      <c r="BL305" s="20" t="s">
        <v>216</v>
      </c>
      <c r="BM305" s="227" t="s">
        <v>565</v>
      </c>
    </row>
    <row r="306" s="2" customFormat="1">
      <c r="A306" s="41"/>
      <c r="B306" s="42"/>
      <c r="C306" s="43"/>
      <c r="D306" s="229" t="s">
        <v>218</v>
      </c>
      <c r="E306" s="43"/>
      <c r="F306" s="230" t="s">
        <v>566</v>
      </c>
      <c r="G306" s="43"/>
      <c r="H306" s="43"/>
      <c r="I306" s="231"/>
      <c r="J306" s="43"/>
      <c r="K306" s="43"/>
      <c r="L306" s="47"/>
      <c r="M306" s="232"/>
      <c r="N306" s="233"/>
      <c r="O306" s="87"/>
      <c r="P306" s="87"/>
      <c r="Q306" s="87"/>
      <c r="R306" s="87"/>
      <c r="S306" s="87"/>
      <c r="T306" s="88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T306" s="20" t="s">
        <v>218</v>
      </c>
      <c r="AU306" s="20" t="s">
        <v>81</v>
      </c>
    </row>
    <row r="307" s="14" customFormat="1">
      <c r="A307" s="14"/>
      <c r="B307" s="245"/>
      <c r="C307" s="246"/>
      <c r="D307" s="236" t="s">
        <v>220</v>
      </c>
      <c r="E307" s="246"/>
      <c r="F307" s="248" t="s">
        <v>546</v>
      </c>
      <c r="G307" s="246"/>
      <c r="H307" s="249">
        <v>84</v>
      </c>
      <c r="I307" s="250"/>
      <c r="J307" s="246"/>
      <c r="K307" s="246"/>
      <c r="L307" s="251"/>
      <c r="M307" s="252"/>
      <c r="N307" s="253"/>
      <c r="O307" s="253"/>
      <c r="P307" s="253"/>
      <c r="Q307" s="253"/>
      <c r="R307" s="253"/>
      <c r="S307" s="253"/>
      <c r="T307" s="25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5" t="s">
        <v>220</v>
      </c>
      <c r="AU307" s="255" t="s">
        <v>81</v>
      </c>
      <c r="AV307" s="14" t="s">
        <v>81</v>
      </c>
      <c r="AW307" s="14" t="s">
        <v>4</v>
      </c>
      <c r="AX307" s="14" t="s">
        <v>79</v>
      </c>
      <c r="AY307" s="255" t="s">
        <v>209</v>
      </c>
    </row>
    <row r="308" s="2" customFormat="1" ht="33" customHeight="1">
      <c r="A308" s="41"/>
      <c r="B308" s="42"/>
      <c r="C308" s="216" t="s">
        <v>567</v>
      </c>
      <c r="D308" s="216" t="s">
        <v>211</v>
      </c>
      <c r="E308" s="217" t="s">
        <v>568</v>
      </c>
      <c r="F308" s="218" t="s">
        <v>569</v>
      </c>
      <c r="G308" s="219" t="s">
        <v>214</v>
      </c>
      <c r="H308" s="220">
        <v>28</v>
      </c>
      <c r="I308" s="221"/>
      <c r="J308" s="222">
        <f>ROUND(I308*H308,2)</f>
        <v>0</v>
      </c>
      <c r="K308" s="218" t="s">
        <v>215</v>
      </c>
      <c r="L308" s="47"/>
      <c r="M308" s="223" t="s">
        <v>19</v>
      </c>
      <c r="N308" s="224" t="s">
        <v>42</v>
      </c>
      <c r="O308" s="87"/>
      <c r="P308" s="225">
        <f>O308*H308</f>
        <v>0</v>
      </c>
      <c r="Q308" s="225">
        <v>0</v>
      </c>
      <c r="R308" s="225">
        <f>Q308*H308</f>
        <v>0</v>
      </c>
      <c r="S308" s="225">
        <v>0</v>
      </c>
      <c r="T308" s="226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227" t="s">
        <v>216</v>
      </c>
      <c r="AT308" s="227" t="s">
        <v>211</v>
      </c>
      <c r="AU308" s="227" t="s">
        <v>81</v>
      </c>
      <c r="AY308" s="20" t="s">
        <v>209</v>
      </c>
      <c r="BE308" s="228">
        <f>IF(N308="základní",J308,0)</f>
        <v>0</v>
      </c>
      <c r="BF308" s="228">
        <f>IF(N308="snížená",J308,0)</f>
        <v>0</v>
      </c>
      <c r="BG308" s="228">
        <f>IF(N308="zákl. přenesená",J308,0)</f>
        <v>0</v>
      </c>
      <c r="BH308" s="228">
        <f>IF(N308="sníž. přenesená",J308,0)</f>
        <v>0</v>
      </c>
      <c r="BI308" s="228">
        <f>IF(N308="nulová",J308,0)</f>
        <v>0</v>
      </c>
      <c r="BJ308" s="20" t="s">
        <v>79</v>
      </c>
      <c r="BK308" s="228">
        <f>ROUND(I308*H308,2)</f>
        <v>0</v>
      </c>
      <c r="BL308" s="20" t="s">
        <v>216</v>
      </c>
      <c r="BM308" s="227" t="s">
        <v>570</v>
      </c>
    </row>
    <row r="309" s="2" customFormat="1">
      <c r="A309" s="41"/>
      <c r="B309" s="42"/>
      <c r="C309" s="43"/>
      <c r="D309" s="229" t="s">
        <v>218</v>
      </c>
      <c r="E309" s="43"/>
      <c r="F309" s="230" t="s">
        <v>571</v>
      </c>
      <c r="G309" s="43"/>
      <c r="H309" s="43"/>
      <c r="I309" s="231"/>
      <c r="J309" s="43"/>
      <c r="K309" s="43"/>
      <c r="L309" s="47"/>
      <c r="M309" s="232"/>
      <c r="N309" s="233"/>
      <c r="O309" s="87"/>
      <c r="P309" s="87"/>
      <c r="Q309" s="87"/>
      <c r="R309" s="87"/>
      <c r="S309" s="87"/>
      <c r="T309" s="88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T309" s="20" t="s">
        <v>218</v>
      </c>
      <c r="AU309" s="20" t="s">
        <v>81</v>
      </c>
    </row>
    <row r="310" s="14" customFormat="1">
      <c r="A310" s="14"/>
      <c r="B310" s="245"/>
      <c r="C310" s="246"/>
      <c r="D310" s="236" t="s">
        <v>220</v>
      </c>
      <c r="E310" s="246"/>
      <c r="F310" s="248" t="s">
        <v>540</v>
      </c>
      <c r="G310" s="246"/>
      <c r="H310" s="249">
        <v>28</v>
      </c>
      <c r="I310" s="250"/>
      <c r="J310" s="246"/>
      <c r="K310" s="246"/>
      <c r="L310" s="251"/>
      <c r="M310" s="252"/>
      <c r="N310" s="253"/>
      <c r="O310" s="253"/>
      <c r="P310" s="253"/>
      <c r="Q310" s="253"/>
      <c r="R310" s="253"/>
      <c r="S310" s="253"/>
      <c r="T310" s="25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5" t="s">
        <v>220</v>
      </c>
      <c r="AU310" s="255" t="s">
        <v>81</v>
      </c>
      <c r="AV310" s="14" t="s">
        <v>81</v>
      </c>
      <c r="AW310" s="14" t="s">
        <v>4</v>
      </c>
      <c r="AX310" s="14" t="s">
        <v>79</v>
      </c>
      <c r="AY310" s="255" t="s">
        <v>209</v>
      </c>
    </row>
    <row r="311" s="2" customFormat="1" ht="33" customHeight="1">
      <c r="A311" s="41"/>
      <c r="B311" s="42"/>
      <c r="C311" s="216" t="s">
        <v>572</v>
      </c>
      <c r="D311" s="216" t="s">
        <v>211</v>
      </c>
      <c r="E311" s="217" t="s">
        <v>573</v>
      </c>
      <c r="F311" s="218" t="s">
        <v>574</v>
      </c>
      <c r="G311" s="219" t="s">
        <v>214</v>
      </c>
      <c r="H311" s="220">
        <v>28</v>
      </c>
      <c r="I311" s="221"/>
      <c r="J311" s="222">
        <f>ROUND(I311*H311,2)</f>
        <v>0</v>
      </c>
      <c r="K311" s="218" t="s">
        <v>215</v>
      </c>
      <c r="L311" s="47"/>
      <c r="M311" s="223" t="s">
        <v>19</v>
      </c>
      <c r="N311" s="224" t="s">
        <v>42</v>
      </c>
      <c r="O311" s="87"/>
      <c r="P311" s="225">
        <f>O311*H311</f>
        <v>0</v>
      </c>
      <c r="Q311" s="225">
        <v>0</v>
      </c>
      <c r="R311" s="225">
        <f>Q311*H311</f>
        <v>0</v>
      </c>
      <c r="S311" s="225">
        <v>0</v>
      </c>
      <c r="T311" s="226">
        <f>S311*H311</f>
        <v>0</v>
      </c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R311" s="227" t="s">
        <v>216</v>
      </c>
      <c r="AT311" s="227" t="s">
        <v>211</v>
      </c>
      <c r="AU311" s="227" t="s">
        <v>81</v>
      </c>
      <c r="AY311" s="20" t="s">
        <v>209</v>
      </c>
      <c r="BE311" s="228">
        <f>IF(N311="základní",J311,0)</f>
        <v>0</v>
      </c>
      <c r="BF311" s="228">
        <f>IF(N311="snížená",J311,0)</f>
        <v>0</v>
      </c>
      <c r="BG311" s="228">
        <f>IF(N311="zákl. přenesená",J311,0)</f>
        <v>0</v>
      </c>
      <c r="BH311" s="228">
        <f>IF(N311="sníž. přenesená",J311,0)</f>
        <v>0</v>
      </c>
      <c r="BI311" s="228">
        <f>IF(N311="nulová",J311,0)</f>
        <v>0</v>
      </c>
      <c r="BJ311" s="20" t="s">
        <v>79</v>
      </c>
      <c r="BK311" s="228">
        <f>ROUND(I311*H311,2)</f>
        <v>0</v>
      </c>
      <c r="BL311" s="20" t="s">
        <v>216</v>
      </c>
      <c r="BM311" s="227" t="s">
        <v>575</v>
      </c>
    </row>
    <row r="312" s="2" customFormat="1">
      <c r="A312" s="41"/>
      <c r="B312" s="42"/>
      <c r="C312" s="43"/>
      <c r="D312" s="229" t="s">
        <v>218</v>
      </c>
      <c r="E312" s="43"/>
      <c r="F312" s="230" t="s">
        <v>576</v>
      </c>
      <c r="G312" s="43"/>
      <c r="H312" s="43"/>
      <c r="I312" s="231"/>
      <c r="J312" s="43"/>
      <c r="K312" s="43"/>
      <c r="L312" s="47"/>
      <c r="M312" s="232"/>
      <c r="N312" s="233"/>
      <c r="O312" s="87"/>
      <c r="P312" s="87"/>
      <c r="Q312" s="87"/>
      <c r="R312" s="87"/>
      <c r="S312" s="87"/>
      <c r="T312" s="88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T312" s="20" t="s">
        <v>218</v>
      </c>
      <c r="AU312" s="20" t="s">
        <v>81</v>
      </c>
    </row>
    <row r="313" s="14" customFormat="1">
      <c r="A313" s="14"/>
      <c r="B313" s="245"/>
      <c r="C313" s="246"/>
      <c r="D313" s="236" t="s">
        <v>220</v>
      </c>
      <c r="E313" s="246"/>
      <c r="F313" s="248" t="s">
        <v>540</v>
      </c>
      <c r="G313" s="246"/>
      <c r="H313" s="249">
        <v>28</v>
      </c>
      <c r="I313" s="250"/>
      <c r="J313" s="246"/>
      <c r="K313" s="246"/>
      <c r="L313" s="251"/>
      <c r="M313" s="252"/>
      <c r="N313" s="253"/>
      <c r="O313" s="253"/>
      <c r="P313" s="253"/>
      <c r="Q313" s="253"/>
      <c r="R313" s="253"/>
      <c r="S313" s="253"/>
      <c r="T313" s="25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5" t="s">
        <v>220</v>
      </c>
      <c r="AU313" s="255" t="s">
        <v>81</v>
      </c>
      <c r="AV313" s="14" t="s">
        <v>81</v>
      </c>
      <c r="AW313" s="14" t="s">
        <v>4</v>
      </c>
      <c r="AX313" s="14" t="s">
        <v>79</v>
      </c>
      <c r="AY313" s="255" t="s">
        <v>209</v>
      </c>
    </row>
    <row r="314" s="2" customFormat="1" ht="33" customHeight="1">
      <c r="A314" s="41"/>
      <c r="B314" s="42"/>
      <c r="C314" s="216" t="s">
        <v>577</v>
      </c>
      <c r="D314" s="216" t="s">
        <v>211</v>
      </c>
      <c r="E314" s="217" t="s">
        <v>578</v>
      </c>
      <c r="F314" s="218" t="s">
        <v>579</v>
      </c>
      <c r="G314" s="219" t="s">
        <v>214</v>
      </c>
      <c r="H314" s="220">
        <v>28</v>
      </c>
      <c r="I314" s="221"/>
      <c r="J314" s="222">
        <f>ROUND(I314*H314,2)</f>
        <v>0</v>
      </c>
      <c r="K314" s="218" t="s">
        <v>215</v>
      </c>
      <c r="L314" s="47"/>
      <c r="M314" s="223" t="s">
        <v>19</v>
      </c>
      <c r="N314" s="224" t="s">
        <v>42</v>
      </c>
      <c r="O314" s="87"/>
      <c r="P314" s="225">
        <f>O314*H314</f>
        <v>0</v>
      </c>
      <c r="Q314" s="225">
        <v>0</v>
      </c>
      <c r="R314" s="225">
        <f>Q314*H314</f>
        <v>0</v>
      </c>
      <c r="S314" s="225">
        <v>0</v>
      </c>
      <c r="T314" s="226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227" t="s">
        <v>216</v>
      </c>
      <c r="AT314" s="227" t="s">
        <v>211</v>
      </c>
      <c r="AU314" s="227" t="s">
        <v>81</v>
      </c>
      <c r="AY314" s="20" t="s">
        <v>209</v>
      </c>
      <c r="BE314" s="228">
        <f>IF(N314="základní",J314,0)</f>
        <v>0</v>
      </c>
      <c r="BF314" s="228">
        <f>IF(N314="snížená",J314,0)</f>
        <v>0</v>
      </c>
      <c r="BG314" s="228">
        <f>IF(N314="zákl. přenesená",J314,0)</f>
        <v>0</v>
      </c>
      <c r="BH314" s="228">
        <f>IF(N314="sníž. přenesená",J314,0)</f>
        <v>0</v>
      </c>
      <c r="BI314" s="228">
        <f>IF(N314="nulová",J314,0)</f>
        <v>0</v>
      </c>
      <c r="BJ314" s="20" t="s">
        <v>79</v>
      </c>
      <c r="BK314" s="228">
        <f>ROUND(I314*H314,2)</f>
        <v>0</v>
      </c>
      <c r="BL314" s="20" t="s">
        <v>216</v>
      </c>
      <c r="BM314" s="227" t="s">
        <v>580</v>
      </c>
    </row>
    <row r="315" s="2" customFormat="1">
      <c r="A315" s="41"/>
      <c r="B315" s="42"/>
      <c r="C315" s="43"/>
      <c r="D315" s="229" t="s">
        <v>218</v>
      </c>
      <c r="E315" s="43"/>
      <c r="F315" s="230" t="s">
        <v>581</v>
      </c>
      <c r="G315" s="43"/>
      <c r="H315" s="43"/>
      <c r="I315" s="231"/>
      <c r="J315" s="43"/>
      <c r="K315" s="43"/>
      <c r="L315" s="47"/>
      <c r="M315" s="232"/>
      <c r="N315" s="233"/>
      <c r="O315" s="87"/>
      <c r="P315" s="87"/>
      <c r="Q315" s="87"/>
      <c r="R315" s="87"/>
      <c r="S315" s="87"/>
      <c r="T315" s="88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T315" s="20" t="s">
        <v>218</v>
      </c>
      <c r="AU315" s="20" t="s">
        <v>81</v>
      </c>
    </row>
    <row r="316" s="14" customFormat="1">
      <c r="A316" s="14"/>
      <c r="B316" s="245"/>
      <c r="C316" s="246"/>
      <c r="D316" s="236" t="s">
        <v>220</v>
      </c>
      <c r="E316" s="246"/>
      <c r="F316" s="248" t="s">
        <v>540</v>
      </c>
      <c r="G316" s="246"/>
      <c r="H316" s="249">
        <v>28</v>
      </c>
      <c r="I316" s="250"/>
      <c r="J316" s="246"/>
      <c r="K316" s="246"/>
      <c r="L316" s="251"/>
      <c r="M316" s="252"/>
      <c r="N316" s="253"/>
      <c r="O316" s="253"/>
      <c r="P316" s="253"/>
      <c r="Q316" s="253"/>
      <c r="R316" s="253"/>
      <c r="S316" s="253"/>
      <c r="T316" s="25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5" t="s">
        <v>220</v>
      </c>
      <c r="AU316" s="255" t="s">
        <v>81</v>
      </c>
      <c r="AV316" s="14" t="s">
        <v>81</v>
      </c>
      <c r="AW316" s="14" t="s">
        <v>4</v>
      </c>
      <c r="AX316" s="14" t="s">
        <v>79</v>
      </c>
      <c r="AY316" s="255" t="s">
        <v>209</v>
      </c>
    </row>
    <row r="317" s="2" customFormat="1" ht="33" customHeight="1">
      <c r="A317" s="41"/>
      <c r="B317" s="42"/>
      <c r="C317" s="216" t="s">
        <v>582</v>
      </c>
      <c r="D317" s="216" t="s">
        <v>211</v>
      </c>
      <c r="E317" s="217" t="s">
        <v>583</v>
      </c>
      <c r="F317" s="218" t="s">
        <v>584</v>
      </c>
      <c r="G317" s="219" t="s">
        <v>214</v>
      </c>
      <c r="H317" s="220">
        <v>84</v>
      </c>
      <c r="I317" s="221"/>
      <c r="J317" s="222">
        <f>ROUND(I317*H317,2)</f>
        <v>0</v>
      </c>
      <c r="K317" s="218" t="s">
        <v>215</v>
      </c>
      <c r="L317" s="47"/>
      <c r="M317" s="223" t="s">
        <v>19</v>
      </c>
      <c r="N317" s="224" t="s">
        <v>42</v>
      </c>
      <c r="O317" s="87"/>
      <c r="P317" s="225">
        <f>O317*H317</f>
        <v>0</v>
      </c>
      <c r="Q317" s="225">
        <v>0</v>
      </c>
      <c r="R317" s="225">
        <f>Q317*H317</f>
        <v>0</v>
      </c>
      <c r="S317" s="225">
        <v>0</v>
      </c>
      <c r="T317" s="226">
        <f>S317*H317</f>
        <v>0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227" t="s">
        <v>216</v>
      </c>
      <c r="AT317" s="227" t="s">
        <v>211</v>
      </c>
      <c r="AU317" s="227" t="s">
        <v>81</v>
      </c>
      <c r="AY317" s="20" t="s">
        <v>209</v>
      </c>
      <c r="BE317" s="228">
        <f>IF(N317="základní",J317,0)</f>
        <v>0</v>
      </c>
      <c r="BF317" s="228">
        <f>IF(N317="snížená",J317,0)</f>
        <v>0</v>
      </c>
      <c r="BG317" s="228">
        <f>IF(N317="zákl. přenesená",J317,0)</f>
        <v>0</v>
      </c>
      <c r="BH317" s="228">
        <f>IF(N317="sníž. přenesená",J317,0)</f>
        <v>0</v>
      </c>
      <c r="BI317" s="228">
        <f>IF(N317="nulová",J317,0)</f>
        <v>0</v>
      </c>
      <c r="BJ317" s="20" t="s">
        <v>79</v>
      </c>
      <c r="BK317" s="228">
        <f>ROUND(I317*H317,2)</f>
        <v>0</v>
      </c>
      <c r="BL317" s="20" t="s">
        <v>216</v>
      </c>
      <c r="BM317" s="227" t="s">
        <v>585</v>
      </c>
    </row>
    <row r="318" s="2" customFormat="1">
      <c r="A318" s="41"/>
      <c r="B318" s="42"/>
      <c r="C318" s="43"/>
      <c r="D318" s="229" t="s">
        <v>218</v>
      </c>
      <c r="E318" s="43"/>
      <c r="F318" s="230" t="s">
        <v>586</v>
      </c>
      <c r="G318" s="43"/>
      <c r="H318" s="43"/>
      <c r="I318" s="231"/>
      <c r="J318" s="43"/>
      <c r="K318" s="43"/>
      <c r="L318" s="47"/>
      <c r="M318" s="232"/>
      <c r="N318" s="233"/>
      <c r="O318" s="87"/>
      <c r="P318" s="87"/>
      <c r="Q318" s="87"/>
      <c r="R318" s="87"/>
      <c r="S318" s="87"/>
      <c r="T318" s="88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T318" s="20" t="s">
        <v>218</v>
      </c>
      <c r="AU318" s="20" t="s">
        <v>81</v>
      </c>
    </row>
    <row r="319" s="14" customFormat="1">
      <c r="A319" s="14"/>
      <c r="B319" s="245"/>
      <c r="C319" s="246"/>
      <c r="D319" s="236" t="s">
        <v>220</v>
      </c>
      <c r="E319" s="246"/>
      <c r="F319" s="248" t="s">
        <v>546</v>
      </c>
      <c r="G319" s="246"/>
      <c r="H319" s="249">
        <v>84</v>
      </c>
      <c r="I319" s="250"/>
      <c r="J319" s="246"/>
      <c r="K319" s="246"/>
      <c r="L319" s="251"/>
      <c r="M319" s="252"/>
      <c r="N319" s="253"/>
      <c r="O319" s="253"/>
      <c r="P319" s="253"/>
      <c r="Q319" s="253"/>
      <c r="R319" s="253"/>
      <c r="S319" s="253"/>
      <c r="T319" s="25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5" t="s">
        <v>220</v>
      </c>
      <c r="AU319" s="255" t="s">
        <v>81</v>
      </c>
      <c r="AV319" s="14" t="s">
        <v>81</v>
      </c>
      <c r="AW319" s="14" t="s">
        <v>4</v>
      </c>
      <c r="AX319" s="14" t="s">
        <v>79</v>
      </c>
      <c r="AY319" s="255" t="s">
        <v>209</v>
      </c>
    </row>
    <row r="320" s="2" customFormat="1" ht="33" customHeight="1">
      <c r="A320" s="41"/>
      <c r="B320" s="42"/>
      <c r="C320" s="216" t="s">
        <v>587</v>
      </c>
      <c r="D320" s="216" t="s">
        <v>211</v>
      </c>
      <c r="E320" s="217" t="s">
        <v>588</v>
      </c>
      <c r="F320" s="218" t="s">
        <v>589</v>
      </c>
      <c r="G320" s="219" t="s">
        <v>214</v>
      </c>
      <c r="H320" s="220">
        <v>28</v>
      </c>
      <c r="I320" s="221"/>
      <c r="J320" s="222">
        <f>ROUND(I320*H320,2)</f>
        <v>0</v>
      </c>
      <c r="K320" s="218" t="s">
        <v>215</v>
      </c>
      <c r="L320" s="47"/>
      <c r="M320" s="223" t="s">
        <v>19</v>
      </c>
      <c r="N320" s="224" t="s">
        <v>42</v>
      </c>
      <c r="O320" s="87"/>
      <c r="P320" s="225">
        <f>O320*H320</f>
        <v>0</v>
      </c>
      <c r="Q320" s="225">
        <v>0</v>
      </c>
      <c r="R320" s="225">
        <f>Q320*H320</f>
        <v>0</v>
      </c>
      <c r="S320" s="225">
        <v>0</v>
      </c>
      <c r="T320" s="226">
        <f>S320*H320</f>
        <v>0</v>
      </c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R320" s="227" t="s">
        <v>216</v>
      </c>
      <c r="AT320" s="227" t="s">
        <v>211</v>
      </c>
      <c r="AU320" s="227" t="s">
        <v>81</v>
      </c>
      <c r="AY320" s="20" t="s">
        <v>209</v>
      </c>
      <c r="BE320" s="228">
        <f>IF(N320="základní",J320,0)</f>
        <v>0</v>
      </c>
      <c r="BF320" s="228">
        <f>IF(N320="snížená",J320,0)</f>
        <v>0</v>
      </c>
      <c r="BG320" s="228">
        <f>IF(N320="zákl. přenesená",J320,0)</f>
        <v>0</v>
      </c>
      <c r="BH320" s="228">
        <f>IF(N320="sníž. přenesená",J320,0)</f>
        <v>0</v>
      </c>
      <c r="BI320" s="228">
        <f>IF(N320="nulová",J320,0)</f>
        <v>0</v>
      </c>
      <c r="BJ320" s="20" t="s">
        <v>79</v>
      </c>
      <c r="BK320" s="228">
        <f>ROUND(I320*H320,2)</f>
        <v>0</v>
      </c>
      <c r="BL320" s="20" t="s">
        <v>216</v>
      </c>
      <c r="BM320" s="227" t="s">
        <v>590</v>
      </c>
    </row>
    <row r="321" s="2" customFormat="1">
      <c r="A321" s="41"/>
      <c r="B321" s="42"/>
      <c r="C321" s="43"/>
      <c r="D321" s="229" t="s">
        <v>218</v>
      </c>
      <c r="E321" s="43"/>
      <c r="F321" s="230" t="s">
        <v>591</v>
      </c>
      <c r="G321" s="43"/>
      <c r="H321" s="43"/>
      <c r="I321" s="231"/>
      <c r="J321" s="43"/>
      <c r="K321" s="43"/>
      <c r="L321" s="47"/>
      <c r="M321" s="232"/>
      <c r="N321" s="233"/>
      <c r="O321" s="87"/>
      <c r="P321" s="87"/>
      <c r="Q321" s="87"/>
      <c r="R321" s="87"/>
      <c r="S321" s="87"/>
      <c r="T321" s="88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T321" s="20" t="s">
        <v>218</v>
      </c>
      <c r="AU321" s="20" t="s">
        <v>81</v>
      </c>
    </row>
    <row r="322" s="14" customFormat="1">
      <c r="A322" s="14"/>
      <c r="B322" s="245"/>
      <c r="C322" s="246"/>
      <c r="D322" s="236" t="s">
        <v>220</v>
      </c>
      <c r="E322" s="246"/>
      <c r="F322" s="248" t="s">
        <v>540</v>
      </c>
      <c r="G322" s="246"/>
      <c r="H322" s="249">
        <v>28</v>
      </c>
      <c r="I322" s="250"/>
      <c r="J322" s="246"/>
      <c r="K322" s="246"/>
      <c r="L322" s="251"/>
      <c r="M322" s="252"/>
      <c r="N322" s="253"/>
      <c r="O322" s="253"/>
      <c r="P322" s="253"/>
      <c r="Q322" s="253"/>
      <c r="R322" s="253"/>
      <c r="S322" s="253"/>
      <c r="T322" s="25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5" t="s">
        <v>220</v>
      </c>
      <c r="AU322" s="255" t="s">
        <v>81</v>
      </c>
      <c r="AV322" s="14" t="s">
        <v>81</v>
      </c>
      <c r="AW322" s="14" t="s">
        <v>4</v>
      </c>
      <c r="AX322" s="14" t="s">
        <v>79</v>
      </c>
      <c r="AY322" s="255" t="s">
        <v>209</v>
      </c>
    </row>
    <row r="323" s="2" customFormat="1" ht="33" customHeight="1">
      <c r="A323" s="41"/>
      <c r="B323" s="42"/>
      <c r="C323" s="216" t="s">
        <v>592</v>
      </c>
      <c r="D323" s="216" t="s">
        <v>211</v>
      </c>
      <c r="E323" s="217" t="s">
        <v>593</v>
      </c>
      <c r="F323" s="218" t="s">
        <v>594</v>
      </c>
      <c r="G323" s="219" t="s">
        <v>214</v>
      </c>
      <c r="H323" s="220">
        <v>28</v>
      </c>
      <c r="I323" s="221"/>
      <c r="J323" s="222">
        <f>ROUND(I323*H323,2)</f>
        <v>0</v>
      </c>
      <c r="K323" s="218" t="s">
        <v>215</v>
      </c>
      <c r="L323" s="47"/>
      <c r="M323" s="223" t="s">
        <v>19</v>
      </c>
      <c r="N323" s="224" t="s">
        <v>42</v>
      </c>
      <c r="O323" s="87"/>
      <c r="P323" s="225">
        <f>O323*H323</f>
        <v>0</v>
      </c>
      <c r="Q323" s="225">
        <v>0</v>
      </c>
      <c r="R323" s="225">
        <f>Q323*H323</f>
        <v>0</v>
      </c>
      <c r="S323" s="225">
        <v>0</v>
      </c>
      <c r="T323" s="226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227" t="s">
        <v>216</v>
      </c>
      <c r="AT323" s="227" t="s">
        <v>211</v>
      </c>
      <c r="AU323" s="227" t="s">
        <v>81</v>
      </c>
      <c r="AY323" s="20" t="s">
        <v>209</v>
      </c>
      <c r="BE323" s="228">
        <f>IF(N323="základní",J323,0)</f>
        <v>0</v>
      </c>
      <c r="BF323" s="228">
        <f>IF(N323="snížená",J323,0)</f>
        <v>0</v>
      </c>
      <c r="BG323" s="228">
        <f>IF(N323="zákl. přenesená",J323,0)</f>
        <v>0</v>
      </c>
      <c r="BH323" s="228">
        <f>IF(N323="sníž. přenesená",J323,0)</f>
        <v>0</v>
      </c>
      <c r="BI323" s="228">
        <f>IF(N323="nulová",J323,0)</f>
        <v>0</v>
      </c>
      <c r="BJ323" s="20" t="s">
        <v>79</v>
      </c>
      <c r="BK323" s="228">
        <f>ROUND(I323*H323,2)</f>
        <v>0</v>
      </c>
      <c r="BL323" s="20" t="s">
        <v>216</v>
      </c>
      <c r="BM323" s="227" t="s">
        <v>595</v>
      </c>
    </row>
    <row r="324" s="2" customFormat="1">
      <c r="A324" s="41"/>
      <c r="B324" s="42"/>
      <c r="C324" s="43"/>
      <c r="D324" s="229" t="s">
        <v>218</v>
      </c>
      <c r="E324" s="43"/>
      <c r="F324" s="230" t="s">
        <v>596</v>
      </c>
      <c r="G324" s="43"/>
      <c r="H324" s="43"/>
      <c r="I324" s="231"/>
      <c r="J324" s="43"/>
      <c r="K324" s="43"/>
      <c r="L324" s="47"/>
      <c r="M324" s="232"/>
      <c r="N324" s="233"/>
      <c r="O324" s="87"/>
      <c r="P324" s="87"/>
      <c r="Q324" s="87"/>
      <c r="R324" s="87"/>
      <c r="S324" s="87"/>
      <c r="T324" s="88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T324" s="20" t="s">
        <v>218</v>
      </c>
      <c r="AU324" s="20" t="s">
        <v>81</v>
      </c>
    </row>
    <row r="325" s="14" customFormat="1">
      <c r="A325" s="14"/>
      <c r="B325" s="245"/>
      <c r="C325" s="246"/>
      <c r="D325" s="236" t="s">
        <v>220</v>
      </c>
      <c r="E325" s="246"/>
      <c r="F325" s="248" t="s">
        <v>540</v>
      </c>
      <c r="G325" s="246"/>
      <c r="H325" s="249">
        <v>28</v>
      </c>
      <c r="I325" s="250"/>
      <c r="J325" s="246"/>
      <c r="K325" s="246"/>
      <c r="L325" s="251"/>
      <c r="M325" s="252"/>
      <c r="N325" s="253"/>
      <c r="O325" s="253"/>
      <c r="P325" s="253"/>
      <c r="Q325" s="253"/>
      <c r="R325" s="253"/>
      <c r="S325" s="253"/>
      <c r="T325" s="25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5" t="s">
        <v>220</v>
      </c>
      <c r="AU325" s="255" t="s">
        <v>81</v>
      </c>
      <c r="AV325" s="14" t="s">
        <v>81</v>
      </c>
      <c r="AW325" s="14" t="s">
        <v>4</v>
      </c>
      <c r="AX325" s="14" t="s">
        <v>79</v>
      </c>
      <c r="AY325" s="255" t="s">
        <v>209</v>
      </c>
    </row>
    <row r="326" s="2" customFormat="1" ht="37.8" customHeight="1">
      <c r="A326" s="41"/>
      <c r="B326" s="42"/>
      <c r="C326" s="216" t="s">
        <v>597</v>
      </c>
      <c r="D326" s="216" t="s">
        <v>211</v>
      </c>
      <c r="E326" s="217" t="s">
        <v>598</v>
      </c>
      <c r="F326" s="218" t="s">
        <v>599</v>
      </c>
      <c r="G326" s="219" t="s">
        <v>362</v>
      </c>
      <c r="H326" s="220">
        <v>13964.41</v>
      </c>
      <c r="I326" s="221"/>
      <c r="J326" s="222">
        <f>ROUND(I326*H326,2)</f>
        <v>0</v>
      </c>
      <c r="K326" s="218" t="s">
        <v>215</v>
      </c>
      <c r="L326" s="47"/>
      <c r="M326" s="223" t="s">
        <v>19</v>
      </c>
      <c r="N326" s="224" t="s">
        <v>42</v>
      </c>
      <c r="O326" s="87"/>
      <c r="P326" s="225">
        <f>O326*H326</f>
        <v>0</v>
      </c>
      <c r="Q326" s="225">
        <v>0</v>
      </c>
      <c r="R326" s="225">
        <f>Q326*H326</f>
        <v>0</v>
      </c>
      <c r="S326" s="225">
        <v>0</v>
      </c>
      <c r="T326" s="226">
        <f>S326*H326</f>
        <v>0</v>
      </c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227" t="s">
        <v>216</v>
      </c>
      <c r="AT326" s="227" t="s">
        <v>211</v>
      </c>
      <c r="AU326" s="227" t="s">
        <v>81</v>
      </c>
      <c r="AY326" s="20" t="s">
        <v>209</v>
      </c>
      <c r="BE326" s="228">
        <f>IF(N326="základní",J326,0)</f>
        <v>0</v>
      </c>
      <c r="BF326" s="228">
        <f>IF(N326="snížená",J326,0)</f>
        <v>0</v>
      </c>
      <c r="BG326" s="228">
        <f>IF(N326="zákl. přenesená",J326,0)</f>
        <v>0</v>
      </c>
      <c r="BH326" s="228">
        <f>IF(N326="sníž. přenesená",J326,0)</f>
        <v>0</v>
      </c>
      <c r="BI326" s="228">
        <f>IF(N326="nulová",J326,0)</f>
        <v>0</v>
      </c>
      <c r="BJ326" s="20" t="s">
        <v>79</v>
      </c>
      <c r="BK326" s="228">
        <f>ROUND(I326*H326,2)</f>
        <v>0</v>
      </c>
      <c r="BL326" s="20" t="s">
        <v>216</v>
      </c>
      <c r="BM326" s="227" t="s">
        <v>600</v>
      </c>
    </row>
    <row r="327" s="2" customFormat="1">
      <c r="A327" s="41"/>
      <c r="B327" s="42"/>
      <c r="C327" s="43"/>
      <c r="D327" s="229" t="s">
        <v>218</v>
      </c>
      <c r="E327" s="43"/>
      <c r="F327" s="230" t="s">
        <v>601</v>
      </c>
      <c r="G327" s="43"/>
      <c r="H327" s="43"/>
      <c r="I327" s="231"/>
      <c r="J327" s="43"/>
      <c r="K327" s="43"/>
      <c r="L327" s="47"/>
      <c r="M327" s="232"/>
      <c r="N327" s="233"/>
      <c r="O327" s="87"/>
      <c r="P327" s="87"/>
      <c r="Q327" s="87"/>
      <c r="R327" s="87"/>
      <c r="S327" s="87"/>
      <c r="T327" s="88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T327" s="20" t="s">
        <v>218</v>
      </c>
      <c r="AU327" s="20" t="s">
        <v>81</v>
      </c>
    </row>
    <row r="328" s="13" customFormat="1">
      <c r="A328" s="13"/>
      <c r="B328" s="234"/>
      <c r="C328" s="235"/>
      <c r="D328" s="236" t="s">
        <v>220</v>
      </c>
      <c r="E328" s="237" t="s">
        <v>19</v>
      </c>
      <c r="F328" s="238" t="s">
        <v>602</v>
      </c>
      <c r="G328" s="235"/>
      <c r="H328" s="237" t="s">
        <v>19</v>
      </c>
      <c r="I328" s="239"/>
      <c r="J328" s="235"/>
      <c r="K328" s="235"/>
      <c r="L328" s="240"/>
      <c r="M328" s="241"/>
      <c r="N328" s="242"/>
      <c r="O328" s="242"/>
      <c r="P328" s="242"/>
      <c r="Q328" s="242"/>
      <c r="R328" s="242"/>
      <c r="S328" s="242"/>
      <c r="T328" s="24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4" t="s">
        <v>220</v>
      </c>
      <c r="AU328" s="244" t="s">
        <v>81</v>
      </c>
      <c r="AV328" s="13" t="s">
        <v>79</v>
      </c>
      <c r="AW328" s="13" t="s">
        <v>32</v>
      </c>
      <c r="AX328" s="13" t="s">
        <v>71</v>
      </c>
      <c r="AY328" s="244" t="s">
        <v>209</v>
      </c>
    </row>
    <row r="329" s="14" customFormat="1">
      <c r="A329" s="14"/>
      <c r="B329" s="245"/>
      <c r="C329" s="246"/>
      <c r="D329" s="236" t="s">
        <v>220</v>
      </c>
      <c r="E329" s="247" t="s">
        <v>19</v>
      </c>
      <c r="F329" s="248" t="s">
        <v>603</v>
      </c>
      <c r="G329" s="246"/>
      <c r="H329" s="249">
        <v>340.80000000000001</v>
      </c>
      <c r="I329" s="250"/>
      <c r="J329" s="246"/>
      <c r="K329" s="246"/>
      <c r="L329" s="251"/>
      <c r="M329" s="252"/>
      <c r="N329" s="253"/>
      <c r="O329" s="253"/>
      <c r="P329" s="253"/>
      <c r="Q329" s="253"/>
      <c r="R329" s="253"/>
      <c r="S329" s="253"/>
      <c r="T329" s="25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5" t="s">
        <v>220</v>
      </c>
      <c r="AU329" s="255" t="s">
        <v>81</v>
      </c>
      <c r="AV329" s="14" t="s">
        <v>81</v>
      </c>
      <c r="AW329" s="14" t="s">
        <v>32</v>
      </c>
      <c r="AX329" s="14" t="s">
        <v>71</v>
      </c>
      <c r="AY329" s="255" t="s">
        <v>209</v>
      </c>
    </row>
    <row r="330" s="16" customFormat="1">
      <c r="A330" s="16"/>
      <c r="B330" s="267"/>
      <c r="C330" s="268"/>
      <c r="D330" s="236" t="s">
        <v>220</v>
      </c>
      <c r="E330" s="269" t="s">
        <v>19</v>
      </c>
      <c r="F330" s="270" t="s">
        <v>370</v>
      </c>
      <c r="G330" s="268"/>
      <c r="H330" s="271">
        <v>340.80000000000001</v>
      </c>
      <c r="I330" s="272"/>
      <c r="J330" s="268"/>
      <c r="K330" s="268"/>
      <c r="L330" s="273"/>
      <c r="M330" s="274"/>
      <c r="N330" s="275"/>
      <c r="O330" s="275"/>
      <c r="P330" s="275"/>
      <c r="Q330" s="275"/>
      <c r="R330" s="275"/>
      <c r="S330" s="275"/>
      <c r="T330" s="27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T330" s="277" t="s">
        <v>220</v>
      </c>
      <c r="AU330" s="277" t="s">
        <v>81</v>
      </c>
      <c r="AV330" s="16" t="s">
        <v>146</v>
      </c>
      <c r="AW330" s="16" t="s">
        <v>32</v>
      </c>
      <c r="AX330" s="16" t="s">
        <v>71</v>
      </c>
      <c r="AY330" s="277" t="s">
        <v>209</v>
      </c>
    </row>
    <row r="331" s="13" customFormat="1">
      <c r="A331" s="13"/>
      <c r="B331" s="234"/>
      <c r="C331" s="235"/>
      <c r="D331" s="236" t="s">
        <v>220</v>
      </c>
      <c r="E331" s="237" t="s">
        <v>19</v>
      </c>
      <c r="F331" s="238" t="s">
        <v>604</v>
      </c>
      <c r="G331" s="235"/>
      <c r="H331" s="237" t="s">
        <v>19</v>
      </c>
      <c r="I331" s="239"/>
      <c r="J331" s="235"/>
      <c r="K331" s="235"/>
      <c r="L331" s="240"/>
      <c r="M331" s="241"/>
      <c r="N331" s="242"/>
      <c r="O331" s="242"/>
      <c r="P331" s="242"/>
      <c r="Q331" s="242"/>
      <c r="R331" s="242"/>
      <c r="S331" s="242"/>
      <c r="T331" s="24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4" t="s">
        <v>220</v>
      </c>
      <c r="AU331" s="244" t="s">
        <v>81</v>
      </c>
      <c r="AV331" s="13" t="s">
        <v>79</v>
      </c>
      <c r="AW331" s="13" t="s">
        <v>32</v>
      </c>
      <c r="AX331" s="13" t="s">
        <v>71</v>
      </c>
      <c r="AY331" s="244" t="s">
        <v>209</v>
      </c>
    </row>
    <row r="332" s="14" customFormat="1">
      <c r="A332" s="14"/>
      <c r="B332" s="245"/>
      <c r="C332" s="246"/>
      <c r="D332" s="236" t="s">
        <v>220</v>
      </c>
      <c r="E332" s="247" t="s">
        <v>19</v>
      </c>
      <c r="F332" s="248" t="s">
        <v>605</v>
      </c>
      <c r="G332" s="246"/>
      <c r="H332" s="249">
        <v>70.400000000000006</v>
      </c>
      <c r="I332" s="250"/>
      <c r="J332" s="246"/>
      <c r="K332" s="246"/>
      <c r="L332" s="251"/>
      <c r="M332" s="252"/>
      <c r="N332" s="253"/>
      <c r="O332" s="253"/>
      <c r="P332" s="253"/>
      <c r="Q332" s="253"/>
      <c r="R332" s="253"/>
      <c r="S332" s="253"/>
      <c r="T332" s="25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55" t="s">
        <v>220</v>
      </c>
      <c r="AU332" s="255" t="s">
        <v>81</v>
      </c>
      <c r="AV332" s="14" t="s">
        <v>81</v>
      </c>
      <c r="AW332" s="14" t="s">
        <v>32</v>
      </c>
      <c r="AX332" s="14" t="s">
        <v>71</v>
      </c>
      <c r="AY332" s="255" t="s">
        <v>209</v>
      </c>
    </row>
    <row r="333" s="14" customFormat="1">
      <c r="A333" s="14"/>
      <c r="B333" s="245"/>
      <c r="C333" s="246"/>
      <c r="D333" s="236" t="s">
        <v>220</v>
      </c>
      <c r="E333" s="247" t="s">
        <v>19</v>
      </c>
      <c r="F333" s="248" t="s">
        <v>606</v>
      </c>
      <c r="G333" s="246"/>
      <c r="H333" s="249">
        <v>424</v>
      </c>
      <c r="I333" s="250"/>
      <c r="J333" s="246"/>
      <c r="K333" s="246"/>
      <c r="L333" s="251"/>
      <c r="M333" s="252"/>
      <c r="N333" s="253"/>
      <c r="O333" s="253"/>
      <c r="P333" s="253"/>
      <c r="Q333" s="253"/>
      <c r="R333" s="253"/>
      <c r="S333" s="253"/>
      <c r="T333" s="25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5" t="s">
        <v>220</v>
      </c>
      <c r="AU333" s="255" t="s">
        <v>81</v>
      </c>
      <c r="AV333" s="14" t="s">
        <v>81</v>
      </c>
      <c r="AW333" s="14" t="s">
        <v>32</v>
      </c>
      <c r="AX333" s="14" t="s">
        <v>71</v>
      </c>
      <c r="AY333" s="255" t="s">
        <v>209</v>
      </c>
    </row>
    <row r="334" s="14" customFormat="1">
      <c r="A334" s="14"/>
      <c r="B334" s="245"/>
      <c r="C334" s="246"/>
      <c r="D334" s="236" t="s">
        <v>220</v>
      </c>
      <c r="E334" s="247" t="s">
        <v>19</v>
      </c>
      <c r="F334" s="248" t="s">
        <v>607</v>
      </c>
      <c r="G334" s="246"/>
      <c r="H334" s="249">
        <v>2347.6799999999998</v>
      </c>
      <c r="I334" s="250"/>
      <c r="J334" s="246"/>
      <c r="K334" s="246"/>
      <c r="L334" s="251"/>
      <c r="M334" s="252"/>
      <c r="N334" s="253"/>
      <c r="O334" s="253"/>
      <c r="P334" s="253"/>
      <c r="Q334" s="253"/>
      <c r="R334" s="253"/>
      <c r="S334" s="253"/>
      <c r="T334" s="25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5" t="s">
        <v>220</v>
      </c>
      <c r="AU334" s="255" t="s">
        <v>81</v>
      </c>
      <c r="AV334" s="14" t="s">
        <v>81</v>
      </c>
      <c r="AW334" s="14" t="s">
        <v>32</v>
      </c>
      <c r="AX334" s="14" t="s">
        <v>71</v>
      </c>
      <c r="AY334" s="255" t="s">
        <v>209</v>
      </c>
    </row>
    <row r="335" s="14" customFormat="1">
      <c r="A335" s="14"/>
      <c r="B335" s="245"/>
      <c r="C335" s="246"/>
      <c r="D335" s="236" t="s">
        <v>220</v>
      </c>
      <c r="E335" s="247" t="s">
        <v>19</v>
      </c>
      <c r="F335" s="248" t="s">
        <v>608</v>
      </c>
      <c r="G335" s="246"/>
      <c r="H335" s="249">
        <v>1209.5999999999999</v>
      </c>
      <c r="I335" s="250"/>
      <c r="J335" s="246"/>
      <c r="K335" s="246"/>
      <c r="L335" s="251"/>
      <c r="M335" s="252"/>
      <c r="N335" s="253"/>
      <c r="O335" s="253"/>
      <c r="P335" s="253"/>
      <c r="Q335" s="253"/>
      <c r="R335" s="253"/>
      <c r="S335" s="253"/>
      <c r="T335" s="25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5" t="s">
        <v>220</v>
      </c>
      <c r="AU335" s="255" t="s">
        <v>81</v>
      </c>
      <c r="AV335" s="14" t="s">
        <v>81</v>
      </c>
      <c r="AW335" s="14" t="s">
        <v>32</v>
      </c>
      <c r="AX335" s="14" t="s">
        <v>71</v>
      </c>
      <c r="AY335" s="255" t="s">
        <v>209</v>
      </c>
    </row>
    <row r="336" s="14" customFormat="1">
      <c r="A336" s="14"/>
      <c r="B336" s="245"/>
      <c r="C336" s="246"/>
      <c r="D336" s="236" t="s">
        <v>220</v>
      </c>
      <c r="E336" s="247" t="s">
        <v>19</v>
      </c>
      <c r="F336" s="248" t="s">
        <v>609</v>
      </c>
      <c r="G336" s="246"/>
      <c r="H336" s="249">
        <v>186</v>
      </c>
      <c r="I336" s="250"/>
      <c r="J336" s="246"/>
      <c r="K336" s="246"/>
      <c r="L336" s="251"/>
      <c r="M336" s="252"/>
      <c r="N336" s="253"/>
      <c r="O336" s="253"/>
      <c r="P336" s="253"/>
      <c r="Q336" s="253"/>
      <c r="R336" s="253"/>
      <c r="S336" s="253"/>
      <c r="T336" s="25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5" t="s">
        <v>220</v>
      </c>
      <c r="AU336" s="255" t="s">
        <v>81</v>
      </c>
      <c r="AV336" s="14" t="s">
        <v>81</v>
      </c>
      <c r="AW336" s="14" t="s">
        <v>32</v>
      </c>
      <c r="AX336" s="14" t="s">
        <v>71</v>
      </c>
      <c r="AY336" s="255" t="s">
        <v>209</v>
      </c>
    </row>
    <row r="337" s="16" customFormat="1">
      <c r="A337" s="16"/>
      <c r="B337" s="267"/>
      <c r="C337" s="268"/>
      <c r="D337" s="236" t="s">
        <v>220</v>
      </c>
      <c r="E337" s="269" t="s">
        <v>19</v>
      </c>
      <c r="F337" s="270" t="s">
        <v>370</v>
      </c>
      <c r="G337" s="268"/>
      <c r="H337" s="271">
        <v>4237.6800000000003</v>
      </c>
      <c r="I337" s="272"/>
      <c r="J337" s="268"/>
      <c r="K337" s="268"/>
      <c r="L337" s="273"/>
      <c r="M337" s="274"/>
      <c r="N337" s="275"/>
      <c r="O337" s="275"/>
      <c r="P337" s="275"/>
      <c r="Q337" s="275"/>
      <c r="R337" s="275"/>
      <c r="S337" s="275"/>
      <c r="T337" s="27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T337" s="277" t="s">
        <v>220</v>
      </c>
      <c r="AU337" s="277" t="s">
        <v>81</v>
      </c>
      <c r="AV337" s="16" t="s">
        <v>146</v>
      </c>
      <c r="AW337" s="16" t="s">
        <v>32</v>
      </c>
      <c r="AX337" s="16" t="s">
        <v>71</v>
      </c>
      <c r="AY337" s="277" t="s">
        <v>209</v>
      </c>
    </row>
    <row r="338" s="13" customFormat="1">
      <c r="A338" s="13"/>
      <c r="B338" s="234"/>
      <c r="C338" s="235"/>
      <c r="D338" s="236" t="s">
        <v>220</v>
      </c>
      <c r="E338" s="237" t="s">
        <v>19</v>
      </c>
      <c r="F338" s="238" t="s">
        <v>610</v>
      </c>
      <c r="G338" s="235"/>
      <c r="H338" s="237" t="s">
        <v>19</v>
      </c>
      <c r="I338" s="239"/>
      <c r="J338" s="235"/>
      <c r="K338" s="235"/>
      <c r="L338" s="240"/>
      <c r="M338" s="241"/>
      <c r="N338" s="242"/>
      <c r="O338" s="242"/>
      <c r="P338" s="242"/>
      <c r="Q338" s="242"/>
      <c r="R338" s="242"/>
      <c r="S338" s="242"/>
      <c r="T338" s="24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4" t="s">
        <v>220</v>
      </c>
      <c r="AU338" s="244" t="s">
        <v>81</v>
      </c>
      <c r="AV338" s="13" t="s">
        <v>79</v>
      </c>
      <c r="AW338" s="13" t="s">
        <v>32</v>
      </c>
      <c r="AX338" s="13" t="s">
        <v>71</v>
      </c>
      <c r="AY338" s="244" t="s">
        <v>209</v>
      </c>
    </row>
    <row r="339" s="14" customFormat="1">
      <c r="A339" s="14"/>
      <c r="B339" s="245"/>
      <c r="C339" s="246"/>
      <c r="D339" s="236" t="s">
        <v>220</v>
      </c>
      <c r="E339" s="247" t="s">
        <v>19</v>
      </c>
      <c r="F339" s="248" t="s">
        <v>611</v>
      </c>
      <c r="G339" s="246"/>
      <c r="H339" s="249">
        <v>98.799999999999997</v>
      </c>
      <c r="I339" s="250"/>
      <c r="J339" s="246"/>
      <c r="K339" s="246"/>
      <c r="L339" s="251"/>
      <c r="M339" s="252"/>
      <c r="N339" s="253"/>
      <c r="O339" s="253"/>
      <c r="P339" s="253"/>
      <c r="Q339" s="253"/>
      <c r="R339" s="253"/>
      <c r="S339" s="253"/>
      <c r="T339" s="25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5" t="s">
        <v>220</v>
      </c>
      <c r="AU339" s="255" t="s">
        <v>81</v>
      </c>
      <c r="AV339" s="14" t="s">
        <v>81</v>
      </c>
      <c r="AW339" s="14" t="s">
        <v>32</v>
      </c>
      <c r="AX339" s="14" t="s">
        <v>71</v>
      </c>
      <c r="AY339" s="255" t="s">
        <v>209</v>
      </c>
    </row>
    <row r="340" s="14" customFormat="1">
      <c r="A340" s="14"/>
      <c r="B340" s="245"/>
      <c r="C340" s="246"/>
      <c r="D340" s="236" t="s">
        <v>220</v>
      </c>
      <c r="E340" s="247" t="s">
        <v>19</v>
      </c>
      <c r="F340" s="248" t="s">
        <v>612</v>
      </c>
      <c r="G340" s="246"/>
      <c r="H340" s="249">
        <v>2007.8499999999999</v>
      </c>
      <c r="I340" s="250"/>
      <c r="J340" s="246"/>
      <c r="K340" s="246"/>
      <c r="L340" s="251"/>
      <c r="M340" s="252"/>
      <c r="N340" s="253"/>
      <c r="O340" s="253"/>
      <c r="P340" s="253"/>
      <c r="Q340" s="253"/>
      <c r="R340" s="253"/>
      <c r="S340" s="253"/>
      <c r="T340" s="25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5" t="s">
        <v>220</v>
      </c>
      <c r="AU340" s="255" t="s">
        <v>81</v>
      </c>
      <c r="AV340" s="14" t="s">
        <v>81</v>
      </c>
      <c r="AW340" s="14" t="s">
        <v>32</v>
      </c>
      <c r="AX340" s="14" t="s">
        <v>71</v>
      </c>
      <c r="AY340" s="255" t="s">
        <v>209</v>
      </c>
    </row>
    <row r="341" s="16" customFormat="1">
      <c r="A341" s="16"/>
      <c r="B341" s="267"/>
      <c r="C341" s="268"/>
      <c r="D341" s="236" t="s">
        <v>220</v>
      </c>
      <c r="E341" s="269" t="s">
        <v>19</v>
      </c>
      <c r="F341" s="270" t="s">
        <v>370</v>
      </c>
      <c r="G341" s="268"/>
      <c r="H341" s="271">
        <v>2106.6500000000001</v>
      </c>
      <c r="I341" s="272"/>
      <c r="J341" s="268"/>
      <c r="K341" s="268"/>
      <c r="L341" s="273"/>
      <c r="M341" s="274"/>
      <c r="N341" s="275"/>
      <c r="O341" s="275"/>
      <c r="P341" s="275"/>
      <c r="Q341" s="275"/>
      <c r="R341" s="275"/>
      <c r="S341" s="275"/>
      <c r="T341" s="27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T341" s="277" t="s">
        <v>220</v>
      </c>
      <c r="AU341" s="277" t="s">
        <v>81</v>
      </c>
      <c r="AV341" s="16" t="s">
        <v>146</v>
      </c>
      <c r="AW341" s="16" t="s">
        <v>32</v>
      </c>
      <c r="AX341" s="16" t="s">
        <v>71</v>
      </c>
      <c r="AY341" s="277" t="s">
        <v>209</v>
      </c>
    </row>
    <row r="342" s="13" customFormat="1">
      <c r="A342" s="13"/>
      <c r="B342" s="234"/>
      <c r="C342" s="235"/>
      <c r="D342" s="236" t="s">
        <v>220</v>
      </c>
      <c r="E342" s="237" t="s">
        <v>19</v>
      </c>
      <c r="F342" s="238" t="s">
        <v>613</v>
      </c>
      <c r="G342" s="235"/>
      <c r="H342" s="237" t="s">
        <v>19</v>
      </c>
      <c r="I342" s="239"/>
      <c r="J342" s="235"/>
      <c r="K342" s="235"/>
      <c r="L342" s="240"/>
      <c r="M342" s="241"/>
      <c r="N342" s="242"/>
      <c r="O342" s="242"/>
      <c r="P342" s="242"/>
      <c r="Q342" s="242"/>
      <c r="R342" s="242"/>
      <c r="S342" s="242"/>
      <c r="T342" s="24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4" t="s">
        <v>220</v>
      </c>
      <c r="AU342" s="244" t="s">
        <v>81</v>
      </c>
      <c r="AV342" s="13" t="s">
        <v>79</v>
      </c>
      <c r="AW342" s="13" t="s">
        <v>32</v>
      </c>
      <c r="AX342" s="13" t="s">
        <v>71</v>
      </c>
      <c r="AY342" s="244" t="s">
        <v>209</v>
      </c>
    </row>
    <row r="343" s="14" customFormat="1">
      <c r="A343" s="14"/>
      <c r="B343" s="245"/>
      <c r="C343" s="246"/>
      <c r="D343" s="236" t="s">
        <v>220</v>
      </c>
      <c r="E343" s="247" t="s">
        <v>19</v>
      </c>
      <c r="F343" s="248" t="s">
        <v>614</v>
      </c>
      <c r="G343" s="246"/>
      <c r="H343" s="249">
        <v>340.80000000000001</v>
      </c>
      <c r="I343" s="250"/>
      <c r="J343" s="246"/>
      <c r="K343" s="246"/>
      <c r="L343" s="251"/>
      <c r="M343" s="252"/>
      <c r="N343" s="253"/>
      <c r="O343" s="253"/>
      <c r="P343" s="253"/>
      <c r="Q343" s="253"/>
      <c r="R343" s="253"/>
      <c r="S343" s="253"/>
      <c r="T343" s="25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55" t="s">
        <v>220</v>
      </c>
      <c r="AU343" s="255" t="s">
        <v>81</v>
      </c>
      <c r="AV343" s="14" t="s">
        <v>81</v>
      </c>
      <c r="AW343" s="14" t="s">
        <v>32</v>
      </c>
      <c r="AX343" s="14" t="s">
        <v>71</v>
      </c>
      <c r="AY343" s="255" t="s">
        <v>209</v>
      </c>
    </row>
    <row r="344" s="13" customFormat="1">
      <c r="A344" s="13"/>
      <c r="B344" s="234"/>
      <c r="C344" s="235"/>
      <c r="D344" s="236" t="s">
        <v>220</v>
      </c>
      <c r="E344" s="237" t="s">
        <v>19</v>
      </c>
      <c r="F344" s="238" t="s">
        <v>615</v>
      </c>
      <c r="G344" s="235"/>
      <c r="H344" s="237" t="s">
        <v>19</v>
      </c>
      <c r="I344" s="239"/>
      <c r="J344" s="235"/>
      <c r="K344" s="235"/>
      <c r="L344" s="240"/>
      <c r="M344" s="241"/>
      <c r="N344" s="242"/>
      <c r="O344" s="242"/>
      <c r="P344" s="242"/>
      <c r="Q344" s="242"/>
      <c r="R344" s="242"/>
      <c r="S344" s="242"/>
      <c r="T344" s="24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4" t="s">
        <v>220</v>
      </c>
      <c r="AU344" s="244" t="s">
        <v>81</v>
      </c>
      <c r="AV344" s="13" t="s">
        <v>79</v>
      </c>
      <c r="AW344" s="13" t="s">
        <v>32</v>
      </c>
      <c r="AX344" s="13" t="s">
        <v>71</v>
      </c>
      <c r="AY344" s="244" t="s">
        <v>209</v>
      </c>
    </row>
    <row r="345" s="14" customFormat="1">
      <c r="A345" s="14"/>
      <c r="B345" s="245"/>
      <c r="C345" s="246"/>
      <c r="D345" s="236" t="s">
        <v>220</v>
      </c>
      <c r="E345" s="247" t="s">
        <v>19</v>
      </c>
      <c r="F345" s="248" t="s">
        <v>616</v>
      </c>
      <c r="G345" s="246"/>
      <c r="H345" s="249">
        <v>4237.6800000000003</v>
      </c>
      <c r="I345" s="250"/>
      <c r="J345" s="246"/>
      <c r="K345" s="246"/>
      <c r="L345" s="251"/>
      <c r="M345" s="252"/>
      <c r="N345" s="253"/>
      <c r="O345" s="253"/>
      <c r="P345" s="253"/>
      <c r="Q345" s="253"/>
      <c r="R345" s="253"/>
      <c r="S345" s="253"/>
      <c r="T345" s="25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55" t="s">
        <v>220</v>
      </c>
      <c r="AU345" s="255" t="s">
        <v>81</v>
      </c>
      <c r="AV345" s="14" t="s">
        <v>81</v>
      </c>
      <c r="AW345" s="14" t="s">
        <v>32</v>
      </c>
      <c r="AX345" s="14" t="s">
        <v>71</v>
      </c>
      <c r="AY345" s="255" t="s">
        <v>209</v>
      </c>
    </row>
    <row r="346" s="13" customFormat="1">
      <c r="A346" s="13"/>
      <c r="B346" s="234"/>
      <c r="C346" s="235"/>
      <c r="D346" s="236" t="s">
        <v>220</v>
      </c>
      <c r="E346" s="237" t="s">
        <v>19</v>
      </c>
      <c r="F346" s="238" t="s">
        <v>617</v>
      </c>
      <c r="G346" s="235"/>
      <c r="H346" s="237" t="s">
        <v>19</v>
      </c>
      <c r="I346" s="239"/>
      <c r="J346" s="235"/>
      <c r="K346" s="235"/>
      <c r="L346" s="240"/>
      <c r="M346" s="241"/>
      <c r="N346" s="242"/>
      <c r="O346" s="242"/>
      <c r="P346" s="242"/>
      <c r="Q346" s="242"/>
      <c r="R346" s="242"/>
      <c r="S346" s="242"/>
      <c r="T346" s="24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4" t="s">
        <v>220</v>
      </c>
      <c r="AU346" s="244" t="s">
        <v>81</v>
      </c>
      <c r="AV346" s="13" t="s">
        <v>79</v>
      </c>
      <c r="AW346" s="13" t="s">
        <v>32</v>
      </c>
      <c r="AX346" s="13" t="s">
        <v>71</v>
      </c>
      <c r="AY346" s="244" t="s">
        <v>209</v>
      </c>
    </row>
    <row r="347" s="14" customFormat="1">
      <c r="A347" s="14"/>
      <c r="B347" s="245"/>
      <c r="C347" s="246"/>
      <c r="D347" s="236" t="s">
        <v>220</v>
      </c>
      <c r="E347" s="247" t="s">
        <v>19</v>
      </c>
      <c r="F347" s="248" t="s">
        <v>618</v>
      </c>
      <c r="G347" s="246"/>
      <c r="H347" s="249">
        <v>1471.5</v>
      </c>
      <c r="I347" s="250"/>
      <c r="J347" s="246"/>
      <c r="K347" s="246"/>
      <c r="L347" s="251"/>
      <c r="M347" s="252"/>
      <c r="N347" s="253"/>
      <c r="O347" s="253"/>
      <c r="P347" s="253"/>
      <c r="Q347" s="253"/>
      <c r="R347" s="253"/>
      <c r="S347" s="253"/>
      <c r="T347" s="25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55" t="s">
        <v>220</v>
      </c>
      <c r="AU347" s="255" t="s">
        <v>81</v>
      </c>
      <c r="AV347" s="14" t="s">
        <v>81</v>
      </c>
      <c r="AW347" s="14" t="s">
        <v>32</v>
      </c>
      <c r="AX347" s="14" t="s">
        <v>71</v>
      </c>
      <c r="AY347" s="255" t="s">
        <v>209</v>
      </c>
    </row>
    <row r="348" s="16" customFormat="1">
      <c r="A348" s="16"/>
      <c r="B348" s="267"/>
      <c r="C348" s="268"/>
      <c r="D348" s="236" t="s">
        <v>220</v>
      </c>
      <c r="E348" s="269" t="s">
        <v>19</v>
      </c>
      <c r="F348" s="270" t="s">
        <v>370</v>
      </c>
      <c r="G348" s="268"/>
      <c r="H348" s="271">
        <v>6049.9800000000005</v>
      </c>
      <c r="I348" s="272"/>
      <c r="J348" s="268"/>
      <c r="K348" s="268"/>
      <c r="L348" s="273"/>
      <c r="M348" s="274"/>
      <c r="N348" s="275"/>
      <c r="O348" s="275"/>
      <c r="P348" s="275"/>
      <c r="Q348" s="275"/>
      <c r="R348" s="275"/>
      <c r="S348" s="275"/>
      <c r="T348" s="27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T348" s="277" t="s">
        <v>220</v>
      </c>
      <c r="AU348" s="277" t="s">
        <v>81</v>
      </c>
      <c r="AV348" s="16" t="s">
        <v>146</v>
      </c>
      <c r="AW348" s="16" t="s">
        <v>32</v>
      </c>
      <c r="AX348" s="16" t="s">
        <v>71</v>
      </c>
      <c r="AY348" s="277" t="s">
        <v>209</v>
      </c>
    </row>
    <row r="349" s="13" customFormat="1">
      <c r="A349" s="13"/>
      <c r="B349" s="234"/>
      <c r="C349" s="235"/>
      <c r="D349" s="236" t="s">
        <v>220</v>
      </c>
      <c r="E349" s="237" t="s">
        <v>19</v>
      </c>
      <c r="F349" s="238" t="s">
        <v>619</v>
      </c>
      <c r="G349" s="235"/>
      <c r="H349" s="237" t="s">
        <v>19</v>
      </c>
      <c r="I349" s="239"/>
      <c r="J349" s="235"/>
      <c r="K349" s="235"/>
      <c r="L349" s="240"/>
      <c r="M349" s="241"/>
      <c r="N349" s="242"/>
      <c r="O349" s="242"/>
      <c r="P349" s="242"/>
      <c r="Q349" s="242"/>
      <c r="R349" s="242"/>
      <c r="S349" s="242"/>
      <c r="T349" s="24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4" t="s">
        <v>220</v>
      </c>
      <c r="AU349" s="244" t="s">
        <v>81</v>
      </c>
      <c r="AV349" s="13" t="s">
        <v>79</v>
      </c>
      <c r="AW349" s="13" t="s">
        <v>32</v>
      </c>
      <c r="AX349" s="13" t="s">
        <v>71</v>
      </c>
      <c r="AY349" s="244" t="s">
        <v>209</v>
      </c>
    </row>
    <row r="350" s="14" customFormat="1">
      <c r="A350" s="14"/>
      <c r="B350" s="245"/>
      <c r="C350" s="246"/>
      <c r="D350" s="236" t="s">
        <v>220</v>
      </c>
      <c r="E350" s="247" t="s">
        <v>19</v>
      </c>
      <c r="F350" s="248" t="s">
        <v>620</v>
      </c>
      <c r="G350" s="246"/>
      <c r="H350" s="249">
        <v>203.30000000000001</v>
      </c>
      <c r="I350" s="250"/>
      <c r="J350" s="246"/>
      <c r="K350" s="246"/>
      <c r="L350" s="251"/>
      <c r="M350" s="252"/>
      <c r="N350" s="253"/>
      <c r="O350" s="253"/>
      <c r="P350" s="253"/>
      <c r="Q350" s="253"/>
      <c r="R350" s="253"/>
      <c r="S350" s="253"/>
      <c r="T350" s="25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5" t="s">
        <v>220</v>
      </c>
      <c r="AU350" s="255" t="s">
        <v>81</v>
      </c>
      <c r="AV350" s="14" t="s">
        <v>81</v>
      </c>
      <c r="AW350" s="14" t="s">
        <v>32</v>
      </c>
      <c r="AX350" s="14" t="s">
        <v>71</v>
      </c>
      <c r="AY350" s="255" t="s">
        <v>209</v>
      </c>
    </row>
    <row r="351" s="14" customFormat="1">
      <c r="A351" s="14"/>
      <c r="B351" s="245"/>
      <c r="C351" s="246"/>
      <c r="D351" s="236" t="s">
        <v>220</v>
      </c>
      <c r="E351" s="247" t="s">
        <v>19</v>
      </c>
      <c r="F351" s="248" t="s">
        <v>621</v>
      </c>
      <c r="G351" s="246"/>
      <c r="H351" s="249">
        <v>913</v>
      </c>
      <c r="I351" s="250"/>
      <c r="J351" s="246"/>
      <c r="K351" s="246"/>
      <c r="L351" s="251"/>
      <c r="M351" s="252"/>
      <c r="N351" s="253"/>
      <c r="O351" s="253"/>
      <c r="P351" s="253"/>
      <c r="Q351" s="253"/>
      <c r="R351" s="253"/>
      <c r="S351" s="253"/>
      <c r="T351" s="25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55" t="s">
        <v>220</v>
      </c>
      <c r="AU351" s="255" t="s">
        <v>81</v>
      </c>
      <c r="AV351" s="14" t="s">
        <v>81</v>
      </c>
      <c r="AW351" s="14" t="s">
        <v>32</v>
      </c>
      <c r="AX351" s="14" t="s">
        <v>71</v>
      </c>
      <c r="AY351" s="255" t="s">
        <v>209</v>
      </c>
    </row>
    <row r="352" s="14" customFormat="1">
      <c r="A352" s="14"/>
      <c r="B352" s="245"/>
      <c r="C352" s="246"/>
      <c r="D352" s="236" t="s">
        <v>220</v>
      </c>
      <c r="E352" s="247" t="s">
        <v>19</v>
      </c>
      <c r="F352" s="248" t="s">
        <v>622</v>
      </c>
      <c r="G352" s="246"/>
      <c r="H352" s="249">
        <v>113</v>
      </c>
      <c r="I352" s="250"/>
      <c r="J352" s="246"/>
      <c r="K352" s="246"/>
      <c r="L352" s="251"/>
      <c r="M352" s="252"/>
      <c r="N352" s="253"/>
      <c r="O352" s="253"/>
      <c r="P352" s="253"/>
      <c r="Q352" s="253"/>
      <c r="R352" s="253"/>
      <c r="S352" s="253"/>
      <c r="T352" s="25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55" t="s">
        <v>220</v>
      </c>
      <c r="AU352" s="255" t="s">
        <v>81</v>
      </c>
      <c r="AV352" s="14" t="s">
        <v>81</v>
      </c>
      <c r="AW352" s="14" t="s">
        <v>32</v>
      </c>
      <c r="AX352" s="14" t="s">
        <v>71</v>
      </c>
      <c r="AY352" s="255" t="s">
        <v>209</v>
      </c>
    </row>
    <row r="353" s="16" customFormat="1">
      <c r="A353" s="16"/>
      <c r="B353" s="267"/>
      <c r="C353" s="268"/>
      <c r="D353" s="236" t="s">
        <v>220</v>
      </c>
      <c r="E353" s="269" t="s">
        <v>19</v>
      </c>
      <c r="F353" s="270" t="s">
        <v>370</v>
      </c>
      <c r="G353" s="268"/>
      <c r="H353" s="271">
        <v>1229.3</v>
      </c>
      <c r="I353" s="272"/>
      <c r="J353" s="268"/>
      <c r="K353" s="268"/>
      <c r="L353" s="273"/>
      <c r="M353" s="274"/>
      <c r="N353" s="275"/>
      <c r="O353" s="275"/>
      <c r="P353" s="275"/>
      <c r="Q353" s="275"/>
      <c r="R353" s="275"/>
      <c r="S353" s="275"/>
      <c r="T353" s="27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T353" s="277" t="s">
        <v>220</v>
      </c>
      <c r="AU353" s="277" t="s">
        <v>81</v>
      </c>
      <c r="AV353" s="16" t="s">
        <v>146</v>
      </c>
      <c r="AW353" s="16" t="s">
        <v>32</v>
      </c>
      <c r="AX353" s="16" t="s">
        <v>71</v>
      </c>
      <c r="AY353" s="277" t="s">
        <v>209</v>
      </c>
    </row>
    <row r="354" s="15" customFormat="1">
      <c r="A354" s="15"/>
      <c r="B354" s="256"/>
      <c r="C354" s="257"/>
      <c r="D354" s="236" t="s">
        <v>220</v>
      </c>
      <c r="E354" s="258" t="s">
        <v>19</v>
      </c>
      <c r="F354" s="259" t="s">
        <v>271</v>
      </c>
      <c r="G354" s="257"/>
      <c r="H354" s="260">
        <v>13964.41</v>
      </c>
      <c r="I354" s="261"/>
      <c r="J354" s="257"/>
      <c r="K354" s="257"/>
      <c r="L354" s="262"/>
      <c r="M354" s="263"/>
      <c r="N354" s="264"/>
      <c r="O354" s="264"/>
      <c r="P354" s="264"/>
      <c r="Q354" s="264"/>
      <c r="R354" s="264"/>
      <c r="S354" s="264"/>
      <c r="T354" s="26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T354" s="266" t="s">
        <v>220</v>
      </c>
      <c r="AU354" s="266" t="s">
        <v>81</v>
      </c>
      <c r="AV354" s="15" t="s">
        <v>216</v>
      </c>
      <c r="AW354" s="15" t="s">
        <v>32</v>
      </c>
      <c r="AX354" s="15" t="s">
        <v>79</v>
      </c>
      <c r="AY354" s="266" t="s">
        <v>209</v>
      </c>
    </row>
    <row r="355" s="2" customFormat="1" ht="37.8" customHeight="1">
      <c r="A355" s="41"/>
      <c r="B355" s="42"/>
      <c r="C355" s="216" t="s">
        <v>623</v>
      </c>
      <c r="D355" s="216" t="s">
        <v>211</v>
      </c>
      <c r="E355" s="217" t="s">
        <v>624</v>
      </c>
      <c r="F355" s="218" t="s">
        <v>625</v>
      </c>
      <c r="G355" s="219" t="s">
        <v>362</v>
      </c>
      <c r="H355" s="220">
        <v>635.14999999999998</v>
      </c>
      <c r="I355" s="221"/>
      <c r="J355" s="222">
        <f>ROUND(I355*H355,2)</f>
        <v>0</v>
      </c>
      <c r="K355" s="218" t="s">
        <v>215</v>
      </c>
      <c r="L355" s="47"/>
      <c r="M355" s="223" t="s">
        <v>19</v>
      </c>
      <c r="N355" s="224" t="s">
        <v>42</v>
      </c>
      <c r="O355" s="87"/>
      <c r="P355" s="225">
        <f>O355*H355</f>
        <v>0</v>
      </c>
      <c r="Q355" s="225">
        <v>0</v>
      </c>
      <c r="R355" s="225">
        <f>Q355*H355</f>
        <v>0</v>
      </c>
      <c r="S355" s="225">
        <v>0</v>
      </c>
      <c r="T355" s="226">
        <f>S355*H355</f>
        <v>0</v>
      </c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R355" s="227" t="s">
        <v>216</v>
      </c>
      <c r="AT355" s="227" t="s">
        <v>211</v>
      </c>
      <c r="AU355" s="227" t="s">
        <v>81</v>
      </c>
      <c r="AY355" s="20" t="s">
        <v>209</v>
      </c>
      <c r="BE355" s="228">
        <f>IF(N355="základní",J355,0)</f>
        <v>0</v>
      </c>
      <c r="BF355" s="228">
        <f>IF(N355="snížená",J355,0)</f>
        <v>0</v>
      </c>
      <c r="BG355" s="228">
        <f>IF(N355="zákl. přenesená",J355,0)</f>
        <v>0</v>
      </c>
      <c r="BH355" s="228">
        <f>IF(N355="sníž. přenesená",J355,0)</f>
        <v>0</v>
      </c>
      <c r="BI355" s="228">
        <f>IF(N355="nulová",J355,0)</f>
        <v>0</v>
      </c>
      <c r="BJ355" s="20" t="s">
        <v>79</v>
      </c>
      <c r="BK355" s="228">
        <f>ROUND(I355*H355,2)</f>
        <v>0</v>
      </c>
      <c r="BL355" s="20" t="s">
        <v>216</v>
      </c>
      <c r="BM355" s="227" t="s">
        <v>626</v>
      </c>
    </row>
    <row r="356" s="2" customFormat="1">
      <c r="A356" s="41"/>
      <c r="B356" s="42"/>
      <c r="C356" s="43"/>
      <c r="D356" s="229" t="s">
        <v>218</v>
      </c>
      <c r="E356" s="43"/>
      <c r="F356" s="230" t="s">
        <v>627</v>
      </c>
      <c r="G356" s="43"/>
      <c r="H356" s="43"/>
      <c r="I356" s="231"/>
      <c r="J356" s="43"/>
      <c r="K356" s="43"/>
      <c r="L356" s="47"/>
      <c r="M356" s="232"/>
      <c r="N356" s="233"/>
      <c r="O356" s="87"/>
      <c r="P356" s="87"/>
      <c r="Q356" s="87"/>
      <c r="R356" s="87"/>
      <c r="S356" s="87"/>
      <c r="T356" s="88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T356" s="20" t="s">
        <v>218</v>
      </c>
      <c r="AU356" s="20" t="s">
        <v>81</v>
      </c>
    </row>
    <row r="357" s="13" customFormat="1">
      <c r="A357" s="13"/>
      <c r="B357" s="234"/>
      <c r="C357" s="235"/>
      <c r="D357" s="236" t="s">
        <v>220</v>
      </c>
      <c r="E357" s="237" t="s">
        <v>19</v>
      </c>
      <c r="F357" s="238" t="s">
        <v>628</v>
      </c>
      <c r="G357" s="235"/>
      <c r="H357" s="237" t="s">
        <v>19</v>
      </c>
      <c r="I357" s="239"/>
      <c r="J357" s="235"/>
      <c r="K357" s="235"/>
      <c r="L357" s="240"/>
      <c r="M357" s="241"/>
      <c r="N357" s="242"/>
      <c r="O357" s="242"/>
      <c r="P357" s="242"/>
      <c r="Q357" s="242"/>
      <c r="R357" s="242"/>
      <c r="S357" s="242"/>
      <c r="T357" s="24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4" t="s">
        <v>220</v>
      </c>
      <c r="AU357" s="244" t="s">
        <v>81</v>
      </c>
      <c r="AV357" s="13" t="s">
        <v>79</v>
      </c>
      <c r="AW357" s="13" t="s">
        <v>32</v>
      </c>
      <c r="AX357" s="13" t="s">
        <v>71</v>
      </c>
      <c r="AY357" s="244" t="s">
        <v>209</v>
      </c>
    </row>
    <row r="358" s="13" customFormat="1">
      <c r="A358" s="13"/>
      <c r="B358" s="234"/>
      <c r="C358" s="235"/>
      <c r="D358" s="236" t="s">
        <v>220</v>
      </c>
      <c r="E358" s="237" t="s">
        <v>19</v>
      </c>
      <c r="F358" s="238" t="s">
        <v>629</v>
      </c>
      <c r="G358" s="235"/>
      <c r="H358" s="237" t="s">
        <v>19</v>
      </c>
      <c r="I358" s="239"/>
      <c r="J358" s="235"/>
      <c r="K358" s="235"/>
      <c r="L358" s="240"/>
      <c r="M358" s="241"/>
      <c r="N358" s="242"/>
      <c r="O358" s="242"/>
      <c r="P358" s="242"/>
      <c r="Q358" s="242"/>
      <c r="R358" s="242"/>
      <c r="S358" s="242"/>
      <c r="T358" s="24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4" t="s">
        <v>220</v>
      </c>
      <c r="AU358" s="244" t="s">
        <v>81</v>
      </c>
      <c r="AV358" s="13" t="s">
        <v>79</v>
      </c>
      <c r="AW358" s="13" t="s">
        <v>32</v>
      </c>
      <c r="AX358" s="13" t="s">
        <v>71</v>
      </c>
      <c r="AY358" s="244" t="s">
        <v>209</v>
      </c>
    </row>
    <row r="359" s="14" customFormat="1">
      <c r="A359" s="14"/>
      <c r="B359" s="245"/>
      <c r="C359" s="246"/>
      <c r="D359" s="236" t="s">
        <v>220</v>
      </c>
      <c r="E359" s="247" t="s">
        <v>19</v>
      </c>
      <c r="F359" s="248" t="s">
        <v>611</v>
      </c>
      <c r="G359" s="246"/>
      <c r="H359" s="249">
        <v>98.799999999999997</v>
      </c>
      <c r="I359" s="250"/>
      <c r="J359" s="246"/>
      <c r="K359" s="246"/>
      <c r="L359" s="251"/>
      <c r="M359" s="252"/>
      <c r="N359" s="253"/>
      <c r="O359" s="253"/>
      <c r="P359" s="253"/>
      <c r="Q359" s="253"/>
      <c r="R359" s="253"/>
      <c r="S359" s="253"/>
      <c r="T359" s="25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55" t="s">
        <v>220</v>
      </c>
      <c r="AU359" s="255" t="s">
        <v>81</v>
      </c>
      <c r="AV359" s="14" t="s">
        <v>81</v>
      </c>
      <c r="AW359" s="14" t="s">
        <v>32</v>
      </c>
      <c r="AX359" s="14" t="s">
        <v>71</v>
      </c>
      <c r="AY359" s="255" t="s">
        <v>209</v>
      </c>
    </row>
    <row r="360" s="14" customFormat="1">
      <c r="A360" s="14"/>
      <c r="B360" s="245"/>
      <c r="C360" s="246"/>
      <c r="D360" s="236" t="s">
        <v>220</v>
      </c>
      <c r="E360" s="247" t="s">
        <v>19</v>
      </c>
      <c r="F360" s="248" t="s">
        <v>612</v>
      </c>
      <c r="G360" s="246"/>
      <c r="H360" s="249">
        <v>2007.8499999999999</v>
      </c>
      <c r="I360" s="250"/>
      <c r="J360" s="246"/>
      <c r="K360" s="246"/>
      <c r="L360" s="251"/>
      <c r="M360" s="252"/>
      <c r="N360" s="253"/>
      <c r="O360" s="253"/>
      <c r="P360" s="253"/>
      <c r="Q360" s="253"/>
      <c r="R360" s="253"/>
      <c r="S360" s="253"/>
      <c r="T360" s="25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5" t="s">
        <v>220</v>
      </c>
      <c r="AU360" s="255" t="s">
        <v>81</v>
      </c>
      <c r="AV360" s="14" t="s">
        <v>81</v>
      </c>
      <c r="AW360" s="14" t="s">
        <v>32</v>
      </c>
      <c r="AX360" s="14" t="s">
        <v>71</v>
      </c>
      <c r="AY360" s="255" t="s">
        <v>209</v>
      </c>
    </row>
    <row r="361" s="16" customFormat="1">
      <c r="A361" s="16"/>
      <c r="B361" s="267"/>
      <c r="C361" s="268"/>
      <c r="D361" s="236" t="s">
        <v>220</v>
      </c>
      <c r="E361" s="269" t="s">
        <v>19</v>
      </c>
      <c r="F361" s="270" t="s">
        <v>370</v>
      </c>
      <c r="G361" s="268"/>
      <c r="H361" s="271">
        <v>2106.6500000000001</v>
      </c>
      <c r="I361" s="272"/>
      <c r="J361" s="268"/>
      <c r="K361" s="268"/>
      <c r="L361" s="273"/>
      <c r="M361" s="274"/>
      <c r="N361" s="275"/>
      <c r="O361" s="275"/>
      <c r="P361" s="275"/>
      <c r="Q361" s="275"/>
      <c r="R361" s="275"/>
      <c r="S361" s="275"/>
      <c r="T361" s="27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T361" s="277" t="s">
        <v>220</v>
      </c>
      <c r="AU361" s="277" t="s">
        <v>81</v>
      </c>
      <c r="AV361" s="16" t="s">
        <v>146</v>
      </c>
      <c r="AW361" s="16" t="s">
        <v>32</v>
      </c>
      <c r="AX361" s="16" t="s">
        <v>71</v>
      </c>
      <c r="AY361" s="277" t="s">
        <v>209</v>
      </c>
    </row>
    <row r="362" s="13" customFormat="1">
      <c r="A362" s="13"/>
      <c r="B362" s="234"/>
      <c r="C362" s="235"/>
      <c r="D362" s="236" t="s">
        <v>220</v>
      </c>
      <c r="E362" s="237" t="s">
        <v>19</v>
      </c>
      <c r="F362" s="238" t="s">
        <v>630</v>
      </c>
      <c r="G362" s="235"/>
      <c r="H362" s="237" t="s">
        <v>19</v>
      </c>
      <c r="I362" s="239"/>
      <c r="J362" s="235"/>
      <c r="K362" s="235"/>
      <c r="L362" s="240"/>
      <c r="M362" s="241"/>
      <c r="N362" s="242"/>
      <c r="O362" s="242"/>
      <c r="P362" s="242"/>
      <c r="Q362" s="242"/>
      <c r="R362" s="242"/>
      <c r="S362" s="242"/>
      <c r="T362" s="24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4" t="s">
        <v>220</v>
      </c>
      <c r="AU362" s="244" t="s">
        <v>81</v>
      </c>
      <c r="AV362" s="13" t="s">
        <v>79</v>
      </c>
      <c r="AW362" s="13" t="s">
        <v>32</v>
      </c>
      <c r="AX362" s="13" t="s">
        <v>71</v>
      </c>
      <c r="AY362" s="244" t="s">
        <v>209</v>
      </c>
    </row>
    <row r="363" s="14" customFormat="1">
      <c r="A363" s="14"/>
      <c r="B363" s="245"/>
      <c r="C363" s="246"/>
      <c r="D363" s="236" t="s">
        <v>220</v>
      </c>
      <c r="E363" s="247" t="s">
        <v>19</v>
      </c>
      <c r="F363" s="248" t="s">
        <v>631</v>
      </c>
      <c r="G363" s="246"/>
      <c r="H363" s="249">
        <v>-1471.5</v>
      </c>
      <c r="I363" s="250"/>
      <c r="J363" s="246"/>
      <c r="K363" s="246"/>
      <c r="L363" s="251"/>
      <c r="M363" s="252"/>
      <c r="N363" s="253"/>
      <c r="O363" s="253"/>
      <c r="P363" s="253"/>
      <c r="Q363" s="253"/>
      <c r="R363" s="253"/>
      <c r="S363" s="253"/>
      <c r="T363" s="25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55" t="s">
        <v>220</v>
      </c>
      <c r="AU363" s="255" t="s">
        <v>81</v>
      </c>
      <c r="AV363" s="14" t="s">
        <v>81</v>
      </c>
      <c r="AW363" s="14" t="s">
        <v>32</v>
      </c>
      <c r="AX363" s="14" t="s">
        <v>71</v>
      </c>
      <c r="AY363" s="255" t="s">
        <v>209</v>
      </c>
    </row>
    <row r="364" s="15" customFormat="1">
      <c r="A364" s="15"/>
      <c r="B364" s="256"/>
      <c r="C364" s="257"/>
      <c r="D364" s="236" t="s">
        <v>220</v>
      </c>
      <c r="E364" s="258" t="s">
        <v>19</v>
      </c>
      <c r="F364" s="259" t="s">
        <v>271</v>
      </c>
      <c r="G364" s="257"/>
      <c r="H364" s="260">
        <v>635.15000000000009</v>
      </c>
      <c r="I364" s="261"/>
      <c r="J364" s="257"/>
      <c r="K364" s="257"/>
      <c r="L364" s="262"/>
      <c r="M364" s="263"/>
      <c r="N364" s="264"/>
      <c r="O364" s="264"/>
      <c r="P364" s="264"/>
      <c r="Q364" s="264"/>
      <c r="R364" s="264"/>
      <c r="S364" s="264"/>
      <c r="T364" s="26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T364" s="266" t="s">
        <v>220</v>
      </c>
      <c r="AU364" s="266" t="s">
        <v>81</v>
      </c>
      <c r="AV364" s="15" t="s">
        <v>216</v>
      </c>
      <c r="AW364" s="15" t="s">
        <v>32</v>
      </c>
      <c r="AX364" s="15" t="s">
        <v>79</v>
      </c>
      <c r="AY364" s="266" t="s">
        <v>209</v>
      </c>
    </row>
    <row r="365" s="2" customFormat="1" ht="37.8" customHeight="1">
      <c r="A365" s="41"/>
      <c r="B365" s="42"/>
      <c r="C365" s="216" t="s">
        <v>632</v>
      </c>
      <c r="D365" s="216" t="s">
        <v>211</v>
      </c>
      <c r="E365" s="217" t="s">
        <v>633</v>
      </c>
      <c r="F365" s="218" t="s">
        <v>634</v>
      </c>
      <c r="G365" s="219" t="s">
        <v>362</v>
      </c>
      <c r="H365" s="220">
        <v>3175.75</v>
      </c>
      <c r="I365" s="221"/>
      <c r="J365" s="222">
        <f>ROUND(I365*H365,2)</f>
        <v>0</v>
      </c>
      <c r="K365" s="218" t="s">
        <v>215</v>
      </c>
      <c r="L365" s="47"/>
      <c r="M365" s="223" t="s">
        <v>19</v>
      </c>
      <c r="N365" s="224" t="s">
        <v>42</v>
      </c>
      <c r="O365" s="87"/>
      <c r="P365" s="225">
        <f>O365*H365</f>
        <v>0</v>
      </c>
      <c r="Q365" s="225">
        <v>0</v>
      </c>
      <c r="R365" s="225">
        <f>Q365*H365</f>
        <v>0</v>
      </c>
      <c r="S365" s="225">
        <v>0</v>
      </c>
      <c r="T365" s="226">
        <f>S365*H365</f>
        <v>0</v>
      </c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R365" s="227" t="s">
        <v>216</v>
      </c>
      <c r="AT365" s="227" t="s">
        <v>211</v>
      </c>
      <c r="AU365" s="227" t="s">
        <v>81</v>
      </c>
      <c r="AY365" s="20" t="s">
        <v>209</v>
      </c>
      <c r="BE365" s="228">
        <f>IF(N365="základní",J365,0)</f>
        <v>0</v>
      </c>
      <c r="BF365" s="228">
        <f>IF(N365="snížená",J365,0)</f>
        <v>0</v>
      </c>
      <c r="BG365" s="228">
        <f>IF(N365="zákl. přenesená",J365,0)</f>
        <v>0</v>
      </c>
      <c r="BH365" s="228">
        <f>IF(N365="sníž. přenesená",J365,0)</f>
        <v>0</v>
      </c>
      <c r="BI365" s="228">
        <f>IF(N365="nulová",J365,0)</f>
        <v>0</v>
      </c>
      <c r="BJ365" s="20" t="s">
        <v>79</v>
      </c>
      <c r="BK365" s="228">
        <f>ROUND(I365*H365,2)</f>
        <v>0</v>
      </c>
      <c r="BL365" s="20" t="s">
        <v>216</v>
      </c>
      <c r="BM365" s="227" t="s">
        <v>635</v>
      </c>
    </row>
    <row r="366" s="2" customFormat="1">
      <c r="A366" s="41"/>
      <c r="B366" s="42"/>
      <c r="C366" s="43"/>
      <c r="D366" s="229" t="s">
        <v>218</v>
      </c>
      <c r="E366" s="43"/>
      <c r="F366" s="230" t="s">
        <v>636</v>
      </c>
      <c r="G366" s="43"/>
      <c r="H366" s="43"/>
      <c r="I366" s="231"/>
      <c r="J366" s="43"/>
      <c r="K366" s="43"/>
      <c r="L366" s="47"/>
      <c r="M366" s="232"/>
      <c r="N366" s="233"/>
      <c r="O366" s="87"/>
      <c r="P366" s="87"/>
      <c r="Q366" s="87"/>
      <c r="R366" s="87"/>
      <c r="S366" s="87"/>
      <c r="T366" s="88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T366" s="20" t="s">
        <v>218</v>
      </c>
      <c r="AU366" s="20" t="s">
        <v>81</v>
      </c>
    </row>
    <row r="367" s="14" customFormat="1">
      <c r="A367" s="14"/>
      <c r="B367" s="245"/>
      <c r="C367" s="246"/>
      <c r="D367" s="236" t="s">
        <v>220</v>
      </c>
      <c r="E367" s="246"/>
      <c r="F367" s="248" t="s">
        <v>637</v>
      </c>
      <c r="G367" s="246"/>
      <c r="H367" s="249">
        <v>3175.75</v>
      </c>
      <c r="I367" s="250"/>
      <c r="J367" s="246"/>
      <c r="K367" s="246"/>
      <c r="L367" s="251"/>
      <c r="M367" s="252"/>
      <c r="N367" s="253"/>
      <c r="O367" s="253"/>
      <c r="P367" s="253"/>
      <c r="Q367" s="253"/>
      <c r="R367" s="253"/>
      <c r="S367" s="253"/>
      <c r="T367" s="25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55" t="s">
        <v>220</v>
      </c>
      <c r="AU367" s="255" t="s">
        <v>81</v>
      </c>
      <c r="AV367" s="14" t="s">
        <v>81</v>
      </c>
      <c r="AW367" s="14" t="s">
        <v>4</v>
      </c>
      <c r="AX367" s="14" t="s">
        <v>79</v>
      </c>
      <c r="AY367" s="255" t="s">
        <v>209</v>
      </c>
    </row>
    <row r="368" s="2" customFormat="1" ht="37.8" customHeight="1">
      <c r="A368" s="41"/>
      <c r="B368" s="42"/>
      <c r="C368" s="216" t="s">
        <v>638</v>
      </c>
      <c r="D368" s="216" t="s">
        <v>211</v>
      </c>
      <c r="E368" s="217" t="s">
        <v>639</v>
      </c>
      <c r="F368" s="218" t="s">
        <v>640</v>
      </c>
      <c r="G368" s="219" t="s">
        <v>362</v>
      </c>
      <c r="H368" s="220">
        <v>1134.3499999999999</v>
      </c>
      <c r="I368" s="221"/>
      <c r="J368" s="222">
        <f>ROUND(I368*H368,2)</f>
        <v>0</v>
      </c>
      <c r="K368" s="218" t="s">
        <v>215</v>
      </c>
      <c r="L368" s="47"/>
      <c r="M368" s="223" t="s">
        <v>19</v>
      </c>
      <c r="N368" s="224" t="s">
        <v>42</v>
      </c>
      <c r="O368" s="87"/>
      <c r="P368" s="225">
        <f>O368*H368</f>
        <v>0</v>
      </c>
      <c r="Q368" s="225">
        <v>0</v>
      </c>
      <c r="R368" s="225">
        <f>Q368*H368</f>
        <v>0</v>
      </c>
      <c r="S368" s="225">
        <v>0</v>
      </c>
      <c r="T368" s="226">
        <f>S368*H368</f>
        <v>0</v>
      </c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R368" s="227" t="s">
        <v>216</v>
      </c>
      <c r="AT368" s="227" t="s">
        <v>211</v>
      </c>
      <c r="AU368" s="227" t="s">
        <v>81</v>
      </c>
      <c r="AY368" s="20" t="s">
        <v>209</v>
      </c>
      <c r="BE368" s="228">
        <f>IF(N368="základní",J368,0)</f>
        <v>0</v>
      </c>
      <c r="BF368" s="228">
        <f>IF(N368="snížená",J368,0)</f>
        <v>0</v>
      </c>
      <c r="BG368" s="228">
        <f>IF(N368="zákl. přenesená",J368,0)</f>
        <v>0</v>
      </c>
      <c r="BH368" s="228">
        <f>IF(N368="sníž. přenesená",J368,0)</f>
        <v>0</v>
      </c>
      <c r="BI368" s="228">
        <f>IF(N368="nulová",J368,0)</f>
        <v>0</v>
      </c>
      <c r="BJ368" s="20" t="s">
        <v>79</v>
      </c>
      <c r="BK368" s="228">
        <f>ROUND(I368*H368,2)</f>
        <v>0</v>
      </c>
      <c r="BL368" s="20" t="s">
        <v>216</v>
      </c>
      <c r="BM368" s="227" t="s">
        <v>641</v>
      </c>
    </row>
    <row r="369" s="2" customFormat="1">
      <c r="A369" s="41"/>
      <c r="B369" s="42"/>
      <c r="C369" s="43"/>
      <c r="D369" s="229" t="s">
        <v>218</v>
      </c>
      <c r="E369" s="43"/>
      <c r="F369" s="230" t="s">
        <v>642</v>
      </c>
      <c r="G369" s="43"/>
      <c r="H369" s="43"/>
      <c r="I369" s="231"/>
      <c r="J369" s="43"/>
      <c r="K369" s="43"/>
      <c r="L369" s="47"/>
      <c r="M369" s="232"/>
      <c r="N369" s="233"/>
      <c r="O369" s="87"/>
      <c r="P369" s="87"/>
      <c r="Q369" s="87"/>
      <c r="R369" s="87"/>
      <c r="S369" s="87"/>
      <c r="T369" s="88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T369" s="20" t="s">
        <v>218</v>
      </c>
      <c r="AU369" s="20" t="s">
        <v>81</v>
      </c>
    </row>
    <row r="370" s="2" customFormat="1" ht="37.8" customHeight="1">
      <c r="A370" s="41"/>
      <c r="B370" s="42"/>
      <c r="C370" s="216" t="s">
        <v>643</v>
      </c>
      <c r="D370" s="216" t="s">
        <v>211</v>
      </c>
      <c r="E370" s="217" t="s">
        <v>644</v>
      </c>
      <c r="F370" s="218" t="s">
        <v>645</v>
      </c>
      <c r="G370" s="219" t="s">
        <v>362</v>
      </c>
      <c r="H370" s="220">
        <v>5671.75</v>
      </c>
      <c r="I370" s="221"/>
      <c r="J370" s="222">
        <f>ROUND(I370*H370,2)</f>
        <v>0</v>
      </c>
      <c r="K370" s="218" t="s">
        <v>215</v>
      </c>
      <c r="L370" s="47"/>
      <c r="M370" s="223" t="s">
        <v>19</v>
      </c>
      <c r="N370" s="224" t="s">
        <v>42</v>
      </c>
      <c r="O370" s="87"/>
      <c r="P370" s="225">
        <f>O370*H370</f>
        <v>0</v>
      </c>
      <c r="Q370" s="225">
        <v>0</v>
      </c>
      <c r="R370" s="225">
        <f>Q370*H370</f>
        <v>0</v>
      </c>
      <c r="S370" s="225">
        <v>0</v>
      </c>
      <c r="T370" s="226">
        <f>S370*H370</f>
        <v>0</v>
      </c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R370" s="227" t="s">
        <v>216</v>
      </c>
      <c r="AT370" s="227" t="s">
        <v>211</v>
      </c>
      <c r="AU370" s="227" t="s">
        <v>81</v>
      </c>
      <c r="AY370" s="20" t="s">
        <v>209</v>
      </c>
      <c r="BE370" s="228">
        <f>IF(N370="základní",J370,0)</f>
        <v>0</v>
      </c>
      <c r="BF370" s="228">
        <f>IF(N370="snížená",J370,0)</f>
        <v>0</v>
      </c>
      <c r="BG370" s="228">
        <f>IF(N370="zákl. přenesená",J370,0)</f>
        <v>0</v>
      </c>
      <c r="BH370" s="228">
        <f>IF(N370="sníž. přenesená",J370,0)</f>
        <v>0</v>
      </c>
      <c r="BI370" s="228">
        <f>IF(N370="nulová",J370,0)</f>
        <v>0</v>
      </c>
      <c r="BJ370" s="20" t="s">
        <v>79</v>
      </c>
      <c r="BK370" s="228">
        <f>ROUND(I370*H370,2)</f>
        <v>0</v>
      </c>
      <c r="BL370" s="20" t="s">
        <v>216</v>
      </c>
      <c r="BM370" s="227" t="s">
        <v>646</v>
      </c>
    </row>
    <row r="371" s="2" customFormat="1">
      <c r="A371" s="41"/>
      <c r="B371" s="42"/>
      <c r="C371" s="43"/>
      <c r="D371" s="229" t="s">
        <v>218</v>
      </c>
      <c r="E371" s="43"/>
      <c r="F371" s="230" t="s">
        <v>647</v>
      </c>
      <c r="G371" s="43"/>
      <c r="H371" s="43"/>
      <c r="I371" s="231"/>
      <c r="J371" s="43"/>
      <c r="K371" s="43"/>
      <c r="L371" s="47"/>
      <c r="M371" s="232"/>
      <c r="N371" s="233"/>
      <c r="O371" s="87"/>
      <c r="P371" s="87"/>
      <c r="Q371" s="87"/>
      <c r="R371" s="87"/>
      <c r="S371" s="87"/>
      <c r="T371" s="88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T371" s="20" t="s">
        <v>218</v>
      </c>
      <c r="AU371" s="20" t="s">
        <v>81</v>
      </c>
    </row>
    <row r="372" s="14" customFormat="1">
      <c r="A372" s="14"/>
      <c r="B372" s="245"/>
      <c r="C372" s="246"/>
      <c r="D372" s="236" t="s">
        <v>220</v>
      </c>
      <c r="E372" s="246"/>
      <c r="F372" s="248" t="s">
        <v>648</v>
      </c>
      <c r="G372" s="246"/>
      <c r="H372" s="249">
        <v>5671.75</v>
      </c>
      <c r="I372" s="250"/>
      <c r="J372" s="246"/>
      <c r="K372" s="246"/>
      <c r="L372" s="251"/>
      <c r="M372" s="252"/>
      <c r="N372" s="253"/>
      <c r="O372" s="253"/>
      <c r="P372" s="253"/>
      <c r="Q372" s="253"/>
      <c r="R372" s="253"/>
      <c r="S372" s="253"/>
      <c r="T372" s="25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55" t="s">
        <v>220</v>
      </c>
      <c r="AU372" s="255" t="s">
        <v>81</v>
      </c>
      <c r="AV372" s="14" t="s">
        <v>81</v>
      </c>
      <c r="AW372" s="14" t="s">
        <v>4</v>
      </c>
      <c r="AX372" s="14" t="s">
        <v>79</v>
      </c>
      <c r="AY372" s="255" t="s">
        <v>209</v>
      </c>
    </row>
    <row r="373" s="2" customFormat="1" ht="24.15" customHeight="1">
      <c r="A373" s="41"/>
      <c r="B373" s="42"/>
      <c r="C373" s="216" t="s">
        <v>649</v>
      </c>
      <c r="D373" s="216" t="s">
        <v>211</v>
      </c>
      <c r="E373" s="217" t="s">
        <v>650</v>
      </c>
      <c r="F373" s="218" t="s">
        <v>651</v>
      </c>
      <c r="G373" s="219" t="s">
        <v>362</v>
      </c>
      <c r="H373" s="220">
        <v>7914.4300000000003</v>
      </c>
      <c r="I373" s="221"/>
      <c r="J373" s="222">
        <f>ROUND(I373*H373,2)</f>
        <v>0</v>
      </c>
      <c r="K373" s="218" t="s">
        <v>215</v>
      </c>
      <c r="L373" s="47"/>
      <c r="M373" s="223" t="s">
        <v>19</v>
      </c>
      <c r="N373" s="224" t="s">
        <v>42</v>
      </c>
      <c r="O373" s="87"/>
      <c r="P373" s="225">
        <f>O373*H373</f>
        <v>0</v>
      </c>
      <c r="Q373" s="225">
        <v>0</v>
      </c>
      <c r="R373" s="225">
        <f>Q373*H373</f>
        <v>0</v>
      </c>
      <c r="S373" s="225">
        <v>0</v>
      </c>
      <c r="T373" s="226">
        <f>S373*H373</f>
        <v>0</v>
      </c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R373" s="227" t="s">
        <v>216</v>
      </c>
      <c r="AT373" s="227" t="s">
        <v>211</v>
      </c>
      <c r="AU373" s="227" t="s">
        <v>81</v>
      </c>
      <c r="AY373" s="20" t="s">
        <v>209</v>
      </c>
      <c r="BE373" s="228">
        <f>IF(N373="základní",J373,0)</f>
        <v>0</v>
      </c>
      <c r="BF373" s="228">
        <f>IF(N373="snížená",J373,0)</f>
        <v>0</v>
      </c>
      <c r="BG373" s="228">
        <f>IF(N373="zákl. přenesená",J373,0)</f>
        <v>0</v>
      </c>
      <c r="BH373" s="228">
        <f>IF(N373="sníž. přenesená",J373,0)</f>
        <v>0</v>
      </c>
      <c r="BI373" s="228">
        <f>IF(N373="nulová",J373,0)</f>
        <v>0</v>
      </c>
      <c r="BJ373" s="20" t="s">
        <v>79</v>
      </c>
      <c r="BK373" s="228">
        <f>ROUND(I373*H373,2)</f>
        <v>0</v>
      </c>
      <c r="BL373" s="20" t="s">
        <v>216</v>
      </c>
      <c r="BM373" s="227" t="s">
        <v>652</v>
      </c>
    </row>
    <row r="374" s="2" customFormat="1">
      <c r="A374" s="41"/>
      <c r="B374" s="42"/>
      <c r="C374" s="43"/>
      <c r="D374" s="229" t="s">
        <v>218</v>
      </c>
      <c r="E374" s="43"/>
      <c r="F374" s="230" t="s">
        <v>653</v>
      </c>
      <c r="G374" s="43"/>
      <c r="H374" s="43"/>
      <c r="I374" s="231"/>
      <c r="J374" s="43"/>
      <c r="K374" s="43"/>
      <c r="L374" s="47"/>
      <c r="M374" s="232"/>
      <c r="N374" s="233"/>
      <c r="O374" s="87"/>
      <c r="P374" s="87"/>
      <c r="Q374" s="87"/>
      <c r="R374" s="87"/>
      <c r="S374" s="87"/>
      <c r="T374" s="88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T374" s="20" t="s">
        <v>218</v>
      </c>
      <c r="AU374" s="20" t="s">
        <v>81</v>
      </c>
    </row>
    <row r="375" s="13" customFormat="1">
      <c r="A375" s="13"/>
      <c r="B375" s="234"/>
      <c r="C375" s="235"/>
      <c r="D375" s="236" t="s">
        <v>220</v>
      </c>
      <c r="E375" s="237" t="s">
        <v>19</v>
      </c>
      <c r="F375" s="238" t="s">
        <v>613</v>
      </c>
      <c r="G375" s="235"/>
      <c r="H375" s="237" t="s">
        <v>19</v>
      </c>
      <c r="I375" s="239"/>
      <c r="J375" s="235"/>
      <c r="K375" s="235"/>
      <c r="L375" s="240"/>
      <c r="M375" s="241"/>
      <c r="N375" s="242"/>
      <c r="O375" s="242"/>
      <c r="P375" s="242"/>
      <c r="Q375" s="242"/>
      <c r="R375" s="242"/>
      <c r="S375" s="242"/>
      <c r="T375" s="24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4" t="s">
        <v>220</v>
      </c>
      <c r="AU375" s="244" t="s">
        <v>81</v>
      </c>
      <c r="AV375" s="13" t="s">
        <v>79</v>
      </c>
      <c r="AW375" s="13" t="s">
        <v>32</v>
      </c>
      <c r="AX375" s="13" t="s">
        <v>71</v>
      </c>
      <c r="AY375" s="244" t="s">
        <v>209</v>
      </c>
    </row>
    <row r="376" s="14" customFormat="1">
      <c r="A376" s="14"/>
      <c r="B376" s="245"/>
      <c r="C376" s="246"/>
      <c r="D376" s="236" t="s">
        <v>220</v>
      </c>
      <c r="E376" s="247" t="s">
        <v>19</v>
      </c>
      <c r="F376" s="248" t="s">
        <v>614</v>
      </c>
      <c r="G376" s="246"/>
      <c r="H376" s="249">
        <v>340.80000000000001</v>
      </c>
      <c r="I376" s="250"/>
      <c r="J376" s="246"/>
      <c r="K376" s="246"/>
      <c r="L376" s="251"/>
      <c r="M376" s="252"/>
      <c r="N376" s="253"/>
      <c r="O376" s="253"/>
      <c r="P376" s="253"/>
      <c r="Q376" s="253"/>
      <c r="R376" s="253"/>
      <c r="S376" s="253"/>
      <c r="T376" s="25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5" t="s">
        <v>220</v>
      </c>
      <c r="AU376" s="255" t="s">
        <v>81</v>
      </c>
      <c r="AV376" s="14" t="s">
        <v>81</v>
      </c>
      <c r="AW376" s="14" t="s">
        <v>32</v>
      </c>
      <c r="AX376" s="14" t="s">
        <v>71</v>
      </c>
      <c r="AY376" s="255" t="s">
        <v>209</v>
      </c>
    </row>
    <row r="377" s="13" customFormat="1">
      <c r="A377" s="13"/>
      <c r="B377" s="234"/>
      <c r="C377" s="235"/>
      <c r="D377" s="236" t="s">
        <v>220</v>
      </c>
      <c r="E377" s="237" t="s">
        <v>19</v>
      </c>
      <c r="F377" s="238" t="s">
        <v>615</v>
      </c>
      <c r="G377" s="235"/>
      <c r="H377" s="237" t="s">
        <v>19</v>
      </c>
      <c r="I377" s="239"/>
      <c r="J377" s="235"/>
      <c r="K377" s="235"/>
      <c r="L377" s="240"/>
      <c r="M377" s="241"/>
      <c r="N377" s="242"/>
      <c r="O377" s="242"/>
      <c r="P377" s="242"/>
      <c r="Q377" s="242"/>
      <c r="R377" s="242"/>
      <c r="S377" s="242"/>
      <c r="T377" s="24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4" t="s">
        <v>220</v>
      </c>
      <c r="AU377" s="244" t="s">
        <v>81</v>
      </c>
      <c r="AV377" s="13" t="s">
        <v>79</v>
      </c>
      <c r="AW377" s="13" t="s">
        <v>32</v>
      </c>
      <c r="AX377" s="13" t="s">
        <v>71</v>
      </c>
      <c r="AY377" s="244" t="s">
        <v>209</v>
      </c>
    </row>
    <row r="378" s="14" customFormat="1">
      <c r="A378" s="14"/>
      <c r="B378" s="245"/>
      <c r="C378" s="246"/>
      <c r="D378" s="236" t="s">
        <v>220</v>
      </c>
      <c r="E378" s="247" t="s">
        <v>19</v>
      </c>
      <c r="F378" s="248" t="s">
        <v>616</v>
      </c>
      <c r="G378" s="246"/>
      <c r="H378" s="249">
        <v>4237.6800000000003</v>
      </c>
      <c r="I378" s="250"/>
      <c r="J378" s="246"/>
      <c r="K378" s="246"/>
      <c r="L378" s="251"/>
      <c r="M378" s="252"/>
      <c r="N378" s="253"/>
      <c r="O378" s="253"/>
      <c r="P378" s="253"/>
      <c r="Q378" s="253"/>
      <c r="R378" s="253"/>
      <c r="S378" s="253"/>
      <c r="T378" s="25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55" t="s">
        <v>220</v>
      </c>
      <c r="AU378" s="255" t="s">
        <v>81</v>
      </c>
      <c r="AV378" s="14" t="s">
        <v>81</v>
      </c>
      <c r="AW378" s="14" t="s">
        <v>32</v>
      </c>
      <c r="AX378" s="14" t="s">
        <v>71</v>
      </c>
      <c r="AY378" s="255" t="s">
        <v>209</v>
      </c>
    </row>
    <row r="379" s="13" customFormat="1">
      <c r="A379" s="13"/>
      <c r="B379" s="234"/>
      <c r="C379" s="235"/>
      <c r="D379" s="236" t="s">
        <v>220</v>
      </c>
      <c r="E379" s="237" t="s">
        <v>19</v>
      </c>
      <c r="F379" s="238" t="s">
        <v>617</v>
      </c>
      <c r="G379" s="235"/>
      <c r="H379" s="237" t="s">
        <v>19</v>
      </c>
      <c r="I379" s="239"/>
      <c r="J379" s="235"/>
      <c r="K379" s="235"/>
      <c r="L379" s="240"/>
      <c r="M379" s="241"/>
      <c r="N379" s="242"/>
      <c r="O379" s="242"/>
      <c r="P379" s="242"/>
      <c r="Q379" s="242"/>
      <c r="R379" s="242"/>
      <c r="S379" s="242"/>
      <c r="T379" s="24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4" t="s">
        <v>220</v>
      </c>
      <c r="AU379" s="244" t="s">
        <v>81</v>
      </c>
      <c r="AV379" s="13" t="s">
        <v>79</v>
      </c>
      <c r="AW379" s="13" t="s">
        <v>32</v>
      </c>
      <c r="AX379" s="13" t="s">
        <v>71</v>
      </c>
      <c r="AY379" s="244" t="s">
        <v>209</v>
      </c>
    </row>
    <row r="380" s="14" customFormat="1">
      <c r="A380" s="14"/>
      <c r="B380" s="245"/>
      <c r="C380" s="246"/>
      <c r="D380" s="236" t="s">
        <v>220</v>
      </c>
      <c r="E380" s="247" t="s">
        <v>19</v>
      </c>
      <c r="F380" s="248" t="s">
        <v>618</v>
      </c>
      <c r="G380" s="246"/>
      <c r="H380" s="249">
        <v>1471.5</v>
      </c>
      <c r="I380" s="250"/>
      <c r="J380" s="246"/>
      <c r="K380" s="246"/>
      <c r="L380" s="251"/>
      <c r="M380" s="252"/>
      <c r="N380" s="253"/>
      <c r="O380" s="253"/>
      <c r="P380" s="253"/>
      <c r="Q380" s="253"/>
      <c r="R380" s="253"/>
      <c r="S380" s="253"/>
      <c r="T380" s="25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55" t="s">
        <v>220</v>
      </c>
      <c r="AU380" s="255" t="s">
        <v>81</v>
      </c>
      <c r="AV380" s="14" t="s">
        <v>81</v>
      </c>
      <c r="AW380" s="14" t="s">
        <v>32</v>
      </c>
      <c r="AX380" s="14" t="s">
        <v>71</v>
      </c>
      <c r="AY380" s="255" t="s">
        <v>209</v>
      </c>
    </row>
    <row r="381" s="16" customFormat="1">
      <c r="A381" s="16"/>
      <c r="B381" s="267"/>
      <c r="C381" s="268"/>
      <c r="D381" s="236" t="s">
        <v>220</v>
      </c>
      <c r="E381" s="269" t="s">
        <v>19</v>
      </c>
      <c r="F381" s="270" t="s">
        <v>370</v>
      </c>
      <c r="G381" s="268"/>
      <c r="H381" s="271">
        <v>6049.9800000000005</v>
      </c>
      <c r="I381" s="272"/>
      <c r="J381" s="268"/>
      <c r="K381" s="268"/>
      <c r="L381" s="273"/>
      <c r="M381" s="274"/>
      <c r="N381" s="275"/>
      <c r="O381" s="275"/>
      <c r="P381" s="275"/>
      <c r="Q381" s="275"/>
      <c r="R381" s="275"/>
      <c r="S381" s="275"/>
      <c r="T381" s="27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T381" s="277" t="s">
        <v>220</v>
      </c>
      <c r="AU381" s="277" t="s">
        <v>81</v>
      </c>
      <c r="AV381" s="16" t="s">
        <v>146</v>
      </c>
      <c r="AW381" s="16" t="s">
        <v>32</v>
      </c>
      <c r="AX381" s="16" t="s">
        <v>71</v>
      </c>
      <c r="AY381" s="277" t="s">
        <v>209</v>
      </c>
    </row>
    <row r="382" s="13" customFormat="1">
      <c r="A382" s="13"/>
      <c r="B382" s="234"/>
      <c r="C382" s="235"/>
      <c r="D382" s="236" t="s">
        <v>220</v>
      </c>
      <c r="E382" s="237" t="s">
        <v>19</v>
      </c>
      <c r="F382" s="238" t="s">
        <v>619</v>
      </c>
      <c r="G382" s="235"/>
      <c r="H382" s="237" t="s">
        <v>19</v>
      </c>
      <c r="I382" s="239"/>
      <c r="J382" s="235"/>
      <c r="K382" s="235"/>
      <c r="L382" s="240"/>
      <c r="M382" s="241"/>
      <c r="N382" s="242"/>
      <c r="O382" s="242"/>
      <c r="P382" s="242"/>
      <c r="Q382" s="242"/>
      <c r="R382" s="242"/>
      <c r="S382" s="242"/>
      <c r="T382" s="24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4" t="s">
        <v>220</v>
      </c>
      <c r="AU382" s="244" t="s">
        <v>81</v>
      </c>
      <c r="AV382" s="13" t="s">
        <v>79</v>
      </c>
      <c r="AW382" s="13" t="s">
        <v>32</v>
      </c>
      <c r="AX382" s="13" t="s">
        <v>71</v>
      </c>
      <c r="AY382" s="244" t="s">
        <v>209</v>
      </c>
    </row>
    <row r="383" s="14" customFormat="1">
      <c r="A383" s="14"/>
      <c r="B383" s="245"/>
      <c r="C383" s="246"/>
      <c r="D383" s="236" t="s">
        <v>220</v>
      </c>
      <c r="E383" s="247" t="s">
        <v>19</v>
      </c>
      <c r="F383" s="248" t="s">
        <v>620</v>
      </c>
      <c r="G383" s="246"/>
      <c r="H383" s="249">
        <v>203.30000000000001</v>
      </c>
      <c r="I383" s="250"/>
      <c r="J383" s="246"/>
      <c r="K383" s="246"/>
      <c r="L383" s="251"/>
      <c r="M383" s="252"/>
      <c r="N383" s="253"/>
      <c r="O383" s="253"/>
      <c r="P383" s="253"/>
      <c r="Q383" s="253"/>
      <c r="R383" s="253"/>
      <c r="S383" s="253"/>
      <c r="T383" s="25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5" t="s">
        <v>220</v>
      </c>
      <c r="AU383" s="255" t="s">
        <v>81</v>
      </c>
      <c r="AV383" s="14" t="s">
        <v>81</v>
      </c>
      <c r="AW383" s="14" t="s">
        <v>32</v>
      </c>
      <c r="AX383" s="14" t="s">
        <v>71</v>
      </c>
      <c r="AY383" s="255" t="s">
        <v>209</v>
      </c>
    </row>
    <row r="384" s="14" customFormat="1">
      <c r="A384" s="14"/>
      <c r="B384" s="245"/>
      <c r="C384" s="246"/>
      <c r="D384" s="236" t="s">
        <v>220</v>
      </c>
      <c r="E384" s="247" t="s">
        <v>19</v>
      </c>
      <c r="F384" s="248" t="s">
        <v>621</v>
      </c>
      <c r="G384" s="246"/>
      <c r="H384" s="249">
        <v>913</v>
      </c>
      <c r="I384" s="250"/>
      <c r="J384" s="246"/>
      <c r="K384" s="246"/>
      <c r="L384" s="251"/>
      <c r="M384" s="252"/>
      <c r="N384" s="253"/>
      <c r="O384" s="253"/>
      <c r="P384" s="253"/>
      <c r="Q384" s="253"/>
      <c r="R384" s="253"/>
      <c r="S384" s="253"/>
      <c r="T384" s="25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55" t="s">
        <v>220</v>
      </c>
      <c r="AU384" s="255" t="s">
        <v>81</v>
      </c>
      <c r="AV384" s="14" t="s">
        <v>81</v>
      </c>
      <c r="AW384" s="14" t="s">
        <v>32</v>
      </c>
      <c r="AX384" s="14" t="s">
        <v>71</v>
      </c>
      <c r="AY384" s="255" t="s">
        <v>209</v>
      </c>
    </row>
    <row r="385" s="14" customFormat="1">
      <c r="A385" s="14"/>
      <c r="B385" s="245"/>
      <c r="C385" s="246"/>
      <c r="D385" s="236" t="s">
        <v>220</v>
      </c>
      <c r="E385" s="247" t="s">
        <v>19</v>
      </c>
      <c r="F385" s="248" t="s">
        <v>622</v>
      </c>
      <c r="G385" s="246"/>
      <c r="H385" s="249">
        <v>113</v>
      </c>
      <c r="I385" s="250"/>
      <c r="J385" s="246"/>
      <c r="K385" s="246"/>
      <c r="L385" s="251"/>
      <c r="M385" s="252"/>
      <c r="N385" s="253"/>
      <c r="O385" s="253"/>
      <c r="P385" s="253"/>
      <c r="Q385" s="253"/>
      <c r="R385" s="253"/>
      <c r="S385" s="253"/>
      <c r="T385" s="25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55" t="s">
        <v>220</v>
      </c>
      <c r="AU385" s="255" t="s">
        <v>81</v>
      </c>
      <c r="AV385" s="14" t="s">
        <v>81</v>
      </c>
      <c r="AW385" s="14" t="s">
        <v>32</v>
      </c>
      <c r="AX385" s="14" t="s">
        <v>71</v>
      </c>
      <c r="AY385" s="255" t="s">
        <v>209</v>
      </c>
    </row>
    <row r="386" s="16" customFormat="1">
      <c r="A386" s="16"/>
      <c r="B386" s="267"/>
      <c r="C386" s="268"/>
      <c r="D386" s="236" t="s">
        <v>220</v>
      </c>
      <c r="E386" s="269" t="s">
        <v>19</v>
      </c>
      <c r="F386" s="270" t="s">
        <v>370</v>
      </c>
      <c r="G386" s="268"/>
      <c r="H386" s="271">
        <v>1229.3</v>
      </c>
      <c r="I386" s="272"/>
      <c r="J386" s="268"/>
      <c r="K386" s="268"/>
      <c r="L386" s="273"/>
      <c r="M386" s="274"/>
      <c r="N386" s="275"/>
      <c r="O386" s="275"/>
      <c r="P386" s="275"/>
      <c r="Q386" s="275"/>
      <c r="R386" s="275"/>
      <c r="S386" s="275"/>
      <c r="T386" s="27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T386" s="277" t="s">
        <v>220</v>
      </c>
      <c r="AU386" s="277" t="s">
        <v>81</v>
      </c>
      <c r="AV386" s="16" t="s">
        <v>146</v>
      </c>
      <c r="AW386" s="16" t="s">
        <v>32</v>
      </c>
      <c r="AX386" s="16" t="s">
        <v>71</v>
      </c>
      <c r="AY386" s="277" t="s">
        <v>209</v>
      </c>
    </row>
    <row r="387" s="13" customFormat="1">
      <c r="A387" s="13"/>
      <c r="B387" s="234"/>
      <c r="C387" s="235"/>
      <c r="D387" s="236" t="s">
        <v>220</v>
      </c>
      <c r="E387" s="237" t="s">
        <v>19</v>
      </c>
      <c r="F387" s="238" t="s">
        <v>654</v>
      </c>
      <c r="G387" s="235"/>
      <c r="H387" s="237" t="s">
        <v>19</v>
      </c>
      <c r="I387" s="239"/>
      <c r="J387" s="235"/>
      <c r="K387" s="235"/>
      <c r="L387" s="240"/>
      <c r="M387" s="241"/>
      <c r="N387" s="242"/>
      <c r="O387" s="242"/>
      <c r="P387" s="242"/>
      <c r="Q387" s="242"/>
      <c r="R387" s="242"/>
      <c r="S387" s="242"/>
      <c r="T387" s="24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4" t="s">
        <v>220</v>
      </c>
      <c r="AU387" s="244" t="s">
        <v>81</v>
      </c>
      <c r="AV387" s="13" t="s">
        <v>79</v>
      </c>
      <c r="AW387" s="13" t="s">
        <v>32</v>
      </c>
      <c r="AX387" s="13" t="s">
        <v>71</v>
      </c>
      <c r="AY387" s="244" t="s">
        <v>209</v>
      </c>
    </row>
    <row r="388" s="14" customFormat="1">
      <c r="A388" s="14"/>
      <c r="B388" s="245"/>
      <c r="C388" s="246"/>
      <c r="D388" s="236" t="s">
        <v>220</v>
      </c>
      <c r="E388" s="247" t="s">
        <v>19</v>
      </c>
      <c r="F388" s="248" t="s">
        <v>655</v>
      </c>
      <c r="G388" s="246"/>
      <c r="H388" s="249">
        <v>635.14999999999998</v>
      </c>
      <c r="I388" s="250"/>
      <c r="J388" s="246"/>
      <c r="K388" s="246"/>
      <c r="L388" s="251"/>
      <c r="M388" s="252"/>
      <c r="N388" s="253"/>
      <c r="O388" s="253"/>
      <c r="P388" s="253"/>
      <c r="Q388" s="253"/>
      <c r="R388" s="253"/>
      <c r="S388" s="253"/>
      <c r="T388" s="25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55" t="s">
        <v>220</v>
      </c>
      <c r="AU388" s="255" t="s">
        <v>81</v>
      </c>
      <c r="AV388" s="14" t="s">
        <v>81</v>
      </c>
      <c r="AW388" s="14" t="s">
        <v>32</v>
      </c>
      <c r="AX388" s="14" t="s">
        <v>71</v>
      </c>
      <c r="AY388" s="255" t="s">
        <v>209</v>
      </c>
    </row>
    <row r="389" s="16" customFormat="1">
      <c r="A389" s="16"/>
      <c r="B389" s="267"/>
      <c r="C389" s="268"/>
      <c r="D389" s="236" t="s">
        <v>220</v>
      </c>
      <c r="E389" s="269" t="s">
        <v>19</v>
      </c>
      <c r="F389" s="270" t="s">
        <v>370</v>
      </c>
      <c r="G389" s="268"/>
      <c r="H389" s="271">
        <v>635.14999999999998</v>
      </c>
      <c r="I389" s="272"/>
      <c r="J389" s="268"/>
      <c r="K389" s="268"/>
      <c r="L389" s="273"/>
      <c r="M389" s="274"/>
      <c r="N389" s="275"/>
      <c r="O389" s="275"/>
      <c r="P389" s="275"/>
      <c r="Q389" s="275"/>
      <c r="R389" s="275"/>
      <c r="S389" s="275"/>
      <c r="T389" s="27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T389" s="277" t="s">
        <v>220</v>
      </c>
      <c r="AU389" s="277" t="s">
        <v>81</v>
      </c>
      <c r="AV389" s="16" t="s">
        <v>146</v>
      </c>
      <c r="AW389" s="16" t="s">
        <v>32</v>
      </c>
      <c r="AX389" s="16" t="s">
        <v>71</v>
      </c>
      <c r="AY389" s="277" t="s">
        <v>209</v>
      </c>
    </row>
    <row r="390" s="15" customFormat="1">
      <c r="A390" s="15"/>
      <c r="B390" s="256"/>
      <c r="C390" s="257"/>
      <c r="D390" s="236" t="s">
        <v>220</v>
      </c>
      <c r="E390" s="258" t="s">
        <v>19</v>
      </c>
      <c r="F390" s="259" t="s">
        <v>271</v>
      </c>
      <c r="G390" s="257"/>
      <c r="H390" s="260">
        <v>7914.4300000000003</v>
      </c>
      <c r="I390" s="261"/>
      <c r="J390" s="257"/>
      <c r="K390" s="257"/>
      <c r="L390" s="262"/>
      <c r="M390" s="263"/>
      <c r="N390" s="264"/>
      <c r="O390" s="264"/>
      <c r="P390" s="264"/>
      <c r="Q390" s="264"/>
      <c r="R390" s="264"/>
      <c r="S390" s="264"/>
      <c r="T390" s="26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T390" s="266" t="s">
        <v>220</v>
      </c>
      <c r="AU390" s="266" t="s">
        <v>81</v>
      </c>
      <c r="AV390" s="15" t="s">
        <v>216</v>
      </c>
      <c r="AW390" s="15" t="s">
        <v>32</v>
      </c>
      <c r="AX390" s="15" t="s">
        <v>79</v>
      </c>
      <c r="AY390" s="266" t="s">
        <v>209</v>
      </c>
    </row>
    <row r="391" s="2" customFormat="1" ht="24.15" customHeight="1">
      <c r="A391" s="41"/>
      <c r="B391" s="42"/>
      <c r="C391" s="216" t="s">
        <v>656</v>
      </c>
      <c r="D391" s="216" t="s">
        <v>211</v>
      </c>
      <c r="E391" s="217" t="s">
        <v>657</v>
      </c>
      <c r="F391" s="218" t="s">
        <v>658</v>
      </c>
      <c r="G391" s="219" t="s">
        <v>659</v>
      </c>
      <c r="H391" s="220">
        <v>3185.0999999999999</v>
      </c>
      <c r="I391" s="221"/>
      <c r="J391" s="222">
        <f>ROUND(I391*H391,2)</f>
        <v>0</v>
      </c>
      <c r="K391" s="218" t="s">
        <v>215</v>
      </c>
      <c r="L391" s="47"/>
      <c r="M391" s="223" t="s">
        <v>19</v>
      </c>
      <c r="N391" s="224" t="s">
        <v>42</v>
      </c>
      <c r="O391" s="87"/>
      <c r="P391" s="225">
        <f>O391*H391</f>
        <v>0</v>
      </c>
      <c r="Q391" s="225">
        <v>0</v>
      </c>
      <c r="R391" s="225">
        <f>Q391*H391</f>
        <v>0</v>
      </c>
      <c r="S391" s="225">
        <v>0</v>
      </c>
      <c r="T391" s="226">
        <f>S391*H391</f>
        <v>0</v>
      </c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R391" s="227" t="s">
        <v>216</v>
      </c>
      <c r="AT391" s="227" t="s">
        <v>211</v>
      </c>
      <c r="AU391" s="227" t="s">
        <v>81</v>
      </c>
      <c r="AY391" s="20" t="s">
        <v>209</v>
      </c>
      <c r="BE391" s="228">
        <f>IF(N391="základní",J391,0)</f>
        <v>0</v>
      </c>
      <c r="BF391" s="228">
        <f>IF(N391="snížená",J391,0)</f>
        <v>0</v>
      </c>
      <c r="BG391" s="228">
        <f>IF(N391="zákl. přenesená",J391,0)</f>
        <v>0</v>
      </c>
      <c r="BH391" s="228">
        <f>IF(N391="sníž. přenesená",J391,0)</f>
        <v>0</v>
      </c>
      <c r="BI391" s="228">
        <f>IF(N391="nulová",J391,0)</f>
        <v>0</v>
      </c>
      <c r="BJ391" s="20" t="s">
        <v>79</v>
      </c>
      <c r="BK391" s="228">
        <f>ROUND(I391*H391,2)</f>
        <v>0</v>
      </c>
      <c r="BL391" s="20" t="s">
        <v>216</v>
      </c>
      <c r="BM391" s="227" t="s">
        <v>660</v>
      </c>
    </row>
    <row r="392" s="2" customFormat="1">
      <c r="A392" s="41"/>
      <c r="B392" s="42"/>
      <c r="C392" s="43"/>
      <c r="D392" s="229" t="s">
        <v>218</v>
      </c>
      <c r="E392" s="43"/>
      <c r="F392" s="230" t="s">
        <v>661</v>
      </c>
      <c r="G392" s="43"/>
      <c r="H392" s="43"/>
      <c r="I392" s="231"/>
      <c r="J392" s="43"/>
      <c r="K392" s="43"/>
      <c r="L392" s="47"/>
      <c r="M392" s="232"/>
      <c r="N392" s="233"/>
      <c r="O392" s="87"/>
      <c r="P392" s="87"/>
      <c r="Q392" s="87"/>
      <c r="R392" s="87"/>
      <c r="S392" s="87"/>
      <c r="T392" s="88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T392" s="20" t="s">
        <v>218</v>
      </c>
      <c r="AU392" s="20" t="s">
        <v>81</v>
      </c>
    </row>
    <row r="393" s="14" customFormat="1">
      <c r="A393" s="14"/>
      <c r="B393" s="245"/>
      <c r="C393" s="246"/>
      <c r="D393" s="236" t="s">
        <v>220</v>
      </c>
      <c r="E393" s="246"/>
      <c r="F393" s="248" t="s">
        <v>662</v>
      </c>
      <c r="G393" s="246"/>
      <c r="H393" s="249">
        <v>3185.0999999999999</v>
      </c>
      <c r="I393" s="250"/>
      <c r="J393" s="246"/>
      <c r="K393" s="246"/>
      <c r="L393" s="251"/>
      <c r="M393" s="252"/>
      <c r="N393" s="253"/>
      <c r="O393" s="253"/>
      <c r="P393" s="253"/>
      <c r="Q393" s="253"/>
      <c r="R393" s="253"/>
      <c r="S393" s="253"/>
      <c r="T393" s="25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55" t="s">
        <v>220</v>
      </c>
      <c r="AU393" s="255" t="s">
        <v>81</v>
      </c>
      <c r="AV393" s="14" t="s">
        <v>81</v>
      </c>
      <c r="AW393" s="14" t="s">
        <v>4</v>
      </c>
      <c r="AX393" s="14" t="s">
        <v>79</v>
      </c>
      <c r="AY393" s="255" t="s">
        <v>209</v>
      </c>
    </row>
    <row r="394" s="2" customFormat="1" ht="24.15" customHeight="1">
      <c r="A394" s="41"/>
      <c r="B394" s="42"/>
      <c r="C394" s="216" t="s">
        <v>663</v>
      </c>
      <c r="D394" s="216" t="s">
        <v>211</v>
      </c>
      <c r="E394" s="217" t="s">
        <v>664</v>
      </c>
      <c r="F394" s="218" t="s">
        <v>665</v>
      </c>
      <c r="G394" s="219" t="s">
        <v>362</v>
      </c>
      <c r="H394" s="220">
        <v>1769.5</v>
      </c>
      <c r="I394" s="221"/>
      <c r="J394" s="222">
        <f>ROUND(I394*H394,2)</f>
        <v>0</v>
      </c>
      <c r="K394" s="218" t="s">
        <v>215</v>
      </c>
      <c r="L394" s="47"/>
      <c r="M394" s="223" t="s">
        <v>19</v>
      </c>
      <c r="N394" s="224" t="s">
        <v>42</v>
      </c>
      <c r="O394" s="87"/>
      <c r="P394" s="225">
        <f>O394*H394</f>
        <v>0</v>
      </c>
      <c r="Q394" s="225">
        <v>0</v>
      </c>
      <c r="R394" s="225">
        <f>Q394*H394</f>
        <v>0</v>
      </c>
      <c r="S394" s="225">
        <v>0</v>
      </c>
      <c r="T394" s="226">
        <f>S394*H394</f>
        <v>0</v>
      </c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R394" s="227" t="s">
        <v>216</v>
      </c>
      <c r="AT394" s="227" t="s">
        <v>211</v>
      </c>
      <c r="AU394" s="227" t="s">
        <v>81</v>
      </c>
      <c r="AY394" s="20" t="s">
        <v>209</v>
      </c>
      <c r="BE394" s="228">
        <f>IF(N394="základní",J394,0)</f>
        <v>0</v>
      </c>
      <c r="BF394" s="228">
        <f>IF(N394="snížená",J394,0)</f>
        <v>0</v>
      </c>
      <c r="BG394" s="228">
        <f>IF(N394="zákl. přenesená",J394,0)</f>
        <v>0</v>
      </c>
      <c r="BH394" s="228">
        <f>IF(N394="sníž. přenesená",J394,0)</f>
        <v>0</v>
      </c>
      <c r="BI394" s="228">
        <f>IF(N394="nulová",J394,0)</f>
        <v>0</v>
      </c>
      <c r="BJ394" s="20" t="s">
        <v>79</v>
      </c>
      <c r="BK394" s="228">
        <f>ROUND(I394*H394,2)</f>
        <v>0</v>
      </c>
      <c r="BL394" s="20" t="s">
        <v>216</v>
      </c>
      <c r="BM394" s="227" t="s">
        <v>666</v>
      </c>
    </row>
    <row r="395" s="2" customFormat="1">
      <c r="A395" s="41"/>
      <c r="B395" s="42"/>
      <c r="C395" s="43"/>
      <c r="D395" s="229" t="s">
        <v>218</v>
      </c>
      <c r="E395" s="43"/>
      <c r="F395" s="230" t="s">
        <v>667</v>
      </c>
      <c r="G395" s="43"/>
      <c r="H395" s="43"/>
      <c r="I395" s="231"/>
      <c r="J395" s="43"/>
      <c r="K395" s="43"/>
      <c r="L395" s="47"/>
      <c r="M395" s="232"/>
      <c r="N395" s="233"/>
      <c r="O395" s="87"/>
      <c r="P395" s="87"/>
      <c r="Q395" s="87"/>
      <c r="R395" s="87"/>
      <c r="S395" s="87"/>
      <c r="T395" s="88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T395" s="20" t="s">
        <v>218</v>
      </c>
      <c r="AU395" s="20" t="s">
        <v>81</v>
      </c>
    </row>
    <row r="396" s="14" customFormat="1">
      <c r="A396" s="14"/>
      <c r="B396" s="245"/>
      <c r="C396" s="246"/>
      <c r="D396" s="236" t="s">
        <v>220</v>
      </c>
      <c r="E396" s="247" t="s">
        <v>19</v>
      </c>
      <c r="F396" s="248" t="s">
        <v>655</v>
      </c>
      <c r="G396" s="246"/>
      <c r="H396" s="249">
        <v>635.14999999999998</v>
      </c>
      <c r="I396" s="250"/>
      <c r="J396" s="246"/>
      <c r="K396" s="246"/>
      <c r="L396" s="251"/>
      <c r="M396" s="252"/>
      <c r="N396" s="253"/>
      <c r="O396" s="253"/>
      <c r="P396" s="253"/>
      <c r="Q396" s="253"/>
      <c r="R396" s="253"/>
      <c r="S396" s="253"/>
      <c r="T396" s="25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55" t="s">
        <v>220</v>
      </c>
      <c r="AU396" s="255" t="s">
        <v>81</v>
      </c>
      <c r="AV396" s="14" t="s">
        <v>81</v>
      </c>
      <c r="AW396" s="14" t="s">
        <v>32</v>
      </c>
      <c r="AX396" s="14" t="s">
        <v>71</v>
      </c>
      <c r="AY396" s="255" t="s">
        <v>209</v>
      </c>
    </row>
    <row r="397" s="14" customFormat="1">
      <c r="A397" s="14"/>
      <c r="B397" s="245"/>
      <c r="C397" s="246"/>
      <c r="D397" s="236" t="s">
        <v>220</v>
      </c>
      <c r="E397" s="247" t="s">
        <v>19</v>
      </c>
      <c r="F397" s="248" t="s">
        <v>668</v>
      </c>
      <c r="G397" s="246"/>
      <c r="H397" s="249">
        <v>1134.3499999999999</v>
      </c>
      <c r="I397" s="250"/>
      <c r="J397" s="246"/>
      <c r="K397" s="246"/>
      <c r="L397" s="251"/>
      <c r="M397" s="252"/>
      <c r="N397" s="253"/>
      <c r="O397" s="253"/>
      <c r="P397" s="253"/>
      <c r="Q397" s="253"/>
      <c r="R397" s="253"/>
      <c r="S397" s="253"/>
      <c r="T397" s="25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55" t="s">
        <v>220</v>
      </c>
      <c r="AU397" s="255" t="s">
        <v>81</v>
      </c>
      <c r="AV397" s="14" t="s">
        <v>81</v>
      </c>
      <c r="AW397" s="14" t="s">
        <v>32</v>
      </c>
      <c r="AX397" s="14" t="s">
        <v>71</v>
      </c>
      <c r="AY397" s="255" t="s">
        <v>209</v>
      </c>
    </row>
    <row r="398" s="15" customFormat="1">
      <c r="A398" s="15"/>
      <c r="B398" s="256"/>
      <c r="C398" s="257"/>
      <c r="D398" s="236" t="s">
        <v>220</v>
      </c>
      <c r="E398" s="258" t="s">
        <v>19</v>
      </c>
      <c r="F398" s="259" t="s">
        <v>271</v>
      </c>
      <c r="G398" s="257"/>
      <c r="H398" s="260">
        <v>1769.5</v>
      </c>
      <c r="I398" s="261"/>
      <c r="J398" s="257"/>
      <c r="K398" s="257"/>
      <c r="L398" s="262"/>
      <c r="M398" s="263"/>
      <c r="N398" s="264"/>
      <c r="O398" s="264"/>
      <c r="P398" s="264"/>
      <c r="Q398" s="264"/>
      <c r="R398" s="264"/>
      <c r="S398" s="264"/>
      <c r="T398" s="26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T398" s="266" t="s">
        <v>220</v>
      </c>
      <c r="AU398" s="266" t="s">
        <v>81</v>
      </c>
      <c r="AV398" s="15" t="s">
        <v>216</v>
      </c>
      <c r="AW398" s="15" t="s">
        <v>32</v>
      </c>
      <c r="AX398" s="15" t="s">
        <v>79</v>
      </c>
      <c r="AY398" s="266" t="s">
        <v>209</v>
      </c>
    </row>
    <row r="399" s="2" customFormat="1" ht="24.15" customHeight="1">
      <c r="A399" s="41"/>
      <c r="B399" s="42"/>
      <c r="C399" s="216" t="s">
        <v>669</v>
      </c>
      <c r="D399" s="216" t="s">
        <v>211</v>
      </c>
      <c r="E399" s="217" t="s">
        <v>670</v>
      </c>
      <c r="F399" s="218" t="s">
        <v>671</v>
      </c>
      <c r="G399" s="219" t="s">
        <v>362</v>
      </c>
      <c r="H399" s="220">
        <v>1584.5</v>
      </c>
      <c r="I399" s="221"/>
      <c r="J399" s="222">
        <f>ROUND(I399*H399,2)</f>
        <v>0</v>
      </c>
      <c r="K399" s="218" t="s">
        <v>215</v>
      </c>
      <c r="L399" s="47"/>
      <c r="M399" s="223" t="s">
        <v>19</v>
      </c>
      <c r="N399" s="224" t="s">
        <v>42</v>
      </c>
      <c r="O399" s="87"/>
      <c r="P399" s="225">
        <f>O399*H399</f>
        <v>0</v>
      </c>
      <c r="Q399" s="225">
        <v>0</v>
      </c>
      <c r="R399" s="225">
        <f>Q399*H399</f>
        <v>0</v>
      </c>
      <c r="S399" s="225">
        <v>0</v>
      </c>
      <c r="T399" s="226">
        <f>S399*H399</f>
        <v>0</v>
      </c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R399" s="227" t="s">
        <v>216</v>
      </c>
      <c r="AT399" s="227" t="s">
        <v>211</v>
      </c>
      <c r="AU399" s="227" t="s">
        <v>81</v>
      </c>
      <c r="AY399" s="20" t="s">
        <v>209</v>
      </c>
      <c r="BE399" s="228">
        <f>IF(N399="základní",J399,0)</f>
        <v>0</v>
      </c>
      <c r="BF399" s="228">
        <f>IF(N399="snížená",J399,0)</f>
        <v>0</v>
      </c>
      <c r="BG399" s="228">
        <f>IF(N399="zákl. přenesená",J399,0)</f>
        <v>0</v>
      </c>
      <c r="BH399" s="228">
        <f>IF(N399="sníž. přenesená",J399,0)</f>
        <v>0</v>
      </c>
      <c r="BI399" s="228">
        <f>IF(N399="nulová",J399,0)</f>
        <v>0</v>
      </c>
      <c r="BJ399" s="20" t="s">
        <v>79</v>
      </c>
      <c r="BK399" s="228">
        <f>ROUND(I399*H399,2)</f>
        <v>0</v>
      </c>
      <c r="BL399" s="20" t="s">
        <v>216</v>
      </c>
      <c r="BM399" s="227" t="s">
        <v>672</v>
      </c>
    </row>
    <row r="400" s="2" customFormat="1">
      <c r="A400" s="41"/>
      <c r="B400" s="42"/>
      <c r="C400" s="43"/>
      <c r="D400" s="229" t="s">
        <v>218</v>
      </c>
      <c r="E400" s="43"/>
      <c r="F400" s="230" t="s">
        <v>673</v>
      </c>
      <c r="G400" s="43"/>
      <c r="H400" s="43"/>
      <c r="I400" s="231"/>
      <c r="J400" s="43"/>
      <c r="K400" s="43"/>
      <c r="L400" s="47"/>
      <c r="M400" s="232"/>
      <c r="N400" s="233"/>
      <c r="O400" s="87"/>
      <c r="P400" s="87"/>
      <c r="Q400" s="87"/>
      <c r="R400" s="87"/>
      <c r="S400" s="87"/>
      <c r="T400" s="88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T400" s="20" t="s">
        <v>218</v>
      </c>
      <c r="AU400" s="20" t="s">
        <v>81</v>
      </c>
    </row>
    <row r="401" s="13" customFormat="1">
      <c r="A401" s="13"/>
      <c r="B401" s="234"/>
      <c r="C401" s="235"/>
      <c r="D401" s="236" t="s">
        <v>220</v>
      </c>
      <c r="E401" s="237" t="s">
        <v>19</v>
      </c>
      <c r="F401" s="238" t="s">
        <v>221</v>
      </c>
      <c r="G401" s="235"/>
      <c r="H401" s="237" t="s">
        <v>19</v>
      </c>
      <c r="I401" s="239"/>
      <c r="J401" s="235"/>
      <c r="K401" s="235"/>
      <c r="L401" s="240"/>
      <c r="M401" s="241"/>
      <c r="N401" s="242"/>
      <c r="O401" s="242"/>
      <c r="P401" s="242"/>
      <c r="Q401" s="242"/>
      <c r="R401" s="242"/>
      <c r="S401" s="242"/>
      <c r="T401" s="24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4" t="s">
        <v>220</v>
      </c>
      <c r="AU401" s="244" t="s">
        <v>81</v>
      </c>
      <c r="AV401" s="13" t="s">
        <v>79</v>
      </c>
      <c r="AW401" s="13" t="s">
        <v>32</v>
      </c>
      <c r="AX401" s="13" t="s">
        <v>71</v>
      </c>
      <c r="AY401" s="244" t="s">
        <v>209</v>
      </c>
    </row>
    <row r="402" s="13" customFormat="1">
      <c r="A402" s="13"/>
      <c r="B402" s="234"/>
      <c r="C402" s="235"/>
      <c r="D402" s="236" t="s">
        <v>220</v>
      </c>
      <c r="E402" s="237" t="s">
        <v>19</v>
      </c>
      <c r="F402" s="238" t="s">
        <v>395</v>
      </c>
      <c r="G402" s="235"/>
      <c r="H402" s="237" t="s">
        <v>19</v>
      </c>
      <c r="I402" s="239"/>
      <c r="J402" s="235"/>
      <c r="K402" s="235"/>
      <c r="L402" s="240"/>
      <c r="M402" s="241"/>
      <c r="N402" s="242"/>
      <c r="O402" s="242"/>
      <c r="P402" s="242"/>
      <c r="Q402" s="242"/>
      <c r="R402" s="242"/>
      <c r="S402" s="242"/>
      <c r="T402" s="24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44" t="s">
        <v>220</v>
      </c>
      <c r="AU402" s="244" t="s">
        <v>81</v>
      </c>
      <c r="AV402" s="13" t="s">
        <v>79</v>
      </c>
      <c r="AW402" s="13" t="s">
        <v>32</v>
      </c>
      <c r="AX402" s="13" t="s">
        <v>71</v>
      </c>
      <c r="AY402" s="244" t="s">
        <v>209</v>
      </c>
    </row>
    <row r="403" s="13" customFormat="1">
      <c r="A403" s="13"/>
      <c r="B403" s="234"/>
      <c r="C403" s="235"/>
      <c r="D403" s="236" t="s">
        <v>220</v>
      </c>
      <c r="E403" s="237" t="s">
        <v>19</v>
      </c>
      <c r="F403" s="238" t="s">
        <v>674</v>
      </c>
      <c r="G403" s="235"/>
      <c r="H403" s="237" t="s">
        <v>19</v>
      </c>
      <c r="I403" s="239"/>
      <c r="J403" s="235"/>
      <c r="K403" s="235"/>
      <c r="L403" s="240"/>
      <c r="M403" s="241"/>
      <c r="N403" s="242"/>
      <c r="O403" s="242"/>
      <c r="P403" s="242"/>
      <c r="Q403" s="242"/>
      <c r="R403" s="242"/>
      <c r="S403" s="242"/>
      <c r="T403" s="24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4" t="s">
        <v>220</v>
      </c>
      <c r="AU403" s="244" t="s">
        <v>81</v>
      </c>
      <c r="AV403" s="13" t="s">
        <v>79</v>
      </c>
      <c r="AW403" s="13" t="s">
        <v>32</v>
      </c>
      <c r="AX403" s="13" t="s">
        <v>71</v>
      </c>
      <c r="AY403" s="244" t="s">
        <v>209</v>
      </c>
    </row>
    <row r="404" s="14" customFormat="1">
      <c r="A404" s="14"/>
      <c r="B404" s="245"/>
      <c r="C404" s="246"/>
      <c r="D404" s="236" t="s">
        <v>220</v>
      </c>
      <c r="E404" s="247" t="s">
        <v>19</v>
      </c>
      <c r="F404" s="248" t="s">
        <v>675</v>
      </c>
      <c r="G404" s="246"/>
      <c r="H404" s="249">
        <v>48.700000000000003</v>
      </c>
      <c r="I404" s="250"/>
      <c r="J404" s="246"/>
      <c r="K404" s="246"/>
      <c r="L404" s="251"/>
      <c r="M404" s="252"/>
      <c r="N404" s="253"/>
      <c r="O404" s="253"/>
      <c r="P404" s="253"/>
      <c r="Q404" s="253"/>
      <c r="R404" s="253"/>
      <c r="S404" s="253"/>
      <c r="T404" s="25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55" t="s">
        <v>220</v>
      </c>
      <c r="AU404" s="255" t="s">
        <v>81</v>
      </c>
      <c r="AV404" s="14" t="s">
        <v>81</v>
      </c>
      <c r="AW404" s="14" t="s">
        <v>32</v>
      </c>
      <c r="AX404" s="14" t="s">
        <v>71</v>
      </c>
      <c r="AY404" s="255" t="s">
        <v>209</v>
      </c>
    </row>
    <row r="405" s="14" customFormat="1">
      <c r="A405" s="14"/>
      <c r="B405" s="245"/>
      <c r="C405" s="246"/>
      <c r="D405" s="236" t="s">
        <v>220</v>
      </c>
      <c r="E405" s="247" t="s">
        <v>19</v>
      </c>
      <c r="F405" s="248" t="s">
        <v>676</v>
      </c>
      <c r="G405" s="246"/>
      <c r="H405" s="249">
        <v>1422.8</v>
      </c>
      <c r="I405" s="250"/>
      <c r="J405" s="246"/>
      <c r="K405" s="246"/>
      <c r="L405" s="251"/>
      <c r="M405" s="252"/>
      <c r="N405" s="253"/>
      <c r="O405" s="253"/>
      <c r="P405" s="253"/>
      <c r="Q405" s="253"/>
      <c r="R405" s="253"/>
      <c r="S405" s="253"/>
      <c r="T405" s="25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55" t="s">
        <v>220</v>
      </c>
      <c r="AU405" s="255" t="s">
        <v>81</v>
      </c>
      <c r="AV405" s="14" t="s">
        <v>81</v>
      </c>
      <c r="AW405" s="14" t="s">
        <v>32</v>
      </c>
      <c r="AX405" s="14" t="s">
        <v>71</v>
      </c>
      <c r="AY405" s="255" t="s">
        <v>209</v>
      </c>
    </row>
    <row r="406" s="16" customFormat="1">
      <c r="A406" s="16"/>
      <c r="B406" s="267"/>
      <c r="C406" s="268"/>
      <c r="D406" s="236" t="s">
        <v>220</v>
      </c>
      <c r="E406" s="269" t="s">
        <v>19</v>
      </c>
      <c r="F406" s="270" t="s">
        <v>370</v>
      </c>
      <c r="G406" s="268"/>
      <c r="H406" s="271">
        <v>1471.5</v>
      </c>
      <c r="I406" s="272"/>
      <c r="J406" s="268"/>
      <c r="K406" s="268"/>
      <c r="L406" s="273"/>
      <c r="M406" s="274"/>
      <c r="N406" s="275"/>
      <c r="O406" s="275"/>
      <c r="P406" s="275"/>
      <c r="Q406" s="275"/>
      <c r="R406" s="275"/>
      <c r="S406" s="275"/>
      <c r="T406" s="27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T406" s="277" t="s">
        <v>220</v>
      </c>
      <c r="AU406" s="277" t="s">
        <v>81</v>
      </c>
      <c r="AV406" s="16" t="s">
        <v>146</v>
      </c>
      <c r="AW406" s="16" t="s">
        <v>32</v>
      </c>
      <c r="AX406" s="16" t="s">
        <v>71</v>
      </c>
      <c r="AY406" s="277" t="s">
        <v>209</v>
      </c>
    </row>
    <row r="407" s="13" customFormat="1">
      <c r="A407" s="13"/>
      <c r="B407" s="234"/>
      <c r="C407" s="235"/>
      <c r="D407" s="236" t="s">
        <v>220</v>
      </c>
      <c r="E407" s="237" t="s">
        <v>19</v>
      </c>
      <c r="F407" s="238" t="s">
        <v>677</v>
      </c>
      <c r="G407" s="235"/>
      <c r="H407" s="237" t="s">
        <v>19</v>
      </c>
      <c r="I407" s="239"/>
      <c r="J407" s="235"/>
      <c r="K407" s="235"/>
      <c r="L407" s="240"/>
      <c r="M407" s="241"/>
      <c r="N407" s="242"/>
      <c r="O407" s="242"/>
      <c r="P407" s="242"/>
      <c r="Q407" s="242"/>
      <c r="R407" s="242"/>
      <c r="S407" s="242"/>
      <c r="T407" s="24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44" t="s">
        <v>220</v>
      </c>
      <c r="AU407" s="244" t="s">
        <v>81</v>
      </c>
      <c r="AV407" s="13" t="s">
        <v>79</v>
      </c>
      <c r="AW407" s="13" t="s">
        <v>32</v>
      </c>
      <c r="AX407" s="13" t="s">
        <v>71</v>
      </c>
      <c r="AY407" s="244" t="s">
        <v>209</v>
      </c>
    </row>
    <row r="408" s="14" customFormat="1">
      <c r="A408" s="14"/>
      <c r="B408" s="245"/>
      <c r="C408" s="246"/>
      <c r="D408" s="236" t="s">
        <v>220</v>
      </c>
      <c r="E408" s="247" t="s">
        <v>19</v>
      </c>
      <c r="F408" s="248" t="s">
        <v>678</v>
      </c>
      <c r="G408" s="246"/>
      <c r="H408" s="249">
        <v>25</v>
      </c>
      <c r="I408" s="250"/>
      <c r="J408" s="246"/>
      <c r="K408" s="246"/>
      <c r="L408" s="251"/>
      <c r="M408" s="252"/>
      <c r="N408" s="253"/>
      <c r="O408" s="253"/>
      <c r="P408" s="253"/>
      <c r="Q408" s="253"/>
      <c r="R408" s="253"/>
      <c r="S408" s="253"/>
      <c r="T408" s="25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55" t="s">
        <v>220</v>
      </c>
      <c r="AU408" s="255" t="s">
        <v>81</v>
      </c>
      <c r="AV408" s="14" t="s">
        <v>81</v>
      </c>
      <c r="AW408" s="14" t="s">
        <v>32</v>
      </c>
      <c r="AX408" s="14" t="s">
        <v>71</v>
      </c>
      <c r="AY408" s="255" t="s">
        <v>209</v>
      </c>
    </row>
    <row r="409" s="14" customFormat="1">
      <c r="A409" s="14"/>
      <c r="B409" s="245"/>
      <c r="C409" s="246"/>
      <c r="D409" s="236" t="s">
        <v>220</v>
      </c>
      <c r="E409" s="247" t="s">
        <v>19</v>
      </c>
      <c r="F409" s="248" t="s">
        <v>679</v>
      </c>
      <c r="G409" s="246"/>
      <c r="H409" s="249">
        <v>88</v>
      </c>
      <c r="I409" s="250"/>
      <c r="J409" s="246"/>
      <c r="K409" s="246"/>
      <c r="L409" s="251"/>
      <c r="M409" s="252"/>
      <c r="N409" s="253"/>
      <c r="O409" s="253"/>
      <c r="P409" s="253"/>
      <c r="Q409" s="253"/>
      <c r="R409" s="253"/>
      <c r="S409" s="253"/>
      <c r="T409" s="25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55" t="s">
        <v>220</v>
      </c>
      <c r="AU409" s="255" t="s">
        <v>81</v>
      </c>
      <c r="AV409" s="14" t="s">
        <v>81</v>
      </c>
      <c r="AW409" s="14" t="s">
        <v>32</v>
      </c>
      <c r="AX409" s="14" t="s">
        <v>71</v>
      </c>
      <c r="AY409" s="255" t="s">
        <v>209</v>
      </c>
    </row>
    <row r="410" s="16" customFormat="1">
      <c r="A410" s="16"/>
      <c r="B410" s="267"/>
      <c r="C410" s="268"/>
      <c r="D410" s="236" t="s">
        <v>220</v>
      </c>
      <c r="E410" s="269" t="s">
        <v>19</v>
      </c>
      <c r="F410" s="270" t="s">
        <v>370</v>
      </c>
      <c r="G410" s="268"/>
      <c r="H410" s="271">
        <v>113</v>
      </c>
      <c r="I410" s="272"/>
      <c r="J410" s="268"/>
      <c r="K410" s="268"/>
      <c r="L410" s="273"/>
      <c r="M410" s="274"/>
      <c r="N410" s="275"/>
      <c r="O410" s="275"/>
      <c r="P410" s="275"/>
      <c r="Q410" s="275"/>
      <c r="R410" s="275"/>
      <c r="S410" s="275"/>
      <c r="T410" s="27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T410" s="277" t="s">
        <v>220</v>
      </c>
      <c r="AU410" s="277" t="s">
        <v>81</v>
      </c>
      <c r="AV410" s="16" t="s">
        <v>146</v>
      </c>
      <c r="AW410" s="16" t="s">
        <v>32</v>
      </c>
      <c r="AX410" s="16" t="s">
        <v>71</v>
      </c>
      <c r="AY410" s="277" t="s">
        <v>209</v>
      </c>
    </row>
    <row r="411" s="15" customFormat="1">
      <c r="A411" s="15"/>
      <c r="B411" s="256"/>
      <c r="C411" s="257"/>
      <c r="D411" s="236" t="s">
        <v>220</v>
      </c>
      <c r="E411" s="258" t="s">
        <v>19</v>
      </c>
      <c r="F411" s="259" t="s">
        <v>271</v>
      </c>
      <c r="G411" s="257"/>
      <c r="H411" s="260">
        <v>1584.5</v>
      </c>
      <c r="I411" s="261"/>
      <c r="J411" s="257"/>
      <c r="K411" s="257"/>
      <c r="L411" s="262"/>
      <c r="M411" s="263"/>
      <c r="N411" s="264"/>
      <c r="O411" s="264"/>
      <c r="P411" s="264"/>
      <c r="Q411" s="264"/>
      <c r="R411" s="264"/>
      <c r="S411" s="264"/>
      <c r="T411" s="26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T411" s="266" t="s">
        <v>220</v>
      </c>
      <c r="AU411" s="266" t="s">
        <v>81</v>
      </c>
      <c r="AV411" s="15" t="s">
        <v>216</v>
      </c>
      <c r="AW411" s="15" t="s">
        <v>32</v>
      </c>
      <c r="AX411" s="15" t="s">
        <v>79</v>
      </c>
      <c r="AY411" s="266" t="s">
        <v>209</v>
      </c>
    </row>
    <row r="412" s="2" customFormat="1" ht="16.5" customHeight="1">
      <c r="A412" s="41"/>
      <c r="B412" s="42"/>
      <c r="C412" s="278" t="s">
        <v>680</v>
      </c>
      <c r="D412" s="278" t="s">
        <v>681</v>
      </c>
      <c r="E412" s="279" t="s">
        <v>682</v>
      </c>
      <c r="F412" s="280" t="s">
        <v>683</v>
      </c>
      <c r="G412" s="281" t="s">
        <v>659</v>
      </c>
      <c r="H412" s="282">
        <v>226</v>
      </c>
      <c r="I412" s="283"/>
      <c r="J412" s="284">
        <f>ROUND(I412*H412,2)</f>
        <v>0</v>
      </c>
      <c r="K412" s="280" t="s">
        <v>215</v>
      </c>
      <c r="L412" s="285"/>
      <c r="M412" s="286" t="s">
        <v>19</v>
      </c>
      <c r="N412" s="287" t="s">
        <v>42</v>
      </c>
      <c r="O412" s="87"/>
      <c r="P412" s="225">
        <f>O412*H412</f>
        <v>0</v>
      </c>
      <c r="Q412" s="225">
        <v>0</v>
      </c>
      <c r="R412" s="225">
        <f>Q412*H412</f>
        <v>0</v>
      </c>
      <c r="S412" s="225">
        <v>0</v>
      </c>
      <c r="T412" s="226">
        <f>S412*H412</f>
        <v>0</v>
      </c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R412" s="227" t="s">
        <v>250</v>
      </c>
      <c r="AT412" s="227" t="s">
        <v>681</v>
      </c>
      <c r="AU412" s="227" t="s">
        <v>81</v>
      </c>
      <c r="AY412" s="20" t="s">
        <v>209</v>
      </c>
      <c r="BE412" s="228">
        <f>IF(N412="základní",J412,0)</f>
        <v>0</v>
      </c>
      <c r="BF412" s="228">
        <f>IF(N412="snížená",J412,0)</f>
        <v>0</v>
      </c>
      <c r="BG412" s="228">
        <f>IF(N412="zákl. přenesená",J412,0)</f>
        <v>0</v>
      </c>
      <c r="BH412" s="228">
        <f>IF(N412="sníž. přenesená",J412,0)</f>
        <v>0</v>
      </c>
      <c r="BI412" s="228">
        <f>IF(N412="nulová",J412,0)</f>
        <v>0</v>
      </c>
      <c r="BJ412" s="20" t="s">
        <v>79</v>
      </c>
      <c r="BK412" s="228">
        <f>ROUND(I412*H412,2)</f>
        <v>0</v>
      </c>
      <c r="BL412" s="20" t="s">
        <v>216</v>
      </c>
      <c r="BM412" s="227" t="s">
        <v>684</v>
      </c>
    </row>
    <row r="413" s="14" customFormat="1">
      <c r="A413" s="14"/>
      <c r="B413" s="245"/>
      <c r="C413" s="246"/>
      <c r="D413" s="236" t="s">
        <v>220</v>
      </c>
      <c r="E413" s="247" t="s">
        <v>19</v>
      </c>
      <c r="F413" s="248" t="s">
        <v>685</v>
      </c>
      <c r="G413" s="246"/>
      <c r="H413" s="249">
        <v>226</v>
      </c>
      <c r="I413" s="250"/>
      <c r="J413" s="246"/>
      <c r="K413" s="246"/>
      <c r="L413" s="251"/>
      <c r="M413" s="252"/>
      <c r="N413" s="253"/>
      <c r="O413" s="253"/>
      <c r="P413" s="253"/>
      <c r="Q413" s="253"/>
      <c r="R413" s="253"/>
      <c r="S413" s="253"/>
      <c r="T413" s="25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55" t="s">
        <v>220</v>
      </c>
      <c r="AU413" s="255" t="s">
        <v>81</v>
      </c>
      <c r="AV413" s="14" t="s">
        <v>81</v>
      </c>
      <c r="AW413" s="14" t="s">
        <v>32</v>
      </c>
      <c r="AX413" s="14" t="s">
        <v>79</v>
      </c>
      <c r="AY413" s="255" t="s">
        <v>209</v>
      </c>
    </row>
    <row r="414" s="2" customFormat="1" ht="37.8" customHeight="1">
      <c r="A414" s="41"/>
      <c r="B414" s="42"/>
      <c r="C414" s="216" t="s">
        <v>686</v>
      </c>
      <c r="D414" s="216" t="s">
        <v>211</v>
      </c>
      <c r="E414" s="217" t="s">
        <v>687</v>
      </c>
      <c r="F414" s="218" t="s">
        <v>688</v>
      </c>
      <c r="G414" s="219" t="s">
        <v>362</v>
      </c>
      <c r="H414" s="220">
        <v>913</v>
      </c>
      <c r="I414" s="221"/>
      <c r="J414" s="222">
        <f>ROUND(I414*H414,2)</f>
        <v>0</v>
      </c>
      <c r="K414" s="218" t="s">
        <v>215</v>
      </c>
      <c r="L414" s="47"/>
      <c r="M414" s="223" t="s">
        <v>19</v>
      </c>
      <c r="N414" s="224" t="s">
        <v>42</v>
      </c>
      <c r="O414" s="87"/>
      <c r="P414" s="225">
        <f>O414*H414</f>
        <v>0</v>
      </c>
      <c r="Q414" s="225">
        <v>0</v>
      </c>
      <c r="R414" s="225">
        <f>Q414*H414</f>
        <v>0</v>
      </c>
      <c r="S414" s="225">
        <v>0</v>
      </c>
      <c r="T414" s="226">
        <f>S414*H414</f>
        <v>0</v>
      </c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R414" s="227" t="s">
        <v>216</v>
      </c>
      <c r="AT414" s="227" t="s">
        <v>211</v>
      </c>
      <c r="AU414" s="227" t="s">
        <v>81</v>
      </c>
      <c r="AY414" s="20" t="s">
        <v>209</v>
      </c>
      <c r="BE414" s="228">
        <f>IF(N414="základní",J414,0)</f>
        <v>0</v>
      </c>
      <c r="BF414" s="228">
        <f>IF(N414="snížená",J414,0)</f>
        <v>0</v>
      </c>
      <c r="BG414" s="228">
        <f>IF(N414="zákl. přenesená",J414,0)</f>
        <v>0</v>
      </c>
      <c r="BH414" s="228">
        <f>IF(N414="sníž. přenesená",J414,0)</f>
        <v>0</v>
      </c>
      <c r="BI414" s="228">
        <f>IF(N414="nulová",J414,0)</f>
        <v>0</v>
      </c>
      <c r="BJ414" s="20" t="s">
        <v>79</v>
      </c>
      <c r="BK414" s="228">
        <f>ROUND(I414*H414,2)</f>
        <v>0</v>
      </c>
      <c r="BL414" s="20" t="s">
        <v>216</v>
      </c>
      <c r="BM414" s="227" t="s">
        <v>689</v>
      </c>
    </row>
    <row r="415" s="2" customFormat="1">
      <c r="A415" s="41"/>
      <c r="B415" s="42"/>
      <c r="C415" s="43"/>
      <c r="D415" s="229" t="s">
        <v>218</v>
      </c>
      <c r="E415" s="43"/>
      <c r="F415" s="230" t="s">
        <v>690</v>
      </c>
      <c r="G415" s="43"/>
      <c r="H415" s="43"/>
      <c r="I415" s="231"/>
      <c r="J415" s="43"/>
      <c r="K415" s="43"/>
      <c r="L415" s="47"/>
      <c r="M415" s="232"/>
      <c r="N415" s="233"/>
      <c r="O415" s="87"/>
      <c r="P415" s="87"/>
      <c r="Q415" s="87"/>
      <c r="R415" s="87"/>
      <c r="S415" s="87"/>
      <c r="T415" s="88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T415" s="20" t="s">
        <v>218</v>
      </c>
      <c r="AU415" s="20" t="s">
        <v>81</v>
      </c>
    </row>
    <row r="416" s="13" customFormat="1">
      <c r="A416" s="13"/>
      <c r="B416" s="234"/>
      <c r="C416" s="235"/>
      <c r="D416" s="236" t="s">
        <v>220</v>
      </c>
      <c r="E416" s="237" t="s">
        <v>19</v>
      </c>
      <c r="F416" s="238" t="s">
        <v>395</v>
      </c>
      <c r="G416" s="235"/>
      <c r="H416" s="237" t="s">
        <v>19</v>
      </c>
      <c r="I416" s="239"/>
      <c r="J416" s="235"/>
      <c r="K416" s="235"/>
      <c r="L416" s="240"/>
      <c r="M416" s="241"/>
      <c r="N416" s="242"/>
      <c r="O416" s="242"/>
      <c r="P416" s="242"/>
      <c r="Q416" s="242"/>
      <c r="R416" s="242"/>
      <c r="S416" s="242"/>
      <c r="T416" s="24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4" t="s">
        <v>220</v>
      </c>
      <c r="AU416" s="244" t="s">
        <v>81</v>
      </c>
      <c r="AV416" s="13" t="s">
        <v>79</v>
      </c>
      <c r="AW416" s="13" t="s">
        <v>32</v>
      </c>
      <c r="AX416" s="13" t="s">
        <v>71</v>
      </c>
      <c r="AY416" s="244" t="s">
        <v>209</v>
      </c>
    </row>
    <row r="417" s="13" customFormat="1">
      <c r="A417" s="13"/>
      <c r="B417" s="234"/>
      <c r="C417" s="235"/>
      <c r="D417" s="236" t="s">
        <v>220</v>
      </c>
      <c r="E417" s="237" t="s">
        <v>19</v>
      </c>
      <c r="F417" s="238" t="s">
        <v>691</v>
      </c>
      <c r="G417" s="235"/>
      <c r="H417" s="237" t="s">
        <v>19</v>
      </c>
      <c r="I417" s="239"/>
      <c r="J417" s="235"/>
      <c r="K417" s="235"/>
      <c r="L417" s="240"/>
      <c r="M417" s="241"/>
      <c r="N417" s="242"/>
      <c r="O417" s="242"/>
      <c r="P417" s="242"/>
      <c r="Q417" s="242"/>
      <c r="R417" s="242"/>
      <c r="S417" s="242"/>
      <c r="T417" s="24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4" t="s">
        <v>220</v>
      </c>
      <c r="AU417" s="244" t="s">
        <v>81</v>
      </c>
      <c r="AV417" s="13" t="s">
        <v>79</v>
      </c>
      <c r="AW417" s="13" t="s">
        <v>32</v>
      </c>
      <c r="AX417" s="13" t="s">
        <v>71</v>
      </c>
      <c r="AY417" s="244" t="s">
        <v>209</v>
      </c>
    </row>
    <row r="418" s="14" customFormat="1">
      <c r="A418" s="14"/>
      <c r="B418" s="245"/>
      <c r="C418" s="246"/>
      <c r="D418" s="236" t="s">
        <v>220</v>
      </c>
      <c r="E418" s="247" t="s">
        <v>19</v>
      </c>
      <c r="F418" s="248" t="s">
        <v>692</v>
      </c>
      <c r="G418" s="246"/>
      <c r="H418" s="249">
        <v>28</v>
      </c>
      <c r="I418" s="250"/>
      <c r="J418" s="246"/>
      <c r="K418" s="246"/>
      <c r="L418" s="251"/>
      <c r="M418" s="252"/>
      <c r="N418" s="253"/>
      <c r="O418" s="253"/>
      <c r="P418" s="253"/>
      <c r="Q418" s="253"/>
      <c r="R418" s="253"/>
      <c r="S418" s="253"/>
      <c r="T418" s="25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55" t="s">
        <v>220</v>
      </c>
      <c r="AU418" s="255" t="s">
        <v>81</v>
      </c>
      <c r="AV418" s="14" t="s">
        <v>81</v>
      </c>
      <c r="AW418" s="14" t="s">
        <v>32</v>
      </c>
      <c r="AX418" s="14" t="s">
        <v>71</v>
      </c>
      <c r="AY418" s="255" t="s">
        <v>209</v>
      </c>
    </row>
    <row r="419" s="14" customFormat="1">
      <c r="A419" s="14"/>
      <c r="B419" s="245"/>
      <c r="C419" s="246"/>
      <c r="D419" s="236" t="s">
        <v>220</v>
      </c>
      <c r="E419" s="247" t="s">
        <v>19</v>
      </c>
      <c r="F419" s="248" t="s">
        <v>693</v>
      </c>
      <c r="G419" s="246"/>
      <c r="H419" s="249">
        <v>885</v>
      </c>
      <c r="I419" s="250"/>
      <c r="J419" s="246"/>
      <c r="K419" s="246"/>
      <c r="L419" s="251"/>
      <c r="M419" s="252"/>
      <c r="N419" s="253"/>
      <c r="O419" s="253"/>
      <c r="P419" s="253"/>
      <c r="Q419" s="253"/>
      <c r="R419" s="253"/>
      <c r="S419" s="253"/>
      <c r="T419" s="25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55" t="s">
        <v>220</v>
      </c>
      <c r="AU419" s="255" t="s">
        <v>81</v>
      </c>
      <c r="AV419" s="14" t="s">
        <v>81</v>
      </c>
      <c r="AW419" s="14" t="s">
        <v>32</v>
      </c>
      <c r="AX419" s="14" t="s">
        <v>71</v>
      </c>
      <c r="AY419" s="255" t="s">
        <v>209</v>
      </c>
    </row>
    <row r="420" s="15" customFormat="1">
      <c r="A420" s="15"/>
      <c r="B420" s="256"/>
      <c r="C420" s="257"/>
      <c r="D420" s="236" t="s">
        <v>220</v>
      </c>
      <c r="E420" s="258" t="s">
        <v>19</v>
      </c>
      <c r="F420" s="259" t="s">
        <v>271</v>
      </c>
      <c r="G420" s="257"/>
      <c r="H420" s="260">
        <v>913</v>
      </c>
      <c r="I420" s="261"/>
      <c r="J420" s="257"/>
      <c r="K420" s="257"/>
      <c r="L420" s="262"/>
      <c r="M420" s="263"/>
      <c r="N420" s="264"/>
      <c r="O420" s="264"/>
      <c r="P420" s="264"/>
      <c r="Q420" s="264"/>
      <c r="R420" s="264"/>
      <c r="S420" s="264"/>
      <c r="T420" s="26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T420" s="266" t="s">
        <v>220</v>
      </c>
      <c r="AU420" s="266" t="s">
        <v>81</v>
      </c>
      <c r="AV420" s="15" t="s">
        <v>216</v>
      </c>
      <c r="AW420" s="15" t="s">
        <v>32</v>
      </c>
      <c r="AX420" s="15" t="s">
        <v>79</v>
      </c>
      <c r="AY420" s="266" t="s">
        <v>209</v>
      </c>
    </row>
    <row r="421" s="2" customFormat="1" ht="16.5" customHeight="1">
      <c r="A421" s="41"/>
      <c r="B421" s="42"/>
      <c r="C421" s="278" t="s">
        <v>694</v>
      </c>
      <c r="D421" s="278" t="s">
        <v>681</v>
      </c>
      <c r="E421" s="279" t="s">
        <v>695</v>
      </c>
      <c r="F421" s="280" t="s">
        <v>696</v>
      </c>
      <c r="G421" s="281" t="s">
        <v>659</v>
      </c>
      <c r="H421" s="282">
        <v>1826</v>
      </c>
      <c r="I421" s="283"/>
      <c r="J421" s="284">
        <f>ROUND(I421*H421,2)</f>
        <v>0</v>
      </c>
      <c r="K421" s="280" t="s">
        <v>215</v>
      </c>
      <c r="L421" s="285"/>
      <c r="M421" s="286" t="s">
        <v>19</v>
      </c>
      <c r="N421" s="287" t="s">
        <v>42</v>
      </c>
      <c r="O421" s="87"/>
      <c r="P421" s="225">
        <f>O421*H421</f>
        <v>0</v>
      </c>
      <c r="Q421" s="225">
        <v>0</v>
      </c>
      <c r="R421" s="225">
        <f>Q421*H421</f>
        <v>0</v>
      </c>
      <c r="S421" s="225">
        <v>0</v>
      </c>
      <c r="T421" s="226">
        <f>S421*H421</f>
        <v>0</v>
      </c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R421" s="227" t="s">
        <v>250</v>
      </c>
      <c r="AT421" s="227" t="s">
        <v>681</v>
      </c>
      <c r="AU421" s="227" t="s">
        <v>81</v>
      </c>
      <c r="AY421" s="20" t="s">
        <v>209</v>
      </c>
      <c r="BE421" s="228">
        <f>IF(N421="základní",J421,0)</f>
        <v>0</v>
      </c>
      <c r="BF421" s="228">
        <f>IF(N421="snížená",J421,0)</f>
        <v>0</v>
      </c>
      <c r="BG421" s="228">
        <f>IF(N421="zákl. přenesená",J421,0)</f>
        <v>0</v>
      </c>
      <c r="BH421" s="228">
        <f>IF(N421="sníž. přenesená",J421,0)</f>
        <v>0</v>
      </c>
      <c r="BI421" s="228">
        <f>IF(N421="nulová",J421,0)</f>
        <v>0</v>
      </c>
      <c r="BJ421" s="20" t="s">
        <v>79</v>
      </c>
      <c r="BK421" s="228">
        <f>ROUND(I421*H421,2)</f>
        <v>0</v>
      </c>
      <c r="BL421" s="20" t="s">
        <v>216</v>
      </c>
      <c r="BM421" s="227" t="s">
        <v>697</v>
      </c>
    </row>
    <row r="422" s="14" customFormat="1">
      <c r="A422" s="14"/>
      <c r="B422" s="245"/>
      <c r="C422" s="246"/>
      <c r="D422" s="236" t="s">
        <v>220</v>
      </c>
      <c r="E422" s="246"/>
      <c r="F422" s="248" t="s">
        <v>698</v>
      </c>
      <c r="G422" s="246"/>
      <c r="H422" s="249">
        <v>1826</v>
      </c>
      <c r="I422" s="250"/>
      <c r="J422" s="246"/>
      <c r="K422" s="246"/>
      <c r="L422" s="251"/>
      <c r="M422" s="252"/>
      <c r="N422" s="253"/>
      <c r="O422" s="253"/>
      <c r="P422" s="253"/>
      <c r="Q422" s="253"/>
      <c r="R422" s="253"/>
      <c r="S422" s="253"/>
      <c r="T422" s="25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55" t="s">
        <v>220</v>
      </c>
      <c r="AU422" s="255" t="s">
        <v>81</v>
      </c>
      <c r="AV422" s="14" t="s">
        <v>81</v>
      </c>
      <c r="AW422" s="14" t="s">
        <v>4</v>
      </c>
      <c r="AX422" s="14" t="s">
        <v>79</v>
      </c>
      <c r="AY422" s="255" t="s">
        <v>209</v>
      </c>
    </row>
    <row r="423" s="2" customFormat="1" ht="24.15" customHeight="1">
      <c r="A423" s="41"/>
      <c r="B423" s="42"/>
      <c r="C423" s="216" t="s">
        <v>699</v>
      </c>
      <c r="D423" s="216" t="s">
        <v>211</v>
      </c>
      <c r="E423" s="217" t="s">
        <v>700</v>
      </c>
      <c r="F423" s="218" t="s">
        <v>701</v>
      </c>
      <c r="G423" s="219" t="s">
        <v>258</v>
      </c>
      <c r="H423" s="220">
        <v>352</v>
      </c>
      <c r="I423" s="221"/>
      <c r="J423" s="222">
        <f>ROUND(I423*H423,2)</f>
        <v>0</v>
      </c>
      <c r="K423" s="218" t="s">
        <v>215</v>
      </c>
      <c r="L423" s="47"/>
      <c r="M423" s="223" t="s">
        <v>19</v>
      </c>
      <c r="N423" s="224" t="s">
        <v>42</v>
      </c>
      <c r="O423" s="87"/>
      <c r="P423" s="225">
        <f>O423*H423</f>
        <v>0</v>
      </c>
      <c r="Q423" s="225">
        <v>0</v>
      </c>
      <c r="R423" s="225">
        <f>Q423*H423</f>
        <v>0</v>
      </c>
      <c r="S423" s="225">
        <v>0</v>
      </c>
      <c r="T423" s="226">
        <f>S423*H423</f>
        <v>0</v>
      </c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R423" s="227" t="s">
        <v>216</v>
      </c>
      <c r="AT423" s="227" t="s">
        <v>211</v>
      </c>
      <c r="AU423" s="227" t="s">
        <v>81</v>
      </c>
      <c r="AY423" s="20" t="s">
        <v>209</v>
      </c>
      <c r="BE423" s="228">
        <f>IF(N423="základní",J423,0)</f>
        <v>0</v>
      </c>
      <c r="BF423" s="228">
        <f>IF(N423="snížená",J423,0)</f>
        <v>0</v>
      </c>
      <c r="BG423" s="228">
        <f>IF(N423="zákl. přenesená",J423,0)</f>
        <v>0</v>
      </c>
      <c r="BH423" s="228">
        <f>IF(N423="sníž. přenesená",J423,0)</f>
        <v>0</v>
      </c>
      <c r="BI423" s="228">
        <f>IF(N423="nulová",J423,0)</f>
        <v>0</v>
      </c>
      <c r="BJ423" s="20" t="s">
        <v>79</v>
      </c>
      <c r="BK423" s="228">
        <f>ROUND(I423*H423,2)</f>
        <v>0</v>
      </c>
      <c r="BL423" s="20" t="s">
        <v>216</v>
      </c>
      <c r="BM423" s="227" t="s">
        <v>702</v>
      </c>
    </row>
    <row r="424" s="2" customFormat="1">
      <c r="A424" s="41"/>
      <c r="B424" s="42"/>
      <c r="C424" s="43"/>
      <c r="D424" s="229" t="s">
        <v>218</v>
      </c>
      <c r="E424" s="43"/>
      <c r="F424" s="230" t="s">
        <v>703</v>
      </c>
      <c r="G424" s="43"/>
      <c r="H424" s="43"/>
      <c r="I424" s="231"/>
      <c r="J424" s="43"/>
      <c r="K424" s="43"/>
      <c r="L424" s="47"/>
      <c r="M424" s="232"/>
      <c r="N424" s="233"/>
      <c r="O424" s="87"/>
      <c r="P424" s="87"/>
      <c r="Q424" s="87"/>
      <c r="R424" s="87"/>
      <c r="S424" s="87"/>
      <c r="T424" s="88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T424" s="20" t="s">
        <v>218</v>
      </c>
      <c r="AU424" s="20" t="s">
        <v>81</v>
      </c>
    </row>
    <row r="425" s="13" customFormat="1">
      <c r="A425" s="13"/>
      <c r="B425" s="234"/>
      <c r="C425" s="235"/>
      <c r="D425" s="236" t="s">
        <v>220</v>
      </c>
      <c r="E425" s="237" t="s">
        <v>19</v>
      </c>
      <c r="F425" s="238" t="s">
        <v>337</v>
      </c>
      <c r="G425" s="235"/>
      <c r="H425" s="237" t="s">
        <v>19</v>
      </c>
      <c r="I425" s="239"/>
      <c r="J425" s="235"/>
      <c r="K425" s="235"/>
      <c r="L425" s="240"/>
      <c r="M425" s="241"/>
      <c r="N425" s="242"/>
      <c r="O425" s="242"/>
      <c r="P425" s="242"/>
      <c r="Q425" s="242"/>
      <c r="R425" s="242"/>
      <c r="S425" s="242"/>
      <c r="T425" s="24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44" t="s">
        <v>220</v>
      </c>
      <c r="AU425" s="244" t="s">
        <v>81</v>
      </c>
      <c r="AV425" s="13" t="s">
        <v>79</v>
      </c>
      <c r="AW425" s="13" t="s">
        <v>32</v>
      </c>
      <c r="AX425" s="13" t="s">
        <v>71</v>
      </c>
      <c r="AY425" s="244" t="s">
        <v>209</v>
      </c>
    </row>
    <row r="426" s="14" customFormat="1">
      <c r="A426" s="14"/>
      <c r="B426" s="245"/>
      <c r="C426" s="246"/>
      <c r="D426" s="236" t="s">
        <v>220</v>
      </c>
      <c r="E426" s="247" t="s">
        <v>19</v>
      </c>
      <c r="F426" s="248" t="s">
        <v>338</v>
      </c>
      <c r="G426" s="246"/>
      <c r="H426" s="249">
        <v>352</v>
      </c>
      <c r="I426" s="250"/>
      <c r="J426" s="246"/>
      <c r="K426" s="246"/>
      <c r="L426" s="251"/>
      <c r="M426" s="252"/>
      <c r="N426" s="253"/>
      <c r="O426" s="253"/>
      <c r="P426" s="253"/>
      <c r="Q426" s="253"/>
      <c r="R426" s="253"/>
      <c r="S426" s="253"/>
      <c r="T426" s="25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55" t="s">
        <v>220</v>
      </c>
      <c r="AU426" s="255" t="s">
        <v>81</v>
      </c>
      <c r="AV426" s="14" t="s">
        <v>81</v>
      </c>
      <c r="AW426" s="14" t="s">
        <v>32</v>
      </c>
      <c r="AX426" s="14" t="s">
        <v>71</v>
      </c>
      <c r="AY426" s="255" t="s">
        <v>209</v>
      </c>
    </row>
    <row r="427" s="15" customFormat="1">
      <c r="A427" s="15"/>
      <c r="B427" s="256"/>
      <c r="C427" s="257"/>
      <c r="D427" s="236" t="s">
        <v>220</v>
      </c>
      <c r="E427" s="258" t="s">
        <v>19</v>
      </c>
      <c r="F427" s="259" t="s">
        <v>271</v>
      </c>
      <c r="G427" s="257"/>
      <c r="H427" s="260">
        <v>352</v>
      </c>
      <c r="I427" s="261"/>
      <c r="J427" s="257"/>
      <c r="K427" s="257"/>
      <c r="L427" s="262"/>
      <c r="M427" s="263"/>
      <c r="N427" s="264"/>
      <c r="O427" s="264"/>
      <c r="P427" s="264"/>
      <c r="Q427" s="264"/>
      <c r="R427" s="264"/>
      <c r="S427" s="264"/>
      <c r="T427" s="26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T427" s="266" t="s">
        <v>220</v>
      </c>
      <c r="AU427" s="266" t="s">
        <v>81</v>
      </c>
      <c r="AV427" s="15" t="s">
        <v>216</v>
      </c>
      <c r="AW427" s="15" t="s">
        <v>32</v>
      </c>
      <c r="AX427" s="15" t="s">
        <v>79</v>
      </c>
      <c r="AY427" s="266" t="s">
        <v>209</v>
      </c>
    </row>
    <row r="428" s="2" customFormat="1" ht="24.15" customHeight="1">
      <c r="A428" s="41"/>
      <c r="B428" s="42"/>
      <c r="C428" s="216" t="s">
        <v>704</v>
      </c>
      <c r="D428" s="216" t="s">
        <v>211</v>
      </c>
      <c r="E428" s="217" t="s">
        <v>705</v>
      </c>
      <c r="F428" s="218" t="s">
        <v>706</v>
      </c>
      <c r="G428" s="219" t="s">
        <v>258</v>
      </c>
      <c r="H428" s="220">
        <v>2120</v>
      </c>
      <c r="I428" s="221"/>
      <c r="J428" s="222">
        <f>ROUND(I428*H428,2)</f>
        <v>0</v>
      </c>
      <c r="K428" s="218" t="s">
        <v>215</v>
      </c>
      <c r="L428" s="47"/>
      <c r="M428" s="223" t="s">
        <v>19</v>
      </c>
      <c r="N428" s="224" t="s">
        <v>42</v>
      </c>
      <c r="O428" s="87"/>
      <c r="P428" s="225">
        <f>O428*H428</f>
        <v>0</v>
      </c>
      <c r="Q428" s="225">
        <v>0</v>
      </c>
      <c r="R428" s="225">
        <f>Q428*H428</f>
        <v>0</v>
      </c>
      <c r="S428" s="225">
        <v>0</v>
      </c>
      <c r="T428" s="226">
        <f>S428*H428</f>
        <v>0</v>
      </c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R428" s="227" t="s">
        <v>216</v>
      </c>
      <c r="AT428" s="227" t="s">
        <v>211</v>
      </c>
      <c r="AU428" s="227" t="s">
        <v>81</v>
      </c>
      <c r="AY428" s="20" t="s">
        <v>209</v>
      </c>
      <c r="BE428" s="228">
        <f>IF(N428="základní",J428,0)</f>
        <v>0</v>
      </c>
      <c r="BF428" s="228">
        <f>IF(N428="snížená",J428,0)</f>
        <v>0</v>
      </c>
      <c r="BG428" s="228">
        <f>IF(N428="zákl. přenesená",J428,0)</f>
        <v>0</v>
      </c>
      <c r="BH428" s="228">
        <f>IF(N428="sníž. přenesená",J428,0)</f>
        <v>0</v>
      </c>
      <c r="BI428" s="228">
        <f>IF(N428="nulová",J428,0)</f>
        <v>0</v>
      </c>
      <c r="BJ428" s="20" t="s">
        <v>79</v>
      </c>
      <c r="BK428" s="228">
        <f>ROUND(I428*H428,2)</f>
        <v>0</v>
      </c>
      <c r="BL428" s="20" t="s">
        <v>216</v>
      </c>
      <c r="BM428" s="227" t="s">
        <v>707</v>
      </c>
    </row>
    <row r="429" s="2" customFormat="1">
      <c r="A429" s="41"/>
      <c r="B429" s="42"/>
      <c r="C429" s="43"/>
      <c r="D429" s="229" t="s">
        <v>218</v>
      </c>
      <c r="E429" s="43"/>
      <c r="F429" s="230" t="s">
        <v>708</v>
      </c>
      <c r="G429" s="43"/>
      <c r="H429" s="43"/>
      <c r="I429" s="231"/>
      <c r="J429" s="43"/>
      <c r="K429" s="43"/>
      <c r="L429" s="47"/>
      <c r="M429" s="232"/>
      <c r="N429" s="233"/>
      <c r="O429" s="87"/>
      <c r="P429" s="87"/>
      <c r="Q429" s="87"/>
      <c r="R429" s="87"/>
      <c r="S429" s="87"/>
      <c r="T429" s="88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T429" s="20" t="s">
        <v>218</v>
      </c>
      <c r="AU429" s="20" t="s">
        <v>81</v>
      </c>
    </row>
    <row r="430" s="13" customFormat="1">
      <c r="A430" s="13"/>
      <c r="B430" s="234"/>
      <c r="C430" s="235"/>
      <c r="D430" s="236" t="s">
        <v>220</v>
      </c>
      <c r="E430" s="237" t="s">
        <v>19</v>
      </c>
      <c r="F430" s="238" t="s">
        <v>337</v>
      </c>
      <c r="G430" s="235"/>
      <c r="H430" s="237" t="s">
        <v>19</v>
      </c>
      <c r="I430" s="239"/>
      <c r="J430" s="235"/>
      <c r="K430" s="235"/>
      <c r="L430" s="240"/>
      <c r="M430" s="241"/>
      <c r="N430" s="242"/>
      <c r="O430" s="242"/>
      <c r="P430" s="242"/>
      <c r="Q430" s="242"/>
      <c r="R430" s="242"/>
      <c r="S430" s="242"/>
      <c r="T430" s="24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44" t="s">
        <v>220</v>
      </c>
      <c r="AU430" s="244" t="s">
        <v>81</v>
      </c>
      <c r="AV430" s="13" t="s">
        <v>79</v>
      </c>
      <c r="AW430" s="13" t="s">
        <v>32</v>
      </c>
      <c r="AX430" s="13" t="s">
        <v>71</v>
      </c>
      <c r="AY430" s="244" t="s">
        <v>209</v>
      </c>
    </row>
    <row r="431" s="14" customFormat="1">
      <c r="A431" s="14"/>
      <c r="B431" s="245"/>
      <c r="C431" s="246"/>
      <c r="D431" s="236" t="s">
        <v>220</v>
      </c>
      <c r="E431" s="247" t="s">
        <v>19</v>
      </c>
      <c r="F431" s="248" t="s">
        <v>343</v>
      </c>
      <c r="G431" s="246"/>
      <c r="H431" s="249">
        <v>2120</v>
      </c>
      <c r="I431" s="250"/>
      <c r="J431" s="246"/>
      <c r="K431" s="246"/>
      <c r="L431" s="251"/>
      <c r="M431" s="252"/>
      <c r="N431" s="253"/>
      <c r="O431" s="253"/>
      <c r="P431" s="253"/>
      <c r="Q431" s="253"/>
      <c r="R431" s="253"/>
      <c r="S431" s="253"/>
      <c r="T431" s="25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55" t="s">
        <v>220</v>
      </c>
      <c r="AU431" s="255" t="s">
        <v>81</v>
      </c>
      <c r="AV431" s="14" t="s">
        <v>81</v>
      </c>
      <c r="AW431" s="14" t="s">
        <v>32</v>
      </c>
      <c r="AX431" s="14" t="s">
        <v>79</v>
      </c>
      <c r="AY431" s="255" t="s">
        <v>209</v>
      </c>
    </row>
    <row r="432" s="2" customFormat="1" ht="24.15" customHeight="1">
      <c r="A432" s="41"/>
      <c r="B432" s="42"/>
      <c r="C432" s="216" t="s">
        <v>709</v>
      </c>
      <c r="D432" s="216" t="s">
        <v>211</v>
      </c>
      <c r="E432" s="217" t="s">
        <v>710</v>
      </c>
      <c r="F432" s="218" t="s">
        <v>711</v>
      </c>
      <c r="G432" s="219" t="s">
        <v>258</v>
      </c>
      <c r="H432" s="220">
        <v>14749.6</v>
      </c>
      <c r="I432" s="221"/>
      <c r="J432" s="222">
        <f>ROUND(I432*H432,2)</f>
        <v>0</v>
      </c>
      <c r="K432" s="218" t="s">
        <v>215</v>
      </c>
      <c r="L432" s="47"/>
      <c r="M432" s="223" t="s">
        <v>19</v>
      </c>
      <c r="N432" s="224" t="s">
        <v>42</v>
      </c>
      <c r="O432" s="87"/>
      <c r="P432" s="225">
        <f>O432*H432</f>
        <v>0</v>
      </c>
      <c r="Q432" s="225">
        <v>0</v>
      </c>
      <c r="R432" s="225">
        <f>Q432*H432</f>
        <v>0</v>
      </c>
      <c r="S432" s="225">
        <v>0</v>
      </c>
      <c r="T432" s="226">
        <f>S432*H432</f>
        <v>0</v>
      </c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R432" s="227" t="s">
        <v>216</v>
      </c>
      <c r="AT432" s="227" t="s">
        <v>211</v>
      </c>
      <c r="AU432" s="227" t="s">
        <v>81</v>
      </c>
      <c r="AY432" s="20" t="s">
        <v>209</v>
      </c>
      <c r="BE432" s="228">
        <f>IF(N432="základní",J432,0)</f>
        <v>0</v>
      </c>
      <c r="BF432" s="228">
        <f>IF(N432="snížená",J432,0)</f>
        <v>0</v>
      </c>
      <c r="BG432" s="228">
        <f>IF(N432="zákl. přenesená",J432,0)</f>
        <v>0</v>
      </c>
      <c r="BH432" s="228">
        <f>IF(N432="sníž. přenesená",J432,0)</f>
        <v>0</v>
      </c>
      <c r="BI432" s="228">
        <f>IF(N432="nulová",J432,0)</f>
        <v>0</v>
      </c>
      <c r="BJ432" s="20" t="s">
        <v>79</v>
      </c>
      <c r="BK432" s="228">
        <f>ROUND(I432*H432,2)</f>
        <v>0</v>
      </c>
      <c r="BL432" s="20" t="s">
        <v>216</v>
      </c>
      <c r="BM432" s="227" t="s">
        <v>712</v>
      </c>
    </row>
    <row r="433" s="2" customFormat="1">
      <c r="A433" s="41"/>
      <c r="B433" s="42"/>
      <c r="C433" s="43"/>
      <c r="D433" s="229" t="s">
        <v>218</v>
      </c>
      <c r="E433" s="43"/>
      <c r="F433" s="230" t="s">
        <v>713</v>
      </c>
      <c r="G433" s="43"/>
      <c r="H433" s="43"/>
      <c r="I433" s="231"/>
      <c r="J433" s="43"/>
      <c r="K433" s="43"/>
      <c r="L433" s="47"/>
      <c r="M433" s="232"/>
      <c r="N433" s="233"/>
      <c r="O433" s="87"/>
      <c r="P433" s="87"/>
      <c r="Q433" s="87"/>
      <c r="R433" s="87"/>
      <c r="S433" s="87"/>
      <c r="T433" s="88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T433" s="20" t="s">
        <v>218</v>
      </c>
      <c r="AU433" s="20" t="s">
        <v>81</v>
      </c>
    </row>
    <row r="434" s="13" customFormat="1">
      <c r="A434" s="13"/>
      <c r="B434" s="234"/>
      <c r="C434" s="235"/>
      <c r="D434" s="236" t="s">
        <v>220</v>
      </c>
      <c r="E434" s="237" t="s">
        <v>19</v>
      </c>
      <c r="F434" s="238" t="s">
        <v>336</v>
      </c>
      <c r="G434" s="235"/>
      <c r="H434" s="237" t="s">
        <v>19</v>
      </c>
      <c r="I434" s="239"/>
      <c r="J434" s="235"/>
      <c r="K434" s="235"/>
      <c r="L434" s="240"/>
      <c r="M434" s="241"/>
      <c r="N434" s="242"/>
      <c r="O434" s="242"/>
      <c r="P434" s="242"/>
      <c r="Q434" s="242"/>
      <c r="R434" s="242"/>
      <c r="S434" s="242"/>
      <c r="T434" s="24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44" t="s">
        <v>220</v>
      </c>
      <c r="AU434" s="244" t="s">
        <v>81</v>
      </c>
      <c r="AV434" s="13" t="s">
        <v>79</v>
      </c>
      <c r="AW434" s="13" t="s">
        <v>32</v>
      </c>
      <c r="AX434" s="13" t="s">
        <v>71</v>
      </c>
      <c r="AY434" s="244" t="s">
        <v>209</v>
      </c>
    </row>
    <row r="435" s="13" customFormat="1">
      <c r="A435" s="13"/>
      <c r="B435" s="234"/>
      <c r="C435" s="235"/>
      <c r="D435" s="236" t="s">
        <v>220</v>
      </c>
      <c r="E435" s="237" t="s">
        <v>19</v>
      </c>
      <c r="F435" s="238" t="s">
        <v>714</v>
      </c>
      <c r="G435" s="235"/>
      <c r="H435" s="237" t="s">
        <v>19</v>
      </c>
      <c r="I435" s="239"/>
      <c r="J435" s="235"/>
      <c r="K435" s="235"/>
      <c r="L435" s="240"/>
      <c r="M435" s="241"/>
      <c r="N435" s="242"/>
      <c r="O435" s="242"/>
      <c r="P435" s="242"/>
      <c r="Q435" s="242"/>
      <c r="R435" s="242"/>
      <c r="S435" s="242"/>
      <c r="T435" s="24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4" t="s">
        <v>220</v>
      </c>
      <c r="AU435" s="244" t="s">
        <v>81</v>
      </c>
      <c r="AV435" s="13" t="s">
        <v>79</v>
      </c>
      <c r="AW435" s="13" t="s">
        <v>32</v>
      </c>
      <c r="AX435" s="13" t="s">
        <v>71</v>
      </c>
      <c r="AY435" s="244" t="s">
        <v>209</v>
      </c>
    </row>
    <row r="436" s="14" customFormat="1">
      <c r="A436" s="14"/>
      <c r="B436" s="245"/>
      <c r="C436" s="246"/>
      <c r="D436" s="236" t="s">
        <v>220</v>
      </c>
      <c r="E436" s="247" t="s">
        <v>19</v>
      </c>
      <c r="F436" s="248" t="s">
        <v>350</v>
      </c>
      <c r="G436" s="246"/>
      <c r="H436" s="249">
        <v>7825.6000000000004</v>
      </c>
      <c r="I436" s="250"/>
      <c r="J436" s="246"/>
      <c r="K436" s="246"/>
      <c r="L436" s="251"/>
      <c r="M436" s="252"/>
      <c r="N436" s="253"/>
      <c r="O436" s="253"/>
      <c r="P436" s="253"/>
      <c r="Q436" s="253"/>
      <c r="R436" s="253"/>
      <c r="S436" s="253"/>
      <c r="T436" s="25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55" t="s">
        <v>220</v>
      </c>
      <c r="AU436" s="255" t="s">
        <v>81</v>
      </c>
      <c r="AV436" s="14" t="s">
        <v>81</v>
      </c>
      <c r="AW436" s="14" t="s">
        <v>32</v>
      </c>
      <c r="AX436" s="14" t="s">
        <v>71</v>
      </c>
      <c r="AY436" s="255" t="s">
        <v>209</v>
      </c>
    </row>
    <row r="437" s="14" customFormat="1">
      <c r="A437" s="14"/>
      <c r="B437" s="245"/>
      <c r="C437" s="246"/>
      <c r="D437" s="236" t="s">
        <v>220</v>
      </c>
      <c r="E437" s="247" t="s">
        <v>19</v>
      </c>
      <c r="F437" s="248" t="s">
        <v>351</v>
      </c>
      <c r="G437" s="246"/>
      <c r="H437" s="249">
        <v>4032</v>
      </c>
      <c r="I437" s="250"/>
      <c r="J437" s="246"/>
      <c r="K437" s="246"/>
      <c r="L437" s="251"/>
      <c r="M437" s="252"/>
      <c r="N437" s="253"/>
      <c r="O437" s="253"/>
      <c r="P437" s="253"/>
      <c r="Q437" s="253"/>
      <c r="R437" s="253"/>
      <c r="S437" s="253"/>
      <c r="T437" s="25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55" t="s">
        <v>220</v>
      </c>
      <c r="AU437" s="255" t="s">
        <v>81</v>
      </c>
      <c r="AV437" s="14" t="s">
        <v>81</v>
      </c>
      <c r="AW437" s="14" t="s">
        <v>32</v>
      </c>
      <c r="AX437" s="14" t="s">
        <v>71</v>
      </c>
      <c r="AY437" s="255" t="s">
        <v>209</v>
      </c>
    </row>
    <row r="438" s="13" customFormat="1">
      <c r="A438" s="13"/>
      <c r="B438" s="234"/>
      <c r="C438" s="235"/>
      <c r="D438" s="236" t="s">
        <v>220</v>
      </c>
      <c r="E438" s="237" t="s">
        <v>19</v>
      </c>
      <c r="F438" s="238" t="s">
        <v>352</v>
      </c>
      <c r="G438" s="235"/>
      <c r="H438" s="237" t="s">
        <v>19</v>
      </c>
      <c r="I438" s="239"/>
      <c r="J438" s="235"/>
      <c r="K438" s="235"/>
      <c r="L438" s="240"/>
      <c r="M438" s="241"/>
      <c r="N438" s="242"/>
      <c r="O438" s="242"/>
      <c r="P438" s="242"/>
      <c r="Q438" s="242"/>
      <c r="R438" s="242"/>
      <c r="S438" s="242"/>
      <c r="T438" s="24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44" t="s">
        <v>220</v>
      </c>
      <c r="AU438" s="244" t="s">
        <v>81</v>
      </c>
      <c r="AV438" s="13" t="s">
        <v>79</v>
      </c>
      <c r="AW438" s="13" t="s">
        <v>32</v>
      </c>
      <c r="AX438" s="13" t="s">
        <v>71</v>
      </c>
      <c r="AY438" s="244" t="s">
        <v>209</v>
      </c>
    </row>
    <row r="439" s="14" customFormat="1">
      <c r="A439" s="14"/>
      <c r="B439" s="245"/>
      <c r="C439" s="246"/>
      <c r="D439" s="236" t="s">
        <v>220</v>
      </c>
      <c r="E439" s="247" t="s">
        <v>19</v>
      </c>
      <c r="F439" s="248" t="s">
        <v>353</v>
      </c>
      <c r="G439" s="246"/>
      <c r="H439" s="249">
        <v>620</v>
      </c>
      <c r="I439" s="250"/>
      <c r="J439" s="246"/>
      <c r="K439" s="246"/>
      <c r="L439" s="251"/>
      <c r="M439" s="252"/>
      <c r="N439" s="253"/>
      <c r="O439" s="253"/>
      <c r="P439" s="253"/>
      <c r="Q439" s="253"/>
      <c r="R439" s="253"/>
      <c r="S439" s="253"/>
      <c r="T439" s="25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T439" s="255" t="s">
        <v>220</v>
      </c>
      <c r="AU439" s="255" t="s">
        <v>81</v>
      </c>
      <c r="AV439" s="14" t="s">
        <v>81</v>
      </c>
      <c r="AW439" s="14" t="s">
        <v>32</v>
      </c>
      <c r="AX439" s="14" t="s">
        <v>71</v>
      </c>
      <c r="AY439" s="255" t="s">
        <v>209</v>
      </c>
    </row>
    <row r="440" s="13" customFormat="1">
      <c r="A440" s="13"/>
      <c r="B440" s="234"/>
      <c r="C440" s="235"/>
      <c r="D440" s="236" t="s">
        <v>220</v>
      </c>
      <c r="E440" s="237" t="s">
        <v>19</v>
      </c>
      <c r="F440" s="238" t="s">
        <v>715</v>
      </c>
      <c r="G440" s="235"/>
      <c r="H440" s="237" t="s">
        <v>19</v>
      </c>
      <c r="I440" s="239"/>
      <c r="J440" s="235"/>
      <c r="K440" s="235"/>
      <c r="L440" s="240"/>
      <c r="M440" s="241"/>
      <c r="N440" s="242"/>
      <c r="O440" s="242"/>
      <c r="P440" s="242"/>
      <c r="Q440" s="242"/>
      <c r="R440" s="242"/>
      <c r="S440" s="242"/>
      <c r="T440" s="24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4" t="s">
        <v>220</v>
      </c>
      <c r="AU440" s="244" t="s">
        <v>81</v>
      </c>
      <c r="AV440" s="13" t="s">
        <v>79</v>
      </c>
      <c r="AW440" s="13" t="s">
        <v>32</v>
      </c>
      <c r="AX440" s="13" t="s">
        <v>71</v>
      </c>
      <c r="AY440" s="244" t="s">
        <v>209</v>
      </c>
    </row>
    <row r="441" s="14" customFormat="1">
      <c r="A441" s="14"/>
      <c r="B441" s="245"/>
      <c r="C441" s="246"/>
      <c r="D441" s="236" t="s">
        <v>220</v>
      </c>
      <c r="E441" s="247" t="s">
        <v>19</v>
      </c>
      <c r="F441" s="248" t="s">
        <v>330</v>
      </c>
      <c r="G441" s="246"/>
      <c r="H441" s="249">
        <v>1136</v>
      </c>
      <c r="I441" s="250"/>
      <c r="J441" s="246"/>
      <c r="K441" s="246"/>
      <c r="L441" s="251"/>
      <c r="M441" s="252"/>
      <c r="N441" s="253"/>
      <c r="O441" s="253"/>
      <c r="P441" s="253"/>
      <c r="Q441" s="253"/>
      <c r="R441" s="253"/>
      <c r="S441" s="253"/>
      <c r="T441" s="25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T441" s="255" t="s">
        <v>220</v>
      </c>
      <c r="AU441" s="255" t="s">
        <v>81</v>
      </c>
      <c r="AV441" s="14" t="s">
        <v>81</v>
      </c>
      <c r="AW441" s="14" t="s">
        <v>32</v>
      </c>
      <c r="AX441" s="14" t="s">
        <v>71</v>
      </c>
      <c r="AY441" s="255" t="s">
        <v>209</v>
      </c>
    </row>
    <row r="442" s="13" customFormat="1">
      <c r="A442" s="13"/>
      <c r="B442" s="234"/>
      <c r="C442" s="235"/>
      <c r="D442" s="236" t="s">
        <v>220</v>
      </c>
      <c r="E442" s="237" t="s">
        <v>19</v>
      </c>
      <c r="F442" s="238" t="s">
        <v>716</v>
      </c>
      <c r="G442" s="235"/>
      <c r="H442" s="237" t="s">
        <v>19</v>
      </c>
      <c r="I442" s="239"/>
      <c r="J442" s="235"/>
      <c r="K442" s="235"/>
      <c r="L442" s="240"/>
      <c r="M442" s="241"/>
      <c r="N442" s="242"/>
      <c r="O442" s="242"/>
      <c r="P442" s="242"/>
      <c r="Q442" s="242"/>
      <c r="R442" s="242"/>
      <c r="S442" s="242"/>
      <c r="T442" s="24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44" t="s">
        <v>220</v>
      </c>
      <c r="AU442" s="244" t="s">
        <v>81</v>
      </c>
      <c r="AV442" s="13" t="s">
        <v>79</v>
      </c>
      <c r="AW442" s="13" t="s">
        <v>32</v>
      </c>
      <c r="AX442" s="13" t="s">
        <v>71</v>
      </c>
      <c r="AY442" s="244" t="s">
        <v>209</v>
      </c>
    </row>
    <row r="443" s="14" customFormat="1">
      <c r="A443" s="14"/>
      <c r="B443" s="245"/>
      <c r="C443" s="246"/>
      <c r="D443" s="236" t="s">
        <v>220</v>
      </c>
      <c r="E443" s="247" t="s">
        <v>19</v>
      </c>
      <c r="F443" s="248" t="s">
        <v>330</v>
      </c>
      <c r="G443" s="246"/>
      <c r="H443" s="249">
        <v>1136</v>
      </c>
      <c r="I443" s="250"/>
      <c r="J443" s="246"/>
      <c r="K443" s="246"/>
      <c r="L443" s="251"/>
      <c r="M443" s="252"/>
      <c r="N443" s="253"/>
      <c r="O443" s="253"/>
      <c r="P443" s="253"/>
      <c r="Q443" s="253"/>
      <c r="R443" s="253"/>
      <c r="S443" s="253"/>
      <c r="T443" s="25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55" t="s">
        <v>220</v>
      </c>
      <c r="AU443" s="255" t="s">
        <v>81</v>
      </c>
      <c r="AV443" s="14" t="s">
        <v>81</v>
      </c>
      <c r="AW443" s="14" t="s">
        <v>32</v>
      </c>
      <c r="AX443" s="14" t="s">
        <v>71</v>
      </c>
      <c r="AY443" s="255" t="s">
        <v>209</v>
      </c>
    </row>
    <row r="444" s="15" customFormat="1">
      <c r="A444" s="15"/>
      <c r="B444" s="256"/>
      <c r="C444" s="257"/>
      <c r="D444" s="236" t="s">
        <v>220</v>
      </c>
      <c r="E444" s="258" t="s">
        <v>19</v>
      </c>
      <c r="F444" s="259" t="s">
        <v>271</v>
      </c>
      <c r="G444" s="257"/>
      <c r="H444" s="260">
        <v>14749.6</v>
      </c>
      <c r="I444" s="261"/>
      <c r="J444" s="257"/>
      <c r="K444" s="257"/>
      <c r="L444" s="262"/>
      <c r="M444" s="263"/>
      <c r="N444" s="264"/>
      <c r="O444" s="264"/>
      <c r="P444" s="264"/>
      <c r="Q444" s="264"/>
      <c r="R444" s="264"/>
      <c r="S444" s="264"/>
      <c r="T444" s="26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T444" s="266" t="s">
        <v>220</v>
      </c>
      <c r="AU444" s="266" t="s">
        <v>81</v>
      </c>
      <c r="AV444" s="15" t="s">
        <v>216</v>
      </c>
      <c r="AW444" s="15" t="s">
        <v>32</v>
      </c>
      <c r="AX444" s="15" t="s">
        <v>79</v>
      </c>
      <c r="AY444" s="266" t="s">
        <v>209</v>
      </c>
    </row>
    <row r="445" s="2" customFormat="1" ht="24.15" customHeight="1">
      <c r="A445" s="41"/>
      <c r="B445" s="42"/>
      <c r="C445" s="216" t="s">
        <v>717</v>
      </c>
      <c r="D445" s="216" t="s">
        <v>211</v>
      </c>
      <c r="E445" s="217" t="s">
        <v>718</v>
      </c>
      <c r="F445" s="218" t="s">
        <v>719</v>
      </c>
      <c r="G445" s="219" t="s">
        <v>258</v>
      </c>
      <c r="H445" s="220">
        <v>2472</v>
      </c>
      <c r="I445" s="221"/>
      <c r="J445" s="222">
        <f>ROUND(I445*H445,2)</f>
        <v>0</v>
      </c>
      <c r="K445" s="218" t="s">
        <v>215</v>
      </c>
      <c r="L445" s="47"/>
      <c r="M445" s="223" t="s">
        <v>19</v>
      </c>
      <c r="N445" s="224" t="s">
        <v>42</v>
      </c>
      <c r="O445" s="87"/>
      <c r="P445" s="225">
        <f>O445*H445</f>
        <v>0</v>
      </c>
      <c r="Q445" s="225">
        <v>0</v>
      </c>
      <c r="R445" s="225">
        <f>Q445*H445</f>
        <v>0</v>
      </c>
      <c r="S445" s="225">
        <v>0</v>
      </c>
      <c r="T445" s="226">
        <f>S445*H445</f>
        <v>0</v>
      </c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R445" s="227" t="s">
        <v>216</v>
      </c>
      <c r="AT445" s="227" t="s">
        <v>211</v>
      </c>
      <c r="AU445" s="227" t="s">
        <v>81</v>
      </c>
      <c r="AY445" s="20" t="s">
        <v>209</v>
      </c>
      <c r="BE445" s="228">
        <f>IF(N445="základní",J445,0)</f>
        <v>0</v>
      </c>
      <c r="BF445" s="228">
        <f>IF(N445="snížená",J445,0)</f>
        <v>0</v>
      </c>
      <c r="BG445" s="228">
        <f>IF(N445="zákl. přenesená",J445,0)</f>
        <v>0</v>
      </c>
      <c r="BH445" s="228">
        <f>IF(N445="sníž. přenesená",J445,0)</f>
        <v>0</v>
      </c>
      <c r="BI445" s="228">
        <f>IF(N445="nulová",J445,0)</f>
        <v>0</v>
      </c>
      <c r="BJ445" s="20" t="s">
        <v>79</v>
      </c>
      <c r="BK445" s="228">
        <f>ROUND(I445*H445,2)</f>
        <v>0</v>
      </c>
      <c r="BL445" s="20" t="s">
        <v>216</v>
      </c>
      <c r="BM445" s="227" t="s">
        <v>720</v>
      </c>
    </row>
    <row r="446" s="2" customFormat="1">
      <c r="A446" s="41"/>
      <c r="B446" s="42"/>
      <c r="C446" s="43"/>
      <c r="D446" s="229" t="s">
        <v>218</v>
      </c>
      <c r="E446" s="43"/>
      <c r="F446" s="230" t="s">
        <v>721</v>
      </c>
      <c r="G446" s="43"/>
      <c r="H446" s="43"/>
      <c r="I446" s="231"/>
      <c r="J446" s="43"/>
      <c r="K446" s="43"/>
      <c r="L446" s="47"/>
      <c r="M446" s="232"/>
      <c r="N446" s="233"/>
      <c r="O446" s="87"/>
      <c r="P446" s="87"/>
      <c r="Q446" s="87"/>
      <c r="R446" s="87"/>
      <c r="S446" s="87"/>
      <c r="T446" s="88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T446" s="20" t="s">
        <v>218</v>
      </c>
      <c r="AU446" s="20" t="s">
        <v>81</v>
      </c>
    </row>
    <row r="447" s="13" customFormat="1">
      <c r="A447" s="13"/>
      <c r="B447" s="234"/>
      <c r="C447" s="235"/>
      <c r="D447" s="236" t="s">
        <v>220</v>
      </c>
      <c r="E447" s="237" t="s">
        <v>19</v>
      </c>
      <c r="F447" s="238" t="s">
        <v>337</v>
      </c>
      <c r="G447" s="235"/>
      <c r="H447" s="237" t="s">
        <v>19</v>
      </c>
      <c r="I447" s="239"/>
      <c r="J447" s="235"/>
      <c r="K447" s="235"/>
      <c r="L447" s="240"/>
      <c r="M447" s="241"/>
      <c r="N447" s="242"/>
      <c r="O447" s="242"/>
      <c r="P447" s="242"/>
      <c r="Q447" s="242"/>
      <c r="R447" s="242"/>
      <c r="S447" s="242"/>
      <c r="T447" s="24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44" t="s">
        <v>220</v>
      </c>
      <c r="AU447" s="244" t="s">
        <v>81</v>
      </c>
      <c r="AV447" s="13" t="s">
        <v>79</v>
      </c>
      <c r="AW447" s="13" t="s">
        <v>32</v>
      </c>
      <c r="AX447" s="13" t="s">
        <v>71</v>
      </c>
      <c r="AY447" s="244" t="s">
        <v>209</v>
      </c>
    </row>
    <row r="448" s="14" customFormat="1">
      <c r="A448" s="14"/>
      <c r="B448" s="245"/>
      <c r="C448" s="246"/>
      <c r="D448" s="236" t="s">
        <v>220</v>
      </c>
      <c r="E448" s="247" t="s">
        <v>19</v>
      </c>
      <c r="F448" s="248" t="s">
        <v>338</v>
      </c>
      <c r="G448" s="246"/>
      <c r="H448" s="249">
        <v>352</v>
      </c>
      <c r="I448" s="250"/>
      <c r="J448" s="246"/>
      <c r="K448" s="246"/>
      <c r="L448" s="251"/>
      <c r="M448" s="252"/>
      <c r="N448" s="253"/>
      <c r="O448" s="253"/>
      <c r="P448" s="253"/>
      <c r="Q448" s="253"/>
      <c r="R448" s="253"/>
      <c r="S448" s="253"/>
      <c r="T448" s="25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55" t="s">
        <v>220</v>
      </c>
      <c r="AU448" s="255" t="s">
        <v>81</v>
      </c>
      <c r="AV448" s="14" t="s">
        <v>81</v>
      </c>
      <c r="AW448" s="14" t="s">
        <v>32</v>
      </c>
      <c r="AX448" s="14" t="s">
        <v>71</v>
      </c>
      <c r="AY448" s="255" t="s">
        <v>209</v>
      </c>
    </row>
    <row r="449" s="14" customFormat="1">
      <c r="A449" s="14"/>
      <c r="B449" s="245"/>
      <c r="C449" s="246"/>
      <c r="D449" s="236" t="s">
        <v>220</v>
      </c>
      <c r="E449" s="247" t="s">
        <v>19</v>
      </c>
      <c r="F449" s="248" t="s">
        <v>343</v>
      </c>
      <c r="G449" s="246"/>
      <c r="H449" s="249">
        <v>2120</v>
      </c>
      <c r="I449" s="250"/>
      <c r="J449" s="246"/>
      <c r="K449" s="246"/>
      <c r="L449" s="251"/>
      <c r="M449" s="252"/>
      <c r="N449" s="253"/>
      <c r="O449" s="253"/>
      <c r="P449" s="253"/>
      <c r="Q449" s="253"/>
      <c r="R449" s="253"/>
      <c r="S449" s="253"/>
      <c r="T449" s="25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255" t="s">
        <v>220</v>
      </c>
      <c r="AU449" s="255" t="s">
        <v>81</v>
      </c>
      <c r="AV449" s="14" t="s">
        <v>81</v>
      </c>
      <c r="AW449" s="14" t="s">
        <v>32</v>
      </c>
      <c r="AX449" s="14" t="s">
        <v>71</v>
      </c>
      <c r="AY449" s="255" t="s">
        <v>209</v>
      </c>
    </row>
    <row r="450" s="15" customFormat="1">
      <c r="A450" s="15"/>
      <c r="B450" s="256"/>
      <c r="C450" s="257"/>
      <c r="D450" s="236" t="s">
        <v>220</v>
      </c>
      <c r="E450" s="258" t="s">
        <v>19</v>
      </c>
      <c r="F450" s="259" t="s">
        <v>271</v>
      </c>
      <c r="G450" s="257"/>
      <c r="H450" s="260">
        <v>2472</v>
      </c>
      <c r="I450" s="261"/>
      <c r="J450" s="257"/>
      <c r="K450" s="257"/>
      <c r="L450" s="262"/>
      <c r="M450" s="263"/>
      <c r="N450" s="264"/>
      <c r="O450" s="264"/>
      <c r="P450" s="264"/>
      <c r="Q450" s="264"/>
      <c r="R450" s="264"/>
      <c r="S450" s="264"/>
      <c r="T450" s="26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T450" s="266" t="s">
        <v>220</v>
      </c>
      <c r="AU450" s="266" t="s">
        <v>81</v>
      </c>
      <c r="AV450" s="15" t="s">
        <v>216</v>
      </c>
      <c r="AW450" s="15" t="s">
        <v>32</v>
      </c>
      <c r="AX450" s="15" t="s">
        <v>79</v>
      </c>
      <c r="AY450" s="266" t="s">
        <v>209</v>
      </c>
    </row>
    <row r="451" s="2" customFormat="1" ht="16.5" customHeight="1">
      <c r="A451" s="41"/>
      <c r="B451" s="42"/>
      <c r="C451" s="278" t="s">
        <v>722</v>
      </c>
      <c r="D451" s="278" t="s">
        <v>681</v>
      </c>
      <c r="E451" s="279" t="s">
        <v>723</v>
      </c>
      <c r="F451" s="280" t="s">
        <v>724</v>
      </c>
      <c r="G451" s="281" t="s">
        <v>725</v>
      </c>
      <c r="H451" s="282">
        <v>74.159999999999997</v>
      </c>
      <c r="I451" s="283"/>
      <c r="J451" s="284">
        <f>ROUND(I451*H451,2)</f>
        <v>0</v>
      </c>
      <c r="K451" s="280" t="s">
        <v>215</v>
      </c>
      <c r="L451" s="285"/>
      <c r="M451" s="286" t="s">
        <v>19</v>
      </c>
      <c r="N451" s="287" t="s">
        <v>42</v>
      </c>
      <c r="O451" s="87"/>
      <c r="P451" s="225">
        <f>O451*H451</f>
        <v>0</v>
      </c>
      <c r="Q451" s="225">
        <v>0.001</v>
      </c>
      <c r="R451" s="225">
        <f>Q451*H451</f>
        <v>0.074160000000000004</v>
      </c>
      <c r="S451" s="225">
        <v>0</v>
      </c>
      <c r="T451" s="226">
        <f>S451*H451</f>
        <v>0</v>
      </c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R451" s="227" t="s">
        <v>250</v>
      </c>
      <c r="AT451" s="227" t="s">
        <v>681</v>
      </c>
      <c r="AU451" s="227" t="s">
        <v>81</v>
      </c>
      <c r="AY451" s="20" t="s">
        <v>209</v>
      </c>
      <c r="BE451" s="228">
        <f>IF(N451="základní",J451,0)</f>
        <v>0</v>
      </c>
      <c r="BF451" s="228">
        <f>IF(N451="snížená",J451,0)</f>
        <v>0</v>
      </c>
      <c r="BG451" s="228">
        <f>IF(N451="zákl. přenesená",J451,0)</f>
        <v>0</v>
      </c>
      <c r="BH451" s="228">
        <f>IF(N451="sníž. přenesená",J451,0)</f>
        <v>0</v>
      </c>
      <c r="BI451" s="228">
        <f>IF(N451="nulová",J451,0)</f>
        <v>0</v>
      </c>
      <c r="BJ451" s="20" t="s">
        <v>79</v>
      </c>
      <c r="BK451" s="228">
        <f>ROUND(I451*H451,2)</f>
        <v>0</v>
      </c>
      <c r="BL451" s="20" t="s">
        <v>216</v>
      </c>
      <c r="BM451" s="227" t="s">
        <v>726</v>
      </c>
    </row>
    <row r="452" s="14" customFormat="1">
      <c r="A452" s="14"/>
      <c r="B452" s="245"/>
      <c r="C452" s="246"/>
      <c r="D452" s="236" t="s">
        <v>220</v>
      </c>
      <c r="E452" s="246"/>
      <c r="F452" s="248" t="s">
        <v>727</v>
      </c>
      <c r="G452" s="246"/>
      <c r="H452" s="249">
        <v>74.159999999999997</v>
      </c>
      <c r="I452" s="250"/>
      <c r="J452" s="246"/>
      <c r="K452" s="246"/>
      <c r="L452" s="251"/>
      <c r="M452" s="252"/>
      <c r="N452" s="253"/>
      <c r="O452" s="253"/>
      <c r="P452" s="253"/>
      <c r="Q452" s="253"/>
      <c r="R452" s="253"/>
      <c r="S452" s="253"/>
      <c r="T452" s="25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T452" s="255" t="s">
        <v>220</v>
      </c>
      <c r="AU452" s="255" t="s">
        <v>81</v>
      </c>
      <c r="AV452" s="14" t="s">
        <v>81</v>
      </c>
      <c r="AW452" s="14" t="s">
        <v>4</v>
      </c>
      <c r="AX452" s="14" t="s">
        <v>79</v>
      </c>
      <c r="AY452" s="255" t="s">
        <v>209</v>
      </c>
    </row>
    <row r="453" s="2" customFormat="1" ht="16.5" customHeight="1">
      <c r="A453" s="41"/>
      <c r="B453" s="42"/>
      <c r="C453" s="216" t="s">
        <v>728</v>
      </c>
      <c r="D453" s="216" t="s">
        <v>211</v>
      </c>
      <c r="E453" s="217" t="s">
        <v>729</v>
      </c>
      <c r="F453" s="218" t="s">
        <v>730</v>
      </c>
      <c r="G453" s="219" t="s">
        <v>731</v>
      </c>
      <c r="H453" s="220">
        <v>1</v>
      </c>
      <c r="I453" s="221"/>
      <c r="J453" s="222">
        <f>ROUND(I453*H453,2)</f>
        <v>0</v>
      </c>
      <c r="K453" s="218" t="s">
        <v>19</v>
      </c>
      <c r="L453" s="47"/>
      <c r="M453" s="223" t="s">
        <v>19</v>
      </c>
      <c r="N453" s="224" t="s">
        <v>42</v>
      </c>
      <c r="O453" s="87"/>
      <c r="P453" s="225">
        <f>O453*H453</f>
        <v>0</v>
      </c>
      <c r="Q453" s="225">
        <v>0</v>
      </c>
      <c r="R453" s="225">
        <f>Q453*H453</f>
        <v>0</v>
      </c>
      <c r="S453" s="225">
        <v>0</v>
      </c>
      <c r="T453" s="226">
        <f>S453*H453</f>
        <v>0</v>
      </c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R453" s="227" t="s">
        <v>216</v>
      </c>
      <c r="AT453" s="227" t="s">
        <v>211</v>
      </c>
      <c r="AU453" s="227" t="s">
        <v>81</v>
      </c>
      <c r="AY453" s="20" t="s">
        <v>209</v>
      </c>
      <c r="BE453" s="228">
        <f>IF(N453="základní",J453,0)</f>
        <v>0</v>
      </c>
      <c r="BF453" s="228">
        <f>IF(N453="snížená",J453,0)</f>
        <v>0</v>
      </c>
      <c r="BG453" s="228">
        <f>IF(N453="zákl. přenesená",J453,0)</f>
        <v>0</v>
      </c>
      <c r="BH453" s="228">
        <f>IF(N453="sníž. přenesená",J453,0)</f>
        <v>0</v>
      </c>
      <c r="BI453" s="228">
        <f>IF(N453="nulová",J453,0)</f>
        <v>0</v>
      </c>
      <c r="BJ453" s="20" t="s">
        <v>79</v>
      </c>
      <c r="BK453" s="228">
        <f>ROUND(I453*H453,2)</f>
        <v>0</v>
      </c>
      <c r="BL453" s="20" t="s">
        <v>216</v>
      </c>
      <c r="BM453" s="227" t="s">
        <v>732</v>
      </c>
    </row>
    <row r="454" s="12" customFormat="1" ht="22.8" customHeight="1">
      <c r="A454" s="12"/>
      <c r="B454" s="200"/>
      <c r="C454" s="201"/>
      <c r="D454" s="202" t="s">
        <v>70</v>
      </c>
      <c r="E454" s="214" t="s">
        <v>81</v>
      </c>
      <c r="F454" s="214" t="s">
        <v>733</v>
      </c>
      <c r="G454" s="201"/>
      <c r="H454" s="201"/>
      <c r="I454" s="204"/>
      <c r="J454" s="215">
        <f>BK454</f>
        <v>0</v>
      </c>
      <c r="K454" s="201"/>
      <c r="L454" s="206"/>
      <c r="M454" s="207"/>
      <c r="N454" s="208"/>
      <c r="O454" s="208"/>
      <c r="P454" s="209">
        <f>SUM(P455:P456)</f>
        <v>0</v>
      </c>
      <c r="Q454" s="208"/>
      <c r="R454" s="209">
        <f>SUM(R455:R456)</f>
        <v>0.75998999999999994</v>
      </c>
      <c r="S454" s="208"/>
      <c r="T454" s="210">
        <f>SUM(T455:T456)</f>
        <v>0</v>
      </c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R454" s="211" t="s">
        <v>79</v>
      </c>
      <c r="AT454" s="212" t="s">
        <v>70</v>
      </c>
      <c r="AU454" s="212" t="s">
        <v>79</v>
      </c>
      <c r="AY454" s="211" t="s">
        <v>209</v>
      </c>
      <c r="BK454" s="213">
        <f>SUM(BK455:BK456)</f>
        <v>0</v>
      </c>
    </row>
    <row r="455" s="2" customFormat="1" ht="16.5" customHeight="1">
      <c r="A455" s="41"/>
      <c r="B455" s="42"/>
      <c r="C455" s="216" t="s">
        <v>734</v>
      </c>
      <c r="D455" s="216" t="s">
        <v>211</v>
      </c>
      <c r="E455" s="217" t="s">
        <v>735</v>
      </c>
      <c r="F455" s="218" t="s">
        <v>736</v>
      </c>
      <c r="G455" s="219" t="s">
        <v>299</v>
      </c>
      <c r="H455" s="220">
        <v>1551</v>
      </c>
      <c r="I455" s="221"/>
      <c r="J455" s="222">
        <f>ROUND(I455*H455,2)</f>
        <v>0</v>
      </c>
      <c r="K455" s="218" t="s">
        <v>215</v>
      </c>
      <c r="L455" s="47"/>
      <c r="M455" s="223" t="s">
        <v>19</v>
      </c>
      <c r="N455" s="224" t="s">
        <v>42</v>
      </c>
      <c r="O455" s="87"/>
      <c r="P455" s="225">
        <f>O455*H455</f>
        <v>0</v>
      </c>
      <c r="Q455" s="225">
        <v>0.00048999999999999998</v>
      </c>
      <c r="R455" s="225">
        <f>Q455*H455</f>
        <v>0.75998999999999994</v>
      </c>
      <c r="S455" s="225">
        <v>0</v>
      </c>
      <c r="T455" s="226">
        <f>S455*H455</f>
        <v>0</v>
      </c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R455" s="227" t="s">
        <v>216</v>
      </c>
      <c r="AT455" s="227" t="s">
        <v>211</v>
      </c>
      <c r="AU455" s="227" t="s">
        <v>81</v>
      </c>
      <c r="AY455" s="20" t="s">
        <v>209</v>
      </c>
      <c r="BE455" s="228">
        <f>IF(N455="základní",J455,0)</f>
        <v>0</v>
      </c>
      <c r="BF455" s="228">
        <f>IF(N455="snížená",J455,0)</f>
        <v>0</v>
      </c>
      <c r="BG455" s="228">
        <f>IF(N455="zákl. přenesená",J455,0)</f>
        <v>0</v>
      </c>
      <c r="BH455" s="228">
        <f>IF(N455="sníž. přenesená",J455,0)</f>
        <v>0</v>
      </c>
      <c r="BI455" s="228">
        <f>IF(N455="nulová",J455,0)</f>
        <v>0</v>
      </c>
      <c r="BJ455" s="20" t="s">
        <v>79</v>
      </c>
      <c r="BK455" s="228">
        <f>ROUND(I455*H455,2)</f>
        <v>0</v>
      </c>
      <c r="BL455" s="20" t="s">
        <v>216</v>
      </c>
      <c r="BM455" s="227" t="s">
        <v>737</v>
      </c>
    </row>
    <row r="456" s="2" customFormat="1">
      <c r="A456" s="41"/>
      <c r="B456" s="42"/>
      <c r="C456" s="43"/>
      <c r="D456" s="229" t="s">
        <v>218</v>
      </c>
      <c r="E456" s="43"/>
      <c r="F456" s="230" t="s">
        <v>738</v>
      </c>
      <c r="G456" s="43"/>
      <c r="H456" s="43"/>
      <c r="I456" s="231"/>
      <c r="J456" s="43"/>
      <c r="K456" s="43"/>
      <c r="L456" s="47"/>
      <c r="M456" s="232"/>
      <c r="N456" s="233"/>
      <c r="O456" s="87"/>
      <c r="P456" s="87"/>
      <c r="Q456" s="87"/>
      <c r="R456" s="87"/>
      <c r="S456" s="87"/>
      <c r="T456" s="88"/>
      <c r="U456" s="41"/>
      <c r="V456" s="41"/>
      <c r="W456" s="41"/>
      <c r="X456" s="41"/>
      <c r="Y456" s="41"/>
      <c r="Z456" s="41"/>
      <c r="AA456" s="41"/>
      <c r="AB456" s="41"/>
      <c r="AC456" s="41"/>
      <c r="AD456" s="41"/>
      <c r="AE456" s="41"/>
      <c r="AT456" s="20" t="s">
        <v>218</v>
      </c>
      <c r="AU456" s="20" t="s">
        <v>81</v>
      </c>
    </row>
    <row r="457" s="12" customFormat="1" ht="22.8" customHeight="1">
      <c r="A457" s="12"/>
      <c r="B457" s="200"/>
      <c r="C457" s="201"/>
      <c r="D457" s="202" t="s">
        <v>70</v>
      </c>
      <c r="E457" s="214" t="s">
        <v>216</v>
      </c>
      <c r="F457" s="214" t="s">
        <v>739</v>
      </c>
      <c r="G457" s="201"/>
      <c r="H457" s="201"/>
      <c r="I457" s="204"/>
      <c r="J457" s="215">
        <f>BK457</f>
        <v>0</v>
      </c>
      <c r="K457" s="201"/>
      <c r="L457" s="206"/>
      <c r="M457" s="207"/>
      <c r="N457" s="208"/>
      <c r="O457" s="208"/>
      <c r="P457" s="209">
        <f>SUM(P458:P473)</f>
        <v>0</v>
      </c>
      <c r="Q457" s="208"/>
      <c r="R457" s="209">
        <f>SUM(R458:R473)</f>
        <v>0</v>
      </c>
      <c r="S457" s="208"/>
      <c r="T457" s="210">
        <f>SUM(T458:T473)</f>
        <v>0</v>
      </c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R457" s="211" t="s">
        <v>79</v>
      </c>
      <c r="AT457" s="212" t="s">
        <v>70</v>
      </c>
      <c r="AU457" s="212" t="s">
        <v>79</v>
      </c>
      <c r="AY457" s="211" t="s">
        <v>209</v>
      </c>
      <c r="BK457" s="213">
        <f>SUM(BK458:BK473)</f>
        <v>0</v>
      </c>
    </row>
    <row r="458" s="2" customFormat="1" ht="21.75" customHeight="1">
      <c r="A458" s="41"/>
      <c r="B458" s="42"/>
      <c r="C458" s="216" t="s">
        <v>740</v>
      </c>
      <c r="D458" s="216" t="s">
        <v>211</v>
      </c>
      <c r="E458" s="217" t="s">
        <v>741</v>
      </c>
      <c r="F458" s="218" t="s">
        <v>742</v>
      </c>
      <c r="G458" s="219" t="s">
        <v>362</v>
      </c>
      <c r="H458" s="220">
        <v>203.30000000000001</v>
      </c>
      <c r="I458" s="221"/>
      <c r="J458" s="222">
        <f>ROUND(I458*H458,2)</f>
        <v>0</v>
      </c>
      <c r="K458" s="218" t="s">
        <v>215</v>
      </c>
      <c r="L458" s="47"/>
      <c r="M458" s="223" t="s">
        <v>19</v>
      </c>
      <c r="N458" s="224" t="s">
        <v>42</v>
      </c>
      <c r="O458" s="87"/>
      <c r="P458" s="225">
        <f>O458*H458</f>
        <v>0</v>
      </c>
      <c r="Q458" s="225">
        <v>0</v>
      </c>
      <c r="R458" s="225">
        <f>Q458*H458</f>
        <v>0</v>
      </c>
      <c r="S458" s="225">
        <v>0</v>
      </c>
      <c r="T458" s="226">
        <f>S458*H458</f>
        <v>0</v>
      </c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R458" s="227" t="s">
        <v>216</v>
      </c>
      <c r="AT458" s="227" t="s">
        <v>211</v>
      </c>
      <c r="AU458" s="227" t="s">
        <v>81</v>
      </c>
      <c r="AY458" s="20" t="s">
        <v>209</v>
      </c>
      <c r="BE458" s="228">
        <f>IF(N458="základní",J458,0)</f>
        <v>0</v>
      </c>
      <c r="BF458" s="228">
        <f>IF(N458="snížená",J458,0)</f>
        <v>0</v>
      </c>
      <c r="BG458" s="228">
        <f>IF(N458="zákl. přenesená",J458,0)</f>
        <v>0</v>
      </c>
      <c r="BH458" s="228">
        <f>IF(N458="sníž. přenesená",J458,0)</f>
        <v>0</v>
      </c>
      <c r="BI458" s="228">
        <f>IF(N458="nulová",J458,0)</f>
        <v>0</v>
      </c>
      <c r="BJ458" s="20" t="s">
        <v>79</v>
      </c>
      <c r="BK458" s="228">
        <f>ROUND(I458*H458,2)</f>
        <v>0</v>
      </c>
      <c r="BL458" s="20" t="s">
        <v>216</v>
      </c>
      <c r="BM458" s="227" t="s">
        <v>743</v>
      </c>
    </row>
    <row r="459" s="2" customFormat="1">
      <c r="A459" s="41"/>
      <c r="B459" s="42"/>
      <c r="C459" s="43"/>
      <c r="D459" s="229" t="s">
        <v>218</v>
      </c>
      <c r="E459" s="43"/>
      <c r="F459" s="230" t="s">
        <v>744</v>
      </c>
      <c r="G459" s="43"/>
      <c r="H459" s="43"/>
      <c r="I459" s="231"/>
      <c r="J459" s="43"/>
      <c r="K459" s="43"/>
      <c r="L459" s="47"/>
      <c r="M459" s="232"/>
      <c r="N459" s="233"/>
      <c r="O459" s="87"/>
      <c r="P459" s="87"/>
      <c r="Q459" s="87"/>
      <c r="R459" s="87"/>
      <c r="S459" s="87"/>
      <c r="T459" s="88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T459" s="20" t="s">
        <v>218</v>
      </c>
      <c r="AU459" s="20" t="s">
        <v>81</v>
      </c>
    </row>
    <row r="460" s="13" customFormat="1">
      <c r="A460" s="13"/>
      <c r="B460" s="234"/>
      <c r="C460" s="235"/>
      <c r="D460" s="236" t="s">
        <v>220</v>
      </c>
      <c r="E460" s="237" t="s">
        <v>19</v>
      </c>
      <c r="F460" s="238" t="s">
        <v>395</v>
      </c>
      <c r="G460" s="235"/>
      <c r="H460" s="237" t="s">
        <v>19</v>
      </c>
      <c r="I460" s="239"/>
      <c r="J460" s="235"/>
      <c r="K460" s="235"/>
      <c r="L460" s="240"/>
      <c r="M460" s="241"/>
      <c r="N460" s="242"/>
      <c r="O460" s="242"/>
      <c r="P460" s="242"/>
      <c r="Q460" s="242"/>
      <c r="R460" s="242"/>
      <c r="S460" s="242"/>
      <c r="T460" s="24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44" t="s">
        <v>220</v>
      </c>
      <c r="AU460" s="244" t="s">
        <v>81</v>
      </c>
      <c r="AV460" s="13" t="s">
        <v>79</v>
      </c>
      <c r="AW460" s="13" t="s">
        <v>32</v>
      </c>
      <c r="AX460" s="13" t="s">
        <v>71</v>
      </c>
      <c r="AY460" s="244" t="s">
        <v>209</v>
      </c>
    </row>
    <row r="461" s="13" customFormat="1">
      <c r="A461" s="13"/>
      <c r="B461" s="234"/>
      <c r="C461" s="235"/>
      <c r="D461" s="236" t="s">
        <v>220</v>
      </c>
      <c r="E461" s="237" t="s">
        <v>19</v>
      </c>
      <c r="F461" s="238" t="s">
        <v>745</v>
      </c>
      <c r="G461" s="235"/>
      <c r="H461" s="237" t="s">
        <v>19</v>
      </c>
      <c r="I461" s="239"/>
      <c r="J461" s="235"/>
      <c r="K461" s="235"/>
      <c r="L461" s="240"/>
      <c r="M461" s="241"/>
      <c r="N461" s="242"/>
      <c r="O461" s="242"/>
      <c r="P461" s="242"/>
      <c r="Q461" s="242"/>
      <c r="R461" s="242"/>
      <c r="S461" s="242"/>
      <c r="T461" s="24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4" t="s">
        <v>220</v>
      </c>
      <c r="AU461" s="244" t="s">
        <v>81</v>
      </c>
      <c r="AV461" s="13" t="s">
        <v>79</v>
      </c>
      <c r="AW461" s="13" t="s">
        <v>32</v>
      </c>
      <c r="AX461" s="13" t="s">
        <v>71</v>
      </c>
      <c r="AY461" s="244" t="s">
        <v>209</v>
      </c>
    </row>
    <row r="462" s="14" customFormat="1">
      <c r="A462" s="14"/>
      <c r="B462" s="245"/>
      <c r="C462" s="246"/>
      <c r="D462" s="236" t="s">
        <v>220</v>
      </c>
      <c r="E462" s="247" t="s">
        <v>19</v>
      </c>
      <c r="F462" s="248" t="s">
        <v>746</v>
      </c>
      <c r="G462" s="246"/>
      <c r="H462" s="249">
        <v>6.2999999999999998</v>
      </c>
      <c r="I462" s="250"/>
      <c r="J462" s="246"/>
      <c r="K462" s="246"/>
      <c r="L462" s="251"/>
      <c r="M462" s="252"/>
      <c r="N462" s="253"/>
      <c r="O462" s="253"/>
      <c r="P462" s="253"/>
      <c r="Q462" s="253"/>
      <c r="R462" s="253"/>
      <c r="S462" s="253"/>
      <c r="T462" s="25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T462" s="255" t="s">
        <v>220</v>
      </c>
      <c r="AU462" s="255" t="s">
        <v>81</v>
      </c>
      <c r="AV462" s="14" t="s">
        <v>81</v>
      </c>
      <c r="AW462" s="14" t="s">
        <v>32</v>
      </c>
      <c r="AX462" s="14" t="s">
        <v>71</v>
      </c>
      <c r="AY462" s="255" t="s">
        <v>209</v>
      </c>
    </row>
    <row r="463" s="14" customFormat="1">
      <c r="A463" s="14"/>
      <c r="B463" s="245"/>
      <c r="C463" s="246"/>
      <c r="D463" s="236" t="s">
        <v>220</v>
      </c>
      <c r="E463" s="247" t="s">
        <v>19</v>
      </c>
      <c r="F463" s="248" t="s">
        <v>747</v>
      </c>
      <c r="G463" s="246"/>
      <c r="H463" s="249">
        <v>197</v>
      </c>
      <c r="I463" s="250"/>
      <c r="J463" s="246"/>
      <c r="K463" s="246"/>
      <c r="L463" s="251"/>
      <c r="M463" s="252"/>
      <c r="N463" s="253"/>
      <c r="O463" s="253"/>
      <c r="P463" s="253"/>
      <c r="Q463" s="253"/>
      <c r="R463" s="253"/>
      <c r="S463" s="253"/>
      <c r="T463" s="25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55" t="s">
        <v>220</v>
      </c>
      <c r="AU463" s="255" t="s">
        <v>81</v>
      </c>
      <c r="AV463" s="14" t="s">
        <v>81</v>
      </c>
      <c r="AW463" s="14" t="s">
        <v>32</v>
      </c>
      <c r="AX463" s="14" t="s">
        <v>71</v>
      </c>
      <c r="AY463" s="255" t="s">
        <v>209</v>
      </c>
    </row>
    <row r="464" s="15" customFormat="1">
      <c r="A464" s="15"/>
      <c r="B464" s="256"/>
      <c r="C464" s="257"/>
      <c r="D464" s="236" t="s">
        <v>220</v>
      </c>
      <c r="E464" s="258" t="s">
        <v>19</v>
      </c>
      <c r="F464" s="259" t="s">
        <v>271</v>
      </c>
      <c r="G464" s="257"/>
      <c r="H464" s="260">
        <v>203.30000000000001</v>
      </c>
      <c r="I464" s="261"/>
      <c r="J464" s="257"/>
      <c r="K464" s="257"/>
      <c r="L464" s="262"/>
      <c r="M464" s="263"/>
      <c r="N464" s="264"/>
      <c r="O464" s="264"/>
      <c r="P464" s="264"/>
      <c r="Q464" s="264"/>
      <c r="R464" s="264"/>
      <c r="S464" s="264"/>
      <c r="T464" s="26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T464" s="266" t="s">
        <v>220</v>
      </c>
      <c r="AU464" s="266" t="s">
        <v>81</v>
      </c>
      <c r="AV464" s="15" t="s">
        <v>216</v>
      </c>
      <c r="AW464" s="15" t="s">
        <v>32</v>
      </c>
      <c r="AX464" s="15" t="s">
        <v>79</v>
      </c>
      <c r="AY464" s="266" t="s">
        <v>209</v>
      </c>
    </row>
    <row r="465" s="2" customFormat="1" ht="24.15" customHeight="1">
      <c r="A465" s="41"/>
      <c r="B465" s="42"/>
      <c r="C465" s="216" t="s">
        <v>748</v>
      </c>
      <c r="D465" s="216" t="s">
        <v>211</v>
      </c>
      <c r="E465" s="217" t="s">
        <v>749</v>
      </c>
      <c r="F465" s="218" t="s">
        <v>750</v>
      </c>
      <c r="G465" s="219" t="s">
        <v>362</v>
      </c>
      <c r="H465" s="220">
        <v>1.0600000000000001</v>
      </c>
      <c r="I465" s="221"/>
      <c r="J465" s="222">
        <f>ROUND(I465*H465,2)</f>
        <v>0</v>
      </c>
      <c r="K465" s="218" t="s">
        <v>215</v>
      </c>
      <c r="L465" s="47"/>
      <c r="M465" s="223" t="s">
        <v>19</v>
      </c>
      <c r="N465" s="224" t="s">
        <v>42</v>
      </c>
      <c r="O465" s="87"/>
      <c r="P465" s="225">
        <f>O465*H465</f>
        <v>0</v>
      </c>
      <c r="Q465" s="225">
        <v>0</v>
      </c>
      <c r="R465" s="225">
        <f>Q465*H465</f>
        <v>0</v>
      </c>
      <c r="S465" s="225">
        <v>0</v>
      </c>
      <c r="T465" s="226">
        <f>S465*H465</f>
        <v>0</v>
      </c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R465" s="227" t="s">
        <v>216</v>
      </c>
      <c r="AT465" s="227" t="s">
        <v>211</v>
      </c>
      <c r="AU465" s="227" t="s">
        <v>81</v>
      </c>
      <c r="AY465" s="20" t="s">
        <v>209</v>
      </c>
      <c r="BE465" s="228">
        <f>IF(N465="základní",J465,0)</f>
        <v>0</v>
      </c>
      <c r="BF465" s="228">
        <f>IF(N465="snížená",J465,0)</f>
        <v>0</v>
      </c>
      <c r="BG465" s="228">
        <f>IF(N465="zákl. přenesená",J465,0)</f>
        <v>0</v>
      </c>
      <c r="BH465" s="228">
        <f>IF(N465="sníž. přenesená",J465,0)</f>
        <v>0</v>
      </c>
      <c r="BI465" s="228">
        <f>IF(N465="nulová",J465,0)</f>
        <v>0</v>
      </c>
      <c r="BJ465" s="20" t="s">
        <v>79</v>
      </c>
      <c r="BK465" s="228">
        <f>ROUND(I465*H465,2)</f>
        <v>0</v>
      </c>
      <c r="BL465" s="20" t="s">
        <v>216</v>
      </c>
      <c r="BM465" s="227" t="s">
        <v>751</v>
      </c>
    </row>
    <row r="466" s="2" customFormat="1">
      <c r="A466" s="41"/>
      <c r="B466" s="42"/>
      <c r="C466" s="43"/>
      <c r="D466" s="229" t="s">
        <v>218</v>
      </c>
      <c r="E466" s="43"/>
      <c r="F466" s="230" t="s">
        <v>752</v>
      </c>
      <c r="G466" s="43"/>
      <c r="H466" s="43"/>
      <c r="I466" s="231"/>
      <c r="J466" s="43"/>
      <c r="K466" s="43"/>
      <c r="L466" s="47"/>
      <c r="M466" s="232"/>
      <c r="N466" s="233"/>
      <c r="O466" s="87"/>
      <c r="P466" s="87"/>
      <c r="Q466" s="87"/>
      <c r="R466" s="87"/>
      <c r="S466" s="87"/>
      <c r="T466" s="88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T466" s="20" t="s">
        <v>218</v>
      </c>
      <c r="AU466" s="20" t="s">
        <v>81</v>
      </c>
    </row>
    <row r="467" s="13" customFormat="1">
      <c r="A467" s="13"/>
      <c r="B467" s="234"/>
      <c r="C467" s="235"/>
      <c r="D467" s="236" t="s">
        <v>220</v>
      </c>
      <c r="E467" s="237" t="s">
        <v>19</v>
      </c>
      <c r="F467" s="238" t="s">
        <v>753</v>
      </c>
      <c r="G467" s="235"/>
      <c r="H467" s="237" t="s">
        <v>19</v>
      </c>
      <c r="I467" s="239"/>
      <c r="J467" s="235"/>
      <c r="K467" s="235"/>
      <c r="L467" s="240"/>
      <c r="M467" s="241"/>
      <c r="N467" s="242"/>
      <c r="O467" s="242"/>
      <c r="P467" s="242"/>
      <c r="Q467" s="242"/>
      <c r="R467" s="242"/>
      <c r="S467" s="242"/>
      <c r="T467" s="24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44" t="s">
        <v>220</v>
      </c>
      <c r="AU467" s="244" t="s">
        <v>81</v>
      </c>
      <c r="AV467" s="13" t="s">
        <v>79</v>
      </c>
      <c r="AW467" s="13" t="s">
        <v>32</v>
      </c>
      <c r="AX467" s="13" t="s">
        <v>71</v>
      </c>
      <c r="AY467" s="244" t="s">
        <v>209</v>
      </c>
    </row>
    <row r="468" s="14" customFormat="1">
      <c r="A468" s="14"/>
      <c r="B468" s="245"/>
      <c r="C468" s="246"/>
      <c r="D468" s="236" t="s">
        <v>220</v>
      </c>
      <c r="E468" s="247" t="s">
        <v>19</v>
      </c>
      <c r="F468" s="248" t="s">
        <v>754</v>
      </c>
      <c r="G468" s="246"/>
      <c r="H468" s="249">
        <v>0.14000000000000001</v>
      </c>
      <c r="I468" s="250"/>
      <c r="J468" s="246"/>
      <c r="K468" s="246"/>
      <c r="L468" s="251"/>
      <c r="M468" s="252"/>
      <c r="N468" s="253"/>
      <c r="O468" s="253"/>
      <c r="P468" s="253"/>
      <c r="Q468" s="253"/>
      <c r="R468" s="253"/>
      <c r="S468" s="253"/>
      <c r="T468" s="25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55" t="s">
        <v>220</v>
      </c>
      <c r="AU468" s="255" t="s">
        <v>81</v>
      </c>
      <c r="AV468" s="14" t="s">
        <v>81</v>
      </c>
      <c r="AW468" s="14" t="s">
        <v>32</v>
      </c>
      <c r="AX468" s="14" t="s">
        <v>71</v>
      </c>
      <c r="AY468" s="255" t="s">
        <v>209</v>
      </c>
    </row>
    <row r="469" s="14" customFormat="1">
      <c r="A469" s="14"/>
      <c r="B469" s="245"/>
      <c r="C469" s="246"/>
      <c r="D469" s="236" t="s">
        <v>220</v>
      </c>
      <c r="E469" s="247" t="s">
        <v>19</v>
      </c>
      <c r="F469" s="248" t="s">
        <v>755</v>
      </c>
      <c r="G469" s="246"/>
      <c r="H469" s="249">
        <v>0.10000000000000001</v>
      </c>
      <c r="I469" s="250"/>
      <c r="J469" s="246"/>
      <c r="K469" s="246"/>
      <c r="L469" s="251"/>
      <c r="M469" s="252"/>
      <c r="N469" s="253"/>
      <c r="O469" s="253"/>
      <c r="P469" s="253"/>
      <c r="Q469" s="253"/>
      <c r="R469" s="253"/>
      <c r="S469" s="253"/>
      <c r="T469" s="25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255" t="s">
        <v>220</v>
      </c>
      <c r="AU469" s="255" t="s">
        <v>81</v>
      </c>
      <c r="AV469" s="14" t="s">
        <v>81</v>
      </c>
      <c r="AW469" s="14" t="s">
        <v>32</v>
      </c>
      <c r="AX469" s="14" t="s">
        <v>71</v>
      </c>
      <c r="AY469" s="255" t="s">
        <v>209</v>
      </c>
    </row>
    <row r="470" s="14" customFormat="1">
      <c r="A470" s="14"/>
      <c r="B470" s="245"/>
      <c r="C470" s="246"/>
      <c r="D470" s="236" t="s">
        <v>220</v>
      </c>
      <c r="E470" s="247" t="s">
        <v>19</v>
      </c>
      <c r="F470" s="248" t="s">
        <v>756</v>
      </c>
      <c r="G470" s="246"/>
      <c r="H470" s="249">
        <v>0.55000000000000004</v>
      </c>
      <c r="I470" s="250"/>
      <c r="J470" s="246"/>
      <c r="K470" s="246"/>
      <c r="L470" s="251"/>
      <c r="M470" s="252"/>
      <c r="N470" s="253"/>
      <c r="O470" s="253"/>
      <c r="P470" s="253"/>
      <c r="Q470" s="253"/>
      <c r="R470" s="253"/>
      <c r="S470" s="253"/>
      <c r="T470" s="25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T470" s="255" t="s">
        <v>220</v>
      </c>
      <c r="AU470" s="255" t="s">
        <v>81</v>
      </c>
      <c r="AV470" s="14" t="s">
        <v>81</v>
      </c>
      <c r="AW470" s="14" t="s">
        <v>32</v>
      </c>
      <c r="AX470" s="14" t="s">
        <v>71</v>
      </c>
      <c r="AY470" s="255" t="s">
        <v>209</v>
      </c>
    </row>
    <row r="471" s="14" customFormat="1">
      <c r="A471" s="14"/>
      <c r="B471" s="245"/>
      <c r="C471" s="246"/>
      <c r="D471" s="236" t="s">
        <v>220</v>
      </c>
      <c r="E471" s="247" t="s">
        <v>19</v>
      </c>
      <c r="F471" s="248" t="s">
        <v>757</v>
      </c>
      <c r="G471" s="246"/>
      <c r="H471" s="249">
        <v>0.14999999999999999</v>
      </c>
      <c r="I471" s="250"/>
      <c r="J471" s="246"/>
      <c r="K471" s="246"/>
      <c r="L471" s="251"/>
      <c r="M471" s="252"/>
      <c r="N471" s="253"/>
      <c r="O471" s="253"/>
      <c r="P471" s="253"/>
      <c r="Q471" s="253"/>
      <c r="R471" s="253"/>
      <c r="S471" s="253"/>
      <c r="T471" s="25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T471" s="255" t="s">
        <v>220</v>
      </c>
      <c r="AU471" s="255" t="s">
        <v>81</v>
      </c>
      <c r="AV471" s="14" t="s">
        <v>81</v>
      </c>
      <c r="AW471" s="14" t="s">
        <v>32</v>
      </c>
      <c r="AX471" s="14" t="s">
        <v>71</v>
      </c>
      <c r="AY471" s="255" t="s">
        <v>209</v>
      </c>
    </row>
    <row r="472" s="14" customFormat="1">
      <c r="A472" s="14"/>
      <c r="B472" s="245"/>
      <c r="C472" s="246"/>
      <c r="D472" s="236" t="s">
        <v>220</v>
      </c>
      <c r="E472" s="247" t="s">
        <v>19</v>
      </c>
      <c r="F472" s="248" t="s">
        <v>758</v>
      </c>
      <c r="G472" s="246"/>
      <c r="H472" s="249">
        <v>0.12</v>
      </c>
      <c r="I472" s="250"/>
      <c r="J472" s="246"/>
      <c r="K472" s="246"/>
      <c r="L472" s="251"/>
      <c r="M472" s="252"/>
      <c r="N472" s="253"/>
      <c r="O472" s="253"/>
      <c r="P472" s="253"/>
      <c r="Q472" s="253"/>
      <c r="R472" s="253"/>
      <c r="S472" s="253"/>
      <c r="T472" s="25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T472" s="255" t="s">
        <v>220</v>
      </c>
      <c r="AU472" s="255" t="s">
        <v>81</v>
      </c>
      <c r="AV472" s="14" t="s">
        <v>81</v>
      </c>
      <c r="AW472" s="14" t="s">
        <v>32</v>
      </c>
      <c r="AX472" s="14" t="s">
        <v>71</v>
      </c>
      <c r="AY472" s="255" t="s">
        <v>209</v>
      </c>
    </row>
    <row r="473" s="15" customFormat="1">
      <c r="A473" s="15"/>
      <c r="B473" s="256"/>
      <c r="C473" s="257"/>
      <c r="D473" s="236" t="s">
        <v>220</v>
      </c>
      <c r="E473" s="258" t="s">
        <v>19</v>
      </c>
      <c r="F473" s="259" t="s">
        <v>271</v>
      </c>
      <c r="G473" s="257"/>
      <c r="H473" s="260">
        <v>1.0600000000000001</v>
      </c>
      <c r="I473" s="261"/>
      <c r="J473" s="257"/>
      <c r="K473" s="257"/>
      <c r="L473" s="262"/>
      <c r="M473" s="263"/>
      <c r="N473" s="264"/>
      <c r="O473" s="264"/>
      <c r="P473" s="264"/>
      <c r="Q473" s="264"/>
      <c r="R473" s="264"/>
      <c r="S473" s="264"/>
      <c r="T473" s="26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T473" s="266" t="s">
        <v>220</v>
      </c>
      <c r="AU473" s="266" t="s">
        <v>81</v>
      </c>
      <c r="AV473" s="15" t="s">
        <v>216</v>
      </c>
      <c r="AW473" s="15" t="s">
        <v>32</v>
      </c>
      <c r="AX473" s="15" t="s">
        <v>79</v>
      </c>
      <c r="AY473" s="266" t="s">
        <v>209</v>
      </c>
    </row>
    <row r="474" s="12" customFormat="1" ht="22.8" customHeight="1">
      <c r="A474" s="12"/>
      <c r="B474" s="200"/>
      <c r="C474" s="201"/>
      <c r="D474" s="202" t="s">
        <v>70</v>
      </c>
      <c r="E474" s="214" t="s">
        <v>236</v>
      </c>
      <c r="F474" s="214" t="s">
        <v>759</v>
      </c>
      <c r="G474" s="201"/>
      <c r="H474" s="201"/>
      <c r="I474" s="204"/>
      <c r="J474" s="215">
        <f>BK474</f>
        <v>0</v>
      </c>
      <c r="K474" s="201"/>
      <c r="L474" s="206"/>
      <c r="M474" s="207"/>
      <c r="N474" s="208"/>
      <c r="O474" s="208"/>
      <c r="P474" s="209">
        <f>SUM(P475:P511)</f>
        <v>0</v>
      </c>
      <c r="Q474" s="208"/>
      <c r="R474" s="209">
        <f>SUM(R475:R511)</f>
        <v>3.18411</v>
      </c>
      <c r="S474" s="208"/>
      <c r="T474" s="210">
        <f>SUM(T475:T511)</f>
        <v>0</v>
      </c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R474" s="211" t="s">
        <v>79</v>
      </c>
      <c r="AT474" s="212" t="s">
        <v>70</v>
      </c>
      <c r="AU474" s="212" t="s">
        <v>79</v>
      </c>
      <c r="AY474" s="211" t="s">
        <v>209</v>
      </c>
      <c r="BK474" s="213">
        <f>SUM(BK475:BK511)</f>
        <v>0</v>
      </c>
    </row>
    <row r="475" s="2" customFormat="1" ht="24.15" customHeight="1">
      <c r="A475" s="41"/>
      <c r="B475" s="42"/>
      <c r="C475" s="216" t="s">
        <v>760</v>
      </c>
      <c r="D475" s="216" t="s">
        <v>211</v>
      </c>
      <c r="E475" s="217" t="s">
        <v>761</v>
      </c>
      <c r="F475" s="218" t="s">
        <v>762</v>
      </c>
      <c r="G475" s="219" t="s">
        <v>258</v>
      </c>
      <c r="H475" s="220">
        <v>18</v>
      </c>
      <c r="I475" s="221"/>
      <c r="J475" s="222">
        <f>ROUND(I475*H475,2)</f>
        <v>0</v>
      </c>
      <c r="K475" s="218" t="s">
        <v>215</v>
      </c>
      <c r="L475" s="47"/>
      <c r="M475" s="223" t="s">
        <v>19</v>
      </c>
      <c r="N475" s="224" t="s">
        <v>42</v>
      </c>
      <c r="O475" s="87"/>
      <c r="P475" s="225">
        <f>O475*H475</f>
        <v>0</v>
      </c>
      <c r="Q475" s="225">
        <v>0</v>
      </c>
      <c r="R475" s="225">
        <f>Q475*H475</f>
        <v>0</v>
      </c>
      <c r="S475" s="225">
        <v>0</v>
      </c>
      <c r="T475" s="226">
        <f>S475*H475</f>
        <v>0</v>
      </c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R475" s="227" t="s">
        <v>216</v>
      </c>
      <c r="AT475" s="227" t="s">
        <v>211</v>
      </c>
      <c r="AU475" s="227" t="s">
        <v>81</v>
      </c>
      <c r="AY475" s="20" t="s">
        <v>209</v>
      </c>
      <c r="BE475" s="228">
        <f>IF(N475="základní",J475,0)</f>
        <v>0</v>
      </c>
      <c r="BF475" s="228">
        <f>IF(N475="snížená",J475,0)</f>
        <v>0</v>
      </c>
      <c r="BG475" s="228">
        <f>IF(N475="zákl. přenesená",J475,0)</f>
        <v>0</v>
      </c>
      <c r="BH475" s="228">
        <f>IF(N475="sníž. přenesená",J475,0)</f>
        <v>0</v>
      </c>
      <c r="BI475" s="228">
        <f>IF(N475="nulová",J475,0)</f>
        <v>0</v>
      </c>
      <c r="BJ475" s="20" t="s">
        <v>79</v>
      </c>
      <c r="BK475" s="228">
        <f>ROUND(I475*H475,2)</f>
        <v>0</v>
      </c>
      <c r="BL475" s="20" t="s">
        <v>216</v>
      </c>
      <c r="BM475" s="227" t="s">
        <v>763</v>
      </c>
    </row>
    <row r="476" s="2" customFormat="1">
      <c r="A476" s="41"/>
      <c r="B476" s="42"/>
      <c r="C476" s="43"/>
      <c r="D476" s="229" t="s">
        <v>218</v>
      </c>
      <c r="E476" s="43"/>
      <c r="F476" s="230" t="s">
        <v>764</v>
      </c>
      <c r="G476" s="43"/>
      <c r="H476" s="43"/>
      <c r="I476" s="231"/>
      <c r="J476" s="43"/>
      <c r="K476" s="43"/>
      <c r="L476" s="47"/>
      <c r="M476" s="232"/>
      <c r="N476" s="233"/>
      <c r="O476" s="87"/>
      <c r="P476" s="87"/>
      <c r="Q476" s="87"/>
      <c r="R476" s="87"/>
      <c r="S476" s="87"/>
      <c r="T476" s="88"/>
      <c r="U476" s="41"/>
      <c r="V476" s="41"/>
      <c r="W476" s="41"/>
      <c r="X476" s="41"/>
      <c r="Y476" s="41"/>
      <c r="Z476" s="41"/>
      <c r="AA476" s="41"/>
      <c r="AB476" s="41"/>
      <c r="AC476" s="41"/>
      <c r="AD476" s="41"/>
      <c r="AE476" s="41"/>
      <c r="AT476" s="20" t="s">
        <v>218</v>
      </c>
      <c r="AU476" s="20" t="s">
        <v>81</v>
      </c>
    </row>
    <row r="477" s="13" customFormat="1">
      <c r="A477" s="13"/>
      <c r="B477" s="234"/>
      <c r="C477" s="235"/>
      <c r="D477" s="236" t="s">
        <v>220</v>
      </c>
      <c r="E477" s="237" t="s">
        <v>19</v>
      </c>
      <c r="F477" s="238" t="s">
        <v>268</v>
      </c>
      <c r="G477" s="235"/>
      <c r="H477" s="237" t="s">
        <v>19</v>
      </c>
      <c r="I477" s="239"/>
      <c r="J477" s="235"/>
      <c r="K477" s="235"/>
      <c r="L477" s="240"/>
      <c r="M477" s="241"/>
      <c r="N477" s="242"/>
      <c r="O477" s="242"/>
      <c r="P477" s="242"/>
      <c r="Q477" s="242"/>
      <c r="R477" s="242"/>
      <c r="S477" s="242"/>
      <c r="T477" s="24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44" t="s">
        <v>220</v>
      </c>
      <c r="AU477" s="244" t="s">
        <v>81</v>
      </c>
      <c r="AV477" s="13" t="s">
        <v>79</v>
      </c>
      <c r="AW477" s="13" t="s">
        <v>32</v>
      </c>
      <c r="AX477" s="13" t="s">
        <v>71</v>
      </c>
      <c r="AY477" s="244" t="s">
        <v>209</v>
      </c>
    </row>
    <row r="478" s="13" customFormat="1">
      <c r="A478" s="13"/>
      <c r="B478" s="234"/>
      <c r="C478" s="235"/>
      <c r="D478" s="236" t="s">
        <v>220</v>
      </c>
      <c r="E478" s="237" t="s">
        <v>19</v>
      </c>
      <c r="F478" s="238" t="s">
        <v>278</v>
      </c>
      <c r="G478" s="235"/>
      <c r="H478" s="237" t="s">
        <v>19</v>
      </c>
      <c r="I478" s="239"/>
      <c r="J478" s="235"/>
      <c r="K478" s="235"/>
      <c r="L478" s="240"/>
      <c r="M478" s="241"/>
      <c r="N478" s="242"/>
      <c r="O478" s="242"/>
      <c r="P478" s="242"/>
      <c r="Q478" s="242"/>
      <c r="R478" s="242"/>
      <c r="S478" s="242"/>
      <c r="T478" s="24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44" t="s">
        <v>220</v>
      </c>
      <c r="AU478" s="244" t="s">
        <v>81</v>
      </c>
      <c r="AV478" s="13" t="s">
        <v>79</v>
      </c>
      <c r="AW478" s="13" t="s">
        <v>32</v>
      </c>
      <c r="AX478" s="13" t="s">
        <v>71</v>
      </c>
      <c r="AY478" s="244" t="s">
        <v>209</v>
      </c>
    </row>
    <row r="479" s="14" customFormat="1">
      <c r="A479" s="14"/>
      <c r="B479" s="245"/>
      <c r="C479" s="246"/>
      <c r="D479" s="236" t="s">
        <v>220</v>
      </c>
      <c r="E479" s="247" t="s">
        <v>19</v>
      </c>
      <c r="F479" s="248" t="s">
        <v>279</v>
      </c>
      <c r="G479" s="246"/>
      <c r="H479" s="249">
        <v>18</v>
      </c>
      <c r="I479" s="250"/>
      <c r="J479" s="246"/>
      <c r="K479" s="246"/>
      <c r="L479" s="251"/>
      <c r="M479" s="252"/>
      <c r="N479" s="253"/>
      <c r="O479" s="253"/>
      <c r="P479" s="253"/>
      <c r="Q479" s="253"/>
      <c r="R479" s="253"/>
      <c r="S479" s="253"/>
      <c r="T479" s="25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T479" s="255" t="s">
        <v>220</v>
      </c>
      <c r="AU479" s="255" t="s">
        <v>81</v>
      </c>
      <c r="AV479" s="14" t="s">
        <v>81</v>
      </c>
      <c r="AW479" s="14" t="s">
        <v>32</v>
      </c>
      <c r="AX479" s="14" t="s">
        <v>79</v>
      </c>
      <c r="AY479" s="255" t="s">
        <v>209</v>
      </c>
    </row>
    <row r="480" s="2" customFormat="1" ht="24.15" customHeight="1">
      <c r="A480" s="41"/>
      <c r="B480" s="42"/>
      <c r="C480" s="216" t="s">
        <v>765</v>
      </c>
      <c r="D480" s="216" t="s">
        <v>211</v>
      </c>
      <c r="E480" s="217" t="s">
        <v>766</v>
      </c>
      <c r="F480" s="218" t="s">
        <v>767</v>
      </c>
      <c r="G480" s="219" t="s">
        <v>258</v>
      </c>
      <c r="H480" s="220">
        <v>18</v>
      </c>
      <c r="I480" s="221"/>
      <c r="J480" s="222">
        <f>ROUND(I480*H480,2)</f>
        <v>0</v>
      </c>
      <c r="K480" s="218" t="s">
        <v>215</v>
      </c>
      <c r="L480" s="47"/>
      <c r="M480" s="223" t="s">
        <v>19</v>
      </c>
      <c r="N480" s="224" t="s">
        <v>42</v>
      </c>
      <c r="O480" s="87"/>
      <c r="P480" s="225">
        <f>O480*H480</f>
        <v>0</v>
      </c>
      <c r="Q480" s="225">
        <v>0</v>
      </c>
      <c r="R480" s="225">
        <f>Q480*H480</f>
        <v>0</v>
      </c>
      <c r="S480" s="225">
        <v>0</v>
      </c>
      <c r="T480" s="226">
        <f>S480*H480</f>
        <v>0</v>
      </c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R480" s="227" t="s">
        <v>216</v>
      </c>
      <c r="AT480" s="227" t="s">
        <v>211</v>
      </c>
      <c r="AU480" s="227" t="s">
        <v>81</v>
      </c>
      <c r="AY480" s="20" t="s">
        <v>209</v>
      </c>
      <c r="BE480" s="228">
        <f>IF(N480="základní",J480,0)</f>
        <v>0</v>
      </c>
      <c r="BF480" s="228">
        <f>IF(N480="snížená",J480,0)</f>
        <v>0</v>
      </c>
      <c r="BG480" s="228">
        <f>IF(N480="zákl. přenesená",J480,0)</f>
        <v>0</v>
      </c>
      <c r="BH480" s="228">
        <f>IF(N480="sníž. přenesená",J480,0)</f>
        <v>0</v>
      </c>
      <c r="BI480" s="228">
        <f>IF(N480="nulová",J480,0)</f>
        <v>0</v>
      </c>
      <c r="BJ480" s="20" t="s">
        <v>79</v>
      </c>
      <c r="BK480" s="228">
        <f>ROUND(I480*H480,2)</f>
        <v>0</v>
      </c>
      <c r="BL480" s="20" t="s">
        <v>216</v>
      </c>
      <c r="BM480" s="227" t="s">
        <v>768</v>
      </c>
    </row>
    <row r="481" s="2" customFormat="1">
      <c r="A481" s="41"/>
      <c r="B481" s="42"/>
      <c r="C481" s="43"/>
      <c r="D481" s="229" t="s">
        <v>218</v>
      </c>
      <c r="E481" s="43"/>
      <c r="F481" s="230" t="s">
        <v>769</v>
      </c>
      <c r="G481" s="43"/>
      <c r="H481" s="43"/>
      <c r="I481" s="231"/>
      <c r="J481" s="43"/>
      <c r="K481" s="43"/>
      <c r="L481" s="47"/>
      <c r="M481" s="232"/>
      <c r="N481" s="233"/>
      <c r="O481" s="87"/>
      <c r="P481" s="87"/>
      <c r="Q481" s="87"/>
      <c r="R481" s="87"/>
      <c r="S481" s="87"/>
      <c r="T481" s="88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T481" s="20" t="s">
        <v>218</v>
      </c>
      <c r="AU481" s="20" t="s">
        <v>81</v>
      </c>
    </row>
    <row r="482" s="2" customFormat="1" ht="21.75" customHeight="1">
      <c r="A482" s="41"/>
      <c r="B482" s="42"/>
      <c r="C482" s="216" t="s">
        <v>770</v>
      </c>
      <c r="D482" s="216" t="s">
        <v>211</v>
      </c>
      <c r="E482" s="217" t="s">
        <v>771</v>
      </c>
      <c r="F482" s="218" t="s">
        <v>772</v>
      </c>
      <c r="G482" s="219" t="s">
        <v>258</v>
      </c>
      <c r="H482" s="220">
        <v>84.5</v>
      </c>
      <c r="I482" s="221"/>
      <c r="J482" s="222">
        <f>ROUND(I482*H482,2)</f>
        <v>0</v>
      </c>
      <c r="K482" s="218" t="s">
        <v>215</v>
      </c>
      <c r="L482" s="47"/>
      <c r="M482" s="223" t="s">
        <v>19</v>
      </c>
      <c r="N482" s="224" t="s">
        <v>42</v>
      </c>
      <c r="O482" s="87"/>
      <c r="P482" s="225">
        <f>O482*H482</f>
        <v>0</v>
      </c>
      <c r="Q482" s="225">
        <v>0</v>
      </c>
      <c r="R482" s="225">
        <f>Q482*H482</f>
        <v>0</v>
      </c>
      <c r="S482" s="225">
        <v>0</v>
      </c>
      <c r="T482" s="226">
        <f>S482*H482</f>
        <v>0</v>
      </c>
      <c r="U482" s="41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R482" s="227" t="s">
        <v>216</v>
      </c>
      <c r="AT482" s="227" t="s">
        <v>211</v>
      </c>
      <c r="AU482" s="227" t="s">
        <v>81</v>
      </c>
      <c r="AY482" s="20" t="s">
        <v>209</v>
      </c>
      <c r="BE482" s="228">
        <f>IF(N482="základní",J482,0)</f>
        <v>0</v>
      </c>
      <c r="BF482" s="228">
        <f>IF(N482="snížená",J482,0)</f>
        <v>0</v>
      </c>
      <c r="BG482" s="228">
        <f>IF(N482="zákl. přenesená",J482,0)</f>
        <v>0</v>
      </c>
      <c r="BH482" s="228">
        <f>IF(N482="sníž. přenesená",J482,0)</f>
        <v>0</v>
      </c>
      <c r="BI482" s="228">
        <f>IF(N482="nulová",J482,0)</f>
        <v>0</v>
      </c>
      <c r="BJ482" s="20" t="s">
        <v>79</v>
      </c>
      <c r="BK482" s="228">
        <f>ROUND(I482*H482,2)</f>
        <v>0</v>
      </c>
      <c r="BL482" s="20" t="s">
        <v>216</v>
      </c>
      <c r="BM482" s="227" t="s">
        <v>773</v>
      </c>
    </row>
    <row r="483" s="2" customFormat="1">
      <c r="A483" s="41"/>
      <c r="B483" s="42"/>
      <c r="C483" s="43"/>
      <c r="D483" s="229" t="s">
        <v>218</v>
      </c>
      <c r="E483" s="43"/>
      <c r="F483" s="230" t="s">
        <v>774</v>
      </c>
      <c r="G483" s="43"/>
      <c r="H483" s="43"/>
      <c r="I483" s="231"/>
      <c r="J483" s="43"/>
      <c r="K483" s="43"/>
      <c r="L483" s="47"/>
      <c r="M483" s="232"/>
      <c r="N483" s="233"/>
      <c r="O483" s="87"/>
      <c r="P483" s="87"/>
      <c r="Q483" s="87"/>
      <c r="R483" s="87"/>
      <c r="S483" s="87"/>
      <c r="T483" s="88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T483" s="20" t="s">
        <v>218</v>
      </c>
      <c r="AU483" s="20" t="s">
        <v>81</v>
      </c>
    </row>
    <row r="484" s="13" customFormat="1">
      <c r="A484" s="13"/>
      <c r="B484" s="234"/>
      <c r="C484" s="235"/>
      <c r="D484" s="236" t="s">
        <v>220</v>
      </c>
      <c r="E484" s="237" t="s">
        <v>19</v>
      </c>
      <c r="F484" s="238" t="s">
        <v>268</v>
      </c>
      <c r="G484" s="235"/>
      <c r="H484" s="237" t="s">
        <v>19</v>
      </c>
      <c r="I484" s="239"/>
      <c r="J484" s="235"/>
      <c r="K484" s="235"/>
      <c r="L484" s="240"/>
      <c r="M484" s="241"/>
      <c r="N484" s="242"/>
      <c r="O484" s="242"/>
      <c r="P484" s="242"/>
      <c r="Q484" s="242"/>
      <c r="R484" s="242"/>
      <c r="S484" s="242"/>
      <c r="T484" s="24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44" t="s">
        <v>220</v>
      </c>
      <c r="AU484" s="244" t="s">
        <v>81</v>
      </c>
      <c r="AV484" s="13" t="s">
        <v>79</v>
      </c>
      <c r="AW484" s="13" t="s">
        <v>32</v>
      </c>
      <c r="AX484" s="13" t="s">
        <v>71</v>
      </c>
      <c r="AY484" s="244" t="s">
        <v>209</v>
      </c>
    </row>
    <row r="485" s="13" customFormat="1">
      <c r="A485" s="13"/>
      <c r="B485" s="234"/>
      <c r="C485" s="235"/>
      <c r="D485" s="236" t="s">
        <v>220</v>
      </c>
      <c r="E485" s="237" t="s">
        <v>19</v>
      </c>
      <c r="F485" s="238" t="s">
        <v>269</v>
      </c>
      <c r="G485" s="235"/>
      <c r="H485" s="237" t="s">
        <v>19</v>
      </c>
      <c r="I485" s="239"/>
      <c r="J485" s="235"/>
      <c r="K485" s="235"/>
      <c r="L485" s="240"/>
      <c r="M485" s="241"/>
      <c r="N485" s="242"/>
      <c r="O485" s="242"/>
      <c r="P485" s="242"/>
      <c r="Q485" s="242"/>
      <c r="R485" s="242"/>
      <c r="S485" s="242"/>
      <c r="T485" s="24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44" t="s">
        <v>220</v>
      </c>
      <c r="AU485" s="244" t="s">
        <v>81</v>
      </c>
      <c r="AV485" s="13" t="s">
        <v>79</v>
      </c>
      <c r="AW485" s="13" t="s">
        <v>32</v>
      </c>
      <c r="AX485" s="13" t="s">
        <v>71</v>
      </c>
      <c r="AY485" s="244" t="s">
        <v>209</v>
      </c>
    </row>
    <row r="486" s="14" customFormat="1">
      <c r="A486" s="14"/>
      <c r="B486" s="245"/>
      <c r="C486" s="246"/>
      <c r="D486" s="236" t="s">
        <v>220</v>
      </c>
      <c r="E486" s="247" t="s">
        <v>19</v>
      </c>
      <c r="F486" s="248" t="s">
        <v>277</v>
      </c>
      <c r="G486" s="246"/>
      <c r="H486" s="249">
        <v>4.5</v>
      </c>
      <c r="I486" s="250"/>
      <c r="J486" s="246"/>
      <c r="K486" s="246"/>
      <c r="L486" s="251"/>
      <c r="M486" s="252"/>
      <c r="N486" s="253"/>
      <c r="O486" s="253"/>
      <c r="P486" s="253"/>
      <c r="Q486" s="253"/>
      <c r="R486" s="253"/>
      <c r="S486" s="253"/>
      <c r="T486" s="25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T486" s="255" t="s">
        <v>220</v>
      </c>
      <c r="AU486" s="255" t="s">
        <v>81</v>
      </c>
      <c r="AV486" s="14" t="s">
        <v>81</v>
      </c>
      <c r="AW486" s="14" t="s">
        <v>32</v>
      </c>
      <c r="AX486" s="14" t="s">
        <v>71</v>
      </c>
      <c r="AY486" s="255" t="s">
        <v>209</v>
      </c>
    </row>
    <row r="487" s="14" customFormat="1">
      <c r="A487" s="14"/>
      <c r="B487" s="245"/>
      <c r="C487" s="246"/>
      <c r="D487" s="236" t="s">
        <v>220</v>
      </c>
      <c r="E487" s="247" t="s">
        <v>19</v>
      </c>
      <c r="F487" s="248" t="s">
        <v>270</v>
      </c>
      <c r="G487" s="246"/>
      <c r="H487" s="249">
        <v>80</v>
      </c>
      <c r="I487" s="250"/>
      <c r="J487" s="246"/>
      <c r="K487" s="246"/>
      <c r="L487" s="251"/>
      <c r="M487" s="252"/>
      <c r="N487" s="253"/>
      <c r="O487" s="253"/>
      <c r="P487" s="253"/>
      <c r="Q487" s="253"/>
      <c r="R487" s="253"/>
      <c r="S487" s="253"/>
      <c r="T487" s="25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55" t="s">
        <v>220</v>
      </c>
      <c r="AU487" s="255" t="s">
        <v>81</v>
      </c>
      <c r="AV487" s="14" t="s">
        <v>81</v>
      </c>
      <c r="AW487" s="14" t="s">
        <v>32</v>
      </c>
      <c r="AX487" s="14" t="s">
        <v>71</v>
      </c>
      <c r="AY487" s="255" t="s">
        <v>209</v>
      </c>
    </row>
    <row r="488" s="15" customFormat="1">
      <c r="A488" s="15"/>
      <c r="B488" s="256"/>
      <c r="C488" s="257"/>
      <c r="D488" s="236" t="s">
        <v>220</v>
      </c>
      <c r="E488" s="258" t="s">
        <v>19</v>
      </c>
      <c r="F488" s="259" t="s">
        <v>271</v>
      </c>
      <c r="G488" s="257"/>
      <c r="H488" s="260">
        <v>84.5</v>
      </c>
      <c r="I488" s="261"/>
      <c r="J488" s="257"/>
      <c r="K488" s="257"/>
      <c r="L488" s="262"/>
      <c r="M488" s="263"/>
      <c r="N488" s="264"/>
      <c r="O488" s="264"/>
      <c r="P488" s="264"/>
      <c r="Q488" s="264"/>
      <c r="R488" s="264"/>
      <c r="S488" s="264"/>
      <c r="T488" s="26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T488" s="266" t="s">
        <v>220</v>
      </c>
      <c r="AU488" s="266" t="s">
        <v>81</v>
      </c>
      <c r="AV488" s="15" t="s">
        <v>216</v>
      </c>
      <c r="AW488" s="15" t="s">
        <v>32</v>
      </c>
      <c r="AX488" s="15" t="s">
        <v>79</v>
      </c>
      <c r="AY488" s="266" t="s">
        <v>209</v>
      </c>
    </row>
    <row r="489" s="2" customFormat="1" ht="16.5" customHeight="1">
      <c r="A489" s="41"/>
      <c r="B489" s="42"/>
      <c r="C489" s="216" t="s">
        <v>775</v>
      </c>
      <c r="D489" s="216" t="s">
        <v>211</v>
      </c>
      <c r="E489" s="217" t="s">
        <v>776</v>
      </c>
      <c r="F489" s="218" t="s">
        <v>777</v>
      </c>
      <c r="G489" s="219" t="s">
        <v>258</v>
      </c>
      <c r="H489" s="220">
        <v>84.5</v>
      </c>
      <c r="I489" s="221"/>
      <c r="J489" s="222">
        <f>ROUND(I489*H489,2)</f>
        <v>0</v>
      </c>
      <c r="K489" s="218" t="s">
        <v>215</v>
      </c>
      <c r="L489" s="47"/>
      <c r="M489" s="223" t="s">
        <v>19</v>
      </c>
      <c r="N489" s="224" t="s">
        <v>42</v>
      </c>
      <c r="O489" s="87"/>
      <c r="P489" s="225">
        <f>O489*H489</f>
        <v>0</v>
      </c>
      <c r="Q489" s="225">
        <v>0</v>
      </c>
      <c r="R489" s="225">
        <f>Q489*H489</f>
        <v>0</v>
      </c>
      <c r="S489" s="225">
        <v>0</v>
      </c>
      <c r="T489" s="226">
        <f>S489*H489</f>
        <v>0</v>
      </c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R489" s="227" t="s">
        <v>216</v>
      </c>
      <c r="AT489" s="227" t="s">
        <v>211</v>
      </c>
      <c r="AU489" s="227" t="s">
        <v>81</v>
      </c>
      <c r="AY489" s="20" t="s">
        <v>209</v>
      </c>
      <c r="BE489" s="228">
        <f>IF(N489="základní",J489,0)</f>
        <v>0</v>
      </c>
      <c r="BF489" s="228">
        <f>IF(N489="snížená",J489,0)</f>
        <v>0</v>
      </c>
      <c r="BG489" s="228">
        <f>IF(N489="zákl. přenesená",J489,0)</f>
        <v>0</v>
      </c>
      <c r="BH489" s="228">
        <f>IF(N489="sníž. přenesená",J489,0)</f>
        <v>0</v>
      </c>
      <c r="BI489" s="228">
        <f>IF(N489="nulová",J489,0)</f>
        <v>0</v>
      </c>
      <c r="BJ489" s="20" t="s">
        <v>79</v>
      </c>
      <c r="BK489" s="228">
        <f>ROUND(I489*H489,2)</f>
        <v>0</v>
      </c>
      <c r="BL489" s="20" t="s">
        <v>216</v>
      </c>
      <c r="BM489" s="227" t="s">
        <v>778</v>
      </c>
    </row>
    <row r="490" s="2" customFormat="1">
      <c r="A490" s="41"/>
      <c r="B490" s="42"/>
      <c r="C490" s="43"/>
      <c r="D490" s="229" t="s">
        <v>218</v>
      </c>
      <c r="E490" s="43"/>
      <c r="F490" s="230" t="s">
        <v>779</v>
      </c>
      <c r="G490" s="43"/>
      <c r="H490" s="43"/>
      <c r="I490" s="231"/>
      <c r="J490" s="43"/>
      <c r="K490" s="43"/>
      <c r="L490" s="47"/>
      <c r="M490" s="232"/>
      <c r="N490" s="233"/>
      <c r="O490" s="87"/>
      <c r="P490" s="87"/>
      <c r="Q490" s="87"/>
      <c r="R490" s="87"/>
      <c r="S490" s="87"/>
      <c r="T490" s="88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T490" s="20" t="s">
        <v>218</v>
      </c>
      <c r="AU490" s="20" t="s">
        <v>81</v>
      </c>
    </row>
    <row r="491" s="2" customFormat="1" ht="16.5" customHeight="1">
      <c r="A491" s="41"/>
      <c r="B491" s="42"/>
      <c r="C491" s="216" t="s">
        <v>780</v>
      </c>
      <c r="D491" s="216" t="s">
        <v>211</v>
      </c>
      <c r="E491" s="217" t="s">
        <v>781</v>
      </c>
      <c r="F491" s="218" t="s">
        <v>782</v>
      </c>
      <c r="G491" s="219" t="s">
        <v>258</v>
      </c>
      <c r="H491" s="220">
        <v>84.5</v>
      </c>
      <c r="I491" s="221"/>
      <c r="J491" s="222">
        <f>ROUND(I491*H491,2)</f>
        <v>0</v>
      </c>
      <c r="K491" s="218" t="s">
        <v>215</v>
      </c>
      <c r="L491" s="47"/>
      <c r="M491" s="223" t="s">
        <v>19</v>
      </c>
      <c r="N491" s="224" t="s">
        <v>42</v>
      </c>
      <c r="O491" s="87"/>
      <c r="P491" s="225">
        <f>O491*H491</f>
        <v>0</v>
      </c>
      <c r="Q491" s="225">
        <v>0</v>
      </c>
      <c r="R491" s="225">
        <f>Q491*H491</f>
        <v>0</v>
      </c>
      <c r="S491" s="225">
        <v>0</v>
      </c>
      <c r="T491" s="226">
        <f>S491*H491</f>
        <v>0</v>
      </c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R491" s="227" t="s">
        <v>216</v>
      </c>
      <c r="AT491" s="227" t="s">
        <v>211</v>
      </c>
      <c r="AU491" s="227" t="s">
        <v>81</v>
      </c>
      <c r="AY491" s="20" t="s">
        <v>209</v>
      </c>
      <c r="BE491" s="228">
        <f>IF(N491="základní",J491,0)</f>
        <v>0</v>
      </c>
      <c r="BF491" s="228">
        <f>IF(N491="snížená",J491,0)</f>
        <v>0</v>
      </c>
      <c r="BG491" s="228">
        <f>IF(N491="zákl. přenesená",J491,0)</f>
        <v>0</v>
      </c>
      <c r="BH491" s="228">
        <f>IF(N491="sníž. přenesená",J491,0)</f>
        <v>0</v>
      </c>
      <c r="BI491" s="228">
        <f>IF(N491="nulová",J491,0)</f>
        <v>0</v>
      </c>
      <c r="BJ491" s="20" t="s">
        <v>79</v>
      </c>
      <c r="BK491" s="228">
        <f>ROUND(I491*H491,2)</f>
        <v>0</v>
      </c>
      <c r="BL491" s="20" t="s">
        <v>216</v>
      </c>
      <c r="BM491" s="227" t="s">
        <v>783</v>
      </c>
    </row>
    <row r="492" s="2" customFormat="1">
      <c r="A492" s="41"/>
      <c r="B492" s="42"/>
      <c r="C492" s="43"/>
      <c r="D492" s="229" t="s">
        <v>218</v>
      </c>
      <c r="E492" s="43"/>
      <c r="F492" s="230" t="s">
        <v>784</v>
      </c>
      <c r="G492" s="43"/>
      <c r="H492" s="43"/>
      <c r="I492" s="231"/>
      <c r="J492" s="43"/>
      <c r="K492" s="43"/>
      <c r="L492" s="47"/>
      <c r="M492" s="232"/>
      <c r="N492" s="233"/>
      <c r="O492" s="87"/>
      <c r="P492" s="87"/>
      <c r="Q492" s="87"/>
      <c r="R492" s="87"/>
      <c r="S492" s="87"/>
      <c r="T492" s="88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T492" s="20" t="s">
        <v>218</v>
      </c>
      <c r="AU492" s="20" t="s">
        <v>81</v>
      </c>
    </row>
    <row r="493" s="2" customFormat="1" ht="24.15" customHeight="1">
      <c r="A493" s="41"/>
      <c r="B493" s="42"/>
      <c r="C493" s="216" t="s">
        <v>785</v>
      </c>
      <c r="D493" s="216" t="s">
        <v>211</v>
      </c>
      <c r="E493" s="217" t="s">
        <v>786</v>
      </c>
      <c r="F493" s="218" t="s">
        <v>787</v>
      </c>
      <c r="G493" s="219" t="s">
        <v>258</v>
      </c>
      <c r="H493" s="220">
        <v>84.5</v>
      </c>
      <c r="I493" s="221"/>
      <c r="J493" s="222">
        <f>ROUND(I493*H493,2)</f>
        <v>0</v>
      </c>
      <c r="K493" s="218" t="s">
        <v>215</v>
      </c>
      <c r="L493" s="47"/>
      <c r="M493" s="223" t="s">
        <v>19</v>
      </c>
      <c r="N493" s="224" t="s">
        <v>42</v>
      </c>
      <c r="O493" s="87"/>
      <c r="P493" s="225">
        <f>O493*H493</f>
        <v>0</v>
      </c>
      <c r="Q493" s="225">
        <v>0</v>
      </c>
      <c r="R493" s="225">
        <f>Q493*H493</f>
        <v>0</v>
      </c>
      <c r="S493" s="225">
        <v>0</v>
      </c>
      <c r="T493" s="226">
        <f>S493*H493</f>
        <v>0</v>
      </c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R493" s="227" t="s">
        <v>216</v>
      </c>
      <c r="AT493" s="227" t="s">
        <v>211</v>
      </c>
      <c r="AU493" s="227" t="s">
        <v>81</v>
      </c>
      <c r="AY493" s="20" t="s">
        <v>209</v>
      </c>
      <c r="BE493" s="228">
        <f>IF(N493="základní",J493,0)</f>
        <v>0</v>
      </c>
      <c r="BF493" s="228">
        <f>IF(N493="snížená",J493,0)</f>
        <v>0</v>
      </c>
      <c r="BG493" s="228">
        <f>IF(N493="zákl. přenesená",J493,0)</f>
        <v>0</v>
      </c>
      <c r="BH493" s="228">
        <f>IF(N493="sníž. přenesená",J493,0)</f>
        <v>0</v>
      </c>
      <c r="BI493" s="228">
        <f>IF(N493="nulová",J493,0)</f>
        <v>0</v>
      </c>
      <c r="BJ493" s="20" t="s">
        <v>79</v>
      </c>
      <c r="BK493" s="228">
        <f>ROUND(I493*H493,2)</f>
        <v>0</v>
      </c>
      <c r="BL493" s="20" t="s">
        <v>216</v>
      </c>
      <c r="BM493" s="227" t="s">
        <v>788</v>
      </c>
    </row>
    <row r="494" s="2" customFormat="1">
      <c r="A494" s="41"/>
      <c r="B494" s="42"/>
      <c r="C494" s="43"/>
      <c r="D494" s="229" t="s">
        <v>218</v>
      </c>
      <c r="E494" s="43"/>
      <c r="F494" s="230" t="s">
        <v>789</v>
      </c>
      <c r="G494" s="43"/>
      <c r="H494" s="43"/>
      <c r="I494" s="231"/>
      <c r="J494" s="43"/>
      <c r="K494" s="43"/>
      <c r="L494" s="47"/>
      <c r="M494" s="232"/>
      <c r="N494" s="233"/>
      <c r="O494" s="87"/>
      <c r="P494" s="87"/>
      <c r="Q494" s="87"/>
      <c r="R494" s="87"/>
      <c r="S494" s="87"/>
      <c r="T494" s="88"/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T494" s="20" t="s">
        <v>218</v>
      </c>
      <c r="AU494" s="20" t="s">
        <v>81</v>
      </c>
    </row>
    <row r="495" s="13" customFormat="1">
      <c r="A495" s="13"/>
      <c r="B495" s="234"/>
      <c r="C495" s="235"/>
      <c r="D495" s="236" t="s">
        <v>220</v>
      </c>
      <c r="E495" s="237" t="s">
        <v>19</v>
      </c>
      <c r="F495" s="238" t="s">
        <v>268</v>
      </c>
      <c r="G495" s="235"/>
      <c r="H495" s="237" t="s">
        <v>19</v>
      </c>
      <c r="I495" s="239"/>
      <c r="J495" s="235"/>
      <c r="K495" s="235"/>
      <c r="L495" s="240"/>
      <c r="M495" s="241"/>
      <c r="N495" s="242"/>
      <c r="O495" s="242"/>
      <c r="P495" s="242"/>
      <c r="Q495" s="242"/>
      <c r="R495" s="242"/>
      <c r="S495" s="242"/>
      <c r="T495" s="24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44" t="s">
        <v>220</v>
      </c>
      <c r="AU495" s="244" t="s">
        <v>81</v>
      </c>
      <c r="AV495" s="13" t="s">
        <v>79</v>
      </c>
      <c r="AW495" s="13" t="s">
        <v>32</v>
      </c>
      <c r="AX495" s="13" t="s">
        <v>71</v>
      </c>
      <c r="AY495" s="244" t="s">
        <v>209</v>
      </c>
    </row>
    <row r="496" s="13" customFormat="1">
      <c r="A496" s="13"/>
      <c r="B496" s="234"/>
      <c r="C496" s="235"/>
      <c r="D496" s="236" t="s">
        <v>220</v>
      </c>
      <c r="E496" s="237" t="s">
        <v>19</v>
      </c>
      <c r="F496" s="238" t="s">
        <v>269</v>
      </c>
      <c r="G496" s="235"/>
      <c r="H496" s="237" t="s">
        <v>19</v>
      </c>
      <c r="I496" s="239"/>
      <c r="J496" s="235"/>
      <c r="K496" s="235"/>
      <c r="L496" s="240"/>
      <c r="M496" s="241"/>
      <c r="N496" s="242"/>
      <c r="O496" s="242"/>
      <c r="P496" s="242"/>
      <c r="Q496" s="242"/>
      <c r="R496" s="242"/>
      <c r="S496" s="242"/>
      <c r="T496" s="24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44" t="s">
        <v>220</v>
      </c>
      <c r="AU496" s="244" t="s">
        <v>81</v>
      </c>
      <c r="AV496" s="13" t="s">
        <v>79</v>
      </c>
      <c r="AW496" s="13" t="s">
        <v>32</v>
      </c>
      <c r="AX496" s="13" t="s">
        <v>71</v>
      </c>
      <c r="AY496" s="244" t="s">
        <v>209</v>
      </c>
    </row>
    <row r="497" s="14" customFormat="1">
      <c r="A497" s="14"/>
      <c r="B497" s="245"/>
      <c r="C497" s="246"/>
      <c r="D497" s="236" t="s">
        <v>220</v>
      </c>
      <c r="E497" s="247" t="s">
        <v>19</v>
      </c>
      <c r="F497" s="248" t="s">
        <v>277</v>
      </c>
      <c r="G497" s="246"/>
      <c r="H497" s="249">
        <v>4.5</v>
      </c>
      <c r="I497" s="250"/>
      <c r="J497" s="246"/>
      <c r="K497" s="246"/>
      <c r="L497" s="251"/>
      <c r="M497" s="252"/>
      <c r="N497" s="253"/>
      <c r="O497" s="253"/>
      <c r="P497" s="253"/>
      <c r="Q497" s="253"/>
      <c r="R497" s="253"/>
      <c r="S497" s="253"/>
      <c r="T497" s="25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55" t="s">
        <v>220</v>
      </c>
      <c r="AU497" s="255" t="s">
        <v>81</v>
      </c>
      <c r="AV497" s="14" t="s">
        <v>81</v>
      </c>
      <c r="AW497" s="14" t="s">
        <v>32</v>
      </c>
      <c r="AX497" s="14" t="s">
        <v>71</v>
      </c>
      <c r="AY497" s="255" t="s">
        <v>209</v>
      </c>
    </row>
    <row r="498" s="14" customFormat="1">
      <c r="A498" s="14"/>
      <c r="B498" s="245"/>
      <c r="C498" s="246"/>
      <c r="D498" s="236" t="s">
        <v>220</v>
      </c>
      <c r="E498" s="247" t="s">
        <v>19</v>
      </c>
      <c r="F498" s="248" t="s">
        <v>270</v>
      </c>
      <c r="G498" s="246"/>
      <c r="H498" s="249">
        <v>80</v>
      </c>
      <c r="I498" s="250"/>
      <c r="J498" s="246"/>
      <c r="K498" s="246"/>
      <c r="L498" s="251"/>
      <c r="M498" s="252"/>
      <c r="N498" s="253"/>
      <c r="O498" s="253"/>
      <c r="P498" s="253"/>
      <c r="Q498" s="253"/>
      <c r="R498" s="253"/>
      <c r="S498" s="253"/>
      <c r="T498" s="25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255" t="s">
        <v>220</v>
      </c>
      <c r="AU498" s="255" t="s">
        <v>81</v>
      </c>
      <c r="AV498" s="14" t="s">
        <v>81</v>
      </c>
      <c r="AW498" s="14" t="s">
        <v>32</v>
      </c>
      <c r="AX498" s="14" t="s">
        <v>71</v>
      </c>
      <c r="AY498" s="255" t="s">
        <v>209</v>
      </c>
    </row>
    <row r="499" s="15" customFormat="1">
      <c r="A499" s="15"/>
      <c r="B499" s="256"/>
      <c r="C499" s="257"/>
      <c r="D499" s="236" t="s">
        <v>220</v>
      </c>
      <c r="E499" s="258" t="s">
        <v>19</v>
      </c>
      <c r="F499" s="259" t="s">
        <v>271</v>
      </c>
      <c r="G499" s="257"/>
      <c r="H499" s="260">
        <v>84.5</v>
      </c>
      <c r="I499" s="261"/>
      <c r="J499" s="257"/>
      <c r="K499" s="257"/>
      <c r="L499" s="262"/>
      <c r="M499" s="263"/>
      <c r="N499" s="264"/>
      <c r="O499" s="264"/>
      <c r="P499" s="264"/>
      <c r="Q499" s="264"/>
      <c r="R499" s="264"/>
      <c r="S499" s="264"/>
      <c r="T499" s="26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T499" s="266" t="s">
        <v>220</v>
      </c>
      <c r="AU499" s="266" t="s">
        <v>81</v>
      </c>
      <c r="AV499" s="15" t="s">
        <v>216</v>
      </c>
      <c r="AW499" s="15" t="s">
        <v>32</v>
      </c>
      <c r="AX499" s="15" t="s">
        <v>79</v>
      </c>
      <c r="AY499" s="266" t="s">
        <v>209</v>
      </c>
    </row>
    <row r="500" s="2" customFormat="1" ht="24.15" customHeight="1">
      <c r="A500" s="41"/>
      <c r="B500" s="42"/>
      <c r="C500" s="216" t="s">
        <v>790</v>
      </c>
      <c r="D500" s="216" t="s">
        <v>211</v>
      </c>
      <c r="E500" s="217" t="s">
        <v>791</v>
      </c>
      <c r="F500" s="218" t="s">
        <v>792</v>
      </c>
      <c r="G500" s="219" t="s">
        <v>258</v>
      </c>
      <c r="H500" s="220">
        <v>84.5</v>
      </c>
      <c r="I500" s="221"/>
      <c r="J500" s="222">
        <f>ROUND(I500*H500,2)</f>
        <v>0</v>
      </c>
      <c r="K500" s="218" t="s">
        <v>215</v>
      </c>
      <c r="L500" s="47"/>
      <c r="M500" s="223" t="s">
        <v>19</v>
      </c>
      <c r="N500" s="224" t="s">
        <v>42</v>
      </c>
      <c r="O500" s="87"/>
      <c r="P500" s="225">
        <f>O500*H500</f>
        <v>0</v>
      </c>
      <c r="Q500" s="225">
        <v>0</v>
      </c>
      <c r="R500" s="225">
        <f>Q500*H500</f>
        <v>0</v>
      </c>
      <c r="S500" s="225">
        <v>0</v>
      </c>
      <c r="T500" s="226">
        <f>S500*H500</f>
        <v>0</v>
      </c>
      <c r="U500" s="41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  <c r="AR500" s="227" t="s">
        <v>216</v>
      </c>
      <c r="AT500" s="227" t="s">
        <v>211</v>
      </c>
      <c r="AU500" s="227" t="s">
        <v>81</v>
      </c>
      <c r="AY500" s="20" t="s">
        <v>209</v>
      </c>
      <c r="BE500" s="228">
        <f>IF(N500="základní",J500,0)</f>
        <v>0</v>
      </c>
      <c r="BF500" s="228">
        <f>IF(N500="snížená",J500,0)</f>
        <v>0</v>
      </c>
      <c r="BG500" s="228">
        <f>IF(N500="zákl. přenesená",J500,0)</f>
        <v>0</v>
      </c>
      <c r="BH500" s="228">
        <f>IF(N500="sníž. přenesená",J500,0)</f>
        <v>0</v>
      </c>
      <c r="BI500" s="228">
        <f>IF(N500="nulová",J500,0)</f>
        <v>0</v>
      </c>
      <c r="BJ500" s="20" t="s">
        <v>79</v>
      </c>
      <c r="BK500" s="228">
        <f>ROUND(I500*H500,2)</f>
        <v>0</v>
      </c>
      <c r="BL500" s="20" t="s">
        <v>216</v>
      </c>
      <c r="BM500" s="227" t="s">
        <v>793</v>
      </c>
    </row>
    <row r="501" s="2" customFormat="1">
      <c r="A501" s="41"/>
      <c r="B501" s="42"/>
      <c r="C501" s="43"/>
      <c r="D501" s="229" t="s">
        <v>218</v>
      </c>
      <c r="E501" s="43"/>
      <c r="F501" s="230" t="s">
        <v>794</v>
      </c>
      <c r="G501" s="43"/>
      <c r="H501" s="43"/>
      <c r="I501" s="231"/>
      <c r="J501" s="43"/>
      <c r="K501" s="43"/>
      <c r="L501" s="47"/>
      <c r="M501" s="232"/>
      <c r="N501" s="233"/>
      <c r="O501" s="87"/>
      <c r="P501" s="87"/>
      <c r="Q501" s="87"/>
      <c r="R501" s="87"/>
      <c r="S501" s="87"/>
      <c r="T501" s="88"/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T501" s="20" t="s">
        <v>218</v>
      </c>
      <c r="AU501" s="20" t="s">
        <v>81</v>
      </c>
    </row>
    <row r="502" s="13" customFormat="1">
      <c r="A502" s="13"/>
      <c r="B502" s="234"/>
      <c r="C502" s="235"/>
      <c r="D502" s="236" t="s">
        <v>220</v>
      </c>
      <c r="E502" s="237" t="s">
        <v>19</v>
      </c>
      <c r="F502" s="238" t="s">
        <v>268</v>
      </c>
      <c r="G502" s="235"/>
      <c r="H502" s="237" t="s">
        <v>19</v>
      </c>
      <c r="I502" s="239"/>
      <c r="J502" s="235"/>
      <c r="K502" s="235"/>
      <c r="L502" s="240"/>
      <c r="M502" s="241"/>
      <c r="N502" s="242"/>
      <c r="O502" s="242"/>
      <c r="P502" s="242"/>
      <c r="Q502" s="242"/>
      <c r="R502" s="242"/>
      <c r="S502" s="242"/>
      <c r="T502" s="24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44" t="s">
        <v>220</v>
      </c>
      <c r="AU502" s="244" t="s">
        <v>81</v>
      </c>
      <c r="AV502" s="13" t="s">
        <v>79</v>
      </c>
      <c r="AW502" s="13" t="s">
        <v>32</v>
      </c>
      <c r="AX502" s="13" t="s">
        <v>71</v>
      </c>
      <c r="AY502" s="244" t="s">
        <v>209</v>
      </c>
    </row>
    <row r="503" s="13" customFormat="1">
      <c r="A503" s="13"/>
      <c r="B503" s="234"/>
      <c r="C503" s="235"/>
      <c r="D503" s="236" t="s">
        <v>220</v>
      </c>
      <c r="E503" s="237" t="s">
        <v>19</v>
      </c>
      <c r="F503" s="238" t="s">
        <v>269</v>
      </c>
      <c r="G503" s="235"/>
      <c r="H503" s="237" t="s">
        <v>19</v>
      </c>
      <c r="I503" s="239"/>
      <c r="J503" s="235"/>
      <c r="K503" s="235"/>
      <c r="L503" s="240"/>
      <c r="M503" s="241"/>
      <c r="N503" s="242"/>
      <c r="O503" s="242"/>
      <c r="P503" s="242"/>
      <c r="Q503" s="242"/>
      <c r="R503" s="242"/>
      <c r="S503" s="242"/>
      <c r="T503" s="24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44" t="s">
        <v>220</v>
      </c>
      <c r="AU503" s="244" t="s">
        <v>81</v>
      </c>
      <c r="AV503" s="13" t="s">
        <v>79</v>
      </c>
      <c r="AW503" s="13" t="s">
        <v>32</v>
      </c>
      <c r="AX503" s="13" t="s">
        <v>71</v>
      </c>
      <c r="AY503" s="244" t="s">
        <v>209</v>
      </c>
    </row>
    <row r="504" s="14" customFormat="1">
      <c r="A504" s="14"/>
      <c r="B504" s="245"/>
      <c r="C504" s="246"/>
      <c r="D504" s="236" t="s">
        <v>220</v>
      </c>
      <c r="E504" s="247" t="s">
        <v>19</v>
      </c>
      <c r="F504" s="248" t="s">
        <v>277</v>
      </c>
      <c r="G504" s="246"/>
      <c r="H504" s="249">
        <v>4.5</v>
      </c>
      <c r="I504" s="250"/>
      <c r="J504" s="246"/>
      <c r="K504" s="246"/>
      <c r="L504" s="251"/>
      <c r="M504" s="252"/>
      <c r="N504" s="253"/>
      <c r="O504" s="253"/>
      <c r="P504" s="253"/>
      <c r="Q504" s="253"/>
      <c r="R504" s="253"/>
      <c r="S504" s="253"/>
      <c r="T504" s="25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T504" s="255" t="s">
        <v>220</v>
      </c>
      <c r="AU504" s="255" t="s">
        <v>81</v>
      </c>
      <c r="AV504" s="14" t="s">
        <v>81</v>
      </c>
      <c r="AW504" s="14" t="s">
        <v>32</v>
      </c>
      <c r="AX504" s="14" t="s">
        <v>71</v>
      </c>
      <c r="AY504" s="255" t="s">
        <v>209</v>
      </c>
    </row>
    <row r="505" s="14" customFormat="1">
      <c r="A505" s="14"/>
      <c r="B505" s="245"/>
      <c r="C505" s="246"/>
      <c r="D505" s="236" t="s">
        <v>220</v>
      </c>
      <c r="E505" s="247" t="s">
        <v>19</v>
      </c>
      <c r="F505" s="248" t="s">
        <v>270</v>
      </c>
      <c r="G505" s="246"/>
      <c r="H505" s="249">
        <v>80</v>
      </c>
      <c r="I505" s="250"/>
      <c r="J505" s="246"/>
      <c r="K505" s="246"/>
      <c r="L505" s="251"/>
      <c r="M505" s="252"/>
      <c r="N505" s="253"/>
      <c r="O505" s="253"/>
      <c r="P505" s="253"/>
      <c r="Q505" s="253"/>
      <c r="R505" s="253"/>
      <c r="S505" s="253"/>
      <c r="T505" s="25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T505" s="255" t="s">
        <v>220</v>
      </c>
      <c r="AU505" s="255" t="s">
        <v>81</v>
      </c>
      <c r="AV505" s="14" t="s">
        <v>81</v>
      </c>
      <c r="AW505" s="14" t="s">
        <v>32</v>
      </c>
      <c r="AX505" s="14" t="s">
        <v>71</v>
      </c>
      <c r="AY505" s="255" t="s">
        <v>209</v>
      </c>
    </row>
    <row r="506" s="15" customFormat="1">
      <c r="A506" s="15"/>
      <c r="B506" s="256"/>
      <c r="C506" s="257"/>
      <c r="D506" s="236" t="s">
        <v>220</v>
      </c>
      <c r="E506" s="258" t="s">
        <v>19</v>
      </c>
      <c r="F506" s="259" t="s">
        <v>271</v>
      </c>
      <c r="G506" s="257"/>
      <c r="H506" s="260">
        <v>84.5</v>
      </c>
      <c r="I506" s="261"/>
      <c r="J506" s="257"/>
      <c r="K506" s="257"/>
      <c r="L506" s="262"/>
      <c r="M506" s="263"/>
      <c r="N506" s="264"/>
      <c r="O506" s="264"/>
      <c r="P506" s="264"/>
      <c r="Q506" s="264"/>
      <c r="R506" s="264"/>
      <c r="S506" s="264"/>
      <c r="T506" s="26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T506" s="266" t="s">
        <v>220</v>
      </c>
      <c r="AU506" s="266" t="s">
        <v>81</v>
      </c>
      <c r="AV506" s="15" t="s">
        <v>216</v>
      </c>
      <c r="AW506" s="15" t="s">
        <v>32</v>
      </c>
      <c r="AX506" s="15" t="s">
        <v>79</v>
      </c>
      <c r="AY506" s="266" t="s">
        <v>209</v>
      </c>
    </row>
    <row r="507" s="2" customFormat="1" ht="24.15" customHeight="1">
      <c r="A507" s="41"/>
      <c r="B507" s="42"/>
      <c r="C507" s="216" t="s">
        <v>795</v>
      </c>
      <c r="D507" s="216" t="s">
        <v>211</v>
      </c>
      <c r="E507" s="217" t="s">
        <v>796</v>
      </c>
      <c r="F507" s="218" t="s">
        <v>797</v>
      </c>
      <c r="G507" s="219" t="s">
        <v>258</v>
      </c>
      <c r="H507" s="220">
        <v>27</v>
      </c>
      <c r="I507" s="221"/>
      <c r="J507" s="222">
        <f>ROUND(I507*H507,2)</f>
        <v>0</v>
      </c>
      <c r="K507" s="218" t="s">
        <v>215</v>
      </c>
      <c r="L507" s="47"/>
      <c r="M507" s="223" t="s">
        <v>19</v>
      </c>
      <c r="N507" s="224" t="s">
        <v>42</v>
      </c>
      <c r="O507" s="87"/>
      <c r="P507" s="225">
        <f>O507*H507</f>
        <v>0</v>
      </c>
      <c r="Q507" s="225">
        <v>0.11792999999999999</v>
      </c>
      <c r="R507" s="225">
        <f>Q507*H507</f>
        <v>3.18411</v>
      </c>
      <c r="S507" s="225">
        <v>0</v>
      </c>
      <c r="T507" s="226">
        <f>S507*H507</f>
        <v>0</v>
      </c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R507" s="227" t="s">
        <v>216</v>
      </c>
      <c r="AT507" s="227" t="s">
        <v>211</v>
      </c>
      <c r="AU507" s="227" t="s">
        <v>81</v>
      </c>
      <c r="AY507" s="20" t="s">
        <v>209</v>
      </c>
      <c r="BE507" s="228">
        <f>IF(N507="základní",J507,0)</f>
        <v>0</v>
      </c>
      <c r="BF507" s="228">
        <f>IF(N507="snížená",J507,0)</f>
        <v>0</v>
      </c>
      <c r="BG507" s="228">
        <f>IF(N507="zákl. přenesená",J507,0)</f>
        <v>0</v>
      </c>
      <c r="BH507" s="228">
        <f>IF(N507="sníž. přenesená",J507,0)</f>
        <v>0</v>
      </c>
      <c r="BI507" s="228">
        <f>IF(N507="nulová",J507,0)</f>
        <v>0</v>
      </c>
      <c r="BJ507" s="20" t="s">
        <v>79</v>
      </c>
      <c r="BK507" s="228">
        <f>ROUND(I507*H507,2)</f>
        <v>0</v>
      </c>
      <c r="BL507" s="20" t="s">
        <v>216</v>
      </c>
      <c r="BM507" s="227" t="s">
        <v>798</v>
      </c>
    </row>
    <row r="508" s="2" customFormat="1">
      <c r="A508" s="41"/>
      <c r="B508" s="42"/>
      <c r="C508" s="43"/>
      <c r="D508" s="229" t="s">
        <v>218</v>
      </c>
      <c r="E508" s="43"/>
      <c r="F508" s="230" t="s">
        <v>799</v>
      </c>
      <c r="G508" s="43"/>
      <c r="H508" s="43"/>
      <c r="I508" s="231"/>
      <c r="J508" s="43"/>
      <c r="K508" s="43"/>
      <c r="L508" s="47"/>
      <c r="M508" s="232"/>
      <c r="N508" s="233"/>
      <c r="O508" s="87"/>
      <c r="P508" s="87"/>
      <c r="Q508" s="87"/>
      <c r="R508" s="87"/>
      <c r="S508" s="87"/>
      <c r="T508" s="88"/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T508" s="20" t="s">
        <v>218</v>
      </c>
      <c r="AU508" s="20" t="s">
        <v>81</v>
      </c>
    </row>
    <row r="509" s="13" customFormat="1">
      <c r="A509" s="13"/>
      <c r="B509" s="234"/>
      <c r="C509" s="235"/>
      <c r="D509" s="236" t="s">
        <v>220</v>
      </c>
      <c r="E509" s="237" t="s">
        <v>19</v>
      </c>
      <c r="F509" s="238" t="s">
        <v>268</v>
      </c>
      <c r="G509" s="235"/>
      <c r="H509" s="237" t="s">
        <v>19</v>
      </c>
      <c r="I509" s="239"/>
      <c r="J509" s="235"/>
      <c r="K509" s="235"/>
      <c r="L509" s="240"/>
      <c r="M509" s="241"/>
      <c r="N509" s="242"/>
      <c r="O509" s="242"/>
      <c r="P509" s="242"/>
      <c r="Q509" s="242"/>
      <c r="R509" s="242"/>
      <c r="S509" s="242"/>
      <c r="T509" s="24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44" t="s">
        <v>220</v>
      </c>
      <c r="AU509" s="244" t="s">
        <v>81</v>
      </c>
      <c r="AV509" s="13" t="s">
        <v>79</v>
      </c>
      <c r="AW509" s="13" t="s">
        <v>32</v>
      </c>
      <c r="AX509" s="13" t="s">
        <v>71</v>
      </c>
      <c r="AY509" s="244" t="s">
        <v>209</v>
      </c>
    </row>
    <row r="510" s="13" customFormat="1">
      <c r="A510" s="13"/>
      <c r="B510" s="234"/>
      <c r="C510" s="235"/>
      <c r="D510" s="236" t="s">
        <v>220</v>
      </c>
      <c r="E510" s="237" t="s">
        <v>19</v>
      </c>
      <c r="F510" s="238" t="s">
        <v>800</v>
      </c>
      <c r="G510" s="235"/>
      <c r="H510" s="237" t="s">
        <v>19</v>
      </c>
      <c r="I510" s="239"/>
      <c r="J510" s="235"/>
      <c r="K510" s="235"/>
      <c r="L510" s="240"/>
      <c r="M510" s="241"/>
      <c r="N510" s="242"/>
      <c r="O510" s="242"/>
      <c r="P510" s="242"/>
      <c r="Q510" s="242"/>
      <c r="R510" s="242"/>
      <c r="S510" s="242"/>
      <c r="T510" s="24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44" t="s">
        <v>220</v>
      </c>
      <c r="AU510" s="244" t="s">
        <v>81</v>
      </c>
      <c r="AV510" s="13" t="s">
        <v>79</v>
      </c>
      <c r="AW510" s="13" t="s">
        <v>32</v>
      </c>
      <c r="AX510" s="13" t="s">
        <v>71</v>
      </c>
      <c r="AY510" s="244" t="s">
        <v>209</v>
      </c>
    </row>
    <row r="511" s="14" customFormat="1">
      <c r="A511" s="14"/>
      <c r="B511" s="245"/>
      <c r="C511" s="246"/>
      <c r="D511" s="236" t="s">
        <v>220</v>
      </c>
      <c r="E511" s="247" t="s">
        <v>19</v>
      </c>
      <c r="F511" s="248" t="s">
        <v>801</v>
      </c>
      <c r="G511" s="246"/>
      <c r="H511" s="249">
        <v>27</v>
      </c>
      <c r="I511" s="250"/>
      <c r="J511" s="246"/>
      <c r="K511" s="246"/>
      <c r="L511" s="251"/>
      <c r="M511" s="252"/>
      <c r="N511" s="253"/>
      <c r="O511" s="253"/>
      <c r="P511" s="253"/>
      <c r="Q511" s="253"/>
      <c r="R511" s="253"/>
      <c r="S511" s="253"/>
      <c r="T511" s="25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55" t="s">
        <v>220</v>
      </c>
      <c r="AU511" s="255" t="s">
        <v>81</v>
      </c>
      <c r="AV511" s="14" t="s">
        <v>81</v>
      </c>
      <c r="AW511" s="14" t="s">
        <v>32</v>
      </c>
      <c r="AX511" s="14" t="s">
        <v>79</v>
      </c>
      <c r="AY511" s="255" t="s">
        <v>209</v>
      </c>
    </row>
    <row r="512" s="12" customFormat="1" ht="22.8" customHeight="1">
      <c r="A512" s="12"/>
      <c r="B512" s="200"/>
      <c r="C512" s="201"/>
      <c r="D512" s="202" t="s">
        <v>70</v>
      </c>
      <c r="E512" s="214" t="s">
        <v>250</v>
      </c>
      <c r="F512" s="214" t="s">
        <v>802</v>
      </c>
      <c r="G512" s="201"/>
      <c r="H512" s="201"/>
      <c r="I512" s="204"/>
      <c r="J512" s="215">
        <f>BK512</f>
        <v>0</v>
      </c>
      <c r="K512" s="201"/>
      <c r="L512" s="206"/>
      <c r="M512" s="207"/>
      <c r="N512" s="208"/>
      <c r="O512" s="208"/>
      <c r="P512" s="209">
        <f>SUM(P513:P639)</f>
        <v>0</v>
      </c>
      <c r="Q512" s="208"/>
      <c r="R512" s="209">
        <f>SUM(R513:R639)</f>
        <v>24.865197500000008</v>
      </c>
      <c r="S512" s="208"/>
      <c r="T512" s="210">
        <f>SUM(T513:T639)</f>
        <v>0</v>
      </c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R512" s="211" t="s">
        <v>79</v>
      </c>
      <c r="AT512" s="212" t="s">
        <v>70</v>
      </c>
      <c r="AU512" s="212" t="s">
        <v>79</v>
      </c>
      <c r="AY512" s="211" t="s">
        <v>209</v>
      </c>
      <c r="BK512" s="213">
        <f>SUM(BK513:BK639)</f>
        <v>0</v>
      </c>
    </row>
    <row r="513" s="2" customFormat="1" ht="24.15" customHeight="1">
      <c r="A513" s="41"/>
      <c r="B513" s="42"/>
      <c r="C513" s="216" t="s">
        <v>803</v>
      </c>
      <c r="D513" s="216" t="s">
        <v>211</v>
      </c>
      <c r="E513" s="217" t="s">
        <v>804</v>
      </c>
      <c r="F513" s="218" t="s">
        <v>805</v>
      </c>
      <c r="G513" s="219" t="s">
        <v>214</v>
      </c>
      <c r="H513" s="220">
        <v>12</v>
      </c>
      <c r="I513" s="221"/>
      <c r="J513" s="222">
        <f>ROUND(I513*H513,2)</f>
        <v>0</v>
      </c>
      <c r="K513" s="218" t="s">
        <v>215</v>
      </c>
      <c r="L513" s="47"/>
      <c r="M513" s="223" t="s">
        <v>19</v>
      </c>
      <c r="N513" s="224" t="s">
        <v>42</v>
      </c>
      <c r="O513" s="87"/>
      <c r="P513" s="225">
        <f>O513*H513</f>
        <v>0</v>
      </c>
      <c r="Q513" s="225">
        <v>0.00167</v>
      </c>
      <c r="R513" s="225">
        <f>Q513*H513</f>
        <v>0.020040000000000002</v>
      </c>
      <c r="S513" s="225">
        <v>0</v>
      </c>
      <c r="T513" s="226">
        <f>S513*H513</f>
        <v>0</v>
      </c>
      <c r="U513" s="41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R513" s="227" t="s">
        <v>216</v>
      </c>
      <c r="AT513" s="227" t="s">
        <v>211</v>
      </c>
      <c r="AU513" s="227" t="s">
        <v>81</v>
      </c>
      <c r="AY513" s="20" t="s">
        <v>209</v>
      </c>
      <c r="BE513" s="228">
        <f>IF(N513="základní",J513,0)</f>
        <v>0</v>
      </c>
      <c r="BF513" s="228">
        <f>IF(N513="snížená",J513,0)</f>
        <v>0</v>
      </c>
      <c r="BG513" s="228">
        <f>IF(N513="zákl. přenesená",J513,0)</f>
        <v>0</v>
      </c>
      <c r="BH513" s="228">
        <f>IF(N513="sníž. přenesená",J513,0)</f>
        <v>0</v>
      </c>
      <c r="BI513" s="228">
        <f>IF(N513="nulová",J513,0)</f>
        <v>0</v>
      </c>
      <c r="BJ513" s="20" t="s">
        <v>79</v>
      </c>
      <c r="BK513" s="228">
        <f>ROUND(I513*H513,2)</f>
        <v>0</v>
      </c>
      <c r="BL513" s="20" t="s">
        <v>216</v>
      </c>
      <c r="BM513" s="227" t="s">
        <v>806</v>
      </c>
    </row>
    <row r="514" s="2" customFormat="1">
      <c r="A514" s="41"/>
      <c r="B514" s="42"/>
      <c r="C514" s="43"/>
      <c r="D514" s="229" t="s">
        <v>218</v>
      </c>
      <c r="E514" s="43"/>
      <c r="F514" s="230" t="s">
        <v>807</v>
      </c>
      <c r="G514" s="43"/>
      <c r="H514" s="43"/>
      <c r="I514" s="231"/>
      <c r="J514" s="43"/>
      <c r="K514" s="43"/>
      <c r="L514" s="47"/>
      <c r="M514" s="232"/>
      <c r="N514" s="233"/>
      <c r="O514" s="87"/>
      <c r="P514" s="87"/>
      <c r="Q514" s="87"/>
      <c r="R514" s="87"/>
      <c r="S514" s="87"/>
      <c r="T514" s="88"/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T514" s="20" t="s">
        <v>218</v>
      </c>
      <c r="AU514" s="20" t="s">
        <v>81</v>
      </c>
    </row>
    <row r="515" s="2" customFormat="1" ht="16.5" customHeight="1">
      <c r="A515" s="41"/>
      <c r="B515" s="42"/>
      <c r="C515" s="278" t="s">
        <v>808</v>
      </c>
      <c r="D515" s="278" t="s">
        <v>681</v>
      </c>
      <c r="E515" s="279" t="s">
        <v>809</v>
      </c>
      <c r="F515" s="280" t="s">
        <v>810</v>
      </c>
      <c r="G515" s="281" t="s">
        <v>214</v>
      </c>
      <c r="H515" s="282">
        <v>12</v>
      </c>
      <c r="I515" s="283"/>
      <c r="J515" s="284">
        <f>ROUND(I515*H515,2)</f>
        <v>0</v>
      </c>
      <c r="K515" s="280" t="s">
        <v>215</v>
      </c>
      <c r="L515" s="285"/>
      <c r="M515" s="286" t="s">
        <v>19</v>
      </c>
      <c r="N515" s="287" t="s">
        <v>42</v>
      </c>
      <c r="O515" s="87"/>
      <c r="P515" s="225">
        <f>O515*H515</f>
        <v>0</v>
      </c>
      <c r="Q515" s="225">
        <v>0.0095999999999999992</v>
      </c>
      <c r="R515" s="225">
        <f>Q515*H515</f>
        <v>0.1152</v>
      </c>
      <c r="S515" s="225">
        <v>0</v>
      </c>
      <c r="T515" s="226">
        <f>S515*H515</f>
        <v>0</v>
      </c>
      <c r="U515" s="41"/>
      <c r="V515" s="41"/>
      <c r="W515" s="41"/>
      <c r="X515" s="41"/>
      <c r="Y515" s="41"/>
      <c r="Z515" s="41"/>
      <c r="AA515" s="41"/>
      <c r="AB515" s="41"/>
      <c r="AC515" s="41"/>
      <c r="AD515" s="41"/>
      <c r="AE515" s="41"/>
      <c r="AR515" s="227" t="s">
        <v>250</v>
      </c>
      <c r="AT515" s="227" t="s">
        <v>681</v>
      </c>
      <c r="AU515" s="227" t="s">
        <v>81</v>
      </c>
      <c r="AY515" s="20" t="s">
        <v>209</v>
      </c>
      <c r="BE515" s="228">
        <f>IF(N515="základní",J515,0)</f>
        <v>0</v>
      </c>
      <c r="BF515" s="228">
        <f>IF(N515="snížená",J515,0)</f>
        <v>0</v>
      </c>
      <c r="BG515" s="228">
        <f>IF(N515="zákl. přenesená",J515,0)</f>
        <v>0</v>
      </c>
      <c r="BH515" s="228">
        <f>IF(N515="sníž. přenesená",J515,0)</f>
        <v>0</v>
      </c>
      <c r="BI515" s="228">
        <f>IF(N515="nulová",J515,0)</f>
        <v>0</v>
      </c>
      <c r="BJ515" s="20" t="s">
        <v>79</v>
      </c>
      <c r="BK515" s="228">
        <f>ROUND(I515*H515,2)</f>
        <v>0</v>
      </c>
      <c r="BL515" s="20" t="s">
        <v>216</v>
      </c>
      <c r="BM515" s="227" t="s">
        <v>811</v>
      </c>
    </row>
    <row r="516" s="13" customFormat="1">
      <c r="A516" s="13"/>
      <c r="B516" s="234"/>
      <c r="C516" s="235"/>
      <c r="D516" s="236" t="s">
        <v>220</v>
      </c>
      <c r="E516" s="237" t="s">
        <v>19</v>
      </c>
      <c r="F516" s="238" t="s">
        <v>812</v>
      </c>
      <c r="G516" s="235"/>
      <c r="H516" s="237" t="s">
        <v>19</v>
      </c>
      <c r="I516" s="239"/>
      <c r="J516" s="235"/>
      <c r="K516" s="235"/>
      <c r="L516" s="240"/>
      <c r="M516" s="241"/>
      <c r="N516" s="242"/>
      <c r="O516" s="242"/>
      <c r="P516" s="242"/>
      <c r="Q516" s="242"/>
      <c r="R516" s="242"/>
      <c r="S516" s="242"/>
      <c r="T516" s="24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44" t="s">
        <v>220</v>
      </c>
      <c r="AU516" s="244" t="s">
        <v>81</v>
      </c>
      <c r="AV516" s="13" t="s">
        <v>79</v>
      </c>
      <c r="AW516" s="13" t="s">
        <v>32</v>
      </c>
      <c r="AX516" s="13" t="s">
        <v>71</v>
      </c>
      <c r="AY516" s="244" t="s">
        <v>209</v>
      </c>
    </row>
    <row r="517" s="13" customFormat="1">
      <c r="A517" s="13"/>
      <c r="B517" s="234"/>
      <c r="C517" s="235"/>
      <c r="D517" s="236" t="s">
        <v>220</v>
      </c>
      <c r="E517" s="237" t="s">
        <v>19</v>
      </c>
      <c r="F517" s="238" t="s">
        <v>433</v>
      </c>
      <c r="G517" s="235"/>
      <c r="H517" s="237" t="s">
        <v>19</v>
      </c>
      <c r="I517" s="239"/>
      <c r="J517" s="235"/>
      <c r="K517" s="235"/>
      <c r="L517" s="240"/>
      <c r="M517" s="241"/>
      <c r="N517" s="242"/>
      <c r="O517" s="242"/>
      <c r="P517" s="242"/>
      <c r="Q517" s="242"/>
      <c r="R517" s="242"/>
      <c r="S517" s="242"/>
      <c r="T517" s="24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44" t="s">
        <v>220</v>
      </c>
      <c r="AU517" s="244" t="s">
        <v>81</v>
      </c>
      <c r="AV517" s="13" t="s">
        <v>79</v>
      </c>
      <c r="AW517" s="13" t="s">
        <v>32</v>
      </c>
      <c r="AX517" s="13" t="s">
        <v>71</v>
      </c>
      <c r="AY517" s="244" t="s">
        <v>209</v>
      </c>
    </row>
    <row r="518" s="14" customFormat="1">
      <c r="A518" s="14"/>
      <c r="B518" s="245"/>
      <c r="C518" s="246"/>
      <c r="D518" s="236" t="s">
        <v>220</v>
      </c>
      <c r="E518" s="247" t="s">
        <v>19</v>
      </c>
      <c r="F518" s="248" t="s">
        <v>8</v>
      </c>
      <c r="G518" s="246"/>
      <c r="H518" s="249">
        <v>12</v>
      </c>
      <c r="I518" s="250"/>
      <c r="J518" s="246"/>
      <c r="K518" s="246"/>
      <c r="L518" s="251"/>
      <c r="M518" s="252"/>
      <c r="N518" s="253"/>
      <c r="O518" s="253"/>
      <c r="P518" s="253"/>
      <c r="Q518" s="253"/>
      <c r="R518" s="253"/>
      <c r="S518" s="253"/>
      <c r="T518" s="25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T518" s="255" t="s">
        <v>220</v>
      </c>
      <c r="AU518" s="255" t="s">
        <v>81</v>
      </c>
      <c r="AV518" s="14" t="s">
        <v>81</v>
      </c>
      <c r="AW518" s="14" t="s">
        <v>32</v>
      </c>
      <c r="AX518" s="14" t="s">
        <v>79</v>
      </c>
      <c r="AY518" s="255" t="s">
        <v>209</v>
      </c>
    </row>
    <row r="519" s="2" customFormat="1" ht="24.15" customHeight="1">
      <c r="A519" s="41"/>
      <c r="B519" s="42"/>
      <c r="C519" s="216" t="s">
        <v>813</v>
      </c>
      <c r="D519" s="216" t="s">
        <v>211</v>
      </c>
      <c r="E519" s="217" t="s">
        <v>814</v>
      </c>
      <c r="F519" s="218" t="s">
        <v>815</v>
      </c>
      <c r="G519" s="219" t="s">
        <v>214</v>
      </c>
      <c r="H519" s="220">
        <v>12</v>
      </c>
      <c r="I519" s="221"/>
      <c r="J519" s="222">
        <f>ROUND(I519*H519,2)</f>
        <v>0</v>
      </c>
      <c r="K519" s="218" t="s">
        <v>215</v>
      </c>
      <c r="L519" s="47"/>
      <c r="M519" s="223" t="s">
        <v>19</v>
      </c>
      <c r="N519" s="224" t="s">
        <v>42</v>
      </c>
      <c r="O519" s="87"/>
      <c r="P519" s="225">
        <f>O519*H519</f>
        <v>0</v>
      </c>
      <c r="Q519" s="225">
        <v>0.00167</v>
      </c>
      <c r="R519" s="225">
        <f>Q519*H519</f>
        <v>0.020040000000000002</v>
      </c>
      <c r="S519" s="225">
        <v>0</v>
      </c>
      <c r="T519" s="226">
        <f>S519*H519</f>
        <v>0</v>
      </c>
      <c r="U519" s="41"/>
      <c r="V519" s="41"/>
      <c r="W519" s="41"/>
      <c r="X519" s="41"/>
      <c r="Y519" s="41"/>
      <c r="Z519" s="41"/>
      <c r="AA519" s="41"/>
      <c r="AB519" s="41"/>
      <c r="AC519" s="41"/>
      <c r="AD519" s="41"/>
      <c r="AE519" s="41"/>
      <c r="AR519" s="227" t="s">
        <v>216</v>
      </c>
      <c r="AT519" s="227" t="s">
        <v>211</v>
      </c>
      <c r="AU519" s="227" t="s">
        <v>81</v>
      </c>
      <c r="AY519" s="20" t="s">
        <v>209</v>
      </c>
      <c r="BE519" s="228">
        <f>IF(N519="základní",J519,0)</f>
        <v>0</v>
      </c>
      <c r="BF519" s="228">
        <f>IF(N519="snížená",J519,0)</f>
        <v>0</v>
      </c>
      <c r="BG519" s="228">
        <f>IF(N519="zákl. přenesená",J519,0)</f>
        <v>0</v>
      </c>
      <c r="BH519" s="228">
        <f>IF(N519="sníž. přenesená",J519,0)</f>
        <v>0</v>
      </c>
      <c r="BI519" s="228">
        <f>IF(N519="nulová",J519,0)</f>
        <v>0</v>
      </c>
      <c r="BJ519" s="20" t="s">
        <v>79</v>
      </c>
      <c r="BK519" s="228">
        <f>ROUND(I519*H519,2)</f>
        <v>0</v>
      </c>
      <c r="BL519" s="20" t="s">
        <v>216</v>
      </c>
      <c r="BM519" s="227" t="s">
        <v>816</v>
      </c>
    </row>
    <row r="520" s="2" customFormat="1">
      <c r="A520" s="41"/>
      <c r="B520" s="42"/>
      <c r="C520" s="43"/>
      <c r="D520" s="229" t="s">
        <v>218</v>
      </c>
      <c r="E520" s="43"/>
      <c r="F520" s="230" t="s">
        <v>817</v>
      </c>
      <c r="G520" s="43"/>
      <c r="H520" s="43"/>
      <c r="I520" s="231"/>
      <c r="J520" s="43"/>
      <c r="K520" s="43"/>
      <c r="L520" s="47"/>
      <c r="M520" s="232"/>
      <c r="N520" s="233"/>
      <c r="O520" s="87"/>
      <c r="P520" s="87"/>
      <c r="Q520" s="87"/>
      <c r="R520" s="87"/>
      <c r="S520" s="87"/>
      <c r="T520" s="88"/>
      <c r="U520" s="41"/>
      <c r="V520" s="41"/>
      <c r="W520" s="41"/>
      <c r="X520" s="41"/>
      <c r="Y520" s="41"/>
      <c r="Z520" s="41"/>
      <c r="AA520" s="41"/>
      <c r="AB520" s="41"/>
      <c r="AC520" s="41"/>
      <c r="AD520" s="41"/>
      <c r="AE520" s="41"/>
      <c r="AT520" s="20" t="s">
        <v>218</v>
      </c>
      <c r="AU520" s="20" t="s">
        <v>81</v>
      </c>
    </row>
    <row r="521" s="2" customFormat="1" ht="16.5" customHeight="1">
      <c r="A521" s="41"/>
      <c r="B521" s="42"/>
      <c r="C521" s="278" t="s">
        <v>818</v>
      </c>
      <c r="D521" s="278" t="s">
        <v>681</v>
      </c>
      <c r="E521" s="279" t="s">
        <v>819</v>
      </c>
      <c r="F521" s="280" t="s">
        <v>820</v>
      </c>
      <c r="G521" s="281" t="s">
        <v>214</v>
      </c>
      <c r="H521" s="282">
        <v>3</v>
      </c>
      <c r="I521" s="283"/>
      <c r="J521" s="284">
        <f>ROUND(I521*H521,2)</f>
        <v>0</v>
      </c>
      <c r="K521" s="280" t="s">
        <v>215</v>
      </c>
      <c r="L521" s="285"/>
      <c r="M521" s="286" t="s">
        <v>19</v>
      </c>
      <c r="N521" s="287" t="s">
        <v>42</v>
      </c>
      <c r="O521" s="87"/>
      <c r="P521" s="225">
        <f>O521*H521</f>
        <v>0</v>
      </c>
      <c r="Q521" s="225">
        <v>0.011100000000000001</v>
      </c>
      <c r="R521" s="225">
        <f>Q521*H521</f>
        <v>0.033300000000000003</v>
      </c>
      <c r="S521" s="225">
        <v>0</v>
      </c>
      <c r="T521" s="226">
        <f>S521*H521</f>
        <v>0</v>
      </c>
      <c r="U521" s="41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R521" s="227" t="s">
        <v>250</v>
      </c>
      <c r="AT521" s="227" t="s">
        <v>681</v>
      </c>
      <c r="AU521" s="227" t="s">
        <v>81</v>
      </c>
      <c r="AY521" s="20" t="s">
        <v>209</v>
      </c>
      <c r="BE521" s="228">
        <f>IF(N521="základní",J521,0)</f>
        <v>0</v>
      </c>
      <c r="BF521" s="228">
        <f>IF(N521="snížená",J521,0)</f>
        <v>0</v>
      </c>
      <c r="BG521" s="228">
        <f>IF(N521="zákl. přenesená",J521,0)</f>
        <v>0</v>
      </c>
      <c r="BH521" s="228">
        <f>IF(N521="sníž. přenesená",J521,0)</f>
        <v>0</v>
      </c>
      <c r="BI521" s="228">
        <f>IF(N521="nulová",J521,0)</f>
        <v>0</v>
      </c>
      <c r="BJ521" s="20" t="s">
        <v>79</v>
      </c>
      <c r="BK521" s="228">
        <f>ROUND(I521*H521,2)</f>
        <v>0</v>
      </c>
      <c r="BL521" s="20" t="s">
        <v>216</v>
      </c>
      <c r="BM521" s="227" t="s">
        <v>821</v>
      </c>
    </row>
    <row r="522" s="13" customFormat="1">
      <c r="A522" s="13"/>
      <c r="B522" s="234"/>
      <c r="C522" s="235"/>
      <c r="D522" s="236" t="s">
        <v>220</v>
      </c>
      <c r="E522" s="237" t="s">
        <v>19</v>
      </c>
      <c r="F522" s="238" t="s">
        <v>812</v>
      </c>
      <c r="G522" s="235"/>
      <c r="H522" s="237" t="s">
        <v>19</v>
      </c>
      <c r="I522" s="239"/>
      <c r="J522" s="235"/>
      <c r="K522" s="235"/>
      <c r="L522" s="240"/>
      <c r="M522" s="241"/>
      <c r="N522" s="242"/>
      <c r="O522" s="242"/>
      <c r="P522" s="242"/>
      <c r="Q522" s="242"/>
      <c r="R522" s="242"/>
      <c r="S522" s="242"/>
      <c r="T522" s="24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44" t="s">
        <v>220</v>
      </c>
      <c r="AU522" s="244" t="s">
        <v>81</v>
      </c>
      <c r="AV522" s="13" t="s">
        <v>79</v>
      </c>
      <c r="AW522" s="13" t="s">
        <v>32</v>
      </c>
      <c r="AX522" s="13" t="s">
        <v>71</v>
      </c>
      <c r="AY522" s="244" t="s">
        <v>209</v>
      </c>
    </row>
    <row r="523" s="13" customFormat="1">
      <c r="A523" s="13"/>
      <c r="B523" s="234"/>
      <c r="C523" s="235"/>
      <c r="D523" s="236" t="s">
        <v>220</v>
      </c>
      <c r="E523" s="237" t="s">
        <v>19</v>
      </c>
      <c r="F523" s="238" t="s">
        <v>433</v>
      </c>
      <c r="G523" s="235"/>
      <c r="H523" s="237" t="s">
        <v>19</v>
      </c>
      <c r="I523" s="239"/>
      <c r="J523" s="235"/>
      <c r="K523" s="235"/>
      <c r="L523" s="240"/>
      <c r="M523" s="241"/>
      <c r="N523" s="242"/>
      <c r="O523" s="242"/>
      <c r="P523" s="242"/>
      <c r="Q523" s="242"/>
      <c r="R523" s="242"/>
      <c r="S523" s="242"/>
      <c r="T523" s="24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44" t="s">
        <v>220</v>
      </c>
      <c r="AU523" s="244" t="s">
        <v>81</v>
      </c>
      <c r="AV523" s="13" t="s">
        <v>79</v>
      </c>
      <c r="AW523" s="13" t="s">
        <v>32</v>
      </c>
      <c r="AX523" s="13" t="s">
        <v>71</v>
      </c>
      <c r="AY523" s="244" t="s">
        <v>209</v>
      </c>
    </row>
    <row r="524" s="14" customFormat="1">
      <c r="A524" s="14"/>
      <c r="B524" s="245"/>
      <c r="C524" s="246"/>
      <c r="D524" s="236" t="s">
        <v>220</v>
      </c>
      <c r="E524" s="247" t="s">
        <v>19</v>
      </c>
      <c r="F524" s="248" t="s">
        <v>146</v>
      </c>
      <c r="G524" s="246"/>
      <c r="H524" s="249">
        <v>3</v>
      </c>
      <c r="I524" s="250"/>
      <c r="J524" s="246"/>
      <c r="K524" s="246"/>
      <c r="L524" s="251"/>
      <c r="M524" s="252"/>
      <c r="N524" s="253"/>
      <c r="O524" s="253"/>
      <c r="P524" s="253"/>
      <c r="Q524" s="253"/>
      <c r="R524" s="253"/>
      <c r="S524" s="253"/>
      <c r="T524" s="25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T524" s="255" t="s">
        <v>220</v>
      </c>
      <c r="AU524" s="255" t="s">
        <v>81</v>
      </c>
      <c r="AV524" s="14" t="s">
        <v>81</v>
      </c>
      <c r="AW524" s="14" t="s">
        <v>32</v>
      </c>
      <c r="AX524" s="14" t="s">
        <v>79</v>
      </c>
      <c r="AY524" s="255" t="s">
        <v>209</v>
      </c>
    </row>
    <row r="525" s="2" customFormat="1" ht="16.5" customHeight="1">
      <c r="A525" s="41"/>
      <c r="B525" s="42"/>
      <c r="C525" s="278" t="s">
        <v>822</v>
      </c>
      <c r="D525" s="278" t="s">
        <v>681</v>
      </c>
      <c r="E525" s="279" t="s">
        <v>823</v>
      </c>
      <c r="F525" s="280" t="s">
        <v>824</v>
      </c>
      <c r="G525" s="281" t="s">
        <v>214</v>
      </c>
      <c r="H525" s="282">
        <v>6</v>
      </c>
      <c r="I525" s="283"/>
      <c r="J525" s="284">
        <f>ROUND(I525*H525,2)</f>
        <v>0</v>
      </c>
      <c r="K525" s="280" t="s">
        <v>215</v>
      </c>
      <c r="L525" s="285"/>
      <c r="M525" s="286" t="s">
        <v>19</v>
      </c>
      <c r="N525" s="287" t="s">
        <v>42</v>
      </c>
      <c r="O525" s="87"/>
      <c r="P525" s="225">
        <f>O525*H525</f>
        <v>0</v>
      </c>
      <c r="Q525" s="225">
        <v>0.0141</v>
      </c>
      <c r="R525" s="225">
        <f>Q525*H525</f>
        <v>0.084599999999999995</v>
      </c>
      <c r="S525" s="225">
        <v>0</v>
      </c>
      <c r="T525" s="226">
        <f>S525*H525</f>
        <v>0</v>
      </c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R525" s="227" t="s">
        <v>250</v>
      </c>
      <c r="AT525" s="227" t="s">
        <v>681</v>
      </c>
      <c r="AU525" s="227" t="s">
        <v>81</v>
      </c>
      <c r="AY525" s="20" t="s">
        <v>209</v>
      </c>
      <c r="BE525" s="228">
        <f>IF(N525="základní",J525,0)</f>
        <v>0</v>
      </c>
      <c r="BF525" s="228">
        <f>IF(N525="snížená",J525,0)</f>
        <v>0</v>
      </c>
      <c r="BG525" s="228">
        <f>IF(N525="zákl. přenesená",J525,0)</f>
        <v>0</v>
      </c>
      <c r="BH525" s="228">
        <f>IF(N525="sníž. přenesená",J525,0)</f>
        <v>0</v>
      </c>
      <c r="BI525" s="228">
        <f>IF(N525="nulová",J525,0)</f>
        <v>0</v>
      </c>
      <c r="BJ525" s="20" t="s">
        <v>79</v>
      </c>
      <c r="BK525" s="228">
        <f>ROUND(I525*H525,2)</f>
        <v>0</v>
      </c>
      <c r="BL525" s="20" t="s">
        <v>216</v>
      </c>
      <c r="BM525" s="227" t="s">
        <v>825</v>
      </c>
    </row>
    <row r="526" s="2" customFormat="1" ht="16.5" customHeight="1">
      <c r="A526" s="41"/>
      <c r="B526" s="42"/>
      <c r="C526" s="278" t="s">
        <v>826</v>
      </c>
      <c r="D526" s="278" t="s">
        <v>681</v>
      </c>
      <c r="E526" s="279" t="s">
        <v>827</v>
      </c>
      <c r="F526" s="280" t="s">
        <v>828</v>
      </c>
      <c r="G526" s="281" t="s">
        <v>214</v>
      </c>
      <c r="H526" s="282">
        <v>3</v>
      </c>
      <c r="I526" s="283"/>
      <c r="J526" s="284">
        <f>ROUND(I526*H526,2)</f>
        <v>0</v>
      </c>
      <c r="K526" s="280" t="s">
        <v>215</v>
      </c>
      <c r="L526" s="285"/>
      <c r="M526" s="286" t="s">
        <v>19</v>
      </c>
      <c r="N526" s="287" t="s">
        <v>42</v>
      </c>
      <c r="O526" s="87"/>
      <c r="P526" s="225">
        <f>O526*H526</f>
        <v>0</v>
      </c>
      <c r="Q526" s="225">
        <v>0.0112</v>
      </c>
      <c r="R526" s="225">
        <f>Q526*H526</f>
        <v>0.033599999999999998</v>
      </c>
      <c r="S526" s="225">
        <v>0</v>
      </c>
      <c r="T526" s="226">
        <f>S526*H526</f>
        <v>0</v>
      </c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R526" s="227" t="s">
        <v>250</v>
      </c>
      <c r="AT526" s="227" t="s">
        <v>681</v>
      </c>
      <c r="AU526" s="227" t="s">
        <v>81</v>
      </c>
      <c r="AY526" s="20" t="s">
        <v>209</v>
      </c>
      <c r="BE526" s="228">
        <f>IF(N526="základní",J526,0)</f>
        <v>0</v>
      </c>
      <c r="BF526" s="228">
        <f>IF(N526="snížená",J526,0)</f>
        <v>0</v>
      </c>
      <c r="BG526" s="228">
        <f>IF(N526="zákl. přenesená",J526,0)</f>
        <v>0</v>
      </c>
      <c r="BH526" s="228">
        <f>IF(N526="sníž. přenesená",J526,0)</f>
        <v>0</v>
      </c>
      <c r="BI526" s="228">
        <f>IF(N526="nulová",J526,0)</f>
        <v>0</v>
      </c>
      <c r="BJ526" s="20" t="s">
        <v>79</v>
      </c>
      <c r="BK526" s="228">
        <f>ROUND(I526*H526,2)</f>
        <v>0</v>
      </c>
      <c r="BL526" s="20" t="s">
        <v>216</v>
      </c>
      <c r="BM526" s="227" t="s">
        <v>829</v>
      </c>
    </row>
    <row r="527" s="2" customFormat="1" ht="24.15" customHeight="1">
      <c r="A527" s="41"/>
      <c r="B527" s="42"/>
      <c r="C527" s="216" t="s">
        <v>830</v>
      </c>
      <c r="D527" s="216" t="s">
        <v>211</v>
      </c>
      <c r="E527" s="217" t="s">
        <v>831</v>
      </c>
      <c r="F527" s="218" t="s">
        <v>832</v>
      </c>
      <c r="G527" s="219" t="s">
        <v>214</v>
      </c>
      <c r="H527" s="220">
        <v>2</v>
      </c>
      <c r="I527" s="221"/>
      <c r="J527" s="222">
        <f>ROUND(I527*H527,2)</f>
        <v>0</v>
      </c>
      <c r="K527" s="218" t="s">
        <v>215</v>
      </c>
      <c r="L527" s="47"/>
      <c r="M527" s="223" t="s">
        <v>19</v>
      </c>
      <c r="N527" s="224" t="s">
        <v>42</v>
      </c>
      <c r="O527" s="87"/>
      <c r="P527" s="225">
        <f>O527*H527</f>
        <v>0</v>
      </c>
      <c r="Q527" s="225">
        <v>0.00282</v>
      </c>
      <c r="R527" s="225">
        <f>Q527*H527</f>
        <v>0.00564</v>
      </c>
      <c r="S527" s="225">
        <v>0</v>
      </c>
      <c r="T527" s="226">
        <f>S527*H527</f>
        <v>0</v>
      </c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R527" s="227" t="s">
        <v>216</v>
      </c>
      <c r="AT527" s="227" t="s">
        <v>211</v>
      </c>
      <c r="AU527" s="227" t="s">
        <v>81</v>
      </c>
      <c r="AY527" s="20" t="s">
        <v>209</v>
      </c>
      <c r="BE527" s="228">
        <f>IF(N527="základní",J527,0)</f>
        <v>0</v>
      </c>
      <c r="BF527" s="228">
        <f>IF(N527="snížená",J527,0)</f>
        <v>0</v>
      </c>
      <c r="BG527" s="228">
        <f>IF(N527="zákl. přenesená",J527,0)</f>
        <v>0</v>
      </c>
      <c r="BH527" s="228">
        <f>IF(N527="sníž. přenesená",J527,0)</f>
        <v>0</v>
      </c>
      <c r="BI527" s="228">
        <f>IF(N527="nulová",J527,0)</f>
        <v>0</v>
      </c>
      <c r="BJ527" s="20" t="s">
        <v>79</v>
      </c>
      <c r="BK527" s="228">
        <f>ROUND(I527*H527,2)</f>
        <v>0</v>
      </c>
      <c r="BL527" s="20" t="s">
        <v>216</v>
      </c>
      <c r="BM527" s="227" t="s">
        <v>833</v>
      </c>
    </row>
    <row r="528" s="2" customFormat="1">
      <c r="A528" s="41"/>
      <c r="B528" s="42"/>
      <c r="C528" s="43"/>
      <c r="D528" s="229" t="s">
        <v>218</v>
      </c>
      <c r="E528" s="43"/>
      <c r="F528" s="230" t="s">
        <v>834</v>
      </c>
      <c r="G528" s="43"/>
      <c r="H528" s="43"/>
      <c r="I528" s="231"/>
      <c r="J528" s="43"/>
      <c r="K528" s="43"/>
      <c r="L528" s="47"/>
      <c r="M528" s="232"/>
      <c r="N528" s="233"/>
      <c r="O528" s="87"/>
      <c r="P528" s="87"/>
      <c r="Q528" s="87"/>
      <c r="R528" s="87"/>
      <c r="S528" s="87"/>
      <c r="T528" s="88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T528" s="20" t="s">
        <v>218</v>
      </c>
      <c r="AU528" s="20" t="s">
        <v>81</v>
      </c>
    </row>
    <row r="529" s="2" customFormat="1" ht="16.5" customHeight="1">
      <c r="A529" s="41"/>
      <c r="B529" s="42"/>
      <c r="C529" s="278" t="s">
        <v>835</v>
      </c>
      <c r="D529" s="278" t="s">
        <v>681</v>
      </c>
      <c r="E529" s="279" t="s">
        <v>836</v>
      </c>
      <c r="F529" s="280" t="s">
        <v>837</v>
      </c>
      <c r="G529" s="281" t="s">
        <v>214</v>
      </c>
      <c r="H529" s="282">
        <v>2</v>
      </c>
      <c r="I529" s="283"/>
      <c r="J529" s="284">
        <f>ROUND(I529*H529,2)</f>
        <v>0</v>
      </c>
      <c r="K529" s="280" t="s">
        <v>215</v>
      </c>
      <c r="L529" s="285"/>
      <c r="M529" s="286" t="s">
        <v>19</v>
      </c>
      <c r="N529" s="287" t="s">
        <v>42</v>
      </c>
      <c r="O529" s="87"/>
      <c r="P529" s="225">
        <f>O529*H529</f>
        <v>0</v>
      </c>
      <c r="Q529" s="225">
        <v>0.0054999999999999997</v>
      </c>
      <c r="R529" s="225">
        <f>Q529*H529</f>
        <v>0.010999999999999999</v>
      </c>
      <c r="S529" s="225">
        <v>0</v>
      </c>
      <c r="T529" s="226">
        <f>S529*H529</f>
        <v>0</v>
      </c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R529" s="227" t="s">
        <v>250</v>
      </c>
      <c r="AT529" s="227" t="s">
        <v>681</v>
      </c>
      <c r="AU529" s="227" t="s">
        <v>81</v>
      </c>
      <c r="AY529" s="20" t="s">
        <v>209</v>
      </c>
      <c r="BE529" s="228">
        <f>IF(N529="základní",J529,0)</f>
        <v>0</v>
      </c>
      <c r="BF529" s="228">
        <f>IF(N529="snížená",J529,0)</f>
        <v>0</v>
      </c>
      <c r="BG529" s="228">
        <f>IF(N529="zákl. přenesená",J529,0)</f>
        <v>0</v>
      </c>
      <c r="BH529" s="228">
        <f>IF(N529="sníž. přenesená",J529,0)</f>
        <v>0</v>
      </c>
      <c r="BI529" s="228">
        <f>IF(N529="nulová",J529,0)</f>
        <v>0</v>
      </c>
      <c r="BJ529" s="20" t="s">
        <v>79</v>
      </c>
      <c r="BK529" s="228">
        <f>ROUND(I529*H529,2)</f>
        <v>0</v>
      </c>
      <c r="BL529" s="20" t="s">
        <v>216</v>
      </c>
      <c r="BM529" s="227" t="s">
        <v>838</v>
      </c>
    </row>
    <row r="530" s="13" customFormat="1">
      <c r="A530" s="13"/>
      <c r="B530" s="234"/>
      <c r="C530" s="235"/>
      <c r="D530" s="236" t="s">
        <v>220</v>
      </c>
      <c r="E530" s="237" t="s">
        <v>19</v>
      </c>
      <c r="F530" s="238" t="s">
        <v>812</v>
      </c>
      <c r="G530" s="235"/>
      <c r="H530" s="237" t="s">
        <v>19</v>
      </c>
      <c r="I530" s="239"/>
      <c r="J530" s="235"/>
      <c r="K530" s="235"/>
      <c r="L530" s="240"/>
      <c r="M530" s="241"/>
      <c r="N530" s="242"/>
      <c r="O530" s="242"/>
      <c r="P530" s="242"/>
      <c r="Q530" s="242"/>
      <c r="R530" s="242"/>
      <c r="S530" s="242"/>
      <c r="T530" s="24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44" t="s">
        <v>220</v>
      </c>
      <c r="AU530" s="244" t="s">
        <v>81</v>
      </c>
      <c r="AV530" s="13" t="s">
        <v>79</v>
      </c>
      <c r="AW530" s="13" t="s">
        <v>32</v>
      </c>
      <c r="AX530" s="13" t="s">
        <v>71</v>
      </c>
      <c r="AY530" s="244" t="s">
        <v>209</v>
      </c>
    </row>
    <row r="531" s="13" customFormat="1">
      <c r="A531" s="13"/>
      <c r="B531" s="234"/>
      <c r="C531" s="235"/>
      <c r="D531" s="236" t="s">
        <v>220</v>
      </c>
      <c r="E531" s="237" t="s">
        <v>19</v>
      </c>
      <c r="F531" s="238" t="s">
        <v>433</v>
      </c>
      <c r="G531" s="235"/>
      <c r="H531" s="237" t="s">
        <v>19</v>
      </c>
      <c r="I531" s="239"/>
      <c r="J531" s="235"/>
      <c r="K531" s="235"/>
      <c r="L531" s="240"/>
      <c r="M531" s="241"/>
      <c r="N531" s="242"/>
      <c r="O531" s="242"/>
      <c r="P531" s="242"/>
      <c r="Q531" s="242"/>
      <c r="R531" s="242"/>
      <c r="S531" s="242"/>
      <c r="T531" s="24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44" t="s">
        <v>220</v>
      </c>
      <c r="AU531" s="244" t="s">
        <v>81</v>
      </c>
      <c r="AV531" s="13" t="s">
        <v>79</v>
      </c>
      <c r="AW531" s="13" t="s">
        <v>32</v>
      </c>
      <c r="AX531" s="13" t="s">
        <v>71</v>
      </c>
      <c r="AY531" s="244" t="s">
        <v>209</v>
      </c>
    </row>
    <row r="532" s="14" customFormat="1">
      <c r="A532" s="14"/>
      <c r="B532" s="245"/>
      <c r="C532" s="246"/>
      <c r="D532" s="236" t="s">
        <v>220</v>
      </c>
      <c r="E532" s="247" t="s">
        <v>19</v>
      </c>
      <c r="F532" s="248" t="s">
        <v>81</v>
      </c>
      <c r="G532" s="246"/>
      <c r="H532" s="249">
        <v>2</v>
      </c>
      <c r="I532" s="250"/>
      <c r="J532" s="246"/>
      <c r="K532" s="246"/>
      <c r="L532" s="251"/>
      <c r="M532" s="252"/>
      <c r="N532" s="253"/>
      <c r="O532" s="253"/>
      <c r="P532" s="253"/>
      <c r="Q532" s="253"/>
      <c r="R532" s="253"/>
      <c r="S532" s="253"/>
      <c r="T532" s="25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T532" s="255" t="s">
        <v>220</v>
      </c>
      <c r="AU532" s="255" t="s">
        <v>81</v>
      </c>
      <c r="AV532" s="14" t="s">
        <v>81</v>
      </c>
      <c r="AW532" s="14" t="s">
        <v>32</v>
      </c>
      <c r="AX532" s="14" t="s">
        <v>79</v>
      </c>
      <c r="AY532" s="255" t="s">
        <v>209</v>
      </c>
    </row>
    <row r="533" s="2" customFormat="1" ht="24.15" customHeight="1">
      <c r="A533" s="41"/>
      <c r="B533" s="42"/>
      <c r="C533" s="216" t="s">
        <v>839</v>
      </c>
      <c r="D533" s="216" t="s">
        <v>211</v>
      </c>
      <c r="E533" s="217" t="s">
        <v>840</v>
      </c>
      <c r="F533" s="218" t="s">
        <v>841</v>
      </c>
      <c r="G533" s="219" t="s">
        <v>214</v>
      </c>
      <c r="H533" s="220">
        <v>6</v>
      </c>
      <c r="I533" s="221"/>
      <c r="J533" s="222">
        <f>ROUND(I533*H533,2)</f>
        <v>0</v>
      </c>
      <c r="K533" s="218" t="s">
        <v>215</v>
      </c>
      <c r="L533" s="47"/>
      <c r="M533" s="223" t="s">
        <v>19</v>
      </c>
      <c r="N533" s="224" t="s">
        <v>42</v>
      </c>
      <c r="O533" s="87"/>
      <c r="P533" s="225">
        <f>O533*H533</f>
        <v>0</v>
      </c>
      <c r="Q533" s="225">
        <v>0.0036600000000000001</v>
      </c>
      <c r="R533" s="225">
        <f>Q533*H533</f>
        <v>0.02196</v>
      </c>
      <c r="S533" s="225">
        <v>0</v>
      </c>
      <c r="T533" s="226">
        <f>S533*H533</f>
        <v>0</v>
      </c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R533" s="227" t="s">
        <v>216</v>
      </c>
      <c r="AT533" s="227" t="s">
        <v>211</v>
      </c>
      <c r="AU533" s="227" t="s">
        <v>81</v>
      </c>
      <c r="AY533" s="20" t="s">
        <v>209</v>
      </c>
      <c r="BE533" s="228">
        <f>IF(N533="základní",J533,0)</f>
        <v>0</v>
      </c>
      <c r="BF533" s="228">
        <f>IF(N533="snížená",J533,0)</f>
        <v>0</v>
      </c>
      <c r="BG533" s="228">
        <f>IF(N533="zákl. přenesená",J533,0)</f>
        <v>0</v>
      </c>
      <c r="BH533" s="228">
        <f>IF(N533="sníž. přenesená",J533,0)</f>
        <v>0</v>
      </c>
      <c r="BI533" s="228">
        <f>IF(N533="nulová",J533,0)</f>
        <v>0</v>
      </c>
      <c r="BJ533" s="20" t="s">
        <v>79</v>
      </c>
      <c r="BK533" s="228">
        <f>ROUND(I533*H533,2)</f>
        <v>0</v>
      </c>
      <c r="BL533" s="20" t="s">
        <v>216</v>
      </c>
      <c r="BM533" s="227" t="s">
        <v>842</v>
      </c>
    </row>
    <row r="534" s="2" customFormat="1">
      <c r="A534" s="41"/>
      <c r="B534" s="42"/>
      <c r="C534" s="43"/>
      <c r="D534" s="229" t="s">
        <v>218</v>
      </c>
      <c r="E534" s="43"/>
      <c r="F534" s="230" t="s">
        <v>843</v>
      </c>
      <c r="G534" s="43"/>
      <c r="H534" s="43"/>
      <c r="I534" s="231"/>
      <c r="J534" s="43"/>
      <c r="K534" s="43"/>
      <c r="L534" s="47"/>
      <c r="M534" s="232"/>
      <c r="N534" s="233"/>
      <c r="O534" s="87"/>
      <c r="P534" s="87"/>
      <c r="Q534" s="87"/>
      <c r="R534" s="87"/>
      <c r="S534" s="87"/>
      <c r="T534" s="88"/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T534" s="20" t="s">
        <v>218</v>
      </c>
      <c r="AU534" s="20" t="s">
        <v>81</v>
      </c>
    </row>
    <row r="535" s="2" customFormat="1" ht="16.5" customHeight="1">
      <c r="A535" s="41"/>
      <c r="B535" s="42"/>
      <c r="C535" s="278" t="s">
        <v>844</v>
      </c>
      <c r="D535" s="278" t="s">
        <v>681</v>
      </c>
      <c r="E535" s="279" t="s">
        <v>845</v>
      </c>
      <c r="F535" s="280" t="s">
        <v>846</v>
      </c>
      <c r="G535" s="281" t="s">
        <v>214</v>
      </c>
      <c r="H535" s="282">
        <v>6</v>
      </c>
      <c r="I535" s="283"/>
      <c r="J535" s="284">
        <f>ROUND(I535*H535,2)</f>
        <v>0</v>
      </c>
      <c r="K535" s="280" t="s">
        <v>215</v>
      </c>
      <c r="L535" s="285"/>
      <c r="M535" s="286" t="s">
        <v>19</v>
      </c>
      <c r="N535" s="287" t="s">
        <v>42</v>
      </c>
      <c r="O535" s="87"/>
      <c r="P535" s="225">
        <f>O535*H535</f>
        <v>0</v>
      </c>
      <c r="Q535" s="225">
        <v>0.0276</v>
      </c>
      <c r="R535" s="225">
        <f>Q535*H535</f>
        <v>0.1656</v>
      </c>
      <c r="S535" s="225">
        <v>0</v>
      </c>
      <c r="T535" s="226">
        <f>S535*H535</f>
        <v>0</v>
      </c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R535" s="227" t="s">
        <v>250</v>
      </c>
      <c r="AT535" s="227" t="s">
        <v>681</v>
      </c>
      <c r="AU535" s="227" t="s">
        <v>81</v>
      </c>
      <c r="AY535" s="20" t="s">
        <v>209</v>
      </c>
      <c r="BE535" s="228">
        <f>IF(N535="základní",J535,0)</f>
        <v>0</v>
      </c>
      <c r="BF535" s="228">
        <f>IF(N535="snížená",J535,0)</f>
        <v>0</v>
      </c>
      <c r="BG535" s="228">
        <f>IF(N535="zákl. přenesená",J535,0)</f>
        <v>0</v>
      </c>
      <c r="BH535" s="228">
        <f>IF(N535="sníž. přenesená",J535,0)</f>
        <v>0</v>
      </c>
      <c r="BI535" s="228">
        <f>IF(N535="nulová",J535,0)</f>
        <v>0</v>
      </c>
      <c r="BJ535" s="20" t="s">
        <v>79</v>
      </c>
      <c r="BK535" s="228">
        <f>ROUND(I535*H535,2)</f>
        <v>0</v>
      </c>
      <c r="BL535" s="20" t="s">
        <v>216</v>
      </c>
      <c r="BM535" s="227" t="s">
        <v>847</v>
      </c>
    </row>
    <row r="536" s="13" customFormat="1">
      <c r="A536" s="13"/>
      <c r="B536" s="234"/>
      <c r="C536" s="235"/>
      <c r="D536" s="236" t="s">
        <v>220</v>
      </c>
      <c r="E536" s="237" t="s">
        <v>19</v>
      </c>
      <c r="F536" s="238" t="s">
        <v>812</v>
      </c>
      <c r="G536" s="235"/>
      <c r="H536" s="237" t="s">
        <v>19</v>
      </c>
      <c r="I536" s="239"/>
      <c r="J536" s="235"/>
      <c r="K536" s="235"/>
      <c r="L536" s="240"/>
      <c r="M536" s="241"/>
      <c r="N536" s="242"/>
      <c r="O536" s="242"/>
      <c r="P536" s="242"/>
      <c r="Q536" s="242"/>
      <c r="R536" s="242"/>
      <c r="S536" s="242"/>
      <c r="T536" s="24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44" t="s">
        <v>220</v>
      </c>
      <c r="AU536" s="244" t="s">
        <v>81</v>
      </c>
      <c r="AV536" s="13" t="s">
        <v>79</v>
      </c>
      <c r="AW536" s="13" t="s">
        <v>32</v>
      </c>
      <c r="AX536" s="13" t="s">
        <v>71</v>
      </c>
      <c r="AY536" s="244" t="s">
        <v>209</v>
      </c>
    </row>
    <row r="537" s="13" customFormat="1">
      <c r="A537" s="13"/>
      <c r="B537" s="234"/>
      <c r="C537" s="235"/>
      <c r="D537" s="236" t="s">
        <v>220</v>
      </c>
      <c r="E537" s="237" t="s">
        <v>19</v>
      </c>
      <c r="F537" s="238" t="s">
        <v>433</v>
      </c>
      <c r="G537" s="235"/>
      <c r="H537" s="237" t="s">
        <v>19</v>
      </c>
      <c r="I537" s="239"/>
      <c r="J537" s="235"/>
      <c r="K537" s="235"/>
      <c r="L537" s="240"/>
      <c r="M537" s="241"/>
      <c r="N537" s="242"/>
      <c r="O537" s="242"/>
      <c r="P537" s="242"/>
      <c r="Q537" s="242"/>
      <c r="R537" s="242"/>
      <c r="S537" s="242"/>
      <c r="T537" s="24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44" t="s">
        <v>220</v>
      </c>
      <c r="AU537" s="244" t="s">
        <v>81</v>
      </c>
      <c r="AV537" s="13" t="s">
        <v>79</v>
      </c>
      <c r="AW537" s="13" t="s">
        <v>32</v>
      </c>
      <c r="AX537" s="13" t="s">
        <v>71</v>
      </c>
      <c r="AY537" s="244" t="s">
        <v>209</v>
      </c>
    </row>
    <row r="538" s="14" customFormat="1">
      <c r="A538" s="14"/>
      <c r="B538" s="245"/>
      <c r="C538" s="246"/>
      <c r="D538" s="236" t="s">
        <v>220</v>
      </c>
      <c r="E538" s="247" t="s">
        <v>19</v>
      </c>
      <c r="F538" s="248" t="s">
        <v>227</v>
      </c>
      <c r="G538" s="246"/>
      <c r="H538" s="249">
        <v>6</v>
      </c>
      <c r="I538" s="250"/>
      <c r="J538" s="246"/>
      <c r="K538" s="246"/>
      <c r="L538" s="251"/>
      <c r="M538" s="252"/>
      <c r="N538" s="253"/>
      <c r="O538" s="253"/>
      <c r="P538" s="253"/>
      <c r="Q538" s="253"/>
      <c r="R538" s="253"/>
      <c r="S538" s="253"/>
      <c r="T538" s="25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T538" s="255" t="s">
        <v>220</v>
      </c>
      <c r="AU538" s="255" t="s">
        <v>81</v>
      </c>
      <c r="AV538" s="14" t="s">
        <v>81</v>
      </c>
      <c r="AW538" s="14" t="s">
        <v>32</v>
      </c>
      <c r="AX538" s="14" t="s">
        <v>79</v>
      </c>
      <c r="AY538" s="255" t="s">
        <v>209</v>
      </c>
    </row>
    <row r="539" s="2" customFormat="1" ht="24.15" customHeight="1">
      <c r="A539" s="41"/>
      <c r="B539" s="42"/>
      <c r="C539" s="216" t="s">
        <v>848</v>
      </c>
      <c r="D539" s="216" t="s">
        <v>211</v>
      </c>
      <c r="E539" s="217" t="s">
        <v>849</v>
      </c>
      <c r="F539" s="218" t="s">
        <v>850</v>
      </c>
      <c r="G539" s="219" t="s">
        <v>299</v>
      </c>
      <c r="H539" s="220">
        <v>2035</v>
      </c>
      <c r="I539" s="221"/>
      <c r="J539" s="222">
        <f>ROUND(I539*H539,2)</f>
        <v>0</v>
      </c>
      <c r="K539" s="218" t="s">
        <v>215</v>
      </c>
      <c r="L539" s="47"/>
      <c r="M539" s="223" t="s">
        <v>19</v>
      </c>
      <c r="N539" s="224" t="s">
        <v>42</v>
      </c>
      <c r="O539" s="87"/>
      <c r="P539" s="225">
        <f>O539*H539</f>
        <v>0</v>
      </c>
      <c r="Q539" s="225">
        <v>0</v>
      </c>
      <c r="R539" s="225">
        <f>Q539*H539</f>
        <v>0</v>
      </c>
      <c r="S539" s="225">
        <v>0</v>
      </c>
      <c r="T539" s="226">
        <f>S539*H539</f>
        <v>0</v>
      </c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R539" s="227" t="s">
        <v>216</v>
      </c>
      <c r="AT539" s="227" t="s">
        <v>211</v>
      </c>
      <c r="AU539" s="227" t="s">
        <v>81</v>
      </c>
      <c r="AY539" s="20" t="s">
        <v>209</v>
      </c>
      <c r="BE539" s="228">
        <f>IF(N539="základní",J539,0)</f>
        <v>0</v>
      </c>
      <c r="BF539" s="228">
        <f>IF(N539="snížená",J539,0)</f>
        <v>0</v>
      </c>
      <c r="BG539" s="228">
        <f>IF(N539="zákl. přenesená",J539,0)</f>
        <v>0</v>
      </c>
      <c r="BH539" s="228">
        <f>IF(N539="sníž. přenesená",J539,0)</f>
        <v>0</v>
      </c>
      <c r="BI539" s="228">
        <f>IF(N539="nulová",J539,0)</f>
        <v>0</v>
      </c>
      <c r="BJ539" s="20" t="s">
        <v>79</v>
      </c>
      <c r="BK539" s="228">
        <f>ROUND(I539*H539,2)</f>
        <v>0</v>
      </c>
      <c r="BL539" s="20" t="s">
        <v>216</v>
      </c>
      <c r="BM539" s="227" t="s">
        <v>851</v>
      </c>
    </row>
    <row r="540" s="2" customFormat="1">
      <c r="A540" s="41"/>
      <c r="B540" s="42"/>
      <c r="C540" s="43"/>
      <c r="D540" s="229" t="s">
        <v>218</v>
      </c>
      <c r="E540" s="43"/>
      <c r="F540" s="230" t="s">
        <v>852</v>
      </c>
      <c r="G540" s="43"/>
      <c r="H540" s="43"/>
      <c r="I540" s="231"/>
      <c r="J540" s="43"/>
      <c r="K540" s="43"/>
      <c r="L540" s="47"/>
      <c r="M540" s="232"/>
      <c r="N540" s="233"/>
      <c r="O540" s="87"/>
      <c r="P540" s="87"/>
      <c r="Q540" s="87"/>
      <c r="R540" s="87"/>
      <c r="S540" s="87"/>
      <c r="T540" s="88"/>
      <c r="U540" s="41"/>
      <c r="V540" s="41"/>
      <c r="W540" s="41"/>
      <c r="X540" s="41"/>
      <c r="Y540" s="41"/>
      <c r="Z540" s="41"/>
      <c r="AA540" s="41"/>
      <c r="AB540" s="41"/>
      <c r="AC540" s="41"/>
      <c r="AD540" s="41"/>
      <c r="AE540" s="41"/>
      <c r="AT540" s="20" t="s">
        <v>218</v>
      </c>
      <c r="AU540" s="20" t="s">
        <v>81</v>
      </c>
    </row>
    <row r="541" s="13" customFormat="1">
      <c r="A541" s="13"/>
      <c r="B541" s="234"/>
      <c r="C541" s="235"/>
      <c r="D541" s="236" t="s">
        <v>220</v>
      </c>
      <c r="E541" s="237" t="s">
        <v>19</v>
      </c>
      <c r="F541" s="238" t="s">
        <v>812</v>
      </c>
      <c r="G541" s="235"/>
      <c r="H541" s="237" t="s">
        <v>19</v>
      </c>
      <c r="I541" s="239"/>
      <c r="J541" s="235"/>
      <c r="K541" s="235"/>
      <c r="L541" s="240"/>
      <c r="M541" s="241"/>
      <c r="N541" s="242"/>
      <c r="O541" s="242"/>
      <c r="P541" s="242"/>
      <c r="Q541" s="242"/>
      <c r="R541" s="242"/>
      <c r="S541" s="242"/>
      <c r="T541" s="24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44" t="s">
        <v>220</v>
      </c>
      <c r="AU541" s="244" t="s">
        <v>81</v>
      </c>
      <c r="AV541" s="13" t="s">
        <v>79</v>
      </c>
      <c r="AW541" s="13" t="s">
        <v>32</v>
      </c>
      <c r="AX541" s="13" t="s">
        <v>71</v>
      </c>
      <c r="AY541" s="244" t="s">
        <v>209</v>
      </c>
    </row>
    <row r="542" s="13" customFormat="1">
      <c r="A542" s="13"/>
      <c r="B542" s="234"/>
      <c r="C542" s="235"/>
      <c r="D542" s="236" t="s">
        <v>220</v>
      </c>
      <c r="E542" s="237" t="s">
        <v>19</v>
      </c>
      <c r="F542" s="238" t="s">
        <v>433</v>
      </c>
      <c r="G542" s="235"/>
      <c r="H542" s="237" t="s">
        <v>19</v>
      </c>
      <c r="I542" s="239"/>
      <c r="J542" s="235"/>
      <c r="K542" s="235"/>
      <c r="L542" s="240"/>
      <c r="M542" s="241"/>
      <c r="N542" s="242"/>
      <c r="O542" s="242"/>
      <c r="P542" s="242"/>
      <c r="Q542" s="242"/>
      <c r="R542" s="242"/>
      <c r="S542" s="242"/>
      <c r="T542" s="24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44" t="s">
        <v>220</v>
      </c>
      <c r="AU542" s="244" t="s">
        <v>81</v>
      </c>
      <c r="AV542" s="13" t="s">
        <v>79</v>
      </c>
      <c r="AW542" s="13" t="s">
        <v>32</v>
      </c>
      <c r="AX542" s="13" t="s">
        <v>71</v>
      </c>
      <c r="AY542" s="244" t="s">
        <v>209</v>
      </c>
    </row>
    <row r="543" s="14" customFormat="1">
      <c r="A543" s="14"/>
      <c r="B543" s="245"/>
      <c r="C543" s="246"/>
      <c r="D543" s="236" t="s">
        <v>220</v>
      </c>
      <c r="E543" s="247" t="s">
        <v>19</v>
      </c>
      <c r="F543" s="248" t="s">
        <v>853</v>
      </c>
      <c r="G543" s="246"/>
      <c r="H543" s="249">
        <v>66</v>
      </c>
      <c r="I543" s="250"/>
      <c r="J543" s="246"/>
      <c r="K543" s="246"/>
      <c r="L543" s="251"/>
      <c r="M543" s="252"/>
      <c r="N543" s="253"/>
      <c r="O543" s="253"/>
      <c r="P543" s="253"/>
      <c r="Q543" s="253"/>
      <c r="R543" s="253"/>
      <c r="S543" s="253"/>
      <c r="T543" s="25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T543" s="255" t="s">
        <v>220</v>
      </c>
      <c r="AU543" s="255" t="s">
        <v>81</v>
      </c>
      <c r="AV543" s="14" t="s">
        <v>81</v>
      </c>
      <c r="AW543" s="14" t="s">
        <v>32</v>
      </c>
      <c r="AX543" s="14" t="s">
        <v>71</v>
      </c>
      <c r="AY543" s="255" t="s">
        <v>209</v>
      </c>
    </row>
    <row r="544" s="14" customFormat="1">
      <c r="A544" s="14"/>
      <c r="B544" s="245"/>
      <c r="C544" s="246"/>
      <c r="D544" s="236" t="s">
        <v>220</v>
      </c>
      <c r="E544" s="247" t="s">
        <v>19</v>
      </c>
      <c r="F544" s="248" t="s">
        <v>854</v>
      </c>
      <c r="G544" s="246"/>
      <c r="H544" s="249">
        <v>1969</v>
      </c>
      <c r="I544" s="250"/>
      <c r="J544" s="246"/>
      <c r="K544" s="246"/>
      <c r="L544" s="251"/>
      <c r="M544" s="252"/>
      <c r="N544" s="253"/>
      <c r="O544" s="253"/>
      <c r="P544" s="253"/>
      <c r="Q544" s="253"/>
      <c r="R544" s="253"/>
      <c r="S544" s="253"/>
      <c r="T544" s="25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55" t="s">
        <v>220</v>
      </c>
      <c r="AU544" s="255" t="s">
        <v>81</v>
      </c>
      <c r="AV544" s="14" t="s">
        <v>81</v>
      </c>
      <c r="AW544" s="14" t="s">
        <v>32</v>
      </c>
      <c r="AX544" s="14" t="s">
        <v>71</v>
      </c>
      <c r="AY544" s="255" t="s">
        <v>209</v>
      </c>
    </row>
    <row r="545" s="15" customFormat="1">
      <c r="A545" s="15"/>
      <c r="B545" s="256"/>
      <c r="C545" s="257"/>
      <c r="D545" s="236" t="s">
        <v>220</v>
      </c>
      <c r="E545" s="258" t="s">
        <v>19</v>
      </c>
      <c r="F545" s="259" t="s">
        <v>271</v>
      </c>
      <c r="G545" s="257"/>
      <c r="H545" s="260">
        <v>2035</v>
      </c>
      <c r="I545" s="261"/>
      <c r="J545" s="257"/>
      <c r="K545" s="257"/>
      <c r="L545" s="262"/>
      <c r="M545" s="263"/>
      <c r="N545" s="264"/>
      <c r="O545" s="264"/>
      <c r="P545" s="264"/>
      <c r="Q545" s="264"/>
      <c r="R545" s="264"/>
      <c r="S545" s="264"/>
      <c r="T545" s="26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T545" s="266" t="s">
        <v>220</v>
      </c>
      <c r="AU545" s="266" t="s">
        <v>81</v>
      </c>
      <c r="AV545" s="15" t="s">
        <v>216</v>
      </c>
      <c r="AW545" s="15" t="s">
        <v>32</v>
      </c>
      <c r="AX545" s="15" t="s">
        <v>79</v>
      </c>
      <c r="AY545" s="266" t="s">
        <v>209</v>
      </c>
    </row>
    <row r="546" s="2" customFormat="1" ht="24.15" customHeight="1">
      <c r="A546" s="41"/>
      <c r="B546" s="42"/>
      <c r="C546" s="278" t="s">
        <v>855</v>
      </c>
      <c r="D546" s="278" t="s">
        <v>681</v>
      </c>
      <c r="E546" s="279" t="s">
        <v>856</v>
      </c>
      <c r="F546" s="280" t="s">
        <v>857</v>
      </c>
      <c r="G546" s="281" t="s">
        <v>299</v>
      </c>
      <c r="H546" s="282">
        <v>2065.5250000000001</v>
      </c>
      <c r="I546" s="283"/>
      <c r="J546" s="284">
        <f>ROUND(I546*H546,2)</f>
        <v>0</v>
      </c>
      <c r="K546" s="280" t="s">
        <v>215</v>
      </c>
      <c r="L546" s="285"/>
      <c r="M546" s="286" t="s">
        <v>19</v>
      </c>
      <c r="N546" s="287" t="s">
        <v>42</v>
      </c>
      <c r="O546" s="87"/>
      <c r="P546" s="225">
        <f>O546*H546</f>
        <v>0</v>
      </c>
      <c r="Q546" s="225">
        <v>0.0077000000000000002</v>
      </c>
      <c r="R546" s="225">
        <f>Q546*H546</f>
        <v>15.904542500000002</v>
      </c>
      <c r="S546" s="225">
        <v>0</v>
      </c>
      <c r="T546" s="226">
        <f>S546*H546</f>
        <v>0</v>
      </c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R546" s="227" t="s">
        <v>250</v>
      </c>
      <c r="AT546" s="227" t="s">
        <v>681</v>
      </c>
      <c r="AU546" s="227" t="s">
        <v>81</v>
      </c>
      <c r="AY546" s="20" t="s">
        <v>209</v>
      </c>
      <c r="BE546" s="228">
        <f>IF(N546="základní",J546,0)</f>
        <v>0</v>
      </c>
      <c r="BF546" s="228">
        <f>IF(N546="snížená",J546,0)</f>
        <v>0</v>
      </c>
      <c r="BG546" s="228">
        <f>IF(N546="zákl. přenesená",J546,0)</f>
        <v>0</v>
      </c>
      <c r="BH546" s="228">
        <f>IF(N546="sníž. přenesená",J546,0)</f>
        <v>0</v>
      </c>
      <c r="BI546" s="228">
        <f>IF(N546="nulová",J546,0)</f>
        <v>0</v>
      </c>
      <c r="BJ546" s="20" t="s">
        <v>79</v>
      </c>
      <c r="BK546" s="228">
        <f>ROUND(I546*H546,2)</f>
        <v>0</v>
      </c>
      <c r="BL546" s="20" t="s">
        <v>216</v>
      </c>
      <c r="BM546" s="227" t="s">
        <v>858</v>
      </c>
    </row>
    <row r="547" s="2" customFormat="1">
      <c r="A547" s="41"/>
      <c r="B547" s="42"/>
      <c r="C547" s="43"/>
      <c r="D547" s="236" t="s">
        <v>859</v>
      </c>
      <c r="E547" s="43"/>
      <c r="F547" s="288" t="s">
        <v>860</v>
      </c>
      <c r="G547" s="43"/>
      <c r="H547" s="43"/>
      <c r="I547" s="231"/>
      <c r="J547" s="43"/>
      <c r="K547" s="43"/>
      <c r="L547" s="47"/>
      <c r="M547" s="232"/>
      <c r="N547" s="233"/>
      <c r="O547" s="87"/>
      <c r="P547" s="87"/>
      <c r="Q547" s="87"/>
      <c r="R547" s="87"/>
      <c r="S547" s="87"/>
      <c r="T547" s="88"/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T547" s="20" t="s">
        <v>859</v>
      </c>
      <c r="AU547" s="20" t="s">
        <v>81</v>
      </c>
    </row>
    <row r="548" s="14" customFormat="1">
      <c r="A548" s="14"/>
      <c r="B548" s="245"/>
      <c r="C548" s="246"/>
      <c r="D548" s="236" t="s">
        <v>220</v>
      </c>
      <c r="E548" s="246"/>
      <c r="F548" s="248" t="s">
        <v>861</v>
      </c>
      <c r="G548" s="246"/>
      <c r="H548" s="249">
        <v>2065.5250000000001</v>
      </c>
      <c r="I548" s="250"/>
      <c r="J548" s="246"/>
      <c r="K548" s="246"/>
      <c r="L548" s="251"/>
      <c r="M548" s="252"/>
      <c r="N548" s="253"/>
      <c r="O548" s="253"/>
      <c r="P548" s="253"/>
      <c r="Q548" s="253"/>
      <c r="R548" s="253"/>
      <c r="S548" s="253"/>
      <c r="T548" s="25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T548" s="255" t="s">
        <v>220</v>
      </c>
      <c r="AU548" s="255" t="s">
        <v>81</v>
      </c>
      <c r="AV548" s="14" t="s">
        <v>81</v>
      </c>
      <c r="AW548" s="14" t="s">
        <v>4</v>
      </c>
      <c r="AX548" s="14" t="s">
        <v>79</v>
      </c>
      <c r="AY548" s="255" t="s">
        <v>209</v>
      </c>
    </row>
    <row r="549" s="2" customFormat="1" ht="24.15" customHeight="1">
      <c r="A549" s="41"/>
      <c r="B549" s="42"/>
      <c r="C549" s="216" t="s">
        <v>862</v>
      </c>
      <c r="D549" s="216" t="s">
        <v>211</v>
      </c>
      <c r="E549" s="217" t="s">
        <v>863</v>
      </c>
      <c r="F549" s="218" t="s">
        <v>864</v>
      </c>
      <c r="G549" s="219" t="s">
        <v>299</v>
      </c>
      <c r="H549" s="220">
        <v>484</v>
      </c>
      <c r="I549" s="221"/>
      <c r="J549" s="222">
        <f>ROUND(I549*H549,2)</f>
        <v>0</v>
      </c>
      <c r="K549" s="218" t="s">
        <v>215</v>
      </c>
      <c r="L549" s="47"/>
      <c r="M549" s="223" t="s">
        <v>19</v>
      </c>
      <c r="N549" s="224" t="s">
        <v>42</v>
      </c>
      <c r="O549" s="87"/>
      <c r="P549" s="225">
        <f>O549*H549</f>
        <v>0</v>
      </c>
      <c r="Q549" s="225">
        <v>0</v>
      </c>
      <c r="R549" s="225">
        <f>Q549*H549</f>
        <v>0</v>
      </c>
      <c r="S549" s="225">
        <v>0</v>
      </c>
      <c r="T549" s="226">
        <f>S549*H549</f>
        <v>0</v>
      </c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  <c r="AR549" s="227" t="s">
        <v>216</v>
      </c>
      <c r="AT549" s="227" t="s">
        <v>211</v>
      </c>
      <c r="AU549" s="227" t="s">
        <v>81</v>
      </c>
      <c r="AY549" s="20" t="s">
        <v>209</v>
      </c>
      <c r="BE549" s="228">
        <f>IF(N549="základní",J549,0)</f>
        <v>0</v>
      </c>
      <c r="BF549" s="228">
        <f>IF(N549="snížená",J549,0)</f>
        <v>0</v>
      </c>
      <c r="BG549" s="228">
        <f>IF(N549="zákl. přenesená",J549,0)</f>
        <v>0</v>
      </c>
      <c r="BH549" s="228">
        <f>IF(N549="sníž. přenesená",J549,0)</f>
        <v>0</v>
      </c>
      <c r="BI549" s="228">
        <f>IF(N549="nulová",J549,0)</f>
        <v>0</v>
      </c>
      <c r="BJ549" s="20" t="s">
        <v>79</v>
      </c>
      <c r="BK549" s="228">
        <f>ROUND(I549*H549,2)</f>
        <v>0</v>
      </c>
      <c r="BL549" s="20" t="s">
        <v>216</v>
      </c>
      <c r="BM549" s="227" t="s">
        <v>865</v>
      </c>
    </row>
    <row r="550" s="2" customFormat="1">
      <c r="A550" s="41"/>
      <c r="B550" s="42"/>
      <c r="C550" s="43"/>
      <c r="D550" s="229" t="s">
        <v>218</v>
      </c>
      <c r="E550" s="43"/>
      <c r="F550" s="230" t="s">
        <v>866</v>
      </c>
      <c r="G550" s="43"/>
      <c r="H550" s="43"/>
      <c r="I550" s="231"/>
      <c r="J550" s="43"/>
      <c r="K550" s="43"/>
      <c r="L550" s="47"/>
      <c r="M550" s="232"/>
      <c r="N550" s="233"/>
      <c r="O550" s="87"/>
      <c r="P550" s="87"/>
      <c r="Q550" s="87"/>
      <c r="R550" s="87"/>
      <c r="S550" s="87"/>
      <c r="T550" s="88"/>
      <c r="U550" s="41"/>
      <c r="V550" s="41"/>
      <c r="W550" s="41"/>
      <c r="X550" s="41"/>
      <c r="Y550" s="41"/>
      <c r="Z550" s="41"/>
      <c r="AA550" s="41"/>
      <c r="AB550" s="41"/>
      <c r="AC550" s="41"/>
      <c r="AD550" s="41"/>
      <c r="AE550" s="41"/>
      <c r="AT550" s="20" t="s">
        <v>218</v>
      </c>
      <c r="AU550" s="20" t="s">
        <v>81</v>
      </c>
    </row>
    <row r="551" s="13" customFormat="1">
      <c r="A551" s="13"/>
      <c r="B551" s="234"/>
      <c r="C551" s="235"/>
      <c r="D551" s="236" t="s">
        <v>220</v>
      </c>
      <c r="E551" s="237" t="s">
        <v>19</v>
      </c>
      <c r="F551" s="238" t="s">
        <v>221</v>
      </c>
      <c r="G551" s="235"/>
      <c r="H551" s="237" t="s">
        <v>19</v>
      </c>
      <c r="I551" s="239"/>
      <c r="J551" s="235"/>
      <c r="K551" s="235"/>
      <c r="L551" s="240"/>
      <c r="M551" s="241"/>
      <c r="N551" s="242"/>
      <c r="O551" s="242"/>
      <c r="P551" s="242"/>
      <c r="Q551" s="242"/>
      <c r="R551" s="242"/>
      <c r="S551" s="242"/>
      <c r="T551" s="24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44" t="s">
        <v>220</v>
      </c>
      <c r="AU551" s="244" t="s">
        <v>81</v>
      </c>
      <c r="AV551" s="13" t="s">
        <v>79</v>
      </c>
      <c r="AW551" s="13" t="s">
        <v>32</v>
      </c>
      <c r="AX551" s="13" t="s">
        <v>71</v>
      </c>
      <c r="AY551" s="244" t="s">
        <v>209</v>
      </c>
    </row>
    <row r="552" s="13" customFormat="1">
      <c r="A552" s="13"/>
      <c r="B552" s="234"/>
      <c r="C552" s="235"/>
      <c r="D552" s="236" t="s">
        <v>220</v>
      </c>
      <c r="E552" s="237" t="s">
        <v>19</v>
      </c>
      <c r="F552" s="238" t="s">
        <v>433</v>
      </c>
      <c r="G552" s="235"/>
      <c r="H552" s="237" t="s">
        <v>19</v>
      </c>
      <c r="I552" s="239"/>
      <c r="J552" s="235"/>
      <c r="K552" s="235"/>
      <c r="L552" s="240"/>
      <c r="M552" s="241"/>
      <c r="N552" s="242"/>
      <c r="O552" s="242"/>
      <c r="P552" s="242"/>
      <c r="Q552" s="242"/>
      <c r="R552" s="242"/>
      <c r="S552" s="242"/>
      <c r="T552" s="24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T552" s="244" t="s">
        <v>220</v>
      </c>
      <c r="AU552" s="244" t="s">
        <v>81</v>
      </c>
      <c r="AV552" s="13" t="s">
        <v>79</v>
      </c>
      <c r="AW552" s="13" t="s">
        <v>32</v>
      </c>
      <c r="AX552" s="13" t="s">
        <v>71</v>
      </c>
      <c r="AY552" s="244" t="s">
        <v>209</v>
      </c>
    </row>
    <row r="553" s="13" customFormat="1">
      <c r="A553" s="13"/>
      <c r="B553" s="234"/>
      <c r="C553" s="235"/>
      <c r="D553" s="236" t="s">
        <v>220</v>
      </c>
      <c r="E553" s="237" t="s">
        <v>19</v>
      </c>
      <c r="F553" s="238" t="s">
        <v>867</v>
      </c>
      <c r="G553" s="235"/>
      <c r="H553" s="237" t="s">
        <v>19</v>
      </c>
      <c r="I553" s="239"/>
      <c r="J553" s="235"/>
      <c r="K553" s="235"/>
      <c r="L553" s="240"/>
      <c r="M553" s="241"/>
      <c r="N553" s="242"/>
      <c r="O553" s="242"/>
      <c r="P553" s="242"/>
      <c r="Q553" s="242"/>
      <c r="R553" s="242"/>
      <c r="S553" s="242"/>
      <c r="T553" s="24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44" t="s">
        <v>220</v>
      </c>
      <c r="AU553" s="244" t="s">
        <v>81</v>
      </c>
      <c r="AV553" s="13" t="s">
        <v>79</v>
      </c>
      <c r="AW553" s="13" t="s">
        <v>32</v>
      </c>
      <c r="AX553" s="13" t="s">
        <v>71</v>
      </c>
      <c r="AY553" s="244" t="s">
        <v>209</v>
      </c>
    </row>
    <row r="554" s="14" customFormat="1">
      <c r="A554" s="14"/>
      <c r="B554" s="245"/>
      <c r="C554" s="246"/>
      <c r="D554" s="236" t="s">
        <v>220</v>
      </c>
      <c r="E554" s="247" t="s">
        <v>19</v>
      </c>
      <c r="F554" s="248" t="s">
        <v>868</v>
      </c>
      <c r="G554" s="246"/>
      <c r="H554" s="249">
        <v>484</v>
      </c>
      <c r="I554" s="250"/>
      <c r="J554" s="246"/>
      <c r="K554" s="246"/>
      <c r="L554" s="251"/>
      <c r="M554" s="252"/>
      <c r="N554" s="253"/>
      <c r="O554" s="253"/>
      <c r="P554" s="253"/>
      <c r="Q554" s="253"/>
      <c r="R554" s="253"/>
      <c r="S554" s="253"/>
      <c r="T554" s="25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255" t="s">
        <v>220</v>
      </c>
      <c r="AU554" s="255" t="s">
        <v>81</v>
      </c>
      <c r="AV554" s="14" t="s">
        <v>81</v>
      </c>
      <c r="AW554" s="14" t="s">
        <v>32</v>
      </c>
      <c r="AX554" s="14" t="s">
        <v>79</v>
      </c>
      <c r="AY554" s="255" t="s">
        <v>209</v>
      </c>
    </row>
    <row r="555" s="2" customFormat="1" ht="16.5" customHeight="1">
      <c r="A555" s="41"/>
      <c r="B555" s="42"/>
      <c r="C555" s="278" t="s">
        <v>869</v>
      </c>
      <c r="D555" s="278" t="s">
        <v>681</v>
      </c>
      <c r="E555" s="279" t="s">
        <v>870</v>
      </c>
      <c r="F555" s="280" t="s">
        <v>871</v>
      </c>
      <c r="G555" s="281" t="s">
        <v>299</v>
      </c>
      <c r="H555" s="282">
        <v>491.25999999999999</v>
      </c>
      <c r="I555" s="283"/>
      <c r="J555" s="284">
        <f>ROUND(I555*H555,2)</f>
        <v>0</v>
      </c>
      <c r="K555" s="280" t="s">
        <v>215</v>
      </c>
      <c r="L555" s="285"/>
      <c r="M555" s="286" t="s">
        <v>19</v>
      </c>
      <c r="N555" s="287" t="s">
        <v>42</v>
      </c>
      <c r="O555" s="87"/>
      <c r="P555" s="225">
        <f>O555*H555</f>
        <v>0</v>
      </c>
      <c r="Q555" s="225">
        <v>0.010999999999999999</v>
      </c>
      <c r="R555" s="225">
        <f>Q555*H555</f>
        <v>5.4038599999999999</v>
      </c>
      <c r="S555" s="225">
        <v>0</v>
      </c>
      <c r="T555" s="226">
        <f>S555*H555</f>
        <v>0</v>
      </c>
      <c r="U555" s="41"/>
      <c r="V555" s="41"/>
      <c r="W555" s="41"/>
      <c r="X555" s="41"/>
      <c r="Y555" s="41"/>
      <c r="Z555" s="41"/>
      <c r="AA555" s="41"/>
      <c r="AB555" s="41"/>
      <c r="AC555" s="41"/>
      <c r="AD555" s="41"/>
      <c r="AE555" s="41"/>
      <c r="AR555" s="227" t="s">
        <v>250</v>
      </c>
      <c r="AT555" s="227" t="s">
        <v>681</v>
      </c>
      <c r="AU555" s="227" t="s">
        <v>81</v>
      </c>
      <c r="AY555" s="20" t="s">
        <v>209</v>
      </c>
      <c r="BE555" s="228">
        <f>IF(N555="základní",J555,0)</f>
        <v>0</v>
      </c>
      <c r="BF555" s="228">
        <f>IF(N555="snížená",J555,0)</f>
        <v>0</v>
      </c>
      <c r="BG555" s="228">
        <f>IF(N555="zákl. přenesená",J555,0)</f>
        <v>0</v>
      </c>
      <c r="BH555" s="228">
        <f>IF(N555="sníž. přenesená",J555,0)</f>
        <v>0</v>
      </c>
      <c r="BI555" s="228">
        <f>IF(N555="nulová",J555,0)</f>
        <v>0</v>
      </c>
      <c r="BJ555" s="20" t="s">
        <v>79</v>
      </c>
      <c r="BK555" s="228">
        <f>ROUND(I555*H555,2)</f>
        <v>0</v>
      </c>
      <c r="BL555" s="20" t="s">
        <v>216</v>
      </c>
      <c r="BM555" s="227" t="s">
        <v>872</v>
      </c>
    </row>
    <row r="556" s="14" customFormat="1">
      <c r="A556" s="14"/>
      <c r="B556" s="245"/>
      <c r="C556" s="246"/>
      <c r="D556" s="236" t="s">
        <v>220</v>
      </c>
      <c r="E556" s="246"/>
      <c r="F556" s="248" t="s">
        <v>873</v>
      </c>
      <c r="G556" s="246"/>
      <c r="H556" s="249">
        <v>491.25999999999999</v>
      </c>
      <c r="I556" s="250"/>
      <c r="J556" s="246"/>
      <c r="K556" s="246"/>
      <c r="L556" s="251"/>
      <c r="M556" s="252"/>
      <c r="N556" s="253"/>
      <c r="O556" s="253"/>
      <c r="P556" s="253"/>
      <c r="Q556" s="253"/>
      <c r="R556" s="253"/>
      <c r="S556" s="253"/>
      <c r="T556" s="25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T556" s="255" t="s">
        <v>220</v>
      </c>
      <c r="AU556" s="255" t="s">
        <v>81</v>
      </c>
      <c r="AV556" s="14" t="s">
        <v>81</v>
      </c>
      <c r="AW556" s="14" t="s">
        <v>4</v>
      </c>
      <c r="AX556" s="14" t="s">
        <v>79</v>
      </c>
      <c r="AY556" s="255" t="s">
        <v>209</v>
      </c>
    </row>
    <row r="557" s="2" customFormat="1" ht="24.15" customHeight="1">
      <c r="A557" s="41"/>
      <c r="B557" s="42"/>
      <c r="C557" s="216" t="s">
        <v>874</v>
      </c>
      <c r="D557" s="216" t="s">
        <v>211</v>
      </c>
      <c r="E557" s="217" t="s">
        <v>875</v>
      </c>
      <c r="F557" s="218" t="s">
        <v>876</v>
      </c>
      <c r="G557" s="219" t="s">
        <v>214</v>
      </c>
      <c r="H557" s="220">
        <v>227</v>
      </c>
      <c r="I557" s="221"/>
      <c r="J557" s="222">
        <f>ROUND(I557*H557,2)</f>
        <v>0</v>
      </c>
      <c r="K557" s="218" t="s">
        <v>215</v>
      </c>
      <c r="L557" s="47"/>
      <c r="M557" s="223" t="s">
        <v>19</v>
      </c>
      <c r="N557" s="224" t="s">
        <v>42</v>
      </c>
      <c r="O557" s="87"/>
      <c r="P557" s="225">
        <f>O557*H557</f>
        <v>0</v>
      </c>
      <c r="Q557" s="225">
        <v>0</v>
      </c>
      <c r="R557" s="225">
        <f>Q557*H557</f>
        <v>0</v>
      </c>
      <c r="S557" s="225">
        <v>0</v>
      </c>
      <c r="T557" s="226">
        <f>S557*H557</f>
        <v>0</v>
      </c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R557" s="227" t="s">
        <v>216</v>
      </c>
      <c r="AT557" s="227" t="s">
        <v>211</v>
      </c>
      <c r="AU557" s="227" t="s">
        <v>81</v>
      </c>
      <c r="AY557" s="20" t="s">
        <v>209</v>
      </c>
      <c r="BE557" s="228">
        <f>IF(N557="základní",J557,0)</f>
        <v>0</v>
      </c>
      <c r="BF557" s="228">
        <f>IF(N557="snížená",J557,0)</f>
        <v>0</v>
      </c>
      <c r="BG557" s="228">
        <f>IF(N557="zákl. přenesená",J557,0)</f>
        <v>0</v>
      </c>
      <c r="BH557" s="228">
        <f>IF(N557="sníž. přenesená",J557,0)</f>
        <v>0</v>
      </c>
      <c r="BI557" s="228">
        <f>IF(N557="nulová",J557,0)</f>
        <v>0</v>
      </c>
      <c r="BJ557" s="20" t="s">
        <v>79</v>
      </c>
      <c r="BK557" s="228">
        <f>ROUND(I557*H557,2)</f>
        <v>0</v>
      </c>
      <c r="BL557" s="20" t="s">
        <v>216</v>
      </c>
      <c r="BM557" s="227" t="s">
        <v>877</v>
      </c>
    </row>
    <row r="558" s="2" customFormat="1">
      <c r="A558" s="41"/>
      <c r="B558" s="42"/>
      <c r="C558" s="43"/>
      <c r="D558" s="229" t="s">
        <v>218</v>
      </c>
      <c r="E558" s="43"/>
      <c r="F558" s="230" t="s">
        <v>878</v>
      </c>
      <c r="G558" s="43"/>
      <c r="H558" s="43"/>
      <c r="I558" s="231"/>
      <c r="J558" s="43"/>
      <c r="K558" s="43"/>
      <c r="L558" s="47"/>
      <c r="M558" s="232"/>
      <c r="N558" s="233"/>
      <c r="O558" s="87"/>
      <c r="P558" s="87"/>
      <c r="Q558" s="87"/>
      <c r="R558" s="87"/>
      <c r="S558" s="87"/>
      <c r="T558" s="88"/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T558" s="20" t="s">
        <v>218</v>
      </c>
      <c r="AU558" s="20" t="s">
        <v>81</v>
      </c>
    </row>
    <row r="559" s="13" customFormat="1">
      <c r="A559" s="13"/>
      <c r="B559" s="234"/>
      <c r="C559" s="235"/>
      <c r="D559" s="236" t="s">
        <v>220</v>
      </c>
      <c r="E559" s="237" t="s">
        <v>19</v>
      </c>
      <c r="F559" s="238" t="s">
        <v>812</v>
      </c>
      <c r="G559" s="235"/>
      <c r="H559" s="237" t="s">
        <v>19</v>
      </c>
      <c r="I559" s="239"/>
      <c r="J559" s="235"/>
      <c r="K559" s="235"/>
      <c r="L559" s="240"/>
      <c r="M559" s="241"/>
      <c r="N559" s="242"/>
      <c r="O559" s="242"/>
      <c r="P559" s="242"/>
      <c r="Q559" s="242"/>
      <c r="R559" s="242"/>
      <c r="S559" s="242"/>
      <c r="T559" s="24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T559" s="244" t="s">
        <v>220</v>
      </c>
      <c r="AU559" s="244" t="s">
        <v>81</v>
      </c>
      <c r="AV559" s="13" t="s">
        <v>79</v>
      </c>
      <c r="AW559" s="13" t="s">
        <v>32</v>
      </c>
      <c r="AX559" s="13" t="s">
        <v>71</v>
      </c>
      <c r="AY559" s="244" t="s">
        <v>209</v>
      </c>
    </row>
    <row r="560" s="13" customFormat="1">
      <c r="A560" s="13"/>
      <c r="B560" s="234"/>
      <c r="C560" s="235"/>
      <c r="D560" s="236" t="s">
        <v>220</v>
      </c>
      <c r="E560" s="237" t="s">
        <v>19</v>
      </c>
      <c r="F560" s="238" t="s">
        <v>433</v>
      </c>
      <c r="G560" s="235"/>
      <c r="H560" s="237" t="s">
        <v>19</v>
      </c>
      <c r="I560" s="239"/>
      <c r="J560" s="235"/>
      <c r="K560" s="235"/>
      <c r="L560" s="240"/>
      <c r="M560" s="241"/>
      <c r="N560" s="242"/>
      <c r="O560" s="242"/>
      <c r="P560" s="242"/>
      <c r="Q560" s="242"/>
      <c r="R560" s="242"/>
      <c r="S560" s="242"/>
      <c r="T560" s="24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T560" s="244" t="s">
        <v>220</v>
      </c>
      <c r="AU560" s="244" t="s">
        <v>81</v>
      </c>
      <c r="AV560" s="13" t="s">
        <v>79</v>
      </c>
      <c r="AW560" s="13" t="s">
        <v>32</v>
      </c>
      <c r="AX560" s="13" t="s">
        <v>71</v>
      </c>
      <c r="AY560" s="244" t="s">
        <v>209</v>
      </c>
    </row>
    <row r="561" s="14" customFormat="1">
      <c r="A561" s="14"/>
      <c r="B561" s="245"/>
      <c r="C561" s="246"/>
      <c r="D561" s="236" t="s">
        <v>220</v>
      </c>
      <c r="E561" s="247" t="s">
        <v>19</v>
      </c>
      <c r="F561" s="248" t="s">
        <v>879</v>
      </c>
      <c r="G561" s="246"/>
      <c r="H561" s="249">
        <v>227</v>
      </c>
      <c r="I561" s="250"/>
      <c r="J561" s="246"/>
      <c r="K561" s="246"/>
      <c r="L561" s="251"/>
      <c r="M561" s="252"/>
      <c r="N561" s="253"/>
      <c r="O561" s="253"/>
      <c r="P561" s="253"/>
      <c r="Q561" s="253"/>
      <c r="R561" s="253"/>
      <c r="S561" s="253"/>
      <c r="T561" s="25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T561" s="255" t="s">
        <v>220</v>
      </c>
      <c r="AU561" s="255" t="s">
        <v>81</v>
      </c>
      <c r="AV561" s="14" t="s">
        <v>81</v>
      </c>
      <c r="AW561" s="14" t="s">
        <v>32</v>
      </c>
      <c r="AX561" s="14" t="s">
        <v>79</v>
      </c>
      <c r="AY561" s="255" t="s">
        <v>209</v>
      </c>
    </row>
    <row r="562" s="2" customFormat="1" ht="16.5" customHeight="1">
      <c r="A562" s="41"/>
      <c r="B562" s="42"/>
      <c r="C562" s="278" t="s">
        <v>880</v>
      </c>
      <c r="D562" s="278" t="s">
        <v>681</v>
      </c>
      <c r="E562" s="279" t="s">
        <v>881</v>
      </c>
      <c r="F562" s="280" t="s">
        <v>882</v>
      </c>
      <c r="G562" s="281" t="s">
        <v>214</v>
      </c>
      <c r="H562" s="282">
        <v>227</v>
      </c>
      <c r="I562" s="283"/>
      <c r="J562" s="284">
        <f>ROUND(I562*H562,2)</f>
        <v>0</v>
      </c>
      <c r="K562" s="280" t="s">
        <v>215</v>
      </c>
      <c r="L562" s="285"/>
      <c r="M562" s="286" t="s">
        <v>19</v>
      </c>
      <c r="N562" s="287" t="s">
        <v>42</v>
      </c>
      <c r="O562" s="87"/>
      <c r="P562" s="225">
        <f>O562*H562</f>
        <v>0</v>
      </c>
      <c r="Q562" s="225">
        <v>0.00081999999999999998</v>
      </c>
      <c r="R562" s="225">
        <f>Q562*H562</f>
        <v>0.18614</v>
      </c>
      <c r="S562" s="225">
        <v>0</v>
      </c>
      <c r="T562" s="226">
        <f>S562*H562</f>
        <v>0</v>
      </c>
      <c r="U562" s="41"/>
      <c r="V562" s="41"/>
      <c r="W562" s="41"/>
      <c r="X562" s="41"/>
      <c r="Y562" s="41"/>
      <c r="Z562" s="41"/>
      <c r="AA562" s="41"/>
      <c r="AB562" s="41"/>
      <c r="AC562" s="41"/>
      <c r="AD562" s="41"/>
      <c r="AE562" s="41"/>
      <c r="AR562" s="227" t="s">
        <v>250</v>
      </c>
      <c r="AT562" s="227" t="s">
        <v>681</v>
      </c>
      <c r="AU562" s="227" t="s">
        <v>81</v>
      </c>
      <c r="AY562" s="20" t="s">
        <v>209</v>
      </c>
      <c r="BE562" s="228">
        <f>IF(N562="základní",J562,0)</f>
        <v>0</v>
      </c>
      <c r="BF562" s="228">
        <f>IF(N562="snížená",J562,0)</f>
        <v>0</v>
      </c>
      <c r="BG562" s="228">
        <f>IF(N562="zákl. přenesená",J562,0)</f>
        <v>0</v>
      </c>
      <c r="BH562" s="228">
        <f>IF(N562="sníž. přenesená",J562,0)</f>
        <v>0</v>
      </c>
      <c r="BI562" s="228">
        <f>IF(N562="nulová",J562,0)</f>
        <v>0</v>
      </c>
      <c r="BJ562" s="20" t="s">
        <v>79</v>
      </c>
      <c r="BK562" s="228">
        <f>ROUND(I562*H562,2)</f>
        <v>0</v>
      </c>
      <c r="BL562" s="20" t="s">
        <v>216</v>
      </c>
      <c r="BM562" s="227" t="s">
        <v>883</v>
      </c>
    </row>
    <row r="563" s="2" customFormat="1" ht="24.15" customHeight="1">
      <c r="A563" s="41"/>
      <c r="B563" s="42"/>
      <c r="C563" s="216" t="s">
        <v>884</v>
      </c>
      <c r="D563" s="216" t="s">
        <v>211</v>
      </c>
      <c r="E563" s="217" t="s">
        <v>885</v>
      </c>
      <c r="F563" s="218" t="s">
        <v>886</v>
      </c>
      <c r="G563" s="219" t="s">
        <v>214</v>
      </c>
      <c r="H563" s="220">
        <v>81</v>
      </c>
      <c r="I563" s="221"/>
      <c r="J563" s="222">
        <f>ROUND(I563*H563,2)</f>
        <v>0</v>
      </c>
      <c r="K563" s="218" t="s">
        <v>215</v>
      </c>
      <c r="L563" s="47"/>
      <c r="M563" s="223" t="s">
        <v>19</v>
      </c>
      <c r="N563" s="224" t="s">
        <v>42</v>
      </c>
      <c r="O563" s="87"/>
      <c r="P563" s="225">
        <f>O563*H563</f>
        <v>0</v>
      </c>
      <c r="Q563" s="225">
        <v>0</v>
      </c>
      <c r="R563" s="225">
        <f>Q563*H563</f>
        <v>0</v>
      </c>
      <c r="S563" s="225">
        <v>0</v>
      </c>
      <c r="T563" s="226">
        <f>S563*H563</f>
        <v>0</v>
      </c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R563" s="227" t="s">
        <v>216</v>
      </c>
      <c r="AT563" s="227" t="s">
        <v>211</v>
      </c>
      <c r="AU563" s="227" t="s">
        <v>81</v>
      </c>
      <c r="AY563" s="20" t="s">
        <v>209</v>
      </c>
      <c r="BE563" s="228">
        <f>IF(N563="základní",J563,0)</f>
        <v>0</v>
      </c>
      <c r="BF563" s="228">
        <f>IF(N563="snížená",J563,0)</f>
        <v>0</v>
      </c>
      <c r="BG563" s="228">
        <f>IF(N563="zákl. přenesená",J563,0)</f>
        <v>0</v>
      </c>
      <c r="BH563" s="228">
        <f>IF(N563="sníž. přenesená",J563,0)</f>
        <v>0</v>
      </c>
      <c r="BI563" s="228">
        <f>IF(N563="nulová",J563,0)</f>
        <v>0</v>
      </c>
      <c r="BJ563" s="20" t="s">
        <v>79</v>
      </c>
      <c r="BK563" s="228">
        <f>ROUND(I563*H563,2)</f>
        <v>0</v>
      </c>
      <c r="BL563" s="20" t="s">
        <v>216</v>
      </c>
      <c r="BM563" s="227" t="s">
        <v>887</v>
      </c>
    </row>
    <row r="564" s="2" customFormat="1">
      <c r="A564" s="41"/>
      <c r="B564" s="42"/>
      <c r="C564" s="43"/>
      <c r="D564" s="229" t="s">
        <v>218</v>
      </c>
      <c r="E564" s="43"/>
      <c r="F564" s="230" t="s">
        <v>888</v>
      </c>
      <c r="G564" s="43"/>
      <c r="H564" s="43"/>
      <c r="I564" s="231"/>
      <c r="J564" s="43"/>
      <c r="K564" s="43"/>
      <c r="L564" s="47"/>
      <c r="M564" s="232"/>
      <c r="N564" s="233"/>
      <c r="O564" s="87"/>
      <c r="P564" s="87"/>
      <c r="Q564" s="87"/>
      <c r="R564" s="87"/>
      <c r="S564" s="87"/>
      <c r="T564" s="88"/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T564" s="20" t="s">
        <v>218</v>
      </c>
      <c r="AU564" s="20" t="s">
        <v>81</v>
      </c>
    </row>
    <row r="565" s="2" customFormat="1" ht="16.5" customHeight="1">
      <c r="A565" s="41"/>
      <c r="B565" s="42"/>
      <c r="C565" s="278" t="s">
        <v>889</v>
      </c>
      <c r="D565" s="278" t="s">
        <v>681</v>
      </c>
      <c r="E565" s="279" t="s">
        <v>890</v>
      </c>
      <c r="F565" s="280" t="s">
        <v>891</v>
      </c>
      <c r="G565" s="281" t="s">
        <v>214</v>
      </c>
      <c r="H565" s="282">
        <v>17</v>
      </c>
      <c r="I565" s="283"/>
      <c r="J565" s="284">
        <f>ROUND(I565*H565,2)</f>
        <v>0</v>
      </c>
      <c r="K565" s="280" t="s">
        <v>19</v>
      </c>
      <c r="L565" s="285"/>
      <c r="M565" s="286" t="s">
        <v>19</v>
      </c>
      <c r="N565" s="287" t="s">
        <v>42</v>
      </c>
      <c r="O565" s="87"/>
      <c r="P565" s="225">
        <f>O565*H565</f>
        <v>0</v>
      </c>
      <c r="Q565" s="225">
        <v>0.0067000000000000002</v>
      </c>
      <c r="R565" s="225">
        <f>Q565*H565</f>
        <v>0.1139</v>
      </c>
      <c r="S565" s="225">
        <v>0</v>
      </c>
      <c r="T565" s="226">
        <f>S565*H565</f>
        <v>0</v>
      </c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R565" s="227" t="s">
        <v>250</v>
      </c>
      <c r="AT565" s="227" t="s">
        <v>681</v>
      </c>
      <c r="AU565" s="227" t="s">
        <v>81</v>
      </c>
      <c r="AY565" s="20" t="s">
        <v>209</v>
      </c>
      <c r="BE565" s="228">
        <f>IF(N565="základní",J565,0)</f>
        <v>0</v>
      </c>
      <c r="BF565" s="228">
        <f>IF(N565="snížená",J565,0)</f>
        <v>0</v>
      </c>
      <c r="BG565" s="228">
        <f>IF(N565="zákl. přenesená",J565,0)</f>
        <v>0</v>
      </c>
      <c r="BH565" s="228">
        <f>IF(N565="sníž. přenesená",J565,0)</f>
        <v>0</v>
      </c>
      <c r="BI565" s="228">
        <f>IF(N565="nulová",J565,0)</f>
        <v>0</v>
      </c>
      <c r="BJ565" s="20" t="s">
        <v>79</v>
      </c>
      <c r="BK565" s="228">
        <f>ROUND(I565*H565,2)</f>
        <v>0</v>
      </c>
      <c r="BL565" s="20" t="s">
        <v>216</v>
      </c>
      <c r="BM565" s="227" t="s">
        <v>892</v>
      </c>
    </row>
    <row r="566" s="2" customFormat="1" ht="16.5" customHeight="1">
      <c r="A566" s="41"/>
      <c r="B566" s="42"/>
      <c r="C566" s="278" t="s">
        <v>893</v>
      </c>
      <c r="D566" s="278" t="s">
        <v>681</v>
      </c>
      <c r="E566" s="279" t="s">
        <v>894</v>
      </c>
      <c r="F566" s="280" t="s">
        <v>895</v>
      </c>
      <c r="G566" s="281" t="s">
        <v>214</v>
      </c>
      <c r="H566" s="282">
        <v>7</v>
      </c>
      <c r="I566" s="283"/>
      <c r="J566" s="284">
        <f>ROUND(I566*H566,2)</f>
        <v>0</v>
      </c>
      <c r="K566" s="280" t="s">
        <v>19</v>
      </c>
      <c r="L566" s="285"/>
      <c r="M566" s="286" t="s">
        <v>19</v>
      </c>
      <c r="N566" s="287" t="s">
        <v>42</v>
      </c>
      <c r="O566" s="87"/>
      <c r="P566" s="225">
        <f>O566*H566</f>
        <v>0</v>
      </c>
      <c r="Q566" s="225">
        <v>0.0067000000000000002</v>
      </c>
      <c r="R566" s="225">
        <f>Q566*H566</f>
        <v>0.046900000000000004</v>
      </c>
      <c r="S566" s="225">
        <v>0</v>
      </c>
      <c r="T566" s="226">
        <f>S566*H566</f>
        <v>0</v>
      </c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R566" s="227" t="s">
        <v>250</v>
      </c>
      <c r="AT566" s="227" t="s">
        <v>681</v>
      </c>
      <c r="AU566" s="227" t="s">
        <v>81</v>
      </c>
      <c r="AY566" s="20" t="s">
        <v>209</v>
      </c>
      <c r="BE566" s="228">
        <f>IF(N566="základní",J566,0)</f>
        <v>0</v>
      </c>
      <c r="BF566" s="228">
        <f>IF(N566="snížená",J566,0)</f>
        <v>0</v>
      </c>
      <c r="BG566" s="228">
        <f>IF(N566="zákl. přenesená",J566,0)</f>
        <v>0</v>
      </c>
      <c r="BH566" s="228">
        <f>IF(N566="sníž. přenesená",J566,0)</f>
        <v>0</v>
      </c>
      <c r="BI566" s="228">
        <f>IF(N566="nulová",J566,0)</f>
        <v>0</v>
      </c>
      <c r="BJ566" s="20" t="s">
        <v>79</v>
      </c>
      <c r="BK566" s="228">
        <f>ROUND(I566*H566,2)</f>
        <v>0</v>
      </c>
      <c r="BL566" s="20" t="s">
        <v>216</v>
      </c>
      <c r="BM566" s="227" t="s">
        <v>896</v>
      </c>
    </row>
    <row r="567" s="2" customFormat="1" ht="16.5" customHeight="1">
      <c r="A567" s="41"/>
      <c r="B567" s="42"/>
      <c r="C567" s="278" t="s">
        <v>897</v>
      </c>
      <c r="D567" s="278" t="s">
        <v>681</v>
      </c>
      <c r="E567" s="279" t="s">
        <v>898</v>
      </c>
      <c r="F567" s="280" t="s">
        <v>899</v>
      </c>
      <c r="G567" s="281" t="s">
        <v>214</v>
      </c>
      <c r="H567" s="282">
        <v>8</v>
      </c>
      <c r="I567" s="283"/>
      <c r="J567" s="284">
        <f>ROUND(I567*H567,2)</f>
        <v>0</v>
      </c>
      <c r="K567" s="280" t="s">
        <v>19</v>
      </c>
      <c r="L567" s="285"/>
      <c r="M567" s="286" t="s">
        <v>19</v>
      </c>
      <c r="N567" s="287" t="s">
        <v>42</v>
      </c>
      <c r="O567" s="87"/>
      <c r="P567" s="225">
        <f>O567*H567</f>
        <v>0</v>
      </c>
      <c r="Q567" s="225">
        <v>0.0067000000000000002</v>
      </c>
      <c r="R567" s="225">
        <f>Q567*H567</f>
        <v>0.053600000000000002</v>
      </c>
      <c r="S567" s="225">
        <v>0</v>
      </c>
      <c r="T567" s="226">
        <f>S567*H567</f>
        <v>0</v>
      </c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R567" s="227" t="s">
        <v>250</v>
      </c>
      <c r="AT567" s="227" t="s">
        <v>681</v>
      </c>
      <c r="AU567" s="227" t="s">
        <v>81</v>
      </c>
      <c r="AY567" s="20" t="s">
        <v>209</v>
      </c>
      <c r="BE567" s="228">
        <f>IF(N567="základní",J567,0)</f>
        <v>0</v>
      </c>
      <c r="BF567" s="228">
        <f>IF(N567="snížená",J567,0)</f>
        <v>0</v>
      </c>
      <c r="BG567" s="228">
        <f>IF(N567="zákl. přenesená",J567,0)</f>
        <v>0</v>
      </c>
      <c r="BH567" s="228">
        <f>IF(N567="sníž. přenesená",J567,0)</f>
        <v>0</v>
      </c>
      <c r="BI567" s="228">
        <f>IF(N567="nulová",J567,0)</f>
        <v>0</v>
      </c>
      <c r="BJ567" s="20" t="s">
        <v>79</v>
      </c>
      <c r="BK567" s="228">
        <f>ROUND(I567*H567,2)</f>
        <v>0</v>
      </c>
      <c r="BL567" s="20" t="s">
        <v>216</v>
      </c>
      <c r="BM567" s="227" t="s">
        <v>900</v>
      </c>
    </row>
    <row r="568" s="2" customFormat="1" ht="16.5" customHeight="1">
      <c r="A568" s="41"/>
      <c r="B568" s="42"/>
      <c r="C568" s="278" t="s">
        <v>901</v>
      </c>
      <c r="D568" s="278" t="s">
        <v>681</v>
      </c>
      <c r="E568" s="279" t="s">
        <v>902</v>
      </c>
      <c r="F568" s="280" t="s">
        <v>903</v>
      </c>
      <c r="G568" s="281" t="s">
        <v>214</v>
      </c>
      <c r="H568" s="282">
        <v>17</v>
      </c>
      <c r="I568" s="283"/>
      <c r="J568" s="284">
        <f>ROUND(I568*H568,2)</f>
        <v>0</v>
      </c>
      <c r="K568" s="280" t="s">
        <v>215</v>
      </c>
      <c r="L568" s="285"/>
      <c r="M568" s="286" t="s">
        <v>19</v>
      </c>
      <c r="N568" s="287" t="s">
        <v>42</v>
      </c>
      <c r="O568" s="87"/>
      <c r="P568" s="225">
        <f>O568*H568</f>
        <v>0</v>
      </c>
      <c r="Q568" s="225">
        <v>0.0067000000000000002</v>
      </c>
      <c r="R568" s="225">
        <f>Q568*H568</f>
        <v>0.1139</v>
      </c>
      <c r="S568" s="225">
        <v>0</v>
      </c>
      <c r="T568" s="226">
        <f>S568*H568</f>
        <v>0</v>
      </c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R568" s="227" t="s">
        <v>250</v>
      </c>
      <c r="AT568" s="227" t="s">
        <v>681</v>
      </c>
      <c r="AU568" s="227" t="s">
        <v>81</v>
      </c>
      <c r="AY568" s="20" t="s">
        <v>209</v>
      </c>
      <c r="BE568" s="228">
        <f>IF(N568="základní",J568,0)</f>
        <v>0</v>
      </c>
      <c r="BF568" s="228">
        <f>IF(N568="snížená",J568,0)</f>
        <v>0</v>
      </c>
      <c r="BG568" s="228">
        <f>IF(N568="zákl. přenesená",J568,0)</f>
        <v>0</v>
      </c>
      <c r="BH568" s="228">
        <f>IF(N568="sníž. přenesená",J568,0)</f>
        <v>0</v>
      </c>
      <c r="BI568" s="228">
        <f>IF(N568="nulová",J568,0)</f>
        <v>0</v>
      </c>
      <c r="BJ568" s="20" t="s">
        <v>79</v>
      </c>
      <c r="BK568" s="228">
        <f>ROUND(I568*H568,2)</f>
        <v>0</v>
      </c>
      <c r="BL568" s="20" t="s">
        <v>216</v>
      </c>
      <c r="BM568" s="227" t="s">
        <v>904</v>
      </c>
    </row>
    <row r="569" s="13" customFormat="1">
      <c r="A569" s="13"/>
      <c r="B569" s="234"/>
      <c r="C569" s="235"/>
      <c r="D569" s="236" t="s">
        <v>220</v>
      </c>
      <c r="E569" s="237" t="s">
        <v>19</v>
      </c>
      <c r="F569" s="238" t="s">
        <v>812</v>
      </c>
      <c r="G569" s="235"/>
      <c r="H569" s="237" t="s">
        <v>19</v>
      </c>
      <c r="I569" s="239"/>
      <c r="J569" s="235"/>
      <c r="K569" s="235"/>
      <c r="L569" s="240"/>
      <c r="M569" s="241"/>
      <c r="N569" s="242"/>
      <c r="O569" s="242"/>
      <c r="P569" s="242"/>
      <c r="Q569" s="242"/>
      <c r="R569" s="242"/>
      <c r="S569" s="242"/>
      <c r="T569" s="24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44" t="s">
        <v>220</v>
      </c>
      <c r="AU569" s="244" t="s">
        <v>81</v>
      </c>
      <c r="AV569" s="13" t="s">
        <v>79</v>
      </c>
      <c r="AW569" s="13" t="s">
        <v>32</v>
      </c>
      <c r="AX569" s="13" t="s">
        <v>71</v>
      </c>
      <c r="AY569" s="244" t="s">
        <v>209</v>
      </c>
    </row>
    <row r="570" s="13" customFormat="1">
      <c r="A570" s="13"/>
      <c r="B570" s="234"/>
      <c r="C570" s="235"/>
      <c r="D570" s="236" t="s">
        <v>220</v>
      </c>
      <c r="E570" s="237" t="s">
        <v>19</v>
      </c>
      <c r="F570" s="238" t="s">
        <v>433</v>
      </c>
      <c r="G570" s="235"/>
      <c r="H570" s="237" t="s">
        <v>19</v>
      </c>
      <c r="I570" s="239"/>
      <c r="J570" s="235"/>
      <c r="K570" s="235"/>
      <c r="L570" s="240"/>
      <c r="M570" s="241"/>
      <c r="N570" s="242"/>
      <c r="O570" s="242"/>
      <c r="P570" s="242"/>
      <c r="Q570" s="242"/>
      <c r="R570" s="242"/>
      <c r="S570" s="242"/>
      <c r="T570" s="24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T570" s="244" t="s">
        <v>220</v>
      </c>
      <c r="AU570" s="244" t="s">
        <v>81</v>
      </c>
      <c r="AV570" s="13" t="s">
        <v>79</v>
      </c>
      <c r="AW570" s="13" t="s">
        <v>32</v>
      </c>
      <c r="AX570" s="13" t="s">
        <v>71</v>
      </c>
      <c r="AY570" s="244" t="s">
        <v>209</v>
      </c>
    </row>
    <row r="571" s="14" customFormat="1">
      <c r="A571" s="14"/>
      <c r="B571" s="245"/>
      <c r="C571" s="246"/>
      <c r="D571" s="236" t="s">
        <v>220</v>
      </c>
      <c r="E571" s="247" t="s">
        <v>19</v>
      </c>
      <c r="F571" s="248" t="s">
        <v>311</v>
      </c>
      <c r="G571" s="246"/>
      <c r="H571" s="249">
        <v>17</v>
      </c>
      <c r="I571" s="250"/>
      <c r="J571" s="246"/>
      <c r="K571" s="246"/>
      <c r="L571" s="251"/>
      <c r="M571" s="252"/>
      <c r="N571" s="253"/>
      <c r="O571" s="253"/>
      <c r="P571" s="253"/>
      <c r="Q571" s="253"/>
      <c r="R571" s="253"/>
      <c r="S571" s="253"/>
      <c r="T571" s="25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T571" s="255" t="s">
        <v>220</v>
      </c>
      <c r="AU571" s="255" t="s">
        <v>81</v>
      </c>
      <c r="AV571" s="14" t="s">
        <v>81</v>
      </c>
      <c r="AW571" s="14" t="s">
        <v>32</v>
      </c>
      <c r="AX571" s="14" t="s">
        <v>79</v>
      </c>
      <c r="AY571" s="255" t="s">
        <v>209</v>
      </c>
    </row>
    <row r="572" s="2" customFormat="1" ht="16.5" customHeight="1">
      <c r="A572" s="41"/>
      <c r="B572" s="42"/>
      <c r="C572" s="278" t="s">
        <v>905</v>
      </c>
      <c r="D572" s="278" t="s">
        <v>681</v>
      </c>
      <c r="E572" s="279" t="s">
        <v>906</v>
      </c>
      <c r="F572" s="280" t="s">
        <v>907</v>
      </c>
      <c r="G572" s="281" t="s">
        <v>214</v>
      </c>
      <c r="H572" s="282">
        <v>16</v>
      </c>
      <c r="I572" s="283"/>
      <c r="J572" s="284">
        <f>ROUND(I572*H572,2)</f>
        <v>0</v>
      </c>
      <c r="K572" s="280" t="s">
        <v>215</v>
      </c>
      <c r="L572" s="285"/>
      <c r="M572" s="286" t="s">
        <v>19</v>
      </c>
      <c r="N572" s="287" t="s">
        <v>42</v>
      </c>
      <c r="O572" s="87"/>
      <c r="P572" s="225">
        <f>O572*H572</f>
        <v>0</v>
      </c>
      <c r="Q572" s="225">
        <v>0.00172</v>
      </c>
      <c r="R572" s="225">
        <f>Q572*H572</f>
        <v>0.027519999999999999</v>
      </c>
      <c r="S572" s="225">
        <v>0</v>
      </c>
      <c r="T572" s="226">
        <f>S572*H572</f>
        <v>0</v>
      </c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R572" s="227" t="s">
        <v>250</v>
      </c>
      <c r="AT572" s="227" t="s">
        <v>681</v>
      </c>
      <c r="AU572" s="227" t="s">
        <v>81</v>
      </c>
      <c r="AY572" s="20" t="s">
        <v>209</v>
      </c>
      <c r="BE572" s="228">
        <f>IF(N572="základní",J572,0)</f>
        <v>0</v>
      </c>
      <c r="BF572" s="228">
        <f>IF(N572="snížená",J572,0)</f>
        <v>0</v>
      </c>
      <c r="BG572" s="228">
        <f>IF(N572="zákl. přenesená",J572,0)</f>
        <v>0</v>
      </c>
      <c r="BH572" s="228">
        <f>IF(N572="sníž. přenesená",J572,0)</f>
        <v>0</v>
      </c>
      <c r="BI572" s="228">
        <f>IF(N572="nulová",J572,0)</f>
        <v>0</v>
      </c>
      <c r="BJ572" s="20" t="s">
        <v>79</v>
      </c>
      <c r="BK572" s="228">
        <f>ROUND(I572*H572,2)</f>
        <v>0</v>
      </c>
      <c r="BL572" s="20" t="s">
        <v>216</v>
      </c>
      <c r="BM572" s="227" t="s">
        <v>908</v>
      </c>
    </row>
    <row r="573" s="2" customFormat="1" ht="16.5" customHeight="1">
      <c r="A573" s="41"/>
      <c r="B573" s="42"/>
      <c r="C573" s="278" t="s">
        <v>909</v>
      </c>
      <c r="D573" s="278" t="s">
        <v>681</v>
      </c>
      <c r="E573" s="279" t="s">
        <v>910</v>
      </c>
      <c r="F573" s="280" t="s">
        <v>911</v>
      </c>
      <c r="G573" s="281" t="s">
        <v>214</v>
      </c>
      <c r="H573" s="282">
        <v>16</v>
      </c>
      <c r="I573" s="283"/>
      <c r="J573" s="284">
        <f>ROUND(I573*H573,2)</f>
        <v>0</v>
      </c>
      <c r="K573" s="280" t="s">
        <v>19</v>
      </c>
      <c r="L573" s="285"/>
      <c r="M573" s="286" t="s">
        <v>19</v>
      </c>
      <c r="N573" s="287" t="s">
        <v>42</v>
      </c>
      <c r="O573" s="87"/>
      <c r="P573" s="225">
        <f>O573*H573</f>
        <v>0</v>
      </c>
      <c r="Q573" s="225">
        <v>0</v>
      </c>
      <c r="R573" s="225">
        <f>Q573*H573</f>
        <v>0</v>
      </c>
      <c r="S573" s="225">
        <v>0</v>
      </c>
      <c r="T573" s="226">
        <f>S573*H573</f>
        <v>0</v>
      </c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R573" s="227" t="s">
        <v>250</v>
      </c>
      <c r="AT573" s="227" t="s">
        <v>681</v>
      </c>
      <c r="AU573" s="227" t="s">
        <v>81</v>
      </c>
      <c r="AY573" s="20" t="s">
        <v>209</v>
      </c>
      <c r="BE573" s="228">
        <f>IF(N573="základní",J573,0)</f>
        <v>0</v>
      </c>
      <c r="BF573" s="228">
        <f>IF(N573="snížená",J573,0)</f>
        <v>0</v>
      </c>
      <c r="BG573" s="228">
        <f>IF(N573="zákl. přenesená",J573,0)</f>
        <v>0</v>
      </c>
      <c r="BH573" s="228">
        <f>IF(N573="sníž. přenesená",J573,0)</f>
        <v>0</v>
      </c>
      <c r="BI573" s="228">
        <f>IF(N573="nulová",J573,0)</f>
        <v>0</v>
      </c>
      <c r="BJ573" s="20" t="s">
        <v>79</v>
      </c>
      <c r="BK573" s="228">
        <f>ROUND(I573*H573,2)</f>
        <v>0</v>
      </c>
      <c r="BL573" s="20" t="s">
        <v>216</v>
      </c>
      <c r="BM573" s="227" t="s">
        <v>912</v>
      </c>
    </row>
    <row r="574" s="2" customFormat="1" ht="24.15" customHeight="1">
      <c r="A574" s="41"/>
      <c r="B574" s="42"/>
      <c r="C574" s="216" t="s">
        <v>913</v>
      </c>
      <c r="D574" s="216" t="s">
        <v>211</v>
      </c>
      <c r="E574" s="217" t="s">
        <v>914</v>
      </c>
      <c r="F574" s="218" t="s">
        <v>915</v>
      </c>
      <c r="G574" s="219" t="s">
        <v>214</v>
      </c>
      <c r="H574" s="220">
        <v>6</v>
      </c>
      <c r="I574" s="221"/>
      <c r="J574" s="222">
        <f>ROUND(I574*H574,2)</f>
        <v>0</v>
      </c>
      <c r="K574" s="218" t="s">
        <v>215</v>
      </c>
      <c r="L574" s="47"/>
      <c r="M574" s="223" t="s">
        <v>19</v>
      </c>
      <c r="N574" s="224" t="s">
        <v>42</v>
      </c>
      <c r="O574" s="87"/>
      <c r="P574" s="225">
        <f>O574*H574</f>
        <v>0</v>
      </c>
      <c r="Q574" s="225">
        <v>0.0016199999999999999</v>
      </c>
      <c r="R574" s="225">
        <f>Q574*H574</f>
        <v>0.0097199999999999995</v>
      </c>
      <c r="S574" s="225">
        <v>0</v>
      </c>
      <c r="T574" s="226">
        <f>S574*H574</f>
        <v>0</v>
      </c>
      <c r="U574" s="41"/>
      <c r="V574" s="41"/>
      <c r="W574" s="41"/>
      <c r="X574" s="41"/>
      <c r="Y574" s="41"/>
      <c r="Z574" s="41"/>
      <c r="AA574" s="41"/>
      <c r="AB574" s="41"/>
      <c r="AC574" s="41"/>
      <c r="AD574" s="41"/>
      <c r="AE574" s="41"/>
      <c r="AR574" s="227" t="s">
        <v>216</v>
      </c>
      <c r="AT574" s="227" t="s">
        <v>211</v>
      </c>
      <c r="AU574" s="227" t="s">
        <v>81</v>
      </c>
      <c r="AY574" s="20" t="s">
        <v>209</v>
      </c>
      <c r="BE574" s="228">
        <f>IF(N574="základní",J574,0)</f>
        <v>0</v>
      </c>
      <c r="BF574" s="228">
        <f>IF(N574="snížená",J574,0)</f>
        <v>0</v>
      </c>
      <c r="BG574" s="228">
        <f>IF(N574="zákl. přenesená",J574,0)</f>
        <v>0</v>
      </c>
      <c r="BH574" s="228">
        <f>IF(N574="sníž. přenesená",J574,0)</f>
        <v>0</v>
      </c>
      <c r="BI574" s="228">
        <f>IF(N574="nulová",J574,0)</f>
        <v>0</v>
      </c>
      <c r="BJ574" s="20" t="s">
        <v>79</v>
      </c>
      <c r="BK574" s="228">
        <f>ROUND(I574*H574,2)</f>
        <v>0</v>
      </c>
      <c r="BL574" s="20" t="s">
        <v>216</v>
      </c>
      <c r="BM574" s="227" t="s">
        <v>916</v>
      </c>
    </row>
    <row r="575" s="2" customFormat="1">
      <c r="A575" s="41"/>
      <c r="B575" s="42"/>
      <c r="C575" s="43"/>
      <c r="D575" s="229" t="s">
        <v>218</v>
      </c>
      <c r="E575" s="43"/>
      <c r="F575" s="230" t="s">
        <v>917</v>
      </c>
      <c r="G575" s="43"/>
      <c r="H575" s="43"/>
      <c r="I575" s="231"/>
      <c r="J575" s="43"/>
      <c r="K575" s="43"/>
      <c r="L575" s="47"/>
      <c r="M575" s="232"/>
      <c r="N575" s="233"/>
      <c r="O575" s="87"/>
      <c r="P575" s="87"/>
      <c r="Q575" s="87"/>
      <c r="R575" s="87"/>
      <c r="S575" s="87"/>
      <c r="T575" s="88"/>
      <c r="U575" s="41"/>
      <c r="V575" s="41"/>
      <c r="W575" s="41"/>
      <c r="X575" s="41"/>
      <c r="Y575" s="41"/>
      <c r="Z575" s="41"/>
      <c r="AA575" s="41"/>
      <c r="AB575" s="41"/>
      <c r="AC575" s="41"/>
      <c r="AD575" s="41"/>
      <c r="AE575" s="41"/>
      <c r="AT575" s="20" t="s">
        <v>218</v>
      </c>
      <c r="AU575" s="20" t="s">
        <v>81</v>
      </c>
    </row>
    <row r="576" s="2" customFormat="1" ht="16.5" customHeight="1">
      <c r="A576" s="41"/>
      <c r="B576" s="42"/>
      <c r="C576" s="278" t="s">
        <v>918</v>
      </c>
      <c r="D576" s="278" t="s">
        <v>681</v>
      </c>
      <c r="E576" s="279" t="s">
        <v>919</v>
      </c>
      <c r="F576" s="280" t="s">
        <v>920</v>
      </c>
      <c r="G576" s="281" t="s">
        <v>214</v>
      </c>
      <c r="H576" s="282">
        <v>6</v>
      </c>
      <c r="I576" s="283"/>
      <c r="J576" s="284">
        <f>ROUND(I576*H576,2)</f>
        <v>0</v>
      </c>
      <c r="K576" s="280" t="s">
        <v>215</v>
      </c>
      <c r="L576" s="285"/>
      <c r="M576" s="286" t="s">
        <v>19</v>
      </c>
      <c r="N576" s="287" t="s">
        <v>42</v>
      </c>
      <c r="O576" s="87"/>
      <c r="P576" s="225">
        <f>O576*H576</f>
        <v>0</v>
      </c>
      <c r="Q576" s="225">
        <v>0.017999999999999999</v>
      </c>
      <c r="R576" s="225">
        <f>Q576*H576</f>
        <v>0.10799999999999999</v>
      </c>
      <c r="S576" s="225">
        <v>0</v>
      </c>
      <c r="T576" s="226">
        <f>S576*H576</f>
        <v>0</v>
      </c>
      <c r="U576" s="41"/>
      <c r="V576" s="41"/>
      <c r="W576" s="41"/>
      <c r="X576" s="41"/>
      <c r="Y576" s="41"/>
      <c r="Z576" s="41"/>
      <c r="AA576" s="41"/>
      <c r="AB576" s="41"/>
      <c r="AC576" s="41"/>
      <c r="AD576" s="41"/>
      <c r="AE576" s="41"/>
      <c r="AR576" s="227" t="s">
        <v>250</v>
      </c>
      <c r="AT576" s="227" t="s">
        <v>681</v>
      </c>
      <c r="AU576" s="227" t="s">
        <v>81</v>
      </c>
      <c r="AY576" s="20" t="s">
        <v>209</v>
      </c>
      <c r="BE576" s="228">
        <f>IF(N576="základní",J576,0)</f>
        <v>0</v>
      </c>
      <c r="BF576" s="228">
        <f>IF(N576="snížená",J576,0)</f>
        <v>0</v>
      </c>
      <c r="BG576" s="228">
        <f>IF(N576="zákl. přenesená",J576,0)</f>
        <v>0</v>
      </c>
      <c r="BH576" s="228">
        <f>IF(N576="sníž. přenesená",J576,0)</f>
        <v>0</v>
      </c>
      <c r="BI576" s="228">
        <f>IF(N576="nulová",J576,0)</f>
        <v>0</v>
      </c>
      <c r="BJ576" s="20" t="s">
        <v>79</v>
      </c>
      <c r="BK576" s="228">
        <f>ROUND(I576*H576,2)</f>
        <v>0</v>
      </c>
      <c r="BL576" s="20" t="s">
        <v>216</v>
      </c>
      <c r="BM576" s="227" t="s">
        <v>921</v>
      </c>
    </row>
    <row r="577" s="13" customFormat="1">
      <c r="A577" s="13"/>
      <c r="B577" s="234"/>
      <c r="C577" s="235"/>
      <c r="D577" s="236" t="s">
        <v>220</v>
      </c>
      <c r="E577" s="237" t="s">
        <v>19</v>
      </c>
      <c r="F577" s="238" t="s">
        <v>812</v>
      </c>
      <c r="G577" s="235"/>
      <c r="H577" s="237" t="s">
        <v>19</v>
      </c>
      <c r="I577" s="239"/>
      <c r="J577" s="235"/>
      <c r="K577" s="235"/>
      <c r="L577" s="240"/>
      <c r="M577" s="241"/>
      <c r="N577" s="242"/>
      <c r="O577" s="242"/>
      <c r="P577" s="242"/>
      <c r="Q577" s="242"/>
      <c r="R577" s="242"/>
      <c r="S577" s="242"/>
      <c r="T577" s="24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244" t="s">
        <v>220</v>
      </c>
      <c r="AU577" s="244" t="s">
        <v>81</v>
      </c>
      <c r="AV577" s="13" t="s">
        <v>79</v>
      </c>
      <c r="AW577" s="13" t="s">
        <v>32</v>
      </c>
      <c r="AX577" s="13" t="s">
        <v>71</v>
      </c>
      <c r="AY577" s="244" t="s">
        <v>209</v>
      </c>
    </row>
    <row r="578" s="13" customFormat="1">
      <c r="A578" s="13"/>
      <c r="B578" s="234"/>
      <c r="C578" s="235"/>
      <c r="D578" s="236" t="s">
        <v>220</v>
      </c>
      <c r="E578" s="237" t="s">
        <v>19</v>
      </c>
      <c r="F578" s="238" t="s">
        <v>433</v>
      </c>
      <c r="G578" s="235"/>
      <c r="H578" s="237" t="s">
        <v>19</v>
      </c>
      <c r="I578" s="239"/>
      <c r="J578" s="235"/>
      <c r="K578" s="235"/>
      <c r="L578" s="240"/>
      <c r="M578" s="241"/>
      <c r="N578" s="242"/>
      <c r="O578" s="242"/>
      <c r="P578" s="242"/>
      <c r="Q578" s="242"/>
      <c r="R578" s="242"/>
      <c r="S578" s="242"/>
      <c r="T578" s="24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44" t="s">
        <v>220</v>
      </c>
      <c r="AU578" s="244" t="s">
        <v>81</v>
      </c>
      <c r="AV578" s="13" t="s">
        <v>79</v>
      </c>
      <c r="AW578" s="13" t="s">
        <v>32</v>
      </c>
      <c r="AX578" s="13" t="s">
        <v>71</v>
      </c>
      <c r="AY578" s="244" t="s">
        <v>209</v>
      </c>
    </row>
    <row r="579" s="14" customFormat="1">
      <c r="A579" s="14"/>
      <c r="B579" s="245"/>
      <c r="C579" s="246"/>
      <c r="D579" s="236" t="s">
        <v>220</v>
      </c>
      <c r="E579" s="247" t="s">
        <v>19</v>
      </c>
      <c r="F579" s="248" t="s">
        <v>227</v>
      </c>
      <c r="G579" s="246"/>
      <c r="H579" s="249">
        <v>6</v>
      </c>
      <c r="I579" s="250"/>
      <c r="J579" s="246"/>
      <c r="K579" s="246"/>
      <c r="L579" s="251"/>
      <c r="M579" s="252"/>
      <c r="N579" s="253"/>
      <c r="O579" s="253"/>
      <c r="P579" s="253"/>
      <c r="Q579" s="253"/>
      <c r="R579" s="253"/>
      <c r="S579" s="253"/>
      <c r="T579" s="25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55" t="s">
        <v>220</v>
      </c>
      <c r="AU579" s="255" t="s">
        <v>81</v>
      </c>
      <c r="AV579" s="14" t="s">
        <v>81</v>
      </c>
      <c r="AW579" s="14" t="s">
        <v>32</v>
      </c>
      <c r="AX579" s="14" t="s">
        <v>79</v>
      </c>
      <c r="AY579" s="255" t="s">
        <v>209</v>
      </c>
    </row>
    <row r="580" s="2" customFormat="1" ht="16.5" customHeight="1">
      <c r="A580" s="41"/>
      <c r="B580" s="42"/>
      <c r="C580" s="278" t="s">
        <v>922</v>
      </c>
      <c r="D580" s="278" t="s">
        <v>681</v>
      </c>
      <c r="E580" s="279" t="s">
        <v>923</v>
      </c>
      <c r="F580" s="280" t="s">
        <v>924</v>
      </c>
      <c r="G580" s="281" t="s">
        <v>214</v>
      </c>
      <c r="H580" s="282">
        <v>6</v>
      </c>
      <c r="I580" s="283"/>
      <c r="J580" s="284">
        <f>ROUND(I580*H580,2)</f>
        <v>0</v>
      </c>
      <c r="K580" s="280" t="s">
        <v>19</v>
      </c>
      <c r="L580" s="285"/>
      <c r="M580" s="286" t="s">
        <v>19</v>
      </c>
      <c r="N580" s="287" t="s">
        <v>42</v>
      </c>
      <c r="O580" s="87"/>
      <c r="P580" s="225">
        <f>O580*H580</f>
        <v>0</v>
      </c>
      <c r="Q580" s="225">
        <v>0.0060000000000000001</v>
      </c>
      <c r="R580" s="225">
        <f>Q580*H580</f>
        <v>0.036000000000000004</v>
      </c>
      <c r="S580" s="225">
        <v>0</v>
      </c>
      <c r="T580" s="226">
        <f>S580*H580</f>
        <v>0</v>
      </c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R580" s="227" t="s">
        <v>250</v>
      </c>
      <c r="AT580" s="227" t="s">
        <v>681</v>
      </c>
      <c r="AU580" s="227" t="s">
        <v>81</v>
      </c>
      <c r="AY580" s="20" t="s">
        <v>209</v>
      </c>
      <c r="BE580" s="228">
        <f>IF(N580="základní",J580,0)</f>
        <v>0</v>
      </c>
      <c r="BF580" s="228">
        <f>IF(N580="snížená",J580,0)</f>
        <v>0</v>
      </c>
      <c r="BG580" s="228">
        <f>IF(N580="zákl. přenesená",J580,0)</f>
        <v>0</v>
      </c>
      <c r="BH580" s="228">
        <f>IF(N580="sníž. přenesená",J580,0)</f>
        <v>0</v>
      </c>
      <c r="BI580" s="228">
        <f>IF(N580="nulová",J580,0)</f>
        <v>0</v>
      </c>
      <c r="BJ580" s="20" t="s">
        <v>79</v>
      </c>
      <c r="BK580" s="228">
        <f>ROUND(I580*H580,2)</f>
        <v>0</v>
      </c>
      <c r="BL580" s="20" t="s">
        <v>216</v>
      </c>
      <c r="BM580" s="227" t="s">
        <v>925</v>
      </c>
    </row>
    <row r="581" s="2" customFormat="1" ht="16.5" customHeight="1">
      <c r="A581" s="41"/>
      <c r="B581" s="42"/>
      <c r="C581" s="216" t="s">
        <v>926</v>
      </c>
      <c r="D581" s="216" t="s">
        <v>211</v>
      </c>
      <c r="E581" s="217" t="s">
        <v>927</v>
      </c>
      <c r="F581" s="218" t="s">
        <v>928</v>
      </c>
      <c r="G581" s="219" t="s">
        <v>214</v>
      </c>
      <c r="H581" s="220">
        <v>6</v>
      </c>
      <c r="I581" s="221"/>
      <c r="J581" s="222">
        <f>ROUND(I581*H581,2)</f>
        <v>0</v>
      </c>
      <c r="K581" s="218" t="s">
        <v>215</v>
      </c>
      <c r="L581" s="47"/>
      <c r="M581" s="223" t="s">
        <v>19</v>
      </c>
      <c r="N581" s="224" t="s">
        <v>42</v>
      </c>
      <c r="O581" s="87"/>
      <c r="P581" s="225">
        <f>O581*H581</f>
        <v>0</v>
      </c>
      <c r="Q581" s="225">
        <v>0.0013600000000000001</v>
      </c>
      <c r="R581" s="225">
        <f>Q581*H581</f>
        <v>0.0081600000000000006</v>
      </c>
      <c r="S581" s="225">
        <v>0</v>
      </c>
      <c r="T581" s="226">
        <f>S581*H581</f>
        <v>0</v>
      </c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R581" s="227" t="s">
        <v>216</v>
      </c>
      <c r="AT581" s="227" t="s">
        <v>211</v>
      </c>
      <c r="AU581" s="227" t="s">
        <v>81</v>
      </c>
      <c r="AY581" s="20" t="s">
        <v>209</v>
      </c>
      <c r="BE581" s="228">
        <f>IF(N581="základní",J581,0)</f>
        <v>0</v>
      </c>
      <c r="BF581" s="228">
        <f>IF(N581="snížená",J581,0)</f>
        <v>0</v>
      </c>
      <c r="BG581" s="228">
        <f>IF(N581="zákl. přenesená",J581,0)</f>
        <v>0</v>
      </c>
      <c r="BH581" s="228">
        <f>IF(N581="sníž. přenesená",J581,0)</f>
        <v>0</v>
      </c>
      <c r="BI581" s="228">
        <f>IF(N581="nulová",J581,0)</f>
        <v>0</v>
      </c>
      <c r="BJ581" s="20" t="s">
        <v>79</v>
      </c>
      <c r="BK581" s="228">
        <f>ROUND(I581*H581,2)</f>
        <v>0</v>
      </c>
      <c r="BL581" s="20" t="s">
        <v>216</v>
      </c>
      <c r="BM581" s="227" t="s">
        <v>929</v>
      </c>
    </row>
    <row r="582" s="2" customFormat="1">
      <c r="A582" s="41"/>
      <c r="B582" s="42"/>
      <c r="C582" s="43"/>
      <c r="D582" s="229" t="s">
        <v>218</v>
      </c>
      <c r="E582" s="43"/>
      <c r="F582" s="230" t="s">
        <v>930</v>
      </c>
      <c r="G582" s="43"/>
      <c r="H582" s="43"/>
      <c r="I582" s="231"/>
      <c r="J582" s="43"/>
      <c r="K582" s="43"/>
      <c r="L582" s="47"/>
      <c r="M582" s="232"/>
      <c r="N582" s="233"/>
      <c r="O582" s="87"/>
      <c r="P582" s="87"/>
      <c r="Q582" s="87"/>
      <c r="R582" s="87"/>
      <c r="S582" s="87"/>
      <c r="T582" s="88"/>
      <c r="U582" s="41"/>
      <c r="V582" s="41"/>
      <c r="W582" s="41"/>
      <c r="X582" s="41"/>
      <c r="Y582" s="41"/>
      <c r="Z582" s="41"/>
      <c r="AA582" s="41"/>
      <c r="AB582" s="41"/>
      <c r="AC582" s="41"/>
      <c r="AD582" s="41"/>
      <c r="AE582" s="41"/>
      <c r="AT582" s="20" t="s">
        <v>218</v>
      </c>
      <c r="AU582" s="20" t="s">
        <v>81</v>
      </c>
    </row>
    <row r="583" s="2" customFormat="1" ht="16.5" customHeight="1">
      <c r="A583" s="41"/>
      <c r="B583" s="42"/>
      <c r="C583" s="278" t="s">
        <v>931</v>
      </c>
      <c r="D583" s="278" t="s">
        <v>681</v>
      </c>
      <c r="E583" s="279" t="s">
        <v>932</v>
      </c>
      <c r="F583" s="280" t="s">
        <v>933</v>
      </c>
      <c r="G583" s="281" t="s">
        <v>214</v>
      </c>
      <c r="H583" s="282">
        <v>6</v>
      </c>
      <c r="I583" s="283"/>
      <c r="J583" s="284">
        <f>ROUND(I583*H583,2)</f>
        <v>0</v>
      </c>
      <c r="K583" s="280" t="s">
        <v>19</v>
      </c>
      <c r="L583" s="285"/>
      <c r="M583" s="286" t="s">
        <v>19</v>
      </c>
      <c r="N583" s="287" t="s">
        <v>42</v>
      </c>
      <c r="O583" s="87"/>
      <c r="P583" s="225">
        <f>O583*H583</f>
        <v>0</v>
      </c>
      <c r="Q583" s="225">
        <v>0.032000000000000001</v>
      </c>
      <c r="R583" s="225">
        <f>Q583*H583</f>
        <v>0.192</v>
      </c>
      <c r="S583" s="225">
        <v>0</v>
      </c>
      <c r="T583" s="226">
        <f>S583*H583</f>
        <v>0</v>
      </c>
      <c r="U583" s="41"/>
      <c r="V583" s="41"/>
      <c r="W583" s="41"/>
      <c r="X583" s="41"/>
      <c r="Y583" s="41"/>
      <c r="Z583" s="41"/>
      <c r="AA583" s="41"/>
      <c r="AB583" s="41"/>
      <c r="AC583" s="41"/>
      <c r="AD583" s="41"/>
      <c r="AE583" s="41"/>
      <c r="AR583" s="227" t="s">
        <v>250</v>
      </c>
      <c r="AT583" s="227" t="s">
        <v>681</v>
      </c>
      <c r="AU583" s="227" t="s">
        <v>81</v>
      </c>
      <c r="AY583" s="20" t="s">
        <v>209</v>
      </c>
      <c r="BE583" s="228">
        <f>IF(N583="základní",J583,0)</f>
        <v>0</v>
      </c>
      <c r="BF583" s="228">
        <f>IF(N583="snížená",J583,0)</f>
        <v>0</v>
      </c>
      <c r="BG583" s="228">
        <f>IF(N583="zákl. přenesená",J583,0)</f>
        <v>0</v>
      </c>
      <c r="BH583" s="228">
        <f>IF(N583="sníž. přenesená",J583,0)</f>
        <v>0</v>
      </c>
      <c r="BI583" s="228">
        <f>IF(N583="nulová",J583,0)</f>
        <v>0</v>
      </c>
      <c r="BJ583" s="20" t="s">
        <v>79</v>
      </c>
      <c r="BK583" s="228">
        <f>ROUND(I583*H583,2)</f>
        <v>0</v>
      </c>
      <c r="BL583" s="20" t="s">
        <v>216</v>
      </c>
      <c r="BM583" s="227" t="s">
        <v>934</v>
      </c>
    </row>
    <row r="584" s="13" customFormat="1">
      <c r="A584" s="13"/>
      <c r="B584" s="234"/>
      <c r="C584" s="235"/>
      <c r="D584" s="236" t="s">
        <v>220</v>
      </c>
      <c r="E584" s="237" t="s">
        <v>19</v>
      </c>
      <c r="F584" s="238" t="s">
        <v>812</v>
      </c>
      <c r="G584" s="235"/>
      <c r="H584" s="237" t="s">
        <v>19</v>
      </c>
      <c r="I584" s="239"/>
      <c r="J584" s="235"/>
      <c r="K584" s="235"/>
      <c r="L584" s="240"/>
      <c r="M584" s="241"/>
      <c r="N584" s="242"/>
      <c r="O584" s="242"/>
      <c r="P584" s="242"/>
      <c r="Q584" s="242"/>
      <c r="R584" s="242"/>
      <c r="S584" s="242"/>
      <c r="T584" s="24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44" t="s">
        <v>220</v>
      </c>
      <c r="AU584" s="244" t="s">
        <v>81</v>
      </c>
      <c r="AV584" s="13" t="s">
        <v>79</v>
      </c>
      <c r="AW584" s="13" t="s">
        <v>32</v>
      </c>
      <c r="AX584" s="13" t="s">
        <v>71</v>
      </c>
      <c r="AY584" s="244" t="s">
        <v>209</v>
      </c>
    </row>
    <row r="585" s="13" customFormat="1">
      <c r="A585" s="13"/>
      <c r="B585" s="234"/>
      <c r="C585" s="235"/>
      <c r="D585" s="236" t="s">
        <v>220</v>
      </c>
      <c r="E585" s="237" t="s">
        <v>19</v>
      </c>
      <c r="F585" s="238" t="s">
        <v>433</v>
      </c>
      <c r="G585" s="235"/>
      <c r="H585" s="237" t="s">
        <v>19</v>
      </c>
      <c r="I585" s="239"/>
      <c r="J585" s="235"/>
      <c r="K585" s="235"/>
      <c r="L585" s="240"/>
      <c r="M585" s="241"/>
      <c r="N585" s="242"/>
      <c r="O585" s="242"/>
      <c r="P585" s="242"/>
      <c r="Q585" s="242"/>
      <c r="R585" s="242"/>
      <c r="S585" s="242"/>
      <c r="T585" s="24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244" t="s">
        <v>220</v>
      </c>
      <c r="AU585" s="244" t="s">
        <v>81</v>
      </c>
      <c r="AV585" s="13" t="s">
        <v>79</v>
      </c>
      <c r="AW585" s="13" t="s">
        <v>32</v>
      </c>
      <c r="AX585" s="13" t="s">
        <v>71</v>
      </c>
      <c r="AY585" s="244" t="s">
        <v>209</v>
      </c>
    </row>
    <row r="586" s="14" customFormat="1">
      <c r="A586" s="14"/>
      <c r="B586" s="245"/>
      <c r="C586" s="246"/>
      <c r="D586" s="236" t="s">
        <v>220</v>
      </c>
      <c r="E586" s="247" t="s">
        <v>19</v>
      </c>
      <c r="F586" s="248" t="s">
        <v>227</v>
      </c>
      <c r="G586" s="246"/>
      <c r="H586" s="249">
        <v>6</v>
      </c>
      <c r="I586" s="250"/>
      <c r="J586" s="246"/>
      <c r="K586" s="246"/>
      <c r="L586" s="251"/>
      <c r="M586" s="252"/>
      <c r="N586" s="253"/>
      <c r="O586" s="253"/>
      <c r="P586" s="253"/>
      <c r="Q586" s="253"/>
      <c r="R586" s="253"/>
      <c r="S586" s="253"/>
      <c r="T586" s="25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T586" s="255" t="s">
        <v>220</v>
      </c>
      <c r="AU586" s="255" t="s">
        <v>81</v>
      </c>
      <c r="AV586" s="14" t="s">
        <v>81</v>
      </c>
      <c r="AW586" s="14" t="s">
        <v>32</v>
      </c>
      <c r="AX586" s="14" t="s">
        <v>79</v>
      </c>
      <c r="AY586" s="255" t="s">
        <v>209</v>
      </c>
    </row>
    <row r="587" s="2" customFormat="1" ht="24.15" customHeight="1">
      <c r="A587" s="41"/>
      <c r="B587" s="42"/>
      <c r="C587" s="216" t="s">
        <v>935</v>
      </c>
      <c r="D587" s="216" t="s">
        <v>211</v>
      </c>
      <c r="E587" s="217" t="s">
        <v>936</v>
      </c>
      <c r="F587" s="218" t="s">
        <v>937</v>
      </c>
      <c r="G587" s="219" t="s">
        <v>214</v>
      </c>
      <c r="H587" s="220">
        <v>1</v>
      </c>
      <c r="I587" s="221"/>
      <c r="J587" s="222">
        <f>ROUND(I587*H587,2)</f>
        <v>0</v>
      </c>
      <c r="K587" s="218" t="s">
        <v>215</v>
      </c>
      <c r="L587" s="47"/>
      <c r="M587" s="223" t="s">
        <v>19</v>
      </c>
      <c r="N587" s="224" t="s">
        <v>42</v>
      </c>
      <c r="O587" s="87"/>
      <c r="P587" s="225">
        <f>O587*H587</f>
        <v>0</v>
      </c>
      <c r="Q587" s="225">
        <v>0.00281</v>
      </c>
      <c r="R587" s="225">
        <f>Q587*H587</f>
        <v>0.00281</v>
      </c>
      <c r="S587" s="225">
        <v>0</v>
      </c>
      <c r="T587" s="226">
        <f>S587*H587</f>
        <v>0</v>
      </c>
      <c r="U587" s="41"/>
      <c r="V587" s="41"/>
      <c r="W587" s="41"/>
      <c r="X587" s="41"/>
      <c r="Y587" s="41"/>
      <c r="Z587" s="41"/>
      <c r="AA587" s="41"/>
      <c r="AB587" s="41"/>
      <c r="AC587" s="41"/>
      <c r="AD587" s="41"/>
      <c r="AE587" s="41"/>
      <c r="AR587" s="227" t="s">
        <v>216</v>
      </c>
      <c r="AT587" s="227" t="s">
        <v>211</v>
      </c>
      <c r="AU587" s="227" t="s">
        <v>81</v>
      </c>
      <c r="AY587" s="20" t="s">
        <v>209</v>
      </c>
      <c r="BE587" s="228">
        <f>IF(N587="základní",J587,0)</f>
        <v>0</v>
      </c>
      <c r="BF587" s="228">
        <f>IF(N587="snížená",J587,0)</f>
        <v>0</v>
      </c>
      <c r="BG587" s="228">
        <f>IF(N587="zákl. přenesená",J587,0)</f>
        <v>0</v>
      </c>
      <c r="BH587" s="228">
        <f>IF(N587="sníž. přenesená",J587,0)</f>
        <v>0</v>
      </c>
      <c r="BI587" s="228">
        <f>IF(N587="nulová",J587,0)</f>
        <v>0</v>
      </c>
      <c r="BJ587" s="20" t="s">
        <v>79</v>
      </c>
      <c r="BK587" s="228">
        <f>ROUND(I587*H587,2)</f>
        <v>0</v>
      </c>
      <c r="BL587" s="20" t="s">
        <v>216</v>
      </c>
      <c r="BM587" s="227" t="s">
        <v>938</v>
      </c>
    </row>
    <row r="588" s="2" customFormat="1">
      <c r="A588" s="41"/>
      <c r="B588" s="42"/>
      <c r="C588" s="43"/>
      <c r="D588" s="229" t="s">
        <v>218</v>
      </c>
      <c r="E588" s="43"/>
      <c r="F588" s="230" t="s">
        <v>939</v>
      </c>
      <c r="G588" s="43"/>
      <c r="H588" s="43"/>
      <c r="I588" s="231"/>
      <c r="J588" s="43"/>
      <c r="K588" s="43"/>
      <c r="L588" s="47"/>
      <c r="M588" s="232"/>
      <c r="N588" s="233"/>
      <c r="O588" s="87"/>
      <c r="P588" s="87"/>
      <c r="Q588" s="87"/>
      <c r="R588" s="87"/>
      <c r="S588" s="87"/>
      <c r="T588" s="88"/>
      <c r="U588" s="41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T588" s="20" t="s">
        <v>218</v>
      </c>
      <c r="AU588" s="20" t="s">
        <v>81</v>
      </c>
    </row>
    <row r="589" s="2" customFormat="1" ht="16.5" customHeight="1">
      <c r="A589" s="41"/>
      <c r="B589" s="42"/>
      <c r="C589" s="278" t="s">
        <v>940</v>
      </c>
      <c r="D589" s="278" t="s">
        <v>681</v>
      </c>
      <c r="E589" s="279" t="s">
        <v>941</v>
      </c>
      <c r="F589" s="280" t="s">
        <v>942</v>
      </c>
      <c r="G589" s="281" t="s">
        <v>214</v>
      </c>
      <c r="H589" s="282">
        <v>1</v>
      </c>
      <c r="I589" s="283"/>
      <c r="J589" s="284">
        <f>ROUND(I589*H589,2)</f>
        <v>0</v>
      </c>
      <c r="K589" s="280" t="s">
        <v>215</v>
      </c>
      <c r="L589" s="285"/>
      <c r="M589" s="286" t="s">
        <v>19</v>
      </c>
      <c r="N589" s="287" t="s">
        <v>42</v>
      </c>
      <c r="O589" s="87"/>
      <c r="P589" s="225">
        <f>O589*H589</f>
        <v>0</v>
      </c>
      <c r="Q589" s="225">
        <v>0.045999999999999999</v>
      </c>
      <c r="R589" s="225">
        <f>Q589*H589</f>
        <v>0.045999999999999999</v>
      </c>
      <c r="S589" s="225">
        <v>0</v>
      </c>
      <c r="T589" s="226">
        <f>S589*H589</f>
        <v>0</v>
      </c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R589" s="227" t="s">
        <v>250</v>
      </c>
      <c r="AT589" s="227" t="s">
        <v>681</v>
      </c>
      <c r="AU589" s="227" t="s">
        <v>81</v>
      </c>
      <c r="AY589" s="20" t="s">
        <v>209</v>
      </c>
      <c r="BE589" s="228">
        <f>IF(N589="základní",J589,0)</f>
        <v>0</v>
      </c>
      <c r="BF589" s="228">
        <f>IF(N589="snížená",J589,0)</f>
        <v>0</v>
      </c>
      <c r="BG589" s="228">
        <f>IF(N589="zákl. přenesená",J589,0)</f>
        <v>0</v>
      </c>
      <c r="BH589" s="228">
        <f>IF(N589="sníž. přenesená",J589,0)</f>
        <v>0</v>
      </c>
      <c r="BI589" s="228">
        <f>IF(N589="nulová",J589,0)</f>
        <v>0</v>
      </c>
      <c r="BJ589" s="20" t="s">
        <v>79</v>
      </c>
      <c r="BK589" s="228">
        <f>ROUND(I589*H589,2)</f>
        <v>0</v>
      </c>
      <c r="BL589" s="20" t="s">
        <v>216</v>
      </c>
      <c r="BM589" s="227" t="s">
        <v>943</v>
      </c>
    </row>
    <row r="590" s="2" customFormat="1" ht="16.5" customHeight="1">
      <c r="A590" s="41"/>
      <c r="B590" s="42"/>
      <c r="C590" s="278" t="s">
        <v>944</v>
      </c>
      <c r="D590" s="278" t="s">
        <v>681</v>
      </c>
      <c r="E590" s="279" t="s">
        <v>945</v>
      </c>
      <c r="F590" s="280" t="s">
        <v>946</v>
      </c>
      <c r="G590" s="281" t="s">
        <v>214</v>
      </c>
      <c r="H590" s="282">
        <v>1</v>
      </c>
      <c r="I590" s="283"/>
      <c r="J590" s="284">
        <f>ROUND(I590*H590,2)</f>
        <v>0</v>
      </c>
      <c r="K590" s="280" t="s">
        <v>19</v>
      </c>
      <c r="L590" s="285"/>
      <c r="M590" s="286" t="s">
        <v>19</v>
      </c>
      <c r="N590" s="287" t="s">
        <v>42</v>
      </c>
      <c r="O590" s="87"/>
      <c r="P590" s="225">
        <f>O590*H590</f>
        <v>0</v>
      </c>
      <c r="Q590" s="225">
        <v>0.0060000000000000001</v>
      </c>
      <c r="R590" s="225">
        <f>Q590*H590</f>
        <v>0.0060000000000000001</v>
      </c>
      <c r="S590" s="225">
        <v>0</v>
      </c>
      <c r="T590" s="226">
        <f>S590*H590</f>
        <v>0</v>
      </c>
      <c r="U590" s="41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R590" s="227" t="s">
        <v>250</v>
      </c>
      <c r="AT590" s="227" t="s">
        <v>681</v>
      </c>
      <c r="AU590" s="227" t="s">
        <v>81</v>
      </c>
      <c r="AY590" s="20" t="s">
        <v>209</v>
      </c>
      <c r="BE590" s="228">
        <f>IF(N590="základní",J590,0)</f>
        <v>0</v>
      </c>
      <c r="BF590" s="228">
        <f>IF(N590="snížená",J590,0)</f>
        <v>0</v>
      </c>
      <c r="BG590" s="228">
        <f>IF(N590="zákl. přenesená",J590,0)</f>
        <v>0</v>
      </c>
      <c r="BH590" s="228">
        <f>IF(N590="sníž. přenesená",J590,0)</f>
        <v>0</v>
      </c>
      <c r="BI590" s="228">
        <f>IF(N590="nulová",J590,0)</f>
        <v>0</v>
      </c>
      <c r="BJ590" s="20" t="s">
        <v>79</v>
      </c>
      <c r="BK590" s="228">
        <f>ROUND(I590*H590,2)</f>
        <v>0</v>
      </c>
      <c r="BL590" s="20" t="s">
        <v>216</v>
      </c>
      <c r="BM590" s="227" t="s">
        <v>947</v>
      </c>
    </row>
    <row r="591" s="2" customFormat="1" ht="24.15" customHeight="1">
      <c r="A591" s="41"/>
      <c r="B591" s="42"/>
      <c r="C591" s="216" t="s">
        <v>948</v>
      </c>
      <c r="D591" s="216" t="s">
        <v>211</v>
      </c>
      <c r="E591" s="217" t="s">
        <v>949</v>
      </c>
      <c r="F591" s="218" t="s">
        <v>950</v>
      </c>
      <c r="G591" s="219" t="s">
        <v>214</v>
      </c>
      <c r="H591" s="220">
        <v>1</v>
      </c>
      <c r="I591" s="221"/>
      <c r="J591" s="222">
        <f>ROUND(I591*H591,2)</f>
        <v>0</v>
      </c>
      <c r="K591" s="218" t="s">
        <v>215</v>
      </c>
      <c r="L591" s="47"/>
      <c r="M591" s="223" t="s">
        <v>19</v>
      </c>
      <c r="N591" s="224" t="s">
        <v>42</v>
      </c>
      <c r="O591" s="87"/>
      <c r="P591" s="225">
        <f>O591*H591</f>
        <v>0</v>
      </c>
      <c r="Q591" s="225">
        <v>0</v>
      </c>
      <c r="R591" s="225">
        <f>Q591*H591</f>
        <v>0</v>
      </c>
      <c r="S591" s="225">
        <v>0</v>
      </c>
      <c r="T591" s="226">
        <f>S591*H591</f>
        <v>0</v>
      </c>
      <c r="U591" s="41"/>
      <c r="V591" s="41"/>
      <c r="W591" s="41"/>
      <c r="X591" s="41"/>
      <c r="Y591" s="41"/>
      <c r="Z591" s="41"/>
      <c r="AA591" s="41"/>
      <c r="AB591" s="41"/>
      <c r="AC591" s="41"/>
      <c r="AD591" s="41"/>
      <c r="AE591" s="41"/>
      <c r="AR591" s="227" t="s">
        <v>216</v>
      </c>
      <c r="AT591" s="227" t="s">
        <v>211</v>
      </c>
      <c r="AU591" s="227" t="s">
        <v>81</v>
      </c>
      <c r="AY591" s="20" t="s">
        <v>209</v>
      </c>
      <c r="BE591" s="228">
        <f>IF(N591="základní",J591,0)</f>
        <v>0</v>
      </c>
      <c r="BF591" s="228">
        <f>IF(N591="snížená",J591,0)</f>
        <v>0</v>
      </c>
      <c r="BG591" s="228">
        <f>IF(N591="zákl. přenesená",J591,0)</f>
        <v>0</v>
      </c>
      <c r="BH591" s="228">
        <f>IF(N591="sníž. přenesená",J591,0)</f>
        <v>0</v>
      </c>
      <c r="BI591" s="228">
        <f>IF(N591="nulová",J591,0)</f>
        <v>0</v>
      </c>
      <c r="BJ591" s="20" t="s">
        <v>79</v>
      </c>
      <c r="BK591" s="228">
        <f>ROUND(I591*H591,2)</f>
        <v>0</v>
      </c>
      <c r="BL591" s="20" t="s">
        <v>216</v>
      </c>
      <c r="BM591" s="227" t="s">
        <v>951</v>
      </c>
    </row>
    <row r="592" s="2" customFormat="1">
      <c r="A592" s="41"/>
      <c r="B592" s="42"/>
      <c r="C592" s="43"/>
      <c r="D592" s="229" t="s">
        <v>218</v>
      </c>
      <c r="E592" s="43"/>
      <c r="F592" s="230" t="s">
        <v>952</v>
      </c>
      <c r="G592" s="43"/>
      <c r="H592" s="43"/>
      <c r="I592" s="231"/>
      <c r="J592" s="43"/>
      <c r="K592" s="43"/>
      <c r="L592" s="47"/>
      <c r="M592" s="232"/>
      <c r="N592" s="233"/>
      <c r="O592" s="87"/>
      <c r="P592" s="87"/>
      <c r="Q592" s="87"/>
      <c r="R592" s="87"/>
      <c r="S592" s="87"/>
      <c r="T592" s="88"/>
      <c r="U592" s="41"/>
      <c r="V592" s="41"/>
      <c r="W592" s="41"/>
      <c r="X592" s="41"/>
      <c r="Y592" s="41"/>
      <c r="Z592" s="41"/>
      <c r="AA592" s="41"/>
      <c r="AB592" s="41"/>
      <c r="AC592" s="41"/>
      <c r="AD592" s="41"/>
      <c r="AE592" s="41"/>
      <c r="AT592" s="20" t="s">
        <v>218</v>
      </c>
      <c r="AU592" s="20" t="s">
        <v>81</v>
      </c>
    </row>
    <row r="593" s="2" customFormat="1" ht="16.5" customHeight="1">
      <c r="A593" s="41"/>
      <c r="B593" s="42"/>
      <c r="C593" s="278" t="s">
        <v>953</v>
      </c>
      <c r="D593" s="278" t="s">
        <v>681</v>
      </c>
      <c r="E593" s="279" t="s">
        <v>954</v>
      </c>
      <c r="F593" s="280" t="s">
        <v>955</v>
      </c>
      <c r="G593" s="281" t="s">
        <v>214</v>
      </c>
      <c r="H593" s="282">
        <v>1</v>
      </c>
      <c r="I593" s="283"/>
      <c r="J593" s="284">
        <f>ROUND(I593*H593,2)</f>
        <v>0</v>
      </c>
      <c r="K593" s="280" t="s">
        <v>215</v>
      </c>
      <c r="L593" s="285"/>
      <c r="M593" s="286" t="s">
        <v>19</v>
      </c>
      <c r="N593" s="287" t="s">
        <v>42</v>
      </c>
      <c r="O593" s="87"/>
      <c r="P593" s="225">
        <f>O593*H593</f>
        <v>0</v>
      </c>
      <c r="Q593" s="225">
        <v>0.119</v>
      </c>
      <c r="R593" s="225">
        <f>Q593*H593</f>
        <v>0.119</v>
      </c>
      <c r="S593" s="225">
        <v>0</v>
      </c>
      <c r="T593" s="226">
        <f>S593*H593</f>
        <v>0</v>
      </c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R593" s="227" t="s">
        <v>250</v>
      </c>
      <c r="AT593" s="227" t="s">
        <v>681</v>
      </c>
      <c r="AU593" s="227" t="s">
        <v>81</v>
      </c>
      <c r="AY593" s="20" t="s">
        <v>209</v>
      </c>
      <c r="BE593" s="228">
        <f>IF(N593="základní",J593,0)</f>
        <v>0</v>
      </c>
      <c r="BF593" s="228">
        <f>IF(N593="snížená",J593,0)</f>
        <v>0</v>
      </c>
      <c r="BG593" s="228">
        <f>IF(N593="zákl. přenesená",J593,0)</f>
        <v>0</v>
      </c>
      <c r="BH593" s="228">
        <f>IF(N593="sníž. přenesená",J593,0)</f>
        <v>0</v>
      </c>
      <c r="BI593" s="228">
        <f>IF(N593="nulová",J593,0)</f>
        <v>0</v>
      </c>
      <c r="BJ593" s="20" t="s">
        <v>79</v>
      </c>
      <c r="BK593" s="228">
        <f>ROUND(I593*H593,2)</f>
        <v>0</v>
      </c>
      <c r="BL593" s="20" t="s">
        <v>216</v>
      </c>
      <c r="BM593" s="227" t="s">
        <v>956</v>
      </c>
    </row>
    <row r="594" s="13" customFormat="1">
      <c r="A594" s="13"/>
      <c r="B594" s="234"/>
      <c r="C594" s="235"/>
      <c r="D594" s="236" t="s">
        <v>220</v>
      </c>
      <c r="E594" s="237" t="s">
        <v>19</v>
      </c>
      <c r="F594" s="238" t="s">
        <v>812</v>
      </c>
      <c r="G594" s="235"/>
      <c r="H594" s="237" t="s">
        <v>19</v>
      </c>
      <c r="I594" s="239"/>
      <c r="J594" s="235"/>
      <c r="K594" s="235"/>
      <c r="L594" s="240"/>
      <c r="M594" s="241"/>
      <c r="N594" s="242"/>
      <c r="O594" s="242"/>
      <c r="P594" s="242"/>
      <c r="Q594" s="242"/>
      <c r="R594" s="242"/>
      <c r="S594" s="242"/>
      <c r="T594" s="24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244" t="s">
        <v>220</v>
      </c>
      <c r="AU594" s="244" t="s">
        <v>81</v>
      </c>
      <c r="AV594" s="13" t="s">
        <v>79</v>
      </c>
      <c r="AW594" s="13" t="s">
        <v>32</v>
      </c>
      <c r="AX594" s="13" t="s">
        <v>71</v>
      </c>
      <c r="AY594" s="244" t="s">
        <v>209</v>
      </c>
    </row>
    <row r="595" s="14" customFormat="1">
      <c r="A595" s="14"/>
      <c r="B595" s="245"/>
      <c r="C595" s="246"/>
      <c r="D595" s="236" t="s">
        <v>220</v>
      </c>
      <c r="E595" s="247" t="s">
        <v>19</v>
      </c>
      <c r="F595" s="248" t="s">
        <v>79</v>
      </c>
      <c r="G595" s="246"/>
      <c r="H595" s="249">
        <v>1</v>
      </c>
      <c r="I595" s="250"/>
      <c r="J595" s="246"/>
      <c r="K595" s="246"/>
      <c r="L595" s="251"/>
      <c r="M595" s="252"/>
      <c r="N595" s="253"/>
      <c r="O595" s="253"/>
      <c r="P595" s="253"/>
      <c r="Q595" s="253"/>
      <c r="R595" s="253"/>
      <c r="S595" s="253"/>
      <c r="T595" s="25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T595" s="255" t="s">
        <v>220</v>
      </c>
      <c r="AU595" s="255" t="s">
        <v>81</v>
      </c>
      <c r="AV595" s="14" t="s">
        <v>81</v>
      </c>
      <c r="AW595" s="14" t="s">
        <v>32</v>
      </c>
      <c r="AX595" s="14" t="s">
        <v>79</v>
      </c>
      <c r="AY595" s="255" t="s">
        <v>209</v>
      </c>
    </row>
    <row r="596" s="2" customFormat="1" ht="16.5" customHeight="1">
      <c r="A596" s="41"/>
      <c r="B596" s="42"/>
      <c r="C596" s="216" t="s">
        <v>957</v>
      </c>
      <c r="D596" s="216" t="s">
        <v>211</v>
      </c>
      <c r="E596" s="217" t="s">
        <v>958</v>
      </c>
      <c r="F596" s="218" t="s">
        <v>959</v>
      </c>
      <c r="G596" s="219" t="s">
        <v>299</v>
      </c>
      <c r="H596" s="220">
        <v>2035</v>
      </c>
      <c r="I596" s="221"/>
      <c r="J596" s="222">
        <f>ROUND(I596*H596,2)</f>
        <v>0</v>
      </c>
      <c r="K596" s="218" t="s">
        <v>215</v>
      </c>
      <c r="L596" s="47"/>
      <c r="M596" s="223" t="s">
        <v>19</v>
      </c>
      <c r="N596" s="224" t="s">
        <v>42</v>
      </c>
      <c r="O596" s="87"/>
      <c r="P596" s="225">
        <f>O596*H596</f>
        <v>0</v>
      </c>
      <c r="Q596" s="225">
        <v>0</v>
      </c>
      <c r="R596" s="225">
        <f>Q596*H596</f>
        <v>0</v>
      </c>
      <c r="S596" s="225">
        <v>0</v>
      </c>
      <c r="T596" s="226">
        <f>S596*H596</f>
        <v>0</v>
      </c>
      <c r="U596" s="41"/>
      <c r="V596" s="41"/>
      <c r="W596" s="41"/>
      <c r="X596" s="41"/>
      <c r="Y596" s="41"/>
      <c r="Z596" s="41"/>
      <c r="AA596" s="41"/>
      <c r="AB596" s="41"/>
      <c r="AC596" s="41"/>
      <c r="AD596" s="41"/>
      <c r="AE596" s="41"/>
      <c r="AR596" s="227" t="s">
        <v>216</v>
      </c>
      <c r="AT596" s="227" t="s">
        <v>211</v>
      </c>
      <c r="AU596" s="227" t="s">
        <v>81</v>
      </c>
      <c r="AY596" s="20" t="s">
        <v>209</v>
      </c>
      <c r="BE596" s="228">
        <f>IF(N596="základní",J596,0)</f>
        <v>0</v>
      </c>
      <c r="BF596" s="228">
        <f>IF(N596="snížená",J596,0)</f>
        <v>0</v>
      </c>
      <c r="BG596" s="228">
        <f>IF(N596="zákl. přenesená",J596,0)</f>
        <v>0</v>
      </c>
      <c r="BH596" s="228">
        <f>IF(N596="sníž. přenesená",J596,0)</f>
        <v>0</v>
      </c>
      <c r="BI596" s="228">
        <f>IF(N596="nulová",J596,0)</f>
        <v>0</v>
      </c>
      <c r="BJ596" s="20" t="s">
        <v>79</v>
      </c>
      <c r="BK596" s="228">
        <f>ROUND(I596*H596,2)</f>
        <v>0</v>
      </c>
      <c r="BL596" s="20" t="s">
        <v>216</v>
      </c>
      <c r="BM596" s="227" t="s">
        <v>960</v>
      </c>
    </row>
    <row r="597" s="2" customFormat="1">
      <c r="A597" s="41"/>
      <c r="B597" s="42"/>
      <c r="C597" s="43"/>
      <c r="D597" s="229" t="s">
        <v>218</v>
      </c>
      <c r="E597" s="43"/>
      <c r="F597" s="230" t="s">
        <v>961</v>
      </c>
      <c r="G597" s="43"/>
      <c r="H597" s="43"/>
      <c r="I597" s="231"/>
      <c r="J597" s="43"/>
      <c r="K597" s="43"/>
      <c r="L597" s="47"/>
      <c r="M597" s="232"/>
      <c r="N597" s="233"/>
      <c r="O597" s="87"/>
      <c r="P597" s="87"/>
      <c r="Q597" s="87"/>
      <c r="R597" s="87"/>
      <c r="S597" s="87"/>
      <c r="T597" s="88"/>
      <c r="U597" s="41"/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T597" s="20" t="s">
        <v>218</v>
      </c>
      <c r="AU597" s="20" t="s">
        <v>81</v>
      </c>
    </row>
    <row r="598" s="13" customFormat="1">
      <c r="A598" s="13"/>
      <c r="B598" s="234"/>
      <c r="C598" s="235"/>
      <c r="D598" s="236" t="s">
        <v>220</v>
      </c>
      <c r="E598" s="237" t="s">
        <v>19</v>
      </c>
      <c r="F598" s="238" t="s">
        <v>221</v>
      </c>
      <c r="G598" s="235"/>
      <c r="H598" s="237" t="s">
        <v>19</v>
      </c>
      <c r="I598" s="239"/>
      <c r="J598" s="235"/>
      <c r="K598" s="235"/>
      <c r="L598" s="240"/>
      <c r="M598" s="241"/>
      <c r="N598" s="242"/>
      <c r="O598" s="242"/>
      <c r="P598" s="242"/>
      <c r="Q598" s="242"/>
      <c r="R598" s="242"/>
      <c r="S598" s="242"/>
      <c r="T598" s="24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44" t="s">
        <v>220</v>
      </c>
      <c r="AU598" s="244" t="s">
        <v>81</v>
      </c>
      <c r="AV598" s="13" t="s">
        <v>79</v>
      </c>
      <c r="AW598" s="13" t="s">
        <v>32</v>
      </c>
      <c r="AX598" s="13" t="s">
        <v>71</v>
      </c>
      <c r="AY598" s="244" t="s">
        <v>209</v>
      </c>
    </row>
    <row r="599" s="14" customFormat="1">
      <c r="A599" s="14"/>
      <c r="B599" s="245"/>
      <c r="C599" s="246"/>
      <c r="D599" s="236" t="s">
        <v>220</v>
      </c>
      <c r="E599" s="247" t="s">
        <v>19</v>
      </c>
      <c r="F599" s="248" t="s">
        <v>962</v>
      </c>
      <c r="G599" s="246"/>
      <c r="H599" s="249">
        <v>2035</v>
      </c>
      <c r="I599" s="250"/>
      <c r="J599" s="246"/>
      <c r="K599" s="246"/>
      <c r="L599" s="251"/>
      <c r="M599" s="252"/>
      <c r="N599" s="253"/>
      <c r="O599" s="253"/>
      <c r="P599" s="253"/>
      <c r="Q599" s="253"/>
      <c r="R599" s="253"/>
      <c r="S599" s="253"/>
      <c r="T599" s="25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T599" s="255" t="s">
        <v>220</v>
      </c>
      <c r="AU599" s="255" t="s">
        <v>81</v>
      </c>
      <c r="AV599" s="14" t="s">
        <v>81</v>
      </c>
      <c r="AW599" s="14" t="s">
        <v>32</v>
      </c>
      <c r="AX599" s="14" t="s">
        <v>79</v>
      </c>
      <c r="AY599" s="255" t="s">
        <v>209</v>
      </c>
    </row>
    <row r="600" s="2" customFormat="1" ht="16.5" customHeight="1">
      <c r="A600" s="41"/>
      <c r="B600" s="42"/>
      <c r="C600" s="216" t="s">
        <v>963</v>
      </c>
      <c r="D600" s="216" t="s">
        <v>211</v>
      </c>
      <c r="E600" s="217" t="s">
        <v>964</v>
      </c>
      <c r="F600" s="218" t="s">
        <v>965</v>
      </c>
      <c r="G600" s="219" t="s">
        <v>299</v>
      </c>
      <c r="H600" s="220">
        <v>2035</v>
      </c>
      <c r="I600" s="221"/>
      <c r="J600" s="222">
        <f>ROUND(I600*H600,2)</f>
        <v>0</v>
      </c>
      <c r="K600" s="218" t="s">
        <v>215</v>
      </c>
      <c r="L600" s="47"/>
      <c r="M600" s="223" t="s">
        <v>19</v>
      </c>
      <c r="N600" s="224" t="s">
        <v>42</v>
      </c>
      <c r="O600" s="87"/>
      <c r="P600" s="225">
        <f>O600*H600</f>
        <v>0</v>
      </c>
      <c r="Q600" s="225">
        <v>0</v>
      </c>
      <c r="R600" s="225">
        <f>Q600*H600</f>
        <v>0</v>
      </c>
      <c r="S600" s="225">
        <v>0</v>
      </c>
      <c r="T600" s="226">
        <f>S600*H600</f>
        <v>0</v>
      </c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R600" s="227" t="s">
        <v>216</v>
      </c>
      <c r="AT600" s="227" t="s">
        <v>211</v>
      </c>
      <c r="AU600" s="227" t="s">
        <v>81</v>
      </c>
      <c r="AY600" s="20" t="s">
        <v>209</v>
      </c>
      <c r="BE600" s="228">
        <f>IF(N600="základní",J600,0)</f>
        <v>0</v>
      </c>
      <c r="BF600" s="228">
        <f>IF(N600="snížená",J600,0)</f>
        <v>0</v>
      </c>
      <c r="BG600" s="228">
        <f>IF(N600="zákl. přenesená",J600,0)</f>
        <v>0</v>
      </c>
      <c r="BH600" s="228">
        <f>IF(N600="sníž. přenesená",J600,0)</f>
        <v>0</v>
      </c>
      <c r="BI600" s="228">
        <f>IF(N600="nulová",J600,0)</f>
        <v>0</v>
      </c>
      <c r="BJ600" s="20" t="s">
        <v>79</v>
      </c>
      <c r="BK600" s="228">
        <f>ROUND(I600*H600,2)</f>
        <v>0</v>
      </c>
      <c r="BL600" s="20" t="s">
        <v>216</v>
      </c>
      <c r="BM600" s="227" t="s">
        <v>966</v>
      </c>
    </row>
    <row r="601" s="2" customFormat="1">
      <c r="A601" s="41"/>
      <c r="B601" s="42"/>
      <c r="C601" s="43"/>
      <c r="D601" s="229" t="s">
        <v>218</v>
      </c>
      <c r="E601" s="43"/>
      <c r="F601" s="230" t="s">
        <v>967</v>
      </c>
      <c r="G601" s="43"/>
      <c r="H601" s="43"/>
      <c r="I601" s="231"/>
      <c r="J601" s="43"/>
      <c r="K601" s="43"/>
      <c r="L601" s="47"/>
      <c r="M601" s="232"/>
      <c r="N601" s="233"/>
      <c r="O601" s="87"/>
      <c r="P601" s="87"/>
      <c r="Q601" s="87"/>
      <c r="R601" s="87"/>
      <c r="S601" s="87"/>
      <c r="T601" s="88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T601" s="20" t="s">
        <v>218</v>
      </c>
      <c r="AU601" s="20" t="s">
        <v>81</v>
      </c>
    </row>
    <row r="602" s="13" customFormat="1">
      <c r="A602" s="13"/>
      <c r="B602" s="234"/>
      <c r="C602" s="235"/>
      <c r="D602" s="236" t="s">
        <v>220</v>
      </c>
      <c r="E602" s="237" t="s">
        <v>19</v>
      </c>
      <c r="F602" s="238" t="s">
        <v>221</v>
      </c>
      <c r="G602" s="235"/>
      <c r="H602" s="237" t="s">
        <v>19</v>
      </c>
      <c r="I602" s="239"/>
      <c r="J602" s="235"/>
      <c r="K602" s="235"/>
      <c r="L602" s="240"/>
      <c r="M602" s="241"/>
      <c r="N602" s="242"/>
      <c r="O602" s="242"/>
      <c r="P602" s="242"/>
      <c r="Q602" s="242"/>
      <c r="R602" s="242"/>
      <c r="S602" s="242"/>
      <c r="T602" s="24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244" t="s">
        <v>220</v>
      </c>
      <c r="AU602" s="244" t="s">
        <v>81</v>
      </c>
      <c r="AV602" s="13" t="s">
        <v>79</v>
      </c>
      <c r="AW602" s="13" t="s">
        <v>32</v>
      </c>
      <c r="AX602" s="13" t="s">
        <v>71</v>
      </c>
      <c r="AY602" s="244" t="s">
        <v>209</v>
      </c>
    </row>
    <row r="603" s="14" customFormat="1">
      <c r="A603" s="14"/>
      <c r="B603" s="245"/>
      <c r="C603" s="246"/>
      <c r="D603" s="236" t="s">
        <v>220</v>
      </c>
      <c r="E603" s="247" t="s">
        <v>19</v>
      </c>
      <c r="F603" s="248" t="s">
        <v>962</v>
      </c>
      <c r="G603" s="246"/>
      <c r="H603" s="249">
        <v>2035</v>
      </c>
      <c r="I603" s="250"/>
      <c r="J603" s="246"/>
      <c r="K603" s="246"/>
      <c r="L603" s="251"/>
      <c r="M603" s="252"/>
      <c r="N603" s="253"/>
      <c r="O603" s="253"/>
      <c r="P603" s="253"/>
      <c r="Q603" s="253"/>
      <c r="R603" s="253"/>
      <c r="S603" s="253"/>
      <c r="T603" s="25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T603" s="255" t="s">
        <v>220</v>
      </c>
      <c r="AU603" s="255" t="s">
        <v>81</v>
      </c>
      <c r="AV603" s="14" t="s">
        <v>81</v>
      </c>
      <c r="AW603" s="14" t="s">
        <v>32</v>
      </c>
      <c r="AX603" s="14" t="s">
        <v>79</v>
      </c>
      <c r="AY603" s="255" t="s">
        <v>209</v>
      </c>
    </row>
    <row r="604" s="2" customFormat="1" ht="16.5" customHeight="1">
      <c r="A604" s="41"/>
      <c r="B604" s="42"/>
      <c r="C604" s="216" t="s">
        <v>968</v>
      </c>
      <c r="D604" s="216" t="s">
        <v>211</v>
      </c>
      <c r="E604" s="217" t="s">
        <v>969</v>
      </c>
      <c r="F604" s="218" t="s">
        <v>970</v>
      </c>
      <c r="G604" s="219" t="s">
        <v>214</v>
      </c>
      <c r="H604" s="220">
        <v>2</v>
      </c>
      <c r="I604" s="221"/>
      <c r="J604" s="222">
        <f>ROUND(I604*H604,2)</f>
        <v>0</v>
      </c>
      <c r="K604" s="218" t="s">
        <v>215</v>
      </c>
      <c r="L604" s="47"/>
      <c r="M604" s="223" t="s">
        <v>19</v>
      </c>
      <c r="N604" s="224" t="s">
        <v>42</v>
      </c>
      <c r="O604" s="87"/>
      <c r="P604" s="225">
        <f>O604*H604</f>
        <v>0</v>
      </c>
      <c r="Q604" s="225">
        <v>0.45937</v>
      </c>
      <c r="R604" s="225">
        <f>Q604*H604</f>
        <v>0.91874</v>
      </c>
      <c r="S604" s="225">
        <v>0</v>
      </c>
      <c r="T604" s="226">
        <f>S604*H604</f>
        <v>0</v>
      </c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R604" s="227" t="s">
        <v>216</v>
      </c>
      <c r="AT604" s="227" t="s">
        <v>211</v>
      </c>
      <c r="AU604" s="227" t="s">
        <v>81</v>
      </c>
      <c r="AY604" s="20" t="s">
        <v>209</v>
      </c>
      <c r="BE604" s="228">
        <f>IF(N604="základní",J604,0)</f>
        <v>0</v>
      </c>
      <c r="BF604" s="228">
        <f>IF(N604="snížená",J604,0)</f>
        <v>0</v>
      </c>
      <c r="BG604" s="228">
        <f>IF(N604="zákl. přenesená",J604,0)</f>
        <v>0</v>
      </c>
      <c r="BH604" s="228">
        <f>IF(N604="sníž. přenesená",J604,0)</f>
        <v>0</v>
      </c>
      <c r="BI604" s="228">
        <f>IF(N604="nulová",J604,0)</f>
        <v>0</v>
      </c>
      <c r="BJ604" s="20" t="s">
        <v>79</v>
      </c>
      <c r="BK604" s="228">
        <f>ROUND(I604*H604,2)</f>
        <v>0</v>
      </c>
      <c r="BL604" s="20" t="s">
        <v>216</v>
      </c>
      <c r="BM604" s="227" t="s">
        <v>971</v>
      </c>
    </row>
    <row r="605" s="2" customFormat="1">
      <c r="A605" s="41"/>
      <c r="B605" s="42"/>
      <c r="C605" s="43"/>
      <c r="D605" s="229" t="s">
        <v>218</v>
      </c>
      <c r="E605" s="43"/>
      <c r="F605" s="230" t="s">
        <v>972</v>
      </c>
      <c r="G605" s="43"/>
      <c r="H605" s="43"/>
      <c r="I605" s="231"/>
      <c r="J605" s="43"/>
      <c r="K605" s="43"/>
      <c r="L605" s="47"/>
      <c r="M605" s="232"/>
      <c r="N605" s="233"/>
      <c r="O605" s="87"/>
      <c r="P605" s="87"/>
      <c r="Q605" s="87"/>
      <c r="R605" s="87"/>
      <c r="S605" s="87"/>
      <c r="T605" s="88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T605" s="20" t="s">
        <v>218</v>
      </c>
      <c r="AU605" s="20" t="s">
        <v>81</v>
      </c>
    </row>
    <row r="606" s="2" customFormat="1" ht="16.5" customHeight="1">
      <c r="A606" s="41"/>
      <c r="B606" s="42"/>
      <c r="C606" s="216" t="s">
        <v>973</v>
      </c>
      <c r="D606" s="216" t="s">
        <v>211</v>
      </c>
      <c r="E606" s="217" t="s">
        <v>974</v>
      </c>
      <c r="F606" s="218" t="s">
        <v>975</v>
      </c>
      <c r="G606" s="219" t="s">
        <v>214</v>
      </c>
      <c r="H606" s="220">
        <v>7</v>
      </c>
      <c r="I606" s="221"/>
      <c r="J606" s="222">
        <f>ROUND(I606*H606,2)</f>
        <v>0</v>
      </c>
      <c r="K606" s="218" t="s">
        <v>19</v>
      </c>
      <c r="L606" s="47"/>
      <c r="M606" s="223" t="s">
        <v>19</v>
      </c>
      <c r="N606" s="224" t="s">
        <v>42</v>
      </c>
      <c r="O606" s="87"/>
      <c r="P606" s="225">
        <f>O606*H606</f>
        <v>0</v>
      </c>
      <c r="Q606" s="225">
        <v>0</v>
      </c>
      <c r="R606" s="225">
        <f>Q606*H606</f>
        <v>0</v>
      </c>
      <c r="S606" s="225">
        <v>0</v>
      </c>
      <c r="T606" s="226">
        <f>S606*H606</f>
        <v>0</v>
      </c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R606" s="227" t="s">
        <v>216</v>
      </c>
      <c r="AT606" s="227" t="s">
        <v>211</v>
      </c>
      <c r="AU606" s="227" t="s">
        <v>81</v>
      </c>
      <c r="AY606" s="20" t="s">
        <v>209</v>
      </c>
      <c r="BE606" s="228">
        <f>IF(N606="základní",J606,0)</f>
        <v>0</v>
      </c>
      <c r="BF606" s="228">
        <f>IF(N606="snížená",J606,0)</f>
        <v>0</v>
      </c>
      <c r="BG606" s="228">
        <f>IF(N606="zákl. přenesená",J606,0)</f>
        <v>0</v>
      </c>
      <c r="BH606" s="228">
        <f>IF(N606="sníž. přenesená",J606,0)</f>
        <v>0</v>
      </c>
      <c r="BI606" s="228">
        <f>IF(N606="nulová",J606,0)</f>
        <v>0</v>
      </c>
      <c r="BJ606" s="20" t="s">
        <v>79</v>
      </c>
      <c r="BK606" s="228">
        <f>ROUND(I606*H606,2)</f>
        <v>0</v>
      </c>
      <c r="BL606" s="20" t="s">
        <v>216</v>
      </c>
      <c r="BM606" s="227" t="s">
        <v>976</v>
      </c>
    </row>
    <row r="607" s="14" customFormat="1">
      <c r="A607" s="14"/>
      <c r="B607" s="245"/>
      <c r="C607" s="246"/>
      <c r="D607" s="236" t="s">
        <v>220</v>
      </c>
      <c r="E607" s="247" t="s">
        <v>19</v>
      </c>
      <c r="F607" s="248" t="s">
        <v>977</v>
      </c>
      <c r="G607" s="246"/>
      <c r="H607" s="249">
        <v>7</v>
      </c>
      <c r="I607" s="250"/>
      <c r="J607" s="246"/>
      <c r="K607" s="246"/>
      <c r="L607" s="251"/>
      <c r="M607" s="252"/>
      <c r="N607" s="253"/>
      <c r="O607" s="253"/>
      <c r="P607" s="253"/>
      <c r="Q607" s="253"/>
      <c r="R607" s="253"/>
      <c r="S607" s="253"/>
      <c r="T607" s="25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T607" s="255" t="s">
        <v>220</v>
      </c>
      <c r="AU607" s="255" t="s">
        <v>81</v>
      </c>
      <c r="AV607" s="14" t="s">
        <v>81</v>
      </c>
      <c r="AW607" s="14" t="s">
        <v>32</v>
      </c>
      <c r="AX607" s="14" t="s">
        <v>79</v>
      </c>
      <c r="AY607" s="255" t="s">
        <v>209</v>
      </c>
    </row>
    <row r="608" s="2" customFormat="1" ht="16.5" customHeight="1">
      <c r="A608" s="41"/>
      <c r="B608" s="42"/>
      <c r="C608" s="278" t="s">
        <v>978</v>
      </c>
      <c r="D608" s="278" t="s">
        <v>681</v>
      </c>
      <c r="E608" s="279" t="s">
        <v>979</v>
      </c>
      <c r="F608" s="280" t="s">
        <v>980</v>
      </c>
      <c r="G608" s="281" t="s">
        <v>214</v>
      </c>
      <c r="H608" s="282">
        <v>7</v>
      </c>
      <c r="I608" s="283"/>
      <c r="J608" s="284">
        <f>ROUND(I608*H608,2)</f>
        <v>0</v>
      </c>
      <c r="K608" s="280" t="s">
        <v>19</v>
      </c>
      <c r="L608" s="285"/>
      <c r="M608" s="286" t="s">
        <v>19</v>
      </c>
      <c r="N608" s="287" t="s">
        <v>42</v>
      </c>
      <c r="O608" s="87"/>
      <c r="P608" s="225">
        <f>O608*H608</f>
        <v>0</v>
      </c>
      <c r="Q608" s="225">
        <v>0</v>
      </c>
      <c r="R608" s="225">
        <f>Q608*H608</f>
        <v>0</v>
      </c>
      <c r="S608" s="225">
        <v>0</v>
      </c>
      <c r="T608" s="226">
        <f>S608*H608</f>
        <v>0</v>
      </c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R608" s="227" t="s">
        <v>250</v>
      </c>
      <c r="AT608" s="227" t="s">
        <v>681</v>
      </c>
      <c r="AU608" s="227" t="s">
        <v>81</v>
      </c>
      <c r="AY608" s="20" t="s">
        <v>209</v>
      </c>
      <c r="BE608" s="228">
        <f>IF(N608="základní",J608,0)</f>
        <v>0</v>
      </c>
      <c r="BF608" s="228">
        <f>IF(N608="snížená",J608,0)</f>
        <v>0</v>
      </c>
      <c r="BG608" s="228">
        <f>IF(N608="zákl. přenesená",J608,0)</f>
        <v>0</v>
      </c>
      <c r="BH608" s="228">
        <f>IF(N608="sníž. přenesená",J608,0)</f>
        <v>0</v>
      </c>
      <c r="BI608" s="228">
        <f>IF(N608="nulová",J608,0)</f>
        <v>0</v>
      </c>
      <c r="BJ608" s="20" t="s">
        <v>79</v>
      </c>
      <c r="BK608" s="228">
        <f>ROUND(I608*H608,2)</f>
        <v>0</v>
      </c>
      <c r="BL608" s="20" t="s">
        <v>216</v>
      </c>
      <c r="BM608" s="227" t="s">
        <v>981</v>
      </c>
    </row>
    <row r="609" s="2" customFormat="1" ht="16.5" customHeight="1">
      <c r="A609" s="41"/>
      <c r="B609" s="42"/>
      <c r="C609" s="278" t="s">
        <v>982</v>
      </c>
      <c r="D609" s="278" t="s">
        <v>681</v>
      </c>
      <c r="E609" s="279" t="s">
        <v>983</v>
      </c>
      <c r="F609" s="280" t="s">
        <v>984</v>
      </c>
      <c r="G609" s="281" t="s">
        <v>214</v>
      </c>
      <c r="H609" s="282">
        <v>7</v>
      </c>
      <c r="I609" s="283"/>
      <c r="J609" s="284">
        <f>ROUND(I609*H609,2)</f>
        <v>0</v>
      </c>
      <c r="K609" s="280" t="s">
        <v>19</v>
      </c>
      <c r="L609" s="285"/>
      <c r="M609" s="286" t="s">
        <v>19</v>
      </c>
      <c r="N609" s="287" t="s">
        <v>42</v>
      </c>
      <c r="O609" s="87"/>
      <c r="P609" s="225">
        <f>O609*H609</f>
        <v>0</v>
      </c>
      <c r="Q609" s="225">
        <v>0</v>
      </c>
      <c r="R609" s="225">
        <f>Q609*H609</f>
        <v>0</v>
      </c>
      <c r="S609" s="225">
        <v>0</v>
      </c>
      <c r="T609" s="226">
        <f>S609*H609</f>
        <v>0</v>
      </c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R609" s="227" t="s">
        <v>250</v>
      </c>
      <c r="AT609" s="227" t="s">
        <v>681</v>
      </c>
      <c r="AU609" s="227" t="s">
        <v>81</v>
      </c>
      <c r="AY609" s="20" t="s">
        <v>209</v>
      </c>
      <c r="BE609" s="228">
        <f>IF(N609="základní",J609,0)</f>
        <v>0</v>
      </c>
      <c r="BF609" s="228">
        <f>IF(N609="snížená",J609,0)</f>
        <v>0</v>
      </c>
      <c r="BG609" s="228">
        <f>IF(N609="zákl. přenesená",J609,0)</f>
        <v>0</v>
      </c>
      <c r="BH609" s="228">
        <f>IF(N609="sníž. přenesená",J609,0)</f>
        <v>0</v>
      </c>
      <c r="BI609" s="228">
        <f>IF(N609="nulová",J609,0)</f>
        <v>0</v>
      </c>
      <c r="BJ609" s="20" t="s">
        <v>79</v>
      </c>
      <c r="BK609" s="228">
        <f>ROUND(I609*H609,2)</f>
        <v>0</v>
      </c>
      <c r="BL609" s="20" t="s">
        <v>216</v>
      </c>
      <c r="BM609" s="227" t="s">
        <v>985</v>
      </c>
    </row>
    <row r="610" s="2" customFormat="1" ht="16.5" customHeight="1">
      <c r="A610" s="41"/>
      <c r="B610" s="42"/>
      <c r="C610" s="216" t="s">
        <v>986</v>
      </c>
      <c r="D610" s="216" t="s">
        <v>211</v>
      </c>
      <c r="E610" s="217" t="s">
        <v>987</v>
      </c>
      <c r="F610" s="218" t="s">
        <v>988</v>
      </c>
      <c r="G610" s="219" t="s">
        <v>214</v>
      </c>
      <c r="H610" s="220">
        <v>6</v>
      </c>
      <c r="I610" s="221"/>
      <c r="J610" s="222">
        <f>ROUND(I610*H610,2)</f>
        <v>0</v>
      </c>
      <c r="K610" s="218" t="s">
        <v>215</v>
      </c>
      <c r="L610" s="47"/>
      <c r="M610" s="223" t="s">
        <v>19</v>
      </c>
      <c r="N610" s="224" t="s">
        <v>42</v>
      </c>
      <c r="O610" s="87"/>
      <c r="P610" s="225">
        <f>O610*H610</f>
        <v>0</v>
      </c>
      <c r="Q610" s="225">
        <v>0.050000000000000003</v>
      </c>
      <c r="R610" s="225">
        <f>Q610*H610</f>
        <v>0.30000000000000004</v>
      </c>
      <c r="S610" s="225">
        <v>0</v>
      </c>
      <c r="T610" s="226">
        <f>S610*H610</f>
        <v>0</v>
      </c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R610" s="227" t="s">
        <v>216</v>
      </c>
      <c r="AT610" s="227" t="s">
        <v>211</v>
      </c>
      <c r="AU610" s="227" t="s">
        <v>81</v>
      </c>
      <c r="AY610" s="20" t="s">
        <v>209</v>
      </c>
      <c r="BE610" s="228">
        <f>IF(N610="základní",J610,0)</f>
        <v>0</v>
      </c>
      <c r="BF610" s="228">
        <f>IF(N610="snížená",J610,0)</f>
        <v>0</v>
      </c>
      <c r="BG610" s="228">
        <f>IF(N610="zákl. přenesená",J610,0)</f>
        <v>0</v>
      </c>
      <c r="BH610" s="228">
        <f>IF(N610="sníž. přenesená",J610,0)</f>
        <v>0</v>
      </c>
      <c r="BI610" s="228">
        <f>IF(N610="nulová",J610,0)</f>
        <v>0</v>
      </c>
      <c r="BJ610" s="20" t="s">
        <v>79</v>
      </c>
      <c r="BK610" s="228">
        <f>ROUND(I610*H610,2)</f>
        <v>0</v>
      </c>
      <c r="BL610" s="20" t="s">
        <v>216</v>
      </c>
      <c r="BM610" s="227" t="s">
        <v>989</v>
      </c>
    </row>
    <row r="611" s="2" customFormat="1">
      <c r="A611" s="41"/>
      <c r="B611" s="42"/>
      <c r="C611" s="43"/>
      <c r="D611" s="229" t="s">
        <v>218</v>
      </c>
      <c r="E611" s="43"/>
      <c r="F611" s="230" t="s">
        <v>990</v>
      </c>
      <c r="G611" s="43"/>
      <c r="H611" s="43"/>
      <c r="I611" s="231"/>
      <c r="J611" s="43"/>
      <c r="K611" s="43"/>
      <c r="L611" s="47"/>
      <c r="M611" s="232"/>
      <c r="N611" s="233"/>
      <c r="O611" s="87"/>
      <c r="P611" s="87"/>
      <c r="Q611" s="87"/>
      <c r="R611" s="87"/>
      <c r="S611" s="87"/>
      <c r="T611" s="88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T611" s="20" t="s">
        <v>218</v>
      </c>
      <c r="AU611" s="20" t="s">
        <v>81</v>
      </c>
    </row>
    <row r="612" s="2" customFormat="1" ht="16.5" customHeight="1">
      <c r="A612" s="41"/>
      <c r="B612" s="42"/>
      <c r="C612" s="278" t="s">
        <v>991</v>
      </c>
      <c r="D612" s="278" t="s">
        <v>681</v>
      </c>
      <c r="E612" s="279" t="s">
        <v>992</v>
      </c>
      <c r="F612" s="280" t="s">
        <v>993</v>
      </c>
      <c r="G612" s="281" t="s">
        <v>214</v>
      </c>
      <c r="H612" s="282">
        <v>6</v>
      </c>
      <c r="I612" s="283"/>
      <c r="J612" s="284">
        <f>ROUND(I612*H612,2)</f>
        <v>0</v>
      </c>
      <c r="K612" s="280" t="s">
        <v>215</v>
      </c>
      <c r="L612" s="285"/>
      <c r="M612" s="286" t="s">
        <v>19</v>
      </c>
      <c r="N612" s="287" t="s">
        <v>42</v>
      </c>
      <c r="O612" s="87"/>
      <c r="P612" s="225">
        <f>O612*H612</f>
        <v>0</v>
      </c>
      <c r="Q612" s="225">
        <v>0.029499999999999998</v>
      </c>
      <c r="R612" s="225">
        <f>Q612*H612</f>
        <v>0.17699999999999999</v>
      </c>
      <c r="S612" s="225">
        <v>0</v>
      </c>
      <c r="T612" s="226">
        <f>S612*H612</f>
        <v>0</v>
      </c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R612" s="227" t="s">
        <v>250</v>
      </c>
      <c r="AT612" s="227" t="s">
        <v>681</v>
      </c>
      <c r="AU612" s="227" t="s">
        <v>81</v>
      </c>
      <c r="AY612" s="20" t="s">
        <v>209</v>
      </c>
      <c r="BE612" s="228">
        <f>IF(N612="základní",J612,0)</f>
        <v>0</v>
      </c>
      <c r="BF612" s="228">
        <f>IF(N612="snížená",J612,0)</f>
        <v>0</v>
      </c>
      <c r="BG612" s="228">
        <f>IF(N612="zákl. přenesená",J612,0)</f>
        <v>0</v>
      </c>
      <c r="BH612" s="228">
        <f>IF(N612="sníž. přenesená",J612,0)</f>
        <v>0</v>
      </c>
      <c r="BI612" s="228">
        <f>IF(N612="nulová",J612,0)</f>
        <v>0</v>
      </c>
      <c r="BJ612" s="20" t="s">
        <v>79</v>
      </c>
      <c r="BK612" s="228">
        <f>ROUND(I612*H612,2)</f>
        <v>0</v>
      </c>
      <c r="BL612" s="20" t="s">
        <v>216</v>
      </c>
      <c r="BM612" s="227" t="s">
        <v>994</v>
      </c>
    </row>
    <row r="613" s="13" customFormat="1">
      <c r="A613" s="13"/>
      <c r="B613" s="234"/>
      <c r="C613" s="235"/>
      <c r="D613" s="236" t="s">
        <v>220</v>
      </c>
      <c r="E613" s="237" t="s">
        <v>19</v>
      </c>
      <c r="F613" s="238" t="s">
        <v>812</v>
      </c>
      <c r="G613" s="235"/>
      <c r="H613" s="237" t="s">
        <v>19</v>
      </c>
      <c r="I613" s="239"/>
      <c r="J613" s="235"/>
      <c r="K613" s="235"/>
      <c r="L613" s="240"/>
      <c r="M613" s="241"/>
      <c r="N613" s="242"/>
      <c r="O613" s="242"/>
      <c r="P613" s="242"/>
      <c r="Q613" s="242"/>
      <c r="R613" s="242"/>
      <c r="S613" s="242"/>
      <c r="T613" s="24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44" t="s">
        <v>220</v>
      </c>
      <c r="AU613" s="244" t="s">
        <v>81</v>
      </c>
      <c r="AV613" s="13" t="s">
        <v>79</v>
      </c>
      <c r="AW613" s="13" t="s">
        <v>32</v>
      </c>
      <c r="AX613" s="13" t="s">
        <v>71</v>
      </c>
      <c r="AY613" s="244" t="s">
        <v>209</v>
      </c>
    </row>
    <row r="614" s="13" customFormat="1">
      <c r="A614" s="13"/>
      <c r="B614" s="234"/>
      <c r="C614" s="235"/>
      <c r="D614" s="236" t="s">
        <v>220</v>
      </c>
      <c r="E614" s="237" t="s">
        <v>19</v>
      </c>
      <c r="F614" s="238" t="s">
        <v>433</v>
      </c>
      <c r="G614" s="235"/>
      <c r="H614" s="237" t="s">
        <v>19</v>
      </c>
      <c r="I614" s="239"/>
      <c r="J614" s="235"/>
      <c r="K614" s="235"/>
      <c r="L614" s="240"/>
      <c r="M614" s="241"/>
      <c r="N614" s="242"/>
      <c r="O614" s="242"/>
      <c r="P614" s="242"/>
      <c r="Q614" s="242"/>
      <c r="R614" s="242"/>
      <c r="S614" s="242"/>
      <c r="T614" s="24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244" t="s">
        <v>220</v>
      </c>
      <c r="AU614" s="244" t="s">
        <v>81</v>
      </c>
      <c r="AV614" s="13" t="s">
        <v>79</v>
      </c>
      <c r="AW614" s="13" t="s">
        <v>32</v>
      </c>
      <c r="AX614" s="13" t="s">
        <v>71</v>
      </c>
      <c r="AY614" s="244" t="s">
        <v>209</v>
      </c>
    </row>
    <row r="615" s="14" customFormat="1">
      <c r="A615" s="14"/>
      <c r="B615" s="245"/>
      <c r="C615" s="246"/>
      <c r="D615" s="236" t="s">
        <v>220</v>
      </c>
      <c r="E615" s="247" t="s">
        <v>19</v>
      </c>
      <c r="F615" s="248" t="s">
        <v>227</v>
      </c>
      <c r="G615" s="246"/>
      <c r="H615" s="249">
        <v>6</v>
      </c>
      <c r="I615" s="250"/>
      <c r="J615" s="246"/>
      <c r="K615" s="246"/>
      <c r="L615" s="251"/>
      <c r="M615" s="252"/>
      <c r="N615" s="253"/>
      <c r="O615" s="253"/>
      <c r="P615" s="253"/>
      <c r="Q615" s="253"/>
      <c r="R615" s="253"/>
      <c r="S615" s="253"/>
      <c r="T615" s="25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T615" s="255" t="s">
        <v>220</v>
      </c>
      <c r="AU615" s="255" t="s">
        <v>81</v>
      </c>
      <c r="AV615" s="14" t="s">
        <v>81</v>
      </c>
      <c r="AW615" s="14" t="s">
        <v>32</v>
      </c>
      <c r="AX615" s="14" t="s">
        <v>79</v>
      </c>
      <c r="AY615" s="255" t="s">
        <v>209</v>
      </c>
    </row>
    <row r="616" s="2" customFormat="1" ht="16.5" customHeight="1">
      <c r="A616" s="41"/>
      <c r="B616" s="42"/>
      <c r="C616" s="278" t="s">
        <v>995</v>
      </c>
      <c r="D616" s="278" t="s">
        <v>681</v>
      </c>
      <c r="E616" s="279" t="s">
        <v>996</v>
      </c>
      <c r="F616" s="280" t="s">
        <v>997</v>
      </c>
      <c r="G616" s="281" t="s">
        <v>214</v>
      </c>
      <c r="H616" s="282">
        <v>6</v>
      </c>
      <c r="I616" s="283"/>
      <c r="J616" s="284">
        <f>ROUND(I616*H616,2)</f>
        <v>0</v>
      </c>
      <c r="K616" s="280" t="s">
        <v>215</v>
      </c>
      <c r="L616" s="285"/>
      <c r="M616" s="286" t="s">
        <v>19</v>
      </c>
      <c r="N616" s="287" t="s">
        <v>42</v>
      </c>
      <c r="O616" s="87"/>
      <c r="P616" s="225">
        <f>O616*H616</f>
        <v>0</v>
      </c>
      <c r="Q616" s="225">
        <v>0.0025000000000000001</v>
      </c>
      <c r="R616" s="225">
        <f>Q616*H616</f>
        <v>0.014999999999999999</v>
      </c>
      <c r="S616" s="225">
        <v>0</v>
      </c>
      <c r="T616" s="226">
        <f>S616*H616</f>
        <v>0</v>
      </c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R616" s="227" t="s">
        <v>250</v>
      </c>
      <c r="AT616" s="227" t="s">
        <v>681</v>
      </c>
      <c r="AU616" s="227" t="s">
        <v>81</v>
      </c>
      <c r="AY616" s="20" t="s">
        <v>209</v>
      </c>
      <c r="BE616" s="228">
        <f>IF(N616="základní",J616,0)</f>
        <v>0</v>
      </c>
      <c r="BF616" s="228">
        <f>IF(N616="snížená",J616,0)</f>
        <v>0</v>
      </c>
      <c r="BG616" s="228">
        <f>IF(N616="zákl. přenesená",J616,0)</f>
        <v>0</v>
      </c>
      <c r="BH616" s="228">
        <f>IF(N616="sníž. přenesená",J616,0)</f>
        <v>0</v>
      </c>
      <c r="BI616" s="228">
        <f>IF(N616="nulová",J616,0)</f>
        <v>0</v>
      </c>
      <c r="BJ616" s="20" t="s">
        <v>79</v>
      </c>
      <c r="BK616" s="228">
        <f>ROUND(I616*H616,2)</f>
        <v>0</v>
      </c>
      <c r="BL616" s="20" t="s">
        <v>216</v>
      </c>
      <c r="BM616" s="227" t="s">
        <v>998</v>
      </c>
    </row>
    <row r="617" s="2" customFormat="1" ht="16.5" customHeight="1">
      <c r="A617" s="41"/>
      <c r="B617" s="42"/>
      <c r="C617" s="216" t="s">
        <v>999</v>
      </c>
      <c r="D617" s="216" t="s">
        <v>211</v>
      </c>
      <c r="E617" s="217" t="s">
        <v>1000</v>
      </c>
      <c r="F617" s="218" t="s">
        <v>1001</v>
      </c>
      <c r="G617" s="219" t="s">
        <v>214</v>
      </c>
      <c r="H617" s="220">
        <v>12</v>
      </c>
      <c r="I617" s="221"/>
      <c r="J617" s="222">
        <f>ROUND(I617*H617,2)</f>
        <v>0</v>
      </c>
      <c r="K617" s="218" t="s">
        <v>19</v>
      </c>
      <c r="L617" s="47"/>
      <c r="M617" s="223" t="s">
        <v>19</v>
      </c>
      <c r="N617" s="224" t="s">
        <v>42</v>
      </c>
      <c r="O617" s="87"/>
      <c r="P617" s="225">
        <f>O617*H617</f>
        <v>0</v>
      </c>
      <c r="Q617" s="225">
        <v>0</v>
      </c>
      <c r="R617" s="225">
        <f>Q617*H617</f>
        <v>0</v>
      </c>
      <c r="S617" s="225">
        <v>0</v>
      </c>
      <c r="T617" s="226">
        <f>S617*H617</f>
        <v>0</v>
      </c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R617" s="227" t="s">
        <v>216</v>
      </c>
      <c r="AT617" s="227" t="s">
        <v>211</v>
      </c>
      <c r="AU617" s="227" t="s">
        <v>81</v>
      </c>
      <c r="AY617" s="20" t="s">
        <v>209</v>
      </c>
      <c r="BE617" s="228">
        <f>IF(N617="základní",J617,0)</f>
        <v>0</v>
      </c>
      <c r="BF617" s="228">
        <f>IF(N617="snížená",J617,0)</f>
        <v>0</v>
      </c>
      <c r="BG617" s="228">
        <f>IF(N617="zákl. přenesená",J617,0)</f>
        <v>0</v>
      </c>
      <c r="BH617" s="228">
        <f>IF(N617="sníž. přenesená",J617,0)</f>
        <v>0</v>
      </c>
      <c r="BI617" s="228">
        <f>IF(N617="nulová",J617,0)</f>
        <v>0</v>
      </c>
      <c r="BJ617" s="20" t="s">
        <v>79</v>
      </c>
      <c r="BK617" s="228">
        <f>ROUND(I617*H617,2)</f>
        <v>0</v>
      </c>
      <c r="BL617" s="20" t="s">
        <v>216</v>
      </c>
      <c r="BM617" s="227" t="s">
        <v>1002</v>
      </c>
    </row>
    <row r="618" s="2" customFormat="1" ht="16.5" customHeight="1">
      <c r="A618" s="41"/>
      <c r="B618" s="42"/>
      <c r="C618" s="278" t="s">
        <v>1003</v>
      </c>
      <c r="D618" s="278" t="s">
        <v>681</v>
      </c>
      <c r="E618" s="279" t="s">
        <v>1004</v>
      </c>
      <c r="F618" s="280" t="s">
        <v>1005</v>
      </c>
      <c r="G618" s="281" t="s">
        <v>214</v>
      </c>
      <c r="H618" s="282">
        <v>12</v>
      </c>
      <c r="I618" s="283"/>
      <c r="J618" s="284">
        <f>ROUND(I618*H618,2)</f>
        <v>0</v>
      </c>
      <c r="K618" s="280" t="s">
        <v>19</v>
      </c>
      <c r="L618" s="285"/>
      <c r="M618" s="286" t="s">
        <v>19</v>
      </c>
      <c r="N618" s="287" t="s">
        <v>42</v>
      </c>
      <c r="O618" s="87"/>
      <c r="P618" s="225">
        <f>O618*H618</f>
        <v>0</v>
      </c>
      <c r="Q618" s="225">
        <v>0</v>
      </c>
      <c r="R618" s="225">
        <f>Q618*H618</f>
        <v>0</v>
      </c>
      <c r="S618" s="225">
        <v>0</v>
      </c>
      <c r="T618" s="226">
        <f>S618*H618</f>
        <v>0</v>
      </c>
      <c r="U618" s="41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R618" s="227" t="s">
        <v>250</v>
      </c>
      <c r="AT618" s="227" t="s">
        <v>681</v>
      </c>
      <c r="AU618" s="227" t="s">
        <v>81</v>
      </c>
      <c r="AY618" s="20" t="s">
        <v>209</v>
      </c>
      <c r="BE618" s="228">
        <f>IF(N618="základní",J618,0)</f>
        <v>0</v>
      </c>
      <c r="BF618" s="228">
        <f>IF(N618="snížená",J618,0)</f>
        <v>0</v>
      </c>
      <c r="BG618" s="228">
        <f>IF(N618="zákl. přenesená",J618,0)</f>
        <v>0</v>
      </c>
      <c r="BH618" s="228">
        <f>IF(N618="sníž. přenesená",J618,0)</f>
        <v>0</v>
      </c>
      <c r="BI618" s="228">
        <f>IF(N618="nulová",J618,0)</f>
        <v>0</v>
      </c>
      <c r="BJ618" s="20" t="s">
        <v>79</v>
      </c>
      <c r="BK618" s="228">
        <f>ROUND(I618*H618,2)</f>
        <v>0</v>
      </c>
      <c r="BL618" s="20" t="s">
        <v>216</v>
      </c>
      <c r="BM618" s="227" t="s">
        <v>1006</v>
      </c>
    </row>
    <row r="619" s="2" customFormat="1" ht="16.5" customHeight="1">
      <c r="A619" s="41"/>
      <c r="B619" s="42"/>
      <c r="C619" s="216" t="s">
        <v>1007</v>
      </c>
      <c r="D619" s="216" t="s">
        <v>211</v>
      </c>
      <c r="E619" s="217" t="s">
        <v>1008</v>
      </c>
      <c r="F619" s="218" t="s">
        <v>1009</v>
      </c>
      <c r="G619" s="219" t="s">
        <v>299</v>
      </c>
      <c r="H619" s="220">
        <v>2238.5</v>
      </c>
      <c r="I619" s="221"/>
      <c r="J619" s="222">
        <f>ROUND(I619*H619,2)</f>
        <v>0</v>
      </c>
      <c r="K619" s="218" t="s">
        <v>215</v>
      </c>
      <c r="L619" s="47"/>
      <c r="M619" s="223" t="s">
        <v>19</v>
      </c>
      <c r="N619" s="224" t="s">
        <v>42</v>
      </c>
      <c r="O619" s="87"/>
      <c r="P619" s="225">
        <f>O619*H619</f>
        <v>0</v>
      </c>
      <c r="Q619" s="225">
        <v>0.00019000000000000001</v>
      </c>
      <c r="R619" s="225">
        <f>Q619*H619</f>
        <v>0.425315</v>
      </c>
      <c r="S619" s="225">
        <v>0</v>
      </c>
      <c r="T619" s="226">
        <f>S619*H619</f>
        <v>0</v>
      </c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R619" s="227" t="s">
        <v>216</v>
      </c>
      <c r="AT619" s="227" t="s">
        <v>211</v>
      </c>
      <c r="AU619" s="227" t="s">
        <v>81</v>
      </c>
      <c r="AY619" s="20" t="s">
        <v>209</v>
      </c>
      <c r="BE619" s="228">
        <f>IF(N619="základní",J619,0)</f>
        <v>0</v>
      </c>
      <c r="BF619" s="228">
        <f>IF(N619="snížená",J619,0)</f>
        <v>0</v>
      </c>
      <c r="BG619" s="228">
        <f>IF(N619="zákl. přenesená",J619,0)</f>
        <v>0</v>
      </c>
      <c r="BH619" s="228">
        <f>IF(N619="sníž. přenesená",J619,0)</f>
        <v>0</v>
      </c>
      <c r="BI619" s="228">
        <f>IF(N619="nulová",J619,0)</f>
        <v>0</v>
      </c>
      <c r="BJ619" s="20" t="s">
        <v>79</v>
      </c>
      <c r="BK619" s="228">
        <f>ROUND(I619*H619,2)</f>
        <v>0</v>
      </c>
      <c r="BL619" s="20" t="s">
        <v>216</v>
      </c>
      <c r="BM619" s="227" t="s">
        <v>1010</v>
      </c>
    </row>
    <row r="620" s="2" customFormat="1">
      <c r="A620" s="41"/>
      <c r="B620" s="42"/>
      <c r="C620" s="43"/>
      <c r="D620" s="229" t="s">
        <v>218</v>
      </c>
      <c r="E620" s="43"/>
      <c r="F620" s="230" t="s">
        <v>1011</v>
      </c>
      <c r="G620" s="43"/>
      <c r="H620" s="43"/>
      <c r="I620" s="231"/>
      <c r="J620" s="43"/>
      <c r="K620" s="43"/>
      <c r="L620" s="47"/>
      <c r="M620" s="232"/>
      <c r="N620" s="233"/>
      <c r="O620" s="87"/>
      <c r="P620" s="87"/>
      <c r="Q620" s="87"/>
      <c r="R620" s="87"/>
      <c r="S620" s="87"/>
      <c r="T620" s="88"/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T620" s="20" t="s">
        <v>218</v>
      </c>
      <c r="AU620" s="20" t="s">
        <v>81</v>
      </c>
    </row>
    <row r="621" s="13" customFormat="1">
      <c r="A621" s="13"/>
      <c r="B621" s="234"/>
      <c r="C621" s="235"/>
      <c r="D621" s="236" t="s">
        <v>220</v>
      </c>
      <c r="E621" s="237" t="s">
        <v>19</v>
      </c>
      <c r="F621" s="238" t="s">
        <v>812</v>
      </c>
      <c r="G621" s="235"/>
      <c r="H621" s="237" t="s">
        <v>19</v>
      </c>
      <c r="I621" s="239"/>
      <c r="J621" s="235"/>
      <c r="K621" s="235"/>
      <c r="L621" s="240"/>
      <c r="M621" s="241"/>
      <c r="N621" s="242"/>
      <c r="O621" s="242"/>
      <c r="P621" s="242"/>
      <c r="Q621" s="242"/>
      <c r="R621" s="242"/>
      <c r="S621" s="242"/>
      <c r="T621" s="24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44" t="s">
        <v>220</v>
      </c>
      <c r="AU621" s="244" t="s">
        <v>81</v>
      </c>
      <c r="AV621" s="13" t="s">
        <v>79</v>
      </c>
      <c r="AW621" s="13" t="s">
        <v>32</v>
      </c>
      <c r="AX621" s="13" t="s">
        <v>71</v>
      </c>
      <c r="AY621" s="244" t="s">
        <v>209</v>
      </c>
    </row>
    <row r="622" s="13" customFormat="1">
      <c r="A622" s="13"/>
      <c r="B622" s="234"/>
      <c r="C622" s="235"/>
      <c r="D622" s="236" t="s">
        <v>220</v>
      </c>
      <c r="E622" s="237" t="s">
        <v>19</v>
      </c>
      <c r="F622" s="238" t="s">
        <v>433</v>
      </c>
      <c r="G622" s="235"/>
      <c r="H622" s="237" t="s">
        <v>19</v>
      </c>
      <c r="I622" s="239"/>
      <c r="J622" s="235"/>
      <c r="K622" s="235"/>
      <c r="L622" s="240"/>
      <c r="M622" s="241"/>
      <c r="N622" s="242"/>
      <c r="O622" s="242"/>
      <c r="P622" s="242"/>
      <c r="Q622" s="242"/>
      <c r="R622" s="242"/>
      <c r="S622" s="242"/>
      <c r="T622" s="24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44" t="s">
        <v>220</v>
      </c>
      <c r="AU622" s="244" t="s">
        <v>81</v>
      </c>
      <c r="AV622" s="13" t="s">
        <v>79</v>
      </c>
      <c r="AW622" s="13" t="s">
        <v>32</v>
      </c>
      <c r="AX622" s="13" t="s">
        <v>71</v>
      </c>
      <c r="AY622" s="244" t="s">
        <v>209</v>
      </c>
    </row>
    <row r="623" s="14" customFormat="1">
      <c r="A623" s="14"/>
      <c r="B623" s="245"/>
      <c r="C623" s="246"/>
      <c r="D623" s="236" t="s">
        <v>220</v>
      </c>
      <c r="E623" s="247" t="s">
        <v>19</v>
      </c>
      <c r="F623" s="248" t="s">
        <v>853</v>
      </c>
      <c r="G623" s="246"/>
      <c r="H623" s="249">
        <v>66</v>
      </c>
      <c r="I623" s="250"/>
      <c r="J623" s="246"/>
      <c r="K623" s="246"/>
      <c r="L623" s="251"/>
      <c r="M623" s="252"/>
      <c r="N623" s="253"/>
      <c r="O623" s="253"/>
      <c r="P623" s="253"/>
      <c r="Q623" s="253"/>
      <c r="R623" s="253"/>
      <c r="S623" s="253"/>
      <c r="T623" s="25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T623" s="255" t="s">
        <v>220</v>
      </c>
      <c r="AU623" s="255" t="s">
        <v>81</v>
      </c>
      <c r="AV623" s="14" t="s">
        <v>81</v>
      </c>
      <c r="AW623" s="14" t="s">
        <v>32</v>
      </c>
      <c r="AX623" s="14" t="s">
        <v>71</v>
      </c>
      <c r="AY623" s="255" t="s">
        <v>209</v>
      </c>
    </row>
    <row r="624" s="14" customFormat="1">
      <c r="A624" s="14"/>
      <c r="B624" s="245"/>
      <c r="C624" s="246"/>
      <c r="D624" s="236" t="s">
        <v>220</v>
      </c>
      <c r="E624" s="247" t="s">
        <v>19</v>
      </c>
      <c r="F624" s="248" t="s">
        <v>854</v>
      </c>
      <c r="G624" s="246"/>
      <c r="H624" s="249">
        <v>1969</v>
      </c>
      <c r="I624" s="250"/>
      <c r="J624" s="246"/>
      <c r="K624" s="246"/>
      <c r="L624" s="251"/>
      <c r="M624" s="252"/>
      <c r="N624" s="253"/>
      <c r="O624" s="253"/>
      <c r="P624" s="253"/>
      <c r="Q624" s="253"/>
      <c r="R624" s="253"/>
      <c r="S624" s="253"/>
      <c r="T624" s="25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T624" s="255" t="s">
        <v>220</v>
      </c>
      <c r="AU624" s="255" t="s">
        <v>81</v>
      </c>
      <c r="AV624" s="14" t="s">
        <v>81</v>
      </c>
      <c r="AW624" s="14" t="s">
        <v>32</v>
      </c>
      <c r="AX624" s="14" t="s">
        <v>71</v>
      </c>
      <c r="AY624" s="255" t="s">
        <v>209</v>
      </c>
    </row>
    <row r="625" s="16" customFormat="1">
      <c r="A625" s="16"/>
      <c r="B625" s="267"/>
      <c r="C625" s="268"/>
      <c r="D625" s="236" t="s">
        <v>220</v>
      </c>
      <c r="E625" s="269" t="s">
        <v>19</v>
      </c>
      <c r="F625" s="270" t="s">
        <v>370</v>
      </c>
      <c r="G625" s="268"/>
      <c r="H625" s="271">
        <v>2035</v>
      </c>
      <c r="I625" s="272"/>
      <c r="J625" s="268"/>
      <c r="K625" s="268"/>
      <c r="L625" s="273"/>
      <c r="M625" s="274"/>
      <c r="N625" s="275"/>
      <c r="O625" s="275"/>
      <c r="P625" s="275"/>
      <c r="Q625" s="275"/>
      <c r="R625" s="275"/>
      <c r="S625" s="275"/>
      <c r="T625" s="276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T625" s="277" t="s">
        <v>220</v>
      </c>
      <c r="AU625" s="277" t="s">
        <v>81</v>
      </c>
      <c r="AV625" s="16" t="s">
        <v>146</v>
      </c>
      <c r="AW625" s="16" t="s">
        <v>32</v>
      </c>
      <c r="AX625" s="16" t="s">
        <v>71</v>
      </c>
      <c r="AY625" s="277" t="s">
        <v>209</v>
      </c>
    </row>
    <row r="626" s="14" customFormat="1">
      <c r="A626" s="14"/>
      <c r="B626" s="245"/>
      <c r="C626" s="246"/>
      <c r="D626" s="236" t="s">
        <v>220</v>
      </c>
      <c r="E626" s="247" t="s">
        <v>19</v>
      </c>
      <c r="F626" s="248" t="s">
        <v>1012</v>
      </c>
      <c r="G626" s="246"/>
      <c r="H626" s="249">
        <v>2238.5</v>
      </c>
      <c r="I626" s="250"/>
      <c r="J626" s="246"/>
      <c r="K626" s="246"/>
      <c r="L626" s="251"/>
      <c r="M626" s="252"/>
      <c r="N626" s="253"/>
      <c r="O626" s="253"/>
      <c r="P626" s="253"/>
      <c r="Q626" s="253"/>
      <c r="R626" s="253"/>
      <c r="S626" s="253"/>
      <c r="T626" s="25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T626" s="255" t="s">
        <v>220</v>
      </c>
      <c r="AU626" s="255" t="s">
        <v>81</v>
      </c>
      <c r="AV626" s="14" t="s">
        <v>81</v>
      </c>
      <c r="AW626" s="14" t="s">
        <v>32</v>
      </c>
      <c r="AX626" s="14" t="s">
        <v>79</v>
      </c>
      <c r="AY626" s="255" t="s">
        <v>209</v>
      </c>
    </row>
    <row r="627" s="2" customFormat="1" ht="16.5" customHeight="1">
      <c r="A627" s="41"/>
      <c r="B627" s="42"/>
      <c r="C627" s="216" t="s">
        <v>1013</v>
      </c>
      <c r="D627" s="216" t="s">
        <v>211</v>
      </c>
      <c r="E627" s="217" t="s">
        <v>1014</v>
      </c>
      <c r="F627" s="218" t="s">
        <v>1015</v>
      </c>
      <c r="G627" s="219" t="s">
        <v>299</v>
      </c>
      <c r="H627" s="220">
        <v>1551</v>
      </c>
      <c r="I627" s="221"/>
      <c r="J627" s="222">
        <f>ROUND(I627*H627,2)</f>
        <v>0</v>
      </c>
      <c r="K627" s="218" t="s">
        <v>215</v>
      </c>
      <c r="L627" s="47"/>
      <c r="M627" s="223" t="s">
        <v>19</v>
      </c>
      <c r="N627" s="224" t="s">
        <v>42</v>
      </c>
      <c r="O627" s="87"/>
      <c r="P627" s="225">
        <f>O627*H627</f>
        <v>0</v>
      </c>
      <c r="Q627" s="225">
        <v>9.0000000000000006E-05</v>
      </c>
      <c r="R627" s="225">
        <f>Q627*H627</f>
        <v>0.13959000000000002</v>
      </c>
      <c r="S627" s="225">
        <v>0</v>
      </c>
      <c r="T627" s="226">
        <f>S627*H627</f>
        <v>0</v>
      </c>
      <c r="U627" s="41"/>
      <c r="V627" s="41"/>
      <c r="W627" s="41"/>
      <c r="X627" s="41"/>
      <c r="Y627" s="41"/>
      <c r="Z627" s="41"/>
      <c r="AA627" s="41"/>
      <c r="AB627" s="41"/>
      <c r="AC627" s="41"/>
      <c r="AD627" s="41"/>
      <c r="AE627" s="41"/>
      <c r="AR627" s="227" t="s">
        <v>216</v>
      </c>
      <c r="AT627" s="227" t="s">
        <v>211</v>
      </c>
      <c r="AU627" s="227" t="s">
        <v>81</v>
      </c>
      <c r="AY627" s="20" t="s">
        <v>209</v>
      </c>
      <c r="BE627" s="228">
        <f>IF(N627="základní",J627,0)</f>
        <v>0</v>
      </c>
      <c r="BF627" s="228">
        <f>IF(N627="snížená",J627,0)</f>
        <v>0</v>
      </c>
      <c r="BG627" s="228">
        <f>IF(N627="zákl. přenesená",J627,0)</f>
        <v>0</v>
      </c>
      <c r="BH627" s="228">
        <f>IF(N627="sníž. přenesená",J627,0)</f>
        <v>0</v>
      </c>
      <c r="BI627" s="228">
        <f>IF(N627="nulová",J627,0)</f>
        <v>0</v>
      </c>
      <c r="BJ627" s="20" t="s">
        <v>79</v>
      </c>
      <c r="BK627" s="228">
        <f>ROUND(I627*H627,2)</f>
        <v>0</v>
      </c>
      <c r="BL627" s="20" t="s">
        <v>216</v>
      </c>
      <c r="BM627" s="227" t="s">
        <v>1016</v>
      </c>
    </row>
    <row r="628" s="2" customFormat="1">
      <c r="A628" s="41"/>
      <c r="B628" s="42"/>
      <c r="C628" s="43"/>
      <c r="D628" s="229" t="s">
        <v>218</v>
      </c>
      <c r="E628" s="43"/>
      <c r="F628" s="230" t="s">
        <v>1017</v>
      </c>
      <c r="G628" s="43"/>
      <c r="H628" s="43"/>
      <c r="I628" s="231"/>
      <c r="J628" s="43"/>
      <c r="K628" s="43"/>
      <c r="L628" s="47"/>
      <c r="M628" s="232"/>
      <c r="N628" s="233"/>
      <c r="O628" s="87"/>
      <c r="P628" s="87"/>
      <c r="Q628" s="87"/>
      <c r="R628" s="87"/>
      <c r="S628" s="87"/>
      <c r="T628" s="88"/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T628" s="20" t="s">
        <v>218</v>
      </c>
      <c r="AU628" s="20" t="s">
        <v>81</v>
      </c>
    </row>
    <row r="629" s="13" customFormat="1">
      <c r="A629" s="13"/>
      <c r="B629" s="234"/>
      <c r="C629" s="235"/>
      <c r="D629" s="236" t="s">
        <v>220</v>
      </c>
      <c r="E629" s="237" t="s">
        <v>19</v>
      </c>
      <c r="F629" s="238" t="s">
        <v>812</v>
      </c>
      <c r="G629" s="235"/>
      <c r="H629" s="237" t="s">
        <v>19</v>
      </c>
      <c r="I629" s="239"/>
      <c r="J629" s="235"/>
      <c r="K629" s="235"/>
      <c r="L629" s="240"/>
      <c r="M629" s="241"/>
      <c r="N629" s="242"/>
      <c r="O629" s="242"/>
      <c r="P629" s="242"/>
      <c r="Q629" s="242"/>
      <c r="R629" s="242"/>
      <c r="S629" s="242"/>
      <c r="T629" s="24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T629" s="244" t="s">
        <v>220</v>
      </c>
      <c r="AU629" s="244" t="s">
        <v>81</v>
      </c>
      <c r="AV629" s="13" t="s">
        <v>79</v>
      </c>
      <c r="AW629" s="13" t="s">
        <v>32</v>
      </c>
      <c r="AX629" s="13" t="s">
        <v>71</v>
      </c>
      <c r="AY629" s="244" t="s">
        <v>209</v>
      </c>
    </row>
    <row r="630" s="13" customFormat="1">
      <c r="A630" s="13"/>
      <c r="B630" s="234"/>
      <c r="C630" s="235"/>
      <c r="D630" s="236" t="s">
        <v>220</v>
      </c>
      <c r="E630" s="237" t="s">
        <v>19</v>
      </c>
      <c r="F630" s="238" t="s">
        <v>433</v>
      </c>
      <c r="G630" s="235"/>
      <c r="H630" s="237" t="s">
        <v>19</v>
      </c>
      <c r="I630" s="239"/>
      <c r="J630" s="235"/>
      <c r="K630" s="235"/>
      <c r="L630" s="240"/>
      <c r="M630" s="241"/>
      <c r="N630" s="242"/>
      <c r="O630" s="242"/>
      <c r="P630" s="242"/>
      <c r="Q630" s="242"/>
      <c r="R630" s="242"/>
      <c r="S630" s="242"/>
      <c r="T630" s="24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244" t="s">
        <v>220</v>
      </c>
      <c r="AU630" s="244" t="s">
        <v>81</v>
      </c>
      <c r="AV630" s="13" t="s">
        <v>79</v>
      </c>
      <c r="AW630" s="13" t="s">
        <v>32</v>
      </c>
      <c r="AX630" s="13" t="s">
        <v>71</v>
      </c>
      <c r="AY630" s="244" t="s">
        <v>209</v>
      </c>
    </row>
    <row r="631" s="14" customFormat="1">
      <c r="A631" s="14"/>
      <c r="B631" s="245"/>
      <c r="C631" s="246"/>
      <c r="D631" s="236" t="s">
        <v>220</v>
      </c>
      <c r="E631" s="247" t="s">
        <v>19</v>
      </c>
      <c r="F631" s="248" t="s">
        <v>853</v>
      </c>
      <c r="G631" s="246"/>
      <c r="H631" s="249">
        <v>66</v>
      </c>
      <c r="I631" s="250"/>
      <c r="J631" s="246"/>
      <c r="K631" s="246"/>
      <c r="L631" s="251"/>
      <c r="M631" s="252"/>
      <c r="N631" s="253"/>
      <c r="O631" s="253"/>
      <c r="P631" s="253"/>
      <c r="Q631" s="253"/>
      <c r="R631" s="253"/>
      <c r="S631" s="253"/>
      <c r="T631" s="25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T631" s="255" t="s">
        <v>220</v>
      </c>
      <c r="AU631" s="255" t="s">
        <v>81</v>
      </c>
      <c r="AV631" s="14" t="s">
        <v>81</v>
      </c>
      <c r="AW631" s="14" t="s">
        <v>32</v>
      </c>
      <c r="AX631" s="14" t="s">
        <v>71</v>
      </c>
      <c r="AY631" s="255" t="s">
        <v>209</v>
      </c>
    </row>
    <row r="632" s="14" customFormat="1">
      <c r="A632" s="14"/>
      <c r="B632" s="245"/>
      <c r="C632" s="246"/>
      <c r="D632" s="236" t="s">
        <v>220</v>
      </c>
      <c r="E632" s="247" t="s">
        <v>19</v>
      </c>
      <c r="F632" s="248" t="s">
        <v>1018</v>
      </c>
      <c r="G632" s="246"/>
      <c r="H632" s="249">
        <v>1485</v>
      </c>
      <c r="I632" s="250"/>
      <c r="J632" s="246"/>
      <c r="K632" s="246"/>
      <c r="L632" s="251"/>
      <c r="M632" s="252"/>
      <c r="N632" s="253"/>
      <c r="O632" s="253"/>
      <c r="P632" s="253"/>
      <c r="Q632" s="253"/>
      <c r="R632" s="253"/>
      <c r="S632" s="253"/>
      <c r="T632" s="25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T632" s="255" t="s">
        <v>220</v>
      </c>
      <c r="AU632" s="255" t="s">
        <v>81</v>
      </c>
      <c r="AV632" s="14" t="s">
        <v>81</v>
      </c>
      <c r="AW632" s="14" t="s">
        <v>32</v>
      </c>
      <c r="AX632" s="14" t="s">
        <v>71</v>
      </c>
      <c r="AY632" s="255" t="s">
        <v>209</v>
      </c>
    </row>
    <row r="633" s="15" customFormat="1">
      <c r="A633" s="15"/>
      <c r="B633" s="256"/>
      <c r="C633" s="257"/>
      <c r="D633" s="236" t="s">
        <v>220</v>
      </c>
      <c r="E633" s="258" t="s">
        <v>19</v>
      </c>
      <c r="F633" s="259" t="s">
        <v>271</v>
      </c>
      <c r="G633" s="257"/>
      <c r="H633" s="260">
        <v>1551</v>
      </c>
      <c r="I633" s="261"/>
      <c r="J633" s="257"/>
      <c r="K633" s="257"/>
      <c r="L633" s="262"/>
      <c r="M633" s="263"/>
      <c r="N633" s="264"/>
      <c r="O633" s="264"/>
      <c r="P633" s="264"/>
      <c r="Q633" s="264"/>
      <c r="R633" s="264"/>
      <c r="S633" s="264"/>
      <c r="T633" s="26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T633" s="266" t="s">
        <v>220</v>
      </c>
      <c r="AU633" s="266" t="s">
        <v>81</v>
      </c>
      <c r="AV633" s="15" t="s">
        <v>216</v>
      </c>
      <c r="AW633" s="15" t="s">
        <v>32</v>
      </c>
      <c r="AX633" s="15" t="s">
        <v>79</v>
      </c>
      <c r="AY633" s="266" t="s">
        <v>209</v>
      </c>
    </row>
    <row r="634" s="2" customFormat="1" ht="16.5" customHeight="1">
      <c r="A634" s="41"/>
      <c r="B634" s="42"/>
      <c r="C634" s="216" t="s">
        <v>1019</v>
      </c>
      <c r="D634" s="216" t="s">
        <v>211</v>
      </c>
      <c r="E634" s="217" t="s">
        <v>1020</v>
      </c>
      <c r="F634" s="218" t="s">
        <v>1021</v>
      </c>
      <c r="G634" s="219" t="s">
        <v>299</v>
      </c>
      <c r="H634" s="220">
        <v>4</v>
      </c>
      <c r="I634" s="221"/>
      <c r="J634" s="222">
        <f>ROUND(I634*H634,2)</f>
        <v>0</v>
      </c>
      <c r="K634" s="218" t="s">
        <v>215</v>
      </c>
      <c r="L634" s="47"/>
      <c r="M634" s="223" t="s">
        <v>19</v>
      </c>
      <c r="N634" s="224" t="s">
        <v>42</v>
      </c>
      <c r="O634" s="87"/>
      <c r="P634" s="225">
        <f>O634*H634</f>
        <v>0</v>
      </c>
      <c r="Q634" s="225">
        <v>0.00012999999999999999</v>
      </c>
      <c r="R634" s="225">
        <f>Q634*H634</f>
        <v>0.00051999999999999995</v>
      </c>
      <c r="S634" s="225">
        <v>0</v>
      </c>
      <c r="T634" s="226">
        <f>S634*H634</f>
        <v>0</v>
      </c>
      <c r="U634" s="41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R634" s="227" t="s">
        <v>216</v>
      </c>
      <c r="AT634" s="227" t="s">
        <v>211</v>
      </c>
      <c r="AU634" s="227" t="s">
        <v>81</v>
      </c>
      <c r="AY634" s="20" t="s">
        <v>209</v>
      </c>
      <c r="BE634" s="228">
        <f>IF(N634="základní",J634,0)</f>
        <v>0</v>
      </c>
      <c r="BF634" s="228">
        <f>IF(N634="snížená",J634,0)</f>
        <v>0</v>
      </c>
      <c r="BG634" s="228">
        <f>IF(N634="zákl. přenesená",J634,0)</f>
        <v>0</v>
      </c>
      <c r="BH634" s="228">
        <f>IF(N634="sníž. přenesená",J634,0)</f>
        <v>0</v>
      </c>
      <c r="BI634" s="228">
        <f>IF(N634="nulová",J634,0)</f>
        <v>0</v>
      </c>
      <c r="BJ634" s="20" t="s">
        <v>79</v>
      </c>
      <c r="BK634" s="228">
        <f>ROUND(I634*H634,2)</f>
        <v>0</v>
      </c>
      <c r="BL634" s="20" t="s">
        <v>216</v>
      </c>
      <c r="BM634" s="227" t="s">
        <v>1022</v>
      </c>
    </row>
    <row r="635" s="2" customFormat="1">
      <c r="A635" s="41"/>
      <c r="B635" s="42"/>
      <c r="C635" s="43"/>
      <c r="D635" s="229" t="s">
        <v>218</v>
      </c>
      <c r="E635" s="43"/>
      <c r="F635" s="230" t="s">
        <v>1023</v>
      </c>
      <c r="G635" s="43"/>
      <c r="H635" s="43"/>
      <c r="I635" s="231"/>
      <c r="J635" s="43"/>
      <c r="K635" s="43"/>
      <c r="L635" s="47"/>
      <c r="M635" s="232"/>
      <c r="N635" s="233"/>
      <c r="O635" s="87"/>
      <c r="P635" s="87"/>
      <c r="Q635" s="87"/>
      <c r="R635" s="87"/>
      <c r="S635" s="87"/>
      <c r="T635" s="88"/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T635" s="20" t="s">
        <v>218</v>
      </c>
      <c r="AU635" s="20" t="s">
        <v>81</v>
      </c>
    </row>
    <row r="636" s="13" customFormat="1">
      <c r="A636" s="13"/>
      <c r="B636" s="234"/>
      <c r="C636" s="235"/>
      <c r="D636" s="236" t="s">
        <v>220</v>
      </c>
      <c r="E636" s="237" t="s">
        <v>19</v>
      </c>
      <c r="F636" s="238" t="s">
        <v>1024</v>
      </c>
      <c r="G636" s="235"/>
      <c r="H636" s="237" t="s">
        <v>19</v>
      </c>
      <c r="I636" s="239"/>
      <c r="J636" s="235"/>
      <c r="K636" s="235"/>
      <c r="L636" s="240"/>
      <c r="M636" s="241"/>
      <c r="N636" s="242"/>
      <c r="O636" s="242"/>
      <c r="P636" s="242"/>
      <c r="Q636" s="242"/>
      <c r="R636" s="242"/>
      <c r="S636" s="242"/>
      <c r="T636" s="24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44" t="s">
        <v>220</v>
      </c>
      <c r="AU636" s="244" t="s">
        <v>81</v>
      </c>
      <c r="AV636" s="13" t="s">
        <v>79</v>
      </c>
      <c r="AW636" s="13" t="s">
        <v>32</v>
      </c>
      <c r="AX636" s="13" t="s">
        <v>71</v>
      </c>
      <c r="AY636" s="244" t="s">
        <v>209</v>
      </c>
    </row>
    <row r="637" s="13" customFormat="1">
      <c r="A637" s="13"/>
      <c r="B637" s="234"/>
      <c r="C637" s="235"/>
      <c r="D637" s="236" t="s">
        <v>220</v>
      </c>
      <c r="E637" s="237" t="s">
        <v>19</v>
      </c>
      <c r="F637" s="238" t="s">
        <v>1025</v>
      </c>
      <c r="G637" s="235"/>
      <c r="H637" s="237" t="s">
        <v>19</v>
      </c>
      <c r="I637" s="239"/>
      <c r="J637" s="235"/>
      <c r="K637" s="235"/>
      <c r="L637" s="240"/>
      <c r="M637" s="241"/>
      <c r="N637" s="242"/>
      <c r="O637" s="242"/>
      <c r="P637" s="242"/>
      <c r="Q637" s="242"/>
      <c r="R637" s="242"/>
      <c r="S637" s="242"/>
      <c r="T637" s="24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244" t="s">
        <v>220</v>
      </c>
      <c r="AU637" s="244" t="s">
        <v>81</v>
      </c>
      <c r="AV637" s="13" t="s">
        <v>79</v>
      </c>
      <c r="AW637" s="13" t="s">
        <v>32</v>
      </c>
      <c r="AX637" s="13" t="s">
        <v>71</v>
      </c>
      <c r="AY637" s="244" t="s">
        <v>209</v>
      </c>
    </row>
    <row r="638" s="13" customFormat="1">
      <c r="A638" s="13"/>
      <c r="B638" s="234"/>
      <c r="C638" s="235"/>
      <c r="D638" s="236" t="s">
        <v>220</v>
      </c>
      <c r="E638" s="237" t="s">
        <v>19</v>
      </c>
      <c r="F638" s="238" t="s">
        <v>1026</v>
      </c>
      <c r="G638" s="235"/>
      <c r="H638" s="237" t="s">
        <v>19</v>
      </c>
      <c r="I638" s="239"/>
      <c r="J638" s="235"/>
      <c r="K638" s="235"/>
      <c r="L638" s="240"/>
      <c r="M638" s="241"/>
      <c r="N638" s="242"/>
      <c r="O638" s="242"/>
      <c r="P638" s="242"/>
      <c r="Q638" s="242"/>
      <c r="R638" s="242"/>
      <c r="S638" s="242"/>
      <c r="T638" s="24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T638" s="244" t="s">
        <v>220</v>
      </c>
      <c r="AU638" s="244" t="s">
        <v>81</v>
      </c>
      <c r="AV638" s="13" t="s">
        <v>79</v>
      </c>
      <c r="AW638" s="13" t="s">
        <v>32</v>
      </c>
      <c r="AX638" s="13" t="s">
        <v>71</v>
      </c>
      <c r="AY638" s="244" t="s">
        <v>209</v>
      </c>
    </row>
    <row r="639" s="14" customFormat="1">
      <c r="A639" s="14"/>
      <c r="B639" s="245"/>
      <c r="C639" s="246"/>
      <c r="D639" s="236" t="s">
        <v>220</v>
      </c>
      <c r="E639" s="247" t="s">
        <v>19</v>
      </c>
      <c r="F639" s="248" t="s">
        <v>1027</v>
      </c>
      <c r="G639" s="246"/>
      <c r="H639" s="249">
        <v>4</v>
      </c>
      <c r="I639" s="250"/>
      <c r="J639" s="246"/>
      <c r="K639" s="246"/>
      <c r="L639" s="251"/>
      <c r="M639" s="252"/>
      <c r="N639" s="253"/>
      <c r="O639" s="253"/>
      <c r="P639" s="253"/>
      <c r="Q639" s="253"/>
      <c r="R639" s="253"/>
      <c r="S639" s="253"/>
      <c r="T639" s="25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55" t="s">
        <v>220</v>
      </c>
      <c r="AU639" s="255" t="s">
        <v>81</v>
      </c>
      <c r="AV639" s="14" t="s">
        <v>81</v>
      </c>
      <c r="AW639" s="14" t="s">
        <v>32</v>
      </c>
      <c r="AX639" s="14" t="s">
        <v>79</v>
      </c>
      <c r="AY639" s="255" t="s">
        <v>209</v>
      </c>
    </row>
    <row r="640" s="12" customFormat="1" ht="22.8" customHeight="1">
      <c r="A640" s="12"/>
      <c r="B640" s="200"/>
      <c r="C640" s="201"/>
      <c r="D640" s="202" t="s">
        <v>70</v>
      </c>
      <c r="E640" s="214" t="s">
        <v>255</v>
      </c>
      <c r="F640" s="214" t="s">
        <v>1028</v>
      </c>
      <c r="G640" s="201"/>
      <c r="H640" s="201"/>
      <c r="I640" s="204"/>
      <c r="J640" s="215">
        <f>BK640</f>
        <v>0</v>
      </c>
      <c r="K640" s="201"/>
      <c r="L640" s="206"/>
      <c r="M640" s="207"/>
      <c r="N640" s="208"/>
      <c r="O640" s="208"/>
      <c r="P640" s="209">
        <f>SUM(P641:P657)</f>
        <v>0</v>
      </c>
      <c r="Q640" s="208"/>
      <c r="R640" s="209">
        <f>SUM(R641:R657)</f>
        <v>0.13414000000000001</v>
      </c>
      <c r="S640" s="208"/>
      <c r="T640" s="210">
        <f>SUM(T641:T657)</f>
        <v>0</v>
      </c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R640" s="211" t="s">
        <v>79</v>
      </c>
      <c r="AT640" s="212" t="s">
        <v>70</v>
      </c>
      <c r="AU640" s="212" t="s">
        <v>79</v>
      </c>
      <c r="AY640" s="211" t="s">
        <v>209</v>
      </c>
      <c r="BK640" s="213">
        <f>SUM(BK641:BK657)</f>
        <v>0</v>
      </c>
    </row>
    <row r="641" s="2" customFormat="1" ht="16.5" customHeight="1">
      <c r="A641" s="41"/>
      <c r="B641" s="42"/>
      <c r="C641" s="216" t="s">
        <v>1029</v>
      </c>
      <c r="D641" s="216" t="s">
        <v>211</v>
      </c>
      <c r="E641" s="217" t="s">
        <v>1030</v>
      </c>
      <c r="F641" s="218" t="s">
        <v>1031</v>
      </c>
      <c r="G641" s="219" t="s">
        <v>258</v>
      </c>
      <c r="H641" s="220">
        <v>45</v>
      </c>
      <c r="I641" s="221"/>
      <c r="J641" s="222">
        <f>ROUND(I641*H641,2)</f>
        <v>0</v>
      </c>
      <c r="K641" s="218" t="s">
        <v>215</v>
      </c>
      <c r="L641" s="47"/>
      <c r="M641" s="223" t="s">
        <v>19</v>
      </c>
      <c r="N641" s="224" t="s">
        <v>42</v>
      </c>
      <c r="O641" s="87"/>
      <c r="P641" s="225">
        <f>O641*H641</f>
        <v>0</v>
      </c>
      <c r="Q641" s="225">
        <v>0.00068999999999999997</v>
      </c>
      <c r="R641" s="225">
        <f>Q641*H641</f>
        <v>0.031049999999999998</v>
      </c>
      <c r="S641" s="225">
        <v>0</v>
      </c>
      <c r="T641" s="226">
        <f>S641*H641</f>
        <v>0</v>
      </c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R641" s="227" t="s">
        <v>216</v>
      </c>
      <c r="AT641" s="227" t="s">
        <v>211</v>
      </c>
      <c r="AU641" s="227" t="s">
        <v>81</v>
      </c>
      <c r="AY641" s="20" t="s">
        <v>209</v>
      </c>
      <c r="BE641" s="228">
        <f>IF(N641="základní",J641,0)</f>
        <v>0</v>
      </c>
      <c r="BF641" s="228">
        <f>IF(N641="snížená",J641,0)</f>
        <v>0</v>
      </c>
      <c r="BG641" s="228">
        <f>IF(N641="zákl. přenesená",J641,0)</f>
        <v>0</v>
      </c>
      <c r="BH641" s="228">
        <f>IF(N641="sníž. přenesená",J641,0)</f>
        <v>0</v>
      </c>
      <c r="BI641" s="228">
        <f>IF(N641="nulová",J641,0)</f>
        <v>0</v>
      </c>
      <c r="BJ641" s="20" t="s">
        <v>79</v>
      </c>
      <c r="BK641" s="228">
        <f>ROUND(I641*H641,2)</f>
        <v>0</v>
      </c>
      <c r="BL641" s="20" t="s">
        <v>216</v>
      </c>
      <c r="BM641" s="227" t="s">
        <v>1032</v>
      </c>
    </row>
    <row r="642" s="2" customFormat="1">
      <c r="A642" s="41"/>
      <c r="B642" s="42"/>
      <c r="C642" s="43"/>
      <c r="D642" s="229" t="s">
        <v>218</v>
      </c>
      <c r="E642" s="43"/>
      <c r="F642" s="230" t="s">
        <v>1033</v>
      </c>
      <c r="G642" s="43"/>
      <c r="H642" s="43"/>
      <c r="I642" s="231"/>
      <c r="J642" s="43"/>
      <c r="K642" s="43"/>
      <c r="L642" s="47"/>
      <c r="M642" s="232"/>
      <c r="N642" s="233"/>
      <c r="O642" s="87"/>
      <c r="P642" s="87"/>
      <c r="Q642" s="87"/>
      <c r="R642" s="87"/>
      <c r="S642" s="87"/>
      <c r="T642" s="88"/>
      <c r="U642" s="41"/>
      <c r="V642" s="41"/>
      <c r="W642" s="41"/>
      <c r="X642" s="41"/>
      <c r="Y642" s="41"/>
      <c r="Z642" s="41"/>
      <c r="AA642" s="41"/>
      <c r="AB642" s="41"/>
      <c r="AC642" s="41"/>
      <c r="AD642" s="41"/>
      <c r="AE642" s="41"/>
      <c r="AT642" s="20" t="s">
        <v>218</v>
      </c>
      <c r="AU642" s="20" t="s">
        <v>81</v>
      </c>
    </row>
    <row r="643" s="13" customFormat="1">
      <c r="A643" s="13"/>
      <c r="B643" s="234"/>
      <c r="C643" s="235"/>
      <c r="D643" s="236" t="s">
        <v>220</v>
      </c>
      <c r="E643" s="237" t="s">
        <v>19</v>
      </c>
      <c r="F643" s="238" t="s">
        <v>268</v>
      </c>
      <c r="G643" s="235"/>
      <c r="H643" s="237" t="s">
        <v>19</v>
      </c>
      <c r="I643" s="239"/>
      <c r="J643" s="235"/>
      <c r="K643" s="235"/>
      <c r="L643" s="240"/>
      <c r="M643" s="241"/>
      <c r="N643" s="242"/>
      <c r="O643" s="242"/>
      <c r="P643" s="242"/>
      <c r="Q643" s="242"/>
      <c r="R643" s="242"/>
      <c r="S643" s="242"/>
      <c r="T643" s="24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T643" s="244" t="s">
        <v>220</v>
      </c>
      <c r="AU643" s="244" t="s">
        <v>81</v>
      </c>
      <c r="AV643" s="13" t="s">
        <v>79</v>
      </c>
      <c r="AW643" s="13" t="s">
        <v>32</v>
      </c>
      <c r="AX643" s="13" t="s">
        <v>71</v>
      </c>
      <c r="AY643" s="244" t="s">
        <v>209</v>
      </c>
    </row>
    <row r="644" s="13" customFormat="1">
      <c r="A644" s="13"/>
      <c r="B644" s="234"/>
      <c r="C644" s="235"/>
      <c r="D644" s="236" t="s">
        <v>220</v>
      </c>
      <c r="E644" s="237" t="s">
        <v>19</v>
      </c>
      <c r="F644" s="238" t="s">
        <v>278</v>
      </c>
      <c r="G644" s="235"/>
      <c r="H644" s="237" t="s">
        <v>19</v>
      </c>
      <c r="I644" s="239"/>
      <c r="J644" s="235"/>
      <c r="K644" s="235"/>
      <c r="L644" s="240"/>
      <c r="M644" s="241"/>
      <c r="N644" s="242"/>
      <c r="O644" s="242"/>
      <c r="P644" s="242"/>
      <c r="Q644" s="242"/>
      <c r="R644" s="242"/>
      <c r="S644" s="242"/>
      <c r="T644" s="24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T644" s="244" t="s">
        <v>220</v>
      </c>
      <c r="AU644" s="244" t="s">
        <v>81</v>
      </c>
      <c r="AV644" s="13" t="s">
        <v>79</v>
      </c>
      <c r="AW644" s="13" t="s">
        <v>32</v>
      </c>
      <c r="AX644" s="13" t="s">
        <v>71</v>
      </c>
      <c r="AY644" s="244" t="s">
        <v>209</v>
      </c>
    </row>
    <row r="645" s="13" customFormat="1">
      <c r="A645" s="13"/>
      <c r="B645" s="234"/>
      <c r="C645" s="235"/>
      <c r="D645" s="236" t="s">
        <v>220</v>
      </c>
      <c r="E645" s="237" t="s">
        <v>19</v>
      </c>
      <c r="F645" s="238" t="s">
        <v>1034</v>
      </c>
      <c r="G645" s="235"/>
      <c r="H645" s="237" t="s">
        <v>19</v>
      </c>
      <c r="I645" s="239"/>
      <c r="J645" s="235"/>
      <c r="K645" s="235"/>
      <c r="L645" s="240"/>
      <c r="M645" s="241"/>
      <c r="N645" s="242"/>
      <c r="O645" s="242"/>
      <c r="P645" s="242"/>
      <c r="Q645" s="242"/>
      <c r="R645" s="242"/>
      <c r="S645" s="242"/>
      <c r="T645" s="24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44" t="s">
        <v>220</v>
      </c>
      <c r="AU645" s="244" t="s">
        <v>81</v>
      </c>
      <c r="AV645" s="13" t="s">
        <v>79</v>
      </c>
      <c r="AW645" s="13" t="s">
        <v>32</v>
      </c>
      <c r="AX645" s="13" t="s">
        <v>71</v>
      </c>
      <c r="AY645" s="244" t="s">
        <v>209</v>
      </c>
    </row>
    <row r="646" s="14" customFormat="1">
      <c r="A646" s="14"/>
      <c r="B646" s="245"/>
      <c r="C646" s="246"/>
      <c r="D646" s="236" t="s">
        <v>220</v>
      </c>
      <c r="E646" s="247" t="s">
        <v>19</v>
      </c>
      <c r="F646" s="248" t="s">
        <v>1035</v>
      </c>
      <c r="G646" s="246"/>
      <c r="H646" s="249">
        <v>45</v>
      </c>
      <c r="I646" s="250"/>
      <c r="J646" s="246"/>
      <c r="K646" s="246"/>
      <c r="L646" s="251"/>
      <c r="M646" s="252"/>
      <c r="N646" s="253"/>
      <c r="O646" s="253"/>
      <c r="P646" s="253"/>
      <c r="Q646" s="253"/>
      <c r="R646" s="253"/>
      <c r="S646" s="253"/>
      <c r="T646" s="25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T646" s="255" t="s">
        <v>220</v>
      </c>
      <c r="AU646" s="255" t="s">
        <v>81</v>
      </c>
      <c r="AV646" s="14" t="s">
        <v>81</v>
      </c>
      <c r="AW646" s="14" t="s">
        <v>32</v>
      </c>
      <c r="AX646" s="14" t="s">
        <v>79</v>
      </c>
      <c r="AY646" s="255" t="s">
        <v>209</v>
      </c>
    </row>
    <row r="647" s="2" customFormat="1" ht="33" customHeight="1">
      <c r="A647" s="41"/>
      <c r="B647" s="42"/>
      <c r="C647" s="216" t="s">
        <v>1036</v>
      </c>
      <c r="D647" s="216" t="s">
        <v>211</v>
      </c>
      <c r="E647" s="217" t="s">
        <v>1037</v>
      </c>
      <c r="F647" s="218" t="s">
        <v>1038</v>
      </c>
      <c r="G647" s="219" t="s">
        <v>299</v>
      </c>
      <c r="H647" s="220">
        <v>169</v>
      </c>
      <c r="I647" s="221"/>
      <c r="J647" s="222">
        <f>ROUND(I647*H647,2)</f>
        <v>0</v>
      </c>
      <c r="K647" s="218" t="s">
        <v>215</v>
      </c>
      <c r="L647" s="47"/>
      <c r="M647" s="223" t="s">
        <v>19</v>
      </c>
      <c r="N647" s="224" t="s">
        <v>42</v>
      </c>
      <c r="O647" s="87"/>
      <c r="P647" s="225">
        <f>O647*H647</f>
        <v>0</v>
      </c>
      <c r="Q647" s="225">
        <v>0.00060999999999999997</v>
      </c>
      <c r="R647" s="225">
        <f>Q647*H647</f>
        <v>0.10309</v>
      </c>
      <c r="S647" s="225">
        <v>0</v>
      </c>
      <c r="T647" s="226">
        <f>S647*H647</f>
        <v>0</v>
      </c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R647" s="227" t="s">
        <v>216</v>
      </c>
      <c r="AT647" s="227" t="s">
        <v>211</v>
      </c>
      <c r="AU647" s="227" t="s">
        <v>81</v>
      </c>
      <c r="AY647" s="20" t="s">
        <v>209</v>
      </c>
      <c r="BE647" s="228">
        <f>IF(N647="základní",J647,0)</f>
        <v>0</v>
      </c>
      <c r="BF647" s="228">
        <f>IF(N647="snížená",J647,0)</f>
        <v>0</v>
      </c>
      <c r="BG647" s="228">
        <f>IF(N647="zákl. přenesená",J647,0)</f>
        <v>0</v>
      </c>
      <c r="BH647" s="228">
        <f>IF(N647="sníž. přenesená",J647,0)</f>
        <v>0</v>
      </c>
      <c r="BI647" s="228">
        <f>IF(N647="nulová",J647,0)</f>
        <v>0</v>
      </c>
      <c r="BJ647" s="20" t="s">
        <v>79</v>
      </c>
      <c r="BK647" s="228">
        <f>ROUND(I647*H647,2)</f>
        <v>0</v>
      </c>
      <c r="BL647" s="20" t="s">
        <v>216</v>
      </c>
      <c r="BM647" s="227" t="s">
        <v>1039</v>
      </c>
    </row>
    <row r="648" s="2" customFormat="1">
      <c r="A648" s="41"/>
      <c r="B648" s="42"/>
      <c r="C648" s="43"/>
      <c r="D648" s="229" t="s">
        <v>218</v>
      </c>
      <c r="E648" s="43"/>
      <c r="F648" s="230" t="s">
        <v>1040</v>
      </c>
      <c r="G648" s="43"/>
      <c r="H648" s="43"/>
      <c r="I648" s="231"/>
      <c r="J648" s="43"/>
      <c r="K648" s="43"/>
      <c r="L648" s="47"/>
      <c r="M648" s="232"/>
      <c r="N648" s="233"/>
      <c r="O648" s="87"/>
      <c r="P648" s="87"/>
      <c r="Q648" s="87"/>
      <c r="R648" s="87"/>
      <c r="S648" s="87"/>
      <c r="T648" s="88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T648" s="20" t="s">
        <v>218</v>
      </c>
      <c r="AU648" s="20" t="s">
        <v>81</v>
      </c>
    </row>
    <row r="649" s="2" customFormat="1" ht="16.5" customHeight="1">
      <c r="A649" s="41"/>
      <c r="B649" s="42"/>
      <c r="C649" s="216" t="s">
        <v>1041</v>
      </c>
      <c r="D649" s="216" t="s">
        <v>211</v>
      </c>
      <c r="E649" s="217" t="s">
        <v>1042</v>
      </c>
      <c r="F649" s="218" t="s">
        <v>1043</v>
      </c>
      <c r="G649" s="219" t="s">
        <v>299</v>
      </c>
      <c r="H649" s="220">
        <v>169</v>
      </c>
      <c r="I649" s="221"/>
      <c r="J649" s="222">
        <f>ROUND(I649*H649,2)</f>
        <v>0</v>
      </c>
      <c r="K649" s="218" t="s">
        <v>215</v>
      </c>
      <c r="L649" s="47"/>
      <c r="M649" s="223" t="s">
        <v>19</v>
      </c>
      <c r="N649" s="224" t="s">
        <v>42</v>
      </c>
      <c r="O649" s="87"/>
      <c r="P649" s="225">
        <f>O649*H649</f>
        <v>0</v>
      </c>
      <c r="Q649" s="225">
        <v>0</v>
      </c>
      <c r="R649" s="225">
        <f>Q649*H649</f>
        <v>0</v>
      </c>
      <c r="S649" s="225">
        <v>0</v>
      </c>
      <c r="T649" s="226">
        <f>S649*H649</f>
        <v>0</v>
      </c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R649" s="227" t="s">
        <v>216</v>
      </c>
      <c r="AT649" s="227" t="s">
        <v>211</v>
      </c>
      <c r="AU649" s="227" t="s">
        <v>81</v>
      </c>
      <c r="AY649" s="20" t="s">
        <v>209</v>
      </c>
      <c r="BE649" s="228">
        <f>IF(N649="základní",J649,0)</f>
        <v>0</v>
      </c>
      <c r="BF649" s="228">
        <f>IF(N649="snížená",J649,0)</f>
        <v>0</v>
      </c>
      <c r="BG649" s="228">
        <f>IF(N649="zákl. přenesená",J649,0)</f>
        <v>0</v>
      </c>
      <c r="BH649" s="228">
        <f>IF(N649="sníž. přenesená",J649,0)</f>
        <v>0</v>
      </c>
      <c r="BI649" s="228">
        <f>IF(N649="nulová",J649,0)</f>
        <v>0</v>
      </c>
      <c r="BJ649" s="20" t="s">
        <v>79</v>
      </c>
      <c r="BK649" s="228">
        <f>ROUND(I649*H649,2)</f>
        <v>0</v>
      </c>
      <c r="BL649" s="20" t="s">
        <v>216</v>
      </c>
      <c r="BM649" s="227" t="s">
        <v>1044</v>
      </c>
    </row>
    <row r="650" s="2" customFormat="1">
      <c r="A650" s="41"/>
      <c r="B650" s="42"/>
      <c r="C650" s="43"/>
      <c r="D650" s="229" t="s">
        <v>218</v>
      </c>
      <c r="E650" s="43"/>
      <c r="F650" s="230" t="s">
        <v>1045</v>
      </c>
      <c r="G650" s="43"/>
      <c r="H650" s="43"/>
      <c r="I650" s="231"/>
      <c r="J650" s="43"/>
      <c r="K650" s="43"/>
      <c r="L650" s="47"/>
      <c r="M650" s="232"/>
      <c r="N650" s="233"/>
      <c r="O650" s="87"/>
      <c r="P650" s="87"/>
      <c r="Q650" s="87"/>
      <c r="R650" s="87"/>
      <c r="S650" s="87"/>
      <c r="T650" s="88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T650" s="20" t="s">
        <v>218</v>
      </c>
      <c r="AU650" s="20" t="s">
        <v>81</v>
      </c>
    </row>
    <row r="651" s="13" customFormat="1">
      <c r="A651" s="13"/>
      <c r="B651" s="234"/>
      <c r="C651" s="235"/>
      <c r="D651" s="236" t="s">
        <v>220</v>
      </c>
      <c r="E651" s="237" t="s">
        <v>19</v>
      </c>
      <c r="F651" s="238" t="s">
        <v>268</v>
      </c>
      <c r="G651" s="235"/>
      <c r="H651" s="237" t="s">
        <v>19</v>
      </c>
      <c r="I651" s="239"/>
      <c r="J651" s="235"/>
      <c r="K651" s="235"/>
      <c r="L651" s="240"/>
      <c r="M651" s="241"/>
      <c r="N651" s="242"/>
      <c r="O651" s="242"/>
      <c r="P651" s="242"/>
      <c r="Q651" s="242"/>
      <c r="R651" s="242"/>
      <c r="S651" s="242"/>
      <c r="T651" s="24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44" t="s">
        <v>220</v>
      </c>
      <c r="AU651" s="244" t="s">
        <v>81</v>
      </c>
      <c r="AV651" s="13" t="s">
        <v>79</v>
      </c>
      <c r="AW651" s="13" t="s">
        <v>32</v>
      </c>
      <c r="AX651" s="13" t="s">
        <v>71</v>
      </c>
      <c r="AY651" s="244" t="s">
        <v>209</v>
      </c>
    </row>
    <row r="652" s="13" customFormat="1">
      <c r="A652" s="13"/>
      <c r="B652" s="234"/>
      <c r="C652" s="235"/>
      <c r="D652" s="236" t="s">
        <v>220</v>
      </c>
      <c r="E652" s="237" t="s">
        <v>19</v>
      </c>
      <c r="F652" s="238" t="s">
        <v>269</v>
      </c>
      <c r="G652" s="235"/>
      <c r="H652" s="237" t="s">
        <v>19</v>
      </c>
      <c r="I652" s="239"/>
      <c r="J652" s="235"/>
      <c r="K652" s="235"/>
      <c r="L652" s="240"/>
      <c r="M652" s="241"/>
      <c r="N652" s="242"/>
      <c r="O652" s="242"/>
      <c r="P652" s="242"/>
      <c r="Q652" s="242"/>
      <c r="R652" s="242"/>
      <c r="S652" s="242"/>
      <c r="T652" s="24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T652" s="244" t="s">
        <v>220</v>
      </c>
      <c r="AU652" s="244" t="s">
        <v>81</v>
      </c>
      <c r="AV652" s="13" t="s">
        <v>79</v>
      </c>
      <c r="AW652" s="13" t="s">
        <v>32</v>
      </c>
      <c r="AX652" s="13" t="s">
        <v>71</v>
      </c>
      <c r="AY652" s="244" t="s">
        <v>209</v>
      </c>
    </row>
    <row r="653" s="14" customFormat="1">
      <c r="A653" s="14"/>
      <c r="B653" s="245"/>
      <c r="C653" s="246"/>
      <c r="D653" s="236" t="s">
        <v>220</v>
      </c>
      <c r="E653" s="247" t="s">
        <v>19</v>
      </c>
      <c r="F653" s="248" t="s">
        <v>1046</v>
      </c>
      <c r="G653" s="246"/>
      <c r="H653" s="249">
        <v>9</v>
      </c>
      <c r="I653" s="250"/>
      <c r="J653" s="246"/>
      <c r="K653" s="246"/>
      <c r="L653" s="251"/>
      <c r="M653" s="252"/>
      <c r="N653" s="253"/>
      <c r="O653" s="253"/>
      <c r="P653" s="253"/>
      <c r="Q653" s="253"/>
      <c r="R653" s="253"/>
      <c r="S653" s="253"/>
      <c r="T653" s="25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T653" s="255" t="s">
        <v>220</v>
      </c>
      <c r="AU653" s="255" t="s">
        <v>81</v>
      </c>
      <c r="AV653" s="14" t="s">
        <v>81</v>
      </c>
      <c r="AW653" s="14" t="s">
        <v>32</v>
      </c>
      <c r="AX653" s="14" t="s">
        <v>71</v>
      </c>
      <c r="AY653" s="255" t="s">
        <v>209</v>
      </c>
    </row>
    <row r="654" s="14" customFormat="1">
      <c r="A654" s="14"/>
      <c r="B654" s="245"/>
      <c r="C654" s="246"/>
      <c r="D654" s="236" t="s">
        <v>220</v>
      </c>
      <c r="E654" s="247" t="s">
        <v>19</v>
      </c>
      <c r="F654" s="248" t="s">
        <v>1047</v>
      </c>
      <c r="G654" s="246"/>
      <c r="H654" s="249">
        <v>160</v>
      </c>
      <c r="I654" s="250"/>
      <c r="J654" s="246"/>
      <c r="K654" s="246"/>
      <c r="L654" s="251"/>
      <c r="M654" s="252"/>
      <c r="N654" s="253"/>
      <c r="O654" s="253"/>
      <c r="P654" s="253"/>
      <c r="Q654" s="253"/>
      <c r="R654" s="253"/>
      <c r="S654" s="253"/>
      <c r="T654" s="25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T654" s="255" t="s">
        <v>220</v>
      </c>
      <c r="AU654" s="255" t="s">
        <v>81</v>
      </c>
      <c r="AV654" s="14" t="s">
        <v>81</v>
      </c>
      <c r="AW654" s="14" t="s">
        <v>32</v>
      </c>
      <c r="AX654" s="14" t="s">
        <v>71</v>
      </c>
      <c r="AY654" s="255" t="s">
        <v>209</v>
      </c>
    </row>
    <row r="655" s="15" customFormat="1">
      <c r="A655" s="15"/>
      <c r="B655" s="256"/>
      <c r="C655" s="257"/>
      <c r="D655" s="236" t="s">
        <v>220</v>
      </c>
      <c r="E655" s="258" t="s">
        <v>19</v>
      </c>
      <c r="F655" s="259" t="s">
        <v>271</v>
      </c>
      <c r="G655" s="257"/>
      <c r="H655" s="260">
        <v>169</v>
      </c>
      <c r="I655" s="261"/>
      <c r="J655" s="257"/>
      <c r="K655" s="257"/>
      <c r="L655" s="262"/>
      <c r="M655" s="263"/>
      <c r="N655" s="264"/>
      <c r="O655" s="264"/>
      <c r="P655" s="264"/>
      <c r="Q655" s="264"/>
      <c r="R655" s="264"/>
      <c r="S655" s="264"/>
      <c r="T655" s="26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T655" s="266" t="s">
        <v>220</v>
      </c>
      <c r="AU655" s="266" t="s">
        <v>81</v>
      </c>
      <c r="AV655" s="15" t="s">
        <v>216</v>
      </c>
      <c r="AW655" s="15" t="s">
        <v>32</v>
      </c>
      <c r="AX655" s="15" t="s">
        <v>79</v>
      </c>
      <c r="AY655" s="266" t="s">
        <v>209</v>
      </c>
    </row>
    <row r="656" s="2" customFormat="1" ht="37.8" customHeight="1">
      <c r="A656" s="41"/>
      <c r="B656" s="42"/>
      <c r="C656" s="216" t="s">
        <v>1048</v>
      </c>
      <c r="D656" s="216" t="s">
        <v>211</v>
      </c>
      <c r="E656" s="217" t="s">
        <v>1049</v>
      </c>
      <c r="F656" s="218" t="s">
        <v>1050</v>
      </c>
      <c r="G656" s="219" t="s">
        <v>258</v>
      </c>
      <c r="H656" s="220">
        <v>27</v>
      </c>
      <c r="I656" s="221"/>
      <c r="J656" s="222">
        <f>ROUND(I656*H656,2)</f>
        <v>0</v>
      </c>
      <c r="K656" s="218" t="s">
        <v>215</v>
      </c>
      <c r="L656" s="47"/>
      <c r="M656" s="223" t="s">
        <v>19</v>
      </c>
      <c r="N656" s="224" t="s">
        <v>42</v>
      </c>
      <c r="O656" s="87"/>
      <c r="P656" s="225">
        <f>O656*H656</f>
        <v>0</v>
      </c>
      <c r="Q656" s="225">
        <v>0</v>
      </c>
      <c r="R656" s="225">
        <f>Q656*H656</f>
        <v>0</v>
      </c>
      <c r="S656" s="225">
        <v>0</v>
      </c>
      <c r="T656" s="226">
        <f>S656*H656</f>
        <v>0</v>
      </c>
      <c r="U656" s="41"/>
      <c r="V656" s="41"/>
      <c r="W656" s="41"/>
      <c r="X656" s="41"/>
      <c r="Y656" s="41"/>
      <c r="Z656" s="41"/>
      <c r="AA656" s="41"/>
      <c r="AB656" s="41"/>
      <c r="AC656" s="41"/>
      <c r="AD656" s="41"/>
      <c r="AE656" s="41"/>
      <c r="AR656" s="227" t="s">
        <v>216</v>
      </c>
      <c r="AT656" s="227" t="s">
        <v>211</v>
      </c>
      <c r="AU656" s="227" t="s">
        <v>81</v>
      </c>
      <c r="AY656" s="20" t="s">
        <v>209</v>
      </c>
      <c r="BE656" s="228">
        <f>IF(N656="základní",J656,0)</f>
        <v>0</v>
      </c>
      <c r="BF656" s="228">
        <f>IF(N656="snížená",J656,0)</f>
        <v>0</v>
      </c>
      <c r="BG656" s="228">
        <f>IF(N656="zákl. přenesená",J656,0)</f>
        <v>0</v>
      </c>
      <c r="BH656" s="228">
        <f>IF(N656="sníž. přenesená",J656,0)</f>
        <v>0</v>
      </c>
      <c r="BI656" s="228">
        <f>IF(N656="nulová",J656,0)</f>
        <v>0</v>
      </c>
      <c r="BJ656" s="20" t="s">
        <v>79</v>
      </c>
      <c r="BK656" s="228">
        <f>ROUND(I656*H656,2)</f>
        <v>0</v>
      </c>
      <c r="BL656" s="20" t="s">
        <v>216</v>
      </c>
      <c r="BM656" s="227" t="s">
        <v>1051</v>
      </c>
    </row>
    <row r="657" s="2" customFormat="1">
      <c r="A657" s="41"/>
      <c r="B657" s="42"/>
      <c r="C657" s="43"/>
      <c r="D657" s="229" t="s">
        <v>218</v>
      </c>
      <c r="E657" s="43"/>
      <c r="F657" s="230" t="s">
        <v>1052</v>
      </c>
      <c r="G657" s="43"/>
      <c r="H657" s="43"/>
      <c r="I657" s="231"/>
      <c r="J657" s="43"/>
      <c r="K657" s="43"/>
      <c r="L657" s="47"/>
      <c r="M657" s="232"/>
      <c r="N657" s="233"/>
      <c r="O657" s="87"/>
      <c r="P657" s="87"/>
      <c r="Q657" s="87"/>
      <c r="R657" s="87"/>
      <c r="S657" s="87"/>
      <c r="T657" s="88"/>
      <c r="U657" s="41"/>
      <c r="V657" s="41"/>
      <c r="W657" s="41"/>
      <c r="X657" s="41"/>
      <c r="Y657" s="41"/>
      <c r="Z657" s="41"/>
      <c r="AA657" s="41"/>
      <c r="AB657" s="41"/>
      <c r="AC657" s="41"/>
      <c r="AD657" s="41"/>
      <c r="AE657" s="41"/>
      <c r="AT657" s="20" t="s">
        <v>218</v>
      </c>
      <c r="AU657" s="20" t="s">
        <v>81</v>
      </c>
    </row>
    <row r="658" s="12" customFormat="1" ht="22.8" customHeight="1">
      <c r="A658" s="12"/>
      <c r="B658" s="200"/>
      <c r="C658" s="201"/>
      <c r="D658" s="202" t="s">
        <v>70</v>
      </c>
      <c r="E658" s="214" t="s">
        <v>1053</v>
      </c>
      <c r="F658" s="214" t="s">
        <v>1054</v>
      </c>
      <c r="G658" s="201"/>
      <c r="H658" s="201"/>
      <c r="I658" s="204"/>
      <c r="J658" s="215">
        <f>BK658</f>
        <v>0</v>
      </c>
      <c r="K658" s="201"/>
      <c r="L658" s="206"/>
      <c r="M658" s="207"/>
      <c r="N658" s="208"/>
      <c r="O658" s="208"/>
      <c r="P658" s="209">
        <f>SUM(P659:P688)</f>
        <v>0</v>
      </c>
      <c r="Q658" s="208"/>
      <c r="R658" s="209">
        <f>SUM(R659:R688)</f>
        <v>0</v>
      </c>
      <c r="S658" s="208"/>
      <c r="T658" s="210">
        <f>SUM(T659:T688)</f>
        <v>0</v>
      </c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R658" s="211" t="s">
        <v>79</v>
      </c>
      <c r="AT658" s="212" t="s">
        <v>70</v>
      </c>
      <c r="AU658" s="212" t="s">
        <v>79</v>
      </c>
      <c r="AY658" s="211" t="s">
        <v>209</v>
      </c>
      <c r="BK658" s="213">
        <f>SUM(BK659:BK688)</f>
        <v>0</v>
      </c>
    </row>
    <row r="659" s="2" customFormat="1" ht="24.15" customHeight="1">
      <c r="A659" s="41"/>
      <c r="B659" s="42"/>
      <c r="C659" s="216" t="s">
        <v>1055</v>
      </c>
      <c r="D659" s="216" t="s">
        <v>211</v>
      </c>
      <c r="E659" s="217" t="s">
        <v>1056</v>
      </c>
      <c r="F659" s="218" t="s">
        <v>1057</v>
      </c>
      <c r="G659" s="219" t="s">
        <v>659</v>
      </c>
      <c r="H659" s="220">
        <v>66.731999999999999</v>
      </c>
      <c r="I659" s="221"/>
      <c r="J659" s="222">
        <f>ROUND(I659*H659,2)</f>
        <v>0</v>
      </c>
      <c r="K659" s="218" t="s">
        <v>215</v>
      </c>
      <c r="L659" s="47"/>
      <c r="M659" s="223" t="s">
        <v>19</v>
      </c>
      <c r="N659" s="224" t="s">
        <v>42</v>
      </c>
      <c r="O659" s="87"/>
      <c r="P659" s="225">
        <f>O659*H659</f>
        <v>0</v>
      </c>
      <c r="Q659" s="225">
        <v>0</v>
      </c>
      <c r="R659" s="225">
        <f>Q659*H659</f>
        <v>0</v>
      </c>
      <c r="S659" s="225">
        <v>0</v>
      </c>
      <c r="T659" s="226">
        <f>S659*H659</f>
        <v>0</v>
      </c>
      <c r="U659" s="41"/>
      <c r="V659" s="41"/>
      <c r="W659" s="41"/>
      <c r="X659" s="41"/>
      <c r="Y659" s="41"/>
      <c r="Z659" s="41"/>
      <c r="AA659" s="41"/>
      <c r="AB659" s="41"/>
      <c r="AC659" s="41"/>
      <c r="AD659" s="41"/>
      <c r="AE659" s="41"/>
      <c r="AR659" s="227" t="s">
        <v>216</v>
      </c>
      <c r="AT659" s="227" t="s">
        <v>211</v>
      </c>
      <c r="AU659" s="227" t="s">
        <v>81</v>
      </c>
      <c r="AY659" s="20" t="s">
        <v>209</v>
      </c>
      <c r="BE659" s="228">
        <f>IF(N659="základní",J659,0)</f>
        <v>0</v>
      </c>
      <c r="BF659" s="228">
        <f>IF(N659="snížená",J659,0)</f>
        <v>0</v>
      </c>
      <c r="BG659" s="228">
        <f>IF(N659="zákl. přenesená",J659,0)</f>
        <v>0</v>
      </c>
      <c r="BH659" s="228">
        <f>IF(N659="sníž. přenesená",J659,0)</f>
        <v>0</v>
      </c>
      <c r="BI659" s="228">
        <f>IF(N659="nulová",J659,0)</f>
        <v>0</v>
      </c>
      <c r="BJ659" s="20" t="s">
        <v>79</v>
      </c>
      <c r="BK659" s="228">
        <f>ROUND(I659*H659,2)</f>
        <v>0</v>
      </c>
      <c r="BL659" s="20" t="s">
        <v>216</v>
      </c>
      <c r="BM659" s="227" t="s">
        <v>1058</v>
      </c>
    </row>
    <row r="660" s="2" customFormat="1">
      <c r="A660" s="41"/>
      <c r="B660" s="42"/>
      <c r="C660" s="43"/>
      <c r="D660" s="229" t="s">
        <v>218</v>
      </c>
      <c r="E660" s="43"/>
      <c r="F660" s="230" t="s">
        <v>1059</v>
      </c>
      <c r="G660" s="43"/>
      <c r="H660" s="43"/>
      <c r="I660" s="231"/>
      <c r="J660" s="43"/>
      <c r="K660" s="43"/>
      <c r="L660" s="47"/>
      <c r="M660" s="232"/>
      <c r="N660" s="233"/>
      <c r="O660" s="87"/>
      <c r="P660" s="87"/>
      <c r="Q660" s="87"/>
      <c r="R660" s="87"/>
      <c r="S660" s="87"/>
      <c r="T660" s="88"/>
      <c r="U660" s="41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T660" s="20" t="s">
        <v>218</v>
      </c>
      <c r="AU660" s="20" t="s">
        <v>81</v>
      </c>
    </row>
    <row r="661" s="2" customFormat="1" ht="24.15" customHeight="1">
      <c r="A661" s="41"/>
      <c r="B661" s="42"/>
      <c r="C661" s="216" t="s">
        <v>1060</v>
      </c>
      <c r="D661" s="216" t="s">
        <v>211</v>
      </c>
      <c r="E661" s="217" t="s">
        <v>1061</v>
      </c>
      <c r="F661" s="218" t="s">
        <v>1062</v>
      </c>
      <c r="G661" s="219" t="s">
        <v>659</v>
      </c>
      <c r="H661" s="220">
        <v>934.24800000000005</v>
      </c>
      <c r="I661" s="221"/>
      <c r="J661" s="222">
        <f>ROUND(I661*H661,2)</f>
        <v>0</v>
      </c>
      <c r="K661" s="218" t="s">
        <v>215</v>
      </c>
      <c r="L661" s="47"/>
      <c r="M661" s="223" t="s">
        <v>19</v>
      </c>
      <c r="N661" s="224" t="s">
        <v>42</v>
      </c>
      <c r="O661" s="87"/>
      <c r="P661" s="225">
        <f>O661*H661</f>
        <v>0</v>
      </c>
      <c r="Q661" s="225">
        <v>0</v>
      </c>
      <c r="R661" s="225">
        <f>Q661*H661</f>
        <v>0</v>
      </c>
      <c r="S661" s="225">
        <v>0</v>
      </c>
      <c r="T661" s="226">
        <f>S661*H661</f>
        <v>0</v>
      </c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R661" s="227" t="s">
        <v>216</v>
      </c>
      <c r="AT661" s="227" t="s">
        <v>211</v>
      </c>
      <c r="AU661" s="227" t="s">
        <v>81</v>
      </c>
      <c r="AY661" s="20" t="s">
        <v>209</v>
      </c>
      <c r="BE661" s="228">
        <f>IF(N661="základní",J661,0)</f>
        <v>0</v>
      </c>
      <c r="BF661" s="228">
        <f>IF(N661="snížená",J661,0)</f>
        <v>0</v>
      </c>
      <c r="BG661" s="228">
        <f>IF(N661="zákl. přenesená",J661,0)</f>
        <v>0</v>
      </c>
      <c r="BH661" s="228">
        <f>IF(N661="sníž. přenesená",J661,0)</f>
        <v>0</v>
      </c>
      <c r="BI661" s="228">
        <f>IF(N661="nulová",J661,0)</f>
        <v>0</v>
      </c>
      <c r="BJ661" s="20" t="s">
        <v>79</v>
      </c>
      <c r="BK661" s="228">
        <f>ROUND(I661*H661,2)</f>
        <v>0</v>
      </c>
      <c r="BL661" s="20" t="s">
        <v>216</v>
      </c>
      <c r="BM661" s="227" t="s">
        <v>1063</v>
      </c>
    </row>
    <row r="662" s="2" customFormat="1">
      <c r="A662" s="41"/>
      <c r="B662" s="42"/>
      <c r="C662" s="43"/>
      <c r="D662" s="229" t="s">
        <v>218</v>
      </c>
      <c r="E662" s="43"/>
      <c r="F662" s="230" t="s">
        <v>1064</v>
      </c>
      <c r="G662" s="43"/>
      <c r="H662" s="43"/>
      <c r="I662" s="231"/>
      <c r="J662" s="43"/>
      <c r="K662" s="43"/>
      <c r="L662" s="47"/>
      <c r="M662" s="232"/>
      <c r="N662" s="233"/>
      <c r="O662" s="87"/>
      <c r="P662" s="87"/>
      <c r="Q662" s="87"/>
      <c r="R662" s="87"/>
      <c r="S662" s="87"/>
      <c r="T662" s="88"/>
      <c r="U662" s="41"/>
      <c r="V662" s="41"/>
      <c r="W662" s="41"/>
      <c r="X662" s="41"/>
      <c r="Y662" s="41"/>
      <c r="Z662" s="41"/>
      <c r="AA662" s="41"/>
      <c r="AB662" s="41"/>
      <c r="AC662" s="41"/>
      <c r="AD662" s="41"/>
      <c r="AE662" s="41"/>
      <c r="AT662" s="20" t="s">
        <v>218</v>
      </c>
      <c r="AU662" s="20" t="s">
        <v>81</v>
      </c>
    </row>
    <row r="663" s="14" customFormat="1">
      <c r="A663" s="14"/>
      <c r="B663" s="245"/>
      <c r="C663" s="246"/>
      <c r="D663" s="236" t="s">
        <v>220</v>
      </c>
      <c r="E663" s="246"/>
      <c r="F663" s="248" t="s">
        <v>1065</v>
      </c>
      <c r="G663" s="246"/>
      <c r="H663" s="249">
        <v>934.24800000000005</v>
      </c>
      <c r="I663" s="250"/>
      <c r="J663" s="246"/>
      <c r="K663" s="246"/>
      <c r="L663" s="251"/>
      <c r="M663" s="252"/>
      <c r="N663" s="253"/>
      <c r="O663" s="253"/>
      <c r="P663" s="253"/>
      <c r="Q663" s="253"/>
      <c r="R663" s="253"/>
      <c r="S663" s="253"/>
      <c r="T663" s="25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T663" s="255" t="s">
        <v>220</v>
      </c>
      <c r="AU663" s="255" t="s">
        <v>81</v>
      </c>
      <c r="AV663" s="14" t="s">
        <v>81</v>
      </c>
      <c r="AW663" s="14" t="s">
        <v>4</v>
      </c>
      <c r="AX663" s="14" t="s">
        <v>79</v>
      </c>
      <c r="AY663" s="255" t="s">
        <v>209</v>
      </c>
    </row>
    <row r="664" s="2" customFormat="1" ht="24.15" customHeight="1">
      <c r="A664" s="41"/>
      <c r="B664" s="42"/>
      <c r="C664" s="216" t="s">
        <v>1066</v>
      </c>
      <c r="D664" s="216" t="s">
        <v>211</v>
      </c>
      <c r="E664" s="217" t="s">
        <v>1067</v>
      </c>
      <c r="F664" s="218" t="s">
        <v>1068</v>
      </c>
      <c r="G664" s="219" t="s">
        <v>659</v>
      </c>
      <c r="H664" s="220">
        <v>21.600000000000001</v>
      </c>
      <c r="I664" s="221"/>
      <c r="J664" s="222">
        <f>ROUND(I664*H664,2)</f>
        <v>0</v>
      </c>
      <c r="K664" s="218" t="s">
        <v>215</v>
      </c>
      <c r="L664" s="47"/>
      <c r="M664" s="223" t="s">
        <v>19</v>
      </c>
      <c r="N664" s="224" t="s">
        <v>42</v>
      </c>
      <c r="O664" s="87"/>
      <c r="P664" s="225">
        <f>O664*H664</f>
        <v>0</v>
      </c>
      <c r="Q664" s="225">
        <v>0</v>
      </c>
      <c r="R664" s="225">
        <f>Q664*H664</f>
        <v>0</v>
      </c>
      <c r="S664" s="225">
        <v>0</v>
      </c>
      <c r="T664" s="226">
        <f>S664*H664</f>
        <v>0</v>
      </c>
      <c r="U664" s="41"/>
      <c r="V664" s="41"/>
      <c r="W664" s="41"/>
      <c r="X664" s="41"/>
      <c r="Y664" s="41"/>
      <c r="Z664" s="41"/>
      <c r="AA664" s="41"/>
      <c r="AB664" s="41"/>
      <c r="AC664" s="41"/>
      <c r="AD664" s="41"/>
      <c r="AE664" s="41"/>
      <c r="AR664" s="227" t="s">
        <v>216</v>
      </c>
      <c r="AT664" s="227" t="s">
        <v>211</v>
      </c>
      <c r="AU664" s="227" t="s">
        <v>81</v>
      </c>
      <c r="AY664" s="20" t="s">
        <v>209</v>
      </c>
      <c r="BE664" s="228">
        <f>IF(N664="základní",J664,0)</f>
        <v>0</v>
      </c>
      <c r="BF664" s="228">
        <f>IF(N664="snížená",J664,0)</f>
        <v>0</v>
      </c>
      <c r="BG664" s="228">
        <f>IF(N664="zákl. přenesená",J664,0)</f>
        <v>0</v>
      </c>
      <c r="BH664" s="228">
        <f>IF(N664="sníž. přenesená",J664,0)</f>
        <v>0</v>
      </c>
      <c r="BI664" s="228">
        <f>IF(N664="nulová",J664,0)</f>
        <v>0</v>
      </c>
      <c r="BJ664" s="20" t="s">
        <v>79</v>
      </c>
      <c r="BK664" s="228">
        <f>ROUND(I664*H664,2)</f>
        <v>0</v>
      </c>
      <c r="BL664" s="20" t="s">
        <v>216</v>
      </c>
      <c r="BM664" s="227" t="s">
        <v>1069</v>
      </c>
    </row>
    <row r="665" s="2" customFormat="1">
      <c r="A665" s="41"/>
      <c r="B665" s="42"/>
      <c r="C665" s="43"/>
      <c r="D665" s="229" t="s">
        <v>218</v>
      </c>
      <c r="E665" s="43"/>
      <c r="F665" s="230" t="s">
        <v>1070</v>
      </c>
      <c r="G665" s="43"/>
      <c r="H665" s="43"/>
      <c r="I665" s="231"/>
      <c r="J665" s="43"/>
      <c r="K665" s="43"/>
      <c r="L665" s="47"/>
      <c r="M665" s="232"/>
      <c r="N665" s="233"/>
      <c r="O665" s="87"/>
      <c r="P665" s="87"/>
      <c r="Q665" s="87"/>
      <c r="R665" s="87"/>
      <c r="S665" s="87"/>
      <c r="T665" s="88"/>
      <c r="U665" s="41"/>
      <c r="V665" s="41"/>
      <c r="W665" s="41"/>
      <c r="X665" s="41"/>
      <c r="Y665" s="41"/>
      <c r="Z665" s="41"/>
      <c r="AA665" s="41"/>
      <c r="AB665" s="41"/>
      <c r="AC665" s="41"/>
      <c r="AD665" s="41"/>
      <c r="AE665" s="41"/>
      <c r="AT665" s="20" t="s">
        <v>218</v>
      </c>
      <c r="AU665" s="20" t="s">
        <v>81</v>
      </c>
    </row>
    <row r="666" s="13" customFormat="1">
      <c r="A666" s="13"/>
      <c r="B666" s="234"/>
      <c r="C666" s="235"/>
      <c r="D666" s="236" t="s">
        <v>220</v>
      </c>
      <c r="E666" s="237" t="s">
        <v>19</v>
      </c>
      <c r="F666" s="238" t="s">
        <v>261</v>
      </c>
      <c r="G666" s="235"/>
      <c r="H666" s="237" t="s">
        <v>19</v>
      </c>
      <c r="I666" s="239"/>
      <c r="J666" s="235"/>
      <c r="K666" s="235"/>
      <c r="L666" s="240"/>
      <c r="M666" s="241"/>
      <c r="N666" s="242"/>
      <c r="O666" s="242"/>
      <c r="P666" s="242"/>
      <c r="Q666" s="242"/>
      <c r="R666" s="242"/>
      <c r="S666" s="242"/>
      <c r="T666" s="24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T666" s="244" t="s">
        <v>220</v>
      </c>
      <c r="AU666" s="244" t="s">
        <v>81</v>
      </c>
      <c r="AV666" s="13" t="s">
        <v>79</v>
      </c>
      <c r="AW666" s="13" t="s">
        <v>32</v>
      </c>
      <c r="AX666" s="13" t="s">
        <v>71</v>
      </c>
      <c r="AY666" s="244" t="s">
        <v>209</v>
      </c>
    </row>
    <row r="667" s="13" customFormat="1">
      <c r="A667" s="13"/>
      <c r="B667" s="234"/>
      <c r="C667" s="235"/>
      <c r="D667" s="236" t="s">
        <v>220</v>
      </c>
      <c r="E667" s="237" t="s">
        <v>19</v>
      </c>
      <c r="F667" s="238" t="s">
        <v>1071</v>
      </c>
      <c r="G667" s="235"/>
      <c r="H667" s="237" t="s">
        <v>19</v>
      </c>
      <c r="I667" s="239"/>
      <c r="J667" s="235"/>
      <c r="K667" s="235"/>
      <c r="L667" s="240"/>
      <c r="M667" s="241"/>
      <c r="N667" s="242"/>
      <c r="O667" s="242"/>
      <c r="P667" s="242"/>
      <c r="Q667" s="242"/>
      <c r="R667" s="242"/>
      <c r="S667" s="242"/>
      <c r="T667" s="24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T667" s="244" t="s">
        <v>220</v>
      </c>
      <c r="AU667" s="244" t="s">
        <v>81</v>
      </c>
      <c r="AV667" s="13" t="s">
        <v>79</v>
      </c>
      <c r="AW667" s="13" t="s">
        <v>32</v>
      </c>
      <c r="AX667" s="13" t="s">
        <v>71</v>
      </c>
      <c r="AY667" s="244" t="s">
        <v>209</v>
      </c>
    </row>
    <row r="668" s="14" customFormat="1">
      <c r="A668" s="14"/>
      <c r="B668" s="245"/>
      <c r="C668" s="246"/>
      <c r="D668" s="236" t="s">
        <v>220</v>
      </c>
      <c r="E668" s="247" t="s">
        <v>19</v>
      </c>
      <c r="F668" s="248" t="s">
        <v>1072</v>
      </c>
      <c r="G668" s="246"/>
      <c r="H668" s="249">
        <v>10.800000000000001</v>
      </c>
      <c r="I668" s="250"/>
      <c r="J668" s="246"/>
      <c r="K668" s="246"/>
      <c r="L668" s="251"/>
      <c r="M668" s="252"/>
      <c r="N668" s="253"/>
      <c r="O668" s="253"/>
      <c r="P668" s="253"/>
      <c r="Q668" s="253"/>
      <c r="R668" s="253"/>
      <c r="S668" s="253"/>
      <c r="T668" s="25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T668" s="255" t="s">
        <v>220</v>
      </c>
      <c r="AU668" s="255" t="s">
        <v>81</v>
      </c>
      <c r="AV668" s="14" t="s">
        <v>81</v>
      </c>
      <c r="AW668" s="14" t="s">
        <v>32</v>
      </c>
      <c r="AX668" s="14" t="s">
        <v>71</v>
      </c>
      <c r="AY668" s="255" t="s">
        <v>209</v>
      </c>
    </row>
    <row r="669" s="13" customFormat="1">
      <c r="A669" s="13"/>
      <c r="B669" s="234"/>
      <c r="C669" s="235"/>
      <c r="D669" s="236" t="s">
        <v>220</v>
      </c>
      <c r="E669" s="237" t="s">
        <v>19</v>
      </c>
      <c r="F669" s="238" t="s">
        <v>1073</v>
      </c>
      <c r="G669" s="235"/>
      <c r="H669" s="237" t="s">
        <v>19</v>
      </c>
      <c r="I669" s="239"/>
      <c r="J669" s="235"/>
      <c r="K669" s="235"/>
      <c r="L669" s="240"/>
      <c r="M669" s="241"/>
      <c r="N669" s="242"/>
      <c r="O669" s="242"/>
      <c r="P669" s="242"/>
      <c r="Q669" s="242"/>
      <c r="R669" s="242"/>
      <c r="S669" s="242"/>
      <c r="T669" s="24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244" t="s">
        <v>220</v>
      </c>
      <c r="AU669" s="244" t="s">
        <v>81</v>
      </c>
      <c r="AV669" s="13" t="s">
        <v>79</v>
      </c>
      <c r="AW669" s="13" t="s">
        <v>32</v>
      </c>
      <c r="AX669" s="13" t="s">
        <v>71</v>
      </c>
      <c r="AY669" s="244" t="s">
        <v>209</v>
      </c>
    </row>
    <row r="670" s="14" customFormat="1">
      <c r="A670" s="14"/>
      <c r="B670" s="245"/>
      <c r="C670" s="246"/>
      <c r="D670" s="236" t="s">
        <v>220</v>
      </c>
      <c r="E670" s="247" t="s">
        <v>19</v>
      </c>
      <c r="F670" s="248" t="s">
        <v>1072</v>
      </c>
      <c r="G670" s="246"/>
      <c r="H670" s="249">
        <v>10.800000000000001</v>
      </c>
      <c r="I670" s="250"/>
      <c r="J670" s="246"/>
      <c r="K670" s="246"/>
      <c r="L670" s="251"/>
      <c r="M670" s="252"/>
      <c r="N670" s="253"/>
      <c r="O670" s="253"/>
      <c r="P670" s="253"/>
      <c r="Q670" s="253"/>
      <c r="R670" s="253"/>
      <c r="S670" s="253"/>
      <c r="T670" s="25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T670" s="255" t="s">
        <v>220</v>
      </c>
      <c r="AU670" s="255" t="s">
        <v>81</v>
      </c>
      <c r="AV670" s="14" t="s">
        <v>81</v>
      </c>
      <c r="AW670" s="14" t="s">
        <v>32</v>
      </c>
      <c r="AX670" s="14" t="s">
        <v>71</v>
      </c>
      <c r="AY670" s="255" t="s">
        <v>209</v>
      </c>
    </row>
    <row r="671" s="15" customFormat="1">
      <c r="A671" s="15"/>
      <c r="B671" s="256"/>
      <c r="C671" s="257"/>
      <c r="D671" s="236" t="s">
        <v>220</v>
      </c>
      <c r="E671" s="258" t="s">
        <v>19</v>
      </c>
      <c r="F671" s="259" t="s">
        <v>271</v>
      </c>
      <c r="G671" s="257"/>
      <c r="H671" s="260">
        <v>21.600000000000001</v>
      </c>
      <c r="I671" s="261"/>
      <c r="J671" s="257"/>
      <c r="K671" s="257"/>
      <c r="L671" s="262"/>
      <c r="M671" s="263"/>
      <c r="N671" s="264"/>
      <c r="O671" s="264"/>
      <c r="P671" s="264"/>
      <c r="Q671" s="264"/>
      <c r="R671" s="264"/>
      <c r="S671" s="264"/>
      <c r="T671" s="26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T671" s="266" t="s">
        <v>220</v>
      </c>
      <c r="AU671" s="266" t="s">
        <v>81</v>
      </c>
      <c r="AV671" s="15" t="s">
        <v>216</v>
      </c>
      <c r="AW671" s="15" t="s">
        <v>32</v>
      </c>
      <c r="AX671" s="15" t="s">
        <v>79</v>
      </c>
      <c r="AY671" s="266" t="s">
        <v>209</v>
      </c>
    </row>
    <row r="672" s="2" customFormat="1" ht="24.15" customHeight="1">
      <c r="A672" s="41"/>
      <c r="B672" s="42"/>
      <c r="C672" s="216" t="s">
        <v>1074</v>
      </c>
      <c r="D672" s="216" t="s">
        <v>211</v>
      </c>
      <c r="E672" s="217" t="s">
        <v>1075</v>
      </c>
      <c r="F672" s="218" t="s">
        <v>1076</v>
      </c>
      <c r="G672" s="219" t="s">
        <v>659</v>
      </c>
      <c r="H672" s="220">
        <v>86.400000000000006</v>
      </c>
      <c r="I672" s="221"/>
      <c r="J672" s="222">
        <f>ROUND(I672*H672,2)</f>
        <v>0</v>
      </c>
      <c r="K672" s="218" t="s">
        <v>215</v>
      </c>
      <c r="L672" s="47"/>
      <c r="M672" s="223" t="s">
        <v>19</v>
      </c>
      <c r="N672" s="224" t="s">
        <v>42</v>
      </c>
      <c r="O672" s="87"/>
      <c r="P672" s="225">
        <f>O672*H672</f>
        <v>0</v>
      </c>
      <c r="Q672" s="225">
        <v>0</v>
      </c>
      <c r="R672" s="225">
        <f>Q672*H672</f>
        <v>0</v>
      </c>
      <c r="S672" s="225">
        <v>0</v>
      </c>
      <c r="T672" s="226">
        <f>S672*H672</f>
        <v>0</v>
      </c>
      <c r="U672" s="41"/>
      <c r="V672" s="41"/>
      <c r="W672" s="41"/>
      <c r="X672" s="41"/>
      <c r="Y672" s="41"/>
      <c r="Z672" s="41"/>
      <c r="AA672" s="41"/>
      <c r="AB672" s="41"/>
      <c r="AC672" s="41"/>
      <c r="AD672" s="41"/>
      <c r="AE672" s="41"/>
      <c r="AR672" s="227" t="s">
        <v>216</v>
      </c>
      <c r="AT672" s="227" t="s">
        <v>211</v>
      </c>
      <c r="AU672" s="227" t="s">
        <v>81</v>
      </c>
      <c r="AY672" s="20" t="s">
        <v>209</v>
      </c>
      <c r="BE672" s="228">
        <f>IF(N672="základní",J672,0)</f>
        <v>0</v>
      </c>
      <c r="BF672" s="228">
        <f>IF(N672="snížená",J672,0)</f>
        <v>0</v>
      </c>
      <c r="BG672" s="228">
        <f>IF(N672="zákl. přenesená",J672,0)</f>
        <v>0</v>
      </c>
      <c r="BH672" s="228">
        <f>IF(N672="sníž. přenesená",J672,0)</f>
        <v>0</v>
      </c>
      <c r="BI672" s="228">
        <f>IF(N672="nulová",J672,0)</f>
        <v>0</v>
      </c>
      <c r="BJ672" s="20" t="s">
        <v>79</v>
      </c>
      <c r="BK672" s="228">
        <f>ROUND(I672*H672,2)</f>
        <v>0</v>
      </c>
      <c r="BL672" s="20" t="s">
        <v>216</v>
      </c>
      <c r="BM672" s="227" t="s">
        <v>1077</v>
      </c>
    </row>
    <row r="673" s="2" customFormat="1">
      <c r="A673" s="41"/>
      <c r="B673" s="42"/>
      <c r="C673" s="43"/>
      <c r="D673" s="229" t="s">
        <v>218</v>
      </c>
      <c r="E673" s="43"/>
      <c r="F673" s="230" t="s">
        <v>1078</v>
      </c>
      <c r="G673" s="43"/>
      <c r="H673" s="43"/>
      <c r="I673" s="231"/>
      <c r="J673" s="43"/>
      <c r="K673" s="43"/>
      <c r="L673" s="47"/>
      <c r="M673" s="232"/>
      <c r="N673" s="233"/>
      <c r="O673" s="87"/>
      <c r="P673" s="87"/>
      <c r="Q673" s="87"/>
      <c r="R673" s="87"/>
      <c r="S673" s="87"/>
      <c r="T673" s="88"/>
      <c r="U673" s="41"/>
      <c r="V673" s="41"/>
      <c r="W673" s="41"/>
      <c r="X673" s="41"/>
      <c r="Y673" s="41"/>
      <c r="Z673" s="41"/>
      <c r="AA673" s="41"/>
      <c r="AB673" s="41"/>
      <c r="AC673" s="41"/>
      <c r="AD673" s="41"/>
      <c r="AE673" s="41"/>
      <c r="AT673" s="20" t="s">
        <v>218</v>
      </c>
      <c r="AU673" s="20" t="s">
        <v>81</v>
      </c>
    </row>
    <row r="674" s="13" customFormat="1">
      <c r="A674" s="13"/>
      <c r="B674" s="234"/>
      <c r="C674" s="235"/>
      <c r="D674" s="236" t="s">
        <v>220</v>
      </c>
      <c r="E674" s="237" t="s">
        <v>19</v>
      </c>
      <c r="F674" s="238" t="s">
        <v>261</v>
      </c>
      <c r="G674" s="235"/>
      <c r="H674" s="237" t="s">
        <v>19</v>
      </c>
      <c r="I674" s="239"/>
      <c r="J674" s="235"/>
      <c r="K674" s="235"/>
      <c r="L674" s="240"/>
      <c r="M674" s="241"/>
      <c r="N674" s="242"/>
      <c r="O674" s="242"/>
      <c r="P674" s="242"/>
      <c r="Q674" s="242"/>
      <c r="R674" s="242"/>
      <c r="S674" s="242"/>
      <c r="T674" s="24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T674" s="244" t="s">
        <v>220</v>
      </c>
      <c r="AU674" s="244" t="s">
        <v>81</v>
      </c>
      <c r="AV674" s="13" t="s">
        <v>79</v>
      </c>
      <c r="AW674" s="13" t="s">
        <v>32</v>
      </c>
      <c r="AX674" s="13" t="s">
        <v>71</v>
      </c>
      <c r="AY674" s="244" t="s">
        <v>209</v>
      </c>
    </row>
    <row r="675" s="13" customFormat="1">
      <c r="A675" s="13"/>
      <c r="B675" s="234"/>
      <c r="C675" s="235"/>
      <c r="D675" s="236" t="s">
        <v>220</v>
      </c>
      <c r="E675" s="237" t="s">
        <v>19</v>
      </c>
      <c r="F675" s="238" t="s">
        <v>1071</v>
      </c>
      <c r="G675" s="235"/>
      <c r="H675" s="237" t="s">
        <v>19</v>
      </c>
      <c r="I675" s="239"/>
      <c r="J675" s="235"/>
      <c r="K675" s="235"/>
      <c r="L675" s="240"/>
      <c r="M675" s="241"/>
      <c r="N675" s="242"/>
      <c r="O675" s="242"/>
      <c r="P675" s="242"/>
      <c r="Q675" s="242"/>
      <c r="R675" s="242"/>
      <c r="S675" s="242"/>
      <c r="T675" s="24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44" t="s">
        <v>220</v>
      </c>
      <c r="AU675" s="244" t="s">
        <v>81</v>
      </c>
      <c r="AV675" s="13" t="s">
        <v>79</v>
      </c>
      <c r="AW675" s="13" t="s">
        <v>32</v>
      </c>
      <c r="AX675" s="13" t="s">
        <v>71</v>
      </c>
      <c r="AY675" s="244" t="s">
        <v>209</v>
      </c>
    </row>
    <row r="676" s="14" customFormat="1">
      <c r="A676" s="14"/>
      <c r="B676" s="245"/>
      <c r="C676" s="246"/>
      <c r="D676" s="236" t="s">
        <v>220</v>
      </c>
      <c r="E676" s="247" t="s">
        <v>19</v>
      </c>
      <c r="F676" s="248" t="s">
        <v>1079</v>
      </c>
      <c r="G676" s="246"/>
      <c r="H676" s="249">
        <v>43.200000000000003</v>
      </c>
      <c r="I676" s="250"/>
      <c r="J676" s="246"/>
      <c r="K676" s="246"/>
      <c r="L676" s="251"/>
      <c r="M676" s="252"/>
      <c r="N676" s="253"/>
      <c r="O676" s="253"/>
      <c r="P676" s="253"/>
      <c r="Q676" s="253"/>
      <c r="R676" s="253"/>
      <c r="S676" s="253"/>
      <c r="T676" s="25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T676" s="255" t="s">
        <v>220</v>
      </c>
      <c r="AU676" s="255" t="s">
        <v>81</v>
      </c>
      <c r="AV676" s="14" t="s">
        <v>81</v>
      </c>
      <c r="AW676" s="14" t="s">
        <v>32</v>
      </c>
      <c r="AX676" s="14" t="s">
        <v>71</v>
      </c>
      <c r="AY676" s="255" t="s">
        <v>209</v>
      </c>
    </row>
    <row r="677" s="13" customFormat="1">
      <c r="A677" s="13"/>
      <c r="B677" s="234"/>
      <c r="C677" s="235"/>
      <c r="D677" s="236" t="s">
        <v>220</v>
      </c>
      <c r="E677" s="237" t="s">
        <v>19</v>
      </c>
      <c r="F677" s="238" t="s">
        <v>1073</v>
      </c>
      <c r="G677" s="235"/>
      <c r="H677" s="237" t="s">
        <v>19</v>
      </c>
      <c r="I677" s="239"/>
      <c r="J677" s="235"/>
      <c r="K677" s="235"/>
      <c r="L677" s="240"/>
      <c r="M677" s="241"/>
      <c r="N677" s="242"/>
      <c r="O677" s="242"/>
      <c r="P677" s="242"/>
      <c r="Q677" s="242"/>
      <c r="R677" s="242"/>
      <c r="S677" s="242"/>
      <c r="T677" s="24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44" t="s">
        <v>220</v>
      </c>
      <c r="AU677" s="244" t="s">
        <v>81</v>
      </c>
      <c r="AV677" s="13" t="s">
        <v>79</v>
      </c>
      <c r="AW677" s="13" t="s">
        <v>32</v>
      </c>
      <c r="AX677" s="13" t="s">
        <v>71</v>
      </c>
      <c r="AY677" s="244" t="s">
        <v>209</v>
      </c>
    </row>
    <row r="678" s="14" customFormat="1">
      <c r="A678" s="14"/>
      <c r="B678" s="245"/>
      <c r="C678" s="246"/>
      <c r="D678" s="236" t="s">
        <v>220</v>
      </c>
      <c r="E678" s="247" t="s">
        <v>19</v>
      </c>
      <c r="F678" s="248" t="s">
        <v>1079</v>
      </c>
      <c r="G678" s="246"/>
      <c r="H678" s="249">
        <v>43.200000000000003</v>
      </c>
      <c r="I678" s="250"/>
      <c r="J678" s="246"/>
      <c r="K678" s="246"/>
      <c r="L678" s="251"/>
      <c r="M678" s="252"/>
      <c r="N678" s="253"/>
      <c r="O678" s="253"/>
      <c r="P678" s="253"/>
      <c r="Q678" s="253"/>
      <c r="R678" s="253"/>
      <c r="S678" s="253"/>
      <c r="T678" s="25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T678" s="255" t="s">
        <v>220</v>
      </c>
      <c r="AU678" s="255" t="s">
        <v>81</v>
      </c>
      <c r="AV678" s="14" t="s">
        <v>81</v>
      </c>
      <c r="AW678" s="14" t="s">
        <v>32</v>
      </c>
      <c r="AX678" s="14" t="s">
        <v>71</v>
      </c>
      <c r="AY678" s="255" t="s">
        <v>209</v>
      </c>
    </row>
    <row r="679" s="15" customFormat="1">
      <c r="A679" s="15"/>
      <c r="B679" s="256"/>
      <c r="C679" s="257"/>
      <c r="D679" s="236" t="s">
        <v>220</v>
      </c>
      <c r="E679" s="258" t="s">
        <v>19</v>
      </c>
      <c r="F679" s="259" t="s">
        <v>271</v>
      </c>
      <c r="G679" s="257"/>
      <c r="H679" s="260">
        <v>86.400000000000006</v>
      </c>
      <c r="I679" s="261"/>
      <c r="J679" s="257"/>
      <c r="K679" s="257"/>
      <c r="L679" s="262"/>
      <c r="M679" s="263"/>
      <c r="N679" s="264"/>
      <c r="O679" s="264"/>
      <c r="P679" s="264"/>
      <c r="Q679" s="264"/>
      <c r="R679" s="264"/>
      <c r="S679" s="264"/>
      <c r="T679" s="26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T679" s="266" t="s">
        <v>220</v>
      </c>
      <c r="AU679" s="266" t="s">
        <v>81</v>
      </c>
      <c r="AV679" s="15" t="s">
        <v>216</v>
      </c>
      <c r="AW679" s="15" t="s">
        <v>32</v>
      </c>
      <c r="AX679" s="15" t="s">
        <v>79</v>
      </c>
      <c r="AY679" s="266" t="s">
        <v>209</v>
      </c>
    </row>
    <row r="680" s="2" customFormat="1" ht="16.5" customHeight="1">
      <c r="A680" s="41"/>
      <c r="B680" s="42"/>
      <c r="C680" s="216" t="s">
        <v>1080</v>
      </c>
      <c r="D680" s="216" t="s">
        <v>211</v>
      </c>
      <c r="E680" s="217" t="s">
        <v>1081</v>
      </c>
      <c r="F680" s="218" t="s">
        <v>1082</v>
      </c>
      <c r="G680" s="219" t="s">
        <v>659</v>
      </c>
      <c r="H680" s="220">
        <v>10.800000000000001</v>
      </c>
      <c r="I680" s="221"/>
      <c r="J680" s="222">
        <f>ROUND(I680*H680,2)</f>
        <v>0</v>
      </c>
      <c r="K680" s="218" t="s">
        <v>215</v>
      </c>
      <c r="L680" s="47"/>
      <c r="M680" s="223" t="s">
        <v>19</v>
      </c>
      <c r="N680" s="224" t="s">
        <v>42</v>
      </c>
      <c r="O680" s="87"/>
      <c r="P680" s="225">
        <f>O680*H680</f>
        <v>0</v>
      </c>
      <c r="Q680" s="225">
        <v>0</v>
      </c>
      <c r="R680" s="225">
        <f>Q680*H680</f>
        <v>0</v>
      </c>
      <c r="S680" s="225">
        <v>0</v>
      </c>
      <c r="T680" s="226">
        <f>S680*H680</f>
        <v>0</v>
      </c>
      <c r="U680" s="41"/>
      <c r="V680" s="41"/>
      <c r="W680" s="41"/>
      <c r="X680" s="41"/>
      <c r="Y680" s="41"/>
      <c r="Z680" s="41"/>
      <c r="AA680" s="41"/>
      <c r="AB680" s="41"/>
      <c r="AC680" s="41"/>
      <c r="AD680" s="41"/>
      <c r="AE680" s="41"/>
      <c r="AR680" s="227" t="s">
        <v>216</v>
      </c>
      <c r="AT680" s="227" t="s">
        <v>211</v>
      </c>
      <c r="AU680" s="227" t="s">
        <v>81</v>
      </c>
      <c r="AY680" s="20" t="s">
        <v>209</v>
      </c>
      <c r="BE680" s="228">
        <f>IF(N680="základní",J680,0)</f>
        <v>0</v>
      </c>
      <c r="BF680" s="228">
        <f>IF(N680="snížená",J680,0)</f>
        <v>0</v>
      </c>
      <c r="BG680" s="228">
        <f>IF(N680="zákl. přenesená",J680,0)</f>
        <v>0</v>
      </c>
      <c r="BH680" s="228">
        <f>IF(N680="sníž. přenesená",J680,0)</f>
        <v>0</v>
      </c>
      <c r="BI680" s="228">
        <f>IF(N680="nulová",J680,0)</f>
        <v>0</v>
      </c>
      <c r="BJ680" s="20" t="s">
        <v>79</v>
      </c>
      <c r="BK680" s="228">
        <f>ROUND(I680*H680,2)</f>
        <v>0</v>
      </c>
      <c r="BL680" s="20" t="s">
        <v>216</v>
      </c>
      <c r="BM680" s="227" t="s">
        <v>1083</v>
      </c>
    </row>
    <row r="681" s="2" customFormat="1">
      <c r="A681" s="41"/>
      <c r="B681" s="42"/>
      <c r="C681" s="43"/>
      <c r="D681" s="229" t="s">
        <v>218</v>
      </c>
      <c r="E681" s="43"/>
      <c r="F681" s="230" t="s">
        <v>1084</v>
      </c>
      <c r="G681" s="43"/>
      <c r="H681" s="43"/>
      <c r="I681" s="231"/>
      <c r="J681" s="43"/>
      <c r="K681" s="43"/>
      <c r="L681" s="47"/>
      <c r="M681" s="232"/>
      <c r="N681" s="233"/>
      <c r="O681" s="87"/>
      <c r="P681" s="87"/>
      <c r="Q681" s="87"/>
      <c r="R681" s="87"/>
      <c r="S681" s="87"/>
      <c r="T681" s="88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T681" s="20" t="s">
        <v>218</v>
      </c>
      <c r="AU681" s="20" t="s">
        <v>81</v>
      </c>
    </row>
    <row r="682" s="13" customFormat="1">
      <c r="A682" s="13"/>
      <c r="B682" s="234"/>
      <c r="C682" s="235"/>
      <c r="D682" s="236" t="s">
        <v>220</v>
      </c>
      <c r="E682" s="237" t="s">
        <v>19</v>
      </c>
      <c r="F682" s="238" t="s">
        <v>261</v>
      </c>
      <c r="G682" s="235"/>
      <c r="H682" s="237" t="s">
        <v>19</v>
      </c>
      <c r="I682" s="239"/>
      <c r="J682" s="235"/>
      <c r="K682" s="235"/>
      <c r="L682" s="240"/>
      <c r="M682" s="241"/>
      <c r="N682" s="242"/>
      <c r="O682" s="242"/>
      <c r="P682" s="242"/>
      <c r="Q682" s="242"/>
      <c r="R682" s="242"/>
      <c r="S682" s="242"/>
      <c r="T682" s="24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T682" s="244" t="s">
        <v>220</v>
      </c>
      <c r="AU682" s="244" t="s">
        <v>81</v>
      </c>
      <c r="AV682" s="13" t="s">
        <v>79</v>
      </c>
      <c r="AW682" s="13" t="s">
        <v>32</v>
      </c>
      <c r="AX682" s="13" t="s">
        <v>71</v>
      </c>
      <c r="AY682" s="244" t="s">
        <v>209</v>
      </c>
    </row>
    <row r="683" s="13" customFormat="1">
      <c r="A683" s="13"/>
      <c r="B683" s="234"/>
      <c r="C683" s="235"/>
      <c r="D683" s="236" t="s">
        <v>220</v>
      </c>
      <c r="E683" s="237" t="s">
        <v>19</v>
      </c>
      <c r="F683" s="238" t="s">
        <v>1073</v>
      </c>
      <c r="G683" s="235"/>
      <c r="H683" s="237" t="s">
        <v>19</v>
      </c>
      <c r="I683" s="239"/>
      <c r="J683" s="235"/>
      <c r="K683" s="235"/>
      <c r="L683" s="240"/>
      <c r="M683" s="241"/>
      <c r="N683" s="242"/>
      <c r="O683" s="242"/>
      <c r="P683" s="242"/>
      <c r="Q683" s="242"/>
      <c r="R683" s="242"/>
      <c r="S683" s="242"/>
      <c r="T683" s="24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T683" s="244" t="s">
        <v>220</v>
      </c>
      <c r="AU683" s="244" t="s">
        <v>81</v>
      </c>
      <c r="AV683" s="13" t="s">
        <v>79</v>
      </c>
      <c r="AW683" s="13" t="s">
        <v>32</v>
      </c>
      <c r="AX683" s="13" t="s">
        <v>71</v>
      </c>
      <c r="AY683" s="244" t="s">
        <v>209</v>
      </c>
    </row>
    <row r="684" s="14" customFormat="1">
      <c r="A684" s="14"/>
      <c r="B684" s="245"/>
      <c r="C684" s="246"/>
      <c r="D684" s="236" t="s">
        <v>220</v>
      </c>
      <c r="E684" s="247" t="s">
        <v>19</v>
      </c>
      <c r="F684" s="248" t="s">
        <v>1072</v>
      </c>
      <c r="G684" s="246"/>
      <c r="H684" s="249">
        <v>10.800000000000001</v>
      </c>
      <c r="I684" s="250"/>
      <c r="J684" s="246"/>
      <c r="K684" s="246"/>
      <c r="L684" s="251"/>
      <c r="M684" s="252"/>
      <c r="N684" s="253"/>
      <c r="O684" s="253"/>
      <c r="P684" s="253"/>
      <c r="Q684" s="253"/>
      <c r="R684" s="253"/>
      <c r="S684" s="253"/>
      <c r="T684" s="25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T684" s="255" t="s">
        <v>220</v>
      </c>
      <c r="AU684" s="255" t="s">
        <v>81</v>
      </c>
      <c r="AV684" s="14" t="s">
        <v>81</v>
      </c>
      <c r="AW684" s="14" t="s">
        <v>32</v>
      </c>
      <c r="AX684" s="14" t="s">
        <v>79</v>
      </c>
      <c r="AY684" s="255" t="s">
        <v>209</v>
      </c>
    </row>
    <row r="685" s="2" customFormat="1" ht="24.15" customHeight="1">
      <c r="A685" s="41"/>
      <c r="B685" s="42"/>
      <c r="C685" s="216" t="s">
        <v>1085</v>
      </c>
      <c r="D685" s="216" t="s">
        <v>211</v>
      </c>
      <c r="E685" s="217" t="s">
        <v>1086</v>
      </c>
      <c r="F685" s="218" t="s">
        <v>658</v>
      </c>
      <c r="G685" s="219" t="s">
        <v>659</v>
      </c>
      <c r="H685" s="220">
        <v>45.100000000000001</v>
      </c>
      <c r="I685" s="221"/>
      <c r="J685" s="222">
        <f>ROUND(I685*H685,2)</f>
        <v>0</v>
      </c>
      <c r="K685" s="218" t="s">
        <v>215</v>
      </c>
      <c r="L685" s="47"/>
      <c r="M685" s="223" t="s">
        <v>19</v>
      </c>
      <c r="N685" s="224" t="s">
        <v>42</v>
      </c>
      <c r="O685" s="87"/>
      <c r="P685" s="225">
        <f>O685*H685</f>
        <v>0</v>
      </c>
      <c r="Q685" s="225">
        <v>0</v>
      </c>
      <c r="R685" s="225">
        <f>Q685*H685</f>
        <v>0</v>
      </c>
      <c r="S685" s="225">
        <v>0</v>
      </c>
      <c r="T685" s="226">
        <f>S685*H685</f>
        <v>0</v>
      </c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R685" s="227" t="s">
        <v>216</v>
      </c>
      <c r="AT685" s="227" t="s">
        <v>211</v>
      </c>
      <c r="AU685" s="227" t="s">
        <v>81</v>
      </c>
      <c r="AY685" s="20" t="s">
        <v>209</v>
      </c>
      <c r="BE685" s="228">
        <f>IF(N685="základní",J685,0)</f>
        <v>0</v>
      </c>
      <c r="BF685" s="228">
        <f>IF(N685="snížená",J685,0)</f>
        <v>0</v>
      </c>
      <c r="BG685" s="228">
        <f>IF(N685="zákl. přenesená",J685,0)</f>
        <v>0</v>
      </c>
      <c r="BH685" s="228">
        <f>IF(N685="sníž. přenesená",J685,0)</f>
        <v>0</v>
      </c>
      <c r="BI685" s="228">
        <f>IF(N685="nulová",J685,0)</f>
        <v>0</v>
      </c>
      <c r="BJ685" s="20" t="s">
        <v>79</v>
      </c>
      <c r="BK685" s="228">
        <f>ROUND(I685*H685,2)</f>
        <v>0</v>
      </c>
      <c r="BL685" s="20" t="s">
        <v>216</v>
      </c>
      <c r="BM685" s="227" t="s">
        <v>1087</v>
      </c>
    </row>
    <row r="686" s="2" customFormat="1">
      <c r="A686" s="41"/>
      <c r="B686" s="42"/>
      <c r="C686" s="43"/>
      <c r="D686" s="229" t="s">
        <v>218</v>
      </c>
      <c r="E686" s="43"/>
      <c r="F686" s="230" t="s">
        <v>1088</v>
      </c>
      <c r="G686" s="43"/>
      <c r="H686" s="43"/>
      <c r="I686" s="231"/>
      <c r="J686" s="43"/>
      <c r="K686" s="43"/>
      <c r="L686" s="47"/>
      <c r="M686" s="232"/>
      <c r="N686" s="233"/>
      <c r="O686" s="87"/>
      <c r="P686" s="87"/>
      <c r="Q686" s="87"/>
      <c r="R686" s="87"/>
      <c r="S686" s="87"/>
      <c r="T686" s="88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T686" s="20" t="s">
        <v>218</v>
      </c>
      <c r="AU686" s="20" t="s">
        <v>81</v>
      </c>
    </row>
    <row r="687" s="2" customFormat="1" ht="24.15" customHeight="1">
      <c r="A687" s="41"/>
      <c r="B687" s="42"/>
      <c r="C687" s="216" t="s">
        <v>1089</v>
      </c>
      <c r="D687" s="216" t="s">
        <v>211</v>
      </c>
      <c r="E687" s="217" t="s">
        <v>1090</v>
      </c>
      <c r="F687" s="218" t="s">
        <v>1091</v>
      </c>
      <c r="G687" s="219" t="s">
        <v>659</v>
      </c>
      <c r="H687" s="220">
        <v>21.632000000000001</v>
      </c>
      <c r="I687" s="221"/>
      <c r="J687" s="222">
        <f>ROUND(I687*H687,2)</f>
        <v>0</v>
      </c>
      <c r="K687" s="218" t="s">
        <v>215</v>
      </c>
      <c r="L687" s="47"/>
      <c r="M687" s="223" t="s">
        <v>19</v>
      </c>
      <c r="N687" s="224" t="s">
        <v>42</v>
      </c>
      <c r="O687" s="87"/>
      <c r="P687" s="225">
        <f>O687*H687</f>
        <v>0</v>
      </c>
      <c r="Q687" s="225">
        <v>0</v>
      </c>
      <c r="R687" s="225">
        <f>Q687*H687</f>
        <v>0</v>
      </c>
      <c r="S687" s="225">
        <v>0</v>
      </c>
      <c r="T687" s="226">
        <f>S687*H687</f>
        <v>0</v>
      </c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R687" s="227" t="s">
        <v>216</v>
      </c>
      <c r="AT687" s="227" t="s">
        <v>211</v>
      </c>
      <c r="AU687" s="227" t="s">
        <v>81</v>
      </c>
      <c r="AY687" s="20" t="s">
        <v>209</v>
      </c>
      <c r="BE687" s="228">
        <f>IF(N687="základní",J687,0)</f>
        <v>0</v>
      </c>
      <c r="BF687" s="228">
        <f>IF(N687="snížená",J687,0)</f>
        <v>0</v>
      </c>
      <c r="BG687" s="228">
        <f>IF(N687="zákl. přenesená",J687,0)</f>
        <v>0</v>
      </c>
      <c r="BH687" s="228">
        <f>IF(N687="sníž. přenesená",J687,0)</f>
        <v>0</v>
      </c>
      <c r="BI687" s="228">
        <f>IF(N687="nulová",J687,0)</f>
        <v>0</v>
      </c>
      <c r="BJ687" s="20" t="s">
        <v>79</v>
      </c>
      <c r="BK687" s="228">
        <f>ROUND(I687*H687,2)</f>
        <v>0</v>
      </c>
      <c r="BL687" s="20" t="s">
        <v>216</v>
      </c>
      <c r="BM687" s="227" t="s">
        <v>1092</v>
      </c>
    </row>
    <row r="688" s="2" customFormat="1">
      <c r="A688" s="41"/>
      <c r="B688" s="42"/>
      <c r="C688" s="43"/>
      <c r="D688" s="229" t="s">
        <v>218</v>
      </c>
      <c r="E688" s="43"/>
      <c r="F688" s="230" t="s">
        <v>1093</v>
      </c>
      <c r="G688" s="43"/>
      <c r="H688" s="43"/>
      <c r="I688" s="231"/>
      <c r="J688" s="43"/>
      <c r="K688" s="43"/>
      <c r="L688" s="47"/>
      <c r="M688" s="232"/>
      <c r="N688" s="233"/>
      <c r="O688" s="87"/>
      <c r="P688" s="87"/>
      <c r="Q688" s="87"/>
      <c r="R688" s="87"/>
      <c r="S688" s="87"/>
      <c r="T688" s="88"/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T688" s="20" t="s">
        <v>218</v>
      </c>
      <c r="AU688" s="20" t="s">
        <v>81</v>
      </c>
    </row>
    <row r="689" s="12" customFormat="1" ht="22.8" customHeight="1">
      <c r="A689" s="12"/>
      <c r="B689" s="200"/>
      <c r="C689" s="201"/>
      <c r="D689" s="202" t="s">
        <v>70</v>
      </c>
      <c r="E689" s="214" t="s">
        <v>1094</v>
      </c>
      <c r="F689" s="214" t="s">
        <v>1095</v>
      </c>
      <c r="G689" s="201"/>
      <c r="H689" s="201"/>
      <c r="I689" s="204"/>
      <c r="J689" s="215">
        <f>BK689</f>
        <v>0</v>
      </c>
      <c r="K689" s="201"/>
      <c r="L689" s="206"/>
      <c r="M689" s="207"/>
      <c r="N689" s="208"/>
      <c r="O689" s="208"/>
      <c r="P689" s="209">
        <f>SUM(P690:P693)</f>
        <v>0</v>
      </c>
      <c r="Q689" s="208"/>
      <c r="R689" s="209">
        <f>SUM(R690:R693)</f>
        <v>0</v>
      </c>
      <c r="S689" s="208"/>
      <c r="T689" s="210">
        <f>SUM(T690:T693)</f>
        <v>0</v>
      </c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R689" s="211" t="s">
        <v>79</v>
      </c>
      <c r="AT689" s="212" t="s">
        <v>70</v>
      </c>
      <c r="AU689" s="212" t="s">
        <v>79</v>
      </c>
      <c r="AY689" s="211" t="s">
        <v>209</v>
      </c>
      <c r="BK689" s="213">
        <f>SUM(BK690:BK693)</f>
        <v>0</v>
      </c>
    </row>
    <row r="690" s="2" customFormat="1" ht="24.15" customHeight="1">
      <c r="A690" s="41"/>
      <c r="B690" s="42"/>
      <c r="C690" s="216" t="s">
        <v>1096</v>
      </c>
      <c r="D690" s="216" t="s">
        <v>211</v>
      </c>
      <c r="E690" s="217" t="s">
        <v>1097</v>
      </c>
      <c r="F690" s="218" t="s">
        <v>1098</v>
      </c>
      <c r="G690" s="219" t="s">
        <v>659</v>
      </c>
      <c r="H690" s="220">
        <v>35.228999999999999</v>
      </c>
      <c r="I690" s="221"/>
      <c r="J690" s="222">
        <f>ROUND(I690*H690,2)</f>
        <v>0</v>
      </c>
      <c r="K690" s="218" t="s">
        <v>215</v>
      </c>
      <c r="L690" s="47"/>
      <c r="M690" s="223" t="s">
        <v>19</v>
      </c>
      <c r="N690" s="224" t="s">
        <v>42</v>
      </c>
      <c r="O690" s="87"/>
      <c r="P690" s="225">
        <f>O690*H690</f>
        <v>0</v>
      </c>
      <c r="Q690" s="225">
        <v>0</v>
      </c>
      <c r="R690" s="225">
        <f>Q690*H690</f>
        <v>0</v>
      </c>
      <c r="S690" s="225">
        <v>0</v>
      </c>
      <c r="T690" s="226">
        <f>S690*H690</f>
        <v>0</v>
      </c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R690" s="227" t="s">
        <v>216</v>
      </c>
      <c r="AT690" s="227" t="s">
        <v>211</v>
      </c>
      <c r="AU690" s="227" t="s">
        <v>81</v>
      </c>
      <c r="AY690" s="20" t="s">
        <v>209</v>
      </c>
      <c r="BE690" s="228">
        <f>IF(N690="základní",J690,0)</f>
        <v>0</v>
      </c>
      <c r="BF690" s="228">
        <f>IF(N690="snížená",J690,0)</f>
        <v>0</v>
      </c>
      <c r="BG690" s="228">
        <f>IF(N690="zákl. přenesená",J690,0)</f>
        <v>0</v>
      </c>
      <c r="BH690" s="228">
        <f>IF(N690="sníž. přenesená",J690,0)</f>
        <v>0</v>
      </c>
      <c r="BI690" s="228">
        <f>IF(N690="nulová",J690,0)</f>
        <v>0</v>
      </c>
      <c r="BJ690" s="20" t="s">
        <v>79</v>
      </c>
      <c r="BK690" s="228">
        <f>ROUND(I690*H690,2)</f>
        <v>0</v>
      </c>
      <c r="BL690" s="20" t="s">
        <v>216</v>
      </c>
      <c r="BM690" s="227" t="s">
        <v>1099</v>
      </c>
    </row>
    <row r="691" s="2" customFormat="1">
      <c r="A691" s="41"/>
      <c r="B691" s="42"/>
      <c r="C691" s="43"/>
      <c r="D691" s="229" t="s">
        <v>218</v>
      </c>
      <c r="E691" s="43"/>
      <c r="F691" s="230" t="s">
        <v>1100</v>
      </c>
      <c r="G691" s="43"/>
      <c r="H691" s="43"/>
      <c r="I691" s="231"/>
      <c r="J691" s="43"/>
      <c r="K691" s="43"/>
      <c r="L691" s="47"/>
      <c r="M691" s="232"/>
      <c r="N691" s="233"/>
      <c r="O691" s="87"/>
      <c r="P691" s="87"/>
      <c r="Q691" s="87"/>
      <c r="R691" s="87"/>
      <c r="S691" s="87"/>
      <c r="T691" s="88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T691" s="20" t="s">
        <v>218</v>
      </c>
      <c r="AU691" s="20" t="s">
        <v>81</v>
      </c>
    </row>
    <row r="692" s="2" customFormat="1" ht="33" customHeight="1">
      <c r="A692" s="41"/>
      <c r="B692" s="42"/>
      <c r="C692" s="216" t="s">
        <v>1101</v>
      </c>
      <c r="D692" s="216" t="s">
        <v>211</v>
      </c>
      <c r="E692" s="217" t="s">
        <v>1102</v>
      </c>
      <c r="F692" s="218" t="s">
        <v>1103</v>
      </c>
      <c r="G692" s="219" t="s">
        <v>659</v>
      </c>
      <c r="H692" s="220">
        <v>35.228999999999999</v>
      </c>
      <c r="I692" s="221"/>
      <c r="J692" s="222">
        <f>ROUND(I692*H692,2)</f>
        <v>0</v>
      </c>
      <c r="K692" s="218" t="s">
        <v>215</v>
      </c>
      <c r="L692" s="47"/>
      <c r="M692" s="223" t="s">
        <v>19</v>
      </c>
      <c r="N692" s="224" t="s">
        <v>42</v>
      </c>
      <c r="O692" s="87"/>
      <c r="P692" s="225">
        <f>O692*H692</f>
        <v>0</v>
      </c>
      <c r="Q692" s="225">
        <v>0</v>
      </c>
      <c r="R692" s="225">
        <f>Q692*H692</f>
        <v>0</v>
      </c>
      <c r="S692" s="225">
        <v>0</v>
      </c>
      <c r="T692" s="226">
        <f>S692*H692</f>
        <v>0</v>
      </c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R692" s="227" t="s">
        <v>216</v>
      </c>
      <c r="AT692" s="227" t="s">
        <v>211</v>
      </c>
      <c r="AU692" s="227" t="s">
        <v>81</v>
      </c>
      <c r="AY692" s="20" t="s">
        <v>209</v>
      </c>
      <c r="BE692" s="228">
        <f>IF(N692="základní",J692,0)</f>
        <v>0</v>
      </c>
      <c r="BF692" s="228">
        <f>IF(N692="snížená",J692,0)</f>
        <v>0</v>
      </c>
      <c r="BG692" s="228">
        <f>IF(N692="zákl. přenesená",J692,0)</f>
        <v>0</v>
      </c>
      <c r="BH692" s="228">
        <f>IF(N692="sníž. přenesená",J692,0)</f>
        <v>0</v>
      </c>
      <c r="BI692" s="228">
        <f>IF(N692="nulová",J692,0)</f>
        <v>0</v>
      </c>
      <c r="BJ692" s="20" t="s">
        <v>79</v>
      </c>
      <c r="BK692" s="228">
        <f>ROUND(I692*H692,2)</f>
        <v>0</v>
      </c>
      <c r="BL692" s="20" t="s">
        <v>216</v>
      </c>
      <c r="BM692" s="227" t="s">
        <v>1104</v>
      </c>
    </row>
    <row r="693" s="2" customFormat="1">
      <c r="A693" s="41"/>
      <c r="B693" s="42"/>
      <c r="C693" s="43"/>
      <c r="D693" s="229" t="s">
        <v>218</v>
      </c>
      <c r="E693" s="43"/>
      <c r="F693" s="230" t="s">
        <v>1105</v>
      </c>
      <c r="G693" s="43"/>
      <c r="H693" s="43"/>
      <c r="I693" s="231"/>
      <c r="J693" s="43"/>
      <c r="K693" s="43"/>
      <c r="L693" s="47"/>
      <c r="M693" s="232"/>
      <c r="N693" s="233"/>
      <c r="O693" s="87"/>
      <c r="P693" s="87"/>
      <c r="Q693" s="87"/>
      <c r="R693" s="87"/>
      <c r="S693" s="87"/>
      <c r="T693" s="88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T693" s="20" t="s">
        <v>218</v>
      </c>
      <c r="AU693" s="20" t="s">
        <v>81</v>
      </c>
    </row>
    <row r="694" s="12" customFormat="1" ht="25.92" customHeight="1">
      <c r="A694" s="12"/>
      <c r="B694" s="200"/>
      <c r="C694" s="201"/>
      <c r="D694" s="202" t="s">
        <v>70</v>
      </c>
      <c r="E694" s="203" t="s">
        <v>681</v>
      </c>
      <c r="F694" s="203" t="s">
        <v>1106</v>
      </c>
      <c r="G694" s="201"/>
      <c r="H694" s="201"/>
      <c r="I694" s="204"/>
      <c r="J694" s="205">
        <f>BK694</f>
        <v>0</v>
      </c>
      <c r="K694" s="201"/>
      <c r="L694" s="206"/>
      <c r="M694" s="207"/>
      <c r="N694" s="208"/>
      <c r="O694" s="208"/>
      <c r="P694" s="209">
        <f>P695+P702+P725</f>
        <v>0</v>
      </c>
      <c r="Q694" s="208"/>
      <c r="R694" s="209">
        <f>R695+R702+R725</f>
        <v>0.10509</v>
      </c>
      <c r="S694" s="208"/>
      <c r="T694" s="210">
        <f>T695+T702+T725</f>
        <v>0</v>
      </c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R694" s="211" t="s">
        <v>146</v>
      </c>
      <c r="AT694" s="212" t="s">
        <v>70</v>
      </c>
      <c r="AU694" s="212" t="s">
        <v>71</v>
      </c>
      <c r="AY694" s="211" t="s">
        <v>209</v>
      </c>
      <c r="BK694" s="213">
        <f>BK695+BK702+BK725</f>
        <v>0</v>
      </c>
    </row>
    <row r="695" s="12" customFormat="1" ht="22.8" customHeight="1">
      <c r="A695" s="12"/>
      <c r="B695" s="200"/>
      <c r="C695" s="201"/>
      <c r="D695" s="202" t="s">
        <v>70</v>
      </c>
      <c r="E695" s="214" t="s">
        <v>1107</v>
      </c>
      <c r="F695" s="214" t="s">
        <v>1108</v>
      </c>
      <c r="G695" s="201"/>
      <c r="H695" s="201"/>
      <c r="I695" s="204"/>
      <c r="J695" s="215">
        <f>BK695</f>
        <v>0</v>
      </c>
      <c r="K695" s="201"/>
      <c r="L695" s="206"/>
      <c r="M695" s="207"/>
      <c r="N695" s="208"/>
      <c r="O695" s="208"/>
      <c r="P695" s="209">
        <f>SUM(P696:P701)</f>
        <v>0</v>
      </c>
      <c r="Q695" s="208"/>
      <c r="R695" s="209">
        <f>SUM(R696:R701)</f>
        <v>0.041599999999999998</v>
      </c>
      <c r="S695" s="208"/>
      <c r="T695" s="210">
        <f>SUM(T696:T701)</f>
        <v>0</v>
      </c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R695" s="211" t="s">
        <v>146</v>
      </c>
      <c r="AT695" s="212" t="s">
        <v>70</v>
      </c>
      <c r="AU695" s="212" t="s">
        <v>79</v>
      </c>
      <c r="AY695" s="211" t="s">
        <v>209</v>
      </c>
      <c r="BK695" s="213">
        <f>SUM(BK696:BK701)</f>
        <v>0</v>
      </c>
    </row>
    <row r="696" s="2" customFormat="1" ht="16.5" customHeight="1">
      <c r="A696" s="41"/>
      <c r="B696" s="42"/>
      <c r="C696" s="216" t="s">
        <v>1109</v>
      </c>
      <c r="D696" s="216" t="s">
        <v>211</v>
      </c>
      <c r="E696" s="217" t="s">
        <v>1110</v>
      </c>
      <c r="F696" s="218" t="s">
        <v>1111</v>
      </c>
      <c r="G696" s="219" t="s">
        <v>299</v>
      </c>
      <c r="H696" s="220">
        <v>20</v>
      </c>
      <c r="I696" s="221"/>
      <c r="J696" s="222">
        <f>ROUND(I696*H696,2)</f>
        <v>0</v>
      </c>
      <c r="K696" s="218" t="s">
        <v>19</v>
      </c>
      <c r="L696" s="47"/>
      <c r="M696" s="223" t="s">
        <v>19</v>
      </c>
      <c r="N696" s="224" t="s">
        <v>42</v>
      </c>
      <c r="O696" s="87"/>
      <c r="P696" s="225">
        <f>O696*H696</f>
        <v>0</v>
      </c>
      <c r="Q696" s="225">
        <v>0</v>
      </c>
      <c r="R696" s="225">
        <f>Q696*H696</f>
        <v>0</v>
      </c>
      <c r="S696" s="225">
        <v>0</v>
      </c>
      <c r="T696" s="226">
        <f>S696*H696</f>
        <v>0</v>
      </c>
      <c r="U696" s="41"/>
      <c r="V696" s="41"/>
      <c r="W696" s="41"/>
      <c r="X696" s="41"/>
      <c r="Y696" s="41"/>
      <c r="Z696" s="41"/>
      <c r="AA696" s="41"/>
      <c r="AB696" s="41"/>
      <c r="AC696" s="41"/>
      <c r="AD696" s="41"/>
      <c r="AE696" s="41"/>
      <c r="AR696" s="227" t="s">
        <v>592</v>
      </c>
      <c r="AT696" s="227" t="s">
        <v>211</v>
      </c>
      <c r="AU696" s="227" t="s">
        <v>81</v>
      </c>
      <c r="AY696" s="20" t="s">
        <v>209</v>
      </c>
      <c r="BE696" s="228">
        <f>IF(N696="základní",J696,0)</f>
        <v>0</v>
      </c>
      <c r="BF696" s="228">
        <f>IF(N696="snížená",J696,0)</f>
        <v>0</v>
      </c>
      <c r="BG696" s="228">
        <f>IF(N696="zákl. přenesená",J696,0)</f>
        <v>0</v>
      </c>
      <c r="BH696" s="228">
        <f>IF(N696="sníž. přenesená",J696,0)</f>
        <v>0</v>
      </c>
      <c r="BI696" s="228">
        <f>IF(N696="nulová",J696,0)</f>
        <v>0</v>
      </c>
      <c r="BJ696" s="20" t="s">
        <v>79</v>
      </c>
      <c r="BK696" s="228">
        <f>ROUND(I696*H696,2)</f>
        <v>0</v>
      </c>
      <c r="BL696" s="20" t="s">
        <v>592</v>
      </c>
      <c r="BM696" s="227" t="s">
        <v>1112</v>
      </c>
    </row>
    <row r="697" s="13" customFormat="1">
      <c r="A697" s="13"/>
      <c r="B697" s="234"/>
      <c r="C697" s="235"/>
      <c r="D697" s="236" t="s">
        <v>220</v>
      </c>
      <c r="E697" s="237" t="s">
        <v>19</v>
      </c>
      <c r="F697" s="238" t="s">
        <v>1113</v>
      </c>
      <c r="G697" s="235"/>
      <c r="H697" s="237" t="s">
        <v>19</v>
      </c>
      <c r="I697" s="239"/>
      <c r="J697" s="235"/>
      <c r="K697" s="235"/>
      <c r="L697" s="240"/>
      <c r="M697" s="241"/>
      <c r="N697" s="242"/>
      <c r="O697" s="242"/>
      <c r="P697" s="242"/>
      <c r="Q697" s="242"/>
      <c r="R697" s="242"/>
      <c r="S697" s="242"/>
      <c r="T697" s="24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T697" s="244" t="s">
        <v>220</v>
      </c>
      <c r="AU697" s="244" t="s">
        <v>81</v>
      </c>
      <c r="AV697" s="13" t="s">
        <v>79</v>
      </c>
      <c r="AW697" s="13" t="s">
        <v>32</v>
      </c>
      <c r="AX697" s="13" t="s">
        <v>71</v>
      </c>
      <c r="AY697" s="244" t="s">
        <v>209</v>
      </c>
    </row>
    <row r="698" s="14" customFormat="1">
      <c r="A698" s="14"/>
      <c r="B698" s="245"/>
      <c r="C698" s="246"/>
      <c r="D698" s="236" t="s">
        <v>220</v>
      </c>
      <c r="E698" s="247" t="s">
        <v>19</v>
      </c>
      <c r="F698" s="248" t="s">
        <v>1114</v>
      </c>
      <c r="G698" s="246"/>
      <c r="H698" s="249">
        <v>20</v>
      </c>
      <c r="I698" s="250"/>
      <c r="J698" s="246"/>
      <c r="K698" s="246"/>
      <c r="L698" s="251"/>
      <c r="M698" s="252"/>
      <c r="N698" s="253"/>
      <c r="O698" s="253"/>
      <c r="P698" s="253"/>
      <c r="Q698" s="253"/>
      <c r="R698" s="253"/>
      <c r="S698" s="253"/>
      <c r="T698" s="25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T698" s="255" t="s">
        <v>220</v>
      </c>
      <c r="AU698" s="255" t="s">
        <v>81</v>
      </c>
      <c r="AV698" s="14" t="s">
        <v>81</v>
      </c>
      <c r="AW698" s="14" t="s">
        <v>32</v>
      </c>
      <c r="AX698" s="14" t="s">
        <v>79</v>
      </c>
      <c r="AY698" s="255" t="s">
        <v>209</v>
      </c>
    </row>
    <row r="699" s="2" customFormat="1" ht="16.5" customHeight="1">
      <c r="A699" s="41"/>
      <c r="B699" s="42"/>
      <c r="C699" s="278" t="s">
        <v>1115</v>
      </c>
      <c r="D699" s="278" t="s">
        <v>681</v>
      </c>
      <c r="E699" s="279" t="s">
        <v>1116</v>
      </c>
      <c r="F699" s="280" t="s">
        <v>1117</v>
      </c>
      <c r="G699" s="281" t="s">
        <v>299</v>
      </c>
      <c r="H699" s="282">
        <v>20</v>
      </c>
      <c r="I699" s="283"/>
      <c r="J699" s="284">
        <f>ROUND(I699*H699,2)</f>
        <v>0</v>
      </c>
      <c r="K699" s="280" t="s">
        <v>19</v>
      </c>
      <c r="L699" s="285"/>
      <c r="M699" s="286" t="s">
        <v>19</v>
      </c>
      <c r="N699" s="287" t="s">
        <v>42</v>
      </c>
      <c r="O699" s="87"/>
      <c r="P699" s="225">
        <f>O699*H699</f>
        <v>0</v>
      </c>
      <c r="Q699" s="225">
        <v>0.0020799999999999998</v>
      </c>
      <c r="R699" s="225">
        <f>Q699*H699</f>
        <v>0.041599999999999998</v>
      </c>
      <c r="S699" s="225">
        <v>0</v>
      </c>
      <c r="T699" s="226">
        <f>S699*H699</f>
        <v>0</v>
      </c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R699" s="227" t="s">
        <v>963</v>
      </c>
      <c r="AT699" s="227" t="s">
        <v>681</v>
      </c>
      <c r="AU699" s="227" t="s">
        <v>81</v>
      </c>
      <c r="AY699" s="20" t="s">
        <v>209</v>
      </c>
      <c r="BE699" s="228">
        <f>IF(N699="základní",J699,0)</f>
        <v>0</v>
      </c>
      <c r="BF699" s="228">
        <f>IF(N699="snížená",J699,0)</f>
        <v>0</v>
      </c>
      <c r="BG699" s="228">
        <f>IF(N699="zákl. přenesená",J699,0)</f>
        <v>0</v>
      </c>
      <c r="BH699" s="228">
        <f>IF(N699="sníž. přenesená",J699,0)</f>
        <v>0</v>
      </c>
      <c r="BI699" s="228">
        <f>IF(N699="nulová",J699,0)</f>
        <v>0</v>
      </c>
      <c r="BJ699" s="20" t="s">
        <v>79</v>
      </c>
      <c r="BK699" s="228">
        <f>ROUND(I699*H699,2)</f>
        <v>0</v>
      </c>
      <c r="BL699" s="20" t="s">
        <v>963</v>
      </c>
      <c r="BM699" s="227" t="s">
        <v>1118</v>
      </c>
    </row>
    <row r="700" s="2" customFormat="1" ht="16.5" customHeight="1">
      <c r="A700" s="41"/>
      <c r="B700" s="42"/>
      <c r="C700" s="216" t="s">
        <v>1119</v>
      </c>
      <c r="D700" s="216" t="s">
        <v>211</v>
      </c>
      <c r="E700" s="217" t="s">
        <v>1120</v>
      </c>
      <c r="F700" s="218" t="s">
        <v>1121</v>
      </c>
      <c r="G700" s="219" t="s">
        <v>214</v>
      </c>
      <c r="H700" s="220">
        <v>8</v>
      </c>
      <c r="I700" s="221"/>
      <c r="J700" s="222">
        <f>ROUND(I700*H700,2)</f>
        <v>0</v>
      </c>
      <c r="K700" s="218" t="s">
        <v>19</v>
      </c>
      <c r="L700" s="47"/>
      <c r="M700" s="223" t="s">
        <v>19</v>
      </c>
      <c r="N700" s="224" t="s">
        <v>42</v>
      </c>
      <c r="O700" s="87"/>
      <c r="P700" s="225">
        <f>O700*H700</f>
        <v>0</v>
      </c>
      <c r="Q700" s="225">
        <v>0</v>
      </c>
      <c r="R700" s="225">
        <f>Q700*H700</f>
        <v>0</v>
      </c>
      <c r="S700" s="225">
        <v>0</v>
      </c>
      <c r="T700" s="226">
        <f>S700*H700</f>
        <v>0</v>
      </c>
      <c r="U700" s="41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R700" s="227" t="s">
        <v>592</v>
      </c>
      <c r="AT700" s="227" t="s">
        <v>211</v>
      </c>
      <c r="AU700" s="227" t="s">
        <v>81</v>
      </c>
      <c r="AY700" s="20" t="s">
        <v>209</v>
      </c>
      <c r="BE700" s="228">
        <f>IF(N700="základní",J700,0)</f>
        <v>0</v>
      </c>
      <c r="BF700" s="228">
        <f>IF(N700="snížená",J700,0)</f>
        <v>0</v>
      </c>
      <c r="BG700" s="228">
        <f>IF(N700="zákl. přenesená",J700,0)</f>
        <v>0</v>
      </c>
      <c r="BH700" s="228">
        <f>IF(N700="sníž. přenesená",J700,0)</f>
        <v>0</v>
      </c>
      <c r="BI700" s="228">
        <f>IF(N700="nulová",J700,0)</f>
        <v>0</v>
      </c>
      <c r="BJ700" s="20" t="s">
        <v>79</v>
      </c>
      <c r="BK700" s="228">
        <f>ROUND(I700*H700,2)</f>
        <v>0</v>
      </c>
      <c r="BL700" s="20" t="s">
        <v>592</v>
      </c>
      <c r="BM700" s="227" t="s">
        <v>1122</v>
      </c>
    </row>
    <row r="701" s="14" customFormat="1">
      <c r="A701" s="14"/>
      <c r="B701" s="245"/>
      <c r="C701" s="246"/>
      <c r="D701" s="236" t="s">
        <v>220</v>
      </c>
      <c r="E701" s="247" t="s">
        <v>19</v>
      </c>
      <c r="F701" s="248" t="s">
        <v>250</v>
      </c>
      <c r="G701" s="246"/>
      <c r="H701" s="249">
        <v>8</v>
      </c>
      <c r="I701" s="250"/>
      <c r="J701" s="246"/>
      <c r="K701" s="246"/>
      <c r="L701" s="251"/>
      <c r="M701" s="252"/>
      <c r="N701" s="253"/>
      <c r="O701" s="253"/>
      <c r="P701" s="253"/>
      <c r="Q701" s="253"/>
      <c r="R701" s="253"/>
      <c r="S701" s="253"/>
      <c r="T701" s="25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T701" s="255" t="s">
        <v>220</v>
      </c>
      <c r="AU701" s="255" t="s">
        <v>81</v>
      </c>
      <c r="AV701" s="14" t="s">
        <v>81</v>
      </c>
      <c r="AW701" s="14" t="s">
        <v>32</v>
      </c>
      <c r="AX701" s="14" t="s">
        <v>79</v>
      </c>
      <c r="AY701" s="255" t="s">
        <v>209</v>
      </c>
    </row>
    <row r="702" s="12" customFormat="1" ht="22.8" customHeight="1">
      <c r="A702" s="12"/>
      <c r="B702" s="200"/>
      <c r="C702" s="201"/>
      <c r="D702" s="202" t="s">
        <v>70</v>
      </c>
      <c r="E702" s="214" t="s">
        <v>1123</v>
      </c>
      <c r="F702" s="214" t="s">
        <v>1124</v>
      </c>
      <c r="G702" s="201"/>
      <c r="H702" s="201"/>
      <c r="I702" s="204"/>
      <c r="J702" s="215">
        <f>BK702</f>
        <v>0</v>
      </c>
      <c r="K702" s="201"/>
      <c r="L702" s="206"/>
      <c r="M702" s="207"/>
      <c r="N702" s="208"/>
      <c r="O702" s="208"/>
      <c r="P702" s="209">
        <f>SUM(P703:P724)</f>
        <v>0</v>
      </c>
      <c r="Q702" s="208"/>
      <c r="R702" s="209">
        <f>SUM(R703:R724)</f>
        <v>0.063490000000000005</v>
      </c>
      <c r="S702" s="208"/>
      <c r="T702" s="210">
        <f>SUM(T703:T724)</f>
        <v>0</v>
      </c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R702" s="211" t="s">
        <v>146</v>
      </c>
      <c r="AT702" s="212" t="s">
        <v>70</v>
      </c>
      <c r="AU702" s="212" t="s">
        <v>79</v>
      </c>
      <c r="AY702" s="211" t="s">
        <v>209</v>
      </c>
      <c r="BK702" s="213">
        <f>SUM(BK703:BK724)</f>
        <v>0</v>
      </c>
    </row>
    <row r="703" s="2" customFormat="1" ht="16.5" customHeight="1">
      <c r="A703" s="41"/>
      <c r="B703" s="42"/>
      <c r="C703" s="216" t="s">
        <v>1125</v>
      </c>
      <c r="D703" s="216" t="s">
        <v>211</v>
      </c>
      <c r="E703" s="217" t="s">
        <v>1126</v>
      </c>
      <c r="F703" s="218" t="s">
        <v>1127</v>
      </c>
      <c r="G703" s="219" t="s">
        <v>214</v>
      </c>
      <c r="H703" s="220">
        <v>36</v>
      </c>
      <c r="I703" s="221"/>
      <c r="J703" s="222">
        <f>ROUND(I703*H703,2)</f>
        <v>0</v>
      </c>
      <c r="K703" s="218" t="s">
        <v>215</v>
      </c>
      <c r="L703" s="47"/>
      <c r="M703" s="223" t="s">
        <v>19</v>
      </c>
      <c r="N703" s="224" t="s">
        <v>42</v>
      </c>
      <c r="O703" s="87"/>
      <c r="P703" s="225">
        <f>O703*H703</f>
        <v>0</v>
      </c>
      <c r="Q703" s="225">
        <v>0</v>
      </c>
      <c r="R703" s="225">
        <f>Q703*H703</f>
        <v>0</v>
      </c>
      <c r="S703" s="225">
        <v>0</v>
      </c>
      <c r="T703" s="226">
        <f>S703*H703</f>
        <v>0</v>
      </c>
      <c r="U703" s="41"/>
      <c r="V703" s="41"/>
      <c r="W703" s="41"/>
      <c r="X703" s="41"/>
      <c r="Y703" s="41"/>
      <c r="Z703" s="41"/>
      <c r="AA703" s="41"/>
      <c r="AB703" s="41"/>
      <c r="AC703" s="41"/>
      <c r="AD703" s="41"/>
      <c r="AE703" s="41"/>
      <c r="AR703" s="227" t="s">
        <v>592</v>
      </c>
      <c r="AT703" s="227" t="s">
        <v>211</v>
      </c>
      <c r="AU703" s="227" t="s">
        <v>81</v>
      </c>
      <c r="AY703" s="20" t="s">
        <v>209</v>
      </c>
      <c r="BE703" s="228">
        <f>IF(N703="základní",J703,0)</f>
        <v>0</v>
      </c>
      <c r="BF703" s="228">
        <f>IF(N703="snížená",J703,0)</f>
        <v>0</v>
      </c>
      <c r="BG703" s="228">
        <f>IF(N703="zákl. přenesená",J703,0)</f>
        <v>0</v>
      </c>
      <c r="BH703" s="228">
        <f>IF(N703="sníž. přenesená",J703,0)</f>
        <v>0</v>
      </c>
      <c r="BI703" s="228">
        <f>IF(N703="nulová",J703,0)</f>
        <v>0</v>
      </c>
      <c r="BJ703" s="20" t="s">
        <v>79</v>
      </c>
      <c r="BK703" s="228">
        <f>ROUND(I703*H703,2)</f>
        <v>0</v>
      </c>
      <c r="BL703" s="20" t="s">
        <v>592</v>
      </c>
      <c r="BM703" s="227" t="s">
        <v>1128</v>
      </c>
    </row>
    <row r="704" s="2" customFormat="1">
      <c r="A704" s="41"/>
      <c r="B704" s="42"/>
      <c r="C704" s="43"/>
      <c r="D704" s="229" t="s">
        <v>218</v>
      </c>
      <c r="E704" s="43"/>
      <c r="F704" s="230" t="s">
        <v>1129</v>
      </c>
      <c r="G704" s="43"/>
      <c r="H704" s="43"/>
      <c r="I704" s="231"/>
      <c r="J704" s="43"/>
      <c r="K704" s="43"/>
      <c r="L704" s="47"/>
      <c r="M704" s="232"/>
      <c r="N704" s="233"/>
      <c r="O704" s="87"/>
      <c r="P704" s="87"/>
      <c r="Q704" s="87"/>
      <c r="R704" s="87"/>
      <c r="S704" s="87"/>
      <c r="T704" s="88"/>
      <c r="U704" s="41"/>
      <c r="V704" s="41"/>
      <c r="W704" s="41"/>
      <c r="X704" s="41"/>
      <c r="Y704" s="41"/>
      <c r="Z704" s="41"/>
      <c r="AA704" s="41"/>
      <c r="AB704" s="41"/>
      <c r="AC704" s="41"/>
      <c r="AD704" s="41"/>
      <c r="AE704" s="41"/>
      <c r="AT704" s="20" t="s">
        <v>218</v>
      </c>
      <c r="AU704" s="20" t="s">
        <v>81</v>
      </c>
    </row>
    <row r="705" s="2" customFormat="1" ht="16.5" customHeight="1">
      <c r="A705" s="41"/>
      <c r="B705" s="42"/>
      <c r="C705" s="216" t="s">
        <v>1130</v>
      </c>
      <c r="D705" s="216" t="s">
        <v>211</v>
      </c>
      <c r="E705" s="217" t="s">
        <v>1131</v>
      </c>
      <c r="F705" s="218" t="s">
        <v>1132</v>
      </c>
      <c r="G705" s="219" t="s">
        <v>214</v>
      </c>
      <c r="H705" s="220">
        <v>36</v>
      </c>
      <c r="I705" s="221"/>
      <c r="J705" s="222">
        <f>ROUND(I705*H705,2)</f>
        <v>0</v>
      </c>
      <c r="K705" s="218" t="s">
        <v>19</v>
      </c>
      <c r="L705" s="47"/>
      <c r="M705" s="223" t="s">
        <v>19</v>
      </c>
      <c r="N705" s="224" t="s">
        <v>42</v>
      </c>
      <c r="O705" s="87"/>
      <c r="P705" s="225">
        <f>O705*H705</f>
        <v>0</v>
      </c>
      <c r="Q705" s="225">
        <v>0</v>
      </c>
      <c r="R705" s="225">
        <f>Q705*H705</f>
        <v>0</v>
      </c>
      <c r="S705" s="225">
        <v>0</v>
      </c>
      <c r="T705" s="226">
        <f>S705*H705</f>
        <v>0</v>
      </c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R705" s="227" t="s">
        <v>216</v>
      </c>
      <c r="AT705" s="227" t="s">
        <v>211</v>
      </c>
      <c r="AU705" s="227" t="s">
        <v>81</v>
      </c>
      <c r="AY705" s="20" t="s">
        <v>209</v>
      </c>
      <c r="BE705" s="228">
        <f>IF(N705="základní",J705,0)</f>
        <v>0</v>
      </c>
      <c r="BF705" s="228">
        <f>IF(N705="snížená",J705,0)</f>
        <v>0</v>
      </c>
      <c r="BG705" s="228">
        <f>IF(N705="zákl. přenesená",J705,0)</f>
        <v>0</v>
      </c>
      <c r="BH705" s="228">
        <f>IF(N705="sníž. přenesená",J705,0)</f>
        <v>0</v>
      </c>
      <c r="BI705" s="228">
        <f>IF(N705="nulová",J705,0)</f>
        <v>0</v>
      </c>
      <c r="BJ705" s="20" t="s">
        <v>79</v>
      </c>
      <c r="BK705" s="228">
        <f>ROUND(I705*H705,2)</f>
        <v>0</v>
      </c>
      <c r="BL705" s="20" t="s">
        <v>216</v>
      </c>
      <c r="BM705" s="227" t="s">
        <v>1133</v>
      </c>
    </row>
    <row r="706" s="2" customFormat="1" ht="16.5" customHeight="1">
      <c r="A706" s="41"/>
      <c r="B706" s="42"/>
      <c r="C706" s="216" t="s">
        <v>1134</v>
      </c>
      <c r="D706" s="216" t="s">
        <v>211</v>
      </c>
      <c r="E706" s="217" t="s">
        <v>1135</v>
      </c>
      <c r="F706" s="218" t="s">
        <v>1136</v>
      </c>
      <c r="G706" s="219" t="s">
        <v>214</v>
      </c>
      <c r="H706" s="220">
        <v>16</v>
      </c>
      <c r="I706" s="221"/>
      <c r="J706" s="222">
        <f>ROUND(I706*H706,2)</f>
        <v>0</v>
      </c>
      <c r="K706" s="218" t="s">
        <v>215</v>
      </c>
      <c r="L706" s="47"/>
      <c r="M706" s="223" t="s">
        <v>19</v>
      </c>
      <c r="N706" s="224" t="s">
        <v>42</v>
      </c>
      <c r="O706" s="87"/>
      <c r="P706" s="225">
        <f>O706*H706</f>
        <v>0</v>
      </c>
      <c r="Q706" s="225">
        <v>0</v>
      </c>
      <c r="R706" s="225">
        <f>Q706*H706</f>
        <v>0</v>
      </c>
      <c r="S706" s="225">
        <v>0</v>
      </c>
      <c r="T706" s="226">
        <f>S706*H706</f>
        <v>0</v>
      </c>
      <c r="U706" s="41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R706" s="227" t="s">
        <v>592</v>
      </c>
      <c r="AT706" s="227" t="s">
        <v>211</v>
      </c>
      <c r="AU706" s="227" t="s">
        <v>81</v>
      </c>
      <c r="AY706" s="20" t="s">
        <v>209</v>
      </c>
      <c r="BE706" s="228">
        <f>IF(N706="základní",J706,0)</f>
        <v>0</v>
      </c>
      <c r="BF706" s="228">
        <f>IF(N706="snížená",J706,0)</f>
        <v>0</v>
      </c>
      <c r="BG706" s="228">
        <f>IF(N706="zákl. přenesená",J706,0)</f>
        <v>0</v>
      </c>
      <c r="BH706" s="228">
        <f>IF(N706="sníž. přenesená",J706,0)</f>
        <v>0</v>
      </c>
      <c r="BI706" s="228">
        <f>IF(N706="nulová",J706,0)</f>
        <v>0</v>
      </c>
      <c r="BJ706" s="20" t="s">
        <v>79</v>
      </c>
      <c r="BK706" s="228">
        <f>ROUND(I706*H706,2)</f>
        <v>0</v>
      </c>
      <c r="BL706" s="20" t="s">
        <v>592</v>
      </c>
      <c r="BM706" s="227" t="s">
        <v>1137</v>
      </c>
    </row>
    <row r="707" s="2" customFormat="1">
      <c r="A707" s="41"/>
      <c r="B707" s="42"/>
      <c r="C707" s="43"/>
      <c r="D707" s="229" t="s">
        <v>218</v>
      </c>
      <c r="E707" s="43"/>
      <c r="F707" s="230" t="s">
        <v>1138</v>
      </c>
      <c r="G707" s="43"/>
      <c r="H707" s="43"/>
      <c r="I707" s="231"/>
      <c r="J707" s="43"/>
      <c r="K707" s="43"/>
      <c r="L707" s="47"/>
      <c r="M707" s="232"/>
      <c r="N707" s="233"/>
      <c r="O707" s="87"/>
      <c r="P707" s="87"/>
      <c r="Q707" s="87"/>
      <c r="R707" s="87"/>
      <c r="S707" s="87"/>
      <c r="T707" s="88"/>
      <c r="U707" s="41"/>
      <c r="V707" s="41"/>
      <c r="W707" s="41"/>
      <c r="X707" s="41"/>
      <c r="Y707" s="41"/>
      <c r="Z707" s="41"/>
      <c r="AA707" s="41"/>
      <c r="AB707" s="41"/>
      <c r="AC707" s="41"/>
      <c r="AD707" s="41"/>
      <c r="AE707" s="41"/>
      <c r="AT707" s="20" t="s">
        <v>218</v>
      </c>
      <c r="AU707" s="20" t="s">
        <v>81</v>
      </c>
    </row>
    <row r="708" s="2" customFormat="1" ht="16.5" customHeight="1">
      <c r="A708" s="41"/>
      <c r="B708" s="42"/>
      <c r="C708" s="216" t="s">
        <v>1139</v>
      </c>
      <c r="D708" s="216" t="s">
        <v>211</v>
      </c>
      <c r="E708" s="217" t="s">
        <v>1140</v>
      </c>
      <c r="F708" s="218" t="s">
        <v>1141</v>
      </c>
      <c r="G708" s="219" t="s">
        <v>214</v>
      </c>
      <c r="H708" s="220">
        <v>16</v>
      </c>
      <c r="I708" s="221"/>
      <c r="J708" s="222">
        <f>ROUND(I708*H708,2)</f>
        <v>0</v>
      </c>
      <c r="K708" s="218" t="s">
        <v>19</v>
      </c>
      <c r="L708" s="47"/>
      <c r="M708" s="223" t="s">
        <v>19</v>
      </c>
      <c r="N708" s="224" t="s">
        <v>42</v>
      </c>
      <c r="O708" s="87"/>
      <c r="P708" s="225">
        <f>O708*H708</f>
        <v>0</v>
      </c>
      <c r="Q708" s="225">
        <v>0</v>
      </c>
      <c r="R708" s="225">
        <f>Q708*H708</f>
        <v>0</v>
      </c>
      <c r="S708" s="225">
        <v>0</v>
      </c>
      <c r="T708" s="226">
        <f>S708*H708</f>
        <v>0</v>
      </c>
      <c r="U708" s="41"/>
      <c r="V708" s="41"/>
      <c r="W708" s="41"/>
      <c r="X708" s="41"/>
      <c r="Y708" s="41"/>
      <c r="Z708" s="41"/>
      <c r="AA708" s="41"/>
      <c r="AB708" s="41"/>
      <c r="AC708" s="41"/>
      <c r="AD708" s="41"/>
      <c r="AE708" s="41"/>
      <c r="AR708" s="227" t="s">
        <v>216</v>
      </c>
      <c r="AT708" s="227" t="s">
        <v>211</v>
      </c>
      <c r="AU708" s="227" t="s">
        <v>81</v>
      </c>
      <c r="AY708" s="20" t="s">
        <v>209</v>
      </c>
      <c r="BE708" s="228">
        <f>IF(N708="základní",J708,0)</f>
        <v>0</v>
      </c>
      <c r="BF708" s="228">
        <f>IF(N708="snížená",J708,0)</f>
        <v>0</v>
      </c>
      <c r="BG708" s="228">
        <f>IF(N708="zákl. přenesená",J708,0)</f>
        <v>0</v>
      </c>
      <c r="BH708" s="228">
        <f>IF(N708="sníž. přenesená",J708,0)</f>
        <v>0</v>
      </c>
      <c r="BI708" s="228">
        <f>IF(N708="nulová",J708,0)</f>
        <v>0</v>
      </c>
      <c r="BJ708" s="20" t="s">
        <v>79</v>
      </c>
      <c r="BK708" s="228">
        <f>ROUND(I708*H708,2)</f>
        <v>0</v>
      </c>
      <c r="BL708" s="20" t="s">
        <v>216</v>
      </c>
      <c r="BM708" s="227" t="s">
        <v>1142</v>
      </c>
    </row>
    <row r="709" s="2" customFormat="1" ht="16.5" customHeight="1">
      <c r="A709" s="41"/>
      <c r="B709" s="42"/>
      <c r="C709" s="216" t="s">
        <v>1143</v>
      </c>
      <c r="D709" s="216" t="s">
        <v>211</v>
      </c>
      <c r="E709" s="217" t="s">
        <v>1144</v>
      </c>
      <c r="F709" s="218" t="s">
        <v>1145</v>
      </c>
      <c r="G709" s="219" t="s">
        <v>214</v>
      </c>
      <c r="H709" s="220">
        <v>20</v>
      </c>
      <c r="I709" s="221"/>
      <c r="J709" s="222">
        <f>ROUND(I709*H709,2)</f>
        <v>0</v>
      </c>
      <c r="K709" s="218" t="s">
        <v>215</v>
      </c>
      <c r="L709" s="47"/>
      <c r="M709" s="223" t="s">
        <v>19</v>
      </c>
      <c r="N709" s="224" t="s">
        <v>42</v>
      </c>
      <c r="O709" s="87"/>
      <c r="P709" s="225">
        <f>O709*H709</f>
        <v>0</v>
      </c>
      <c r="Q709" s="225">
        <v>0</v>
      </c>
      <c r="R709" s="225">
        <f>Q709*H709</f>
        <v>0</v>
      </c>
      <c r="S709" s="225">
        <v>0</v>
      </c>
      <c r="T709" s="226">
        <f>S709*H709</f>
        <v>0</v>
      </c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R709" s="227" t="s">
        <v>592</v>
      </c>
      <c r="AT709" s="227" t="s">
        <v>211</v>
      </c>
      <c r="AU709" s="227" t="s">
        <v>81</v>
      </c>
      <c r="AY709" s="20" t="s">
        <v>209</v>
      </c>
      <c r="BE709" s="228">
        <f>IF(N709="základní",J709,0)</f>
        <v>0</v>
      </c>
      <c r="BF709" s="228">
        <f>IF(N709="snížená",J709,0)</f>
        <v>0</v>
      </c>
      <c r="BG709" s="228">
        <f>IF(N709="zákl. přenesená",J709,0)</f>
        <v>0</v>
      </c>
      <c r="BH709" s="228">
        <f>IF(N709="sníž. přenesená",J709,0)</f>
        <v>0</v>
      </c>
      <c r="BI709" s="228">
        <f>IF(N709="nulová",J709,0)</f>
        <v>0</v>
      </c>
      <c r="BJ709" s="20" t="s">
        <v>79</v>
      </c>
      <c r="BK709" s="228">
        <f>ROUND(I709*H709,2)</f>
        <v>0</v>
      </c>
      <c r="BL709" s="20" t="s">
        <v>592</v>
      </c>
      <c r="BM709" s="227" t="s">
        <v>1146</v>
      </c>
    </row>
    <row r="710" s="2" customFormat="1">
      <c r="A710" s="41"/>
      <c r="B710" s="42"/>
      <c r="C710" s="43"/>
      <c r="D710" s="229" t="s">
        <v>218</v>
      </c>
      <c r="E710" s="43"/>
      <c r="F710" s="230" t="s">
        <v>1147</v>
      </c>
      <c r="G710" s="43"/>
      <c r="H710" s="43"/>
      <c r="I710" s="231"/>
      <c r="J710" s="43"/>
      <c r="K710" s="43"/>
      <c r="L710" s="47"/>
      <c r="M710" s="232"/>
      <c r="N710" s="233"/>
      <c r="O710" s="87"/>
      <c r="P710" s="87"/>
      <c r="Q710" s="87"/>
      <c r="R710" s="87"/>
      <c r="S710" s="87"/>
      <c r="T710" s="88"/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T710" s="20" t="s">
        <v>218</v>
      </c>
      <c r="AU710" s="20" t="s">
        <v>81</v>
      </c>
    </row>
    <row r="711" s="2" customFormat="1" ht="16.5" customHeight="1">
      <c r="A711" s="41"/>
      <c r="B711" s="42"/>
      <c r="C711" s="278" t="s">
        <v>1148</v>
      </c>
      <c r="D711" s="278" t="s">
        <v>681</v>
      </c>
      <c r="E711" s="279" t="s">
        <v>1149</v>
      </c>
      <c r="F711" s="280" t="s">
        <v>1150</v>
      </c>
      <c r="G711" s="281" t="s">
        <v>214</v>
      </c>
      <c r="H711" s="282">
        <v>20</v>
      </c>
      <c r="I711" s="283"/>
      <c r="J711" s="284">
        <f>ROUND(I711*H711,2)</f>
        <v>0</v>
      </c>
      <c r="K711" s="280" t="s">
        <v>215</v>
      </c>
      <c r="L711" s="285"/>
      <c r="M711" s="286" t="s">
        <v>19</v>
      </c>
      <c r="N711" s="287" t="s">
        <v>42</v>
      </c>
      <c r="O711" s="87"/>
      <c r="P711" s="225">
        <f>O711*H711</f>
        <v>0</v>
      </c>
      <c r="Q711" s="225">
        <v>0.0010100000000000001</v>
      </c>
      <c r="R711" s="225">
        <f>Q711*H711</f>
        <v>0.020200000000000003</v>
      </c>
      <c r="S711" s="225">
        <v>0</v>
      </c>
      <c r="T711" s="226">
        <f>S711*H711</f>
        <v>0</v>
      </c>
      <c r="U711" s="41"/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R711" s="227" t="s">
        <v>963</v>
      </c>
      <c r="AT711" s="227" t="s">
        <v>681</v>
      </c>
      <c r="AU711" s="227" t="s">
        <v>81</v>
      </c>
      <c r="AY711" s="20" t="s">
        <v>209</v>
      </c>
      <c r="BE711" s="228">
        <f>IF(N711="základní",J711,0)</f>
        <v>0</v>
      </c>
      <c r="BF711" s="228">
        <f>IF(N711="snížená",J711,0)</f>
        <v>0</v>
      </c>
      <c r="BG711" s="228">
        <f>IF(N711="zákl. přenesená",J711,0)</f>
        <v>0</v>
      </c>
      <c r="BH711" s="228">
        <f>IF(N711="sníž. přenesená",J711,0)</f>
        <v>0</v>
      </c>
      <c r="BI711" s="228">
        <f>IF(N711="nulová",J711,0)</f>
        <v>0</v>
      </c>
      <c r="BJ711" s="20" t="s">
        <v>79</v>
      </c>
      <c r="BK711" s="228">
        <f>ROUND(I711*H711,2)</f>
        <v>0</v>
      </c>
      <c r="BL711" s="20" t="s">
        <v>963</v>
      </c>
      <c r="BM711" s="227" t="s">
        <v>1151</v>
      </c>
    </row>
    <row r="712" s="2" customFormat="1" ht="16.5" customHeight="1">
      <c r="A712" s="41"/>
      <c r="B712" s="42"/>
      <c r="C712" s="216" t="s">
        <v>1152</v>
      </c>
      <c r="D712" s="216" t="s">
        <v>211</v>
      </c>
      <c r="E712" s="217" t="s">
        <v>1153</v>
      </c>
      <c r="F712" s="218" t="s">
        <v>1154</v>
      </c>
      <c r="G712" s="219" t="s">
        <v>299</v>
      </c>
      <c r="H712" s="220">
        <v>484</v>
      </c>
      <c r="I712" s="221"/>
      <c r="J712" s="222">
        <f>ROUND(I712*H712,2)</f>
        <v>0</v>
      </c>
      <c r="K712" s="218" t="s">
        <v>215</v>
      </c>
      <c r="L712" s="47"/>
      <c r="M712" s="223" t="s">
        <v>19</v>
      </c>
      <c r="N712" s="224" t="s">
        <v>42</v>
      </c>
      <c r="O712" s="87"/>
      <c r="P712" s="225">
        <f>O712*H712</f>
        <v>0</v>
      </c>
      <c r="Q712" s="225">
        <v>0</v>
      </c>
      <c r="R712" s="225">
        <f>Q712*H712</f>
        <v>0</v>
      </c>
      <c r="S712" s="225">
        <v>0</v>
      </c>
      <c r="T712" s="226">
        <f>S712*H712</f>
        <v>0</v>
      </c>
      <c r="U712" s="41"/>
      <c r="V712" s="41"/>
      <c r="W712" s="41"/>
      <c r="X712" s="41"/>
      <c r="Y712" s="41"/>
      <c r="Z712" s="41"/>
      <c r="AA712" s="41"/>
      <c r="AB712" s="41"/>
      <c r="AC712" s="41"/>
      <c r="AD712" s="41"/>
      <c r="AE712" s="41"/>
      <c r="AR712" s="227" t="s">
        <v>592</v>
      </c>
      <c r="AT712" s="227" t="s">
        <v>211</v>
      </c>
      <c r="AU712" s="227" t="s">
        <v>81</v>
      </c>
      <c r="AY712" s="20" t="s">
        <v>209</v>
      </c>
      <c r="BE712" s="228">
        <f>IF(N712="základní",J712,0)</f>
        <v>0</v>
      </c>
      <c r="BF712" s="228">
        <f>IF(N712="snížená",J712,0)</f>
        <v>0</v>
      </c>
      <c r="BG712" s="228">
        <f>IF(N712="zákl. přenesená",J712,0)</f>
        <v>0</v>
      </c>
      <c r="BH712" s="228">
        <f>IF(N712="sníž. přenesená",J712,0)</f>
        <v>0</v>
      </c>
      <c r="BI712" s="228">
        <f>IF(N712="nulová",J712,0)</f>
        <v>0</v>
      </c>
      <c r="BJ712" s="20" t="s">
        <v>79</v>
      </c>
      <c r="BK712" s="228">
        <f>ROUND(I712*H712,2)</f>
        <v>0</v>
      </c>
      <c r="BL712" s="20" t="s">
        <v>592</v>
      </c>
      <c r="BM712" s="227" t="s">
        <v>1155</v>
      </c>
    </row>
    <row r="713" s="2" customFormat="1">
      <c r="A713" s="41"/>
      <c r="B713" s="42"/>
      <c r="C713" s="43"/>
      <c r="D713" s="229" t="s">
        <v>218</v>
      </c>
      <c r="E713" s="43"/>
      <c r="F713" s="230" t="s">
        <v>1156</v>
      </c>
      <c r="G713" s="43"/>
      <c r="H713" s="43"/>
      <c r="I713" s="231"/>
      <c r="J713" s="43"/>
      <c r="K713" s="43"/>
      <c r="L713" s="47"/>
      <c r="M713" s="232"/>
      <c r="N713" s="233"/>
      <c r="O713" s="87"/>
      <c r="P713" s="87"/>
      <c r="Q713" s="87"/>
      <c r="R713" s="87"/>
      <c r="S713" s="87"/>
      <c r="T713" s="88"/>
      <c r="U713" s="41"/>
      <c r="V713" s="41"/>
      <c r="W713" s="41"/>
      <c r="X713" s="41"/>
      <c r="Y713" s="41"/>
      <c r="Z713" s="41"/>
      <c r="AA713" s="41"/>
      <c r="AB713" s="41"/>
      <c r="AC713" s="41"/>
      <c r="AD713" s="41"/>
      <c r="AE713" s="41"/>
      <c r="AT713" s="20" t="s">
        <v>218</v>
      </c>
      <c r="AU713" s="20" t="s">
        <v>81</v>
      </c>
    </row>
    <row r="714" s="13" customFormat="1">
      <c r="A714" s="13"/>
      <c r="B714" s="234"/>
      <c r="C714" s="235"/>
      <c r="D714" s="236" t="s">
        <v>220</v>
      </c>
      <c r="E714" s="237" t="s">
        <v>19</v>
      </c>
      <c r="F714" s="238" t="s">
        <v>221</v>
      </c>
      <c r="G714" s="235"/>
      <c r="H714" s="237" t="s">
        <v>19</v>
      </c>
      <c r="I714" s="239"/>
      <c r="J714" s="235"/>
      <c r="K714" s="235"/>
      <c r="L714" s="240"/>
      <c r="M714" s="241"/>
      <c r="N714" s="242"/>
      <c r="O714" s="242"/>
      <c r="P714" s="242"/>
      <c r="Q714" s="242"/>
      <c r="R714" s="242"/>
      <c r="S714" s="242"/>
      <c r="T714" s="24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T714" s="244" t="s">
        <v>220</v>
      </c>
      <c r="AU714" s="244" t="s">
        <v>81</v>
      </c>
      <c r="AV714" s="13" t="s">
        <v>79</v>
      </c>
      <c r="AW714" s="13" t="s">
        <v>32</v>
      </c>
      <c r="AX714" s="13" t="s">
        <v>71</v>
      </c>
      <c r="AY714" s="244" t="s">
        <v>209</v>
      </c>
    </row>
    <row r="715" s="13" customFormat="1">
      <c r="A715" s="13"/>
      <c r="B715" s="234"/>
      <c r="C715" s="235"/>
      <c r="D715" s="236" t="s">
        <v>220</v>
      </c>
      <c r="E715" s="237" t="s">
        <v>19</v>
      </c>
      <c r="F715" s="238" t="s">
        <v>433</v>
      </c>
      <c r="G715" s="235"/>
      <c r="H715" s="237" t="s">
        <v>19</v>
      </c>
      <c r="I715" s="239"/>
      <c r="J715" s="235"/>
      <c r="K715" s="235"/>
      <c r="L715" s="240"/>
      <c r="M715" s="241"/>
      <c r="N715" s="242"/>
      <c r="O715" s="242"/>
      <c r="P715" s="242"/>
      <c r="Q715" s="242"/>
      <c r="R715" s="242"/>
      <c r="S715" s="242"/>
      <c r="T715" s="24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44" t="s">
        <v>220</v>
      </c>
      <c r="AU715" s="244" t="s">
        <v>81</v>
      </c>
      <c r="AV715" s="13" t="s">
        <v>79</v>
      </c>
      <c r="AW715" s="13" t="s">
        <v>32</v>
      </c>
      <c r="AX715" s="13" t="s">
        <v>71</v>
      </c>
      <c r="AY715" s="244" t="s">
        <v>209</v>
      </c>
    </row>
    <row r="716" s="13" customFormat="1">
      <c r="A716" s="13"/>
      <c r="B716" s="234"/>
      <c r="C716" s="235"/>
      <c r="D716" s="236" t="s">
        <v>220</v>
      </c>
      <c r="E716" s="237" t="s">
        <v>19</v>
      </c>
      <c r="F716" s="238" t="s">
        <v>1157</v>
      </c>
      <c r="G716" s="235"/>
      <c r="H716" s="237" t="s">
        <v>19</v>
      </c>
      <c r="I716" s="239"/>
      <c r="J716" s="235"/>
      <c r="K716" s="235"/>
      <c r="L716" s="240"/>
      <c r="M716" s="241"/>
      <c r="N716" s="242"/>
      <c r="O716" s="242"/>
      <c r="P716" s="242"/>
      <c r="Q716" s="242"/>
      <c r="R716" s="242"/>
      <c r="S716" s="242"/>
      <c r="T716" s="24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44" t="s">
        <v>220</v>
      </c>
      <c r="AU716" s="244" t="s">
        <v>81</v>
      </c>
      <c r="AV716" s="13" t="s">
        <v>79</v>
      </c>
      <c r="AW716" s="13" t="s">
        <v>32</v>
      </c>
      <c r="AX716" s="13" t="s">
        <v>71</v>
      </c>
      <c r="AY716" s="244" t="s">
        <v>209</v>
      </c>
    </row>
    <row r="717" s="14" customFormat="1">
      <c r="A717" s="14"/>
      <c r="B717" s="245"/>
      <c r="C717" s="246"/>
      <c r="D717" s="236" t="s">
        <v>220</v>
      </c>
      <c r="E717" s="247" t="s">
        <v>19</v>
      </c>
      <c r="F717" s="248" t="s">
        <v>868</v>
      </c>
      <c r="G717" s="246"/>
      <c r="H717" s="249">
        <v>484</v>
      </c>
      <c r="I717" s="250"/>
      <c r="J717" s="246"/>
      <c r="K717" s="246"/>
      <c r="L717" s="251"/>
      <c r="M717" s="252"/>
      <c r="N717" s="253"/>
      <c r="O717" s="253"/>
      <c r="P717" s="253"/>
      <c r="Q717" s="253"/>
      <c r="R717" s="253"/>
      <c r="S717" s="253"/>
      <c r="T717" s="25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T717" s="255" t="s">
        <v>220</v>
      </c>
      <c r="AU717" s="255" t="s">
        <v>81</v>
      </c>
      <c r="AV717" s="14" t="s">
        <v>81</v>
      </c>
      <c r="AW717" s="14" t="s">
        <v>32</v>
      </c>
      <c r="AX717" s="14" t="s">
        <v>79</v>
      </c>
      <c r="AY717" s="255" t="s">
        <v>209</v>
      </c>
    </row>
    <row r="718" s="2" customFormat="1" ht="24.15" customHeight="1">
      <c r="A718" s="41"/>
      <c r="B718" s="42"/>
      <c r="C718" s="216" t="s">
        <v>1158</v>
      </c>
      <c r="D718" s="216" t="s">
        <v>211</v>
      </c>
      <c r="E718" s="217" t="s">
        <v>1159</v>
      </c>
      <c r="F718" s="218" t="s">
        <v>1160</v>
      </c>
      <c r="G718" s="219" t="s">
        <v>214</v>
      </c>
      <c r="H718" s="220">
        <v>333</v>
      </c>
      <c r="I718" s="221"/>
      <c r="J718" s="222">
        <f>ROUND(I718*H718,2)</f>
        <v>0</v>
      </c>
      <c r="K718" s="218" t="s">
        <v>215</v>
      </c>
      <c r="L718" s="47"/>
      <c r="M718" s="223" t="s">
        <v>19</v>
      </c>
      <c r="N718" s="224" t="s">
        <v>42</v>
      </c>
      <c r="O718" s="87"/>
      <c r="P718" s="225">
        <f>O718*H718</f>
        <v>0</v>
      </c>
      <c r="Q718" s="225">
        <v>1.0000000000000001E-05</v>
      </c>
      <c r="R718" s="225">
        <f>Q718*H718</f>
        <v>0.0033300000000000001</v>
      </c>
      <c r="S718" s="225">
        <v>0</v>
      </c>
      <c r="T718" s="226">
        <f>S718*H718</f>
        <v>0</v>
      </c>
      <c r="U718" s="41"/>
      <c r="V718" s="41"/>
      <c r="W718" s="41"/>
      <c r="X718" s="41"/>
      <c r="Y718" s="41"/>
      <c r="Z718" s="41"/>
      <c r="AA718" s="41"/>
      <c r="AB718" s="41"/>
      <c r="AC718" s="41"/>
      <c r="AD718" s="41"/>
      <c r="AE718" s="41"/>
      <c r="AR718" s="227" t="s">
        <v>592</v>
      </c>
      <c r="AT718" s="227" t="s">
        <v>211</v>
      </c>
      <c r="AU718" s="227" t="s">
        <v>81</v>
      </c>
      <c r="AY718" s="20" t="s">
        <v>209</v>
      </c>
      <c r="BE718" s="228">
        <f>IF(N718="základní",J718,0)</f>
        <v>0</v>
      </c>
      <c r="BF718" s="228">
        <f>IF(N718="snížená",J718,0)</f>
        <v>0</v>
      </c>
      <c r="BG718" s="228">
        <f>IF(N718="zákl. přenesená",J718,0)</f>
        <v>0</v>
      </c>
      <c r="BH718" s="228">
        <f>IF(N718="sníž. přenesená",J718,0)</f>
        <v>0</v>
      </c>
      <c r="BI718" s="228">
        <f>IF(N718="nulová",J718,0)</f>
        <v>0</v>
      </c>
      <c r="BJ718" s="20" t="s">
        <v>79</v>
      </c>
      <c r="BK718" s="228">
        <f>ROUND(I718*H718,2)</f>
        <v>0</v>
      </c>
      <c r="BL718" s="20" t="s">
        <v>592</v>
      </c>
      <c r="BM718" s="227" t="s">
        <v>1161</v>
      </c>
    </row>
    <row r="719" s="2" customFormat="1">
      <c r="A719" s="41"/>
      <c r="B719" s="42"/>
      <c r="C719" s="43"/>
      <c r="D719" s="229" t="s">
        <v>218</v>
      </c>
      <c r="E719" s="43"/>
      <c r="F719" s="230" t="s">
        <v>1162</v>
      </c>
      <c r="G719" s="43"/>
      <c r="H719" s="43"/>
      <c r="I719" s="231"/>
      <c r="J719" s="43"/>
      <c r="K719" s="43"/>
      <c r="L719" s="47"/>
      <c r="M719" s="232"/>
      <c r="N719" s="233"/>
      <c r="O719" s="87"/>
      <c r="P719" s="87"/>
      <c r="Q719" s="87"/>
      <c r="R719" s="87"/>
      <c r="S719" s="87"/>
      <c r="T719" s="88"/>
      <c r="U719" s="41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T719" s="20" t="s">
        <v>218</v>
      </c>
      <c r="AU719" s="20" t="s">
        <v>81</v>
      </c>
    </row>
    <row r="720" s="13" customFormat="1">
      <c r="A720" s="13"/>
      <c r="B720" s="234"/>
      <c r="C720" s="235"/>
      <c r="D720" s="236" t="s">
        <v>220</v>
      </c>
      <c r="E720" s="237" t="s">
        <v>19</v>
      </c>
      <c r="F720" s="238" t="s">
        <v>1163</v>
      </c>
      <c r="G720" s="235"/>
      <c r="H720" s="237" t="s">
        <v>19</v>
      </c>
      <c r="I720" s="239"/>
      <c r="J720" s="235"/>
      <c r="K720" s="235"/>
      <c r="L720" s="240"/>
      <c r="M720" s="241"/>
      <c r="N720" s="242"/>
      <c r="O720" s="242"/>
      <c r="P720" s="242"/>
      <c r="Q720" s="242"/>
      <c r="R720" s="242"/>
      <c r="S720" s="242"/>
      <c r="T720" s="24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T720" s="244" t="s">
        <v>220</v>
      </c>
      <c r="AU720" s="244" t="s">
        <v>81</v>
      </c>
      <c r="AV720" s="13" t="s">
        <v>79</v>
      </c>
      <c r="AW720" s="13" t="s">
        <v>32</v>
      </c>
      <c r="AX720" s="13" t="s">
        <v>71</v>
      </c>
      <c r="AY720" s="244" t="s">
        <v>209</v>
      </c>
    </row>
    <row r="721" s="13" customFormat="1">
      <c r="A721" s="13"/>
      <c r="B721" s="234"/>
      <c r="C721" s="235"/>
      <c r="D721" s="236" t="s">
        <v>220</v>
      </c>
      <c r="E721" s="237" t="s">
        <v>19</v>
      </c>
      <c r="F721" s="238" t="s">
        <v>1164</v>
      </c>
      <c r="G721" s="235"/>
      <c r="H721" s="237" t="s">
        <v>19</v>
      </c>
      <c r="I721" s="239"/>
      <c r="J721" s="235"/>
      <c r="K721" s="235"/>
      <c r="L721" s="240"/>
      <c r="M721" s="241"/>
      <c r="N721" s="242"/>
      <c r="O721" s="242"/>
      <c r="P721" s="242"/>
      <c r="Q721" s="242"/>
      <c r="R721" s="242"/>
      <c r="S721" s="242"/>
      <c r="T721" s="24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T721" s="244" t="s">
        <v>220</v>
      </c>
      <c r="AU721" s="244" t="s">
        <v>81</v>
      </c>
      <c r="AV721" s="13" t="s">
        <v>79</v>
      </c>
      <c r="AW721" s="13" t="s">
        <v>32</v>
      </c>
      <c r="AX721" s="13" t="s">
        <v>71</v>
      </c>
      <c r="AY721" s="244" t="s">
        <v>209</v>
      </c>
    </row>
    <row r="722" s="14" customFormat="1">
      <c r="A722" s="14"/>
      <c r="B722" s="245"/>
      <c r="C722" s="246"/>
      <c r="D722" s="236" t="s">
        <v>220</v>
      </c>
      <c r="E722" s="247" t="s">
        <v>19</v>
      </c>
      <c r="F722" s="248" t="s">
        <v>1165</v>
      </c>
      <c r="G722" s="246"/>
      <c r="H722" s="249">
        <v>333</v>
      </c>
      <c r="I722" s="250"/>
      <c r="J722" s="246"/>
      <c r="K722" s="246"/>
      <c r="L722" s="251"/>
      <c r="M722" s="252"/>
      <c r="N722" s="253"/>
      <c r="O722" s="253"/>
      <c r="P722" s="253"/>
      <c r="Q722" s="253"/>
      <c r="R722" s="253"/>
      <c r="S722" s="253"/>
      <c r="T722" s="25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T722" s="255" t="s">
        <v>220</v>
      </c>
      <c r="AU722" s="255" t="s">
        <v>81</v>
      </c>
      <c r="AV722" s="14" t="s">
        <v>81</v>
      </c>
      <c r="AW722" s="14" t="s">
        <v>32</v>
      </c>
      <c r="AX722" s="14" t="s">
        <v>79</v>
      </c>
      <c r="AY722" s="255" t="s">
        <v>209</v>
      </c>
    </row>
    <row r="723" s="2" customFormat="1" ht="16.5" customHeight="1">
      <c r="A723" s="41"/>
      <c r="B723" s="42"/>
      <c r="C723" s="278" t="s">
        <v>1166</v>
      </c>
      <c r="D723" s="278" t="s">
        <v>681</v>
      </c>
      <c r="E723" s="279" t="s">
        <v>1167</v>
      </c>
      <c r="F723" s="280" t="s">
        <v>1168</v>
      </c>
      <c r="G723" s="281" t="s">
        <v>214</v>
      </c>
      <c r="H723" s="282">
        <v>666</v>
      </c>
      <c r="I723" s="283"/>
      <c r="J723" s="284">
        <f>ROUND(I723*H723,2)</f>
        <v>0</v>
      </c>
      <c r="K723" s="280" t="s">
        <v>19</v>
      </c>
      <c r="L723" s="285"/>
      <c r="M723" s="286" t="s">
        <v>19</v>
      </c>
      <c r="N723" s="287" t="s">
        <v>42</v>
      </c>
      <c r="O723" s="87"/>
      <c r="P723" s="225">
        <f>O723*H723</f>
        <v>0</v>
      </c>
      <c r="Q723" s="225">
        <v>6.0000000000000002E-05</v>
      </c>
      <c r="R723" s="225">
        <f>Q723*H723</f>
        <v>0.039960000000000002</v>
      </c>
      <c r="S723" s="225">
        <v>0</v>
      </c>
      <c r="T723" s="226">
        <f>S723*H723</f>
        <v>0</v>
      </c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R723" s="227" t="s">
        <v>963</v>
      </c>
      <c r="AT723" s="227" t="s">
        <v>681</v>
      </c>
      <c r="AU723" s="227" t="s">
        <v>81</v>
      </c>
      <c r="AY723" s="20" t="s">
        <v>209</v>
      </c>
      <c r="BE723" s="228">
        <f>IF(N723="základní",J723,0)</f>
        <v>0</v>
      </c>
      <c r="BF723" s="228">
        <f>IF(N723="snížená",J723,0)</f>
        <v>0</v>
      </c>
      <c r="BG723" s="228">
        <f>IF(N723="zákl. přenesená",J723,0)</f>
        <v>0</v>
      </c>
      <c r="BH723" s="228">
        <f>IF(N723="sníž. přenesená",J723,0)</f>
        <v>0</v>
      </c>
      <c r="BI723" s="228">
        <f>IF(N723="nulová",J723,0)</f>
        <v>0</v>
      </c>
      <c r="BJ723" s="20" t="s">
        <v>79</v>
      </c>
      <c r="BK723" s="228">
        <f>ROUND(I723*H723,2)</f>
        <v>0</v>
      </c>
      <c r="BL723" s="20" t="s">
        <v>963</v>
      </c>
      <c r="BM723" s="227" t="s">
        <v>1169</v>
      </c>
    </row>
    <row r="724" s="14" customFormat="1">
      <c r="A724" s="14"/>
      <c r="B724" s="245"/>
      <c r="C724" s="246"/>
      <c r="D724" s="236" t="s">
        <v>220</v>
      </c>
      <c r="E724" s="246"/>
      <c r="F724" s="248" t="s">
        <v>1170</v>
      </c>
      <c r="G724" s="246"/>
      <c r="H724" s="249">
        <v>666</v>
      </c>
      <c r="I724" s="250"/>
      <c r="J724" s="246"/>
      <c r="K724" s="246"/>
      <c r="L724" s="251"/>
      <c r="M724" s="252"/>
      <c r="N724" s="253"/>
      <c r="O724" s="253"/>
      <c r="P724" s="253"/>
      <c r="Q724" s="253"/>
      <c r="R724" s="253"/>
      <c r="S724" s="253"/>
      <c r="T724" s="25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T724" s="255" t="s">
        <v>220</v>
      </c>
      <c r="AU724" s="255" t="s">
        <v>81</v>
      </c>
      <c r="AV724" s="14" t="s">
        <v>81</v>
      </c>
      <c r="AW724" s="14" t="s">
        <v>4</v>
      </c>
      <c r="AX724" s="14" t="s">
        <v>79</v>
      </c>
      <c r="AY724" s="255" t="s">
        <v>209</v>
      </c>
    </row>
    <row r="725" s="12" customFormat="1" ht="22.8" customHeight="1">
      <c r="A725" s="12"/>
      <c r="B725" s="200"/>
      <c r="C725" s="201"/>
      <c r="D725" s="202" t="s">
        <v>70</v>
      </c>
      <c r="E725" s="214" t="s">
        <v>1171</v>
      </c>
      <c r="F725" s="214" t="s">
        <v>1172</v>
      </c>
      <c r="G725" s="201"/>
      <c r="H725" s="201"/>
      <c r="I725" s="204"/>
      <c r="J725" s="215">
        <f>BK725</f>
        <v>0</v>
      </c>
      <c r="K725" s="201"/>
      <c r="L725" s="206"/>
      <c r="M725" s="207"/>
      <c r="N725" s="208"/>
      <c r="O725" s="208"/>
      <c r="P725" s="209">
        <f>SUM(P726:P727)</f>
        <v>0</v>
      </c>
      <c r="Q725" s="208"/>
      <c r="R725" s="209">
        <f>SUM(R726:R727)</f>
        <v>0</v>
      </c>
      <c r="S725" s="208"/>
      <c r="T725" s="210">
        <f>SUM(T726:T727)</f>
        <v>0</v>
      </c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R725" s="211" t="s">
        <v>146</v>
      </c>
      <c r="AT725" s="212" t="s">
        <v>70</v>
      </c>
      <c r="AU725" s="212" t="s">
        <v>79</v>
      </c>
      <c r="AY725" s="211" t="s">
        <v>209</v>
      </c>
      <c r="BK725" s="213">
        <f>SUM(BK726:BK727)</f>
        <v>0</v>
      </c>
    </row>
    <row r="726" s="2" customFormat="1" ht="24.15" customHeight="1">
      <c r="A726" s="41"/>
      <c r="B726" s="42"/>
      <c r="C726" s="216" t="s">
        <v>1173</v>
      </c>
      <c r="D726" s="216" t="s">
        <v>211</v>
      </c>
      <c r="E726" s="217" t="s">
        <v>1174</v>
      </c>
      <c r="F726" s="218" t="s">
        <v>1175</v>
      </c>
      <c r="G726" s="219" t="s">
        <v>299</v>
      </c>
      <c r="H726" s="220">
        <v>20</v>
      </c>
      <c r="I726" s="221"/>
      <c r="J726" s="222">
        <f>ROUND(I726*H726,2)</f>
        <v>0</v>
      </c>
      <c r="K726" s="218" t="s">
        <v>215</v>
      </c>
      <c r="L726" s="47"/>
      <c r="M726" s="223" t="s">
        <v>19</v>
      </c>
      <c r="N726" s="224" t="s">
        <v>42</v>
      </c>
      <c r="O726" s="87"/>
      <c r="P726" s="225">
        <f>O726*H726</f>
        <v>0</v>
      </c>
      <c r="Q726" s="225">
        <v>0</v>
      </c>
      <c r="R726" s="225">
        <f>Q726*H726</f>
        <v>0</v>
      </c>
      <c r="S726" s="225">
        <v>0</v>
      </c>
      <c r="T726" s="226">
        <f>S726*H726</f>
        <v>0</v>
      </c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R726" s="227" t="s">
        <v>592</v>
      </c>
      <c r="AT726" s="227" t="s">
        <v>211</v>
      </c>
      <c r="AU726" s="227" t="s">
        <v>81</v>
      </c>
      <c r="AY726" s="20" t="s">
        <v>209</v>
      </c>
      <c r="BE726" s="228">
        <f>IF(N726="základní",J726,0)</f>
        <v>0</v>
      </c>
      <c r="BF726" s="228">
        <f>IF(N726="snížená",J726,0)</f>
        <v>0</v>
      </c>
      <c r="BG726" s="228">
        <f>IF(N726="zákl. přenesená",J726,0)</f>
        <v>0</v>
      </c>
      <c r="BH726" s="228">
        <f>IF(N726="sníž. přenesená",J726,0)</f>
        <v>0</v>
      </c>
      <c r="BI726" s="228">
        <f>IF(N726="nulová",J726,0)</f>
        <v>0</v>
      </c>
      <c r="BJ726" s="20" t="s">
        <v>79</v>
      </c>
      <c r="BK726" s="228">
        <f>ROUND(I726*H726,2)</f>
        <v>0</v>
      </c>
      <c r="BL726" s="20" t="s">
        <v>592</v>
      </c>
      <c r="BM726" s="227" t="s">
        <v>1176</v>
      </c>
    </row>
    <row r="727" s="2" customFormat="1">
      <c r="A727" s="41"/>
      <c r="B727" s="42"/>
      <c r="C727" s="43"/>
      <c r="D727" s="229" t="s">
        <v>218</v>
      </c>
      <c r="E727" s="43"/>
      <c r="F727" s="230" t="s">
        <v>1177</v>
      </c>
      <c r="G727" s="43"/>
      <c r="H727" s="43"/>
      <c r="I727" s="231"/>
      <c r="J727" s="43"/>
      <c r="K727" s="43"/>
      <c r="L727" s="47"/>
      <c r="M727" s="289"/>
      <c r="N727" s="290"/>
      <c r="O727" s="291"/>
      <c r="P727" s="291"/>
      <c r="Q727" s="291"/>
      <c r="R727" s="291"/>
      <c r="S727" s="291"/>
      <c r="T727" s="292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T727" s="20" t="s">
        <v>218</v>
      </c>
      <c r="AU727" s="20" t="s">
        <v>81</v>
      </c>
    </row>
    <row r="728" s="2" customFormat="1" ht="6.96" customHeight="1">
      <c r="A728" s="41"/>
      <c r="B728" s="62"/>
      <c r="C728" s="63"/>
      <c r="D728" s="63"/>
      <c r="E728" s="63"/>
      <c r="F728" s="63"/>
      <c r="G728" s="63"/>
      <c r="H728" s="63"/>
      <c r="I728" s="63"/>
      <c r="J728" s="63"/>
      <c r="K728" s="63"/>
      <c r="L728" s="47"/>
      <c r="M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</row>
  </sheetData>
  <sheetProtection sheet="1" autoFilter="0" formatColumns="0" formatRows="0" objects="1" scenarios="1" spinCount="100000" saltValue="Me0iHlQP27rmjzOHQm4R+736bZ5Z3tiRlzL8vrjIqp9qymITLaYbhnf/Y6o5xtjucpFUNz8fuCU6R416ePBxBA==" hashValue="eOJpoX9X9caVMwm/xuOSE1AHVz870HY3rnndlATVOVTsc98vow+rcte4OfD9aaFPhu/l4CRromaNSSXUX5BIdQ==" algorithmName="SHA-512" password="CC35"/>
  <autoFilter ref="C91:K727"/>
  <mergeCells count="9">
    <mergeCell ref="E7:H7"/>
    <mergeCell ref="E9:H9"/>
    <mergeCell ref="E18:H18"/>
    <mergeCell ref="E27:H27"/>
    <mergeCell ref="E48:H48"/>
    <mergeCell ref="E50:H50"/>
    <mergeCell ref="E82:H82"/>
    <mergeCell ref="E84:H84"/>
    <mergeCell ref="L2:V2"/>
  </mergeCells>
  <hyperlinks>
    <hyperlink ref="F96" r:id="rId1" display="https://podminky.urs.cz/item/CS_URS_2023_02/112101101"/>
    <hyperlink ref="F101" r:id="rId2" display="https://podminky.urs.cz/item/CS_URS_2023_02/112101102"/>
    <hyperlink ref="F106" r:id="rId3" display="https://podminky.urs.cz/item/CS_URS_2023_02/112101103"/>
    <hyperlink ref="F111" r:id="rId4" display="https://podminky.urs.cz/item/CS_URS_2023_02/112101104"/>
    <hyperlink ref="F116" r:id="rId5" display="https://podminky.urs.cz/item/CS_URS_2023_02/112251101"/>
    <hyperlink ref="F118" r:id="rId6" display="https://podminky.urs.cz/item/CS_URS_2023_02/112251102"/>
    <hyperlink ref="F120" r:id="rId7" display="https://podminky.urs.cz/item/CS_URS_2023_02/112251103"/>
    <hyperlink ref="F122" r:id="rId8" display="https://podminky.urs.cz/item/CS_URS_2023_02/112251104"/>
    <hyperlink ref="F124" r:id="rId9" display="https://podminky.urs.cz/item/CS_URS_2023_02/113106190"/>
    <hyperlink ref="F128" r:id="rId10" display="https://podminky.urs.cz/item/CS_URS_2023_02/113107163"/>
    <hyperlink ref="F134" r:id="rId11" display="https://podminky.urs.cz/item/CS_URS_2023_02/113107323"/>
    <hyperlink ref="F142" r:id="rId12" display="https://podminky.urs.cz/item/CS_URS_2023_02/113155124"/>
    <hyperlink ref="F149" r:id="rId13" display="https://podminky.urs.cz/item/CS_URS_2023_02/115101201"/>
    <hyperlink ref="F151" r:id="rId14" display="https://podminky.urs.cz/item/CS_URS_2023_02/115101301"/>
    <hyperlink ref="F153" r:id="rId15" display="https://podminky.urs.cz/item/CS_URS_2023_02/119001403"/>
    <hyperlink ref="F157" r:id="rId16" display="https://podminky.urs.cz/item/CS_URS_2023_02/119001406"/>
    <hyperlink ref="F161" r:id="rId17" display="https://podminky.urs.cz/item/CS_URS_2023_02/119001412"/>
    <hyperlink ref="F165" r:id="rId18" display="https://podminky.urs.cz/item/CS_URS_2023_02/119001422"/>
    <hyperlink ref="F169" r:id="rId19" display="https://podminky.urs.cz/item/CS_URS_2023_02/121111201"/>
    <hyperlink ref="F173" r:id="rId20" display="https://podminky.urs.cz/item/CS_URS_2023_02/121151113"/>
    <hyperlink ref="F179" r:id="rId21" display="https://podminky.urs.cz/item/CS_URS_2023_02/121151123"/>
    <hyperlink ref="F184" r:id="rId22" display="https://podminky.urs.cz/item/CS_URS_2023_02/121151125"/>
    <hyperlink ref="F193" r:id="rId23" display="https://podminky.urs.cz/item/CS_URS_2023_02/121151213"/>
    <hyperlink ref="F195" r:id="rId24" display="https://podminky.urs.cz/item/CS_URS_2023_02/131151201"/>
    <hyperlink ref="F204" r:id="rId25" display="https://podminky.urs.cz/item/CS_URS_2023_02/131251201"/>
    <hyperlink ref="F207" r:id="rId26" display="https://podminky.urs.cz/item/CS_URS_2023_02/131351201"/>
    <hyperlink ref="F210" r:id="rId27" display="https://podminky.urs.cz/item/CS_URS_2023_02/131451201"/>
    <hyperlink ref="F213" r:id="rId28" display="https://podminky.urs.cz/item/CS_URS_2023_02/132154206"/>
    <hyperlink ref="F220" r:id="rId29" display="https://podminky.urs.cz/item/CS_URS_2023_02/132254206"/>
    <hyperlink ref="F223" r:id="rId30" display="https://podminky.urs.cz/item/CS_URS_2023_02/132354206"/>
    <hyperlink ref="F226" r:id="rId31" display="https://podminky.urs.cz/item/CS_URS_2023_02/132454206"/>
    <hyperlink ref="F229" r:id="rId32" display="https://podminky.urs.cz/item/CS_URS_2023_02/139001101"/>
    <hyperlink ref="F237" r:id="rId33" display="https://podminky.urs.cz/item/CS_URS_2023_02/141721217"/>
    <hyperlink ref="F243" r:id="rId34" display="https://podminky.urs.cz/item/CS_URS_2023_02/141721257"/>
    <hyperlink ref="F249" r:id="rId35" display="https://podminky.urs.cz/item/CS_URS_2023_02/151101201"/>
    <hyperlink ref="F254" r:id="rId36" display="https://podminky.urs.cz/item/CS_URS_2023_02/151101211"/>
    <hyperlink ref="F256" r:id="rId37" display="https://podminky.urs.cz/item/CS_URS_2023_02/151101301"/>
    <hyperlink ref="F258" r:id="rId38" display="https://podminky.urs.cz/item/CS_URS_2023_02/151101311"/>
    <hyperlink ref="F260" r:id="rId39" display="https://podminky.urs.cz/item/CS_URS_2023_02/151811131"/>
    <hyperlink ref="F265" r:id="rId40" display="https://podminky.urs.cz/item/CS_URS_2023_02/151811231"/>
    <hyperlink ref="F267" r:id="rId41" display="https://podminky.urs.cz/item/CS_URS_2023_02/162201401"/>
    <hyperlink ref="F269" r:id="rId42" display="https://podminky.urs.cz/item/CS_URS_2023_02/162201402"/>
    <hyperlink ref="F271" r:id="rId43" display="https://podminky.urs.cz/item/CS_URS_2023_02/162201403"/>
    <hyperlink ref="F273" r:id="rId44" display="https://podminky.urs.cz/item/CS_URS_2023_02/162201404"/>
    <hyperlink ref="F275" r:id="rId45" display="https://podminky.urs.cz/item/CS_URS_2023_02/162201411"/>
    <hyperlink ref="F277" r:id="rId46" display="https://podminky.urs.cz/item/CS_URS_2023_02/162201412"/>
    <hyperlink ref="F279" r:id="rId47" display="https://podminky.urs.cz/item/CS_URS_2023_02/162201413"/>
    <hyperlink ref="F281" r:id="rId48" display="https://podminky.urs.cz/item/CS_URS_2023_02/162201414"/>
    <hyperlink ref="F283" r:id="rId49" display="https://podminky.urs.cz/item/CS_URS_2023_02/162201421"/>
    <hyperlink ref="F285" r:id="rId50" display="https://podminky.urs.cz/item/CS_URS_2023_02/162201422"/>
    <hyperlink ref="F287" r:id="rId51" display="https://podminky.urs.cz/item/CS_URS_2023_02/162201423"/>
    <hyperlink ref="F289" r:id="rId52" display="https://podminky.urs.cz/item/CS_URS_2023_02/162201424"/>
    <hyperlink ref="F291" r:id="rId53" display="https://podminky.urs.cz/item/CS_URS_2023_02/162301931"/>
    <hyperlink ref="F294" r:id="rId54" display="https://podminky.urs.cz/item/CS_URS_2023_02/162301932"/>
    <hyperlink ref="F297" r:id="rId55" display="https://podminky.urs.cz/item/CS_URS_2023_02/162301933"/>
    <hyperlink ref="F300" r:id="rId56" display="https://podminky.urs.cz/item/CS_URS_2023_02/162301934"/>
    <hyperlink ref="F303" r:id="rId57" display="https://podminky.urs.cz/item/CS_URS_2023_02/162301951"/>
    <hyperlink ref="F306" r:id="rId58" display="https://podminky.urs.cz/item/CS_URS_2023_02/162301952"/>
    <hyperlink ref="F309" r:id="rId59" display="https://podminky.urs.cz/item/CS_URS_2023_02/162301953"/>
    <hyperlink ref="F312" r:id="rId60" display="https://podminky.urs.cz/item/CS_URS_2023_02/162301954"/>
    <hyperlink ref="F315" r:id="rId61" display="https://podminky.urs.cz/item/CS_URS_2023_02/162301971"/>
    <hyperlink ref="F318" r:id="rId62" display="https://podminky.urs.cz/item/CS_URS_2023_02/162301972"/>
    <hyperlink ref="F321" r:id="rId63" display="https://podminky.urs.cz/item/CS_URS_2023_02/162301973"/>
    <hyperlink ref="F324" r:id="rId64" display="https://podminky.urs.cz/item/CS_URS_2023_02/162301974"/>
    <hyperlink ref="F327" r:id="rId65" display="https://podminky.urs.cz/item/CS_URS_2023_02/162651112"/>
    <hyperlink ref="F356" r:id="rId66" display="https://podminky.urs.cz/item/CS_URS_2023_02/162751117"/>
    <hyperlink ref="F366" r:id="rId67" display="https://podminky.urs.cz/item/CS_URS_2023_02/162751119"/>
    <hyperlink ref="F369" r:id="rId68" display="https://podminky.urs.cz/item/CS_URS_2023_02/162751137"/>
    <hyperlink ref="F371" r:id="rId69" display="https://podminky.urs.cz/item/CS_URS_2023_02/162751139"/>
    <hyperlink ref="F374" r:id="rId70" display="https://podminky.urs.cz/item/CS_URS_2023_02/167151111"/>
    <hyperlink ref="F392" r:id="rId71" display="https://podminky.urs.cz/item/CS_URS_2023_02/171201231"/>
    <hyperlink ref="F395" r:id="rId72" display="https://podminky.urs.cz/item/CS_URS_2023_02/171251201"/>
    <hyperlink ref="F400" r:id="rId73" display="https://podminky.urs.cz/item/CS_URS_2023_02/174151101"/>
    <hyperlink ref="F415" r:id="rId74" display="https://podminky.urs.cz/item/CS_URS_2023_02/175151101"/>
    <hyperlink ref="F424" r:id="rId75" display="https://podminky.urs.cz/item/CS_URS_2023_02/181351103"/>
    <hyperlink ref="F429" r:id="rId76" display="https://podminky.urs.cz/item/CS_URS_2023_02/181351113"/>
    <hyperlink ref="F433" r:id="rId77" display="https://podminky.urs.cz/item/CS_URS_2023_02/181351115"/>
    <hyperlink ref="F446" r:id="rId78" display="https://podminky.urs.cz/item/CS_URS_2023_02/181411121"/>
    <hyperlink ref="F456" r:id="rId79" display="https://podminky.urs.cz/item/CS_URS_2023_02/212755214"/>
    <hyperlink ref="F459" r:id="rId80" display="https://podminky.urs.cz/item/CS_URS_2023_02/451572111"/>
    <hyperlink ref="F466" r:id="rId81" display="https://podminky.urs.cz/item/CS_URS_2023_02/452313141"/>
    <hyperlink ref="F476" r:id="rId82" display="https://podminky.urs.cz/item/CS_URS_2023_02/564710003"/>
    <hyperlink ref="F481" r:id="rId83" display="https://podminky.urs.cz/item/CS_URS_2023_02/564760001"/>
    <hyperlink ref="F483" r:id="rId84" display="https://podminky.urs.cz/item/CS_URS_2023_02/564871016"/>
    <hyperlink ref="F490" r:id="rId85" display="https://podminky.urs.cz/item/CS_URS_2023_02/573191111"/>
    <hyperlink ref="F492" r:id="rId86" display="https://podminky.urs.cz/item/CS_URS_2023_02/573231106"/>
    <hyperlink ref="F494" r:id="rId87" display="https://podminky.urs.cz/item/CS_URS_2023_02/577144031"/>
    <hyperlink ref="F501" r:id="rId88" display="https://podminky.urs.cz/item/CS_URS_2023_02/577145032"/>
    <hyperlink ref="F508" r:id="rId89" display="https://podminky.urs.cz/item/CS_URS_2023_02/584921109"/>
    <hyperlink ref="F514" r:id="rId90" display="https://podminky.urs.cz/item/CS_URS_2023_02/852242122"/>
    <hyperlink ref="F520" r:id="rId91" display="https://podminky.urs.cz/item/CS_URS_2023_02/857242122"/>
    <hyperlink ref="F528" r:id="rId92" display="https://podminky.urs.cz/item/CS_URS_2023_02/857312122"/>
    <hyperlink ref="F534" r:id="rId93" display="https://podminky.urs.cz/item/CS_URS_2023_02/857314122"/>
    <hyperlink ref="F540" r:id="rId94" display="https://podminky.urs.cz/item/CS_URS_2023_02/871321211"/>
    <hyperlink ref="F550" r:id="rId95" display="https://podminky.urs.cz/item/CS_URS_2023_02/871361151"/>
    <hyperlink ref="F558" r:id="rId96" display="https://podminky.urs.cz/item/CS_URS_2023_02/877321101"/>
    <hyperlink ref="F564" r:id="rId97" display="https://podminky.urs.cz/item/CS_URS_2023_02/877321201"/>
    <hyperlink ref="F575" r:id="rId98" display="https://podminky.urs.cz/item/CS_URS_2023_02/891241112"/>
    <hyperlink ref="F582" r:id="rId99" display="https://podminky.urs.cz/item/CS_URS_2023_02/891247112"/>
    <hyperlink ref="F588" r:id="rId100" display="https://podminky.urs.cz/item/CS_URS_2023_02/891311112"/>
    <hyperlink ref="F592" r:id="rId101" display="https://podminky.urs.cz/item/CS_URS_2023_02/891319111"/>
    <hyperlink ref="F597" r:id="rId102" display="https://podminky.urs.cz/item/CS_URS_2023_02/892351111"/>
    <hyperlink ref="F601" r:id="rId103" display="https://podminky.urs.cz/item/CS_URS_2023_02/892353122"/>
    <hyperlink ref="F605" r:id="rId104" display="https://podminky.urs.cz/item/CS_URS_2023_02/892372111"/>
    <hyperlink ref="F611" r:id="rId105" display="https://podminky.urs.cz/item/CS_URS_2023_02/899401113"/>
    <hyperlink ref="F620" r:id="rId106" display="https://podminky.urs.cz/item/CS_URS_2023_02/899721111"/>
    <hyperlink ref="F628" r:id="rId107" display="https://podminky.urs.cz/item/CS_URS_2023_02/899722113"/>
    <hyperlink ref="F635" r:id="rId108" display="https://podminky.urs.cz/item/CS_URS_2023_02/899722114"/>
    <hyperlink ref="F642" r:id="rId109" display="https://podminky.urs.cz/item/CS_URS_2023_02/919726123"/>
    <hyperlink ref="F648" r:id="rId110" display="https://podminky.urs.cz/item/CS_URS_2023_02/919732211"/>
    <hyperlink ref="F650" r:id="rId111" display="https://podminky.urs.cz/item/CS_URS_2023_02/919735112"/>
    <hyperlink ref="F657" r:id="rId112" display="https://podminky.urs.cz/item/CS_URS_2023_02/979094441"/>
    <hyperlink ref="F660" r:id="rId113" display="https://podminky.urs.cz/item/CS_URS_2023_02/997221551"/>
    <hyperlink ref="F662" r:id="rId114" display="https://podminky.urs.cz/item/CS_URS_2023_02/997221559"/>
    <hyperlink ref="F665" r:id="rId115" display="https://podminky.urs.cz/item/CS_URS_2023_02/997221571"/>
    <hyperlink ref="F673" r:id="rId116" display="https://podminky.urs.cz/item/CS_URS_2023_02/997221579"/>
    <hyperlink ref="F681" r:id="rId117" display="https://podminky.urs.cz/item/CS_URS_2023_02/997221612"/>
    <hyperlink ref="F686" r:id="rId118" display="https://podminky.urs.cz/item/CS_URS_2023_02/997221873"/>
    <hyperlink ref="F688" r:id="rId119" display="https://podminky.urs.cz/item/CS_URS_2023_02/997221875"/>
    <hyperlink ref="F691" r:id="rId120" display="https://podminky.urs.cz/item/CS_URS_2023_02/998276101"/>
    <hyperlink ref="F693" r:id="rId121" display="https://podminky.urs.cz/item/CS_URS_2023_02/998276125"/>
    <hyperlink ref="F704" r:id="rId122" display="https://podminky.urs.cz/item/CS_URS_2023_02/230032029"/>
    <hyperlink ref="F707" r:id="rId123" display="https://podminky.urs.cz/item/CS_URS_2023_02/230032032"/>
    <hyperlink ref="F710" r:id="rId124" display="https://podminky.urs.cz/item/CS_URS_2023_02/230202226"/>
    <hyperlink ref="F713" r:id="rId125" display="https://podminky.urs.cz/item/CS_URS_2023_02/230202073"/>
    <hyperlink ref="F719" r:id="rId126" display="https://podminky.urs.cz/item/CS_URS_2023_02/230202127"/>
    <hyperlink ref="F727" r:id="rId127" display="https://podminky.urs.cz/item/CS_URS_2023_02/4606615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28"/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147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>
      <c r="B8" s="23"/>
      <c r="D8" s="146" t="s">
        <v>175</v>
      </c>
      <c r="L8" s="23"/>
    </row>
    <row r="9" s="1" customFormat="1" ht="16.5" customHeight="1">
      <c r="B9" s="23"/>
      <c r="E9" s="147" t="s">
        <v>3143</v>
      </c>
      <c r="F9" s="1"/>
      <c r="G9" s="1"/>
      <c r="H9" s="1"/>
      <c r="L9" s="23"/>
    </row>
    <row r="10" s="1" customFormat="1" ht="12" customHeight="1">
      <c r="B10" s="23"/>
      <c r="D10" s="146" t="s">
        <v>1179</v>
      </c>
      <c r="L10" s="23"/>
    </row>
    <row r="11" s="2" customFormat="1" ht="16.5" customHeight="1">
      <c r="A11" s="41"/>
      <c r="B11" s="47"/>
      <c r="C11" s="41"/>
      <c r="D11" s="41"/>
      <c r="E11" s="159" t="s">
        <v>3144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3145</v>
      </c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6.5" customHeight="1">
      <c r="A13" s="41"/>
      <c r="B13" s="47"/>
      <c r="C13" s="41"/>
      <c r="D13" s="41"/>
      <c r="E13" s="149" t="s">
        <v>3146</v>
      </c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>
      <c r="A14" s="41"/>
      <c r="B14" s="47"/>
      <c r="C14" s="41"/>
      <c r="D14" s="41"/>
      <c r="E14" s="41"/>
      <c r="F14" s="41"/>
      <c r="G14" s="41"/>
      <c r="H14" s="41"/>
      <c r="I14" s="41"/>
      <c r="J14" s="41"/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2" customHeight="1">
      <c r="A15" s="41"/>
      <c r="B15" s="47"/>
      <c r="C15" s="41"/>
      <c r="D15" s="146" t="s">
        <v>18</v>
      </c>
      <c r="E15" s="41"/>
      <c r="F15" s="136" t="s">
        <v>19</v>
      </c>
      <c r="G15" s="41"/>
      <c r="H15" s="41"/>
      <c r="I15" s="146" t="s">
        <v>20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21</v>
      </c>
      <c r="E16" s="41"/>
      <c r="F16" s="136" t="s">
        <v>22</v>
      </c>
      <c r="G16" s="41"/>
      <c r="H16" s="41"/>
      <c r="I16" s="146" t="s">
        <v>23</v>
      </c>
      <c r="J16" s="150" t="str">
        <f>'Rekapitulace stavby'!AN8</f>
        <v>4. 9. 2023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0.8" customHeight="1">
      <c r="A17" s="41"/>
      <c r="B17" s="47"/>
      <c r="C17" s="41"/>
      <c r="D17" s="41"/>
      <c r="E17" s="41"/>
      <c r="F17" s="41"/>
      <c r="G17" s="41"/>
      <c r="H17" s="41"/>
      <c r="I17" s="41"/>
      <c r="J17" s="41"/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2" customHeight="1">
      <c r="A18" s="41"/>
      <c r="B18" s="47"/>
      <c r="C18" s="41"/>
      <c r="D18" s="146" t="s">
        <v>25</v>
      </c>
      <c r="E18" s="41"/>
      <c r="F18" s="41"/>
      <c r="G18" s="41"/>
      <c r="H18" s="41"/>
      <c r="I18" s="146" t="s">
        <v>26</v>
      </c>
      <c r="J18" s="136" t="s">
        <v>19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8" customHeight="1">
      <c r="A19" s="41"/>
      <c r="B19" s="47"/>
      <c r="C19" s="41"/>
      <c r="D19" s="41"/>
      <c r="E19" s="136" t="s">
        <v>22</v>
      </c>
      <c r="F19" s="41"/>
      <c r="G19" s="41"/>
      <c r="H19" s="41"/>
      <c r="I19" s="146" t="s">
        <v>27</v>
      </c>
      <c r="J19" s="136" t="s">
        <v>19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6.96" customHeight="1">
      <c r="A20" s="41"/>
      <c r="B20" s="47"/>
      <c r="C20" s="41"/>
      <c r="D20" s="41"/>
      <c r="E20" s="41"/>
      <c r="F20" s="41"/>
      <c r="G20" s="41"/>
      <c r="H20" s="41"/>
      <c r="I20" s="41"/>
      <c r="J20" s="41"/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2" customHeight="1">
      <c r="A21" s="41"/>
      <c r="B21" s="47"/>
      <c r="C21" s="41"/>
      <c r="D21" s="146" t="s">
        <v>28</v>
      </c>
      <c r="E21" s="41"/>
      <c r="F21" s="41"/>
      <c r="G21" s="41"/>
      <c r="H21" s="41"/>
      <c r="I21" s="146" t="s">
        <v>26</v>
      </c>
      <c r="J21" s="36" t="str">
        <f>'Rekapitulace stavby'!AN13</f>
        <v>Vyplň údaj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8" customHeight="1">
      <c r="A22" s="41"/>
      <c r="B22" s="47"/>
      <c r="C22" s="41"/>
      <c r="D22" s="41"/>
      <c r="E22" s="36" t="str">
        <f>'Rekapitulace stavby'!E14</f>
        <v>Vyplň údaj</v>
      </c>
      <c r="F22" s="136"/>
      <c r="G22" s="136"/>
      <c r="H22" s="136"/>
      <c r="I22" s="146" t="s">
        <v>27</v>
      </c>
      <c r="J22" s="36" t="str">
        <f>'Rekapitulace stavby'!AN14</f>
        <v>Vyplň údaj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6.96" customHeight="1">
      <c r="A23" s="41"/>
      <c r="B23" s="47"/>
      <c r="C23" s="41"/>
      <c r="D23" s="41"/>
      <c r="E23" s="41"/>
      <c r="F23" s="41"/>
      <c r="G23" s="41"/>
      <c r="H23" s="41"/>
      <c r="I23" s="41"/>
      <c r="J23" s="41"/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2" customHeight="1">
      <c r="A24" s="41"/>
      <c r="B24" s="47"/>
      <c r="C24" s="41"/>
      <c r="D24" s="146" t="s">
        <v>30</v>
      </c>
      <c r="E24" s="41"/>
      <c r="F24" s="41"/>
      <c r="G24" s="41"/>
      <c r="H24" s="41"/>
      <c r="I24" s="146" t="s">
        <v>26</v>
      </c>
      <c r="J24" s="136" t="s">
        <v>19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8" customHeight="1">
      <c r="A25" s="41"/>
      <c r="B25" s="47"/>
      <c r="C25" s="41"/>
      <c r="D25" s="41"/>
      <c r="E25" s="136" t="s">
        <v>31</v>
      </c>
      <c r="F25" s="41"/>
      <c r="G25" s="41"/>
      <c r="H25" s="41"/>
      <c r="I25" s="146" t="s">
        <v>27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6.96" customHeight="1">
      <c r="A26" s="41"/>
      <c r="B26" s="47"/>
      <c r="C26" s="41"/>
      <c r="D26" s="41"/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12" customHeight="1">
      <c r="A27" s="41"/>
      <c r="B27" s="47"/>
      <c r="C27" s="41"/>
      <c r="D27" s="146" t="s">
        <v>33</v>
      </c>
      <c r="E27" s="41"/>
      <c r="F27" s="41"/>
      <c r="G27" s="41"/>
      <c r="H27" s="41"/>
      <c r="I27" s="146" t="s">
        <v>26</v>
      </c>
      <c r="J27" s="136" t="s">
        <v>19</v>
      </c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8" customHeight="1">
      <c r="A28" s="41"/>
      <c r="B28" s="47"/>
      <c r="C28" s="41"/>
      <c r="D28" s="41"/>
      <c r="E28" s="136" t="s">
        <v>34</v>
      </c>
      <c r="F28" s="41"/>
      <c r="G28" s="41"/>
      <c r="H28" s="41"/>
      <c r="I28" s="146" t="s">
        <v>27</v>
      </c>
      <c r="J28" s="136" t="s">
        <v>19</v>
      </c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41"/>
      <c r="E29" s="41"/>
      <c r="F29" s="41"/>
      <c r="G29" s="41"/>
      <c r="H29" s="41"/>
      <c r="I29" s="41"/>
      <c r="J29" s="41"/>
      <c r="K29" s="41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12" customHeight="1">
      <c r="A30" s="41"/>
      <c r="B30" s="47"/>
      <c r="C30" s="41"/>
      <c r="D30" s="146" t="s">
        <v>35</v>
      </c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8" customFormat="1" ht="16.5" customHeight="1">
      <c r="A31" s="151"/>
      <c r="B31" s="152"/>
      <c r="C31" s="151"/>
      <c r="D31" s="151"/>
      <c r="E31" s="153" t="s">
        <v>19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1"/>
      <c r="B32" s="47"/>
      <c r="C32" s="41"/>
      <c r="D32" s="41"/>
      <c r="E32" s="41"/>
      <c r="F32" s="41"/>
      <c r="G32" s="41"/>
      <c r="H32" s="41"/>
      <c r="I32" s="41"/>
      <c r="J32" s="41"/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25.44" customHeight="1">
      <c r="A34" s="41"/>
      <c r="B34" s="47"/>
      <c r="C34" s="41"/>
      <c r="D34" s="156" t="s">
        <v>37</v>
      </c>
      <c r="E34" s="41"/>
      <c r="F34" s="41"/>
      <c r="G34" s="41"/>
      <c r="H34" s="41"/>
      <c r="I34" s="41"/>
      <c r="J34" s="157">
        <f>ROUND(J114,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6.96" customHeight="1">
      <c r="A35" s="41"/>
      <c r="B35" s="47"/>
      <c r="C35" s="41"/>
      <c r="D35" s="155"/>
      <c r="E35" s="155"/>
      <c r="F35" s="155"/>
      <c r="G35" s="155"/>
      <c r="H35" s="155"/>
      <c r="I35" s="155"/>
      <c r="J35" s="155"/>
      <c r="K35" s="155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41"/>
      <c r="F36" s="158" t="s">
        <v>39</v>
      </c>
      <c r="G36" s="41"/>
      <c r="H36" s="41"/>
      <c r="I36" s="158" t="s">
        <v>38</v>
      </c>
      <c r="J36" s="158" t="s">
        <v>40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="2" customFormat="1" ht="14.4" customHeight="1">
      <c r="A37" s="41"/>
      <c r="B37" s="47"/>
      <c r="C37" s="41"/>
      <c r="D37" s="159" t="s">
        <v>41</v>
      </c>
      <c r="E37" s="146" t="s">
        <v>42</v>
      </c>
      <c r="F37" s="160">
        <f>ROUND((SUM(BE114:BE1651)),  2)</f>
        <v>0</v>
      </c>
      <c r="G37" s="41"/>
      <c r="H37" s="41"/>
      <c r="I37" s="161">
        <v>0.20999999999999999</v>
      </c>
      <c r="J37" s="160">
        <f>ROUND(((SUM(BE114:BE1651))*I37),  2)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14.4" customHeight="1">
      <c r="A38" s="41"/>
      <c r="B38" s="47"/>
      <c r="C38" s="41"/>
      <c r="D38" s="41"/>
      <c r="E38" s="146" t="s">
        <v>43</v>
      </c>
      <c r="F38" s="160">
        <f>ROUND((SUM(BF114:BF1651)),  2)</f>
        <v>0</v>
      </c>
      <c r="G38" s="41"/>
      <c r="H38" s="41"/>
      <c r="I38" s="161">
        <v>0.12</v>
      </c>
      <c r="J38" s="160">
        <f>ROUND(((SUM(BF114:BF1651))*I38),  2)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44</v>
      </c>
      <c r="F39" s="160">
        <f>ROUND((SUM(BG114:BG1651)),  2)</f>
        <v>0</v>
      </c>
      <c r="G39" s="41"/>
      <c r="H39" s="41"/>
      <c r="I39" s="161">
        <v>0.20999999999999999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hidden="1" s="2" customFormat="1" ht="14.4" customHeight="1">
      <c r="A40" s="41"/>
      <c r="B40" s="47"/>
      <c r="C40" s="41"/>
      <c r="D40" s="41"/>
      <c r="E40" s="146" t="s">
        <v>45</v>
      </c>
      <c r="F40" s="160">
        <f>ROUND((SUM(BH114:BH1651)),  2)</f>
        <v>0</v>
      </c>
      <c r="G40" s="41"/>
      <c r="H40" s="41"/>
      <c r="I40" s="161">
        <v>0.12</v>
      </c>
      <c r="J40" s="160">
        <f>0</f>
        <v>0</v>
      </c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hidden="1" s="2" customFormat="1" ht="14.4" customHeight="1">
      <c r="A41" s="41"/>
      <c r="B41" s="47"/>
      <c r="C41" s="41"/>
      <c r="D41" s="41"/>
      <c r="E41" s="146" t="s">
        <v>46</v>
      </c>
      <c r="F41" s="160">
        <f>ROUND((SUM(BI114:BI1651)),  2)</f>
        <v>0</v>
      </c>
      <c r="G41" s="41"/>
      <c r="H41" s="41"/>
      <c r="I41" s="161">
        <v>0</v>
      </c>
      <c r="J41" s="160">
        <f>0</f>
        <v>0</v>
      </c>
      <c r="K41" s="41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6.96" customHeight="1">
      <c r="A42" s="41"/>
      <c r="B42" s="47"/>
      <c r="C42" s="41"/>
      <c r="D42" s="41"/>
      <c r="E42" s="41"/>
      <c r="F42" s="41"/>
      <c r="G42" s="41"/>
      <c r="H42" s="41"/>
      <c r="I42" s="41"/>
      <c r="J42" s="41"/>
      <c r="K42" s="41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2" customFormat="1" ht="25.44" customHeight="1">
      <c r="A43" s="41"/>
      <c r="B43" s="47"/>
      <c r="C43" s="162"/>
      <c r="D43" s="163" t="s">
        <v>47</v>
      </c>
      <c r="E43" s="164"/>
      <c r="F43" s="164"/>
      <c r="G43" s="165" t="s">
        <v>48</v>
      </c>
      <c r="H43" s="166" t="s">
        <v>49</v>
      </c>
      <c r="I43" s="164"/>
      <c r="J43" s="167">
        <f>SUM(J34:J41)</f>
        <v>0</v>
      </c>
      <c r="K43" s="168"/>
      <c r="L43" s="148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="2" customFormat="1" ht="14.4" customHeight="1">
      <c r="A44" s="41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8" s="2" customFormat="1" ht="6.96" customHeight="1">
      <c r="A48" s="41"/>
      <c r="B48" s="171"/>
      <c r="C48" s="172"/>
      <c r="D48" s="172"/>
      <c r="E48" s="172"/>
      <c r="F48" s="172"/>
      <c r="G48" s="172"/>
      <c r="H48" s="172"/>
      <c r="I48" s="172"/>
      <c r="J48" s="172"/>
      <c r="K48" s="172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24.96" customHeight="1">
      <c r="A49" s="41"/>
      <c r="B49" s="42"/>
      <c r="C49" s="26" t="s">
        <v>177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6.96" customHeight="1">
      <c r="A50" s="41"/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12" customHeight="1">
      <c r="A51" s="41"/>
      <c r="B51" s="42"/>
      <c r="C51" s="35" t="s">
        <v>16</v>
      </c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6.5" customHeight="1">
      <c r="A52" s="41"/>
      <c r="B52" s="42"/>
      <c r="C52" s="43"/>
      <c r="D52" s="43"/>
      <c r="E52" s="173" t="str">
        <f>E7</f>
        <v>VODOVOD BORKA</v>
      </c>
      <c r="F52" s="35"/>
      <c r="G52" s="35"/>
      <c r="H52" s="35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1" customFormat="1" ht="12" customHeight="1">
      <c r="B53" s="24"/>
      <c r="C53" s="35" t="s">
        <v>175</v>
      </c>
      <c r="D53" s="25"/>
      <c r="E53" s="25"/>
      <c r="F53" s="25"/>
      <c r="G53" s="25"/>
      <c r="H53" s="25"/>
      <c r="I53" s="25"/>
      <c r="J53" s="25"/>
      <c r="K53" s="25"/>
      <c r="L53" s="23"/>
    </row>
    <row r="54" s="1" customFormat="1" ht="16.5" customHeight="1">
      <c r="B54" s="24"/>
      <c r="C54" s="25"/>
      <c r="D54" s="25"/>
      <c r="E54" s="173" t="s">
        <v>3143</v>
      </c>
      <c r="F54" s="25"/>
      <c r="G54" s="25"/>
      <c r="H54" s="25"/>
      <c r="I54" s="25"/>
      <c r="J54" s="25"/>
      <c r="K54" s="25"/>
      <c r="L54" s="23"/>
    </row>
    <row r="55" s="1" customFormat="1" ht="12" customHeight="1">
      <c r="B55" s="24"/>
      <c r="C55" s="35" t="s">
        <v>1179</v>
      </c>
      <c r="D55" s="25"/>
      <c r="E55" s="25"/>
      <c r="F55" s="25"/>
      <c r="G55" s="25"/>
      <c r="H55" s="25"/>
      <c r="I55" s="25"/>
      <c r="J55" s="25"/>
      <c r="K55" s="25"/>
      <c r="L55" s="23"/>
    </row>
    <row r="56" s="2" customFormat="1" ht="16.5" customHeight="1">
      <c r="A56" s="41"/>
      <c r="B56" s="42"/>
      <c r="C56" s="43"/>
      <c r="D56" s="43"/>
      <c r="E56" s="300" t="s">
        <v>3144</v>
      </c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12" customHeight="1">
      <c r="A57" s="41"/>
      <c r="B57" s="42"/>
      <c r="C57" s="35" t="s">
        <v>3145</v>
      </c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6.5" customHeight="1">
      <c r="A58" s="41"/>
      <c r="B58" s="42"/>
      <c r="C58" s="43"/>
      <c r="D58" s="43"/>
      <c r="E58" s="72" t="str">
        <f>E13</f>
        <v>01.1 - Objekt s akumulací 2 x 15 m3</v>
      </c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6.96" customHeight="1">
      <c r="A59" s="41"/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2" customHeight="1">
      <c r="A60" s="41"/>
      <c r="B60" s="42"/>
      <c r="C60" s="35" t="s">
        <v>21</v>
      </c>
      <c r="D60" s="43"/>
      <c r="E60" s="43"/>
      <c r="F60" s="30" t="str">
        <f>F16</f>
        <v>Obec Přestavlky u Čerčan</v>
      </c>
      <c r="G60" s="43"/>
      <c r="H60" s="43"/>
      <c r="I60" s="35" t="s">
        <v>23</v>
      </c>
      <c r="J60" s="75" t="str">
        <f>IF(J16="","",J16)</f>
        <v>4. 9. 2023</v>
      </c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6.96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25.65" customHeight="1">
      <c r="A62" s="41"/>
      <c r="B62" s="42"/>
      <c r="C62" s="35" t="s">
        <v>25</v>
      </c>
      <c r="D62" s="43"/>
      <c r="E62" s="43"/>
      <c r="F62" s="30" t="str">
        <f>E19</f>
        <v>Obec Přestavlky u Čerčan</v>
      </c>
      <c r="G62" s="43"/>
      <c r="H62" s="43"/>
      <c r="I62" s="35" t="s">
        <v>30</v>
      </c>
      <c r="J62" s="39" t="str">
        <f>E25</f>
        <v>Vodohospodářský rozvoj a výstavba, a.s.</v>
      </c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15.15" customHeight="1">
      <c r="A63" s="41"/>
      <c r="B63" s="42"/>
      <c r="C63" s="35" t="s">
        <v>28</v>
      </c>
      <c r="D63" s="43"/>
      <c r="E63" s="43"/>
      <c r="F63" s="30" t="str">
        <f>IF(E22="","",E22)</f>
        <v>Vyplň údaj</v>
      </c>
      <c r="G63" s="43"/>
      <c r="H63" s="43"/>
      <c r="I63" s="35" t="s">
        <v>33</v>
      </c>
      <c r="J63" s="39" t="str">
        <f>E28</f>
        <v>M. Morská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10.32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14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29.28" customHeight="1">
      <c r="A65" s="41"/>
      <c r="B65" s="42"/>
      <c r="C65" s="174" t="s">
        <v>178</v>
      </c>
      <c r="D65" s="175"/>
      <c r="E65" s="175"/>
      <c r="F65" s="175"/>
      <c r="G65" s="175"/>
      <c r="H65" s="175"/>
      <c r="I65" s="175"/>
      <c r="J65" s="176" t="s">
        <v>179</v>
      </c>
      <c r="K65" s="175"/>
      <c r="L65" s="14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10.32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4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2.8" customHeight="1">
      <c r="A67" s="41"/>
      <c r="B67" s="42"/>
      <c r="C67" s="177" t="s">
        <v>69</v>
      </c>
      <c r="D67" s="43"/>
      <c r="E67" s="43"/>
      <c r="F67" s="43"/>
      <c r="G67" s="43"/>
      <c r="H67" s="43"/>
      <c r="I67" s="43"/>
      <c r="J67" s="105">
        <f>J114</f>
        <v>0</v>
      </c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U67" s="20" t="s">
        <v>180</v>
      </c>
    </row>
    <row r="68" s="9" customFormat="1" ht="24.96" customHeight="1">
      <c r="A68" s="9"/>
      <c r="B68" s="178"/>
      <c r="C68" s="179"/>
      <c r="D68" s="180" t="s">
        <v>181</v>
      </c>
      <c r="E68" s="181"/>
      <c r="F68" s="181"/>
      <c r="G68" s="181"/>
      <c r="H68" s="181"/>
      <c r="I68" s="181"/>
      <c r="J68" s="182">
        <f>J115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8"/>
      <c r="D69" s="185" t="s">
        <v>182</v>
      </c>
      <c r="E69" s="186"/>
      <c r="F69" s="186"/>
      <c r="G69" s="186"/>
      <c r="H69" s="186"/>
      <c r="I69" s="186"/>
      <c r="J69" s="187">
        <f>J116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183</v>
      </c>
      <c r="E70" s="186"/>
      <c r="F70" s="186"/>
      <c r="G70" s="186"/>
      <c r="H70" s="186"/>
      <c r="I70" s="186"/>
      <c r="J70" s="187">
        <f>J362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3147</v>
      </c>
      <c r="E71" s="186"/>
      <c r="F71" s="186"/>
      <c r="G71" s="186"/>
      <c r="H71" s="186"/>
      <c r="I71" s="186"/>
      <c r="J71" s="187">
        <f>J441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185</v>
      </c>
      <c r="E72" s="186"/>
      <c r="F72" s="186"/>
      <c r="G72" s="186"/>
      <c r="H72" s="186"/>
      <c r="I72" s="186"/>
      <c r="J72" s="187">
        <f>J483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4"/>
      <c r="C73" s="128"/>
      <c r="D73" s="185" t="s">
        <v>3148</v>
      </c>
      <c r="E73" s="186"/>
      <c r="F73" s="186"/>
      <c r="G73" s="186"/>
      <c r="H73" s="186"/>
      <c r="I73" s="186"/>
      <c r="J73" s="187">
        <f>J510</f>
        <v>0</v>
      </c>
      <c r="K73" s="128"/>
      <c r="L73" s="18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4"/>
      <c r="C74" s="128"/>
      <c r="D74" s="185" t="s">
        <v>186</v>
      </c>
      <c r="E74" s="186"/>
      <c r="F74" s="186"/>
      <c r="G74" s="186"/>
      <c r="H74" s="186"/>
      <c r="I74" s="186"/>
      <c r="J74" s="187">
        <f>J698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4"/>
      <c r="C75" s="128"/>
      <c r="D75" s="185" t="s">
        <v>187</v>
      </c>
      <c r="E75" s="186"/>
      <c r="F75" s="186"/>
      <c r="G75" s="186"/>
      <c r="H75" s="186"/>
      <c r="I75" s="186"/>
      <c r="J75" s="187">
        <f>J717</f>
        <v>0</v>
      </c>
      <c r="K75" s="128"/>
      <c r="L75" s="18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4"/>
      <c r="C76" s="128"/>
      <c r="D76" s="185" t="s">
        <v>188</v>
      </c>
      <c r="E76" s="186"/>
      <c r="F76" s="186"/>
      <c r="G76" s="186"/>
      <c r="H76" s="186"/>
      <c r="I76" s="186"/>
      <c r="J76" s="187">
        <f>J1018</f>
        <v>0</v>
      </c>
      <c r="K76" s="128"/>
      <c r="L76" s="188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84"/>
      <c r="C77" s="128"/>
      <c r="D77" s="185" t="s">
        <v>189</v>
      </c>
      <c r="E77" s="186"/>
      <c r="F77" s="186"/>
      <c r="G77" s="186"/>
      <c r="H77" s="186"/>
      <c r="I77" s="186"/>
      <c r="J77" s="187">
        <f>J1032</f>
        <v>0</v>
      </c>
      <c r="K77" s="128"/>
      <c r="L77" s="188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9" customFormat="1" ht="24.96" customHeight="1">
      <c r="A78" s="9"/>
      <c r="B78" s="178"/>
      <c r="C78" s="179"/>
      <c r="D78" s="180" t="s">
        <v>3149</v>
      </c>
      <c r="E78" s="181"/>
      <c r="F78" s="181"/>
      <c r="G78" s="181"/>
      <c r="H78" s="181"/>
      <c r="I78" s="181"/>
      <c r="J78" s="182">
        <f>J1037</f>
        <v>0</v>
      </c>
      <c r="K78" s="179"/>
      <c r="L78" s="183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</row>
    <row r="79" s="10" customFormat="1" ht="19.92" customHeight="1">
      <c r="A79" s="10"/>
      <c r="B79" s="184"/>
      <c r="C79" s="128"/>
      <c r="D79" s="185" t="s">
        <v>3150</v>
      </c>
      <c r="E79" s="186"/>
      <c r="F79" s="186"/>
      <c r="G79" s="186"/>
      <c r="H79" s="186"/>
      <c r="I79" s="186"/>
      <c r="J79" s="187">
        <f>J1038</f>
        <v>0</v>
      </c>
      <c r="K79" s="128"/>
      <c r="L79" s="188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84"/>
      <c r="C80" s="128"/>
      <c r="D80" s="185" t="s">
        <v>3151</v>
      </c>
      <c r="E80" s="186"/>
      <c r="F80" s="186"/>
      <c r="G80" s="186"/>
      <c r="H80" s="186"/>
      <c r="I80" s="186"/>
      <c r="J80" s="187">
        <f>J1211</f>
        <v>0</v>
      </c>
      <c r="K80" s="128"/>
      <c r="L80" s="188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9.92" customHeight="1">
      <c r="A81" s="10"/>
      <c r="B81" s="184"/>
      <c r="C81" s="128"/>
      <c r="D81" s="185" t="s">
        <v>3152</v>
      </c>
      <c r="E81" s="186"/>
      <c r="F81" s="186"/>
      <c r="G81" s="186"/>
      <c r="H81" s="186"/>
      <c r="I81" s="186"/>
      <c r="J81" s="187">
        <f>J1290</f>
        <v>0</v>
      </c>
      <c r="K81" s="128"/>
      <c r="L81" s="188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9.92" customHeight="1">
      <c r="A82" s="10"/>
      <c r="B82" s="184"/>
      <c r="C82" s="128"/>
      <c r="D82" s="185" t="s">
        <v>3153</v>
      </c>
      <c r="E82" s="186"/>
      <c r="F82" s="186"/>
      <c r="G82" s="186"/>
      <c r="H82" s="186"/>
      <c r="I82" s="186"/>
      <c r="J82" s="187">
        <f>J1335</f>
        <v>0</v>
      </c>
      <c r="K82" s="128"/>
      <c r="L82" s="188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9.92" customHeight="1">
      <c r="A83" s="10"/>
      <c r="B83" s="184"/>
      <c r="C83" s="128"/>
      <c r="D83" s="185" t="s">
        <v>3154</v>
      </c>
      <c r="E83" s="186"/>
      <c r="F83" s="186"/>
      <c r="G83" s="186"/>
      <c r="H83" s="186"/>
      <c r="I83" s="186"/>
      <c r="J83" s="187">
        <f>J1340</f>
        <v>0</v>
      </c>
      <c r="K83" s="128"/>
      <c r="L83" s="188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10" customFormat="1" ht="19.92" customHeight="1">
      <c r="A84" s="10"/>
      <c r="B84" s="184"/>
      <c r="C84" s="128"/>
      <c r="D84" s="185" t="s">
        <v>3155</v>
      </c>
      <c r="E84" s="186"/>
      <c r="F84" s="186"/>
      <c r="G84" s="186"/>
      <c r="H84" s="186"/>
      <c r="I84" s="186"/>
      <c r="J84" s="187">
        <f>J1403</f>
        <v>0</v>
      </c>
      <c r="K84" s="128"/>
      <c r="L84" s="188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="10" customFormat="1" ht="19.92" customHeight="1">
      <c r="A85" s="10"/>
      <c r="B85" s="184"/>
      <c r="C85" s="128"/>
      <c r="D85" s="185" t="s">
        <v>3156</v>
      </c>
      <c r="E85" s="186"/>
      <c r="F85" s="186"/>
      <c r="G85" s="186"/>
      <c r="H85" s="186"/>
      <c r="I85" s="186"/>
      <c r="J85" s="187">
        <f>J1433</f>
        <v>0</v>
      </c>
      <c r="K85" s="128"/>
      <c r="L85" s="188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</row>
    <row r="86" s="10" customFormat="1" ht="19.92" customHeight="1">
      <c r="A86" s="10"/>
      <c r="B86" s="184"/>
      <c r="C86" s="128"/>
      <c r="D86" s="185" t="s">
        <v>3157</v>
      </c>
      <c r="E86" s="186"/>
      <c r="F86" s="186"/>
      <c r="G86" s="186"/>
      <c r="H86" s="186"/>
      <c r="I86" s="186"/>
      <c r="J86" s="187">
        <f>J1471</f>
        <v>0</v>
      </c>
      <c r="K86" s="128"/>
      <c r="L86" s="188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</row>
    <row r="87" s="10" customFormat="1" ht="19.92" customHeight="1">
      <c r="A87" s="10"/>
      <c r="B87" s="184"/>
      <c r="C87" s="128"/>
      <c r="D87" s="185" t="s">
        <v>3158</v>
      </c>
      <c r="E87" s="186"/>
      <c r="F87" s="186"/>
      <c r="G87" s="186"/>
      <c r="H87" s="186"/>
      <c r="I87" s="186"/>
      <c r="J87" s="187">
        <f>J1490</f>
        <v>0</v>
      </c>
      <c r="K87" s="128"/>
      <c r="L87" s="188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</row>
    <row r="88" s="10" customFormat="1" ht="19.92" customHeight="1">
      <c r="A88" s="10"/>
      <c r="B88" s="184"/>
      <c r="C88" s="128"/>
      <c r="D88" s="185" t="s">
        <v>3159</v>
      </c>
      <c r="E88" s="186"/>
      <c r="F88" s="186"/>
      <c r="G88" s="186"/>
      <c r="H88" s="186"/>
      <c r="I88" s="186"/>
      <c r="J88" s="187">
        <f>J1575</f>
        <v>0</v>
      </c>
      <c r="K88" s="128"/>
      <c r="L88" s="188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</row>
    <row r="89" s="10" customFormat="1" ht="19.92" customHeight="1">
      <c r="A89" s="10"/>
      <c r="B89" s="184"/>
      <c r="C89" s="128"/>
      <c r="D89" s="185" t="s">
        <v>3160</v>
      </c>
      <c r="E89" s="186"/>
      <c r="F89" s="186"/>
      <c r="G89" s="186"/>
      <c r="H89" s="186"/>
      <c r="I89" s="186"/>
      <c r="J89" s="187">
        <f>J1605</f>
        <v>0</v>
      </c>
      <c r="K89" s="128"/>
      <c r="L89" s="188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</row>
    <row r="90" s="10" customFormat="1" ht="19.92" customHeight="1">
      <c r="A90" s="10"/>
      <c r="B90" s="184"/>
      <c r="C90" s="128"/>
      <c r="D90" s="185" t="s">
        <v>3161</v>
      </c>
      <c r="E90" s="186"/>
      <c r="F90" s="186"/>
      <c r="G90" s="186"/>
      <c r="H90" s="186"/>
      <c r="I90" s="186"/>
      <c r="J90" s="187">
        <f>J1616</f>
        <v>0</v>
      </c>
      <c r="K90" s="128"/>
      <c r="L90" s="188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s="2" customFormat="1" ht="21.84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62"/>
      <c r="C92" s="63"/>
      <c r="D92" s="63"/>
      <c r="E92" s="63"/>
      <c r="F92" s="63"/>
      <c r="G92" s="63"/>
      <c r="H92" s="63"/>
      <c r="I92" s="63"/>
      <c r="J92" s="63"/>
      <c r="K92" s="6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6" s="2" customFormat="1" ht="6.96" customHeight="1">
      <c r="A96" s="41"/>
      <c r="B96" s="64"/>
      <c r="C96" s="65"/>
      <c r="D96" s="65"/>
      <c r="E96" s="65"/>
      <c r="F96" s="65"/>
      <c r="G96" s="65"/>
      <c r="H96" s="65"/>
      <c r="I96" s="65"/>
      <c r="J96" s="65"/>
      <c r="K96" s="65"/>
      <c r="L96" s="148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</row>
    <row r="97" s="2" customFormat="1" ht="24.96" customHeight="1">
      <c r="A97" s="41"/>
      <c r="B97" s="42"/>
      <c r="C97" s="26" t="s">
        <v>194</v>
      </c>
      <c r="D97" s="43"/>
      <c r="E97" s="43"/>
      <c r="F97" s="43"/>
      <c r="G97" s="43"/>
      <c r="H97" s="43"/>
      <c r="I97" s="43"/>
      <c r="J97" s="43"/>
      <c r="K97" s="43"/>
      <c r="L97" s="148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</row>
    <row r="98" s="2" customFormat="1" ht="6.96" customHeight="1">
      <c r="A98" s="41"/>
      <c r="B98" s="42"/>
      <c r="C98" s="43"/>
      <c r="D98" s="43"/>
      <c r="E98" s="43"/>
      <c r="F98" s="43"/>
      <c r="G98" s="43"/>
      <c r="H98" s="43"/>
      <c r="I98" s="43"/>
      <c r="J98" s="43"/>
      <c r="K98" s="43"/>
      <c r="L98" s="148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</row>
    <row r="99" s="2" customFormat="1" ht="12" customHeight="1">
      <c r="A99" s="41"/>
      <c r="B99" s="42"/>
      <c r="C99" s="35" t="s">
        <v>16</v>
      </c>
      <c r="D99" s="43"/>
      <c r="E99" s="43"/>
      <c r="F99" s="43"/>
      <c r="G99" s="43"/>
      <c r="H99" s="43"/>
      <c r="I99" s="43"/>
      <c r="J99" s="43"/>
      <c r="K99" s="43"/>
      <c r="L99" s="148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</row>
    <row r="100" s="2" customFormat="1" ht="16.5" customHeight="1">
      <c r="A100" s="41"/>
      <c r="B100" s="42"/>
      <c r="C100" s="43"/>
      <c r="D100" s="43"/>
      <c r="E100" s="173" t="str">
        <f>E7</f>
        <v>VODOVOD BORKA</v>
      </c>
      <c r="F100" s="35"/>
      <c r="G100" s="35"/>
      <c r="H100" s="35"/>
      <c r="I100" s="43"/>
      <c r="J100" s="43"/>
      <c r="K100" s="43"/>
      <c r="L100" s="148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</row>
    <row r="101" s="1" customFormat="1" ht="12" customHeight="1">
      <c r="B101" s="24"/>
      <c r="C101" s="35" t="s">
        <v>175</v>
      </c>
      <c r="D101" s="25"/>
      <c r="E101" s="25"/>
      <c r="F101" s="25"/>
      <c r="G101" s="25"/>
      <c r="H101" s="25"/>
      <c r="I101" s="25"/>
      <c r="J101" s="25"/>
      <c r="K101" s="25"/>
      <c r="L101" s="23"/>
    </row>
    <row r="102" s="1" customFormat="1" ht="16.5" customHeight="1">
      <c r="B102" s="24"/>
      <c r="C102" s="25"/>
      <c r="D102" s="25"/>
      <c r="E102" s="173" t="s">
        <v>3143</v>
      </c>
      <c r="F102" s="25"/>
      <c r="G102" s="25"/>
      <c r="H102" s="25"/>
      <c r="I102" s="25"/>
      <c r="J102" s="25"/>
      <c r="K102" s="25"/>
      <c r="L102" s="23"/>
    </row>
    <row r="103" s="1" customFormat="1" ht="12" customHeight="1">
      <c r="B103" s="24"/>
      <c r="C103" s="35" t="s">
        <v>1179</v>
      </c>
      <c r="D103" s="25"/>
      <c r="E103" s="25"/>
      <c r="F103" s="25"/>
      <c r="G103" s="25"/>
      <c r="H103" s="25"/>
      <c r="I103" s="25"/>
      <c r="J103" s="25"/>
      <c r="K103" s="25"/>
      <c r="L103" s="23"/>
    </row>
    <row r="104" s="2" customFormat="1" ht="16.5" customHeight="1">
      <c r="A104" s="41"/>
      <c r="B104" s="42"/>
      <c r="C104" s="43"/>
      <c r="D104" s="43"/>
      <c r="E104" s="300" t="s">
        <v>3144</v>
      </c>
      <c r="F104" s="43"/>
      <c r="G104" s="43"/>
      <c r="H104" s="43"/>
      <c r="I104" s="43"/>
      <c r="J104" s="43"/>
      <c r="K104" s="43"/>
      <c r="L104" s="148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</row>
    <row r="105" s="2" customFormat="1" ht="12" customHeight="1">
      <c r="A105" s="41"/>
      <c r="B105" s="42"/>
      <c r="C105" s="35" t="s">
        <v>3145</v>
      </c>
      <c r="D105" s="43"/>
      <c r="E105" s="43"/>
      <c r="F105" s="43"/>
      <c r="G105" s="43"/>
      <c r="H105" s="43"/>
      <c r="I105" s="43"/>
      <c r="J105" s="43"/>
      <c r="K105" s="43"/>
      <c r="L105" s="148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</row>
    <row r="106" s="2" customFormat="1" ht="16.5" customHeight="1">
      <c r="A106" s="41"/>
      <c r="B106" s="42"/>
      <c r="C106" s="43"/>
      <c r="D106" s="43"/>
      <c r="E106" s="72" t="str">
        <f>E13</f>
        <v>01.1 - Objekt s akumulací 2 x 15 m3</v>
      </c>
      <c r="F106" s="43"/>
      <c r="G106" s="43"/>
      <c r="H106" s="43"/>
      <c r="I106" s="43"/>
      <c r="J106" s="43"/>
      <c r="K106" s="43"/>
      <c r="L106" s="148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</row>
    <row r="107" s="2" customFormat="1" ht="6.96" customHeight="1">
      <c r="A107" s="41"/>
      <c r="B107" s="42"/>
      <c r="C107" s="43"/>
      <c r="D107" s="43"/>
      <c r="E107" s="43"/>
      <c r="F107" s="43"/>
      <c r="G107" s="43"/>
      <c r="H107" s="43"/>
      <c r="I107" s="43"/>
      <c r="J107" s="43"/>
      <c r="K107" s="43"/>
      <c r="L107" s="148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</row>
    <row r="108" s="2" customFormat="1" ht="12" customHeight="1">
      <c r="A108" s="41"/>
      <c r="B108" s="42"/>
      <c r="C108" s="35" t="s">
        <v>21</v>
      </c>
      <c r="D108" s="43"/>
      <c r="E108" s="43"/>
      <c r="F108" s="30" t="str">
        <f>F16</f>
        <v>Obec Přestavlky u Čerčan</v>
      </c>
      <c r="G108" s="43"/>
      <c r="H108" s="43"/>
      <c r="I108" s="35" t="s">
        <v>23</v>
      </c>
      <c r="J108" s="75" t="str">
        <f>IF(J16="","",J16)</f>
        <v>4. 9. 2023</v>
      </c>
      <c r="K108" s="43"/>
      <c r="L108" s="148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</row>
    <row r="109" s="2" customFormat="1" ht="6.96" customHeight="1">
      <c r="A109" s="41"/>
      <c r="B109" s="42"/>
      <c r="C109" s="43"/>
      <c r="D109" s="43"/>
      <c r="E109" s="43"/>
      <c r="F109" s="43"/>
      <c r="G109" s="43"/>
      <c r="H109" s="43"/>
      <c r="I109" s="43"/>
      <c r="J109" s="43"/>
      <c r="K109" s="43"/>
      <c r="L109" s="148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</row>
    <row r="110" s="2" customFormat="1" ht="25.65" customHeight="1">
      <c r="A110" s="41"/>
      <c r="B110" s="42"/>
      <c r="C110" s="35" t="s">
        <v>25</v>
      </c>
      <c r="D110" s="43"/>
      <c r="E110" s="43"/>
      <c r="F110" s="30" t="str">
        <f>E19</f>
        <v>Obec Přestavlky u Čerčan</v>
      </c>
      <c r="G110" s="43"/>
      <c r="H110" s="43"/>
      <c r="I110" s="35" t="s">
        <v>30</v>
      </c>
      <c r="J110" s="39" t="str">
        <f>E25</f>
        <v>Vodohospodářský rozvoj a výstavba, a.s.</v>
      </c>
      <c r="K110" s="43"/>
      <c r="L110" s="148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</row>
    <row r="111" s="2" customFormat="1" ht="15.15" customHeight="1">
      <c r="A111" s="41"/>
      <c r="B111" s="42"/>
      <c r="C111" s="35" t="s">
        <v>28</v>
      </c>
      <c r="D111" s="43"/>
      <c r="E111" s="43"/>
      <c r="F111" s="30" t="str">
        <f>IF(E22="","",E22)</f>
        <v>Vyplň údaj</v>
      </c>
      <c r="G111" s="43"/>
      <c r="H111" s="43"/>
      <c r="I111" s="35" t="s">
        <v>33</v>
      </c>
      <c r="J111" s="39" t="str">
        <f>E28</f>
        <v>M. Morská</v>
      </c>
      <c r="K111" s="43"/>
      <c r="L111" s="148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</row>
    <row r="112" s="2" customFormat="1" ht="10.32" customHeight="1">
      <c r="A112" s="41"/>
      <c r="B112" s="42"/>
      <c r="C112" s="43"/>
      <c r="D112" s="43"/>
      <c r="E112" s="43"/>
      <c r="F112" s="43"/>
      <c r="G112" s="43"/>
      <c r="H112" s="43"/>
      <c r="I112" s="43"/>
      <c r="J112" s="43"/>
      <c r="K112" s="43"/>
      <c r="L112" s="148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</row>
    <row r="113" s="11" customFormat="1" ht="29.28" customHeight="1">
      <c r="A113" s="189"/>
      <c r="B113" s="190"/>
      <c r="C113" s="191" t="s">
        <v>195</v>
      </c>
      <c r="D113" s="192" t="s">
        <v>56</v>
      </c>
      <c r="E113" s="192" t="s">
        <v>52</v>
      </c>
      <c r="F113" s="192" t="s">
        <v>53</v>
      </c>
      <c r="G113" s="192" t="s">
        <v>196</v>
      </c>
      <c r="H113" s="192" t="s">
        <v>197</v>
      </c>
      <c r="I113" s="192" t="s">
        <v>198</v>
      </c>
      <c r="J113" s="192" t="s">
        <v>179</v>
      </c>
      <c r="K113" s="193" t="s">
        <v>199</v>
      </c>
      <c r="L113" s="194"/>
      <c r="M113" s="95" t="s">
        <v>19</v>
      </c>
      <c r="N113" s="96" t="s">
        <v>41</v>
      </c>
      <c r="O113" s="96" t="s">
        <v>200</v>
      </c>
      <c r="P113" s="96" t="s">
        <v>201</v>
      </c>
      <c r="Q113" s="96" t="s">
        <v>202</v>
      </c>
      <c r="R113" s="96" t="s">
        <v>203</v>
      </c>
      <c r="S113" s="96" t="s">
        <v>204</v>
      </c>
      <c r="T113" s="97" t="s">
        <v>205</v>
      </c>
      <c r="U113" s="189"/>
      <c r="V113" s="189"/>
      <c r="W113" s="189"/>
      <c r="X113" s="189"/>
      <c r="Y113" s="189"/>
      <c r="Z113" s="189"/>
      <c r="AA113" s="189"/>
      <c r="AB113" s="189"/>
      <c r="AC113" s="189"/>
      <c r="AD113" s="189"/>
      <c r="AE113" s="189"/>
    </row>
    <row r="114" s="2" customFormat="1" ht="22.8" customHeight="1">
      <c r="A114" s="41"/>
      <c r="B114" s="42"/>
      <c r="C114" s="102" t="s">
        <v>206</v>
      </c>
      <c r="D114" s="43"/>
      <c r="E114" s="43"/>
      <c r="F114" s="43"/>
      <c r="G114" s="43"/>
      <c r="H114" s="43"/>
      <c r="I114" s="43"/>
      <c r="J114" s="195">
        <f>BK114</f>
        <v>0</v>
      </c>
      <c r="K114" s="43"/>
      <c r="L114" s="47"/>
      <c r="M114" s="98"/>
      <c r="N114" s="196"/>
      <c r="O114" s="99"/>
      <c r="P114" s="197">
        <f>P115+P1037</f>
        <v>0</v>
      </c>
      <c r="Q114" s="99"/>
      <c r="R114" s="197">
        <f>R115+R1037</f>
        <v>300.26634856999993</v>
      </c>
      <c r="S114" s="99"/>
      <c r="T114" s="198">
        <f>T115+T1037</f>
        <v>7.1695579999999985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70</v>
      </c>
      <c r="AU114" s="20" t="s">
        <v>180</v>
      </c>
      <c r="BK114" s="199">
        <f>BK115+BK1037</f>
        <v>0</v>
      </c>
    </row>
    <row r="115" s="12" customFormat="1" ht="25.92" customHeight="1">
      <c r="A115" s="12"/>
      <c r="B115" s="200"/>
      <c r="C115" s="201"/>
      <c r="D115" s="202" t="s">
        <v>70</v>
      </c>
      <c r="E115" s="203" t="s">
        <v>207</v>
      </c>
      <c r="F115" s="203" t="s">
        <v>208</v>
      </c>
      <c r="G115" s="201"/>
      <c r="H115" s="201"/>
      <c r="I115" s="204"/>
      <c r="J115" s="205">
        <f>BK115</f>
        <v>0</v>
      </c>
      <c r="K115" s="201"/>
      <c r="L115" s="206"/>
      <c r="M115" s="207"/>
      <c r="N115" s="208"/>
      <c r="O115" s="208"/>
      <c r="P115" s="209">
        <f>P116+P362+P441+P483+P510+P698+P717+P1018+P1032</f>
        <v>0</v>
      </c>
      <c r="Q115" s="208"/>
      <c r="R115" s="209">
        <f>R116+R362+R441+R483+R510+R698+R717+R1018+R1032</f>
        <v>294.93699246999995</v>
      </c>
      <c r="S115" s="208"/>
      <c r="T115" s="210">
        <f>T116+T362+T441+T483+T510+T698+T717+T1018+T1032</f>
        <v>7.1695579999999985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R115" s="211" t="s">
        <v>79</v>
      </c>
      <c r="AT115" s="212" t="s">
        <v>70</v>
      </c>
      <c r="AU115" s="212" t="s">
        <v>71</v>
      </c>
      <c r="AY115" s="211" t="s">
        <v>209</v>
      </c>
      <c r="BK115" s="213">
        <f>BK116+BK362+BK441+BK483+BK510+BK698+BK717+BK1018+BK1032</f>
        <v>0</v>
      </c>
    </row>
    <row r="116" s="12" customFormat="1" ht="22.8" customHeight="1">
      <c r="A116" s="12"/>
      <c r="B116" s="200"/>
      <c r="C116" s="201"/>
      <c r="D116" s="202" t="s">
        <v>70</v>
      </c>
      <c r="E116" s="214" t="s">
        <v>79</v>
      </c>
      <c r="F116" s="214" t="s">
        <v>210</v>
      </c>
      <c r="G116" s="201"/>
      <c r="H116" s="201"/>
      <c r="I116" s="204"/>
      <c r="J116" s="215">
        <f>BK116</f>
        <v>0</v>
      </c>
      <c r="K116" s="201"/>
      <c r="L116" s="206"/>
      <c r="M116" s="207"/>
      <c r="N116" s="208"/>
      <c r="O116" s="208"/>
      <c r="P116" s="209">
        <f>SUM(P117:P361)</f>
        <v>0</v>
      </c>
      <c r="Q116" s="208"/>
      <c r="R116" s="209">
        <f>SUM(R117:R361)</f>
        <v>20.756791589999999</v>
      </c>
      <c r="S116" s="208"/>
      <c r="T116" s="210">
        <f>SUM(T117:T361)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211" t="s">
        <v>79</v>
      </c>
      <c r="AT116" s="212" t="s">
        <v>70</v>
      </c>
      <c r="AU116" s="212" t="s">
        <v>79</v>
      </c>
      <c r="AY116" s="211" t="s">
        <v>209</v>
      </c>
      <c r="BK116" s="213">
        <f>SUM(BK117:BK361)</f>
        <v>0</v>
      </c>
    </row>
    <row r="117" s="2" customFormat="1" ht="16.5" customHeight="1">
      <c r="A117" s="41"/>
      <c r="B117" s="42"/>
      <c r="C117" s="216" t="s">
        <v>79</v>
      </c>
      <c r="D117" s="216" t="s">
        <v>211</v>
      </c>
      <c r="E117" s="217" t="s">
        <v>3162</v>
      </c>
      <c r="F117" s="218" t="s">
        <v>3163</v>
      </c>
      <c r="G117" s="219" t="s">
        <v>258</v>
      </c>
      <c r="H117" s="220">
        <v>2044.26</v>
      </c>
      <c r="I117" s="221"/>
      <c r="J117" s="222">
        <f>ROUND(I117*H117,2)</f>
        <v>0</v>
      </c>
      <c r="K117" s="218" t="s">
        <v>19</v>
      </c>
      <c r="L117" s="47"/>
      <c r="M117" s="223" t="s">
        <v>19</v>
      </c>
      <c r="N117" s="224" t="s">
        <v>42</v>
      </c>
      <c r="O117" s="87"/>
      <c r="P117" s="225">
        <f>O117*H117</f>
        <v>0</v>
      </c>
      <c r="Q117" s="225">
        <v>0</v>
      </c>
      <c r="R117" s="225">
        <f>Q117*H117</f>
        <v>0</v>
      </c>
      <c r="S117" s="225">
        <v>0</v>
      </c>
      <c r="T117" s="226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7" t="s">
        <v>216</v>
      </c>
      <c r="AT117" s="227" t="s">
        <v>211</v>
      </c>
      <c r="AU117" s="227" t="s">
        <v>81</v>
      </c>
      <c r="AY117" s="20" t="s">
        <v>209</v>
      </c>
      <c r="BE117" s="228">
        <f>IF(N117="základní",J117,0)</f>
        <v>0</v>
      </c>
      <c r="BF117" s="228">
        <f>IF(N117="snížená",J117,0)</f>
        <v>0</v>
      </c>
      <c r="BG117" s="228">
        <f>IF(N117="zákl. přenesená",J117,0)</f>
        <v>0</v>
      </c>
      <c r="BH117" s="228">
        <f>IF(N117="sníž. přenesená",J117,0)</f>
        <v>0</v>
      </c>
      <c r="BI117" s="228">
        <f>IF(N117="nulová",J117,0)</f>
        <v>0</v>
      </c>
      <c r="BJ117" s="20" t="s">
        <v>79</v>
      </c>
      <c r="BK117" s="228">
        <f>ROUND(I117*H117,2)</f>
        <v>0</v>
      </c>
      <c r="BL117" s="20" t="s">
        <v>216</v>
      </c>
      <c r="BM117" s="227" t="s">
        <v>3164</v>
      </c>
    </row>
    <row r="118" s="13" customFormat="1">
      <c r="A118" s="13"/>
      <c r="B118" s="234"/>
      <c r="C118" s="235"/>
      <c r="D118" s="236" t="s">
        <v>220</v>
      </c>
      <c r="E118" s="237" t="s">
        <v>19</v>
      </c>
      <c r="F118" s="238" t="s">
        <v>221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220</v>
      </c>
      <c r="AU118" s="244" t="s">
        <v>81</v>
      </c>
      <c r="AV118" s="13" t="s">
        <v>79</v>
      </c>
      <c r="AW118" s="13" t="s">
        <v>32</v>
      </c>
      <c r="AX118" s="13" t="s">
        <v>71</v>
      </c>
      <c r="AY118" s="244" t="s">
        <v>209</v>
      </c>
    </row>
    <row r="119" s="13" customFormat="1">
      <c r="A119" s="13"/>
      <c r="B119" s="234"/>
      <c r="C119" s="235"/>
      <c r="D119" s="236" t="s">
        <v>220</v>
      </c>
      <c r="E119" s="237" t="s">
        <v>19</v>
      </c>
      <c r="F119" s="238" t="s">
        <v>3165</v>
      </c>
      <c r="G119" s="235"/>
      <c r="H119" s="237" t="s">
        <v>19</v>
      </c>
      <c r="I119" s="239"/>
      <c r="J119" s="235"/>
      <c r="K119" s="235"/>
      <c r="L119" s="240"/>
      <c r="M119" s="241"/>
      <c r="N119" s="242"/>
      <c r="O119" s="242"/>
      <c r="P119" s="242"/>
      <c r="Q119" s="242"/>
      <c r="R119" s="242"/>
      <c r="S119" s="242"/>
      <c r="T119" s="24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4" t="s">
        <v>220</v>
      </c>
      <c r="AU119" s="244" t="s">
        <v>81</v>
      </c>
      <c r="AV119" s="13" t="s">
        <v>79</v>
      </c>
      <c r="AW119" s="13" t="s">
        <v>32</v>
      </c>
      <c r="AX119" s="13" t="s">
        <v>71</v>
      </c>
      <c r="AY119" s="244" t="s">
        <v>209</v>
      </c>
    </row>
    <row r="120" s="13" customFormat="1">
      <c r="A120" s="13"/>
      <c r="B120" s="234"/>
      <c r="C120" s="235"/>
      <c r="D120" s="236" t="s">
        <v>220</v>
      </c>
      <c r="E120" s="237" t="s">
        <v>19</v>
      </c>
      <c r="F120" s="238" t="s">
        <v>3166</v>
      </c>
      <c r="G120" s="235"/>
      <c r="H120" s="237" t="s">
        <v>19</v>
      </c>
      <c r="I120" s="239"/>
      <c r="J120" s="235"/>
      <c r="K120" s="235"/>
      <c r="L120" s="240"/>
      <c r="M120" s="241"/>
      <c r="N120" s="242"/>
      <c r="O120" s="242"/>
      <c r="P120" s="242"/>
      <c r="Q120" s="242"/>
      <c r="R120" s="242"/>
      <c r="S120" s="242"/>
      <c r="T120" s="24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4" t="s">
        <v>220</v>
      </c>
      <c r="AU120" s="244" t="s">
        <v>81</v>
      </c>
      <c r="AV120" s="13" t="s">
        <v>79</v>
      </c>
      <c r="AW120" s="13" t="s">
        <v>32</v>
      </c>
      <c r="AX120" s="13" t="s">
        <v>71</v>
      </c>
      <c r="AY120" s="244" t="s">
        <v>209</v>
      </c>
    </row>
    <row r="121" s="13" customFormat="1">
      <c r="A121" s="13"/>
      <c r="B121" s="234"/>
      <c r="C121" s="235"/>
      <c r="D121" s="236" t="s">
        <v>220</v>
      </c>
      <c r="E121" s="237" t="s">
        <v>19</v>
      </c>
      <c r="F121" s="238" t="s">
        <v>3167</v>
      </c>
      <c r="G121" s="235"/>
      <c r="H121" s="237" t="s">
        <v>19</v>
      </c>
      <c r="I121" s="239"/>
      <c r="J121" s="235"/>
      <c r="K121" s="235"/>
      <c r="L121" s="240"/>
      <c r="M121" s="241"/>
      <c r="N121" s="242"/>
      <c r="O121" s="242"/>
      <c r="P121" s="242"/>
      <c r="Q121" s="242"/>
      <c r="R121" s="242"/>
      <c r="S121" s="242"/>
      <c r="T121" s="24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4" t="s">
        <v>220</v>
      </c>
      <c r="AU121" s="244" t="s">
        <v>81</v>
      </c>
      <c r="AV121" s="13" t="s">
        <v>79</v>
      </c>
      <c r="AW121" s="13" t="s">
        <v>32</v>
      </c>
      <c r="AX121" s="13" t="s">
        <v>71</v>
      </c>
      <c r="AY121" s="244" t="s">
        <v>209</v>
      </c>
    </row>
    <row r="122" s="14" customFormat="1">
      <c r="A122" s="14"/>
      <c r="B122" s="245"/>
      <c r="C122" s="246"/>
      <c r="D122" s="236" t="s">
        <v>220</v>
      </c>
      <c r="E122" s="247" t="s">
        <v>19</v>
      </c>
      <c r="F122" s="248" t="s">
        <v>3168</v>
      </c>
      <c r="G122" s="246"/>
      <c r="H122" s="249">
        <v>94.260000000000005</v>
      </c>
      <c r="I122" s="250"/>
      <c r="J122" s="246"/>
      <c r="K122" s="246"/>
      <c r="L122" s="251"/>
      <c r="M122" s="252"/>
      <c r="N122" s="253"/>
      <c r="O122" s="253"/>
      <c r="P122" s="253"/>
      <c r="Q122" s="253"/>
      <c r="R122" s="253"/>
      <c r="S122" s="253"/>
      <c r="T122" s="25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5" t="s">
        <v>220</v>
      </c>
      <c r="AU122" s="255" t="s">
        <v>81</v>
      </c>
      <c r="AV122" s="14" t="s">
        <v>81</v>
      </c>
      <c r="AW122" s="14" t="s">
        <v>32</v>
      </c>
      <c r="AX122" s="14" t="s">
        <v>71</v>
      </c>
      <c r="AY122" s="255" t="s">
        <v>209</v>
      </c>
    </row>
    <row r="123" s="13" customFormat="1">
      <c r="A123" s="13"/>
      <c r="B123" s="234"/>
      <c r="C123" s="235"/>
      <c r="D123" s="236" t="s">
        <v>220</v>
      </c>
      <c r="E123" s="237" t="s">
        <v>19</v>
      </c>
      <c r="F123" s="238" t="s">
        <v>3169</v>
      </c>
      <c r="G123" s="235"/>
      <c r="H123" s="237" t="s">
        <v>19</v>
      </c>
      <c r="I123" s="239"/>
      <c r="J123" s="235"/>
      <c r="K123" s="235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220</v>
      </c>
      <c r="AU123" s="244" t="s">
        <v>81</v>
      </c>
      <c r="AV123" s="13" t="s">
        <v>79</v>
      </c>
      <c r="AW123" s="13" t="s">
        <v>32</v>
      </c>
      <c r="AX123" s="13" t="s">
        <v>71</v>
      </c>
      <c r="AY123" s="244" t="s">
        <v>209</v>
      </c>
    </row>
    <row r="124" s="14" customFormat="1">
      <c r="A124" s="14"/>
      <c r="B124" s="245"/>
      <c r="C124" s="246"/>
      <c r="D124" s="236" t="s">
        <v>220</v>
      </c>
      <c r="E124" s="247" t="s">
        <v>19</v>
      </c>
      <c r="F124" s="248" t="s">
        <v>3170</v>
      </c>
      <c r="G124" s="246"/>
      <c r="H124" s="249">
        <v>1950</v>
      </c>
      <c r="I124" s="250"/>
      <c r="J124" s="246"/>
      <c r="K124" s="246"/>
      <c r="L124" s="251"/>
      <c r="M124" s="252"/>
      <c r="N124" s="253"/>
      <c r="O124" s="253"/>
      <c r="P124" s="253"/>
      <c r="Q124" s="253"/>
      <c r="R124" s="253"/>
      <c r="S124" s="253"/>
      <c r="T124" s="25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5" t="s">
        <v>220</v>
      </c>
      <c r="AU124" s="255" t="s">
        <v>81</v>
      </c>
      <c r="AV124" s="14" t="s">
        <v>81</v>
      </c>
      <c r="AW124" s="14" t="s">
        <v>32</v>
      </c>
      <c r="AX124" s="14" t="s">
        <v>71</v>
      </c>
      <c r="AY124" s="255" t="s">
        <v>209</v>
      </c>
    </row>
    <row r="125" s="15" customFormat="1">
      <c r="A125" s="15"/>
      <c r="B125" s="256"/>
      <c r="C125" s="257"/>
      <c r="D125" s="236" t="s">
        <v>220</v>
      </c>
      <c r="E125" s="258" t="s">
        <v>19</v>
      </c>
      <c r="F125" s="259" t="s">
        <v>271</v>
      </c>
      <c r="G125" s="257"/>
      <c r="H125" s="260">
        <v>2044.26</v>
      </c>
      <c r="I125" s="261"/>
      <c r="J125" s="257"/>
      <c r="K125" s="257"/>
      <c r="L125" s="262"/>
      <c r="M125" s="263"/>
      <c r="N125" s="264"/>
      <c r="O125" s="264"/>
      <c r="P125" s="264"/>
      <c r="Q125" s="264"/>
      <c r="R125" s="264"/>
      <c r="S125" s="264"/>
      <c r="T125" s="26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266" t="s">
        <v>220</v>
      </c>
      <c r="AU125" s="266" t="s">
        <v>81</v>
      </c>
      <c r="AV125" s="15" t="s">
        <v>216</v>
      </c>
      <c r="AW125" s="15" t="s">
        <v>32</v>
      </c>
      <c r="AX125" s="15" t="s">
        <v>79</v>
      </c>
      <c r="AY125" s="266" t="s">
        <v>209</v>
      </c>
    </row>
    <row r="126" s="2" customFormat="1" ht="16.5" customHeight="1">
      <c r="A126" s="41"/>
      <c r="B126" s="42"/>
      <c r="C126" s="216" t="s">
        <v>81</v>
      </c>
      <c r="D126" s="216" t="s">
        <v>211</v>
      </c>
      <c r="E126" s="217" t="s">
        <v>3171</v>
      </c>
      <c r="F126" s="218" t="s">
        <v>3172</v>
      </c>
      <c r="G126" s="219" t="s">
        <v>258</v>
      </c>
      <c r="H126" s="220">
        <v>94.980000000000004</v>
      </c>
      <c r="I126" s="221"/>
      <c r="J126" s="222">
        <f>ROUND(I126*H126,2)</f>
        <v>0</v>
      </c>
      <c r="K126" s="218" t="s">
        <v>19</v>
      </c>
      <c r="L126" s="47"/>
      <c r="M126" s="223" t="s">
        <v>19</v>
      </c>
      <c r="N126" s="224" t="s">
        <v>42</v>
      </c>
      <c r="O126" s="87"/>
      <c r="P126" s="225">
        <f>O126*H126</f>
        <v>0</v>
      </c>
      <c r="Q126" s="225">
        <v>0</v>
      </c>
      <c r="R126" s="225">
        <f>Q126*H126</f>
        <v>0</v>
      </c>
      <c r="S126" s="225">
        <v>0</v>
      </c>
      <c r="T126" s="226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216</v>
      </c>
      <c r="AT126" s="227" t="s">
        <v>211</v>
      </c>
      <c r="AU126" s="227" t="s">
        <v>81</v>
      </c>
      <c r="AY126" s="20" t="s">
        <v>209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20" t="s">
        <v>79</v>
      </c>
      <c r="BK126" s="228">
        <f>ROUND(I126*H126,2)</f>
        <v>0</v>
      </c>
      <c r="BL126" s="20" t="s">
        <v>216</v>
      </c>
      <c r="BM126" s="227" t="s">
        <v>3173</v>
      </c>
    </row>
    <row r="127" s="13" customFormat="1">
      <c r="A127" s="13"/>
      <c r="B127" s="234"/>
      <c r="C127" s="235"/>
      <c r="D127" s="236" t="s">
        <v>220</v>
      </c>
      <c r="E127" s="237" t="s">
        <v>19</v>
      </c>
      <c r="F127" s="238" t="s">
        <v>221</v>
      </c>
      <c r="G127" s="235"/>
      <c r="H127" s="237" t="s">
        <v>19</v>
      </c>
      <c r="I127" s="239"/>
      <c r="J127" s="235"/>
      <c r="K127" s="235"/>
      <c r="L127" s="240"/>
      <c r="M127" s="241"/>
      <c r="N127" s="242"/>
      <c r="O127" s="242"/>
      <c r="P127" s="242"/>
      <c r="Q127" s="242"/>
      <c r="R127" s="242"/>
      <c r="S127" s="242"/>
      <c r="T127" s="24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4" t="s">
        <v>220</v>
      </c>
      <c r="AU127" s="244" t="s">
        <v>81</v>
      </c>
      <c r="AV127" s="13" t="s">
        <v>79</v>
      </c>
      <c r="AW127" s="13" t="s">
        <v>32</v>
      </c>
      <c r="AX127" s="13" t="s">
        <v>71</v>
      </c>
      <c r="AY127" s="244" t="s">
        <v>209</v>
      </c>
    </row>
    <row r="128" s="13" customFormat="1">
      <c r="A128" s="13"/>
      <c r="B128" s="234"/>
      <c r="C128" s="235"/>
      <c r="D128" s="236" t="s">
        <v>220</v>
      </c>
      <c r="E128" s="237" t="s">
        <v>19</v>
      </c>
      <c r="F128" s="238" t="s">
        <v>3165</v>
      </c>
      <c r="G128" s="235"/>
      <c r="H128" s="237" t="s">
        <v>19</v>
      </c>
      <c r="I128" s="239"/>
      <c r="J128" s="235"/>
      <c r="K128" s="235"/>
      <c r="L128" s="240"/>
      <c r="M128" s="241"/>
      <c r="N128" s="242"/>
      <c r="O128" s="242"/>
      <c r="P128" s="242"/>
      <c r="Q128" s="242"/>
      <c r="R128" s="242"/>
      <c r="S128" s="242"/>
      <c r="T128" s="24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4" t="s">
        <v>220</v>
      </c>
      <c r="AU128" s="244" t="s">
        <v>81</v>
      </c>
      <c r="AV128" s="13" t="s">
        <v>79</v>
      </c>
      <c r="AW128" s="13" t="s">
        <v>32</v>
      </c>
      <c r="AX128" s="13" t="s">
        <v>71</v>
      </c>
      <c r="AY128" s="244" t="s">
        <v>209</v>
      </c>
    </row>
    <row r="129" s="13" customFormat="1">
      <c r="A129" s="13"/>
      <c r="B129" s="234"/>
      <c r="C129" s="235"/>
      <c r="D129" s="236" t="s">
        <v>220</v>
      </c>
      <c r="E129" s="237" t="s">
        <v>19</v>
      </c>
      <c r="F129" s="238" t="s">
        <v>3166</v>
      </c>
      <c r="G129" s="235"/>
      <c r="H129" s="237" t="s">
        <v>19</v>
      </c>
      <c r="I129" s="239"/>
      <c r="J129" s="235"/>
      <c r="K129" s="235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220</v>
      </c>
      <c r="AU129" s="244" t="s">
        <v>81</v>
      </c>
      <c r="AV129" s="13" t="s">
        <v>79</v>
      </c>
      <c r="AW129" s="13" t="s">
        <v>32</v>
      </c>
      <c r="AX129" s="13" t="s">
        <v>71</v>
      </c>
      <c r="AY129" s="244" t="s">
        <v>209</v>
      </c>
    </row>
    <row r="130" s="14" customFormat="1">
      <c r="A130" s="14"/>
      <c r="B130" s="245"/>
      <c r="C130" s="246"/>
      <c r="D130" s="236" t="s">
        <v>220</v>
      </c>
      <c r="E130" s="247" t="s">
        <v>19</v>
      </c>
      <c r="F130" s="248" t="s">
        <v>3174</v>
      </c>
      <c r="G130" s="246"/>
      <c r="H130" s="249">
        <v>94.980000000000004</v>
      </c>
      <c r="I130" s="250"/>
      <c r="J130" s="246"/>
      <c r="K130" s="246"/>
      <c r="L130" s="251"/>
      <c r="M130" s="252"/>
      <c r="N130" s="253"/>
      <c r="O130" s="253"/>
      <c r="P130" s="253"/>
      <c r="Q130" s="253"/>
      <c r="R130" s="253"/>
      <c r="S130" s="253"/>
      <c r="T130" s="25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5" t="s">
        <v>220</v>
      </c>
      <c r="AU130" s="255" t="s">
        <v>81</v>
      </c>
      <c r="AV130" s="14" t="s">
        <v>81</v>
      </c>
      <c r="AW130" s="14" t="s">
        <v>32</v>
      </c>
      <c r="AX130" s="14" t="s">
        <v>79</v>
      </c>
      <c r="AY130" s="255" t="s">
        <v>209</v>
      </c>
    </row>
    <row r="131" s="2" customFormat="1" ht="16.5" customHeight="1">
      <c r="A131" s="41"/>
      <c r="B131" s="42"/>
      <c r="C131" s="216" t="s">
        <v>146</v>
      </c>
      <c r="D131" s="216" t="s">
        <v>211</v>
      </c>
      <c r="E131" s="217" t="s">
        <v>285</v>
      </c>
      <c r="F131" s="218" t="s">
        <v>286</v>
      </c>
      <c r="G131" s="219" t="s">
        <v>287</v>
      </c>
      <c r="H131" s="220">
        <v>480</v>
      </c>
      <c r="I131" s="221"/>
      <c r="J131" s="222">
        <f>ROUND(I131*H131,2)</f>
        <v>0</v>
      </c>
      <c r="K131" s="218" t="s">
        <v>215</v>
      </c>
      <c r="L131" s="47"/>
      <c r="M131" s="223" t="s">
        <v>19</v>
      </c>
      <c r="N131" s="224" t="s">
        <v>42</v>
      </c>
      <c r="O131" s="87"/>
      <c r="P131" s="225">
        <f>O131*H131</f>
        <v>0</v>
      </c>
      <c r="Q131" s="225">
        <v>3.0000000000000001E-05</v>
      </c>
      <c r="R131" s="225">
        <f>Q131*H131</f>
        <v>0.0144</v>
      </c>
      <c r="S131" s="225">
        <v>0</v>
      </c>
      <c r="T131" s="226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7" t="s">
        <v>216</v>
      </c>
      <c r="AT131" s="227" t="s">
        <v>211</v>
      </c>
      <c r="AU131" s="227" t="s">
        <v>81</v>
      </c>
      <c r="AY131" s="20" t="s">
        <v>209</v>
      </c>
      <c r="BE131" s="228">
        <f>IF(N131="základní",J131,0)</f>
        <v>0</v>
      </c>
      <c r="BF131" s="228">
        <f>IF(N131="snížená",J131,0)</f>
        <v>0</v>
      </c>
      <c r="BG131" s="228">
        <f>IF(N131="zákl. přenesená",J131,0)</f>
        <v>0</v>
      </c>
      <c r="BH131" s="228">
        <f>IF(N131="sníž. přenesená",J131,0)</f>
        <v>0</v>
      </c>
      <c r="BI131" s="228">
        <f>IF(N131="nulová",J131,0)</f>
        <v>0</v>
      </c>
      <c r="BJ131" s="20" t="s">
        <v>79</v>
      </c>
      <c r="BK131" s="228">
        <f>ROUND(I131*H131,2)</f>
        <v>0</v>
      </c>
      <c r="BL131" s="20" t="s">
        <v>216</v>
      </c>
      <c r="BM131" s="227" t="s">
        <v>3175</v>
      </c>
    </row>
    <row r="132" s="2" customFormat="1">
      <c r="A132" s="41"/>
      <c r="B132" s="42"/>
      <c r="C132" s="43"/>
      <c r="D132" s="229" t="s">
        <v>218</v>
      </c>
      <c r="E132" s="43"/>
      <c r="F132" s="230" t="s">
        <v>289</v>
      </c>
      <c r="G132" s="43"/>
      <c r="H132" s="43"/>
      <c r="I132" s="231"/>
      <c r="J132" s="43"/>
      <c r="K132" s="43"/>
      <c r="L132" s="47"/>
      <c r="M132" s="232"/>
      <c r="N132" s="233"/>
      <c r="O132" s="87"/>
      <c r="P132" s="87"/>
      <c r="Q132" s="87"/>
      <c r="R132" s="87"/>
      <c r="S132" s="87"/>
      <c r="T132" s="88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0" t="s">
        <v>218</v>
      </c>
      <c r="AU132" s="20" t="s">
        <v>81</v>
      </c>
    </row>
    <row r="133" s="13" customFormat="1">
      <c r="A133" s="13"/>
      <c r="B133" s="234"/>
      <c r="C133" s="235"/>
      <c r="D133" s="236" t="s">
        <v>220</v>
      </c>
      <c r="E133" s="237" t="s">
        <v>19</v>
      </c>
      <c r="F133" s="238" t="s">
        <v>221</v>
      </c>
      <c r="G133" s="235"/>
      <c r="H133" s="237" t="s">
        <v>19</v>
      </c>
      <c r="I133" s="239"/>
      <c r="J133" s="235"/>
      <c r="K133" s="235"/>
      <c r="L133" s="240"/>
      <c r="M133" s="241"/>
      <c r="N133" s="242"/>
      <c r="O133" s="242"/>
      <c r="P133" s="242"/>
      <c r="Q133" s="242"/>
      <c r="R133" s="242"/>
      <c r="S133" s="242"/>
      <c r="T133" s="24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4" t="s">
        <v>220</v>
      </c>
      <c r="AU133" s="244" t="s">
        <v>81</v>
      </c>
      <c r="AV133" s="13" t="s">
        <v>79</v>
      </c>
      <c r="AW133" s="13" t="s">
        <v>32</v>
      </c>
      <c r="AX133" s="13" t="s">
        <v>71</v>
      </c>
      <c r="AY133" s="244" t="s">
        <v>209</v>
      </c>
    </row>
    <row r="134" s="13" customFormat="1">
      <c r="A134" s="13"/>
      <c r="B134" s="234"/>
      <c r="C134" s="235"/>
      <c r="D134" s="236" t="s">
        <v>220</v>
      </c>
      <c r="E134" s="237" t="s">
        <v>19</v>
      </c>
      <c r="F134" s="238" t="s">
        <v>3176</v>
      </c>
      <c r="G134" s="235"/>
      <c r="H134" s="237" t="s">
        <v>19</v>
      </c>
      <c r="I134" s="239"/>
      <c r="J134" s="235"/>
      <c r="K134" s="235"/>
      <c r="L134" s="240"/>
      <c r="M134" s="241"/>
      <c r="N134" s="242"/>
      <c r="O134" s="242"/>
      <c r="P134" s="242"/>
      <c r="Q134" s="242"/>
      <c r="R134" s="242"/>
      <c r="S134" s="242"/>
      <c r="T134" s="24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4" t="s">
        <v>220</v>
      </c>
      <c r="AU134" s="244" t="s">
        <v>81</v>
      </c>
      <c r="AV134" s="13" t="s">
        <v>79</v>
      </c>
      <c r="AW134" s="13" t="s">
        <v>32</v>
      </c>
      <c r="AX134" s="13" t="s">
        <v>71</v>
      </c>
      <c r="AY134" s="244" t="s">
        <v>209</v>
      </c>
    </row>
    <row r="135" s="14" customFormat="1">
      <c r="A135" s="14"/>
      <c r="B135" s="245"/>
      <c r="C135" s="246"/>
      <c r="D135" s="236" t="s">
        <v>220</v>
      </c>
      <c r="E135" s="247" t="s">
        <v>19</v>
      </c>
      <c r="F135" s="248" t="s">
        <v>3177</v>
      </c>
      <c r="G135" s="246"/>
      <c r="H135" s="249">
        <v>480</v>
      </c>
      <c r="I135" s="250"/>
      <c r="J135" s="246"/>
      <c r="K135" s="246"/>
      <c r="L135" s="251"/>
      <c r="M135" s="252"/>
      <c r="N135" s="253"/>
      <c r="O135" s="253"/>
      <c r="P135" s="253"/>
      <c r="Q135" s="253"/>
      <c r="R135" s="253"/>
      <c r="S135" s="253"/>
      <c r="T135" s="25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5" t="s">
        <v>220</v>
      </c>
      <c r="AU135" s="255" t="s">
        <v>81</v>
      </c>
      <c r="AV135" s="14" t="s">
        <v>81</v>
      </c>
      <c r="AW135" s="14" t="s">
        <v>32</v>
      </c>
      <c r="AX135" s="14" t="s">
        <v>79</v>
      </c>
      <c r="AY135" s="255" t="s">
        <v>209</v>
      </c>
    </row>
    <row r="136" s="2" customFormat="1" ht="24.15" customHeight="1">
      <c r="A136" s="41"/>
      <c r="B136" s="42"/>
      <c r="C136" s="216" t="s">
        <v>216</v>
      </c>
      <c r="D136" s="216" t="s">
        <v>211</v>
      </c>
      <c r="E136" s="217" t="s">
        <v>291</v>
      </c>
      <c r="F136" s="218" t="s">
        <v>292</v>
      </c>
      <c r="G136" s="219" t="s">
        <v>293</v>
      </c>
      <c r="H136" s="220">
        <v>20</v>
      </c>
      <c r="I136" s="221"/>
      <c r="J136" s="222">
        <f>ROUND(I136*H136,2)</f>
        <v>0</v>
      </c>
      <c r="K136" s="218" t="s">
        <v>215</v>
      </c>
      <c r="L136" s="47"/>
      <c r="M136" s="223" t="s">
        <v>19</v>
      </c>
      <c r="N136" s="224" t="s">
        <v>42</v>
      </c>
      <c r="O136" s="87"/>
      <c r="P136" s="225">
        <f>O136*H136</f>
        <v>0</v>
      </c>
      <c r="Q136" s="225">
        <v>0</v>
      </c>
      <c r="R136" s="225">
        <f>Q136*H136</f>
        <v>0</v>
      </c>
      <c r="S136" s="225">
        <v>0</v>
      </c>
      <c r="T136" s="226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27" t="s">
        <v>216</v>
      </c>
      <c r="AT136" s="227" t="s">
        <v>211</v>
      </c>
      <c r="AU136" s="227" t="s">
        <v>81</v>
      </c>
      <c r="AY136" s="20" t="s">
        <v>209</v>
      </c>
      <c r="BE136" s="228">
        <f>IF(N136="základní",J136,0)</f>
        <v>0</v>
      </c>
      <c r="BF136" s="228">
        <f>IF(N136="snížená",J136,0)</f>
        <v>0</v>
      </c>
      <c r="BG136" s="228">
        <f>IF(N136="zákl. přenesená",J136,0)</f>
        <v>0</v>
      </c>
      <c r="BH136" s="228">
        <f>IF(N136="sníž. přenesená",J136,0)</f>
        <v>0</v>
      </c>
      <c r="BI136" s="228">
        <f>IF(N136="nulová",J136,0)</f>
        <v>0</v>
      </c>
      <c r="BJ136" s="20" t="s">
        <v>79</v>
      </c>
      <c r="BK136" s="228">
        <f>ROUND(I136*H136,2)</f>
        <v>0</v>
      </c>
      <c r="BL136" s="20" t="s">
        <v>216</v>
      </c>
      <c r="BM136" s="227" t="s">
        <v>3178</v>
      </c>
    </row>
    <row r="137" s="2" customFormat="1">
      <c r="A137" s="41"/>
      <c r="B137" s="42"/>
      <c r="C137" s="43"/>
      <c r="D137" s="229" t="s">
        <v>218</v>
      </c>
      <c r="E137" s="43"/>
      <c r="F137" s="230" t="s">
        <v>295</v>
      </c>
      <c r="G137" s="43"/>
      <c r="H137" s="43"/>
      <c r="I137" s="231"/>
      <c r="J137" s="43"/>
      <c r="K137" s="43"/>
      <c r="L137" s="47"/>
      <c r="M137" s="232"/>
      <c r="N137" s="233"/>
      <c r="O137" s="87"/>
      <c r="P137" s="87"/>
      <c r="Q137" s="87"/>
      <c r="R137" s="87"/>
      <c r="S137" s="87"/>
      <c r="T137" s="88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0" t="s">
        <v>218</v>
      </c>
      <c r="AU137" s="20" t="s">
        <v>81</v>
      </c>
    </row>
    <row r="138" s="2" customFormat="1" ht="16.5" customHeight="1">
      <c r="A138" s="41"/>
      <c r="B138" s="42"/>
      <c r="C138" s="216" t="s">
        <v>236</v>
      </c>
      <c r="D138" s="216" t="s">
        <v>211</v>
      </c>
      <c r="E138" s="217" t="s">
        <v>1202</v>
      </c>
      <c r="F138" s="218" t="s">
        <v>1203</v>
      </c>
      <c r="G138" s="219" t="s">
        <v>258</v>
      </c>
      <c r="H138" s="220">
        <v>110</v>
      </c>
      <c r="I138" s="221"/>
      <c r="J138" s="222">
        <f>ROUND(I138*H138,2)</f>
        <v>0</v>
      </c>
      <c r="K138" s="218" t="s">
        <v>215</v>
      </c>
      <c r="L138" s="47"/>
      <c r="M138" s="223" t="s">
        <v>19</v>
      </c>
      <c r="N138" s="224" t="s">
        <v>42</v>
      </c>
      <c r="O138" s="87"/>
      <c r="P138" s="225">
        <f>O138*H138</f>
        <v>0</v>
      </c>
      <c r="Q138" s="225">
        <v>0</v>
      </c>
      <c r="R138" s="225">
        <f>Q138*H138</f>
        <v>0</v>
      </c>
      <c r="S138" s="225">
        <v>0</v>
      </c>
      <c r="T138" s="226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7" t="s">
        <v>216</v>
      </c>
      <c r="AT138" s="227" t="s">
        <v>211</v>
      </c>
      <c r="AU138" s="227" t="s">
        <v>81</v>
      </c>
      <c r="AY138" s="20" t="s">
        <v>209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20" t="s">
        <v>79</v>
      </c>
      <c r="BK138" s="228">
        <f>ROUND(I138*H138,2)</f>
        <v>0</v>
      </c>
      <c r="BL138" s="20" t="s">
        <v>216</v>
      </c>
      <c r="BM138" s="227" t="s">
        <v>3179</v>
      </c>
    </row>
    <row r="139" s="2" customFormat="1">
      <c r="A139" s="41"/>
      <c r="B139" s="42"/>
      <c r="C139" s="43"/>
      <c r="D139" s="229" t="s">
        <v>218</v>
      </c>
      <c r="E139" s="43"/>
      <c r="F139" s="230" t="s">
        <v>1205</v>
      </c>
      <c r="G139" s="43"/>
      <c r="H139" s="43"/>
      <c r="I139" s="231"/>
      <c r="J139" s="43"/>
      <c r="K139" s="43"/>
      <c r="L139" s="47"/>
      <c r="M139" s="232"/>
      <c r="N139" s="233"/>
      <c r="O139" s="87"/>
      <c r="P139" s="87"/>
      <c r="Q139" s="87"/>
      <c r="R139" s="87"/>
      <c r="S139" s="87"/>
      <c r="T139" s="88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0" t="s">
        <v>218</v>
      </c>
      <c r="AU139" s="20" t="s">
        <v>81</v>
      </c>
    </row>
    <row r="140" s="13" customFormat="1">
      <c r="A140" s="13"/>
      <c r="B140" s="234"/>
      <c r="C140" s="235"/>
      <c r="D140" s="236" t="s">
        <v>220</v>
      </c>
      <c r="E140" s="237" t="s">
        <v>19</v>
      </c>
      <c r="F140" s="238" t="s">
        <v>3180</v>
      </c>
      <c r="G140" s="235"/>
      <c r="H140" s="237" t="s">
        <v>19</v>
      </c>
      <c r="I140" s="239"/>
      <c r="J140" s="235"/>
      <c r="K140" s="235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220</v>
      </c>
      <c r="AU140" s="244" t="s">
        <v>81</v>
      </c>
      <c r="AV140" s="13" t="s">
        <v>79</v>
      </c>
      <c r="AW140" s="13" t="s">
        <v>32</v>
      </c>
      <c r="AX140" s="13" t="s">
        <v>71</v>
      </c>
      <c r="AY140" s="244" t="s">
        <v>209</v>
      </c>
    </row>
    <row r="141" s="13" customFormat="1">
      <c r="A141" s="13"/>
      <c r="B141" s="234"/>
      <c r="C141" s="235"/>
      <c r="D141" s="236" t="s">
        <v>220</v>
      </c>
      <c r="E141" s="237" t="s">
        <v>19</v>
      </c>
      <c r="F141" s="238" t="s">
        <v>3181</v>
      </c>
      <c r="G141" s="235"/>
      <c r="H141" s="237" t="s">
        <v>19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220</v>
      </c>
      <c r="AU141" s="244" t="s">
        <v>81</v>
      </c>
      <c r="AV141" s="13" t="s">
        <v>79</v>
      </c>
      <c r="AW141" s="13" t="s">
        <v>32</v>
      </c>
      <c r="AX141" s="13" t="s">
        <v>71</v>
      </c>
      <c r="AY141" s="244" t="s">
        <v>209</v>
      </c>
    </row>
    <row r="142" s="14" customFormat="1">
      <c r="A142" s="14"/>
      <c r="B142" s="245"/>
      <c r="C142" s="246"/>
      <c r="D142" s="236" t="s">
        <v>220</v>
      </c>
      <c r="E142" s="247" t="s">
        <v>19</v>
      </c>
      <c r="F142" s="248" t="s">
        <v>3182</v>
      </c>
      <c r="G142" s="246"/>
      <c r="H142" s="249">
        <v>50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220</v>
      </c>
      <c r="AU142" s="255" t="s">
        <v>81</v>
      </c>
      <c r="AV142" s="14" t="s">
        <v>81</v>
      </c>
      <c r="AW142" s="14" t="s">
        <v>32</v>
      </c>
      <c r="AX142" s="14" t="s">
        <v>71</v>
      </c>
      <c r="AY142" s="255" t="s">
        <v>209</v>
      </c>
    </row>
    <row r="143" s="13" customFormat="1">
      <c r="A143" s="13"/>
      <c r="B143" s="234"/>
      <c r="C143" s="235"/>
      <c r="D143" s="236" t="s">
        <v>220</v>
      </c>
      <c r="E143" s="237" t="s">
        <v>19</v>
      </c>
      <c r="F143" s="238" t="s">
        <v>3183</v>
      </c>
      <c r="G143" s="235"/>
      <c r="H143" s="237" t="s">
        <v>19</v>
      </c>
      <c r="I143" s="239"/>
      <c r="J143" s="235"/>
      <c r="K143" s="235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220</v>
      </c>
      <c r="AU143" s="244" t="s">
        <v>81</v>
      </c>
      <c r="AV143" s="13" t="s">
        <v>79</v>
      </c>
      <c r="AW143" s="13" t="s">
        <v>32</v>
      </c>
      <c r="AX143" s="13" t="s">
        <v>71</v>
      </c>
      <c r="AY143" s="244" t="s">
        <v>209</v>
      </c>
    </row>
    <row r="144" s="14" customFormat="1">
      <c r="A144" s="14"/>
      <c r="B144" s="245"/>
      <c r="C144" s="246"/>
      <c r="D144" s="236" t="s">
        <v>220</v>
      </c>
      <c r="E144" s="247" t="s">
        <v>19</v>
      </c>
      <c r="F144" s="248" t="s">
        <v>3184</v>
      </c>
      <c r="G144" s="246"/>
      <c r="H144" s="249">
        <v>60</v>
      </c>
      <c r="I144" s="250"/>
      <c r="J144" s="246"/>
      <c r="K144" s="246"/>
      <c r="L144" s="251"/>
      <c r="M144" s="252"/>
      <c r="N144" s="253"/>
      <c r="O144" s="253"/>
      <c r="P144" s="253"/>
      <c r="Q144" s="253"/>
      <c r="R144" s="253"/>
      <c r="S144" s="253"/>
      <c r="T144" s="25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5" t="s">
        <v>220</v>
      </c>
      <c r="AU144" s="255" t="s">
        <v>81</v>
      </c>
      <c r="AV144" s="14" t="s">
        <v>81</v>
      </c>
      <c r="AW144" s="14" t="s">
        <v>32</v>
      </c>
      <c r="AX144" s="14" t="s">
        <v>71</v>
      </c>
      <c r="AY144" s="255" t="s">
        <v>209</v>
      </c>
    </row>
    <row r="145" s="15" customFormat="1">
      <c r="A145" s="15"/>
      <c r="B145" s="256"/>
      <c r="C145" s="257"/>
      <c r="D145" s="236" t="s">
        <v>220</v>
      </c>
      <c r="E145" s="258" t="s">
        <v>19</v>
      </c>
      <c r="F145" s="259" t="s">
        <v>271</v>
      </c>
      <c r="G145" s="257"/>
      <c r="H145" s="260">
        <v>110</v>
      </c>
      <c r="I145" s="261"/>
      <c r="J145" s="257"/>
      <c r="K145" s="257"/>
      <c r="L145" s="262"/>
      <c r="M145" s="263"/>
      <c r="N145" s="264"/>
      <c r="O145" s="264"/>
      <c r="P145" s="264"/>
      <c r="Q145" s="264"/>
      <c r="R145" s="264"/>
      <c r="S145" s="264"/>
      <c r="T145" s="26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6" t="s">
        <v>220</v>
      </c>
      <c r="AU145" s="266" t="s">
        <v>81</v>
      </c>
      <c r="AV145" s="15" t="s">
        <v>216</v>
      </c>
      <c r="AW145" s="15" t="s">
        <v>32</v>
      </c>
      <c r="AX145" s="15" t="s">
        <v>79</v>
      </c>
      <c r="AY145" s="266" t="s">
        <v>209</v>
      </c>
    </row>
    <row r="146" s="2" customFormat="1" ht="21.75" customHeight="1">
      <c r="A146" s="41"/>
      <c r="B146" s="42"/>
      <c r="C146" s="216" t="s">
        <v>227</v>
      </c>
      <c r="D146" s="216" t="s">
        <v>211</v>
      </c>
      <c r="E146" s="217" t="s">
        <v>3185</v>
      </c>
      <c r="F146" s="218" t="s">
        <v>3186</v>
      </c>
      <c r="G146" s="219" t="s">
        <v>362</v>
      </c>
      <c r="H146" s="220">
        <v>56.159999999999997</v>
      </c>
      <c r="I146" s="221"/>
      <c r="J146" s="222">
        <f>ROUND(I146*H146,2)</f>
        <v>0</v>
      </c>
      <c r="K146" s="218" t="s">
        <v>19</v>
      </c>
      <c r="L146" s="47"/>
      <c r="M146" s="223" t="s">
        <v>19</v>
      </c>
      <c r="N146" s="224" t="s">
        <v>42</v>
      </c>
      <c r="O146" s="87"/>
      <c r="P146" s="225">
        <f>O146*H146</f>
        <v>0</v>
      </c>
      <c r="Q146" s="225">
        <v>0</v>
      </c>
      <c r="R146" s="225">
        <f>Q146*H146</f>
        <v>0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216</v>
      </c>
      <c r="AT146" s="227" t="s">
        <v>211</v>
      </c>
      <c r="AU146" s="227" t="s">
        <v>81</v>
      </c>
      <c r="AY146" s="20" t="s">
        <v>209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20" t="s">
        <v>79</v>
      </c>
      <c r="BK146" s="228">
        <f>ROUND(I146*H146,2)</f>
        <v>0</v>
      </c>
      <c r="BL146" s="20" t="s">
        <v>216</v>
      </c>
      <c r="BM146" s="227" t="s">
        <v>3187</v>
      </c>
    </row>
    <row r="147" s="13" customFormat="1">
      <c r="A147" s="13"/>
      <c r="B147" s="234"/>
      <c r="C147" s="235"/>
      <c r="D147" s="236" t="s">
        <v>220</v>
      </c>
      <c r="E147" s="237" t="s">
        <v>19</v>
      </c>
      <c r="F147" s="238" t="s">
        <v>3188</v>
      </c>
      <c r="G147" s="235"/>
      <c r="H147" s="237" t="s">
        <v>19</v>
      </c>
      <c r="I147" s="239"/>
      <c r="J147" s="235"/>
      <c r="K147" s="235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220</v>
      </c>
      <c r="AU147" s="244" t="s">
        <v>81</v>
      </c>
      <c r="AV147" s="13" t="s">
        <v>79</v>
      </c>
      <c r="AW147" s="13" t="s">
        <v>32</v>
      </c>
      <c r="AX147" s="13" t="s">
        <v>71</v>
      </c>
      <c r="AY147" s="244" t="s">
        <v>209</v>
      </c>
    </row>
    <row r="148" s="13" customFormat="1">
      <c r="A148" s="13"/>
      <c r="B148" s="234"/>
      <c r="C148" s="235"/>
      <c r="D148" s="236" t="s">
        <v>220</v>
      </c>
      <c r="E148" s="237" t="s">
        <v>19</v>
      </c>
      <c r="F148" s="238" t="s">
        <v>3189</v>
      </c>
      <c r="G148" s="235"/>
      <c r="H148" s="237" t="s">
        <v>19</v>
      </c>
      <c r="I148" s="239"/>
      <c r="J148" s="235"/>
      <c r="K148" s="235"/>
      <c r="L148" s="240"/>
      <c r="M148" s="241"/>
      <c r="N148" s="242"/>
      <c r="O148" s="242"/>
      <c r="P148" s="242"/>
      <c r="Q148" s="242"/>
      <c r="R148" s="242"/>
      <c r="S148" s="242"/>
      <c r="T148" s="24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4" t="s">
        <v>220</v>
      </c>
      <c r="AU148" s="244" t="s">
        <v>81</v>
      </c>
      <c r="AV148" s="13" t="s">
        <v>79</v>
      </c>
      <c r="AW148" s="13" t="s">
        <v>32</v>
      </c>
      <c r="AX148" s="13" t="s">
        <v>71</v>
      </c>
      <c r="AY148" s="244" t="s">
        <v>209</v>
      </c>
    </row>
    <row r="149" s="14" customFormat="1">
      <c r="A149" s="14"/>
      <c r="B149" s="245"/>
      <c r="C149" s="246"/>
      <c r="D149" s="236" t="s">
        <v>220</v>
      </c>
      <c r="E149" s="247" t="s">
        <v>19</v>
      </c>
      <c r="F149" s="248" t="s">
        <v>3190</v>
      </c>
      <c r="G149" s="246"/>
      <c r="H149" s="249">
        <v>28.800000000000001</v>
      </c>
      <c r="I149" s="250"/>
      <c r="J149" s="246"/>
      <c r="K149" s="246"/>
      <c r="L149" s="251"/>
      <c r="M149" s="252"/>
      <c r="N149" s="253"/>
      <c r="O149" s="253"/>
      <c r="P149" s="253"/>
      <c r="Q149" s="253"/>
      <c r="R149" s="253"/>
      <c r="S149" s="253"/>
      <c r="T149" s="25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5" t="s">
        <v>220</v>
      </c>
      <c r="AU149" s="255" t="s">
        <v>81</v>
      </c>
      <c r="AV149" s="14" t="s">
        <v>81</v>
      </c>
      <c r="AW149" s="14" t="s">
        <v>32</v>
      </c>
      <c r="AX149" s="14" t="s">
        <v>71</v>
      </c>
      <c r="AY149" s="255" t="s">
        <v>209</v>
      </c>
    </row>
    <row r="150" s="13" customFormat="1">
      <c r="A150" s="13"/>
      <c r="B150" s="234"/>
      <c r="C150" s="235"/>
      <c r="D150" s="236" t="s">
        <v>220</v>
      </c>
      <c r="E150" s="237" t="s">
        <v>19</v>
      </c>
      <c r="F150" s="238" t="s">
        <v>3191</v>
      </c>
      <c r="G150" s="235"/>
      <c r="H150" s="237" t="s">
        <v>19</v>
      </c>
      <c r="I150" s="239"/>
      <c r="J150" s="235"/>
      <c r="K150" s="235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220</v>
      </c>
      <c r="AU150" s="244" t="s">
        <v>81</v>
      </c>
      <c r="AV150" s="13" t="s">
        <v>79</v>
      </c>
      <c r="AW150" s="13" t="s">
        <v>32</v>
      </c>
      <c r="AX150" s="13" t="s">
        <v>71</v>
      </c>
      <c r="AY150" s="244" t="s">
        <v>209</v>
      </c>
    </row>
    <row r="151" s="14" customFormat="1">
      <c r="A151" s="14"/>
      <c r="B151" s="245"/>
      <c r="C151" s="246"/>
      <c r="D151" s="236" t="s">
        <v>220</v>
      </c>
      <c r="E151" s="247" t="s">
        <v>19</v>
      </c>
      <c r="F151" s="248" t="s">
        <v>3192</v>
      </c>
      <c r="G151" s="246"/>
      <c r="H151" s="249">
        <v>27.359999999999999</v>
      </c>
      <c r="I151" s="250"/>
      <c r="J151" s="246"/>
      <c r="K151" s="246"/>
      <c r="L151" s="251"/>
      <c r="M151" s="252"/>
      <c r="N151" s="253"/>
      <c r="O151" s="253"/>
      <c r="P151" s="253"/>
      <c r="Q151" s="253"/>
      <c r="R151" s="253"/>
      <c r="S151" s="253"/>
      <c r="T151" s="25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5" t="s">
        <v>220</v>
      </c>
      <c r="AU151" s="255" t="s">
        <v>81</v>
      </c>
      <c r="AV151" s="14" t="s">
        <v>81</v>
      </c>
      <c r="AW151" s="14" t="s">
        <v>32</v>
      </c>
      <c r="AX151" s="14" t="s">
        <v>71</v>
      </c>
      <c r="AY151" s="255" t="s">
        <v>209</v>
      </c>
    </row>
    <row r="152" s="15" customFormat="1">
      <c r="A152" s="15"/>
      <c r="B152" s="256"/>
      <c r="C152" s="257"/>
      <c r="D152" s="236" t="s">
        <v>220</v>
      </c>
      <c r="E152" s="258" t="s">
        <v>19</v>
      </c>
      <c r="F152" s="259" t="s">
        <v>271</v>
      </c>
      <c r="G152" s="257"/>
      <c r="H152" s="260">
        <v>56.159999999999997</v>
      </c>
      <c r="I152" s="261"/>
      <c r="J152" s="257"/>
      <c r="K152" s="257"/>
      <c r="L152" s="262"/>
      <c r="M152" s="263"/>
      <c r="N152" s="264"/>
      <c r="O152" s="264"/>
      <c r="P152" s="264"/>
      <c r="Q152" s="264"/>
      <c r="R152" s="264"/>
      <c r="S152" s="264"/>
      <c r="T152" s="26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66" t="s">
        <v>220</v>
      </c>
      <c r="AU152" s="266" t="s">
        <v>81</v>
      </c>
      <c r="AV152" s="15" t="s">
        <v>216</v>
      </c>
      <c r="AW152" s="15" t="s">
        <v>32</v>
      </c>
      <c r="AX152" s="15" t="s">
        <v>79</v>
      </c>
      <c r="AY152" s="266" t="s">
        <v>209</v>
      </c>
    </row>
    <row r="153" s="2" customFormat="1" ht="24.15" customHeight="1">
      <c r="A153" s="41"/>
      <c r="B153" s="42"/>
      <c r="C153" s="216" t="s">
        <v>245</v>
      </c>
      <c r="D153" s="216" t="s">
        <v>211</v>
      </c>
      <c r="E153" s="217" t="s">
        <v>3193</v>
      </c>
      <c r="F153" s="218" t="s">
        <v>3194</v>
      </c>
      <c r="G153" s="219" t="s">
        <v>362</v>
      </c>
      <c r="H153" s="220">
        <v>133.91999999999999</v>
      </c>
      <c r="I153" s="221"/>
      <c r="J153" s="222">
        <f>ROUND(I153*H153,2)</f>
        <v>0</v>
      </c>
      <c r="K153" s="218" t="s">
        <v>215</v>
      </c>
      <c r="L153" s="47"/>
      <c r="M153" s="223" t="s">
        <v>19</v>
      </c>
      <c r="N153" s="224" t="s">
        <v>42</v>
      </c>
      <c r="O153" s="87"/>
      <c r="P153" s="225">
        <f>O153*H153</f>
        <v>0</v>
      </c>
      <c r="Q153" s="225">
        <v>0</v>
      </c>
      <c r="R153" s="225">
        <f>Q153*H153</f>
        <v>0</v>
      </c>
      <c r="S153" s="225">
        <v>0</v>
      </c>
      <c r="T153" s="226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27" t="s">
        <v>216</v>
      </c>
      <c r="AT153" s="227" t="s">
        <v>211</v>
      </c>
      <c r="AU153" s="227" t="s">
        <v>81</v>
      </c>
      <c r="AY153" s="20" t="s">
        <v>209</v>
      </c>
      <c r="BE153" s="228">
        <f>IF(N153="základní",J153,0)</f>
        <v>0</v>
      </c>
      <c r="BF153" s="228">
        <f>IF(N153="snížená",J153,0)</f>
        <v>0</v>
      </c>
      <c r="BG153" s="228">
        <f>IF(N153="zákl. přenesená",J153,0)</f>
        <v>0</v>
      </c>
      <c r="BH153" s="228">
        <f>IF(N153="sníž. přenesená",J153,0)</f>
        <v>0</v>
      </c>
      <c r="BI153" s="228">
        <f>IF(N153="nulová",J153,0)</f>
        <v>0</v>
      </c>
      <c r="BJ153" s="20" t="s">
        <v>79</v>
      </c>
      <c r="BK153" s="228">
        <f>ROUND(I153*H153,2)</f>
        <v>0</v>
      </c>
      <c r="BL153" s="20" t="s">
        <v>216</v>
      </c>
      <c r="BM153" s="227" t="s">
        <v>3195</v>
      </c>
    </row>
    <row r="154" s="2" customFormat="1">
      <c r="A154" s="41"/>
      <c r="B154" s="42"/>
      <c r="C154" s="43"/>
      <c r="D154" s="229" t="s">
        <v>218</v>
      </c>
      <c r="E154" s="43"/>
      <c r="F154" s="230" t="s">
        <v>3196</v>
      </c>
      <c r="G154" s="43"/>
      <c r="H154" s="43"/>
      <c r="I154" s="231"/>
      <c r="J154" s="43"/>
      <c r="K154" s="43"/>
      <c r="L154" s="47"/>
      <c r="M154" s="232"/>
      <c r="N154" s="233"/>
      <c r="O154" s="87"/>
      <c r="P154" s="87"/>
      <c r="Q154" s="87"/>
      <c r="R154" s="87"/>
      <c r="S154" s="87"/>
      <c r="T154" s="88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T154" s="20" t="s">
        <v>218</v>
      </c>
      <c r="AU154" s="20" t="s">
        <v>81</v>
      </c>
    </row>
    <row r="155" s="13" customFormat="1">
      <c r="A155" s="13"/>
      <c r="B155" s="234"/>
      <c r="C155" s="235"/>
      <c r="D155" s="236" t="s">
        <v>220</v>
      </c>
      <c r="E155" s="237" t="s">
        <v>19</v>
      </c>
      <c r="F155" s="238" t="s">
        <v>221</v>
      </c>
      <c r="G155" s="235"/>
      <c r="H155" s="237" t="s">
        <v>19</v>
      </c>
      <c r="I155" s="239"/>
      <c r="J155" s="235"/>
      <c r="K155" s="235"/>
      <c r="L155" s="240"/>
      <c r="M155" s="241"/>
      <c r="N155" s="242"/>
      <c r="O155" s="242"/>
      <c r="P155" s="242"/>
      <c r="Q155" s="242"/>
      <c r="R155" s="242"/>
      <c r="S155" s="242"/>
      <c r="T155" s="24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4" t="s">
        <v>220</v>
      </c>
      <c r="AU155" s="244" t="s">
        <v>81</v>
      </c>
      <c r="AV155" s="13" t="s">
        <v>79</v>
      </c>
      <c r="AW155" s="13" t="s">
        <v>32</v>
      </c>
      <c r="AX155" s="13" t="s">
        <v>71</v>
      </c>
      <c r="AY155" s="244" t="s">
        <v>209</v>
      </c>
    </row>
    <row r="156" s="13" customFormat="1">
      <c r="A156" s="13"/>
      <c r="B156" s="234"/>
      <c r="C156" s="235"/>
      <c r="D156" s="236" t="s">
        <v>220</v>
      </c>
      <c r="E156" s="237" t="s">
        <v>19</v>
      </c>
      <c r="F156" s="238" t="s">
        <v>3197</v>
      </c>
      <c r="G156" s="235"/>
      <c r="H156" s="237" t="s">
        <v>19</v>
      </c>
      <c r="I156" s="239"/>
      <c r="J156" s="235"/>
      <c r="K156" s="235"/>
      <c r="L156" s="240"/>
      <c r="M156" s="241"/>
      <c r="N156" s="242"/>
      <c r="O156" s="242"/>
      <c r="P156" s="242"/>
      <c r="Q156" s="242"/>
      <c r="R156" s="242"/>
      <c r="S156" s="242"/>
      <c r="T156" s="24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4" t="s">
        <v>220</v>
      </c>
      <c r="AU156" s="244" t="s">
        <v>81</v>
      </c>
      <c r="AV156" s="13" t="s">
        <v>79</v>
      </c>
      <c r="AW156" s="13" t="s">
        <v>32</v>
      </c>
      <c r="AX156" s="13" t="s">
        <v>71</v>
      </c>
      <c r="AY156" s="244" t="s">
        <v>209</v>
      </c>
    </row>
    <row r="157" s="13" customFormat="1">
      <c r="A157" s="13"/>
      <c r="B157" s="234"/>
      <c r="C157" s="235"/>
      <c r="D157" s="236" t="s">
        <v>220</v>
      </c>
      <c r="E157" s="237" t="s">
        <v>19</v>
      </c>
      <c r="F157" s="238" t="s">
        <v>3198</v>
      </c>
      <c r="G157" s="235"/>
      <c r="H157" s="237" t="s">
        <v>19</v>
      </c>
      <c r="I157" s="239"/>
      <c r="J157" s="235"/>
      <c r="K157" s="235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220</v>
      </c>
      <c r="AU157" s="244" t="s">
        <v>81</v>
      </c>
      <c r="AV157" s="13" t="s">
        <v>79</v>
      </c>
      <c r="AW157" s="13" t="s">
        <v>32</v>
      </c>
      <c r="AX157" s="13" t="s">
        <v>71</v>
      </c>
      <c r="AY157" s="244" t="s">
        <v>209</v>
      </c>
    </row>
    <row r="158" s="14" customFormat="1">
      <c r="A158" s="14"/>
      <c r="B158" s="245"/>
      <c r="C158" s="246"/>
      <c r="D158" s="236" t="s">
        <v>220</v>
      </c>
      <c r="E158" s="247" t="s">
        <v>19</v>
      </c>
      <c r="F158" s="248" t="s">
        <v>3199</v>
      </c>
      <c r="G158" s="246"/>
      <c r="H158" s="249">
        <v>209.25</v>
      </c>
      <c r="I158" s="250"/>
      <c r="J158" s="246"/>
      <c r="K158" s="246"/>
      <c r="L158" s="251"/>
      <c r="M158" s="252"/>
      <c r="N158" s="253"/>
      <c r="O158" s="253"/>
      <c r="P158" s="253"/>
      <c r="Q158" s="253"/>
      <c r="R158" s="253"/>
      <c r="S158" s="253"/>
      <c r="T158" s="25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5" t="s">
        <v>220</v>
      </c>
      <c r="AU158" s="255" t="s">
        <v>81</v>
      </c>
      <c r="AV158" s="14" t="s">
        <v>81</v>
      </c>
      <c r="AW158" s="14" t="s">
        <v>32</v>
      </c>
      <c r="AX158" s="14" t="s">
        <v>71</v>
      </c>
      <c r="AY158" s="255" t="s">
        <v>209</v>
      </c>
    </row>
    <row r="159" s="14" customFormat="1">
      <c r="A159" s="14"/>
      <c r="B159" s="245"/>
      <c r="C159" s="246"/>
      <c r="D159" s="236" t="s">
        <v>220</v>
      </c>
      <c r="E159" s="247" t="s">
        <v>19</v>
      </c>
      <c r="F159" s="248" t="s">
        <v>3200</v>
      </c>
      <c r="G159" s="246"/>
      <c r="H159" s="249">
        <v>133.91999999999999</v>
      </c>
      <c r="I159" s="250"/>
      <c r="J159" s="246"/>
      <c r="K159" s="246"/>
      <c r="L159" s="251"/>
      <c r="M159" s="252"/>
      <c r="N159" s="253"/>
      <c r="O159" s="253"/>
      <c r="P159" s="253"/>
      <c r="Q159" s="253"/>
      <c r="R159" s="253"/>
      <c r="S159" s="253"/>
      <c r="T159" s="25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5" t="s">
        <v>220</v>
      </c>
      <c r="AU159" s="255" t="s">
        <v>81</v>
      </c>
      <c r="AV159" s="14" t="s">
        <v>81</v>
      </c>
      <c r="AW159" s="14" t="s">
        <v>32</v>
      </c>
      <c r="AX159" s="14" t="s">
        <v>79</v>
      </c>
      <c r="AY159" s="255" t="s">
        <v>209</v>
      </c>
    </row>
    <row r="160" s="2" customFormat="1" ht="24.15" customHeight="1">
      <c r="A160" s="41"/>
      <c r="B160" s="42"/>
      <c r="C160" s="216" t="s">
        <v>250</v>
      </c>
      <c r="D160" s="216" t="s">
        <v>211</v>
      </c>
      <c r="E160" s="217" t="s">
        <v>3201</v>
      </c>
      <c r="F160" s="218" t="s">
        <v>3202</v>
      </c>
      <c r="G160" s="219" t="s">
        <v>362</v>
      </c>
      <c r="H160" s="220">
        <v>75.329999999999998</v>
      </c>
      <c r="I160" s="221"/>
      <c r="J160" s="222">
        <f>ROUND(I160*H160,2)</f>
        <v>0</v>
      </c>
      <c r="K160" s="218" t="s">
        <v>215</v>
      </c>
      <c r="L160" s="47"/>
      <c r="M160" s="223" t="s">
        <v>19</v>
      </c>
      <c r="N160" s="224" t="s">
        <v>42</v>
      </c>
      <c r="O160" s="87"/>
      <c r="P160" s="225">
        <f>O160*H160</f>
        <v>0</v>
      </c>
      <c r="Q160" s="225">
        <v>0</v>
      </c>
      <c r="R160" s="225">
        <f>Q160*H160</f>
        <v>0</v>
      </c>
      <c r="S160" s="225">
        <v>0</v>
      </c>
      <c r="T160" s="226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7" t="s">
        <v>216</v>
      </c>
      <c r="AT160" s="227" t="s">
        <v>211</v>
      </c>
      <c r="AU160" s="227" t="s">
        <v>81</v>
      </c>
      <c r="AY160" s="20" t="s">
        <v>209</v>
      </c>
      <c r="BE160" s="228">
        <f>IF(N160="základní",J160,0)</f>
        <v>0</v>
      </c>
      <c r="BF160" s="228">
        <f>IF(N160="snížená",J160,0)</f>
        <v>0</v>
      </c>
      <c r="BG160" s="228">
        <f>IF(N160="zákl. přenesená",J160,0)</f>
        <v>0</v>
      </c>
      <c r="BH160" s="228">
        <f>IF(N160="sníž. přenesená",J160,0)</f>
        <v>0</v>
      </c>
      <c r="BI160" s="228">
        <f>IF(N160="nulová",J160,0)</f>
        <v>0</v>
      </c>
      <c r="BJ160" s="20" t="s">
        <v>79</v>
      </c>
      <c r="BK160" s="228">
        <f>ROUND(I160*H160,2)</f>
        <v>0</v>
      </c>
      <c r="BL160" s="20" t="s">
        <v>216</v>
      </c>
      <c r="BM160" s="227" t="s">
        <v>3203</v>
      </c>
    </row>
    <row r="161" s="2" customFormat="1">
      <c r="A161" s="41"/>
      <c r="B161" s="42"/>
      <c r="C161" s="43"/>
      <c r="D161" s="229" t="s">
        <v>218</v>
      </c>
      <c r="E161" s="43"/>
      <c r="F161" s="230" t="s">
        <v>3204</v>
      </c>
      <c r="G161" s="43"/>
      <c r="H161" s="43"/>
      <c r="I161" s="231"/>
      <c r="J161" s="43"/>
      <c r="K161" s="43"/>
      <c r="L161" s="47"/>
      <c r="M161" s="232"/>
      <c r="N161" s="233"/>
      <c r="O161" s="87"/>
      <c r="P161" s="87"/>
      <c r="Q161" s="87"/>
      <c r="R161" s="87"/>
      <c r="S161" s="87"/>
      <c r="T161" s="88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0" t="s">
        <v>218</v>
      </c>
      <c r="AU161" s="20" t="s">
        <v>81</v>
      </c>
    </row>
    <row r="162" s="13" customFormat="1">
      <c r="A162" s="13"/>
      <c r="B162" s="234"/>
      <c r="C162" s="235"/>
      <c r="D162" s="236" t="s">
        <v>220</v>
      </c>
      <c r="E162" s="237" t="s">
        <v>19</v>
      </c>
      <c r="F162" s="238" t="s">
        <v>221</v>
      </c>
      <c r="G162" s="235"/>
      <c r="H162" s="237" t="s">
        <v>19</v>
      </c>
      <c r="I162" s="239"/>
      <c r="J162" s="235"/>
      <c r="K162" s="235"/>
      <c r="L162" s="240"/>
      <c r="M162" s="241"/>
      <c r="N162" s="242"/>
      <c r="O162" s="242"/>
      <c r="P162" s="242"/>
      <c r="Q162" s="242"/>
      <c r="R162" s="242"/>
      <c r="S162" s="242"/>
      <c r="T162" s="24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4" t="s">
        <v>220</v>
      </c>
      <c r="AU162" s="244" t="s">
        <v>81</v>
      </c>
      <c r="AV162" s="13" t="s">
        <v>79</v>
      </c>
      <c r="AW162" s="13" t="s">
        <v>32</v>
      </c>
      <c r="AX162" s="13" t="s">
        <v>71</v>
      </c>
      <c r="AY162" s="244" t="s">
        <v>209</v>
      </c>
    </row>
    <row r="163" s="13" customFormat="1">
      <c r="A163" s="13"/>
      <c r="B163" s="234"/>
      <c r="C163" s="235"/>
      <c r="D163" s="236" t="s">
        <v>220</v>
      </c>
      <c r="E163" s="237" t="s">
        <v>19</v>
      </c>
      <c r="F163" s="238" t="s">
        <v>3197</v>
      </c>
      <c r="G163" s="235"/>
      <c r="H163" s="237" t="s">
        <v>19</v>
      </c>
      <c r="I163" s="239"/>
      <c r="J163" s="235"/>
      <c r="K163" s="235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220</v>
      </c>
      <c r="AU163" s="244" t="s">
        <v>81</v>
      </c>
      <c r="AV163" s="13" t="s">
        <v>79</v>
      </c>
      <c r="AW163" s="13" t="s">
        <v>32</v>
      </c>
      <c r="AX163" s="13" t="s">
        <v>71</v>
      </c>
      <c r="AY163" s="244" t="s">
        <v>209</v>
      </c>
    </row>
    <row r="164" s="13" customFormat="1">
      <c r="A164" s="13"/>
      <c r="B164" s="234"/>
      <c r="C164" s="235"/>
      <c r="D164" s="236" t="s">
        <v>220</v>
      </c>
      <c r="E164" s="237" t="s">
        <v>19</v>
      </c>
      <c r="F164" s="238" t="s">
        <v>3198</v>
      </c>
      <c r="G164" s="235"/>
      <c r="H164" s="237" t="s">
        <v>19</v>
      </c>
      <c r="I164" s="239"/>
      <c r="J164" s="235"/>
      <c r="K164" s="235"/>
      <c r="L164" s="240"/>
      <c r="M164" s="241"/>
      <c r="N164" s="242"/>
      <c r="O164" s="242"/>
      <c r="P164" s="242"/>
      <c r="Q164" s="242"/>
      <c r="R164" s="242"/>
      <c r="S164" s="242"/>
      <c r="T164" s="24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4" t="s">
        <v>220</v>
      </c>
      <c r="AU164" s="244" t="s">
        <v>81</v>
      </c>
      <c r="AV164" s="13" t="s">
        <v>79</v>
      </c>
      <c r="AW164" s="13" t="s">
        <v>32</v>
      </c>
      <c r="AX164" s="13" t="s">
        <v>71</v>
      </c>
      <c r="AY164" s="244" t="s">
        <v>209</v>
      </c>
    </row>
    <row r="165" s="14" customFormat="1">
      <c r="A165" s="14"/>
      <c r="B165" s="245"/>
      <c r="C165" s="246"/>
      <c r="D165" s="236" t="s">
        <v>220</v>
      </c>
      <c r="E165" s="247" t="s">
        <v>19</v>
      </c>
      <c r="F165" s="248" t="s">
        <v>3199</v>
      </c>
      <c r="G165" s="246"/>
      <c r="H165" s="249">
        <v>209.25</v>
      </c>
      <c r="I165" s="250"/>
      <c r="J165" s="246"/>
      <c r="K165" s="246"/>
      <c r="L165" s="251"/>
      <c r="M165" s="252"/>
      <c r="N165" s="253"/>
      <c r="O165" s="253"/>
      <c r="P165" s="253"/>
      <c r="Q165" s="253"/>
      <c r="R165" s="253"/>
      <c r="S165" s="253"/>
      <c r="T165" s="25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5" t="s">
        <v>220</v>
      </c>
      <c r="AU165" s="255" t="s">
        <v>81</v>
      </c>
      <c r="AV165" s="14" t="s">
        <v>81</v>
      </c>
      <c r="AW165" s="14" t="s">
        <v>32</v>
      </c>
      <c r="AX165" s="14" t="s">
        <v>71</v>
      </c>
      <c r="AY165" s="255" t="s">
        <v>209</v>
      </c>
    </row>
    <row r="166" s="14" customFormat="1">
      <c r="A166" s="14"/>
      <c r="B166" s="245"/>
      <c r="C166" s="246"/>
      <c r="D166" s="236" t="s">
        <v>220</v>
      </c>
      <c r="E166" s="247" t="s">
        <v>19</v>
      </c>
      <c r="F166" s="248" t="s">
        <v>3205</v>
      </c>
      <c r="G166" s="246"/>
      <c r="H166" s="249">
        <v>75.329999999999998</v>
      </c>
      <c r="I166" s="250"/>
      <c r="J166" s="246"/>
      <c r="K166" s="246"/>
      <c r="L166" s="251"/>
      <c r="M166" s="252"/>
      <c r="N166" s="253"/>
      <c r="O166" s="253"/>
      <c r="P166" s="253"/>
      <c r="Q166" s="253"/>
      <c r="R166" s="253"/>
      <c r="S166" s="253"/>
      <c r="T166" s="25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5" t="s">
        <v>220</v>
      </c>
      <c r="AU166" s="255" t="s">
        <v>81</v>
      </c>
      <c r="AV166" s="14" t="s">
        <v>81</v>
      </c>
      <c r="AW166" s="14" t="s">
        <v>32</v>
      </c>
      <c r="AX166" s="14" t="s">
        <v>79</v>
      </c>
      <c r="AY166" s="255" t="s">
        <v>209</v>
      </c>
    </row>
    <row r="167" s="2" customFormat="1" ht="24.15" customHeight="1">
      <c r="A167" s="41"/>
      <c r="B167" s="42"/>
      <c r="C167" s="216" t="s">
        <v>255</v>
      </c>
      <c r="D167" s="216" t="s">
        <v>211</v>
      </c>
      <c r="E167" s="217" t="s">
        <v>3206</v>
      </c>
      <c r="F167" s="218" t="s">
        <v>3207</v>
      </c>
      <c r="G167" s="219" t="s">
        <v>258</v>
      </c>
      <c r="H167" s="220">
        <v>220.80000000000001</v>
      </c>
      <c r="I167" s="221"/>
      <c r="J167" s="222">
        <f>ROUND(I167*H167,2)</f>
        <v>0</v>
      </c>
      <c r="K167" s="218" t="s">
        <v>215</v>
      </c>
      <c r="L167" s="47"/>
      <c r="M167" s="223" t="s">
        <v>19</v>
      </c>
      <c r="N167" s="224" t="s">
        <v>42</v>
      </c>
      <c r="O167" s="87"/>
      <c r="P167" s="225">
        <f>O167*H167</f>
        <v>0</v>
      </c>
      <c r="Q167" s="225">
        <v>0.00014999999999999999</v>
      </c>
      <c r="R167" s="225">
        <f>Q167*H167</f>
        <v>0.033119999999999997</v>
      </c>
      <c r="S167" s="225">
        <v>0</v>
      </c>
      <c r="T167" s="226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27" t="s">
        <v>216</v>
      </c>
      <c r="AT167" s="227" t="s">
        <v>211</v>
      </c>
      <c r="AU167" s="227" t="s">
        <v>81</v>
      </c>
      <c r="AY167" s="20" t="s">
        <v>209</v>
      </c>
      <c r="BE167" s="228">
        <f>IF(N167="základní",J167,0)</f>
        <v>0</v>
      </c>
      <c r="BF167" s="228">
        <f>IF(N167="snížená",J167,0)</f>
        <v>0</v>
      </c>
      <c r="BG167" s="228">
        <f>IF(N167="zákl. přenesená",J167,0)</f>
        <v>0</v>
      </c>
      <c r="BH167" s="228">
        <f>IF(N167="sníž. přenesená",J167,0)</f>
        <v>0</v>
      </c>
      <c r="BI167" s="228">
        <f>IF(N167="nulová",J167,0)</f>
        <v>0</v>
      </c>
      <c r="BJ167" s="20" t="s">
        <v>79</v>
      </c>
      <c r="BK167" s="228">
        <f>ROUND(I167*H167,2)</f>
        <v>0</v>
      </c>
      <c r="BL167" s="20" t="s">
        <v>216</v>
      </c>
      <c r="BM167" s="227" t="s">
        <v>3208</v>
      </c>
    </row>
    <row r="168" s="2" customFormat="1">
      <c r="A168" s="41"/>
      <c r="B168" s="42"/>
      <c r="C168" s="43"/>
      <c r="D168" s="229" t="s">
        <v>218</v>
      </c>
      <c r="E168" s="43"/>
      <c r="F168" s="230" t="s">
        <v>3209</v>
      </c>
      <c r="G168" s="43"/>
      <c r="H168" s="43"/>
      <c r="I168" s="231"/>
      <c r="J168" s="43"/>
      <c r="K168" s="43"/>
      <c r="L168" s="47"/>
      <c r="M168" s="232"/>
      <c r="N168" s="233"/>
      <c r="O168" s="87"/>
      <c r="P168" s="87"/>
      <c r="Q168" s="87"/>
      <c r="R168" s="87"/>
      <c r="S168" s="87"/>
      <c r="T168" s="88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T168" s="20" t="s">
        <v>218</v>
      </c>
      <c r="AU168" s="20" t="s">
        <v>81</v>
      </c>
    </row>
    <row r="169" s="13" customFormat="1">
      <c r="A169" s="13"/>
      <c r="B169" s="234"/>
      <c r="C169" s="235"/>
      <c r="D169" s="236" t="s">
        <v>220</v>
      </c>
      <c r="E169" s="237" t="s">
        <v>19</v>
      </c>
      <c r="F169" s="238" t="s">
        <v>221</v>
      </c>
      <c r="G169" s="235"/>
      <c r="H169" s="237" t="s">
        <v>19</v>
      </c>
      <c r="I169" s="239"/>
      <c r="J169" s="235"/>
      <c r="K169" s="235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220</v>
      </c>
      <c r="AU169" s="244" t="s">
        <v>81</v>
      </c>
      <c r="AV169" s="13" t="s">
        <v>79</v>
      </c>
      <c r="AW169" s="13" t="s">
        <v>32</v>
      </c>
      <c r="AX169" s="13" t="s">
        <v>71</v>
      </c>
      <c r="AY169" s="244" t="s">
        <v>209</v>
      </c>
    </row>
    <row r="170" s="13" customFormat="1">
      <c r="A170" s="13"/>
      <c r="B170" s="234"/>
      <c r="C170" s="235"/>
      <c r="D170" s="236" t="s">
        <v>220</v>
      </c>
      <c r="E170" s="237" t="s">
        <v>19</v>
      </c>
      <c r="F170" s="238" t="s">
        <v>3198</v>
      </c>
      <c r="G170" s="235"/>
      <c r="H170" s="237" t="s">
        <v>19</v>
      </c>
      <c r="I170" s="239"/>
      <c r="J170" s="235"/>
      <c r="K170" s="235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220</v>
      </c>
      <c r="AU170" s="244" t="s">
        <v>81</v>
      </c>
      <c r="AV170" s="13" t="s">
        <v>79</v>
      </c>
      <c r="AW170" s="13" t="s">
        <v>32</v>
      </c>
      <c r="AX170" s="13" t="s">
        <v>71</v>
      </c>
      <c r="AY170" s="244" t="s">
        <v>209</v>
      </c>
    </row>
    <row r="171" s="14" customFormat="1">
      <c r="A171" s="14"/>
      <c r="B171" s="245"/>
      <c r="C171" s="246"/>
      <c r="D171" s="236" t="s">
        <v>220</v>
      </c>
      <c r="E171" s="247" t="s">
        <v>19</v>
      </c>
      <c r="F171" s="248" t="s">
        <v>3210</v>
      </c>
      <c r="G171" s="246"/>
      <c r="H171" s="249">
        <v>148.80000000000001</v>
      </c>
      <c r="I171" s="250"/>
      <c r="J171" s="246"/>
      <c r="K171" s="246"/>
      <c r="L171" s="251"/>
      <c r="M171" s="252"/>
      <c r="N171" s="253"/>
      <c r="O171" s="253"/>
      <c r="P171" s="253"/>
      <c r="Q171" s="253"/>
      <c r="R171" s="253"/>
      <c r="S171" s="253"/>
      <c r="T171" s="25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5" t="s">
        <v>220</v>
      </c>
      <c r="AU171" s="255" t="s">
        <v>81</v>
      </c>
      <c r="AV171" s="14" t="s">
        <v>81</v>
      </c>
      <c r="AW171" s="14" t="s">
        <v>32</v>
      </c>
      <c r="AX171" s="14" t="s">
        <v>71</v>
      </c>
      <c r="AY171" s="255" t="s">
        <v>209</v>
      </c>
    </row>
    <row r="172" s="14" customFormat="1">
      <c r="A172" s="14"/>
      <c r="B172" s="245"/>
      <c r="C172" s="246"/>
      <c r="D172" s="236" t="s">
        <v>220</v>
      </c>
      <c r="E172" s="247" t="s">
        <v>19</v>
      </c>
      <c r="F172" s="248" t="s">
        <v>3211</v>
      </c>
      <c r="G172" s="246"/>
      <c r="H172" s="249">
        <v>72</v>
      </c>
      <c r="I172" s="250"/>
      <c r="J172" s="246"/>
      <c r="K172" s="246"/>
      <c r="L172" s="251"/>
      <c r="M172" s="252"/>
      <c r="N172" s="253"/>
      <c r="O172" s="253"/>
      <c r="P172" s="253"/>
      <c r="Q172" s="253"/>
      <c r="R172" s="253"/>
      <c r="S172" s="253"/>
      <c r="T172" s="25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5" t="s">
        <v>220</v>
      </c>
      <c r="AU172" s="255" t="s">
        <v>81</v>
      </c>
      <c r="AV172" s="14" t="s">
        <v>81</v>
      </c>
      <c r="AW172" s="14" t="s">
        <v>32</v>
      </c>
      <c r="AX172" s="14" t="s">
        <v>71</v>
      </c>
      <c r="AY172" s="255" t="s">
        <v>209</v>
      </c>
    </row>
    <row r="173" s="15" customFormat="1">
      <c r="A173" s="15"/>
      <c r="B173" s="256"/>
      <c r="C173" s="257"/>
      <c r="D173" s="236" t="s">
        <v>220</v>
      </c>
      <c r="E173" s="258" t="s">
        <v>19</v>
      </c>
      <c r="F173" s="259" t="s">
        <v>271</v>
      </c>
      <c r="G173" s="257"/>
      <c r="H173" s="260">
        <v>220.80000000000001</v>
      </c>
      <c r="I173" s="261"/>
      <c r="J173" s="257"/>
      <c r="K173" s="257"/>
      <c r="L173" s="262"/>
      <c r="M173" s="263"/>
      <c r="N173" s="264"/>
      <c r="O173" s="264"/>
      <c r="P173" s="264"/>
      <c r="Q173" s="264"/>
      <c r="R173" s="264"/>
      <c r="S173" s="264"/>
      <c r="T173" s="26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66" t="s">
        <v>220</v>
      </c>
      <c r="AU173" s="266" t="s">
        <v>81</v>
      </c>
      <c r="AV173" s="15" t="s">
        <v>216</v>
      </c>
      <c r="AW173" s="15" t="s">
        <v>32</v>
      </c>
      <c r="AX173" s="15" t="s">
        <v>79</v>
      </c>
      <c r="AY173" s="266" t="s">
        <v>209</v>
      </c>
    </row>
    <row r="174" s="2" customFormat="1" ht="24.15" customHeight="1">
      <c r="A174" s="41"/>
      <c r="B174" s="42"/>
      <c r="C174" s="216" t="s">
        <v>263</v>
      </c>
      <c r="D174" s="216" t="s">
        <v>211</v>
      </c>
      <c r="E174" s="217" t="s">
        <v>3212</v>
      </c>
      <c r="F174" s="218" t="s">
        <v>3213</v>
      </c>
      <c r="G174" s="219" t="s">
        <v>258</v>
      </c>
      <c r="H174" s="220">
        <v>220.80000000000001</v>
      </c>
      <c r="I174" s="221"/>
      <c r="J174" s="222">
        <f>ROUND(I174*H174,2)</f>
        <v>0</v>
      </c>
      <c r="K174" s="218" t="s">
        <v>215</v>
      </c>
      <c r="L174" s="47"/>
      <c r="M174" s="223" t="s">
        <v>19</v>
      </c>
      <c r="N174" s="224" t="s">
        <v>42</v>
      </c>
      <c r="O174" s="87"/>
      <c r="P174" s="225">
        <f>O174*H174</f>
        <v>0</v>
      </c>
      <c r="Q174" s="225">
        <v>0</v>
      </c>
      <c r="R174" s="225">
        <f>Q174*H174</f>
        <v>0</v>
      </c>
      <c r="S174" s="225">
        <v>0</v>
      </c>
      <c r="T174" s="226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27" t="s">
        <v>216</v>
      </c>
      <c r="AT174" s="227" t="s">
        <v>211</v>
      </c>
      <c r="AU174" s="227" t="s">
        <v>81</v>
      </c>
      <c r="AY174" s="20" t="s">
        <v>209</v>
      </c>
      <c r="BE174" s="228">
        <f>IF(N174="základní",J174,0)</f>
        <v>0</v>
      </c>
      <c r="BF174" s="228">
        <f>IF(N174="snížená",J174,0)</f>
        <v>0</v>
      </c>
      <c r="BG174" s="228">
        <f>IF(N174="zákl. přenesená",J174,0)</f>
        <v>0</v>
      </c>
      <c r="BH174" s="228">
        <f>IF(N174="sníž. přenesená",J174,0)</f>
        <v>0</v>
      </c>
      <c r="BI174" s="228">
        <f>IF(N174="nulová",J174,0)</f>
        <v>0</v>
      </c>
      <c r="BJ174" s="20" t="s">
        <v>79</v>
      </c>
      <c r="BK174" s="228">
        <f>ROUND(I174*H174,2)</f>
        <v>0</v>
      </c>
      <c r="BL174" s="20" t="s">
        <v>216</v>
      </c>
      <c r="BM174" s="227" t="s">
        <v>3214</v>
      </c>
    </row>
    <row r="175" s="2" customFormat="1">
      <c r="A175" s="41"/>
      <c r="B175" s="42"/>
      <c r="C175" s="43"/>
      <c r="D175" s="229" t="s">
        <v>218</v>
      </c>
      <c r="E175" s="43"/>
      <c r="F175" s="230" t="s">
        <v>3215</v>
      </c>
      <c r="G175" s="43"/>
      <c r="H175" s="43"/>
      <c r="I175" s="231"/>
      <c r="J175" s="43"/>
      <c r="K175" s="43"/>
      <c r="L175" s="47"/>
      <c r="M175" s="232"/>
      <c r="N175" s="233"/>
      <c r="O175" s="87"/>
      <c r="P175" s="87"/>
      <c r="Q175" s="87"/>
      <c r="R175" s="87"/>
      <c r="S175" s="87"/>
      <c r="T175" s="88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0" t="s">
        <v>218</v>
      </c>
      <c r="AU175" s="20" t="s">
        <v>81</v>
      </c>
    </row>
    <row r="176" s="13" customFormat="1">
      <c r="A176" s="13"/>
      <c r="B176" s="234"/>
      <c r="C176" s="235"/>
      <c r="D176" s="236" t="s">
        <v>220</v>
      </c>
      <c r="E176" s="237" t="s">
        <v>19</v>
      </c>
      <c r="F176" s="238" t="s">
        <v>221</v>
      </c>
      <c r="G176" s="235"/>
      <c r="H176" s="237" t="s">
        <v>19</v>
      </c>
      <c r="I176" s="239"/>
      <c r="J176" s="235"/>
      <c r="K176" s="235"/>
      <c r="L176" s="240"/>
      <c r="M176" s="241"/>
      <c r="N176" s="242"/>
      <c r="O176" s="242"/>
      <c r="P176" s="242"/>
      <c r="Q176" s="242"/>
      <c r="R176" s="242"/>
      <c r="S176" s="242"/>
      <c r="T176" s="24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4" t="s">
        <v>220</v>
      </c>
      <c r="AU176" s="244" t="s">
        <v>81</v>
      </c>
      <c r="AV176" s="13" t="s">
        <v>79</v>
      </c>
      <c r="AW176" s="13" t="s">
        <v>32</v>
      </c>
      <c r="AX176" s="13" t="s">
        <v>71</v>
      </c>
      <c r="AY176" s="244" t="s">
        <v>209</v>
      </c>
    </row>
    <row r="177" s="13" customFormat="1">
      <c r="A177" s="13"/>
      <c r="B177" s="234"/>
      <c r="C177" s="235"/>
      <c r="D177" s="236" t="s">
        <v>220</v>
      </c>
      <c r="E177" s="237" t="s">
        <v>19</v>
      </c>
      <c r="F177" s="238" t="s">
        <v>3198</v>
      </c>
      <c r="G177" s="235"/>
      <c r="H177" s="237" t="s">
        <v>19</v>
      </c>
      <c r="I177" s="239"/>
      <c r="J177" s="235"/>
      <c r="K177" s="235"/>
      <c r="L177" s="240"/>
      <c r="M177" s="241"/>
      <c r="N177" s="242"/>
      <c r="O177" s="242"/>
      <c r="P177" s="242"/>
      <c r="Q177" s="242"/>
      <c r="R177" s="242"/>
      <c r="S177" s="242"/>
      <c r="T177" s="24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4" t="s">
        <v>220</v>
      </c>
      <c r="AU177" s="244" t="s">
        <v>81</v>
      </c>
      <c r="AV177" s="13" t="s">
        <v>79</v>
      </c>
      <c r="AW177" s="13" t="s">
        <v>32</v>
      </c>
      <c r="AX177" s="13" t="s">
        <v>71</v>
      </c>
      <c r="AY177" s="244" t="s">
        <v>209</v>
      </c>
    </row>
    <row r="178" s="14" customFormat="1">
      <c r="A178" s="14"/>
      <c r="B178" s="245"/>
      <c r="C178" s="246"/>
      <c r="D178" s="236" t="s">
        <v>220</v>
      </c>
      <c r="E178" s="247" t="s">
        <v>19</v>
      </c>
      <c r="F178" s="248" t="s">
        <v>3210</v>
      </c>
      <c r="G178" s="246"/>
      <c r="H178" s="249">
        <v>148.80000000000001</v>
      </c>
      <c r="I178" s="250"/>
      <c r="J178" s="246"/>
      <c r="K178" s="246"/>
      <c r="L178" s="251"/>
      <c r="M178" s="252"/>
      <c r="N178" s="253"/>
      <c r="O178" s="253"/>
      <c r="P178" s="253"/>
      <c r="Q178" s="253"/>
      <c r="R178" s="253"/>
      <c r="S178" s="253"/>
      <c r="T178" s="25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5" t="s">
        <v>220</v>
      </c>
      <c r="AU178" s="255" t="s">
        <v>81</v>
      </c>
      <c r="AV178" s="14" t="s">
        <v>81</v>
      </c>
      <c r="AW178" s="14" t="s">
        <v>32</v>
      </c>
      <c r="AX178" s="14" t="s">
        <v>71</v>
      </c>
      <c r="AY178" s="255" t="s">
        <v>209</v>
      </c>
    </row>
    <row r="179" s="14" customFormat="1">
      <c r="A179" s="14"/>
      <c r="B179" s="245"/>
      <c r="C179" s="246"/>
      <c r="D179" s="236" t="s">
        <v>220</v>
      </c>
      <c r="E179" s="247" t="s">
        <v>19</v>
      </c>
      <c r="F179" s="248" t="s">
        <v>3211</v>
      </c>
      <c r="G179" s="246"/>
      <c r="H179" s="249">
        <v>72</v>
      </c>
      <c r="I179" s="250"/>
      <c r="J179" s="246"/>
      <c r="K179" s="246"/>
      <c r="L179" s="251"/>
      <c r="M179" s="252"/>
      <c r="N179" s="253"/>
      <c r="O179" s="253"/>
      <c r="P179" s="253"/>
      <c r="Q179" s="253"/>
      <c r="R179" s="253"/>
      <c r="S179" s="253"/>
      <c r="T179" s="25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5" t="s">
        <v>220</v>
      </c>
      <c r="AU179" s="255" t="s">
        <v>81</v>
      </c>
      <c r="AV179" s="14" t="s">
        <v>81</v>
      </c>
      <c r="AW179" s="14" t="s">
        <v>32</v>
      </c>
      <c r="AX179" s="14" t="s">
        <v>71</v>
      </c>
      <c r="AY179" s="255" t="s">
        <v>209</v>
      </c>
    </row>
    <row r="180" s="15" customFormat="1">
      <c r="A180" s="15"/>
      <c r="B180" s="256"/>
      <c r="C180" s="257"/>
      <c r="D180" s="236" t="s">
        <v>220</v>
      </c>
      <c r="E180" s="258" t="s">
        <v>19</v>
      </c>
      <c r="F180" s="259" t="s">
        <v>271</v>
      </c>
      <c r="G180" s="257"/>
      <c r="H180" s="260">
        <v>220.80000000000001</v>
      </c>
      <c r="I180" s="261"/>
      <c r="J180" s="257"/>
      <c r="K180" s="257"/>
      <c r="L180" s="262"/>
      <c r="M180" s="263"/>
      <c r="N180" s="264"/>
      <c r="O180" s="264"/>
      <c r="P180" s="264"/>
      <c r="Q180" s="264"/>
      <c r="R180" s="264"/>
      <c r="S180" s="264"/>
      <c r="T180" s="26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6" t="s">
        <v>220</v>
      </c>
      <c r="AU180" s="266" t="s">
        <v>81</v>
      </c>
      <c r="AV180" s="15" t="s">
        <v>216</v>
      </c>
      <c r="AW180" s="15" t="s">
        <v>32</v>
      </c>
      <c r="AX180" s="15" t="s">
        <v>79</v>
      </c>
      <c r="AY180" s="266" t="s">
        <v>209</v>
      </c>
    </row>
    <row r="181" s="2" customFormat="1" ht="16.5" customHeight="1">
      <c r="A181" s="41"/>
      <c r="B181" s="42"/>
      <c r="C181" s="278" t="s">
        <v>272</v>
      </c>
      <c r="D181" s="278" t="s">
        <v>681</v>
      </c>
      <c r="E181" s="279" t="s">
        <v>3216</v>
      </c>
      <c r="F181" s="280" t="s">
        <v>3217</v>
      </c>
      <c r="G181" s="281" t="s">
        <v>659</v>
      </c>
      <c r="H181" s="282">
        <v>19.651</v>
      </c>
      <c r="I181" s="283"/>
      <c r="J181" s="284">
        <f>ROUND(I181*H181,2)</f>
        <v>0</v>
      </c>
      <c r="K181" s="280" t="s">
        <v>19</v>
      </c>
      <c r="L181" s="285"/>
      <c r="M181" s="286" t="s">
        <v>19</v>
      </c>
      <c r="N181" s="287" t="s">
        <v>42</v>
      </c>
      <c r="O181" s="87"/>
      <c r="P181" s="225">
        <f>O181*H181</f>
        <v>0</v>
      </c>
      <c r="Q181" s="225">
        <v>0</v>
      </c>
      <c r="R181" s="225">
        <f>Q181*H181</f>
        <v>0</v>
      </c>
      <c r="S181" s="225">
        <v>0</v>
      </c>
      <c r="T181" s="226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7" t="s">
        <v>250</v>
      </c>
      <c r="AT181" s="227" t="s">
        <v>681</v>
      </c>
      <c r="AU181" s="227" t="s">
        <v>81</v>
      </c>
      <c r="AY181" s="20" t="s">
        <v>209</v>
      </c>
      <c r="BE181" s="228">
        <f>IF(N181="základní",J181,0)</f>
        <v>0</v>
      </c>
      <c r="BF181" s="228">
        <f>IF(N181="snížená",J181,0)</f>
        <v>0</v>
      </c>
      <c r="BG181" s="228">
        <f>IF(N181="zákl. přenesená",J181,0)</f>
        <v>0</v>
      </c>
      <c r="BH181" s="228">
        <f>IF(N181="sníž. přenesená",J181,0)</f>
        <v>0</v>
      </c>
      <c r="BI181" s="228">
        <f>IF(N181="nulová",J181,0)</f>
        <v>0</v>
      </c>
      <c r="BJ181" s="20" t="s">
        <v>79</v>
      </c>
      <c r="BK181" s="228">
        <f>ROUND(I181*H181,2)</f>
        <v>0</v>
      </c>
      <c r="BL181" s="20" t="s">
        <v>216</v>
      </c>
      <c r="BM181" s="227" t="s">
        <v>3218</v>
      </c>
    </row>
    <row r="182" s="13" customFormat="1">
      <c r="A182" s="13"/>
      <c r="B182" s="234"/>
      <c r="C182" s="235"/>
      <c r="D182" s="236" t="s">
        <v>220</v>
      </c>
      <c r="E182" s="237" t="s">
        <v>19</v>
      </c>
      <c r="F182" s="238" t="s">
        <v>3219</v>
      </c>
      <c r="G182" s="235"/>
      <c r="H182" s="237" t="s">
        <v>19</v>
      </c>
      <c r="I182" s="239"/>
      <c r="J182" s="235"/>
      <c r="K182" s="235"/>
      <c r="L182" s="240"/>
      <c r="M182" s="241"/>
      <c r="N182" s="242"/>
      <c r="O182" s="242"/>
      <c r="P182" s="242"/>
      <c r="Q182" s="242"/>
      <c r="R182" s="242"/>
      <c r="S182" s="242"/>
      <c r="T182" s="24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4" t="s">
        <v>220</v>
      </c>
      <c r="AU182" s="244" t="s">
        <v>81</v>
      </c>
      <c r="AV182" s="13" t="s">
        <v>79</v>
      </c>
      <c r="AW182" s="13" t="s">
        <v>32</v>
      </c>
      <c r="AX182" s="13" t="s">
        <v>71</v>
      </c>
      <c r="AY182" s="244" t="s">
        <v>209</v>
      </c>
    </row>
    <row r="183" s="14" customFormat="1">
      <c r="A183" s="14"/>
      <c r="B183" s="245"/>
      <c r="C183" s="246"/>
      <c r="D183" s="236" t="s">
        <v>220</v>
      </c>
      <c r="E183" s="247" t="s">
        <v>19</v>
      </c>
      <c r="F183" s="248" t="s">
        <v>3220</v>
      </c>
      <c r="G183" s="246"/>
      <c r="H183" s="249">
        <v>19.651</v>
      </c>
      <c r="I183" s="250"/>
      <c r="J183" s="246"/>
      <c r="K183" s="246"/>
      <c r="L183" s="251"/>
      <c r="M183" s="252"/>
      <c r="N183" s="253"/>
      <c r="O183" s="253"/>
      <c r="P183" s="253"/>
      <c r="Q183" s="253"/>
      <c r="R183" s="253"/>
      <c r="S183" s="253"/>
      <c r="T183" s="25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5" t="s">
        <v>220</v>
      </c>
      <c r="AU183" s="255" t="s">
        <v>81</v>
      </c>
      <c r="AV183" s="14" t="s">
        <v>81</v>
      </c>
      <c r="AW183" s="14" t="s">
        <v>32</v>
      </c>
      <c r="AX183" s="14" t="s">
        <v>79</v>
      </c>
      <c r="AY183" s="255" t="s">
        <v>209</v>
      </c>
    </row>
    <row r="184" s="13" customFormat="1">
      <c r="A184" s="13"/>
      <c r="B184" s="234"/>
      <c r="C184" s="235"/>
      <c r="D184" s="236" t="s">
        <v>220</v>
      </c>
      <c r="E184" s="237" t="s">
        <v>19</v>
      </c>
      <c r="F184" s="238" t="s">
        <v>3221</v>
      </c>
      <c r="G184" s="235"/>
      <c r="H184" s="237" t="s">
        <v>19</v>
      </c>
      <c r="I184" s="239"/>
      <c r="J184" s="235"/>
      <c r="K184" s="235"/>
      <c r="L184" s="240"/>
      <c r="M184" s="241"/>
      <c r="N184" s="242"/>
      <c r="O184" s="242"/>
      <c r="P184" s="242"/>
      <c r="Q184" s="242"/>
      <c r="R184" s="242"/>
      <c r="S184" s="242"/>
      <c r="T184" s="24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4" t="s">
        <v>220</v>
      </c>
      <c r="AU184" s="244" t="s">
        <v>81</v>
      </c>
      <c r="AV184" s="13" t="s">
        <v>79</v>
      </c>
      <c r="AW184" s="13" t="s">
        <v>32</v>
      </c>
      <c r="AX184" s="13" t="s">
        <v>71</v>
      </c>
      <c r="AY184" s="244" t="s">
        <v>209</v>
      </c>
    </row>
    <row r="185" s="2" customFormat="1" ht="24.15" customHeight="1">
      <c r="A185" s="41"/>
      <c r="B185" s="42"/>
      <c r="C185" s="216" t="s">
        <v>8</v>
      </c>
      <c r="D185" s="216" t="s">
        <v>211</v>
      </c>
      <c r="E185" s="217" t="s">
        <v>3222</v>
      </c>
      <c r="F185" s="218" t="s">
        <v>3223</v>
      </c>
      <c r="G185" s="219" t="s">
        <v>258</v>
      </c>
      <c r="H185" s="220">
        <v>220.80000000000001</v>
      </c>
      <c r="I185" s="221"/>
      <c r="J185" s="222">
        <f>ROUND(I185*H185,2)</f>
        <v>0</v>
      </c>
      <c r="K185" s="218" t="s">
        <v>215</v>
      </c>
      <c r="L185" s="47"/>
      <c r="M185" s="223" t="s">
        <v>19</v>
      </c>
      <c r="N185" s="224" t="s">
        <v>42</v>
      </c>
      <c r="O185" s="87"/>
      <c r="P185" s="225">
        <f>O185*H185</f>
        <v>0</v>
      </c>
      <c r="Q185" s="225">
        <v>0</v>
      </c>
      <c r="R185" s="225">
        <f>Q185*H185</f>
        <v>0</v>
      </c>
      <c r="S185" s="225">
        <v>0</v>
      </c>
      <c r="T185" s="226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27" t="s">
        <v>216</v>
      </c>
      <c r="AT185" s="227" t="s">
        <v>211</v>
      </c>
      <c r="AU185" s="227" t="s">
        <v>81</v>
      </c>
      <c r="AY185" s="20" t="s">
        <v>209</v>
      </c>
      <c r="BE185" s="228">
        <f>IF(N185="základní",J185,0)</f>
        <v>0</v>
      </c>
      <c r="BF185" s="228">
        <f>IF(N185="snížená",J185,0)</f>
        <v>0</v>
      </c>
      <c r="BG185" s="228">
        <f>IF(N185="zákl. přenesená",J185,0)</f>
        <v>0</v>
      </c>
      <c r="BH185" s="228">
        <f>IF(N185="sníž. přenesená",J185,0)</f>
        <v>0</v>
      </c>
      <c r="BI185" s="228">
        <f>IF(N185="nulová",J185,0)</f>
        <v>0</v>
      </c>
      <c r="BJ185" s="20" t="s">
        <v>79</v>
      </c>
      <c r="BK185" s="228">
        <f>ROUND(I185*H185,2)</f>
        <v>0</v>
      </c>
      <c r="BL185" s="20" t="s">
        <v>216</v>
      </c>
      <c r="BM185" s="227" t="s">
        <v>3224</v>
      </c>
    </row>
    <row r="186" s="2" customFormat="1">
      <c r="A186" s="41"/>
      <c r="B186" s="42"/>
      <c r="C186" s="43"/>
      <c r="D186" s="229" t="s">
        <v>218</v>
      </c>
      <c r="E186" s="43"/>
      <c r="F186" s="230" t="s">
        <v>3225</v>
      </c>
      <c r="G186" s="43"/>
      <c r="H186" s="43"/>
      <c r="I186" s="231"/>
      <c r="J186" s="43"/>
      <c r="K186" s="43"/>
      <c r="L186" s="47"/>
      <c r="M186" s="232"/>
      <c r="N186" s="233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0" t="s">
        <v>218</v>
      </c>
      <c r="AU186" s="20" t="s">
        <v>81</v>
      </c>
    </row>
    <row r="187" s="2" customFormat="1" ht="24.15" customHeight="1">
      <c r="A187" s="41"/>
      <c r="B187" s="42"/>
      <c r="C187" s="216" t="s">
        <v>284</v>
      </c>
      <c r="D187" s="216" t="s">
        <v>211</v>
      </c>
      <c r="E187" s="217" t="s">
        <v>3226</v>
      </c>
      <c r="F187" s="218" t="s">
        <v>3227</v>
      </c>
      <c r="G187" s="219" t="s">
        <v>659</v>
      </c>
      <c r="H187" s="220">
        <v>1.121</v>
      </c>
      <c r="I187" s="221"/>
      <c r="J187" s="222">
        <f>ROUND(I187*H187,2)</f>
        <v>0</v>
      </c>
      <c r="K187" s="218" t="s">
        <v>215</v>
      </c>
      <c r="L187" s="47"/>
      <c r="M187" s="223" t="s">
        <v>19</v>
      </c>
      <c r="N187" s="224" t="s">
        <v>42</v>
      </c>
      <c r="O187" s="87"/>
      <c r="P187" s="225">
        <f>O187*H187</f>
        <v>0</v>
      </c>
      <c r="Q187" s="225">
        <v>0.0020999999999999999</v>
      </c>
      <c r="R187" s="225">
        <f>Q187*H187</f>
        <v>0.0023541</v>
      </c>
      <c r="S187" s="225">
        <v>0</v>
      </c>
      <c r="T187" s="226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7" t="s">
        <v>216</v>
      </c>
      <c r="AT187" s="227" t="s">
        <v>211</v>
      </c>
      <c r="AU187" s="227" t="s">
        <v>81</v>
      </c>
      <c r="AY187" s="20" t="s">
        <v>209</v>
      </c>
      <c r="BE187" s="228">
        <f>IF(N187="základní",J187,0)</f>
        <v>0</v>
      </c>
      <c r="BF187" s="228">
        <f>IF(N187="snížená",J187,0)</f>
        <v>0</v>
      </c>
      <c r="BG187" s="228">
        <f>IF(N187="zákl. přenesená",J187,0)</f>
        <v>0</v>
      </c>
      <c r="BH187" s="228">
        <f>IF(N187="sníž. přenesená",J187,0)</f>
        <v>0</v>
      </c>
      <c r="BI187" s="228">
        <f>IF(N187="nulová",J187,0)</f>
        <v>0</v>
      </c>
      <c r="BJ187" s="20" t="s">
        <v>79</v>
      </c>
      <c r="BK187" s="228">
        <f>ROUND(I187*H187,2)</f>
        <v>0</v>
      </c>
      <c r="BL187" s="20" t="s">
        <v>216</v>
      </c>
      <c r="BM187" s="227" t="s">
        <v>3228</v>
      </c>
    </row>
    <row r="188" s="2" customFormat="1">
      <c r="A188" s="41"/>
      <c r="B188" s="42"/>
      <c r="C188" s="43"/>
      <c r="D188" s="229" t="s">
        <v>218</v>
      </c>
      <c r="E188" s="43"/>
      <c r="F188" s="230" t="s">
        <v>3229</v>
      </c>
      <c r="G188" s="43"/>
      <c r="H188" s="43"/>
      <c r="I188" s="231"/>
      <c r="J188" s="43"/>
      <c r="K188" s="43"/>
      <c r="L188" s="47"/>
      <c r="M188" s="232"/>
      <c r="N188" s="233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218</v>
      </c>
      <c r="AU188" s="20" t="s">
        <v>81</v>
      </c>
    </row>
    <row r="189" s="2" customFormat="1" ht="24.15" customHeight="1">
      <c r="A189" s="41"/>
      <c r="B189" s="42"/>
      <c r="C189" s="216" t="s">
        <v>290</v>
      </c>
      <c r="D189" s="216" t="s">
        <v>211</v>
      </c>
      <c r="E189" s="217" t="s">
        <v>3230</v>
      </c>
      <c r="F189" s="218" t="s">
        <v>3231</v>
      </c>
      <c r="G189" s="219" t="s">
        <v>659</v>
      </c>
      <c r="H189" s="220">
        <v>1.121</v>
      </c>
      <c r="I189" s="221"/>
      <c r="J189" s="222">
        <f>ROUND(I189*H189,2)</f>
        <v>0</v>
      </c>
      <c r="K189" s="218" t="s">
        <v>215</v>
      </c>
      <c r="L189" s="47"/>
      <c r="M189" s="223" t="s">
        <v>19</v>
      </c>
      <c r="N189" s="224" t="s">
        <v>42</v>
      </c>
      <c r="O189" s="87"/>
      <c r="P189" s="225">
        <f>O189*H189</f>
        <v>0</v>
      </c>
      <c r="Q189" s="225">
        <v>0.00577</v>
      </c>
      <c r="R189" s="225">
        <f>Q189*H189</f>
        <v>0.0064681699999999996</v>
      </c>
      <c r="S189" s="225">
        <v>0</v>
      </c>
      <c r="T189" s="226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27" t="s">
        <v>216</v>
      </c>
      <c r="AT189" s="227" t="s">
        <v>211</v>
      </c>
      <c r="AU189" s="227" t="s">
        <v>81</v>
      </c>
      <c r="AY189" s="20" t="s">
        <v>209</v>
      </c>
      <c r="BE189" s="228">
        <f>IF(N189="základní",J189,0)</f>
        <v>0</v>
      </c>
      <c r="BF189" s="228">
        <f>IF(N189="snížená",J189,0)</f>
        <v>0</v>
      </c>
      <c r="BG189" s="228">
        <f>IF(N189="zákl. přenesená",J189,0)</f>
        <v>0</v>
      </c>
      <c r="BH189" s="228">
        <f>IF(N189="sníž. přenesená",J189,0)</f>
        <v>0</v>
      </c>
      <c r="BI189" s="228">
        <f>IF(N189="nulová",J189,0)</f>
        <v>0</v>
      </c>
      <c r="BJ189" s="20" t="s">
        <v>79</v>
      </c>
      <c r="BK189" s="228">
        <f>ROUND(I189*H189,2)</f>
        <v>0</v>
      </c>
      <c r="BL189" s="20" t="s">
        <v>216</v>
      </c>
      <c r="BM189" s="227" t="s">
        <v>3232</v>
      </c>
    </row>
    <row r="190" s="2" customFormat="1">
      <c r="A190" s="41"/>
      <c r="B190" s="42"/>
      <c r="C190" s="43"/>
      <c r="D190" s="229" t="s">
        <v>218</v>
      </c>
      <c r="E190" s="43"/>
      <c r="F190" s="230" t="s">
        <v>3233</v>
      </c>
      <c r="G190" s="43"/>
      <c r="H190" s="43"/>
      <c r="I190" s="231"/>
      <c r="J190" s="43"/>
      <c r="K190" s="43"/>
      <c r="L190" s="47"/>
      <c r="M190" s="232"/>
      <c r="N190" s="233"/>
      <c r="O190" s="87"/>
      <c r="P190" s="87"/>
      <c r="Q190" s="87"/>
      <c r="R190" s="87"/>
      <c r="S190" s="87"/>
      <c r="T190" s="88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0" t="s">
        <v>218</v>
      </c>
      <c r="AU190" s="20" t="s">
        <v>81</v>
      </c>
    </row>
    <row r="191" s="13" customFormat="1">
      <c r="A191" s="13"/>
      <c r="B191" s="234"/>
      <c r="C191" s="235"/>
      <c r="D191" s="236" t="s">
        <v>220</v>
      </c>
      <c r="E191" s="237" t="s">
        <v>19</v>
      </c>
      <c r="F191" s="238" t="s">
        <v>221</v>
      </c>
      <c r="G191" s="235"/>
      <c r="H191" s="237" t="s">
        <v>19</v>
      </c>
      <c r="I191" s="239"/>
      <c r="J191" s="235"/>
      <c r="K191" s="235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220</v>
      </c>
      <c r="AU191" s="244" t="s">
        <v>81</v>
      </c>
      <c r="AV191" s="13" t="s">
        <v>79</v>
      </c>
      <c r="AW191" s="13" t="s">
        <v>32</v>
      </c>
      <c r="AX191" s="13" t="s">
        <v>71</v>
      </c>
      <c r="AY191" s="244" t="s">
        <v>209</v>
      </c>
    </row>
    <row r="192" s="13" customFormat="1">
      <c r="A192" s="13"/>
      <c r="B192" s="234"/>
      <c r="C192" s="235"/>
      <c r="D192" s="236" t="s">
        <v>220</v>
      </c>
      <c r="E192" s="237" t="s">
        <v>19</v>
      </c>
      <c r="F192" s="238" t="s">
        <v>3198</v>
      </c>
      <c r="G192" s="235"/>
      <c r="H192" s="237" t="s">
        <v>19</v>
      </c>
      <c r="I192" s="239"/>
      <c r="J192" s="235"/>
      <c r="K192" s="235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220</v>
      </c>
      <c r="AU192" s="244" t="s">
        <v>81</v>
      </c>
      <c r="AV192" s="13" t="s">
        <v>79</v>
      </c>
      <c r="AW192" s="13" t="s">
        <v>32</v>
      </c>
      <c r="AX192" s="13" t="s">
        <v>71</v>
      </c>
      <c r="AY192" s="244" t="s">
        <v>209</v>
      </c>
    </row>
    <row r="193" s="13" customFormat="1">
      <c r="A193" s="13"/>
      <c r="B193" s="234"/>
      <c r="C193" s="235"/>
      <c r="D193" s="236" t="s">
        <v>220</v>
      </c>
      <c r="E193" s="237" t="s">
        <v>19</v>
      </c>
      <c r="F193" s="238" t="s">
        <v>3234</v>
      </c>
      <c r="G193" s="235"/>
      <c r="H193" s="237" t="s">
        <v>19</v>
      </c>
      <c r="I193" s="239"/>
      <c r="J193" s="235"/>
      <c r="K193" s="235"/>
      <c r="L193" s="240"/>
      <c r="M193" s="241"/>
      <c r="N193" s="242"/>
      <c r="O193" s="242"/>
      <c r="P193" s="242"/>
      <c r="Q193" s="242"/>
      <c r="R193" s="242"/>
      <c r="S193" s="242"/>
      <c r="T193" s="24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4" t="s">
        <v>220</v>
      </c>
      <c r="AU193" s="244" t="s">
        <v>81</v>
      </c>
      <c r="AV193" s="13" t="s">
        <v>79</v>
      </c>
      <c r="AW193" s="13" t="s">
        <v>32</v>
      </c>
      <c r="AX193" s="13" t="s">
        <v>71</v>
      </c>
      <c r="AY193" s="244" t="s">
        <v>209</v>
      </c>
    </row>
    <row r="194" s="14" customFormat="1">
      <c r="A194" s="14"/>
      <c r="B194" s="245"/>
      <c r="C194" s="246"/>
      <c r="D194" s="236" t="s">
        <v>220</v>
      </c>
      <c r="E194" s="247" t="s">
        <v>19</v>
      </c>
      <c r="F194" s="248" t="s">
        <v>3235</v>
      </c>
      <c r="G194" s="246"/>
      <c r="H194" s="249">
        <v>1.121</v>
      </c>
      <c r="I194" s="250"/>
      <c r="J194" s="246"/>
      <c r="K194" s="246"/>
      <c r="L194" s="251"/>
      <c r="M194" s="252"/>
      <c r="N194" s="253"/>
      <c r="O194" s="253"/>
      <c r="P194" s="253"/>
      <c r="Q194" s="253"/>
      <c r="R194" s="253"/>
      <c r="S194" s="253"/>
      <c r="T194" s="25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5" t="s">
        <v>220</v>
      </c>
      <c r="AU194" s="255" t="s">
        <v>81</v>
      </c>
      <c r="AV194" s="14" t="s">
        <v>81</v>
      </c>
      <c r="AW194" s="14" t="s">
        <v>32</v>
      </c>
      <c r="AX194" s="14" t="s">
        <v>79</v>
      </c>
      <c r="AY194" s="255" t="s">
        <v>209</v>
      </c>
    </row>
    <row r="195" s="2" customFormat="1" ht="16.5" customHeight="1">
      <c r="A195" s="41"/>
      <c r="B195" s="42"/>
      <c r="C195" s="278" t="s">
        <v>296</v>
      </c>
      <c r="D195" s="278" t="s">
        <v>681</v>
      </c>
      <c r="E195" s="279" t="s">
        <v>3236</v>
      </c>
      <c r="F195" s="280" t="s">
        <v>3237</v>
      </c>
      <c r="G195" s="281" t="s">
        <v>659</v>
      </c>
      <c r="H195" s="282">
        <v>1.121</v>
      </c>
      <c r="I195" s="283"/>
      <c r="J195" s="284">
        <f>ROUND(I195*H195,2)</f>
        <v>0</v>
      </c>
      <c r="K195" s="280" t="s">
        <v>215</v>
      </c>
      <c r="L195" s="285"/>
      <c r="M195" s="286" t="s">
        <v>19</v>
      </c>
      <c r="N195" s="287" t="s">
        <v>42</v>
      </c>
      <c r="O195" s="87"/>
      <c r="P195" s="225">
        <f>O195*H195</f>
        <v>0</v>
      </c>
      <c r="Q195" s="225">
        <v>1</v>
      </c>
      <c r="R195" s="225">
        <f>Q195*H195</f>
        <v>1.121</v>
      </c>
      <c r="S195" s="225">
        <v>0</v>
      </c>
      <c r="T195" s="226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27" t="s">
        <v>250</v>
      </c>
      <c r="AT195" s="227" t="s">
        <v>681</v>
      </c>
      <c r="AU195" s="227" t="s">
        <v>81</v>
      </c>
      <c r="AY195" s="20" t="s">
        <v>209</v>
      </c>
      <c r="BE195" s="228">
        <f>IF(N195="základní",J195,0)</f>
        <v>0</v>
      </c>
      <c r="BF195" s="228">
        <f>IF(N195="snížená",J195,0)</f>
        <v>0</v>
      </c>
      <c r="BG195" s="228">
        <f>IF(N195="zákl. přenesená",J195,0)</f>
        <v>0</v>
      </c>
      <c r="BH195" s="228">
        <f>IF(N195="sníž. přenesená",J195,0)</f>
        <v>0</v>
      </c>
      <c r="BI195" s="228">
        <f>IF(N195="nulová",J195,0)</f>
        <v>0</v>
      </c>
      <c r="BJ195" s="20" t="s">
        <v>79</v>
      </c>
      <c r="BK195" s="228">
        <f>ROUND(I195*H195,2)</f>
        <v>0</v>
      </c>
      <c r="BL195" s="20" t="s">
        <v>216</v>
      </c>
      <c r="BM195" s="227" t="s">
        <v>3238</v>
      </c>
    </row>
    <row r="196" s="14" customFormat="1">
      <c r="A196" s="14"/>
      <c r="B196" s="245"/>
      <c r="C196" s="246"/>
      <c r="D196" s="236" t="s">
        <v>220</v>
      </c>
      <c r="E196" s="247" t="s">
        <v>19</v>
      </c>
      <c r="F196" s="248" t="s">
        <v>3235</v>
      </c>
      <c r="G196" s="246"/>
      <c r="H196" s="249">
        <v>1.121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220</v>
      </c>
      <c r="AU196" s="255" t="s">
        <v>81</v>
      </c>
      <c r="AV196" s="14" t="s">
        <v>81</v>
      </c>
      <c r="AW196" s="14" t="s">
        <v>32</v>
      </c>
      <c r="AX196" s="14" t="s">
        <v>79</v>
      </c>
      <c r="AY196" s="255" t="s">
        <v>209</v>
      </c>
    </row>
    <row r="197" s="13" customFormat="1">
      <c r="A197" s="13"/>
      <c r="B197" s="234"/>
      <c r="C197" s="235"/>
      <c r="D197" s="236" t="s">
        <v>220</v>
      </c>
      <c r="E197" s="237" t="s">
        <v>19</v>
      </c>
      <c r="F197" s="238" t="s">
        <v>3239</v>
      </c>
      <c r="G197" s="235"/>
      <c r="H197" s="237" t="s">
        <v>19</v>
      </c>
      <c r="I197" s="239"/>
      <c r="J197" s="235"/>
      <c r="K197" s="235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220</v>
      </c>
      <c r="AU197" s="244" t="s">
        <v>81</v>
      </c>
      <c r="AV197" s="13" t="s">
        <v>79</v>
      </c>
      <c r="AW197" s="13" t="s">
        <v>32</v>
      </c>
      <c r="AX197" s="13" t="s">
        <v>71</v>
      </c>
      <c r="AY197" s="244" t="s">
        <v>209</v>
      </c>
    </row>
    <row r="198" s="2" customFormat="1" ht="24.15" customHeight="1">
      <c r="A198" s="41"/>
      <c r="B198" s="42"/>
      <c r="C198" s="216" t="s">
        <v>304</v>
      </c>
      <c r="D198" s="216" t="s">
        <v>211</v>
      </c>
      <c r="E198" s="217" t="s">
        <v>3240</v>
      </c>
      <c r="F198" s="218" t="s">
        <v>3241</v>
      </c>
      <c r="G198" s="219" t="s">
        <v>659</v>
      </c>
      <c r="H198" s="220">
        <v>1.121</v>
      </c>
      <c r="I198" s="221"/>
      <c r="J198" s="222">
        <f>ROUND(I198*H198,2)</f>
        <v>0</v>
      </c>
      <c r="K198" s="218" t="s">
        <v>215</v>
      </c>
      <c r="L198" s="47"/>
      <c r="M198" s="223" t="s">
        <v>19</v>
      </c>
      <c r="N198" s="224" t="s">
        <v>42</v>
      </c>
      <c r="O198" s="87"/>
      <c r="P198" s="225">
        <f>O198*H198</f>
        <v>0</v>
      </c>
      <c r="Q198" s="225">
        <v>0.00072000000000000005</v>
      </c>
      <c r="R198" s="225">
        <f>Q198*H198</f>
        <v>0.00080712000000000004</v>
      </c>
      <c r="S198" s="225">
        <v>0</v>
      </c>
      <c r="T198" s="226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7" t="s">
        <v>216</v>
      </c>
      <c r="AT198" s="227" t="s">
        <v>211</v>
      </c>
      <c r="AU198" s="227" t="s">
        <v>81</v>
      </c>
      <c r="AY198" s="20" t="s">
        <v>209</v>
      </c>
      <c r="BE198" s="228">
        <f>IF(N198="základní",J198,0)</f>
        <v>0</v>
      </c>
      <c r="BF198" s="228">
        <f>IF(N198="snížená",J198,0)</f>
        <v>0</v>
      </c>
      <c r="BG198" s="228">
        <f>IF(N198="zákl. přenesená",J198,0)</f>
        <v>0</v>
      </c>
      <c r="BH198" s="228">
        <f>IF(N198="sníž. přenesená",J198,0)</f>
        <v>0</v>
      </c>
      <c r="BI198" s="228">
        <f>IF(N198="nulová",J198,0)</f>
        <v>0</v>
      </c>
      <c r="BJ198" s="20" t="s">
        <v>79</v>
      </c>
      <c r="BK198" s="228">
        <f>ROUND(I198*H198,2)</f>
        <v>0</v>
      </c>
      <c r="BL198" s="20" t="s">
        <v>216</v>
      </c>
      <c r="BM198" s="227" t="s">
        <v>3242</v>
      </c>
    </row>
    <row r="199" s="2" customFormat="1">
      <c r="A199" s="41"/>
      <c r="B199" s="42"/>
      <c r="C199" s="43"/>
      <c r="D199" s="229" t="s">
        <v>218</v>
      </c>
      <c r="E199" s="43"/>
      <c r="F199" s="230" t="s">
        <v>3243</v>
      </c>
      <c r="G199" s="43"/>
      <c r="H199" s="43"/>
      <c r="I199" s="231"/>
      <c r="J199" s="43"/>
      <c r="K199" s="43"/>
      <c r="L199" s="47"/>
      <c r="M199" s="232"/>
      <c r="N199" s="233"/>
      <c r="O199" s="87"/>
      <c r="P199" s="87"/>
      <c r="Q199" s="87"/>
      <c r="R199" s="87"/>
      <c r="S199" s="87"/>
      <c r="T199" s="88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0" t="s">
        <v>218</v>
      </c>
      <c r="AU199" s="20" t="s">
        <v>81</v>
      </c>
    </row>
    <row r="200" s="2" customFormat="1" ht="37.8" customHeight="1">
      <c r="A200" s="41"/>
      <c r="B200" s="42"/>
      <c r="C200" s="216" t="s">
        <v>311</v>
      </c>
      <c r="D200" s="216" t="s">
        <v>211</v>
      </c>
      <c r="E200" s="217" t="s">
        <v>3244</v>
      </c>
      <c r="F200" s="218" t="s">
        <v>3245</v>
      </c>
      <c r="G200" s="219" t="s">
        <v>362</v>
      </c>
      <c r="H200" s="220">
        <v>146.47499999999999</v>
      </c>
      <c r="I200" s="221"/>
      <c r="J200" s="222">
        <f>ROUND(I200*H200,2)</f>
        <v>0</v>
      </c>
      <c r="K200" s="218" t="s">
        <v>215</v>
      </c>
      <c r="L200" s="47"/>
      <c r="M200" s="223" t="s">
        <v>19</v>
      </c>
      <c r="N200" s="224" t="s">
        <v>42</v>
      </c>
      <c r="O200" s="87"/>
      <c r="P200" s="225">
        <f>O200*H200</f>
        <v>0</v>
      </c>
      <c r="Q200" s="225">
        <v>0</v>
      </c>
      <c r="R200" s="225">
        <f>Q200*H200</f>
        <v>0</v>
      </c>
      <c r="S200" s="225">
        <v>0</v>
      </c>
      <c r="T200" s="226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7" t="s">
        <v>216</v>
      </c>
      <c r="AT200" s="227" t="s">
        <v>211</v>
      </c>
      <c r="AU200" s="227" t="s">
        <v>81</v>
      </c>
      <c r="AY200" s="20" t="s">
        <v>209</v>
      </c>
      <c r="BE200" s="228">
        <f>IF(N200="základní",J200,0)</f>
        <v>0</v>
      </c>
      <c r="BF200" s="228">
        <f>IF(N200="snížená",J200,0)</f>
        <v>0</v>
      </c>
      <c r="BG200" s="228">
        <f>IF(N200="zákl. přenesená",J200,0)</f>
        <v>0</v>
      </c>
      <c r="BH200" s="228">
        <f>IF(N200="sníž. přenesená",J200,0)</f>
        <v>0</v>
      </c>
      <c r="BI200" s="228">
        <f>IF(N200="nulová",J200,0)</f>
        <v>0</v>
      </c>
      <c r="BJ200" s="20" t="s">
        <v>79</v>
      </c>
      <c r="BK200" s="228">
        <f>ROUND(I200*H200,2)</f>
        <v>0</v>
      </c>
      <c r="BL200" s="20" t="s">
        <v>216</v>
      </c>
      <c r="BM200" s="227" t="s">
        <v>3246</v>
      </c>
    </row>
    <row r="201" s="2" customFormat="1">
      <c r="A201" s="41"/>
      <c r="B201" s="42"/>
      <c r="C201" s="43"/>
      <c r="D201" s="229" t="s">
        <v>218</v>
      </c>
      <c r="E201" s="43"/>
      <c r="F201" s="230" t="s">
        <v>3247</v>
      </c>
      <c r="G201" s="43"/>
      <c r="H201" s="43"/>
      <c r="I201" s="231"/>
      <c r="J201" s="43"/>
      <c r="K201" s="43"/>
      <c r="L201" s="47"/>
      <c r="M201" s="232"/>
      <c r="N201" s="233"/>
      <c r="O201" s="87"/>
      <c r="P201" s="87"/>
      <c r="Q201" s="87"/>
      <c r="R201" s="87"/>
      <c r="S201" s="87"/>
      <c r="T201" s="88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T201" s="20" t="s">
        <v>218</v>
      </c>
      <c r="AU201" s="20" t="s">
        <v>81</v>
      </c>
    </row>
    <row r="202" s="13" customFormat="1">
      <c r="A202" s="13"/>
      <c r="B202" s="234"/>
      <c r="C202" s="235"/>
      <c r="D202" s="236" t="s">
        <v>220</v>
      </c>
      <c r="E202" s="237" t="s">
        <v>19</v>
      </c>
      <c r="F202" s="238" t="s">
        <v>3248</v>
      </c>
      <c r="G202" s="235"/>
      <c r="H202" s="237" t="s">
        <v>19</v>
      </c>
      <c r="I202" s="239"/>
      <c r="J202" s="235"/>
      <c r="K202" s="235"/>
      <c r="L202" s="240"/>
      <c r="M202" s="241"/>
      <c r="N202" s="242"/>
      <c r="O202" s="242"/>
      <c r="P202" s="242"/>
      <c r="Q202" s="242"/>
      <c r="R202" s="242"/>
      <c r="S202" s="242"/>
      <c r="T202" s="24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4" t="s">
        <v>220</v>
      </c>
      <c r="AU202" s="244" t="s">
        <v>81</v>
      </c>
      <c r="AV202" s="13" t="s">
        <v>79</v>
      </c>
      <c r="AW202" s="13" t="s">
        <v>32</v>
      </c>
      <c r="AX202" s="13" t="s">
        <v>71</v>
      </c>
      <c r="AY202" s="244" t="s">
        <v>209</v>
      </c>
    </row>
    <row r="203" s="14" customFormat="1">
      <c r="A203" s="14"/>
      <c r="B203" s="245"/>
      <c r="C203" s="246"/>
      <c r="D203" s="236" t="s">
        <v>220</v>
      </c>
      <c r="E203" s="247" t="s">
        <v>19</v>
      </c>
      <c r="F203" s="248" t="s">
        <v>3249</v>
      </c>
      <c r="G203" s="246"/>
      <c r="H203" s="249">
        <v>146.47499999999999</v>
      </c>
      <c r="I203" s="250"/>
      <c r="J203" s="246"/>
      <c r="K203" s="246"/>
      <c r="L203" s="251"/>
      <c r="M203" s="252"/>
      <c r="N203" s="253"/>
      <c r="O203" s="253"/>
      <c r="P203" s="253"/>
      <c r="Q203" s="253"/>
      <c r="R203" s="253"/>
      <c r="S203" s="253"/>
      <c r="T203" s="25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5" t="s">
        <v>220</v>
      </c>
      <c r="AU203" s="255" t="s">
        <v>81</v>
      </c>
      <c r="AV203" s="14" t="s">
        <v>81</v>
      </c>
      <c r="AW203" s="14" t="s">
        <v>32</v>
      </c>
      <c r="AX203" s="14" t="s">
        <v>79</v>
      </c>
      <c r="AY203" s="255" t="s">
        <v>209</v>
      </c>
    </row>
    <row r="204" s="2" customFormat="1" ht="37.8" customHeight="1">
      <c r="A204" s="41"/>
      <c r="B204" s="42"/>
      <c r="C204" s="216" t="s">
        <v>317</v>
      </c>
      <c r="D204" s="216" t="s">
        <v>211</v>
      </c>
      <c r="E204" s="217" t="s">
        <v>598</v>
      </c>
      <c r="F204" s="218" t="s">
        <v>599</v>
      </c>
      <c r="G204" s="219" t="s">
        <v>362</v>
      </c>
      <c r="H204" s="220">
        <v>376.83600000000001</v>
      </c>
      <c r="I204" s="221"/>
      <c r="J204" s="222">
        <f>ROUND(I204*H204,2)</f>
        <v>0</v>
      </c>
      <c r="K204" s="218" t="s">
        <v>215</v>
      </c>
      <c r="L204" s="47"/>
      <c r="M204" s="223" t="s">
        <v>19</v>
      </c>
      <c r="N204" s="224" t="s">
        <v>42</v>
      </c>
      <c r="O204" s="87"/>
      <c r="P204" s="225">
        <f>O204*H204</f>
        <v>0</v>
      </c>
      <c r="Q204" s="225">
        <v>0</v>
      </c>
      <c r="R204" s="225">
        <f>Q204*H204</f>
        <v>0</v>
      </c>
      <c r="S204" s="225">
        <v>0</v>
      </c>
      <c r="T204" s="226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7" t="s">
        <v>216</v>
      </c>
      <c r="AT204" s="227" t="s">
        <v>211</v>
      </c>
      <c r="AU204" s="227" t="s">
        <v>81</v>
      </c>
      <c r="AY204" s="20" t="s">
        <v>209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20" t="s">
        <v>79</v>
      </c>
      <c r="BK204" s="228">
        <f>ROUND(I204*H204,2)</f>
        <v>0</v>
      </c>
      <c r="BL204" s="20" t="s">
        <v>216</v>
      </c>
      <c r="BM204" s="227" t="s">
        <v>3250</v>
      </c>
    </row>
    <row r="205" s="2" customFormat="1">
      <c r="A205" s="41"/>
      <c r="B205" s="42"/>
      <c r="C205" s="43"/>
      <c r="D205" s="229" t="s">
        <v>218</v>
      </c>
      <c r="E205" s="43"/>
      <c r="F205" s="230" t="s">
        <v>601</v>
      </c>
      <c r="G205" s="43"/>
      <c r="H205" s="43"/>
      <c r="I205" s="231"/>
      <c r="J205" s="43"/>
      <c r="K205" s="43"/>
      <c r="L205" s="47"/>
      <c r="M205" s="232"/>
      <c r="N205" s="233"/>
      <c r="O205" s="87"/>
      <c r="P205" s="87"/>
      <c r="Q205" s="87"/>
      <c r="R205" s="87"/>
      <c r="S205" s="87"/>
      <c r="T205" s="88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20" t="s">
        <v>218</v>
      </c>
      <c r="AU205" s="20" t="s">
        <v>81</v>
      </c>
    </row>
    <row r="206" s="13" customFormat="1">
      <c r="A206" s="13"/>
      <c r="B206" s="234"/>
      <c r="C206" s="235"/>
      <c r="D206" s="236" t="s">
        <v>220</v>
      </c>
      <c r="E206" s="237" t="s">
        <v>19</v>
      </c>
      <c r="F206" s="238" t="s">
        <v>604</v>
      </c>
      <c r="G206" s="235"/>
      <c r="H206" s="237" t="s">
        <v>19</v>
      </c>
      <c r="I206" s="239"/>
      <c r="J206" s="235"/>
      <c r="K206" s="235"/>
      <c r="L206" s="240"/>
      <c r="M206" s="241"/>
      <c r="N206" s="242"/>
      <c r="O206" s="242"/>
      <c r="P206" s="242"/>
      <c r="Q206" s="242"/>
      <c r="R206" s="242"/>
      <c r="S206" s="242"/>
      <c r="T206" s="24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4" t="s">
        <v>220</v>
      </c>
      <c r="AU206" s="244" t="s">
        <v>81</v>
      </c>
      <c r="AV206" s="13" t="s">
        <v>79</v>
      </c>
      <c r="AW206" s="13" t="s">
        <v>32</v>
      </c>
      <c r="AX206" s="13" t="s">
        <v>71</v>
      </c>
      <c r="AY206" s="244" t="s">
        <v>209</v>
      </c>
    </row>
    <row r="207" s="14" customFormat="1">
      <c r="A207" s="14"/>
      <c r="B207" s="245"/>
      <c r="C207" s="246"/>
      <c r="D207" s="236" t="s">
        <v>220</v>
      </c>
      <c r="E207" s="247" t="s">
        <v>19</v>
      </c>
      <c r="F207" s="248" t="s">
        <v>3251</v>
      </c>
      <c r="G207" s="246"/>
      <c r="H207" s="249">
        <v>22</v>
      </c>
      <c r="I207" s="250"/>
      <c r="J207" s="246"/>
      <c r="K207" s="246"/>
      <c r="L207" s="251"/>
      <c r="M207" s="252"/>
      <c r="N207" s="253"/>
      <c r="O207" s="253"/>
      <c r="P207" s="253"/>
      <c r="Q207" s="253"/>
      <c r="R207" s="253"/>
      <c r="S207" s="253"/>
      <c r="T207" s="25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5" t="s">
        <v>220</v>
      </c>
      <c r="AU207" s="255" t="s">
        <v>81</v>
      </c>
      <c r="AV207" s="14" t="s">
        <v>81</v>
      </c>
      <c r="AW207" s="14" t="s">
        <v>32</v>
      </c>
      <c r="AX207" s="14" t="s">
        <v>71</v>
      </c>
      <c r="AY207" s="255" t="s">
        <v>209</v>
      </c>
    </row>
    <row r="208" s="13" customFormat="1">
      <c r="A208" s="13"/>
      <c r="B208" s="234"/>
      <c r="C208" s="235"/>
      <c r="D208" s="236" t="s">
        <v>220</v>
      </c>
      <c r="E208" s="237" t="s">
        <v>19</v>
      </c>
      <c r="F208" s="238" t="s">
        <v>3252</v>
      </c>
      <c r="G208" s="235"/>
      <c r="H208" s="237" t="s">
        <v>19</v>
      </c>
      <c r="I208" s="239"/>
      <c r="J208" s="235"/>
      <c r="K208" s="235"/>
      <c r="L208" s="240"/>
      <c r="M208" s="241"/>
      <c r="N208" s="242"/>
      <c r="O208" s="242"/>
      <c r="P208" s="242"/>
      <c r="Q208" s="242"/>
      <c r="R208" s="242"/>
      <c r="S208" s="242"/>
      <c r="T208" s="24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4" t="s">
        <v>220</v>
      </c>
      <c r="AU208" s="244" t="s">
        <v>81</v>
      </c>
      <c r="AV208" s="13" t="s">
        <v>79</v>
      </c>
      <c r="AW208" s="13" t="s">
        <v>32</v>
      </c>
      <c r="AX208" s="13" t="s">
        <v>71</v>
      </c>
      <c r="AY208" s="244" t="s">
        <v>209</v>
      </c>
    </row>
    <row r="209" s="14" customFormat="1">
      <c r="A209" s="14"/>
      <c r="B209" s="245"/>
      <c r="C209" s="246"/>
      <c r="D209" s="236" t="s">
        <v>220</v>
      </c>
      <c r="E209" s="247" t="s">
        <v>19</v>
      </c>
      <c r="F209" s="248" t="s">
        <v>3253</v>
      </c>
      <c r="G209" s="246"/>
      <c r="H209" s="249">
        <v>56.159999999999997</v>
      </c>
      <c r="I209" s="250"/>
      <c r="J209" s="246"/>
      <c r="K209" s="246"/>
      <c r="L209" s="251"/>
      <c r="M209" s="252"/>
      <c r="N209" s="253"/>
      <c r="O209" s="253"/>
      <c r="P209" s="253"/>
      <c r="Q209" s="253"/>
      <c r="R209" s="253"/>
      <c r="S209" s="253"/>
      <c r="T209" s="25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5" t="s">
        <v>220</v>
      </c>
      <c r="AU209" s="255" t="s">
        <v>81</v>
      </c>
      <c r="AV209" s="14" t="s">
        <v>81</v>
      </c>
      <c r="AW209" s="14" t="s">
        <v>32</v>
      </c>
      <c r="AX209" s="14" t="s">
        <v>71</v>
      </c>
      <c r="AY209" s="255" t="s">
        <v>209</v>
      </c>
    </row>
    <row r="210" s="13" customFormat="1">
      <c r="A210" s="13"/>
      <c r="B210" s="234"/>
      <c r="C210" s="235"/>
      <c r="D210" s="236" t="s">
        <v>220</v>
      </c>
      <c r="E210" s="237" t="s">
        <v>19</v>
      </c>
      <c r="F210" s="238" t="s">
        <v>3254</v>
      </c>
      <c r="G210" s="235"/>
      <c r="H210" s="237" t="s">
        <v>19</v>
      </c>
      <c r="I210" s="239"/>
      <c r="J210" s="235"/>
      <c r="K210" s="235"/>
      <c r="L210" s="240"/>
      <c r="M210" s="241"/>
      <c r="N210" s="242"/>
      <c r="O210" s="242"/>
      <c r="P210" s="242"/>
      <c r="Q210" s="242"/>
      <c r="R210" s="242"/>
      <c r="S210" s="242"/>
      <c r="T210" s="24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4" t="s">
        <v>220</v>
      </c>
      <c r="AU210" s="244" t="s">
        <v>81</v>
      </c>
      <c r="AV210" s="13" t="s">
        <v>79</v>
      </c>
      <c r="AW210" s="13" t="s">
        <v>32</v>
      </c>
      <c r="AX210" s="13" t="s">
        <v>71</v>
      </c>
      <c r="AY210" s="244" t="s">
        <v>209</v>
      </c>
    </row>
    <row r="211" s="14" customFormat="1">
      <c r="A211" s="14"/>
      <c r="B211" s="245"/>
      <c r="C211" s="246"/>
      <c r="D211" s="236" t="s">
        <v>220</v>
      </c>
      <c r="E211" s="247" t="s">
        <v>19</v>
      </c>
      <c r="F211" s="248" t="s">
        <v>3255</v>
      </c>
      <c r="G211" s="246"/>
      <c r="H211" s="249">
        <v>209.25</v>
      </c>
      <c r="I211" s="250"/>
      <c r="J211" s="246"/>
      <c r="K211" s="246"/>
      <c r="L211" s="251"/>
      <c r="M211" s="252"/>
      <c r="N211" s="253"/>
      <c r="O211" s="253"/>
      <c r="P211" s="253"/>
      <c r="Q211" s="253"/>
      <c r="R211" s="253"/>
      <c r="S211" s="253"/>
      <c r="T211" s="25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5" t="s">
        <v>220</v>
      </c>
      <c r="AU211" s="255" t="s">
        <v>81</v>
      </c>
      <c r="AV211" s="14" t="s">
        <v>81</v>
      </c>
      <c r="AW211" s="14" t="s">
        <v>32</v>
      </c>
      <c r="AX211" s="14" t="s">
        <v>71</v>
      </c>
      <c r="AY211" s="255" t="s">
        <v>209</v>
      </c>
    </row>
    <row r="212" s="16" customFormat="1">
      <c r="A212" s="16"/>
      <c r="B212" s="267"/>
      <c r="C212" s="268"/>
      <c r="D212" s="236" t="s">
        <v>220</v>
      </c>
      <c r="E212" s="269" t="s">
        <v>19</v>
      </c>
      <c r="F212" s="270" t="s">
        <v>370</v>
      </c>
      <c r="G212" s="268"/>
      <c r="H212" s="271">
        <v>287.40999999999997</v>
      </c>
      <c r="I212" s="272"/>
      <c r="J212" s="268"/>
      <c r="K212" s="268"/>
      <c r="L212" s="273"/>
      <c r="M212" s="274"/>
      <c r="N212" s="275"/>
      <c r="O212" s="275"/>
      <c r="P212" s="275"/>
      <c r="Q212" s="275"/>
      <c r="R212" s="275"/>
      <c r="S212" s="275"/>
      <c r="T212" s="27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T212" s="277" t="s">
        <v>220</v>
      </c>
      <c r="AU212" s="277" t="s">
        <v>81</v>
      </c>
      <c r="AV212" s="16" t="s">
        <v>146</v>
      </c>
      <c r="AW212" s="16" t="s">
        <v>32</v>
      </c>
      <c r="AX212" s="16" t="s">
        <v>71</v>
      </c>
      <c r="AY212" s="277" t="s">
        <v>209</v>
      </c>
    </row>
    <row r="213" s="13" customFormat="1">
      <c r="A213" s="13"/>
      <c r="B213" s="234"/>
      <c r="C213" s="235"/>
      <c r="D213" s="236" t="s">
        <v>220</v>
      </c>
      <c r="E213" s="237" t="s">
        <v>19</v>
      </c>
      <c r="F213" s="238" t="s">
        <v>615</v>
      </c>
      <c r="G213" s="235"/>
      <c r="H213" s="237" t="s">
        <v>19</v>
      </c>
      <c r="I213" s="239"/>
      <c r="J213" s="235"/>
      <c r="K213" s="235"/>
      <c r="L213" s="240"/>
      <c r="M213" s="241"/>
      <c r="N213" s="242"/>
      <c r="O213" s="242"/>
      <c r="P213" s="242"/>
      <c r="Q213" s="242"/>
      <c r="R213" s="242"/>
      <c r="S213" s="242"/>
      <c r="T213" s="24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4" t="s">
        <v>220</v>
      </c>
      <c r="AU213" s="244" t="s">
        <v>81</v>
      </c>
      <c r="AV213" s="13" t="s">
        <v>79</v>
      </c>
      <c r="AW213" s="13" t="s">
        <v>32</v>
      </c>
      <c r="AX213" s="13" t="s">
        <v>71</v>
      </c>
      <c r="AY213" s="244" t="s">
        <v>209</v>
      </c>
    </row>
    <row r="214" s="14" customFormat="1">
      <c r="A214" s="14"/>
      <c r="B214" s="245"/>
      <c r="C214" s="246"/>
      <c r="D214" s="236" t="s">
        <v>220</v>
      </c>
      <c r="E214" s="247" t="s">
        <v>19</v>
      </c>
      <c r="F214" s="248" t="s">
        <v>3256</v>
      </c>
      <c r="G214" s="246"/>
      <c r="H214" s="249">
        <v>22</v>
      </c>
      <c r="I214" s="250"/>
      <c r="J214" s="246"/>
      <c r="K214" s="246"/>
      <c r="L214" s="251"/>
      <c r="M214" s="252"/>
      <c r="N214" s="253"/>
      <c r="O214" s="253"/>
      <c r="P214" s="253"/>
      <c r="Q214" s="253"/>
      <c r="R214" s="253"/>
      <c r="S214" s="253"/>
      <c r="T214" s="25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5" t="s">
        <v>220</v>
      </c>
      <c r="AU214" s="255" t="s">
        <v>81</v>
      </c>
      <c r="AV214" s="14" t="s">
        <v>81</v>
      </c>
      <c r="AW214" s="14" t="s">
        <v>32</v>
      </c>
      <c r="AX214" s="14" t="s">
        <v>71</v>
      </c>
      <c r="AY214" s="255" t="s">
        <v>209</v>
      </c>
    </row>
    <row r="215" s="13" customFormat="1">
      <c r="A215" s="13"/>
      <c r="B215" s="234"/>
      <c r="C215" s="235"/>
      <c r="D215" s="236" t="s">
        <v>220</v>
      </c>
      <c r="E215" s="237" t="s">
        <v>19</v>
      </c>
      <c r="F215" s="238" t="s">
        <v>3257</v>
      </c>
      <c r="G215" s="235"/>
      <c r="H215" s="237" t="s">
        <v>19</v>
      </c>
      <c r="I215" s="239"/>
      <c r="J215" s="235"/>
      <c r="K215" s="235"/>
      <c r="L215" s="240"/>
      <c r="M215" s="241"/>
      <c r="N215" s="242"/>
      <c r="O215" s="242"/>
      <c r="P215" s="242"/>
      <c r="Q215" s="242"/>
      <c r="R215" s="242"/>
      <c r="S215" s="242"/>
      <c r="T215" s="24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4" t="s">
        <v>220</v>
      </c>
      <c r="AU215" s="244" t="s">
        <v>81</v>
      </c>
      <c r="AV215" s="13" t="s">
        <v>79</v>
      </c>
      <c r="AW215" s="13" t="s">
        <v>32</v>
      </c>
      <c r="AX215" s="13" t="s">
        <v>71</v>
      </c>
      <c r="AY215" s="244" t="s">
        <v>209</v>
      </c>
    </row>
    <row r="216" s="14" customFormat="1">
      <c r="A216" s="14"/>
      <c r="B216" s="245"/>
      <c r="C216" s="246"/>
      <c r="D216" s="236" t="s">
        <v>220</v>
      </c>
      <c r="E216" s="247" t="s">
        <v>19</v>
      </c>
      <c r="F216" s="248" t="s">
        <v>3258</v>
      </c>
      <c r="G216" s="246"/>
      <c r="H216" s="249">
        <v>67.426000000000002</v>
      </c>
      <c r="I216" s="250"/>
      <c r="J216" s="246"/>
      <c r="K216" s="246"/>
      <c r="L216" s="251"/>
      <c r="M216" s="252"/>
      <c r="N216" s="253"/>
      <c r="O216" s="253"/>
      <c r="P216" s="253"/>
      <c r="Q216" s="253"/>
      <c r="R216" s="253"/>
      <c r="S216" s="253"/>
      <c r="T216" s="25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5" t="s">
        <v>220</v>
      </c>
      <c r="AU216" s="255" t="s">
        <v>81</v>
      </c>
      <c r="AV216" s="14" t="s">
        <v>81</v>
      </c>
      <c r="AW216" s="14" t="s">
        <v>32</v>
      </c>
      <c r="AX216" s="14" t="s">
        <v>71</v>
      </c>
      <c r="AY216" s="255" t="s">
        <v>209</v>
      </c>
    </row>
    <row r="217" s="16" customFormat="1">
      <c r="A217" s="16"/>
      <c r="B217" s="267"/>
      <c r="C217" s="268"/>
      <c r="D217" s="236" t="s">
        <v>220</v>
      </c>
      <c r="E217" s="269" t="s">
        <v>19</v>
      </c>
      <c r="F217" s="270" t="s">
        <v>370</v>
      </c>
      <c r="G217" s="268"/>
      <c r="H217" s="271">
        <v>89.426000000000002</v>
      </c>
      <c r="I217" s="272"/>
      <c r="J217" s="268"/>
      <c r="K217" s="268"/>
      <c r="L217" s="273"/>
      <c r="M217" s="274"/>
      <c r="N217" s="275"/>
      <c r="O217" s="275"/>
      <c r="P217" s="275"/>
      <c r="Q217" s="275"/>
      <c r="R217" s="275"/>
      <c r="S217" s="275"/>
      <c r="T217" s="27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T217" s="277" t="s">
        <v>220</v>
      </c>
      <c r="AU217" s="277" t="s">
        <v>81</v>
      </c>
      <c r="AV217" s="16" t="s">
        <v>146</v>
      </c>
      <c r="AW217" s="16" t="s">
        <v>32</v>
      </c>
      <c r="AX217" s="16" t="s">
        <v>71</v>
      </c>
      <c r="AY217" s="277" t="s">
        <v>209</v>
      </c>
    </row>
    <row r="218" s="15" customFormat="1">
      <c r="A218" s="15"/>
      <c r="B218" s="256"/>
      <c r="C218" s="257"/>
      <c r="D218" s="236" t="s">
        <v>220</v>
      </c>
      <c r="E218" s="258" t="s">
        <v>19</v>
      </c>
      <c r="F218" s="259" t="s">
        <v>271</v>
      </c>
      <c r="G218" s="257"/>
      <c r="H218" s="260">
        <v>376.83599999999996</v>
      </c>
      <c r="I218" s="261"/>
      <c r="J218" s="257"/>
      <c r="K218" s="257"/>
      <c r="L218" s="262"/>
      <c r="M218" s="263"/>
      <c r="N218" s="264"/>
      <c r="O218" s="264"/>
      <c r="P218" s="264"/>
      <c r="Q218" s="264"/>
      <c r="R218" s="264"/>
      <c r="S218" s="264"/>
      <c r="T218" s="26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66" t="s">
        <v>220</v>
      </c>
      <c r="AU218" s="266" t="s">
        <v>81</v>
      </c>
      <c r="AV218" s="15" t="s">
        <v>216</v>
      </c>
      <c r="AW218" s="15" t="s">
        <v>32</v>
      </c>
      <c r="AX218" s="15" t="s">
        <v>79</v>
      </c>
      <c r="AY218" s="266" t="s">
        <v>209</v>
      </c>
    </row>
    <row r="219" s="2" customFormat="1" ht="37.8" customHeight="1">
      <c r="A219" s="41"/>
      <c r="B219" s="42"/>
      <c r="C219" s="216" t="s">
        <v>324</v>
      </c>
      <c r="D219" s="216" t="s">
        <v>211</v>
      </c>
      <c r="E219" s="217" t="s">
        <v>624</v>
      </c>
      <c r="F219" s="218" t="s">
        <v>625</v>
      </c>
      <c r="G219" s="219" t="s">
        <v>362</v>
      </c>
      <c r="H219" s="220">
        <v>197.98400000000001</v>
      </c>
      <c r="I219" s="221"/>
      <c r="J219" s="222">
        <f>ROUND(I219*H219,2)</f>
        <v>0</v>
      </c>
      <c r="K219" s="218" t="s">
        <v>215</v>
      </c>
      <c r="L219" s="47"/>
      <c r="M219" s="223" t="s">
        <v>19</v>
      </c>
      <c r="N219" s="224" t="s">
        <v>42</v>
      </c>
      <c r="O219" s="87"/>
      <c r="P219" s="225">
        <f>O219*H219</f>
        <v>0</v>
      </c>
      <c r="Q219" s="225">
        <v>0</v>
      </c>
      <c r="R219" s="225">
        <f>Q219*H219</f>
        <v>0</v>
      </c>
      <c r="S219" s="225">
        <v>0</v>
      </c>
      <c r="T219" s="226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27" t="s">
        <v>216</v>
      </c>
      <c r="AT219" s="227" t="s">
        <v>211</v>
      </c>
      <c r="AU219" s="227" t="s">
        <v>81</v>
      </c>
      <c r="AY219" s="20" t="s">
        <v>209</v>
      </c>
      <c r="BE219" s="228">
        <f>IF(N219="základní",J219,0)</f>
        <v>0</v>
      </c>
      <c r="BF219" s="228">
        <f>IF(N219="snížená",J219,0)</f>
        <v>0</v>
      </c>
      <c r="BG219" s="228">
        <f>IF(N219="zákl. přenesená",J219,0)</f>
        <v>0</v>
      </c>
      <c r="BH219" s="228">
        <f>IF(N219="sníž. přenesená",J219,0)</f>
        <v>0</v>
      </c>
      <c r="BI219" s="228">
        <f>IF(N219="nulová",J219,0)</f>
        <v>0</v>
      </c>
      <c r="BJ219" s="20" t="s">
        <v>79</v>
      </c>
      <c r="BK219" s="228">
        <f>ROUND(I219*H219,2)</f>
        <v>0</v>
      </c>
      <c r="BL219" s="20" t="s">
        <v>216</v>
      </c>
      <c r="BM219" s="227" t="s">
        <v>3259</v>
      </c>
    </row>
    <row r="220" s="2" customFormat="1">
      <c r="A220" s="41"/>
      <c r="B220" s="42"/>
      <c r="C220" s="43"/>
      <c r="D220" s="229" t="s">
        <v>218</v>
      </c>
      <c r="E220" s="43"/>
      <c r="F220" s="230" t="s">
        <v>627</v>
      </c>
      <c r="G220" s="43"/>
      <c r="H220" s="43"/>
      <c r="I220" s="231"/>
      <c r="J220" s="43"/>
      <c r="K220" s="43"/>
      <c r="L220" s="47"/>
      <c r="M220" s="232"/>
      <c r="N220" s="233"/>
      <c r="O220" s="87"/>
      <c r="P220" s="87"/>
      <c r="Q220" s="87"/>
      <c r="R220" s="87"/>
      <c r="S220" s="87"/>
      <c r="T220" s="88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T220" s="20" t="s">
        <v>218</v>
      </c>
      <c r="AU220" s="20" t="s">
        <v>81</v>
      </c>
    </row>
    <row r="221" s="13" customFormat="1">
      <c r="A221" s="13"/>
      <c r="B221" s="234"/>
      <c r="C221" s="235"/>
      <c r="D221" s="236" t="s">
        <v>220</v>
      </c>
      <c r="E221" s="237" t="s">
        <v>19</v>
      </c>
      <c r="F221" s="238" t="s">
        <v>628</v>
      </c>
      <c r="G221" s="235"/>
      <c r="H221" s="237" t="s">
        <v>19</v>
      </c>
      <c r="I221" s="239"/>
      <c r="J221" s="235"/>
      <c r="K221" s="235"/>
      <c r="L221" s="240"/>
      <c r="M221" s="241"/>
      <c r="N221" s="242"/>
      <c r="O221" s="242"/>
      <c r="P221" s="242"/>
      <c r="Q221" s="242"/>
      <c r="R221" s="242"/>
      <c r="S221" s="242"/>
      <c r="T221" s="24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4" t="s">
        <v>220</v>
      </c>
      <c r="AU221" s="244" t="s">
        <v>81</v>
      </c>
      <c r="AV221" s="13" t="s">
        <v>79</v>
      </c>
      <c r="AW221" s="13" t="s">
        <v>32</v>
      </c>
      <c r="AX221" s="13" t="s">
        <v>71</v>
      </c>
      <c r="AY221" s="244" t="s">
        <v>209</v>
      </c>
    </row>
    <row r="222" s="14" customFormat="1">
      <c r="A222" s="14"/>
      <c r="B222" s="245"/>
      <c r="C222" s="246"/>
      <c r="D222" s="236" t="s">
        <v>220</v>
      </c>
      <c r="E222" s="247" t="s">
        <v>19</v>
      </c>
      <c r="F222" s="248" t="s">
        <v>3260</v>
      </c>
      <c r="G222" s="246"/>
      <c r="H222" s="249">
        <v>287.41000000000003</v>
      </c>
      <c r="I222" s="250"/>
      <c r="J222" s="246"/>
      <c r="K222" s="246"/>
      <c r="L222" s="251"/>
      <c r="M222" s="252"/>
      <c r="N222" s="253"/>
      <c r="O222" s="253"/>
      <c r="P222" s="253"/>
      <c r="Q222" s="253"/>
      <c r="R222" s="253"/>
      <c r="S222" s="253"/>
      <c r="T222" s="25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5" t="s">
        <v>220</v>
      </c>
      <c r="AU222" s="255" t="s">
        <v>81</v>
      </c>
      <c r="AV222" s="14" t="s">
        <v>81</v>
      </c>
      <c r="AW222" s="14" t="s">
        <v>32</v>
      </c>
      <c r="AX222" s="14" t="s">
        <v>71</v>
      </c>
      <c r="AY222" s="255" t="s">
        <v>209</v>
      </c>
    </row>
    <row r="223" s="14" customFormat="1">
      <c r="A223" s="14"/>
      <c r="B223" s="245"/>
      <c r="C223" s="246"/>
      <c r="D223" s="236" t="s">
        <v>220</v>
      </c>
      <c r="E223" s="247" t="s">
        <v>19</v>
      </c>
      <c r="F223" s="248" t="s">
        <v>3261</v>
      </c>
      <c r="G223" s="246"/>
      <c r="H223" s="249">
        <v>-89.426000000000002</v>
      </c>
      <c r="I223" s="250"/>
      <c r="J223" s="246"/>
      <c r="K223" s="246"/>
      <c r="L223" s="251"/>
      <c r="M223" s="252"/>
      <c r="N223" s="253"/>
      <c r="O223" s="253"/>
      <c r="P223" s="253"/>
      <c r="Q223" s="253"/>
      <c r="R223" s="253"/>
      <c r="S223" s="253"/>
      <c r="T223" s="25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5" t="s">
        <v>220</v>
      </c>
      <c r="AU223" s="255" t="s">
        <v>81</v>
      </c>
      <c r="AV223" s="14" t="s">
        <v>81</v>
      </c>
      <c r="AW223" s="14" t="s">
        <v>32</v>
      </c>
      <c r="AX223" s="14" t="s">
        <v>71</v>
      </c>
      <c r="AY223" s="255" t="s">
        <v>209</v>
      </c>
    </row>
    <row r="224" s="15" customFormat="1">
      <c r="A224" s="15"/>
      <c r="B224" s="256"/>
      <c r="C224" s="257"/>
      <c r="D224" s="236" t="s">
        <v>220</v>
      </c>
      <c r="E224" s="258" t="s">
        <v>19</v>
      </c>
      <c r="F224" s="259" t="s">
        <v>271</v>
      </c>
      <c r="G224" s="257"/>
      <c r="H224" s="260">
        <v>197.98400000000001</v>
      </c>
      <c r="I224" s="261"/>
      <c r="J224" s="257"/>
      <c r="K224" s="257"/>
      <c r="L224" s="262"/>
      <c r="M224" s="263"/>
      <c r="N224" s="264"/>
      <c r="O224" s="264"/>
      <c r="P224" s="264"/>
      <c r="Q224" s="264"/>
      <c r="R224" s="264"/>
      <c r="S224" s="264"/>
      <c r="T224" s="26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66" t="s">
        <v>220</v>
      </c>
      <c r="AU224" s="266" t="s">
        <v>81</v>
      </c>
      <c r="AV224" s="15" t="s">
        <v>216</v>
      </c>
      <c r="AW224" s="15" t="s">
        <v>32</v>
      </c>
      <c r="AX224" s="15" t="s">
        <v>79</v>
      </c>
      <c r="AY224" s="266" t="s">
        <v>209</v>
      </c>
    </row>
    <row r="225" s="2" customFormat="1" ht="37.8" customHeight="1">
      <c r="A225" s="41"/>
      <c r="B225" s="42"/>
      <c r="C225" s="216" t="s">
        <v>331</v>
      </c>
      <c r="D225" s="216" t="s">
        <v>211</v>
      </c>
      <c r="E225" s="217" t="s">
        <v>633</v>
      </c>
      <c r="F225" s="218" t="s">
        <v>634</v>
      </c>
      <c r="G225" s="219" t="s">
        <v>362</v>
      </c>
      <c r="H225" s="220">
        <v>989.91999999999996</v>
      </c>
      <c r="I225" s="221"/>
      <c r="J225" s="222">
        <f>ROUND(I225*H225,2)</f>
        <v>0</v>
      </c>
      <c r="K225" s="218" t="s">
        <v>215</v>
      </c>
      <c r="L225" s="47"/>
      <c r="M225" s="223" t="s">
        <v>19</v>
      </c>
      <c r="N225" s="224" t="s">
        <v>42</v>
      </c>
      <c r="O225" s="87"/>
      <c r="P225" s="225">
        <f>O225*H225</f>
        <v>0</v>
      </c>
      <c r="Q225" s="225">
        <v>0</v>
      </c>
      <c r="R225" s="225">
        <f>Q225*H225</f>
        <v>0</v>
      </c>
      <c r="S225" s="225">
        <v>0</v>
      </c>
      <c r="T225" s="226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7" t="s">
        <v>216</v>
      </c>
      <c r="AT225" s="227" t="s">
        <v>211</v>
      </c>
      <c r="AU225" s="227" t="s">
        <v>81</v>
      </c>
      <c r="AY225" s="20" t="s">
        <v>209</v>
      </c>
      <c r="BE225" s="228">
        <f>IF(N225="základní",J225,0)</f>
        <v>0</v>
      </c>
      <c r="BF225" s="228">
        <f>IF(N225="snížená",J225,0)</f>
        <v>0</v>
      </c>
      <c r="BG225" s="228">
        <f>IF(N225="zákl. přenesená",J225,0)</f>
        <v>0</v>
      </c>
      <c r="BH225" s="228">
        <f>IF(N225="sníž. přenesená",J225,0)</f>
        <v>0</v>
      </c>
      <c r="BI225" s="228">
        <f>IF(N225="nulová",J225,0)</f>
        <v>0</v>
      </c>
      <c r="BJ225" s="20" t="s">
        <v>79</v>
      </c>
      <c r="BK225" s="228">
        <f>ROUND(I225*H225,2)</f>
        <v>0</v>
      </c>
      <c r="BL225" s="20" t="s">
        <v>216</v>
      </c>
      <c r="BM225" s="227" t="s">
        <v>3262</v>
      </c>
    </row>
    <row r="226" s="2" customFormat="1">
      <c r="A226" s="41"/>
      <c r="B226" s="42"/>
      <c r="C226" s="43"/>
      <c r="D226" s="229" t="s">
        <v>218</v>
      </c>
      <c r="E226" s="43"/>
      <c r="F226" s="230" t="s">
        <v>636</v>
      </c>
      <c r="G226" s="43"/>
      <c r="H226" s="43"/>
      <c r="I226" s="231"/>
      <c r="J226" s="43"/>
      <c r="K226" s="43"/>
      <c r="L226" s="47"/>
      <c r="M226" s="232"/>
      <c r="N226" s="233"/>
      <c r="O226" s="87"/>
      <c r="P226" s="87"/>
      <c r="Q226" s="87"/>
      <c r="R226" s="87"/>
      <c r="S226" s="87"/>
      <c r="T226" s="88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0" t="s">
        <v>218</v>
      </c>
      <c r="AU226" s="20" t="s">
        <v>81</v>
      </c>
    </row>
    <row r="227" s="14" customFormat="1">
      <c r="A227" s="14"/>
      <c r="B227" s="245"/>
      <c r="C227" s="246"/>
      <c r="D227" s="236" t="s">
        <v>220</v>
      </c>
      <c r="E227" s="246"/>
      <c r="F227" s="248" t="s">
        <v>3263</v>
      </c>
      <c r="G227" s="246"/>
      <c r="H227" s="249">
        <v>989.91999999999996</v>
      </c>
      <c r="I227" s="250"/>
      <c r="J227" s="246"/>
      <c r="K227" s="246"/>
      <c r="L227" s="251"/>
      <c r="M227" s="252"/>
      <c r="N227" s="253"/>
      <c r="O227" s="253"/>
      <c r="P227" s="253"/>
      <c r="Q227" s="253"/>
      <c r="R227" s="253"/>
      <c r="S227" s="253"/>
      <c r="T227" s="25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5" t="s">
        <v>220</v>
      </c>
      <c r="AU227" s="255" t="s">
        <v>81</v>
      </c>
      <c r="AV227" s="14" t="s">
        <v>81</v>
      </c>
      <c r="AW227" s="14" t="s">
        <v>4</v>
      </c>
      <c r="AX227" s="14" t="s">
        <v>79</v>
      </c>
      <c r="AY227" s="255" t="s">
        <v>209</v>
      </c>
    </row>
    <row r="228" s="2" customFormat="1" ht="24.15" customHeight="1">
      <c r="A228" s="41"/>
      <c r="B228" s="42"/>
      <c r="C228" s="216" t="s">
        <v>7</v>
      </c>
      <c r="D228" s="216" t="s">
        <v>211</v>
      </c>
      <c r="E228" s="217" t="s">
        <v>650</v>
      </c>
      <c r="F228" s="218" t="s">
        <v>651</v>
      </c>
      <c r="G228" s="219" t="s">
        <v>362</v>
      </c>
      <c r="H228" s="220">
        <v>287.41000000000003</v>
      </c>
      <c r="I228" s="221"/>
      <c r="J228" s="222">
        <f>ROUND(I228*H228,2)</f>
        <v>0</v>
      </c>
      <c r="K228" s="218" t="s">
        <v>215</v>
      </c>
      <c r="L228" s="47"/>
      <c r="M228" s="223" t="s">
        <v>19</v>
      </c>
      <c r="N228" s="224" t="s">
        <v>42</v>
      </c>
      <c r="O228" s="87"/>
      <c r="P228" s="225">
        <f>O228*H228</f>
        <v>0</v>
      </c>
      <c r="Q228" s="225">
        <v>0</v>
      </c>
      <c r="R228" s="225">
        <f>Q228*H228</f>
        <v>0</v>
      </c>
      <c r="S228" s="225">
        <v>0</v>
      </c>
      <c r="T228" s="226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227" t="s">
        <v>216</v>
      </c>
      <c r="AT228" s="227" t="s">
        <v>211</v>
      </c>
      <c r="AU228" s="227" t="s">
        <v>81</v>
      </c>
      <c r="AY228" s="20" t="s">
        <v>209</v>
      </c>
      <c r="BE228" s="228">
        <f>IF(N228="základní",J228,0)</f>
        <v>0</v>
      </c>
      <c r="BF228" s="228">
        <f>IF(N228="snížená",J228,0)</f>
        <v>0</v>
      </c>
      <c r="BG228" s="228">
        <f>IF(N228="zákl. přenesená",J228,0)</f>
        <v>0</v>
      </c>
      <c r="BH228" s="228">
        <f>IF(N228="sníž. přenesená",J228,0)</f>
        <v>0</v>
      </c>
      <c r="BI228" s="228">
        <f>IF(N228="nulová",J228,0)</f>
        <v>0</v>
      </c>
      <c r="BJ228" s="20" t="s">
        <v>79</v>
      </c>
      <c r="BK228" s="228">
        <f>ROUND(I228*H228,2)</f>
        <v>0</v>
      </c>
      <c r="BL228" s="20" t="s">
        <v>216</v>
      </c>
      <c r="BM228" s="227" t="s">
        <v>3264</v>
      </c>
    </row>
    <row r="229" s="2" customFormat="1">
      <c r="A229" s="41"/>
      <c r="B229" s="42"/>
      <c r="C229" s="43"/>
      <c r="D229" s="229" t="s">
        <v>218</v>
      </c>
      <c r="E229" s="43"/>
      <c r="F229" s="230" t="s">
        <v>653</v>
      </c>
      <c r="G229" s="43"/>
      <c r="H229" s="43"/>
      <c r="I229" s="231"/>
      <c r="J229" s="43"/>
      <c r="K229" s="43"/>
      <c r="L229" s="47"/>
      <c r="M229" s="232"/>
      <c r="N229" s="233"/>
      <c r="O229" s="87"/>
      <c r="P229" s="87"/>
      <c r="Q229" s="87"/>
      <c r="R229" s="87"/>
      <c r="S229" s="87"/>
      <c r="T229" s="88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T229" s="20" t="s">
        <v>218</v>
      </c>
      <c r="AU229" s="20" t="s">
        <v>81</v>
      </c>
    </row>
    <row r="230" s="13" customFormat="1">
      <c r="A230" s="13"/>
      <c r="B230" s="234"/>
      <c r="C230" s="235"/>
      <c r="D230" s="236" t="s">
        <v>220</v>
      </c>
      <c r="E230" s="237" t="s">
        <v>19</v>
      </c>
      <c r="F230" s="238" t="s">
        <v>615</v>
      </c>
      <c r="G230" s="235"/>
      <c r="H230" s="237" t="s">
        <v>19</v>
      </c>
      <c r="I230" s="239"/>
      <c r="J230" s="235"/>
      <c r="K230" s="235"/>
      <c r="L230" s="240"/>
      <c r="M230" s="241"/>
      <c r="N230" s="242"/>
      <c r="O230" s="242"/>
      <c r="P230" s="242"/>
      <c r="Q230" s="242"/>
      <c r="R230" s="242"/>
      <c r="S230" s="242"/>
      <c r="T230" s="24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4" t="s">
        <v>220</v>
      </c>
      <c r="AU230" s="244" t="s">
        <v>81</v>
      </c>
      <c r="AV230" s="13" t="s">
        <v>79</v>
      </c>
      <c r="AW230" s="13" t="s">
        <v>32</v>
      </c>
      <c r="AX230" s="13" t="s">
        <v>71</v>
      </c>
      <c r="AY230" s="244" t="s">
        <v>209</v>
      </c>
    </row>
    <row r="231" s="14" customFormat="1">
      <c r="A231" s="14"/>
      <c r="B231" s="245"/>
      <c r="C231" s="246"/>
      <c r="D231" s="236" t="s">
        <v>220</v>
      </c>
      <c r="E231" s="247" t="s">
        <v>19</v>
      </c>
      <c r="F231" s="248" t="s">
        <v>3256</v>
      </c>
      <c r="G231" s="246"/>
      <c r="H231" s="249">
        <v>22</v>
      </c>
      <c r="I231" s="250"/>
      <c r="J231" s="246"/>
      <c r="K231" s="246"/>
      <c r="L231" s="251"/>
      <c r="M231" s="252"/>
      <c r="N231" s="253"/>
      <c r="O231" s="253"/>
      <c r="P231" s="253"/>
      <c r="Q231" s="253"/>
      <c r="R231" s="253"/>
      <c r="S231" s="253"/>
      <c r="T231" s="25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5" t="s">
        <v>220</v>
      </c>
      <c r="AU231" s="255" t="s">
        <v>81</v>
      </c>
      <c r="AV231" s="14" t="s">
        <v>81</v>
      </c>
      <c r="AW231" s="14" t="s">
        <v>32</v>
      </c>
      <c r="AX231" s="14" t="s">
        <v>71</v>
      </c>
      <c r="AY231" s="255" t="s">
        <v>209</v>
      </c>
    </row>
    <row r="232" s="13" customFormat="1">
      <c r="A232" s="13"/>
      <c r="B232" s="234"/>
      <c r="C232" s="235"/>
      <c r="D232" s="236" t="s">
        <v>220</v>
      </c>
      <c r="E232" s="237" t="s">
        <v>19</v>
      </c>
      <c r="F232" s="238" t="s">
        <v>3257</v>
      </c>
      <c r="G232" s="235"/>
      <c r="H232" s="237" t="s">
        <v>19</v>
      </c>
      <c r="I232" s="239"/>
      <c r="J232" s="235"/>
      <c r="K232" s="235"/>
      <c r="L232" s="240"/>
      <c r="M232" s="241"/>
      <c r="N232" s="242"/>
      <c r="O232" s="242"/>
      <c r="P232" s="242"/>
      <c r="Q232" s="242"/>
      <c r="R232" s="242"/>
      <c r="S232" s="242"/>
      <c r="T232" s="24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4" t="s">
        <v>220</v>
      </c>
      <c r="AU232" s="244" t="s">
        <v>81</v>
      </c>
      <c r="AV232" s="13" t="s">
        <v>79</v>
      </c>
      <c r="AW232" s="13" t="s">
        <v>32</v>
      </c>
      <c r="AX232" s="13" t="s">
        <v>71</v>
      </c>
      <c r="AY232" s="244" t="s">
        <v>209</v>
      </c>
    </row>
    <row r="233" s="14" customFormat="1">
      <c r="A233" s="14"/>
      <c r="B233" s="245"/>
      <c r="C233" s="246"/>
      <c r="D233" s="236" t="s">
        <v>220</v>
      </c>
      <c r="E233" s="247" t="s">
        <v>19</v>
      </c>
      <c r="F233" s="248" t="s">
        <v>3258</v>
      </c>
      <c r="G233" s="246"/>
      <c r="H233" s="249">
        <v>67.426000000000002</v>
      </c>
      <c r="I233" s="250"/>
      <c r="J233" s="246"/>
      <c r="K233" s="246"/>
      <c r="L233" s="251"/>
      <c r="M233" s="252"/>
      <c r="N233" s="253"/>
      <c r="O233" s="253"/>
      <c r="P233" s="253"/>
      <c r="Q233" s="253"/>
      <c r="R233" s="253"/>
      <c r="S233" s="253"/>
      <c r="T233" s="25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5" t="s">
        <v>220</v>
      </c>
      <c r="AU233" s="255" t="s">
        <v>81</v>
      </c>
      <c r="AV233" s="14" t="s">
        <v>81</v>
      </c>
      <c r="AW233" s="14" t="s">
        <v>32</v>
      </c>
      <c r="AX233" s="14" t="s">
        <v>71</v>
      </c>
      <c r="AY233" s="255" t="s">
        <v>209</v>
      </c>
    </row>
    <row r="234" s="16" customFormat="1">
      <c r="A234" s="16"/>
      <c r="B234" s="267"/>
      <c r="C234" s="268"/>
      <c r="D234" s="236" t="s">
        <v>220</v>
      </c>
      <c r="E234" s="269" t="s">
        <v>19</v>
      </c>
      <c r="F234" s="270" t="s">
        <v>370</v>
      </c>
      <c r="G234" s="268"/>
      <c r="H234" s="271">
        <v>89.426000000000002</v>
      </c>
      <c r="I234" s="272"/>
      <c r="J234" s="268"/>
      <c r="K234" s="268"/>
      <c r="L234" s="273"/>
      <c r="M234" s="274"/>
      <c r="N234" s="275"/>
      <c r="O234" s="275"/>
      <c r="P234" s="275"/>
      <c r="Q234" s="275"/>
      <c r="R234" s="275"/>
      <c r="S234" s="275"/>
      <c r="T234" s="27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T234" s="277" t="s">
        <v>220</v>
      </c>
      <c r="AU234" s="277" t="s">
        <v>81</v>
      </c>
      <c r="AV234" s="16" t="s">
        <v>146</v>
      </c>
      <c r="AW234" s="16" t="s">
        <v>32</v>
      </c>
      <c r="AX234" s="16" t="s">
        <v>71</v>
      </c>
      <c r="AY234" s="277" t="s">
        <v>209</v>
      </c>
    </row>
    <row r="235" s="13" customFormat="1">
      <c r="A235" s="13"/>
      <c r="B235" s="234"/>
      <c r="C235" s="235"/>
      <c r="D235" s="236" t="s">
        <v>220</v>
      </c>
      <c r="E235" s="237" t="s">
        <v>19</v>
      </c>
      <c r="F235" s="238" t="s">
        <v>3265</v>
      </c>
      <c r="G235" s="235"/>
      <c r="H235" s="237" t="s">
        <v>19</v>
      </c>
      <c r="I235" s="239"/>
      <c r="J235" s="235"/>
      <c r="K235" s="235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220</v>
      </c>
      <c r="AU235" s="244" t="s">
        <v>81</v>
      </c>
      <c r="AV235" s="13" t="s">
        <v>79</v>
      </c>
      <c r="AW235" s="13" t="s">
        <v>32</v>
      </c>
      <c r="AX235" s="13" t="s">
        <v>71</v>
      </c>
      <c r="AY235" s="244" t="s">
        <v>209</v>
      </c>
    </row>
    <row r="236" s="14" customFormat="1">
      <c r="A236" s="14"/>
      <c r="B236" s="245"/>
      <c r="C236" s="246"/>
      <c r="D236" s="236" t="s">
        <v>220</v>
      </c>
      <c r="E236" s="247" t="s">
        <v>19</v>
      </c>
      <c r="F236" s="248" t="s">
        <v>3266</v>
      </c>
      <c r="G236" s="246"/>
      <c r="H236" s="249">
        <v>197.98400000000001</v>
      </c>
      <c r="I236" s="250"/>
      <c r="J236" s="246"/>
      <c r="K236" s="246"/>
      <c r="L236" s="251"/>
      <c r="M236" s="252"/>
      <c r="N236" s="253"/>
      <c r="O236" s="253"/>
      <c r="P236" s="253"/>
      <c r="Q236" s="253"/>
      <c r="R236" s="253"/>
      <c r="S236" s="253"/>
      <c r="T236" s="25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5" t="s">
        <v>220</v>
      </c>
      <c r="AU236" s="255" t="s">
        <v>81</v>
      </c>
      <c r="AV236" s="14" t="s">
        <v>81</v>
      </c>
      <c r="AW236" s="14" t="s">
        <v>32</v>
      </c>
      <c r="AX236" s="14" t="s">
        <v>71</v>
      </c>
      <c r="AY236" s="255" t="s">
        <v>209</v>
      </c>
    </row>
    <row r="237" s="15" customFormat="1">
      <c r="A237" s="15"/>
      <c r="B237" s="256"/>
      <c r="C237" s="257"/>
      <c r="D237" s="236" t="s">
        <v>220</v>
      </c>
      <c r="E237" s="258" t="s">
        <v>19</v>
      </c>
      <c r="F237" s="259" t="s">
        <v>271</v>
      </c>
      <c r="G237" s="257"/>
      <c r="H237" s="260">
        <v>287.41000000000003</v>
      </c>
      <c r="I237" s="261"/>
      <c r="J237" s="257"/>
      <c r="K237" s="257"/>
      <c r="L237" s="262"/>
      <c r="M237" s="263"/>
      <c r="N237" s="264"/>
      <c r="O237" s="264"/>
      <c r="P237" s="264"/>
      <c r="Q237" s="264"/>
      <c r="R237" s="264"/>
      <c r="S237" s="264"/>
      <c r="T237" s="26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T237" s="266" t="s">
        <v>220</v>
      </c>
      <c r="AU237" s="266" t="s">
        <v>81</v>
      </c>
      <c r="AV237" s="15" t="s">
        <v>216</v>
      </c>
      <c r="AW237" s="15" t="s">
        <v>32</v>
      </c>
      <c r="AX237" s="15" t="s">
        <v>79</v>
      </c>
      <c r="AY237" s="266" t="s">
        <v>209</v>
      </c>
    </row>
    <row r="238" s="2" customFormat="1" ht="24.15" customHeight="1">
      <c r="A238" s="41"/>
      <c r="B238" s="42"/>
      <c r="C238" s="216" t="s">
        <v>344</v>
      </c>
      <c r="D238" s="216" t="s">
        <v>211</v>
      </c>
      <c r="E238" s="217" t="s">
        <v>657</v>
      </c>
      <c r="F238" s="218" t="s">
        <v>658</v>
      </c>
      <c r="G238" s="219" t="s">
        <v>659</v>
      </c>
      <c r="H238" s="220">
        <v>356.37099999999998</v>
      </c>
      <c r="I238" s="221"/>
      <c r="J238" s="222">
        <f>ROUND(I238*H238,2)</f>
        <v>0</v>
      </c>
      <c r="K238" s="218" t="s">
        <v>215</v>
      </c>
      <c r="L238" s="47"/>
      <c r="M238" s="223" t="s">
        <v>19</v>
      </c>
      <c r="N238" s="224" t="s">
        <v>42</v>
      </c>
      <c r="O238" s="87"/>
      <c r="P238" s="225">
        <f>O238*H238</f>
        <v>0</v>
      </c>
      <c r="Q238" s="225">
        <v>0</v>
      </c>
      <c r="R238" s="225">
        <f>Q238*H238</f>
        <v>0</v>
      </c>
      <c r="S238" s="225">
        <v>0</v>
      </c>
      <c r="T238" s="226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27" t="s">
        <v>216</v>
      </c>
      <c r="AT238" s="227" t="s">
        <v>211</v>
      </c>
      <c r="AU238" s="227" t="s">
        <v>81</v>
      </c>
      <c r="AY238" s="20" t="s">
        <v>209</v>
      </c>
      <c r="BE238" s="228">
        <f>IF(N238="základní",J238,0)</f>
        <v>0</v>
      </c>
      <c r="BF238" s="228">
        <f>IF(N238="snížená",J238,0)</f>
        <v>0</v>
      </c>
      <c r="BG238" s="228">
        <f>IF(N238="zákl. přenesená",J238,0)</f>
        <v>0</v>
      </c>
      <c r="BH238" s="228">
        <f>IF(N238="sníž. přenesená",J238,0)</f>
        <v>0</v>
      </c>
      <c r="BI238" s="228">
        <f>IF(N238="nulová",J238,0)</f>
        <v>0</v>
      </c>
      <c r="BJ238" s="20" t="s">
        <v>79</v>
      </c>
      <c r="BK238" s="228">
        <f>ROUND(I238*H238,2)</f>
        <v>0</v>
      </c>
      <c r="BL238" s="20" t="s">
        <v>216</v>
      </c>
      <c r="BM238" s="227" t="s">
        <v>3267</v>
      </c>
    </row>
    <row r="239" s="2" customFormat="1">
      <c r="A239" s="41"/>
      <c r="B239" s="42"/>
      <c r="C239" s="43"/>
      <c r="D239" s="229" t="s">
        <v>218</v>
      </c>
      <c r="E239" s="43"/>
      <c r="F239" s="230" t="s">
        <v>661</v>
      </c>
      <c r="G239" s="43"/>
      <c r="H239" s="43"/>
      <c r="I239" s="231"/>
      <c r="J239" s="43"/>
      <c r="K239" s="43"/>
      <c r="L239" s="47"/>
      <c r="M239" s="232"/>
      <c r="N239" s="233"/>
      <c r="O239" s="87"/>
      <c r="P239" s="87"/>
      <c r="Q239" s="87"/>
      <c r="R239" s="87"/>
      <c r="S239" s="87"/>
      <c r="T239" s="88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T239" s="20" t="s">
        <v>218</v>
      </c>
      <c r="AU239" s="20" t="s">
        <v>81</v>
      </c>
    </row>
    <row r="240" s="14" customFormat="1">
      <c r="A240" s="14"/>
      <c r="B240" s="245"/>
      <c r="C240" s="246"/>
      <c r="D240" s="236" t="s">
        <v>220</v>
      </c>
      <c r="E240" s="246"/>
      <c r="F240" s="248" t="s">
        <v>3268</v>
      </c>
      <c r="G240" s="246"/>
      <c r="H240" s="249">
        <v>356.37099999999998</v>
      </c>
      <c r="I240" s="250"/>
      <c r="J240" s="246"/>
      <c r="K240" s="246"/>
      <c r="L240" s="251"/>
      <c r="M240" s="252"/>
      <c r="N240" s="253"/>
      <c r="O240" s="253"/>
      <c r="P240" s="253"/>
      <c r="Q240" s="253"/>
      <c r="R240" s="253"/>
      <c r="S240" s="253"/>
      <c r="T240" s="25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5" t="s">
        <v>220</v>
      </c>
      <c r="AU240" s="255" t="s">
        <v>81</v>
      </c>
      <c r="AV240" s="14" t="s">
        <v>81</v>
      </c>
      <c r="AW240" s="14" t="s">
        <v>4</v>
      </c>
      <c r="AX240" s="14" t="s">
        <v>79</v>
      </c>
      <c r="AY240" s="255" t="s">
        <v>209</v>
      </c>
    </row>
    <row r="241" s="2" customFormat="1" ht="24.15" customHeight="1">
      <c r="A241" s="41"/>
      <c r="B241" s="42"/>
      <c r="C241" s="216" t="s">
        <v>354</v>
      </c>
      <c r="D241" s="216" t="s">
        <v>211</v>
      </c>
      <c r="E241" s="217" t="s">
        <v>664</v>
      </c>
      <c r="F241" s="218" t="s">
        <v>665</v>
      </c>
      <c r="G241" s="219" t="s">
        <v>362</v>
      </c>
      <c r="H241" s="220">
        <v>197.98400000000001</v>
      </c>
      <c r="I241" s="221"/>
      <c r="J241" s="222">
        <f>ROUND(I241*H241,2)</f>
        <v>0</v>
      </c>
      <c r="K241" s="218" t="s">
        <v>215</v>
      </c>
      <c r="L241" s="47"/>
      <c r="M241" s="223" t="s">
        <v>19</v>
      </c>
      <c r="N241" s="224" t="s">
        <v>42</v>
      </c>
      <c r="O241" s="87"/>
      <c r="P241" s="225">
        <f>O241*H241</f>
        <v>0</v>
      </c>
      <c r="Q241" s="225">
        <v>0</v>
      </c>
      <c r="R241" s="225">
        <f>Q241*H241</f>
        <v>0</v>
      </c>
      <c r="S241" s="225">
        <v>0</v>
      </c>
      <c r="T241" s="226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7" t="s">
        <v>216</v>
      </c>
      <c r="AT241" s="227" t="s">
        <v>211</v>
      </c>
      <c r="AU241" s="227" t="s">
        <v>81</v>
      </c>
      <c r="AY241" s="20" t="s">
        <v>209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20" t="s">
        <v>79</v>
      </c>
      <c r="BK241" s="228">
        <f>ROUND(I241*H241,2)</f>
        <v>0</v>
      </c>
      <c r="BL241" s="20" t="s">
        <v>216</v>
      </c>
      <c r="BM241" s="227" t="s">
        <v>3269</v>
      </c>
    </row>
    <row r="242" s="2" customFormat="1">
      <c r="A242" s="41"/>
      <c r="B242" s="42"/>
      <c r="C242" s="43"/>
      <c r="D242" s="229" t="s">
        <v>218</v>
      </c>
      <c r="E242" s="43"/>
      <c r="F242" s="230" t="s">
        <v>667</v>
      </c>
      <c r="G242" s="43"/>
      <c r="H242" s="43"/>
      <c r="I242" s="231"/>
      <c r="J242" s="43"/>
      <c r="K242" s="43"/>
      <c r="L242" s="47"/>
      <c r="M242" s="232"/>
      <c r="N242" s="233"/>
      <c r="O242" s="87"/>
      <c r="P242" s="87"/>
      <c r="Q242" s="87"/>
      <c r="R242" s="87"/>
      <c r="S242" s="87"/>
      <c r="T242" s="88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0" t="s">
        <v>218</v>
      </c>
      <c r="AU242" s="20" t="s">
        <v>81</v>
      </c>
    </row>
    <row r="243" s="2" customFormat="1" ht="24.15" customHeight="1">
      <c r="A243" s="41"/>
      <c r="B243" s="42"/>
      <c r="C243" s="216" t="s">
        <v>359</v>
      </c>
      <c r="D243" s="216" t="s">
        <v>211</v>
      </c>
      <c r="E243" s="217" t="s">
        <v>670</v>
      </c>
      <c r="F243" s="218" t="s">
        <v>671</v>
      </c>
      <c r="G243" s="219" t="s">
        <v>362</v>
      </c>
      <c r="H243" s="220">
        <v>67.426000000000002</v>
      </c>
      <c r="I243" s="221"/>
      <c r="J243" s="222">
        <f>ROUND(I243*H243,2)</f>
        <v>0</v>
      </c>
      <c r="K243" s="218" t="s">
        <v>215</v>
      </c>
      <c r="L243" s="47"/>
      <c r="M243" s="223" t="s">
        <v>19</v>
      </c>
      <c r="N243" s="224" t="s">
        <v>42</v>
      </c>
      <c r="O243" s="87"/>
      <c r="P243" s="225">
        <f>O243*H243</f>
        <v>0</v>
      </c>
      <c r="Q243" s="225">
        <v>0</v>
      </c>
      <c r="R243" s="225">
        <f>Q243*H243</f>
        <v>0</v>
      </c>
      <c r="S243" s="225">
        <v>0</v>
      </c>
      <c r="T243" s="226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27" t="s">
        <v>216</v>
      </c>
      <c r="AT243" s="227" t="s">
        <v>211</v>
      </c>
      <c r="AU243" s="227" t="s">
        <v>81</v>
      </c>
      <c r="AY243" s="20" t="s">
        <v>209</v>
      </c>
      <c r="BE243" s="228">
        <f>IF(N243="základní",J243,0)</f>
        <v>0</v>
      </c>
      <c r="BF243" s="228">
        <f>IF(N243="snížená",J243,0)</f>
        <v>0</v>
      </c>
      <c r="BG243" s="228">
        <f>IF(N243="zákl. přenesená",J243,0)</f>
        <v>0</v>
      </c>
      <c r="BH243" s="228">
        <f>IF(N243="sníž. přenesená",J243,0)</f>
        <v>0</v>
      </c>
      <c r="BI243" s="228">
        <f>IF(N243="nulová",J243,0)</f>
        <v>0</v>
      </c>
      <c r="BJ243" s="20" t="s">
        <v>79</v>
      </c>
      <c r="BK243" s="228">
        <f>ROUND(I243*H243,2)</f>
        <v>0</v>
      </c>
      <c r="BL243" s="20" t="s">
        <v>216</v>
      </c>
      <c r="BM243" s="227" t="s">
        <v>3270</v>
      </c>
    </row>
    <row r="244" s="2" customFormat="1">
      <c r="A244" s="41"/>
      <c r="B244" s="42"/>
      <c r="C244" s="43"/>
      <c r="D244" s="229" t="s">
        <v>218</v>
      </c>
      <c r="E244" s="43"/>
      <c r="F244" s="230" t="s">
        <v>673</v>
      </c>
      <c r="G244" s="43"/>
      <c r="H244" s="43"/>
      <c r="I244" s="231"/>
      <c r="J244" s="43"/>
      <c r="K244" s="43"/>
      <c r="L244" s="47"/>
      <c r="M244" s="232"/>
      <c r="N244" s="233"/>
      <c r="O244" s="87"/>
      <c r="P244" s="87"/>
      <c r="Q244" s="87"/>
      <c r="R244" s="87"/>
      <c r="S244" s="87"/>
      <c r="T244" s="88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T244" s="20" t="s">
        <v>218</v>
      </c>
      <c r="AU244" s="20" t="s">
        <v>81</v>
      </c>
    </row>
    <row r="245" s="13" customFormat="1">
      <c r="A245" s="13"/>
      <c r="B245" s="234"/>
      <c r="C245" s="235"/>
      <c r="D245" s="236" t="s">
        <v>220</v>
      </c>
      <c r="E245" s="237" t="s">
        <v>19</v>
      </c>
      <c r="F245" s="238" t="s">
        <v>221</v>
      </c>
      <c r="G245" s="235"/>
      <c r="H245" s="237" t="s">
        <v>19</v>
      </c>
      <c r="I245" s="239"/>
      <c r="J245" s="235"/>
      <c r="K245" s="235"/>
      <c r="L245" s="240"/>
      <c r="M245" s="241"/>
      <c r="N245" s="242"/>
      <c r="O245" s="242"/>
      <c r="P245" s="242"/>
      <c r="Q245" s="242"/>
      <c r="R245" s="242"/>
      <c r="S245" s="242"/>
      <c r="T245" s="24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4" t="s">
        <v>220</v>
      </c>
      <c r="AU245" s="244" t="s">
        <v>81</v>
      </c>
      <c r="AV245" s="13" t="s">
        <v>79</v>
      </c>
      <c r="AW245" s="13" t="s">
        <v>32</v>
      </c>
      <c r="AX245" s="13" t="s">
        <v>71</v>
      </c>
      <c r="AY245" s="244" t="s">
        <v>209</v>
      </c>
    </row>
    <row r="246" s="13" customFormat="1">
      <c r="A246" s="13"/>
      <c r="B246" s="234"/>
      <c r="C246" s="235"/>
      <c r="D246" s="236" t="s">
        <v>220</v>
      </c>
      <c r="E246" s="237" t="s">
        <v>19</v>
      </c>
      <c r="F246" s="238" t="s">
        <v>3197</v>
      </c>
      <c r="G246" s="235"/>
      <c r="H246" s="237" t="s">
        <v>19</v>
      </c>
      <c r="I246" s="239"/>
      <c r="J246" s="235"/>
      <c r="K246" s="235"/>
      <c r="L246" s="240"/>
      <c r="M246" s="241"/>
      <c r="N246" s="242"/>
      <c r="O246" s="242"/>
      <c r="P246" s="242"/>
      <c r="Q246" s="242"/>
      <c r="R246" s="242"/>
      <c r="S246" s="242"/>
      <c r="T246" s="24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4" t="s">
        <v>220</v>
      </c>
      <c r="AU246" s="244" t="s">
        <v>81</v>
      </c>
      <c r="AV246" s="13" t="s">
        <v>79</v>
      </c>
      <c r="AW246" s="13" t="s">
        <v>32</v>
      </c>
      <c r="AX246" s="13" t="s">
        <v>71</v>
      </c>
      <c r="AY246" s="244" t="s">
        <v>209</v>
      </c>
    </row>
    <row r="247" s="14" customFormat="1">
      <c r="A247" s="14"/>
      <c r="B247" s="245"/>
      <c r="C247" s="246"/>
      <c r="D247" s="236" t="s">
        <v>220</v>
      </c>
      <c r="E247" s="247" t="s">
        <v>19</v>
      </c>
      <c r="F247" s="248" t="s">
        <v>3271</v>
      </c>
      <c r="G247" s="246"/>
      <c r="H247" s="249">
        <v>209.25</v>
      </c>
      <c r="I247" s="250"/>
      <c r="J247" s="246"/>
      <c r="K247" s="246"/>
      <c r="L247" s="251"/>
      <c r="M247" s="252"/>
      <c r="N247" s="253"/>
      <c r="O247" s="253"/>
      <c r="P247" s="253"/>
      <c r="Q247" s="253"/>
      <c r="R247" s="253"/>
      <c r="S247" s="253"/>
      <c r="T247" s="25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5" t="s">
        <v>220</v>
      </c>
      <c r="AU247" s="255" t="s">
        <v>81</v>
      </c>
      <c r="AV247" s="14" t="s">
        <v>81</v>
      </c>
      <c r="AW247" s="14" t="s">
        <v>32</v>
      </c>
      <c r="AX247" s="14" t="s">
        <v>71</v>
      </c>
      <c r="AY247" s="255" t="s">
        <v>209</v>
      </c>
    </row>
    <row r="248" s="13" customFormat="1">
      <c r="A248" s="13"/>
      <c r="B248" s="234"/>
      <c r="C248" s="235"/>
      <c r="D248" s="236" t="s">
        <v>220</v>
      </c>
      <c r="E248" s="237" t="s">
        <v>19</v>
      </c>
      <c r="F248" s="238" t="s">
        <v>3272</v>
      </c>
      <c r="G248" s="235"/>
      <c r="H248" s="237" t="s">
        <v>19</v>
      </c>
      <c r="I248" s="239"/>
      <c r="J248" s="235"/>
      <c r="K248" s="235"/>
      <c r="L248" s="240"/>
      <c r="M248" s="241"/>
      <c r="N248" s="242"/>
      <c r="O248" s="242"/>
      <c r="P248" s="242"/>
      <c r="Q248" s="242"/>
      <c r="R248" s="242"/>
      <c r="S248" s="242"/>
      <c r="T248" s="24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4" t="s">
        <v>220</v>
      </c>
      <c r="AU248" s="244" t="s">
        <v>81</v>
      </c>
      <c r="AV248" s="13" t="s">
        <v>79</v>
      </c>
      <c r="AW248" s="13" t="s">
        <v>32</v>
      </c>
      <c r="AX248" s="13" t="s">
        <v>71</v>
      </c>
      <c r="AY248" s="244" t="s">
        <v>209</v>
      </c>
    </row>
    <row r="249" s="13" customFormat="1">
      <c r="A249" s="13"/>
      <c r="B249" s="234"/>
      <c r="C249" s="235"/>
      <c r="D249" s="236" t="s">
        <v>220</v>
      </c>
      <c r="E249" s="237" t="s">
        <v>19</v>
      </c>
      <c r="F249" s="238" t="s">
        <v>3273</v>
      </c>
      <c r="G249" s="235"/>
      <c r="H249" s="237" t="s">
        <v>19</v>
      </c>
      <c r="I249" s="239"/>
      <c r="J249" s="235"/>
      <c r="K249" s="235"/>
      <c r="L249" s="240"/>
      <c r="M249" s="241"/>
      <c r="N249" s="242"/>
      <c r="O249" s="242"/>
      <c r="P249" s="242"/>
      <c r="Q249" s="242"/>
      <c r="R249" s="242"/>
      <c r="S249" s="242"/>
      <c r="T249" s="24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4" t="s">
        <v>220</v>
      </c>
      <c r="AU249" s="244" t="s">
        <v>81</v>
      </c>
      <c r="AV249" s="13" t="s">
        <v>79</v>
      </c>
      <c r="AW249" s="13" t="s">
        <v>32</v>
      </c>
      <c r="AX249" s="13" t="s">
        <v>71</v>
      </c>
      <c r="AY249" s="244" t="s">
        <v>209</v>
      </c>
    </row>
    <row r="250" s="13" customFormat="1">
      <c r="A250" s="13"/>
      <c r="B250" s="234"/>
      <c r="C250" s="235"/>
      <c r="D250" s="236" t="s">
        <v>220</v>
      </c>
      <c r="E250" s="237" t="s">
        <v>19</v>
      </c>
      <c r="F250" s="238" t="s">
        <v>3274</v>
      </c>
      <c r="G250" s="235"/>
      <c r="H250" s="237" t="s">
        <v>19</v>
      </c>
      <c r="I250" s="239"/>
      <c r="J250" s="235"/>
      <c r="K250" s="235"/>
      <c r="L250" s="240"/>
      <c r="M250" s="241"/>
      <c r="N250" s="242"/>
      <c r="O250" s="242"/>
      <c r="P250" s="242"/>
      <c r="Q250" s="242"/>
      <c r="R250" s="242"/>
      <c r="S250" s="242"/>
      <c r="T250" s="24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4" t="s">
        <v>220</v>
      </c>
      <c r="AU250" s="244" t="s">
        <v>81</v>
      </c>
      <c r="AV250" s="13" t="s">
        <v>79</v>
      </c>
      <c r="AW250" s="13" t="s">
        <v>32</v>
      </c>
      <c r="AX250" s="13" t="s">
        <v>71</v>
      </c>
      <c r="AY250" s="244" t="s">
        <v>209</v>
      </c>
    </row>
    <row r="251" s="14" customFormat="1">
      <c r="A251" s="14"/>
      <c r="B251" s="245"/>
      <c r="C251" s="246"/>
      <c r="D251" s="236" t="s">
        <v>220</v>
      </c>
      <c r="E251" s="247" t="s">
        <v>19</v>
      </c>
      <c r="F251" s="248" t="s">
        <v>3275</v>
      </c>
      <c r="G251" s="246"/>
      <c r="H251" s="249">
        <v>-57.893000000000001</v>
      </c>
      <c r="I251" s="250"/>
      <c r="J251" s="246"/>
      <c r="K251" s="246"/>
      <c r="L251" s="251"/>
      <c r="M251" s="252"/>
      <c r="N251" s="253"/>
      <c r="O251" s="253"/>
      <c r="P251" s="253"/>
      <c r="Q251" s="253"/>
      <c r="R251" s="253"/>
      <c r="S251" s="253"/>
      <c r="T251" s="25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5" t="s">
        <v>220</v>
      </c>
      <c r="AU251" s="255" t="s">
        <v>81</v>
      </c>
      <c r="AV251" s="14" t="s">
        <v>81</v>
      </c>
      <c r="AW251" s="14" t="s">
        <v>32</v>
      </c>
      <c r="AX251" s="14" t="s">
        <v>71</v>
      </c>
      <c r="AY251" s="255" t="s">
        <v>209</v>
      </c>
    </row>
    <row r="252" s="13" customFormat="1">
      <c r="A252" s="13"/>
      <c r="B252" s="234"/>
      <c r="C252" s="235"/>
      <c r="D252" s="236" t="s">
        <v>220</v>
      </c>
      <c r="E252" s="237" t="s">
        <v>19</v>
      </c>
      <c r="F252" s="238" t="s">
        <v>3276</v>
      </c>
      <c r="G252" s="235"/>
      <c r="H252" s="237" t="s">
        <v>19</v>
      </c>
      <c r="I252" s="239"/>
      <c r="J252" s="235"/>
      <c r="K252" s="235"/>
      <c r="L252" s="240"/>
      <c r="M252" s="241"/>
      <c r="N252" s="242"/>
      <c r="O252" s="242"/>
      <c r="P252" s="242"/>
      <c r="Q252" s="242"/>
      <c r="R252" s="242"/>
      <c r="S252" s="242"/>
      <c r="T252" s="24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4" t="s">
        <v>220</v>
      </c>
      <c r="AU252" s="244" t="s">
        <v>81</v>
      </c>
      <c r="AV252" s="13" t="s">
        <v>79</v>
      </c>
      <c r="AW252" s="13" t="s">
        <v>32</v>
      </c>
      <c r="AX252" s="13" t="s">
        <v>71</v>
      </c>
      <c r="AY252" s="244" t="s">
        <v>209</v>
      </c>
    </row>
    <row r="253" s="14" customFormat="1">
      <c r="A253" s="14"/>
      <c r="B253" s="245"/>
      <c r="C253" s="246"/>
      <c r="D253" s="236" t="s">
        <v>220</v>
      </c>
      <c r="E253" s="247" t="s">
        <v>19</v>
      </c>
      <c r="F253" s="248" t="s">
        <v>3277</v>
      </c>
      <c r="G253" s="246"/>
      <c r="H253" s="249">
        <v>-83.930999999999997</v>
      </c>
      <c r="I253" s="250"/>
      <c r="J253" s="246"/>
      <c r="K253" s="246"/>
      <c r="L253" s="251"/>
      <c r="M253" s="252"/>
      <c r="N253" s="253"/>
      <c r="O253" s="253"/>
      <c r="P253" s="253"/>
      <c r="Q253" s="253"/>
      <c r="R253" s="253"/>
      <c r="S253" s="253"/>
      <c r="T253" s="25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5" t="s">
        <v>220</v>
      </c>
      <c r="AU253" s="255" t="s">
        <v>81</v>
      </c>
      <c r="AV253" s="14" t="s">
        <v>81</v>
      </c>
      <c r="AW253" s="14" t="s">
        <v>32</v>
      </c>
      <c r="AX253" s="14" t="s">
        <v>71</v>
      </c>
      <c r="AY253" s="255" t="s">
        <v>209</v>
      </c>
    </row>
    <row r="254" s="15" customFormat="1">
      <c r="A254" s="15"/>
      <c r="B254" s="256"/>
      <c r="C254" s="257"/>
      <c r="D254" s="236" t="s">
        <v>220</v>
      </c>
      <c r="E254" s="258" t="s">
        <v>19</v>
      </c>
      <c r="F254" s="259" t="s">
        <v>271</v>
      </c>
      <c r="G254" s="257"/>
      <c r="H254" s="260">
        <v>67.426000000000002</v>
      </c>
      <c r="I254" s="261"/>
      <c r="J254" s="257"/>
      <c r="K254" s="257"/>
      <c r="L254" s="262"/>
      <c r="M254" s="263"/>
      <c r="N254" s="264"/>
      <c r="O254" s="264"/>
      <c r="P254" s="264"/>
      <c r="Q254" s="264"/>
      <c r="R254" s="264"/>
      <c r="S254" s="264"/>
      <c r="T254" s="26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T254" s="266" t="s">
        <v>220</v>
      </c>
      <c r="AU254" s="266" t="s">
        <v>81</v>
      </c>
      <c r="AV254" s="15" t="s">
        <v>216</v>
      </c>
      <c r="AW254" s="15" t="s">
        <v>32</v>
      </c>
      <c r="AX254" s="15" t="s">
        <v>79</v>
      </c>
      <c r="AY254" s="266" t="s">
        <v>209</v>
      </c>
    </row>
    <row r="255" s="2" customFormat="1" ht="33" customHeight="1">
      <c r="A255" s="41"/>
      <c r="B255" s="42"/>
      <c r="C255" s="216" t="s">
        <v>372</v>
      </c>
      <c r="D255" s="216" t="s">
        <v>211</v>
      </c>
      <c r="E255" s="217" t="s">
        <v>3278</v>
      </c>
      <c r="F255" s="218" t="s">
        <v>3279</v>
      </c>
      <c r="G255" s="219" t="s">
        <v>258</v>
      </c>
      <c r="H255" s="220">
        <v>325</v>
      </c>
      <c r="I255" s="221"/>
      <c r="J255" s="222">
        <f>ROUND(I255*H255,2)</f>
        <v>0</v>
      </c>
      <c r="K255" s="218" t="s">
        <v>215</v>
      </c>
      <c r="L255" s="47"/>
      <c r="M255" s="223" t="s">
        <v>19</v>
      </c>
      <c r="N255" s="224" t="s">
        <v>42</v>
      </c>
      <c r="O255" s="87"/>
      <c r="P255" s="225">
        <f>O255*H255</f>
        <v>0</v>
      </c>
      <c r="Q255" s="225">
        <v>0</v>
      </c>
      <c r="R255" s="225">
        <f>Q255*H255</f>
        <v>0</v>
      </c>
      <c r="S255" s="225">
        <v>0</v>
      </c>
      <c r="T255" s="226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227" t="s">
        <v>216</v>
      </c>
      <c r="AT255" s="227" t="s">
        <v>211</v>
      </c>
      <c r="AU255" s="227" t="s">
        <v>81</v>
      </c>
      <c r="AY255" s="20" t="s">
        <v>209</v>
      </c>
      <c r="BE255" s="228">
        <f>IF(N255="základní",J255,0)</f>
        <v>0</v>
      </c>
      <c r="BF255" s="228">
        <f>IF(N255="snížená",J255,0)</f>
        <v>0</v>
      </c>
      <c r="BG255" s="228">
        <f>IF(N255="zákl. přenesená",J255,0)</f>
        <v>0</v>
      </c>
      <c r="BH255" s="228">
        <f>IF(N255="sníž. přenesená",J255,0)</f>
        <v>0</v>
      </c>
      <c r="BI255" s="228">
        <f>IF(N255="nulová",J255,0)</f>
        <v>0</v>
      </c>
      <c r="BJ255" s="20" t="s">
        <v>79</v>
      </c>
      <c r="BK255" s="228">
        <f>ROUND(I255*H255,2)</f>
        <v>0</v>
      </c>
      <c r="BL255" s="20" t="s">
        <v>216</v>
      </c>
      <c r="BM255" s="227" t="s">
        <v>3280</v>
      </c>
    </row>
    <row r="256" s="2" customFormat="1">
      <c r="A256" s="41"/>
      <c r="B256" s="42"/>
      <c r="C256" s="43"/>
      <c r="D256" s="229" t="s">
        <v>218</v>
      </c>
      <c r="E256" s="43"/>
      <c r="F256" s="230" t="s">
        <v>3281</v>
      </c>
      <c r="G256" s="43"/>
      <c r="H256" s="43"/>
      <c r="I256" s="231"/>
      <c r="J256" s="43"/>
      <c r="K256" s="43"/>
      <c r="L256" s="47"/>
      <c r="M256" s="232"/>
      <c r="N256" s="233"/>
      <c r="O256" s="87"/>
      <c r="P256" s="87"/>
      <c r="Q256" s="87"/>
      <c r="R256" s="87"/>
      <c r="S256" s="87"/>
      <c r="T256" s="88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T256" s="20" t="s">
        <v>218</v>
      </c>
      <c r="AU256" s="20" t="s">
        <v>81</v>
      </c>
    </row>
    <row r="257" s="13" customFormat="1">
      <c r="A257" s="13"/>
      <c r="B257" s="234"/>
      <c r="C257" s="235"/>
      <c r="D257" s="236" t="s">
        <v>220</v>
      </c>
      <c r="E257" s="237" t="s">
        <v>19</v>
      </c>
      <c r="F257" s="238" t="s">
        <v>221</v>
      </c>
      <c r="G257" s="235"/>
      <c r="H257" s="237" t="s">
        <v>19</v>
      </c>
      <c r="I257" s="239"/>
      <c r="J257" s="235"/>
      <c r="K257" s="235"/>
      <c r="L257" s="240"/>
      <c r="M257" s="241"/>
      <c r="N257" s="242"/>
      <c r="O257" s="242"/>
      <c r="P257" s="242"/>
      <c r="Q257" s="242"/>
      <c r="R257" s="242"/>
      <c r="S257" s="242"/>
      <c r="T257" s="24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4" t="s">
        <v>220</v>
      </c>
      <c r="AU257" s="244" t="s">
        <v>81</v>
      </c>
      <c r="AV257" s="13" t="s">
        <v>79</v>
      </c>
      <c r="AW257" s="13" t="s">
        <v>32</v>
      </c>
      <c r="AX257" s="13" t="s">
        <v>71</v>
      </c>
      <c r="AY257" s="244" t="s">
        <v>209</v>
      </c>
    </row>
    <row r="258" s="13" customFormat="1">
      <c r="A258" s="13"/>
      <c r="B258" s="234"/>
      <c r="C258" s="235"/>
      <c r="D258" s="236" t="s">
        <v>220</v>
      </c>
      <c r="E258" s="237" t="s">
        <v>19</v>
      </c>
      <c r="F258" s="238" t="s">
        <v>3282</v>
      </c>
      <c r="G258" s="235"/>
      <c r="H258" s="237" t="s">
        <v>19</v>
      </c>
      <c r="I258" s="239"/>
      <c r="J258" s="235"/>
      <c r="K258" s="235"/>
      <c r="L258" s="240"/>
      <c r="M258" s="241"/>
      <c r="N258" s="242"/>
      <c r="O258" s="242"/>
      <c r="P258" s="242"/>
      <c r="Q258" s="242"/>
      <c r="R258" s="242"/>
      <c r="S258" s="242"/>
      <c r="T258" s="24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4" t="s">
        <v>220</v>
      </c>
      <c r="AU258" s="244" t="s">
        <v>81</v>
      </c>
      <c r="AV258" s="13" t="s">
        <v>79</v>
      </c>
      <c r="AW258" s="13" t="s">
        <v>32</v>
      </c>
      <c r="AX258" s="13" t="s">
        <v>71</v>
      </c>
      <c r="AY258" s="244" t="s">
        <v>209</v>
      </c>
    </row>
    <row r="259" s="14" customFormat="1">
      <c r="A259" s="14"/>
      <c r="B259" s="245"/>
      <c r="C259" s="246"/>
      <c r="D259" s="236" t="s">
        <v>220</v>
      </c>
      <c r="E259" s="247" t="s">
        <v>19</v>
      </c>
      <c r="F259" s="248" t="s">
        <v>3283</v>
      </c>
      <c r="G259" s="246"/>
      <c r="H259" s="249">
        <v>325</v>
      </c>
      <c r="I259" s="250"/>
      <c r="J259" s="246"/>
      <c r="K259" s="246"/>
      <c r="L259" s="251"/>
      <c r="M259" s="252"/>
      <c r="N259" s="253"/>
      <c r="O259" s="253"/>
      <c r="P259" s="253"/>
      <c r="Q259" s="253"/>
      <c r="R259" s="253"/>
      <c r="S259" s="253"/>
      <c r="T259" s="25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5" t="s">
        <v>220</v>
      </c>
      <c r="AU259" s="255" t="s">
        <v>81</v>
      </c>
      <c r="AV259" s="14" t="s">
        <v>81</v>
      </c>
      <c r="AW259" s="14" t="s">
        <v>32</v>
      </c>
      <c r="AX259" s="14" t="s">
        <v>79</v>
      </c>
      <c r="AY259" s="255" t="s">
        <v>209</v>
      </c>
    </row>
    <row r="260" s="2" customFormat="1" ht="24.15" customHeight="1">
      <c r="A260" s="41"/>
      <c r="B260" s="42"/>
      <c r="C260" s="216" t="s">
        <v>378</v>
      </c>
      <c r="D260" s="216" t="s">
        <v>211</v>
      </c>
      <c r="E260" s="217" t="s">
        <v>700</v>
      </c>
      <c r="F260" s="218" t="s">
        <v>701</v>
      </c>
      <c r="G260" s="219" t="s">
        <v>258</v>
      </c>
      <c r="H260" s="220">
        <v>325</v>
      </c>
      <c r="I260" s="221"/>
      <c r="J260" s="222">
        <f>ROUND(I260*H260,2)</f>
        <v>0</v>
      </c>
      <c r="K260" s="218" t="s">
        <v>215</v>
      </c>
      <c r="L260" s="47"/>
      <c r="M260" s="223" t="s">
        <v>19</v>
      </c>
      <c r="N260" s="224" t="s">
        <v>42</v>
      </c>
      <c r="O260" s="87"/>
      <c r="P260" s="225">
        <f>O260*H260</f>
        <v>0</v>
      </c>
      <c r="Q260" s="225">
        <v>0</v>
      </c>
      <c r="R260" s="225">
        <f>Q260*H260</f>
        <v>0</v>
      </c>
      <c r="S260" s="225">
        <v>0</v>
      </c>
      <c r="T260" s="226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227" t="s">
        <v>216</v>
      </c>
      <c r="AT260" s="227" t="s">
        <v>211</v>
      </c>
      <c r="AU260" s="227" t="s">
        <v>81</v>
      </c>
      <c r="AY260" s="20" t="s">
        <v>209</v>
      </c>
      <c r="BE260" s="228">
        <f>IF(N260="základní",J260,0)</f>
        <v>0</v>
      </c>
      <c r="BF260" s="228">
        <f>IF(N260="snížená",J260,0)</f>
        <v>0</v>
      </c>
      <c r="BG260" s="228">
        <f>IF(N260="zákl. přenesená",J260,0)</f>
        <v>0</v>
      </c>
      <c r="BH260" s="228">
        <f>IF(N260="sníž. přenesená",J260,0)</f>
        <v>0</v>
      </c>
      <c r="BI260" s="228">
        <f>IF(N260="nulová",J260,0)</f>
        <v>0</v>
      </c>
      <c r="BJ260" s="20" t="s">
        <v>79</v>
      </c>
      <c r="BK260" s="228">
        <f>ROUND(I260*H260,2)</f>
        <v>0</v>
      </c>
      <c r="BL260" s="20" t="s">
        <v>216</v>
      </c>
      <c r="BM260" s="227" t="s">
        <v>3284</v>
      </c>
    </row>
    <row r="261" s="2" customFormat="1">
      <c r="A261" s="41"/>
      <c r="B261" s="42"/>
      <c r="C261" s="43"/>
      <c r="D261" s="229" t="s">
        <v>218</v>
      </c>
      <c r="E261" s="43"/>
      <c r="F261" s="230" t="s">
        <v>703</v>
      </c>
      <c r="G261" s="43"/>
      <c r="H261" s="43"/>
      <c r="I261" s="231"/>
      <c r="J261" s="43"/>
      <c r="K261" s="43"/>
      <c r="L261" s="47"/>
      <c r="M261" s="232"/>
      <c r="N261" s="233"/>
      <c r="O261" s="87"/>
      <c r="P261" s="87"/>
      <c r="Q261" s="87"/>
      <c r="R261" s="87"/>
      <c r="S261" s="87"/>
      <c r="T261" s="88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T261" s="20" t="s">
        <v>218</v>
      </c>
      <c r="AU261" s="20" t="s">
        <v>81</v>
      </c>
    </row>
    <row r="262" s="13" customFormat="1">
      <c r="A262" s="13"/>
      <c r="B262" s="234"/>
      <c r="C262" s="235"/>
      <c r="D262" s="236" t="s">
        <v>220</v>
      </c>
      <c r="E262" s="237" t="s">
        <v>19</v>
      </c>
      <c r="F262" s="238" t="s">
        <v>221</v>
      </c>
      <c r="G262" s="235"/>
      <c r="H262" s="237" t="s">
        <v>19</v>
      </c>
      <c r="I262" s="239"/>
      <c r="J262" s="235"/>
      <c r="K262" s="235"/>
      <c r="L262" s="240"/>
      <c r="M262" s="241"/>
      <c r="N262" s="242"/>
      <c r="O262" s="242"/>
      <c r="P262" s="242"/>
      <c r="Q262" s="242"/>
      <c r="R262" s="242"/>
      <c r="S262" s="242"/>
      <c r="T262" s="24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4" t="s">
        <v>220</v>
      </c>
      <c r="AU262" s="244" t="s">
        <v>81</v>
      </c>
      <c r="AV262" s="13" t="s">
        <v>79</v>
      </c>
      <c r="AW262" s="13" t="s">
        <v>32</v>
      </c>
      <c r="AX262" s="13" t="s">
        <v>71</v>
      </c>
      <c r="AY262" s="244" t="s">
        <v>209</v>
      </c>
    </row>
    <row r="263" s="13" customFormat="1">
      <c r="A263" s="13"/>
      <c r="B263" s="234"/>
      <c r="C263" s="235"/>
      <c r="D263" s="236" t="s">
        <v>220</v>
      </c>
      <c r="E263" s="237" t="s">
        <v>19</v>
      </c>
      <c r="F263" s="238" t="s">
        <v>3282</v>
      </c>
      <c r="G263" s="235"/>
      <c r="H263" s="237" t="s">
        <v>19</v>
      </c>
      <c r="I263" s="239"/>
      <c r="J263" s="235"/>
      <c r="K263" s="235"/>
      <c r="L263" s="240"/>
      <c r="M263" s="241"/>
      <c r="N263" s="242"/>
      <c r="O263" s="242"/>
      <c r="P263" s="242"/>
      <c r="Q263" s="242"/>
      <c r="R263" s="242"/>
      <c r="S263" s="242"/>
      <c r="T263" s="24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4" t="s">
        <v>220</v>
      </c>
      <c r="AU263" s="244" t="s">
        <v>81</v>
      </c>
      <c r="AV263" s="13" t="s">
        <v>79</v>
      </c>
      <c r="AW263" s="13" t="s">
        <v>32</v>
      </c>
      <c r="AX263" s="13" t="s">
        <v>71</v>
      </c>
      <c r="AY263" s="244" t="s">
        <v>209</v>
      </c>
    </row>
    <row r="264" s="14" customFormat="1">
      <c r="A264" s="14"/>
      <c r="B264" s="245"/>
      <c r="C264" s="246"/>
      <c r="D264" s="236" t="s">
        <v>220</v>
      </c>
      <c r="E264" s="247" t="s">
        <v>19</v>
      </c>
      <c r="F264" s="248" t="s">
        <v>3283</v>
      </c>
      <c r="G264" s="246"/>
      <c r="H264" s="249">
        <v>325</v>
      </c>
      <c r="I264" s="250"/>
      <c r="J264" s="246"/>
      <c r="K264" s="246"/>
      <c r="L264" s="251"/>
      <c r="M264" s="252"/>
      <c r="N264" s="253"/>
      <c r="O264" s="253"/>
      <c r="P264" s="253"/>
      <c r="Q264" s="253"/>
      <c r="R264" s="253"/>
      <c r="S264" s="253"/>
      <c r="T264" s="25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5" t="s">
        <v>220</v>
      </c>
      <c r="AU264" s="255" t="s">
        <v>81</v>
      </c>
      <c r="AV264" s="14" t="s">
        <v>81</v>
      </c>
      <c r="AW264" s="14" t="s">
        <v>32</v>
      </c>
      <c r="AX264" s="14" t="s">
        <v>79</v>
      </c>
      <c r="AY264" s="255" t="s">
        <v>209</v>
      </c>
    </row>
    <row r="265" s="2" customFormat="1" ht="16.5" customHeight="1">
      <c r="A265" s="41"/>
      <c r="B265" s="42"/>
      <c r="C265" s="278" t="s">
        <v>384</v>
      </c>
      <c r="D265" s="278" t="s">
        <v>681</v>
      </c>
      <c r="E265" s="279" t="s">
        <v>3285</v>
      </c>
      <c r="F265" s="280" t="s">
        <v>3286</v>
      </c>
      <c r="G265" s="281" t="s">
        <v>659</v>
      </c>
      <c r="H265" s="282">
        <v>18.899999999999999</v>
      </c>
      <c r="I265" s="283"/>
      <c r="J265" s="284">
        <f>ROUND(I265*H265,2)</f>
        <v>0</v>
      </c>
      <c r="K265" s="280" t="s">
        <v>215</v>
      </c>
      <c r="L265" s="285"/>
      <c r="M265" s="286" t="s">
        <v>19</v>
      </c>
      <c r="N265" s="287" t="s">
        <v>42</v>
      </c>
      <c r="O265" s="87"/>
      <c r="P265" s="225">
        <f>O265*H265</f>
        <v>0</v>
      </c>
      <c r="Q265" s="225">
        <v>1</v>
      </c>
      <c r="R265" s="225">
        <f>Q265*H265</f>
        <v>18.899999999999999</v>
      </c>
      <c r="S265" s="225">
        <v>0</v>
      </c>
      <c r="T265" s="226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227" t="s">
        <v>250</v>
      </c>
      <c r="AT265" s="227" t="s">
        <v>681</v>
      </c>
      <c r="AU265" s="227" t="s">
        <v>81</v>
      </c>
      <c r="AY265" s="20" t="s">
        <v>209</v>
      </c>
      <c r="BE265" s="228">
        <f>IF(N265="základní",J265,0)</f>
        <v>0</v>
      </c>
      <c r="BF265" s="228">
        <f>IF(N265="snížená",J265,0)</f>
        <v>0</v>
      </c>
      <c r="BG265" s="228">
        <f>IF(N265="zákl. přenesená",J265,0)</f>
        <v>0</v>
      </c>
      <c r="BH265" s="228">
        <f>IF(N265="sníž. přenesená",J265,0)</f>
        <v>0</v>
      </c>
      <c r="BI265" s="228">
        <f>IF(N265="nulová",J265,0)</f>
        <v>0</v>
      </c>
      <c r="BJ265" s="20" t="s">
        <v>79</v>
      </c>
      <c r="BK265" s="228">
        <f>ROUND(I265*H265,2)</f>
        <v>0</v>
      </c>
      <c r="BL265" s="20" t="s">
        <v>216</v>
      </c>
      <c r="BM265" s="227" t="s">
        <v>3287</v>
      </c>
    </row>
    <row r="266" s="13" customFormat="1">
      <c r="A266" s="13"/>
      <c r="B266" s="234"/>
      <c r="C266" s="235"/>
      <c r="D266" s="236" t="s">
        <v>220</v>
      </c>
      <c r="E266" s="237" t="s">
        <v>19</v>
      </c>
      <c r="F266" s="238" t="s">
        <v>3288</v>
      </c>
      <c r="G266" s="235"/>
      <c r="H266" s="237" t="s">
        <v>19</v>
      </c>
      <c r="I266" s="239"/>
      <c r="J266" s="235"/>
      <c r="K266" s="235"/>
      <c r="L266" s="240"/>
      <c r="M266" s="241"/>
      <c r="N266" s="242"/>
      <c r="O266" s="242"/>
      <c r="P266" s="242"/>
      <c r="Q266" s="242"/>
      <c r="R266" s="242"/>
      <c r="S266" s="242"/>
      <c r="T266" s="24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4" t="s">
        <v>220</v>
      </c>
      <c r="AU266" s="244" t="s">
        <v>81</v>
      </c>
      <c r="AV266" s="13" t="s">
        <v>79</v>
      </c>
      <c r="AW266" s="13" t="s">
        <v>32</v>
      </c>
      <c r="AX266" s="13" t="s">
        <v>71</v>
      </c>
      <c r="AY266" s="244" t="s">
        <v>209</v>
      </c>
    </row>
    <row r="267" s="14" customFormat="1">
      <c r="A267" s="14"/>
      <c r="B267" s="245"/>
      <c r="C267" s="246"/>
      <c r="D267" s="236" t="s">
        <v>220</v>
      </c>
      <c r="E267" s="247" t="s">
        <v>19</v>
      </c>
      <c r="F267" s="248" t="s">
        <v>3289</v>
      </c>
      <c r="G267" s="246"/>
      <c r="H267" s="249">
        <v>58.5</v>
      </c>
      <c r="I267" s="250"/>
      <c r="J267" s="246"/>
      <c r="K267" s="246"/>
      <c r="L267" s="251"/>
      <c r="M267" s="252"/>
      <c r="N267" s="253"/>
      <c r="O267" s="253"/>
      <c r="P267" s="253"/>
      <c r="Q267" s="253"/>
      <c r="R267" s="253"/>
      <c r="S267" s="253"/>
      <c r="T267" s="25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5" t="s">
        <v>220</v>
      </c>
      <c r="AU267" s="255" t="s">
        <v>81</v>
      </c>
      <c r="AV267" s="14" t="s">
        <v>81</v>
      </c>
      <c r="AW267" s="14" t="s">
        <v>32</v>
      </c>
      <c r="AX267" s="14" t="s">
        <v>71</v>
      </c>
      <c r="AY267" s="255" t="s">
        <v>209</v>
      </c>
    </row>
    <row r="268" s="13" customFormat="1">
      <c r="A268" s="13"/>
      <c r="B268" s="234"/>
      <c r="C268" s="235"/>
      <c r="D268" s="236" t="s">
        <v>220</v>
      </c>
      <c r="E268" s="237" t="s">
        <v>19</v>
      </c>
      <c r="F268" s="238" t="s">
        <v>3290</v>
      </c>
      <c r="G268" s="235"/>
      <c r="H268" s="237" t="s">
        <v>19</v>
      </c>
      <c r="I268" s="239"/>
      <c r="J268" s="235"/>
      <c r="K268" s="235"/>
      <c r="L268" s="240"/>
      <c r="M268" s="241"/>
      <c r="N268" s="242"/>
      <c r="O268" s="242"/>
      <c r="P268" s="242"/>
      <c r="Q268" s="242"/>
      <c r="R268" s="242"/>
      <c r="S268" s="242"/>
      <c r="T268" s="24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4" t="s">
        <v>220</v>
      </c>
      <c r="AU268" s="244" t="s">
        <v>81</v>
      </c>
      <c r="AV268" s="13" t="s">
        <v>79</v>
      </c>
      <c r="AW268" s="13" t="s">
        <v>32</v>
      </c>
      <c r="AX268" s="13" t="s">
        <v>71</v>
      </c>
      <c r="AY268" s="244" t="s">
        <v>209</v>
      </c>
    </row>
    <row r="269" s="14" customFormat="1">
      <c r="A269" s="14"/>
      <c r="B269" s="245"/>
      <c r="C269" s="246"/>
      <c r="D269" s="236" t="s">
        <v>220</v>
      </c>
      <c r="E269" s="247" t="s">
        <v>19</v>
      </c>
      <c r="F269" s="248" t="s">
        <v>3291</v>
      </c>
      <c r="G269" s="246"/>
      <c r="H269" s="249">
        <v>-39.600000000000001</v>
      </c>
      <c r="I269" s="250"/>
      <c r="J269" s="246"/>
      <c r="K269" s="246"/>
      <c r="L269" s="251"/>
      <c r="M269" s="252"/>
      <c r="N269" s="253"/>
      <c r="O269" s="253"/>
      <c r="P269" s="253"/>
      <c r="Q269" s="253"/>
      <c r="R269" s="253"/>
      <c r="S269" s="253"/>
      <c r="T269" s="25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5" t="s">
        <v>220</v>
      </c>
      <c r="AU269" s="255" t="s">
        <v>81</v>
      </c>
      <c r="AV269" s="14" t="s">
        <v>81</v>
      </c>
      <c r="AW269" s="14" t="s">
        <v>32</v>
      </c>
      <c r="AX269" s="14" t="s">
        <v>71</v>
      </c>
      <c r="AY269" s="255" t="s">
        <v>209</v>
      </c>
    </row>
    <row r="270" s="15" customFormat="1">
      <c r="A270" s="15"/>
      <c r="B270" s="256"/>
      <c r="C270" s="257"/>
      <c r="D270" s="236" t="s">
        <v>220</v>
      </c>
      <c r="E270" s="258" t="s">
        <v>19</v>
      </c>
      <c r="F270" s="259" t="s">
        <v>271</v>
      </c>
      <c r="G270" s="257"/>
      <c r="H270" s="260">
        <v>18.899999999999999</v>
      </c>
      <c r="I270" s="261"/>
      <c r="J270" s="257"/>
      <c r="K270" s="257"/>
      <c r="L270" s="262"/>
      <c r="M270" s="263"/>
      <c r="N270" s="264"/>
      <c r="O270" s="264"/>
      <c r="P270" s="264"/>
      <c r="Q270" s="264"/>
      <c r="R270" s="264"/>
      <c r="S270" s="264"/>
      <c r="T270" s="26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66" t="s">
        <v>220</v>
      </c>
      <c r="AU270" s="266" t="s">
        <v>81</v>
      </c>
      <c r="AV270" s="15" t="s">
        <v>216</v>
      </c>
      <c r="AW270" s="15" t="s">
        <v>32</v>
      </c>
      <c r="AX270" s="15" t="s">
        <v>79</v>
      </c>
      <c r="AY270" s="266" t="s">
        <v>209</v>
      </c>
    </row>
    <row r="271" s="2" customFormat="1" ht="24.15" customHeight="1">
      <c r="A271" s="41"/>
      <c r="B271" s="42"/>
      <c r="C271" s="216" t="s">
        <v>390</v>
      </c>
      <c r="D271" s="216" t="s">
        <v>211</v>
      </c>
      <c r="E271" s="217" t="s">
        <v>718</v>
      </c>
      <c r="F271" s="218" t="s">
        <v>719</v>
      </c>
      <c r="G271" s="219" t="s">
        <v>258</v>
      </c>
      <c r="H271" s="220">
        <v>325</v>
      </c>
      <c r="I271" s="221"/>
      <c r="J271" s="222">
        <f>ROUND(I271*H271,2)</f>
        <v>0</v>
      </c>
      <c r="K271" s="218" t="s">
        <v>215</v>
      </c>
      <c r="L271" s="47"/>
      <c r="M271" s="223" t="s">
        <v>19</v>
      </c>
      <c r="N271" s="224" t="s">
        <v>42</v>
      </c>
      <c r="O271" s="87"/>
      <c r="P271" s="225">
        <f>O271*H271</f>
        <v>0</v>
      </c>
      <c r="Q271" s="225">
        <v>0</v>
      </c>
      <c r="R271" s="225">
        <f>Q271*H271</f>
        <v>0</v>
      </c>
      <c r="S271" s="225">
        <v>0</v>
      </c>
      <c r="T271" s="226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227" t="s">
        <v>216</v>
      </c>
      <c r="AT271" s="227" t="s">
        <v>211</v>
      </c>
      <c r="AU271" s="227" t="s">
        <v>81</v>
      </c>
      <c r="AY271" s="20" t="s">
        <v>209</v>
      </c>
      <c r="BE271" s="228">
        <f>IF(N271="základní",J271,0)</f>
        <v>0</v>
      </c>
      <c r="BF271" s="228">
        <f>IF(N271="snížená",J271,0)</f>
        <v>0</v>
      </c>
      <c r="BG271" s="228">
        <f>IF(N271="zákl. přenesená",J271,0)</f>
        <v>0</v>
      </c>
      <c r="BH271" s="228">
        <f>IF(N271="sníž. přenesená",J271,0)</f>
        <v>0</v>
      </c>
      <c r="BI271" s="228">
        <f>IF(N271="nulová",J271,0)</f>
        <v>0</v>
      </c>
      <c r="BJ271" s="20" t="s">
        <v>79</v>
      </c>
      <c r="BK271" s="228">
        <f>ROUND(I271*H271,2)</f>
        <v>0</v>
      </c>
      <c r="BL271" s="20" t="s">
        <v>216</v>
      </c>
      <c r="BM271" s="227" t="s">
        <v>3292</v>
      </c>
    </row>
    <row r="272" s="2" customFormat="1">
      <c r="A272" s="41"/>
      <c r="B272" s="42"/>
      <c r="C272" s="43"/>
      <c r="D272" s="229" t="s">
        <v>218</v>
      </c>
      <c r="E272" s="43"/>
      <c r="F272" s="230" t="s">
        <v>721</v>
      </c>
      <c r="G272" s="43"/>
      <c r="H272" s="43"/>
      <c r="I272" s="231"/>
      <c r="J272" s="43"/>
      <c r="K272" s="43"/>
      <c r="L272" s="47"/>
      <c r="M272" s="232"/>
      <c r="N272" s="233"/>
      <c r="O272" s="87"/>
      <c r="P272" s="87"/>
      <c r="Q272" s="87"/>
      <c r="R272" s="87"/>
      <c r="S272" s="87"/>
      <c r="T272" s="88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T272" s="20" t="s">
        <v>218</v>
      </c>
      <c r="AU272" s="20" t="s">
        <v>81</v>
      </c>
    </row>
    <row r="273" s="13" customFormat="1">
      <c r="A273" s="13"/>
      <c r="B273" s="234"/>
      <c r="C273" s="235"/>
      <c r="D273" s="236" t="s">
        <v>220</v>
      </c>
      <c r="E273" s="237" t="s">
        <v>19</v>
      </c>
      <c r="F273" s="238" t="s">
        <v>221</v>
      </c>
      <c r="G273" s="235"/>
      <c r="H273" s="237" t="s">
        <v>19</v>
      </c>
      <c r="I273" s="239"/>
      <c r="J273" s="235"/>
      <c r="K273" s="235"/>
      <c r="L273" s="240"/>
      <c r="M273" s="241"/>
      <c r="N273" s="242"/>
      <c r="O273" s="242"/>
      <c r="P273" s="242"/>
      <c r="Q273" s="242"/>
      <c r="R273" s="242"/>
      <c r="S273" s="242"/>
      <c r="T273" s="24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4" t="s">
        <v>220</v>
      </c>
      <c r="AU273" s="244" t="s">
        <v>81</v>
      </c>
      <c r="AV273" s="13" t="s">
        <v>79</v>
      </c>
      <c r="AW273" s="13" t="s">
        <v>32</v>
      </c>
      <c r="AX273" s="13" t="s">
        <v>71</v>
      </c>
      <c r="AY273" s="244" t="s">
        <v>209</v>
      </c>
    </row>
    <row r="274" s="13" customFormat="1">
      <c r="A274" s="13"/>
      <c r="B274" s="234"/>
      <c r="C274" s="235"/>
      <c r="D274" s="236" t="s">
        <v>220</v>
      </c>
      <c r="E274" s="237" t="s">
        <v>19</v>
      </c>
      <c r="F274" s="238" t="s">
        <v>3165</v>
      </c>
      <c r="G274" s="235"/>
      <c r="H274" s="237" t="s">
        <v>19</v>
      </c>
      <c r="I274" s="239"/>
      <c r="J274" s="235"/>
      <c r="K274" s="235"/>
      <c r="L274" s="240"/>
      <c r="M274" s="241"/>
      <c r="N274" s="242"/>
      <c r="O274" s="242"/>
      <c r="P274" s="242"/>
      <c r="Q274" s="242"/>
      <c r="R274" s="242"/>
      <c r="S274" s="242"/>
      <c r="T274" s="24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4" t="s">
        <v>220</v>
      </c>
      <c r="AU274" s="244" t="s">
        <v>81</v>
      </c>
      <c r="AV274" s="13" t="s">
        <v>79</v>
      </c>
      <c r="AW274" s="13" t="s">
        <v>32</v>
      </c>
      <c r="AX274" s="13" t="s">
        <v>71</v>
      </c>
      <c r="AY274" s="244" t="s">
        <v>209</v>
      </c>
    </row>
    <row r="275" s="13" customFormat="1">
      <c r="A275" s="13"/>
      <c r="B275" s="234"/>
      <c r="C275" s="235"/>
      <c r="D275" s="236" t="s">
        <v>220</v>
      </c>
      <c r="E275" s="237" t="s">
        <v>19</v>
      </c>
      <c r="F275" s="238" t="s">
        <v>3293</v>
      </c>
      <c r="G275" s="235"/>
      <c r="H275" s="237" t="s">
        <v>19</v>
      </c>
      <c r="I275" s="239"/>
      <c r="J275" s="235"/>
      <c r="K275" s="235"/>
      <c r="L275" s="240"/>
      <c r="M275" s="241"/>
      <c r="N275" s="242"/>
      <c r="O275" s="242"/>
      <c r="P275" s="242"/>
      <c r="Q275" s="242"/>
      <c r="R275" s="242"/>
      <c r="S275" s="242"/>
      <c r="T275" s="24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4" t="s">
        <v>220</v>
      </c>
      <c r="AU275" s="244" t="s">
        <v>81</v>
      </c>
      <c r="AV275" s="13" t="s">
        <v>79</v>
      </c>
      <c r="AW275" s="13" t="s">
        <v>32</v>
      </c>
      <c r="AX275" s="13" t="s">
        <v>71</v>
      </c>
      <c r="AY275" s="244" t="s">
        <v>209</v>
      </c>
    </row>
    <row r="276" s="14" customFormat="1">
      <c r="A276" s="14"/>
      <c r="B276" s="245"/>
      <c r="C276" s="246"/>
      <c r="D276" s="236" t="s">
        <v>220</v>
      </c>
      <c r="E276" s="247" t="s">
        <v>19</v>
      </c>
      <c r="F276" s="248" t="s">
        <v>3294</v>
      </c>
      <c r="G276" s="246"/>
      <c r="H276" s="249">
        <v>325</v>
      </c>
      <c r="I276" s="250"/>
      <c r="J276" s="246"/>
      <c r="K276" s="246"/>
      <c r="L276" s="251"/>
      <c r="M276" s="252"/>
      <c r="N276" s="253"/>
      <c r="O276" s="253"/>
      <c r="P276" s="253"/>
      <c r="Q276" s="253"/>
      <c r="R276" s="253"/>
      <c r="S276" s="253"/>
      <c r="T276" s="25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5" t="s">
        <v>220</v>
      </c>
      <c r="AU276" s="255" t="s">
        <v>81</v>
      </c>
      <c r="AV276" s="14" t="s">
        <v>81</v>
      </c>
      <c r="AW276" s="14" t="s">
        <v>32</v>
      </c>
      <c r="AX276" s="14" t="s">
        <v>71</v>
      </c>
      <c r="AY276" s="255" t="s">
        <v>209</v>
      </c>
    </row>
    <row r="277" s="15" customFormat="1">
      <c r="A277" s="15"/>
      <c r="B277" s="256"/>
      <c r="C277" s="257"/>
      <c r="D277" s="236" t="s">
        <v>220</v>
      </c>
      <c r="E277" s="258" t="s">
        <v>19</v>
      </c>
      <c r="F277" s="259" t="s">
        <v>271</v>
      </c>
      <c r="G277" s="257"/>
      <c r="H277" s="260">
        <v>325</v>
      </c>
      <c r="I277" s="261"/>
      <c r="J277" s="257"/>
      <c r="K277" s="257"/>
      <c r="L277" s="262"/>
      <c r="M277" s="263"/>
      <c r="N277" s="264"/>
      <c r="O277" s="264"/>
      <c r="P277" s="264"/>
      <c r="Q277" s="264"/>
      <c r="R277" s="264"/>
      <c r="S277" s="264"/>
      <c r="T277" s="26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66" t="s">
        <v>220</v>
      </c>
      <c r="AU277" s="266" t="s">
        <v>81</v>
      </c>
      <c r="AV277" s="15" t="s">
        <v>216</v>
      </c>
      <c r="AW277" s="15" t="s">
        <v>32</v>
      </c>
      <c r="AX277" s="15" t="s">
        <v>79</v>
      </c>
      <c r="AY277" s="266" t="s">
        <v>209</v>
      </c>
    </row>
    <row r="278" s="2" customFormat="1" ht="16.5" customHeight="1">
      <c r="A278" s="41"/>
      <c r="B278" s="42"/>
      <c r="C278" s="278" t="s">
        <v>399</v>
      </c>
      <c r="D278" s="278" t="s">
        <v>681</v>
      </c>
      <c r="E278" s="279" t="s">
        <v>723</v>
      </c>
      <c r="F278" s="280" t="s">
        <v>724</v>
      </c>
      <c r="G278" s="281" t="s">
        <v>725</v>
      </c>
      <c r="H278" s="282">
        <v>6.5</v>
      </c>
      <c r="I278" s="283"/>
      <c r="J278" s="284">
        <f>ROUND(I278*H278,2)</f>
        <v>0</v>
      </c>
      <c r="K278" s="280" t="s">
        <v>215</v>
      </c>
      <c r="L278" s="285"/>
      <c r="M278" s="286" t="s">
        <v>19</v>
      </c>
      <c r="N278" s="287" t="s">
        <v>42</v>
      </c>
      <c r="O278" s="87"/>
      <c r="P278" s="225">
        <f>O278*H278</f>
        <v>0</v>
      </c>
      <c r="Q278" s="225">
        <v>0.001</v>
      </c>
      <c r="R278" s="225">
        <f>Q278*H278</f>
        <v>0.0065000000000000006</v>
      </c>
      <c r="S278" s="225">
        <v>0</v>
      </c>
      <c r="T278" s="226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227" t="s">
        <v>250</v>
      </c>
      <c r="AT278" s="227" t="s">
        <v>681</v>
      </c>
      <c r="AU278" s="227" t="s">
        <v>81</v>
      </c>
      <c r="AY278" s="20" t="s">
        <v>209</v>
      </c>
      <c r="BE278" s="228">
        <f>IF(N278="základní",J278,0)</f>
        <v>0</v>
      </c>
      <c r="BF278" s="228">
        <f>IF(N278="snížená",J278,0)</f>
        <v>0</v>
      </c>
      <c r="BG278" s="228">
        <f>IF(N278="zákl. přenesená",J278,0)</f>
        <v>0</v>
      </c>
      <c r="BH278" s="228">
        <f>IF(N278="sníž. přenesená",J278,0)</f>
        <v>0</v>
      </c>
      <c r="BI278" s="228">
        <f>IF(N278="nulová",J278,0)</f>
        <v>0</v>
      </c>
      <c r="BJ278" s="20" t="s">
        <v>79</v>
      </c>
      <c r="BK278" s="228">
        <f>ROUND(I278*H278,2)</f>
        <v>0</v>
      </c>
      <c r="BL278" s="20" t="s">
        <v>216</v>
      </c>
      <c r="BM278" s="227" t="s">
        <v>3295</v>
      </c>
    </row>
    <row r="279" s="14" customFormat="1">
      <c r="A279" s="14"/>
      <c r="B279" s="245"/>
      <c r="C279" s="246"/>
      <c r="D279" s="236" t="s">
        <v>220</v>
      </c>
      <c r="E279" s="246"/>
      <c r="F279" s="248" t="s">
        <v>3296</v>
      </c>
      <c r="G279" s="246"/>
      <c r="H279" s="249">
        <v>6.5</v>
      </c>
      <c r="I279" s="250"/>
      <c r="J279" s="246"/>
      <c r="K279" s="246"/>
      <c r="L279" s="251"/>
      <c r="M279" s="252"/>
      <c r="N279" s="253"/>
      <c r="O279" s="253"/>
      <c r="P279" s="253"/>
      <c r="Q279" s="253"/>
      <c r="R279" s="253"/>
      <c r="S279" s="253"/>
      <c r="T279" s="25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5" t="s">
        <v>220</v>
      </c>
      <c r="AU279" s="255" t="s">
        <v>81</v>
      </c>
      <c r="AV279" s="14" t="s">
        <v>81</v>
      </c>
      <c r="AW279" s="14" t="s">
        <v>4</v>
      </c>
      <c r="AX279" s="14" t="s">
        <v>79</v>
      </c>
      <c r="AY279" s="255" t="s">
        <v>209</v>
      </c>
    </row>
    <row r="280" s="2" customFormat="1" ht="24.15" customHeight="1">
      <c r="A280" s="41"/>
      <c r="B280" s="42"/>
      <c r="C280" s="216" t="s">
        <v>405</v>
      </c>
      <c r="D280" s="216" t="s">
        <v>211</v>
      </c>
      <c r="E280" s="217" t="s">
        <v>3297</v>
      </c>
      <c r="F280" s="218" t="s">
        <v>3298</v>
      </c>
      <c r="G280" s="219" t="s">
        <v>258</v>
      </c>
      <c r="H280" s="220">
        <v>15.83</v>
      </c>
      <c r="I280" s="221"/>
      <c r="J280" s="222">
        <f>ROUND(I280*H280,2)</f>
        <v>0</v>
      </c>
      <c r="K280" s="218" t="s">
        <v>215</v>
      </c>
      <c r="L280" s="47"/>
      <c r="M280" s="223" t="s">
        <v>19</v>
      </c>
      <c r="N280" s="224" t="s">
        <v>42</v>
      </c>
      <c r="O280" s="87"/>
      <c r="P280" s="225">
        <f>O280*H280</f>
        <v>0</v>
      </c>
      <c r="Q280" s="225">
        <v>0</v>
      </c>
      <c r="R280" s="225">
        <f>Q280*H280</f>
        <v>0</v>
      </c>
      <c r="S280" s="225">
        <v>0</v>
      </c>
      <c r="T280" s="226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227" t="s">
        <v>216</v>
      </c>
      <c r="AT280" s="227" t="s">
        <v>211</v>
      </c>
      <c r="AU280" s="227" t="s">
        <v>81</v>
      </c>
      <c r="AY280" s="20" t="s">
        <v>209</v>
      </c>
      <c r="BE280" s="228">
        <f>IF(N280="základní",J280,0)</f>
        <v>0</v>
      </c>
      <c r="BF280" s="228">
        <f>IF(N280="snížená",J280,0)</f>
        <v>0</v>
      </c>
      <c r="BG280" s="228">
        <f>IF(N280="zákl. přenesená",J280,0)</f>
        <v>0</v>
      </c>
      <c r="BH280" s="228">
        <f>IF(N280="sníž. přenesená",J280,0)</f>
        <v>0</v>
      </c>
      <c r="BI280" s="228">
        <f>IF(N280="nulová",J280,0)</f>
        <v>0</v>
      </c>
      <c r="BJ280" s="20" t="s">
        <v>79</v>
      </c>
      <c r="BK280" s="228">
        <f>ROUND(I280*H280,2)</f>
        <v>0</v>
      </c>
      <c r="BL280" s="20" t="s">
        <v>216</v>
      </c>
      <c r="BM280" s="227" t="s">
        <v>3299</v>
      </c>
    </row>
    <row r="281" s="2" customFormat="1">
      <c r="A281" s="41"/>
      <c r="B281" s="42"/>
      <c r="C281" s="43"/>
      <c r="D281" s="229" t="s">
        <v>218</v>
      </c>
      <c r="E281" s="43"/>
      <c r="F281" s="230" t="s">
        <v>3300</v>
      </c>
      <c r="G281" s="43"/>
      <c r="H281" s="43"/>
      <c r="I281" s="231"/>
      <c r="J281" s="43"/>
      <c r="K281" s="43"/>
      <c r="L281" s="47"/>
      <c r="M281" s="232"/>
      <c r="N281" s="233"/>
      <c r="O281" s="87"/>
      <c r="P281" s="87"/>
      <c r="Q281" s="87"/>
      <c r="R281" s="87"/>
      <c r="S281" s="87"/>
      <c r="T281" s="88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T281" s="20" t="s">
        <v>218</v>
      </c>
      <c r="AU281" s="20" t="s">
        <v>81</v>
      </c>
    </row>
    <row r="282" s="13" customFormat="1">
      <c r="A282" s="13"/>
      <c r="B282" s="234"/>
      <c r="C282" s="235"/>
      <c r="D282" s="236" t="s">
        <v>220</v>
      </c>
      <c r="E282" s="237" t="s">
        <v>19</v>
      </c>
      <c r="F282" s="238" t="s">
        <v>221</v>
      </c>
      <c r="G282" s="235"/>
      <c r="H282" s="237" t="s">
        <v>19</v>
      </c>
      <c r="I282" s="239"/>
      <c r="J282" s="235"/>
      <c r="K282" s="235"/>
      <c r="L282" s="240"/>
      <c r="M282" s="241"/>
      <c r="N282" s="242"/>
      <c r="O282" s="242"/>
      <c r="P282" s="242"/>
      <c r="Q282" s="242"/>
      <c r="R282" s="242"/>
      <c r="S282" s="242"/>
      <c r="T282" s="24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4" t="s">
        <v>220</v>
      </c>
      <c r="AU282" s="244" t="s">
        <v>81</v>
      </c>
      <c r="AV282" s="13" t="s">
        <v>79</v>
      </c>
      <c r="AW282" s="13" t="s">
        <v>32</v>
      </c>
      <c r="AX282" s="13" t="s">
        <v>71</v>
      </c>
      <c r="AY282" s="244" t="s">
        <v>209</v>
      </c>
    </row>
    <row r="283" s="13" customFormat="1">
      <c r="A283" s="13"/>
      <c r="B283" s="234"/>
      <c r="C283" s="235"/>
      <c r="D283" s="236" t="s">
        <v>220</v>
      </c>
      <c r="E283" s="237" t="s">
        <v>19</v>
      </c>
      <c r="F283" s="238" t="s">
        <v>3165</v>
      </c>
      <c r="G283" s="235"/>
      <c r="H283" s="237" t="s">
        <v>19</v>
      </c>
      <c r="I283" s="239"/>
      <c r="J283" s="235"/>
      <c r="K283" s="235"/>
      <c r="L283" s="240"/>
      <c r="M283" s="241"/>
      <c r="N283" s="242"/>
      <c r="O283" s="242"/>
      <c r="P283" s="242"/>
      <c r="Q283" s="242"/>
      <c r="R283" s="242"/>
      <c r="S283" s="242"/>
      <c r="T283" s="24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4" t="s">
        <v>220</v>
      </c>
      <c r="AU283" s="244" t="s">
        <v>81</v>
      </c>
      <c r="AV283" s="13" t="s">
        <v>79</v>
      </c>
      <c r="AW283" s="13" t="s">
        <v>32</v>
      </c>
      <c r="AX283" s="13" t="s">
        <v>71</v>
      </c>
      <c r="AY283" s="244" t="s">
        <v>209</v>
      </c>
    </row>
    <row r="284" s="13" customFormat="1">
      <c r="A284" s="13"/>
      <c r="B284" s="234"/>
      <c r="C284" s="235"/>
      <c r="D284" s="236" t="s">
        <v>220</v>
      </c>
      <c r="E284" s="237" t="s">
        <v>19</v>
      </c>
      <c r="F284" s="238" t="s">
        <v>3293</v>
      </c>
      <c r="G284" s="235"/>
      <c r="H284" s="237" t="s">
        <v>19</v>
      </c>
      <c r="I284" s="239"/>
      <c r="J284" s="235"/>
      <c r="K284" s="235"/>
      <c r="L284" s="240"/>
      <c r="M284" s="241"/>
      <c r="N284" s="242"/>
      <c r="O284" s="242"/>
      <c r="P284" s="242"/>
      <c r="Q284" s="242"/>
      <c r="R284" s="242"/>
      <c r="S284" s="242"/>
      <c r="T284" s="24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4" t="s">
        <v>220</v>
      </c>
      <c r="AU284" s="244" t="s">
        <v>81</v>
      </c>
      <c r="AV284" s="13" t="s">
        <v>79</v>
      </c>
      <c r="AW284" s="13" t="s">
        <v>32</v>
      </c>
      <c r="AX284" s="13" t="s">
        <v>71</v>
      </c>
      <c r="AY284" s="244" t="s">
        <v>209</v>
      </c>
    </row>
    <row r="285" s="14" customFormat="1">
      <c r="A285" s="14"/>
      <c r="B285" s="245"/>
      <c r="C285" s="246"/>
      <c r="D285" s="236" t="s">
        <v>220</v>
      </c>
      <c r="E285" s="247" t="s">
        <v>19</v>
      </c>
      <c r="F285" s="248" t="s">
        <v>3301</v>
      </c>
      <c r="G285" s="246"/>
      <c r="H285" s="249">
        <v>15.83</v>
      </c>
      <c r="I285" s="250"/>
      <c r="J285" s="246"/>
      <c r="K285" s="246"/>
      <c r="L285" s="251"/>
      <c r="M285" s="252"/>
      <c r="N285" s="253"/>
      <c r="O285" s="253"/>
      <c r="P285" s="253"/>
      <c r="Q285" s="253"/>
      <c r="R285" s="253"/>
      <c r="S285" s="253"/>
      <c r="T285" s="25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5" t="s">
        <v>220</v>
      </c>
      <c r="AU285" s="255" t="s">
        <v>81</v>
      </c>
      <c r="AV285" s="14" t="s">
        <v>81</v>
      </c>
      <c r="AW285" s="14" t="s">
        <v>32</v>
      </c>
      <c r="AX285" s="14" t="s">
        <v>79</v>
      </c>
      <c r="AY285" s="255" t="s">
        <v>209</v>
      </c>
    </row>
    <row r="286" s="2" customFormat="1" ht="16.5" customHeight="1">
      <c r="A286" s="41"/>
      <c r="B286" s="42"/>
      <c r="C286" s="278" t="s">
        <v>411</v>
      </c>
      <c r="D286" s="278" t="s">
        <v>681</v>
      </c>
      <c r="E286" s="279" t="s">
        <v>3302</v>
      </c>
      <c r="F286" s="280" t="s">
        <v>3303</v>
      </c>
      <c r="G286" s="281" t="s">
        <v>725</v>
      </c>
      <c r="H286" s="282">
        <v>0.317</v>
      </c>
      <c r="I286" s="283"/>
      <c r="J286" s="284">
        <f>ROUND(I286*H286,2)</f>
        <v>0</v>
      </c>
      <c r="K286" s="280" t="s">
        <v>215</v>
      </c>
      <c r="L286" s="285"/>
      <c r="M286" s="286" t="s">
        <v>19</v>
      </c>
      <c r="N286" s="287" t="s">
        <v>42</v>
      </c>
      <c r="O286" s="87"/>
      <c r="P286" s="225">
        <f>O286*H286</f>
        <v>0</v>
      </c>
      <c r="Q286" s="225">
        <v>0.001</v>
      </c>
      <c r="R286" s="225">
        <f>Q286*H286</f>
        <v>0.00031700000000000001</v>
      </c>
      <c r="S286" s="225">
        <v>0</v>
      </c>
      <c r="T286" s="226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227" t="s">
        <v>250</v>
      </c>
      <c r="AT286" s="227" t="s">
        <v>681</v>
      </c>
      <c r="AU286" s="227" t="s">
        <v>81</v>
      </c>
      <c r="AY286" s="20" t="s">
        <v>209</v>
      </c>
      <c r="BE286" s="228">
        <f>IF(N286="základní",J286,0)</f>
        <v>0</v>
      </c>
      <c r="BF286" s="228">
        <f>IF(N286="snížená",J286,0)</f>
        <v>0</v>
      </c>
      <c r="BG286" s="228">
        <f>IF(N286="zákl. přenesená",J286,0)</f>
        <v>0</v>
      </c>
      <c r="BH286" s="228">
        <f>IF(N286="sníž. přenesená",J286,0)</f>
        <v>0</v>
      </c>
      <c r="BI286" s="228">
        <f>IF(N286="nulová",J286,0)</f>
        <v>0</v>
      </c>
      <c r="BJ286" s="20" t="s">
        <v>79</v>
      </c>
      <c r="BK286" s="228">
        <f>ROUND(I286*H286,2)</f>
        <v>0</v>
      </c>
      <c r="BL286" s="20" t="s">
        <v>216</v>
      </c>
      <c r="BM286" s="227" t="s">
        <v>3304</v>
      </c>
    </row>
    <row r="287" s="14" customFormat="1">
      <c r="A287" s="14"/>
      <c r="B287" s="245"/>
      <c r="C287" s="246"/>
      <c r="D287" s="236" t="s">
        <v>220</v>
      </c>
      <c r="E287" s="246"/>
      <c r="F287" s="248" t="s">
        <v>3305</v>
      </c>
      <c r="G287" s="246"/>
      <c r="H287" s="249">
        <v>0.317</v>
      </c>
      <c r="I287" s="250"/>
      <c r="J287" s="246"/>
      <c r="K287" s="246"/>
      <c r="L287" s="251"/>
      <c r="M287" s="252"/>
      <c r="N287" s="253"/>
      <c r="O287" s="253"/>
      <c r="P287" s="253"/>
      <c r="Q287" s="253"/>
      <c r="R287" s="253"/>
      <c r="S287" s="253"/>
      <c r="T287" s="25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5" t="s">
        <v>220</v>
      </c>
      <c r="AU287" s="255" t="s">
        <v>81</v>
      </c>
      <c r="AV287" s="14" t="s">
        <v>81</v>
      </c>
      <c r="AW287" s="14" t="s">
        <v>4</v>
      </c>
      <c r="AX287" s="14" t="s">
        <v>79</v>
      </c>
      <c r="AY287" s="255" t="s">
        <v>209</v>
      </c>
    </row>
    <row r="288" s="2" customFormat="1" ht="21.75" customHeight="1">
      <c r="A288" s="41"/>
      <c r="B288" s="42"/>
      <c r="C288" s="216" t="s">
        <v>417</v>
      </c>
      <c r="D288" s="216" t="s">
        <v>211</v>
      </c>
      <c r="E288" s="217" t="s">
        <v>3306</v>
      </c>
      <c r="F288" s="218" t="s">
        <v>3307</v>
      </c>
      <c r="G288" s="219" t="s">
        <v>258</v>
      </c>
      <c r="H288" s="220">
        <v>9.2200000000000006</v>
      </c>
      <c r="I288" s="221"/>
      <c r="J288" s="222">
        <f>ROUND(I288*H288,2)</f>
        <v>0</v>
      </c>
      <c r="K288" s="218" t="s">
        <v>215</v>
      </c>
      <c r="L288" s="47"/>
      <c r="M288" s="223" t="s">
        <v>19</v>
      </c>
      <c r="N288" s="224" t="s">
        <v>42</v>
      </c>
      <c r="O288" s="87"/>
      <c r="P288" s="225">
        <f>O288*H288</f>
        <v>0</v>
      </c>
      <c r="Q288" s="225">
        <v>0</v>
      </c>
      <c r="R288" s="225">
        <f>Q288*H288</f>
        <v>0</v>
      </c>
      <c r="S288" s="225">
        <v>0</v>
      </c>
      <c r="T288" s="226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227" t="s">
        <v>216</v>
      </c>
      <c r="AT288" s="227" t="s">
        <v>211</v>
      </c>
      <c r="AU288" s="227" t="s">
        <v>81</v>
      </c>
      <c r="AY288" s="20" t="s">
        <v>209</v>
      </c>
      <c r="BE288" s="228">
        <f>IF(N288="základní",J288,0)</f>
        <v>0</v>
      </c>
      <c r="BF288" s="228">
        <f>IF(N288="snížená",J288,0)</f>
        <v>0</v>
      </c>
      <c r="BG288" s="228">
        <f>IF(N288="zákl. přenesená",J288,0)</f>
        <v>0</v>
      </c>
      <c r="BH288" s="228">
        <f>IF(N288="sníž. přenesená",J288,0)</f>
        <v>0</v>
      </c>
      <c r="BI288" s="228">
        <f>IF(N288="nulová",J288,0)</f>
        <v>0</v>
      </c>
      <c r="BJ288" s="20" t="s">
        <v>79</v>
      </c>
      <c r="BK288" s="228">
        <f>ROUND(I288*H288,2)</f>
        <v>0</v>
      </c>
      <c r="BL288" s="20" t="s">
        <v>216</v>
      </c>
      <c r="BM288" s="227" t="s">
        <v>3308</v>
      </c>
    </row>
    <row r="289" s="2" customFormat="1">
      <c r="A289" s="41"/>
      <c r="B289" s="42"/>
      <c r="C289" s="43"/>
      <c r="D289" s="229" t="s">
        <v>218</v>
      </c>
      <c r="E289" s="43"/>
      <c r="F289" s="230" t="s">
        <v>3309</v>
      </c>
      <c r="G289" s="43"/>
      <c r="H289" s="43"/>
      <c r="I289" s="231"/>
      <c r="J289" s="43"/>
      <c r="K289" s="43"/>
      <c r="L289" s="47"/>
      <c r="M289" s="232"/>
      <c r="N289" s="233"/>
      <c r="O289" s="87"/>
      <c r="P289" s="87"/>
      <c r="Q289" s="87"/>
      <c r="R289" s="87"/>
      <c r="S289" s="87"/>
      <c r="T289" s="88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T289" s="20" t="s">
        <v>218</v>
      </c>
      <c r="AU289" s="20" t="s">
        <v>81</v>
      </c>
    </row>
    <row r="290" s="13" customFormat="1">
      <c r="A290" s="13"/>
      <c r="B290" s="234"/>
      <c r="C290" s="235"/>
      <c r="D290" s="236" t="s">
        <v>220</v>
      </c>
      <c r="E290" s="237" t="s">
        <v>19</v>
      </c>
      <c r="F290" s="238" t="s">
        <v>221</v>
      </c>
      <c r="G290" s="235"/>
      <c r="H290" s="237" t="s">
        <v>19</v>
      </c>
      <c r="I290" s="239"/>
      <c r="J290" s="235"/>
      <c r="K290" s="235"/>
      <c r="L290" s="240"/>
      <c r="M290" s="241"/>
      <c r="N290" s="242"/>
      <c r="O290" s="242"/>
      <c r="P290" s="242"/>
      <c r="Q290" s="242"/>
      <c r="R290" s="242"/>
      <c r="S290" s="242"/>
      <c r="T290" s="24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4" t="s">
        <v>220</v>
      </c>
      <c r="AU290" s="244" t="s">
        <v>81</v>
      </c>
      <c r="AV290" s="13" t="s">
        <v>79</v>
      </c>
      <c r="AW290" s="13" t="s">
        <v>32</v>
      </c>
      <c r="AX290" s="13" t="s">
        <v>71</v>
      </c>
      <c r="AY290" s="244" t="s">
        <v>209</v>
      </c>
    </row>
    <row r="291" s="13" customFormat="1">
      <c r="A291" s="13"/>
      <c r="B291" s="234"/>
      <c r="C291" s="235"/>
      <c r="D291" s="236" t="s">
        <v>220</v>
      </c>
      <c r="E291" s="237" t="s">
        <v>19</v>
      </c>
      <c r="F291" s="238" t="s">
        <v>3165</v>
      </c>
      <c r="G291" s="235"/>
      <c r="H291" s="237" t="s">
        <v>19</v>
      </c>
      <c r="I291" s="239"/>
      <c r="J291" s="235"/>
      <c r="K291" s="235"/>
      <c r="L291" s="240"/>
      <c r="M291" s="241"/>
      <c r="N291" s="242"/>
      <c r="O291" s="242"/>
      <c r="P291" s="242"/>
      <c r="Q291" s="242"/>
      <c r="R291" s="242"/>
      <c r="S291" s="242"/>
      <c r="T291" s="24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4" t="s">
        <v>220</v>
      </c>
      <c r="AU291" s="244" t="s">
        <v>81</v>
      </c>
      <c r="AV291" s="13" t="s">
        <v>79</v>
      </c>
      <c r="AW291" s="13" t="s">
        <v>32</v>
      </c>
      <c r="AX291" s="13" t="s">
        <v>71</v>
      </c>
      <c r="AY291" s="244" t="s">
        <v>209</v>
      </c>
    </row>
    <row r="292" s="13" customFormat="1">
      <c r="A292" s="13"/>
      <c r="B292" s="234"/>
      <c r="C292" s="235"/>
      <c r="D292" s="236" t="s">
        <v>220</v>
      </c>
      <c r="E292" s="237" t="s">
        <v>19</v>
      </c>
      <c r="F292" s="238" t="s">
        <v>3293</v>
      </c>
      <c r="G292" s="235"/>
      <c r="H292" s="237" t="s">
        <v>19</v>
      </c>
      <c r="I292" s="239"/>
      <c r="J292" s="235"/>
      <c r="K292" s="235"/>
      <c r="L292" s="240"/>
      <c r="M292" s="241"/>
      <c r="N292" s="242"/>
      <c r="O292" s="242"/>
      <c r="P292" s="242"/>
      <c r="Q292" s="242"/>
      <c r="R292" s="242"/>
      <c r="S292" s="242"/>
      <c r="T292" s="24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4" t="s">
        <v>220</v>
      </c>
      <c r="AU292" s="244" t="s">
        <v>81</v>
      </c>
      <c r="AV292" s="13" t="s">
        <v>79</v>
      </c>
      <c r="AW292" s="13" t="s">
        <v>32</v>
      </c>
      <c r="AX292" s="13" t="s">
        <v>71</v>
      </c>
      <c r="AY292" s="244" t="s">
        <v>209</v>
      </c>
    </row>
    <row r="293" s="13" customFormat="1">
      <c r="A293" s="13"/>
      <c r="B293" s="234"/>
      <c r="C293" s="235"/>
      <c r="D293" s="236" t="s">
        <v>220</v>
      </c>
      <c r="E293" s="237" t="s">
        <v>19</v>
      </c>
      <c r="F293" s="238" t="s">
        <v>3310</v>
      </c>
      <c r="G293" s="235"/>
      <c r="H293" s="237" t="s">
        <v>19</v>
      </c>
      <c r="I293" s="239"/>
      <c r="J293" s="235"/>
      <c r="K293" s="235"/>
      <c r="L293" s="240"/>
      <c r="M293" s="241"/>
      <c r="N293" s="242"/>
      <c r="O293" s="242"/>
      <c r="P293" s="242"/>
      <c r="Q293" s="242"/>
      <c r="R293" s="242"/>
      <c r="S293" s="242"/>
      <c r="T293" s="24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4" t="s">
        <v>220</v>
      </c>
      <c r="AU293" s="244" t="s">
        <v>81</v>
      </c>
      <c r="AV293" s="13" t="s">
        <v>79</v>
      </c>
      <c r="AW293" s="13" t="s">
        <v>32</v>
      </c>
      <c r="AX293" s="13" t="s">
        <v>71</v>
      </c>
      <c r="AY293" s="244" t="s">
        <v>209</v>
      </c>
    </row>
    <row r="294" s="14" customFormat="1">
      <c r="A294" s="14"/>
      <c r="B294" s="245"/>
      <c r="C294" s="246"/>
      <c r="D294" s="236" t="s">
        <v>220</v>
      </c>
      <c r="E294" s="247" t="s">
        <v>19</v>
      </c>
      <c r="F294" s="248" t="s">
        <v>3311</v>
      </c>
      <c r="G294" s="246"/>
      <c r="H294" s="249">
        <v>9.2200000000000006</v>
      </c>
      <c r="I294" s="250"/>
      <c r="J294" s="246"/>
      <c r="K294" s="246"/>
      <c r="L294" s="251"/>
      <c r="M294" s="252"/>
      <c r="N294" s="253"/>
      <c r="O294" s="253"/>
      <c r="P294" s="253"/>
      <c r="Q294" s="253"/>
      <c r="R294" s="253"/>
      <c r="S294" s="253"/>
      <c r="T294" s="25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5" t="s">
        <v>220</v>
      </c>
      <c r="AU294" s="255" t="s">
        <v>81</v>
      </c>
      <c r="AV294" s="14" t="s">
        <v>81</v>
      </c>
      <c r="AW294" s="14" t="s">
        <v>32</v>
      </c>
      <c r="AX294" s="14" t="s">
        <v>79</v>
      </c>
      <c r="AY294" s="255" t="s">
        <v>209</v>
      </c>
    </row>
    <row r="295" s="2" customFormat="1" ht="21.75" customHeight="1">
      <c r="A295" s="41"/>
      <c r="B295" s="42"/>
      <c r="C295" s="216" t="s">
        <v>427</v>
      </c>
      <c r="D295" s="216" t="s">
        <v>211</v>
      </c>
      <c r="E295" s="217" t="s">
        <v>3312</v>
      </c>
      <c r="F295" s="218" t="s">
        <v>3313</v>
      </c>
      <c r="G295" s="219" t="s">
        <v>258</v>
      </c>
      <c r="H295" s="220">
        <v>101.34</v>
      </c>
      <c r="I295" s="221"/>
      <c r="J295" s="222">
        <f>ROUND(I295*H295,2)</f>
        <v>0</v>
      </c>
      <c r="K295" s="218" t="s">
        <v>215</v>
      </c>
      <c r="L295" s="47"/>
      <c r="M295" s="223" t="s">
        <v>19</v>
      </c>
      <c r="N295" s="224" t="s">
        <v>42</v>
      </c>
      <c r="O295" s="87"/>
      <c r="P295" s="225">
        <f>O295*H295</f>
        <v>0</v>
      </c>
      <c r="Q295" s="225">
        <v>0</v>
      </c>
      <c r="R295" s="225">
        <f>Q295*H295</f>
        <v>0</v>
      </c>
      <c r="S295" s="225">
        <v>0</v>
      </c>
      <c r="T295" s="226">
        <f>S295*H295</f>
        <v>0</v>
      </c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R295" s="227" t="s">
        <v>216</v>
      </c>
      <c r="AT295" s="227" t="s">
        <v>211</v>
      </c>
      <c r="AU295" s="227" t="s">
        <v>81</v>
      </c>
      <c r="AY295" s="20" t="s">
        <v>209</v>
      </c>
      <c r="BE295" s="228">
        <f>IF(N295="základní",J295,0)</f>
        <v>0</v>
      </c>
      <c r="BF295" s="228">
        <f>IF(N295="snížená",J295,0)</f>
        <v>0</v>
      </c>
      <c r="BG295" s="228">
        <f>IF(N295="zákl. přenesená",J295,0)</f>
        <v>0</v>
      </c>
      <c r="BH295" s="228">
        <f>IF(N295="sníž. přenesená",J295,0)</f>
        <v>0</v>
      </c>
      <c r="BI295" s="228">
        <f>IF(N295="nulová",J295,0)</f>
        <v>0</v>
      </c>
      <c r="BJ295" s="20" t="s">
        <v>79</v>
      </c>
      <c r="BK295" s="228">
        <f>ROUND(I295*H295,2)</f>
        <v>0</v>
      </c>
      <c r="BL295" s="20" t="s">
        <v>216</v>
      </c>
      <c r="BM295" s="227" t="s">
        <v>3314</v>
      </c>
    </row>
    <row r="296" s="2" customFormat="1">
      <c r="A296" s="41"/>
      <c r="B296" s="42"/>
      <c r="C296" s="43"/>
      <c r="D296" s="229" t="s">
        <v>218</v>
      </c>
      <c r="E296" s="43"/>
      <c r="F296" s="230" t="s">
        <v>3315</v>
      </c>
      <c r="G296" s="43"/>
      <c r="H296" s="43"/>
      <c r="I296" s="231"/>
      <c r="J296" s="43"/>
      <c r="K296" s="43"/>
      <c r="L296" s="47"/>
      <c r="M296" s="232"/>
      <c r="N296" s="233"/>
      <c r="O296" s="87"/>
      <c r="P296" s="87"/>
      <c r="Q296" s="87"/>
      <c r="R296" s="87"/>
      <c r="S296" s="87"/>
      <c r="T296" s="88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T296" s="20" t="s">
        <v>218</v>
      </c>
      <c r="AU296" s="20" t="s">
        <v>81</v>
      </c>
    </row>
    <row r="297" s="13" customFormat="1">
      <c r="A297" s="13"/>
      <c r="B297" s="234"/>
      <c r="C297" s="235"/>
      <c r="D297" s="236" t="s">
        <v>220</v>
      </c>
      <c r="E297" s="237" t="s">
        <v>19</v>
      </c>
      <c r="F297" s="238" t="s">
        <v>221</v>
      </c>
      <c r="G297" s="235"/>
      <c r="H297" s="237" t="s">
        <v>19</v>
      </c>
      <c r="I297" s="239"/>
      <c r="J297" s="235"/>
      <c r="K297" s="235"/>
      <c r="L297" s="240"/>
      <c r="M297" s="241"/>
      <c r="N297" s="242"/>
      <c r="O297" s="242"/>
      <c r="P297" s="242"/>
      <c r="Q297" s="242"/>
      <c r="R297" s="242"/>
      <c r="S297" s="242"/>
      <c r="T297" s="24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4" t="s">
        <v>220</v>
      </c>
      <c r="AU297" s="244" t="s">
        <v>81</v>
      </c>
      <c r="AV297" s="13" t="s">
        <v>79</v>
      </c>
      <c r="AW297" s="13" t="s">
        <v>32</v>
      </c>
      <c r="AX297" s="13" t="s">
        <v>71</v>
      </c>
      <c r="AY297" s="244" t="s">
        <v>209</v>
      </c>
    </row>
    <row r="298" s="13" customFormat="1">
      <c r="A298" s="13"/>
      <c r="B298" s="234"/>
      <c r="C298" s="235"/>
      <c r="D298" s="236" t="s">
        <v>220</v>
      </c>
      <c r="E298" s="237" t="s">
        <v>19</v>
      </c>
      <c r="F298" s="238" t="s">
        <v>3316</v>
      </c>
      <c r="G298" s="235"/>
      <c r="H298" s="237" t="s">
        <v>19</v>
      </c>
      <c r="I298" s="239"/>
      <c r="J298" s="235"/>
      <c r="K298" s="235"/>
      <c r="L298" s="240"/>
      <c r="M298" s="241"/>
      <c r="N298" s="242"/>
      <c r="O298" s="242"/>
      <c r="P298" s="242"/>
      <c r="Q298" s="242"/>
      <c r="R298" s="242"/>
      <c r="S298" s="242"/>
      <c r="T298" s="24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4" t="s">
        <v>220</v>
      </c>
      <c r="AU298" s="244" t="s">
        <v>81</v>
      </c>
      <c r="AV298" s="13" t="s">
        <v>79</v>
      </c>
      <c r="AW298" s="13" t="s">
        <v>32</v>
      </c>
      <c r="AX298" s="13" t="s">
        <v>71</v>
      </c>
      <c r="AY298" s="244" t="s">
        <v>209</v>
      </c>
    </row>
    <row r="299" s="14" customFormat="1">
      <c r="A299" s="14"/>
      <c r="B299" s="245"/>
      <c r="C299" s="246"/>
      <c r="D299" s="236" t="s">
        <v>220</v>
      </c>
      <c r="E299" s="247" t="s">
        <v>19</v>
      </c>
      <c r="F299" s="248" t="s">
        <v>3317</v>
      </c>
      <c r="G299" s="246"/>
      <c r="H299" s="249">
        <v>60.039999999999999</v>
      </c>
      <c r="I299" s="250"/>
      <c r="J299" s="246"/>
      <c r="K299" s="246"/>
      <c r="L299" s="251"/>
      <c r="M299" s="252"/>
      <c r="N299" s="253"/>
      <c r="O299" s="253"/>
      <c r="P299" s="253"/>
      <c r="Q299" s="253"/>
      <c r="R299" s="253"/>
      <c r="S299" s="253"/>
      <c r="T299" s="25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5" t="s">
        <v>220</v>
      </c>
      <c r="AU299" s="255" t="s">
        <v>81</v>
      </c>
      <c r="AV299" s="14" t="s">
        <v>81</v>
      </c>
      <c r="AW299" s="14" t="s">
        <v>32</v>
      </c>
      <c r="AX299" s="14" t="s">
        <v>71</v>
      </c>
      <c r="AY299" s="255" t="s">
        <v>209</v>
      </c>
    </row>
    <row r="300" s="13" customFormat="1">
      <c r="A300" s="13"/>
      <c r="B300" s="234"/>
      <c r="C300" s="235"/>
      <c r="D300" s="236" t="s">
        <v>220</v>
      </c>
      <c r="E300" s="237" t="s">
        <v>19</v>
      </c>
      <c r="F300" s="238" t="s">
        <v>3318</v>
      </c>
      <c r="G300" s="235"/>
      <c r="H300" s="237" t="s">
        <v>19</v>
      </c>
      <c r="I300" s="239"/>
      <c r="J300" s="235"/>
      <c r="K300" s="235"/>
      <c r="L300" s="240"/>
      <c r="M300" s="241"/>
      <c r="N300" s="242"/>
      <c r="O300" s="242"/>
      <c r="P300" s="242"/>
      <c r="Q300" s="242"/>
      <c r="R300" s="242"/>
      <c r="S300" s="242"/>
      <c r="T300" s="24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4" t="s">
        <v>220</v>
      </c>
      <c r="AU300" s="244" t="s">
        <v>81</v>
      </c>
      <c r="AV300" s="13" t="s">
        <v>79</v>
      </c>
      <c r="AW300" s="13" t="s">
        <v>32</v>
      </c>
      <c r="AX300" s="13" t="s">
        <v>71</v>
      </c>
      <c r="AY300" s="244" t="s">
        <v>209</v>
      </c>
    </row>
    <row r="301" s="14" customFormat="1">
      <c r="A301" s="14"/>
      <c r="B301" s="245"/>
      <c r="C301" s="246"/>
      <c r="D301" s="236" t="s">
        <v>220</v>
      </c>
      <c r="E301" s="247" t="s">
        <v>19</v>
      </c>
      <c r="F301" s="248" t="s">
        <v>3319</v>
      </c>
      <c r="G301" s="246"/>
      <c r="H301" s="249">
        <v>41.299999999999997</v>
      </c>
      <c r="I301" s="250"/>
      <c r="J301" s="246"/>
      <c r="K301" s="246"/>
      <c r="L301" s="251"/>
      <c r="M301" s="252"/>
      <c r="N301" s="253"/>
      <c r="O301" s="253"/>
      <c r="P301" s="253"/>
      <c r="Q301" s="253"/>
      <c r="R301" s="253"/>
      <c r="S301" s="253"/>
      <c r="T301" s="25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5" t="s">
        <v>220</v>
      </c>
      <c r="AU301" s="255" t="s">
        <v>81</v>
      </c>
      <c r="AV301" s="14" t="s">
        <v>81</v>
      </c>
      <c r="AW301" s="14" t="s">
        <v>32</v>
      </c>
      <c r="AX301" s="14" t="s">
        <v>71</v>
      </c>
      <c r="AY301" s="255" t="s">
        <v>209</v>
      </c>
    </row>
    <row r="302" s="15" customFormat="1">
      <c r="A302" s="15"/>
      <c r="B302" s="256"/>
      <c r="C302" s="257"/>
      <c r="D302" s="236" t="s">
        <v>220</v>
      </c>
      <c r="E302" s="258" t="s">
        <v>19</v>
      </c>
      <c r="F302" s="259" t="s">
        <v>271</v>
      </c>
      <c r="G302" s="257"/>
      <c r="H302" s="260">
        <v>101.34</v>
      </c>
      <c r="I302" s="261"/>
      <c r="J302" s="257"/>
      <c r="K302" s="257"/>
      <c r="L302" s="262"/>
      <c r="M302" s="263"/>
      <c r="N302" s="264"/>
      <c r="O302" s="264"/>
      <c r="P302" s="264"/>
      <c r="Q302" s="264"/>
      <c r="R302" s="264"/>
      <c r="S302" s="264"/>
      <c r="T302" s="26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T302" s="266" t="s">
        <v>220</v>
      </c>
      <c r="AU302" s="266" t="s">
        <v>81</v>
      </c>
      <c r="AV302" s="15" t="s">
        <v>216</v>
      </c>
      <c r="AW302" s="15" t="s">
        <v>32</v>
      </c>
      <c r="AX302" s="15" t="s">
        <v>79</v>
      </c>
      <c r="AY302" s="266" t="s">
        <v>209</v>
      </c>
    </row>
    <row r="303" s="2" customFormat="1" ht="16.5" customHeight="1">
      <c r="A303" s="41"/>
      <c r="B303" s="42"/>
      <c r="C303" s="216" t="s">
        <v>435</v>
      </c>
      <c r="D303" s="216" t="s">
        <v>211</v>
      </c>
      <c r="E303" s="217" t="s">
        <v>3320</v>
      </c>
      <c r="F303" s="218" t="s">
        <v>3321</v>
      </c>
      <c r="G303" s="219" t="s">
        <v>258</v>
      </c>
      <c r="H303" s="220">
        <v>15.83</v>
      </c>
      <c r="I303" s="221"/>
      <c r="J303" s="222">
        <f>ROUND(I303*H303,2)</f>
        <v>0</v>
      </c>
      <c r="K303" s="218" t="s">
        <v>215</v>
      </c>
      <c r="L303" s="47"/>
      <c r="M303" s="223" t="s">
        <v>19</v>
      </c>
      <c r="N303" s="224" t="s">
        <v>42</v>
      </c>
      <c r="O303" s="87"/>
      <c r="P303" s="225">
        <f>O303*H303</f>
        <v>0</v>
      </c>
      <c r="Q303" s="225">
        <v>0</v>
      </c>
      <c r="R303" s="225">
        <f>Q303*H303</f>
        <v>0</v>
      </c>
      <c r="S303" s="225">
        <v>0</v>
      </c>
      <c r="T303" s="226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227" t="s">
        <v>216</v>
      </c>
      <c r="AT303" s="227" t="s">
        <v>211</v>
      </c>
      <c r="AU303" s="227" t="s">
        <v>81</v>
      </c>
      <c r="AY303" s="20" t="s">
        <v>209</v>
      </c>
      <c r="BE303" s="228">
        <f>IF(N303="základní",J303,0)</f>
        <v>0</v>
      </c>
      <c r="BF303" s="228">
        <f>IF(N303="snížená",J303,0)</f>
        <v>0</v>
      </c>
      <c r="BG303" s="228">
        <f>IF(N303="zákl. přenesená",J303,0)</f>
        <v>0</v>
      </c>
      <c r="BH303" s="228">
        <f>IF(N303="sníž. přenesená",J303,0)</f>
        <v>0</v>
      </c>
      <c r="BI303" s="228">
        <f>IF(N303="nulová",J303,0)</f>
        <v>0</v>
      </c>
      <c r="BJ303" s="20" t="s">
        <v>79</v>
      </c>
      <c r="BK303" s="228">
        <f>ROUND(I303*H303,2)</f>
        <v>0</v>
      </c>
      <c r="BL303" s="20" t="s">
        <v>216</v>
      </c>
      <c r="BM303" s="227" t="s">
        <v>3322</v>
      </c>
    </row>
    <row r="304" s="2" customFormat="1">
      <c r="A304" s="41"/>
      <c r="B304" s="42"/>
      <c r="C304" s="43"/>
      <c r="D304" s="229" t="s">
        <v>218</v>
      </c>
      <c r="E304" s="43"/>
      <c r="F304" s="230" t="s">
        <v>3323</v>
      </c>
      <c r="G304" s="43"/>
      <c r="H304" s="43"/>
      <c r="I304" s="231"/>
      <c r="J304" s="43"/>
      <c r="K304" s="43"/>
      <c r="L304" s="47"/>
      <c r="M304" s="232"/>
      <c r="N304" s="233"/>
      <c r="O304" s="87"/>
      <c r="P304" s="87"/>
      <c r="Q304" s="87"/>
      <c r="R304" s="87"/>
      <c r="S304" s="87"/>
      <c r="T304" s="88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T304" s="20" t="s">
        <v>218</v>
      </c>
      <c r="AU304" s="20" t="s">
        <v>81</v>
      </c>
    </row>
    <row r="305" s="13" customFormat="1">
      <c r="A305" s="13"/>
      <c r="B305" s="234"/>
      <c r="C305" s="235"/>
      <c r="D305" s="236" t="s">
        <v>220</v>
      </c>
      <c r="E305" s="237" t="s">
        <v>19</v>
      </c>
      <c r="F305" s="238" t="s">
        <v>3165</v>
      </c>
      <c r="G305" s="235"/>
      <c r="H305" s="237" t="s">
        <v>19</v>
      </c>
      <c r="I305" s="239"/>
      <c r="J305" s="235"/>
      <c r="K305" s="235"/>
      <c r="L305" s="240"/>
      <c r="M305" s="241"/>
      <c r="N305" s="242"/>
      <c r="O305" s="242"/>
      <c r="P305" s="242"/>
      <c r="Q305" s="242"/>
      <c r="R305" s="242"/>
      <c r="S305" s="242"/>
      <c r="T305" s="24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4" t="s">
        <v>220</v>
      </c>
      <c r="AU305" s="244" t="s">
        <v>81</v>
      </c>
      <c r="AV305" s="13" t="s">
        <v>79</v>
      </c>
      <c r="AW305" s="13" t="s">
        <v>32</v>
      </c>
      <c r="AX305" s="13" t="s">
        <v>71</v>
      </c>
      <c r="AY305" s="244" t="s">
        <v>209</v>
      </c>
    </row>
    <row r="306" s="14" customFormat="1">
      <c r="A306" s="14"/>
      <c r="B306" s="245"/>
      <c r="C306" s="246"/>
      <c r="D306" s="236" t="s">
        <v>220</v>
      </c>
      <c r="E306" s="247" t="s">
        <v>19</v>
      </c>
      <c r="F306" s="248" t="s">
        <v>3301</v>
      </c>
      <c r="G306" s="246"/>
      <c r="H306" s="249">
        <v>15.83</v>
      </c>
      <c r="I306" s="250"/>
      <c r="J306" s="246"/>
      <c r="K306" s="246"/>
      <c r="L306" s="251"/>
      <c r="M306" s="252"/>
      <c r="N306" s="253"/>
      <c r="O306" s="253"/>
      <c r="P306" s="253"/>
      <c r="Q306" s="253"/>
      <c r="R306" s="253"/>
      <c r="S306" s="253"/>
      <c r="T306" s="25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5" t="s">
        <v>220</v>
      </c>
      <c r="AU306" s="255" t="s">
        <v>81</v>
      </c>
      <c r="AV306" s="14" t="s">
        <v>81</v>
      </c>
      <c r="AW306" s="14" t="s">
        <v>32</v>
      </c>
      <c r="AX306" s="14" t="s">
        <v>79</v>
      </c>
      <c r="AY306" s="255" t="s">
        <v>209</v>
      </c>
    </row>
    <row r="307" s="2" customFormat="1" ht="16.5" customHeight="1">
      <c r="A307" s="41"/>
      <c r="B307" s="42"/>
      <c r="C307" s="278" t="s">
        <v>441</v>
      </c>
      <c r="D307" s="278" t="s">
        <v>681</v>
      </c>
      <c r="E307" s="279" t="s">
        <v>3324</v>
      </c>
      <c r="F307" s="280" t="s">
        <v>3325</v>
      </c>
      <c r="G307" s="281" t="s">
        <v>258</v>
      </c>
      <c r="H307" s="282">
        <v>17.413</v>
      </c>
      <c r="I307" s="283"/>
      <c r="J307" s="284">
        <f>ROUND(I307*H307,2)</f>
        <v>0</v>
      </c>
      <c r="K307" s="280" t="s">
        <v>215</v>
      </c>
      <c r="L307" s="285"/>
      <c r="M307" s="286" t="s">
        <v>19</v>
      </c>
      <c r="N307" s="287" t="s">
        <v>42</v>
      </c>
      <c r="O307" s="87"/>
      <c r="P307" s="225">
        <f>O307*H307</f>
        <v>0</v>
      </c>
      <c r="Q307" s="225">
        <v>0.00040000000000000002</v>
      </c>
      <c r="R307" s="225">
        <f>Q307*H307</f>
        <v>0.0069652000000000004</v>
      </c>
      <c r="S307" s="225">
        <v>0</v>
      </c>
      <c r="T307" s="226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227" t="s">
        <v>250</v>
      </c>
      <c r="AT307" s="227" t="s">
        <v>681</v>
      </c>
      <c r="AU307" s="227" t="s">
        <v>81</v>
      </c>
      <c r="AY307" s="20" t="s">
        <v>209</v>
      </c>
      <c r="BE307" s="228">
        <f>IF(N307="základní",J307,0)</f>
        <v>0</v>
      </c>
      <c r="BF307" s="228">
        <f>IF(N307="snížená",J307,0)</f>
        <v>0</v>
      </c>
      <c r="BG307" s="228">
        <f>IF(N307="zákl. přenesená",J307,0)</f>
        <v>0</v>
      </c>
      <c r="BH307" s="228">
        <f>IF(N307="sníž. přenesená",J307,0)</f>
        <v>0</v>
      </c>
      <c r="BI307" s="228">
        <f>IF(N307="nulová",J307,0)</f>
        <v>0</v>
      </c>
      <c r="BJ307" s="20" t="s">
        <v>79</v>
      </c>
      <c r="BK307" s="228">
        <f>ROUND(I307*H307,2)</f>
        <v>0</v>
      </c>
      <c r="BL307" s="20" t="s">
        <v>216</v>
      </c>
      <c r="BM307" s="227" t="s">
        <v>3326</v>
      </c>
    </row>
    <row r="308" s="14" customFormat="1">
      <c r="A308" s="14"/>
      <c r="B308" s="245"/>
      <c r="C308" s="246"/>
      <c r="D308" s="236" t="s">
        <v>220</v>
      </c>
      <c r="E308" s="246"/>
      <c r="F308" s="248" t="s">
        <v>3327</v>
      </c>
      <c r="G308" s="246"/>
      <c r="H308" s="249">
        <v>17.413</v>
      </c>
      <c r="I308" s="250"/>
      <c r="J308" s="246"/>
      <c r="K308" s="246"/>
      <c r="L308" s="251"/>
      <c r="M308" s="252"/>
      <c r="N308" s="253"/>
      <c r="O308" s="253"/>
      <c r="P308" s="253"/>
      <c r="Q308" s="253"/>
      <c r="R308" s="253"/>
      <c r="S308" s="253"/>
      <c r="T308" s="25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5" t="s">
        <v>220</v>
      </c>
      <c r="AU308" s="255" t="s">
        <v>81</v>
      </c>
      <c r="AV308" s="14" t="s">
        <v>81</v>
      </c>
      <c r="AW308" s="14" t="s">
        <v>4</v>
      </c>
      <c r="AX308" s="14" t="s">
        <v>79</v>
      </c>
      <c r="AY308" s="255" t="s">
        <v>209</v>
      </c>
    </row>
    <row r="309" s="2" customFormat="1" ht="24.15" customHeight="1">
      <c r="A309" s="41"/>
      <c r="B309" s="42"/>
      <c r="C309" s="216" t="s">
        <v>448</v>
      </c>
      <c r="D309" s="216" t="s">
        <v>211</v>
      </c>
      <c r="E309" s="217" t="s">
        <v>3328</v>
      </c>
      <c r="F309" s="218" t="s">
        <v>3329</v>
      </c>
      <c r="G309" s="219" t="s">
        <v>258</v>
      </c>
      <c r="H309" s="220">
        <v>15.83</v>
      </c>
      <c r="I309" s="221"/>
      <c r="J309" s="222">
        <f>ROUND(I309*H309,2)</f>
        <v>0</v>
      </c>
      <c r="K309" s="218" t="s">
        <v>215</v>
      </c>
      <c r="L309" s="47"/>
      <c r="M309" s="223" t="s">
        <v>19</v>
      </c>
      <c r="N309" s="224" t="s">
        <v>42</v>
      </c>
      <c r="O309" s="87"/>
      <c r="P309" s="225">
        <f>O309*H309</f>
        <v>0</v>
      </c>
      <c r="Q309" s="225">
        <v>0</v>
      </c>
      <c r="R309" s="225">
        <f>Q309*H309</f>
        <v>0</v>
      </c>
      <c r="S309" s="225">
        <v>0</v>
      </c>
      <c r="T309" s="226">
        <f>S309*H309</f>
        <v>0</v>
      </c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R309" s="227" t="s">
        <v>216</v>
      </c>
      <c r="AT309" s="227" t="s">
        <v>211</v>
      </c>
      <c r="AU309" s="227" t="s">
        <v>81</v>
      </c>
      <c r="AY309" s="20" t="s">
        <v>209</v>
      </c>
      <c r="BE309" s="228">
        <f>IF(N309="základní",J309,0)</f>
        <v>0</v>
      </c>
      <c r="BF309" s="228">
        <f>IF(N309="snížená",J309,0)</f>
        <v>0</v>
      </c>
      <c r="BG309" s="228">
        <f>IF(N309="zákl. přenesená",J309,0)</f>
        <v>0</v>
      </c>
      <c r="BH309" s="228">
        <f>IF(N309="sníž. přenesená",J309,0)</f>
        <v>0</v>
      </c>
      <c r="BI309" s="228">
        <f>IF(N309="nulová",J309,0)</f>
        <v>0</v>
      </c>
      <c r="BJ309" s="20" t="s">
        <v>79</v>
      </c>
      <c r="BK309" s="228">
        <f>ROUND(I309*H309,2)</f>
        <v>0</v>
      </c>
      <c r="BL309" s="20" t="s">
        <v>216</v>
      </c>
      <c r="BM309" s="227" t="s">
        <v>3330</v>
      </c>
    </row>
    <row r="310" s="2" customFormat="1">
      <c r="A310" s="41"/>
      <c r="B310" s="42"/>
      <c r="C310" s="43"/>
      <c r="D310" s="229" t="s">
        <v>218</v>
      </c>
      <c r="E310" s="43"/>
      <c r="F310" s="230" t="s">
        <v>3331</v>
      </c>
      <c r="G310" s="43"/>
      <c r="H310" s="43"/>
      <c r="I310" s="231"/>
      <c r="J310" s="43"/>
      <c r="K310" s="43"/>
      <c r="L310" s="47"/>
      <c r="M310" s="232"/>
      <c r="N310" s="233"/>
      <c r="O310" s="87"/>
      <c r="P310" s="87"/>
      <c r="Q310" s="87"/>
      <c r="R310" s="87"/>
      <c r="S310" s="87"/>
      <c r="T310" s="88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T310" s="20" t="s">
        <v>218</v>
      </c>
      <c r="AU310" s="20" t="s">
        <v>81</v>
      </c>
    </row>
    <row r="311" s="13" customFormat="1">
      <c r="A311" s="13"/>
      <c r="B311" s="234"/>
      <c r="C311" s="235"/>
      <c r="D311" s="236" t="s">
        <v>220</v>
      </c>
      <c r="E311" s="237" t="s">
        <v>19</v>
      </c>
      <c r="F311" s="238" t="s">
        <v>3165</v>
      </c>
      <c r="G311" s="235"/>
      <c r="H311" s="237" t="s">
        <v>19</v>
      </c>
      <c r="I311" s="239"/>
      <c r="J311" s="235"/>
      <c r="K311" s="235"/>
      <c r="L311" s="240"/>
      <c r="M311" s="241"/>
      <c r="N311" s="242"/>
      <c r="O311" s="242"/>
      <c r="P311" s="242"/>
      <c r="Q311" s="242"/>
      <c r="R311" s="242"/>
      <c r="S311" s="242"/>
      <c r="T311" s="24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4" t="s">
        <v>220</v>
      </c>
      <c r="AU311" s="244" t="s">
        <v>81</v>
      </c>
      <c r="AV311" s="13" t="s">
        <v>79</v>
      </c>
      <c r="AW311" s="13" t="s">
        <v>32</v>
      </c>
      <c r="AX311" s="13" t="s">
        <v>71</v>
      </c>
      <c r="AY311" s="244" t="s">
        <v>209</v>
      </c>
    </row>
    <row r="312" s="14" customFormat="1">
      <c r="A312" s="14"/>
      <c r="B312" s="245"/>
      <c r="C312" s="246"/>
      <c r="D312" s="236" t="s">
        <v>220</v>
      </c>
      <c r="E312" s="247" t="s">
        <v>19</v>
      </c>
      <c r="F312" s="248" t="s">
        <v>3301</v>
      </c>
      <c r="G312" s="246"/>
      <c r="H312" s="249">
        <v>15.83</v>
      </c>
      <c r="I312" s="250"/>
      <c r="J312" s="246"/>
      <c r="K312" s="246"/>
      <c r="L312" s="251"/>
      <c r="M312" s="252"/>
      <c r="N312" s="253"/>
      <c r="O312" s="253"/>
      <c r="P312" s="253"/>
      <c r="Q312" s="253"/>
      <c r="R312" s="253"/>
      <c r="S312" s="253"/>
      <c r="T312" s="25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5" t="s">
        <v>220</v>
      </c>
      <c r="AU312" s="255" t="s">
        <v>81</v>
      </c>
      <c r="AV312" s="14" t="s">
        <v>81</v>
      </c>
      <c r="AW312" s="14" t="s">
        <v>32</v>
      </c>
      <c r="AX312" s="14" t="s">
        <v>79</v>
      </c>
      <c r="AY312" s="255" t="s">
        <v>209</v>
      </c>
    </row>
    <row r="313" s="2" customFormat="1" ht="21.75" customHeight="1">
      <c r="A313" s="41"/>
      <c r="B313" s="42"/>
      <c r="C313" s="216" t="s">
        <v>453</v>
      </c>
      <c r="D313" s="216" t="s">
        <v>211</v>
      </c>
      <c r="E313" s="217" t="s">
        <v>3332</v>
      </c>
      <c r="F313" s="218" t="s">
        <v>3333</v>
      </c>
      <c r="G313" s="219" t="s">
        <v>258</v>
      </c>
      <c r="H313" s="220">
        <v>15.83</v>
      </c>
      <c r="I313" s="221"/>
      <c r="J313" s="222">
        <f>ROUND(I313*H313,2)</f>
        <v>0</v>
      </c>
      <c r="K313" s="218" t="s">
        <v>215</v>
      </c>
      <c r="L313" s="47"/>
      <c r="M313" s="223" t="s">
        <v>19</v>
      </c>
      <c r="N313" s="224" t="s">
        <v>42</v>
      </c>
      <c r="O313" s="87"/>
      <c r="P313" s="225">
        <f>O313*H313</f>
        <v>0</v>
      </c>
      <c r="Q313" s="225">
        <v>0</v>
      </c>
      <c r="R313" s="225">
        <f>Q313*H313</f>
        <v>0</v>
      </c>
      <c r="S313" s="225">
        <v>0</v>
      </c>
      <c r="T313" s="226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227" t="s">
        <v>216</v>
      </c>
      <c r="AT313" s="227" t="s">
        <v>211</v>
      </c>
      <c r="AU313" s="227" t="s">
        <v>81</v>
      </c>
      <c r="AY313" s="20" t="s">
        <v>209</v>
      </c>
      <c r="BE313" s="228">
        <f>IF(N313="základní",J313,0)</f>
        <v>0</v>
      </c>
      <c r="BF313" s="228">
        <f>IF(N313="snížená",J313,0)</f>
        <v>0</v>
      </c>
      <c r="BG313" s="228">
        <f>IF(N313="zákl. přenesená",J313,0)</f>
        <v>0</v>
      </c>
      <c r="BH313" s="228">
        <f>IF(N313="sníž. přenesená",J313,0)</f>
        <v>0</v>
      </c>
      <c r="BI313" s="228">
        <f>IF(N313="nulová",J313,0)</f>
        <v>0</v>
      </c>
      <c r="BJ313" s="20" t="s">
        <v>79</v>
      </c>
      <c r="BK313" s="228">
        <f>ROUND(I313*H313,2)</f>
        <v>0</v>
      </c>
      <c r="BL313" s="20" t="s">
        <v>216</v>
      </c>
      <c r="BM313" s="227" t="s">
        <v>3334</v>
      </c>
    </row>
    <row r="314" s="2" customFormat="1">
      <c r="A314" s="41"/>
      <c r="B314" s="42"/>
      <c r="C314" s="43"/>
      <c r="D314" s="229" t="s">
        <v>218</v>
      </c>
      <c r="E314" s="43"/>
      <c r="F314" s="230" t="s">
        <v>3335</v>
      </c>
      <c r="G314" s="43"/>
      <c r="H314" s="43"/>
      <c r="I314" s="231"/>
      <c r="J314" s="43"/>
      <c r="K314" s="43"/>
      <c r="L314" s="47"/>
      <c r="M314" s="232"/>
      <c r="N314" s="233"/>
      <c r="O314" s="87"/>
      <c r="P314" s="87"/>
      <c r="Q314" s="87"/>
      <c r="R314" s="87"/>
      <c r="S314" s="87"/>
      <c r="T314" s="88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T314" s="20" t="s">
        <v>218</v>
      </c>
      <c r="AU314" s="20" t="s">
        <v>81</v>
      </c>
    </row>
    <row r="315" s="13" customFormat="1">
      <c r="A315" s="13"/>
      <c r="B315" s="234"/>
      <c r="C315" s="235"/>
      <c r="D315" s="236" t="s">
        <v>220</v>
      </c>
      <c r="E315" s="237" t="s">
        <v>19</v>
      </c>
      <c r="F315" s="238" t="s">
        <v>3165</v>
      </c>
      <c r="G315" s="235"/>
      <c r="H315" s="237" t="s">
        <v>19</v>
      </c>
      <c r="I315" s="239"/>
      <c r="J315" s="235"/>
      <c r="K315" s="235"/>
      <c r="L315" s="240"/>
      <c r="M315" s="241"/>
      <c r="N315" s="242"/>
      <c r="O315" s="242"/>
      <c r="P315" s="242"/>
      <c r="Q315" s="242"/>
      <c r="R315" s="242"/>
      <c r="S315" s="242"/>
      <c r="T315" s="24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4" t="s">
        <v>220</v>
      </c>
      <c r="AU315" s="244" t="s">
        <v>81</v>
      </c>
      <c r="AV315" s="13" t="s">
        <v>79</v>
      </c>
      <c r="AW315" s="13" t="s">
        <v>32</v>
      </c>
      <c r="AX315" s="13" t="s">
        <v>71</v>
      </c>
      <c r="AY315" s="244" t="s">
        <v>209</v>
      </c>
    </row>
    <row r="316" s="14" customFormat="1">
      <c r="A316" s="14"/>
      <c r="B316" s="245"/>
      <c r="C316" s="246"/>
      <c r="D316" s="236" t="s">
        <v>220</v>
      </c>
      <c r="E316" s="247" t="s">
        <v>19</v>
      </c>
      <c r="F316" s="248" t="s">
        <v>3301</v>
      </c>
      <c r="G316" s="246"/>
      <c r="H316" s="249">
        <v>15.83</v>
      </c>
      <c r="I316" s="250"/>
      <c r="J316" s="246"/>
      <c r="K316" s="246"/>
      <c r="L316" s="251"/>
      <c r="M316" s="252"/>
      <c r="N316" s="253"/>
      <c r="O316" s="253"/>
      <c r="P316" s="253"/>
      <c r="Q316" s="253"/>
      <c r="R316" s="253"/>
      <c r="S316" s="253"/>
      <c r="T316" s="25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5" t="s">
        <v>220</v>
      </c>
      <c r="AU316" s="255" t="s">
        <v>81</v>
      </c>
      <c r="AV316" s="14" t="s">
        <v>81</v>
      </c>
      <c r="AW316" s="14" t="s">
        <v>32</v>
      </c>
      <c r="AX316" s="14" t="s">
        <v>79</v>
      </c>
      <c r="AY316" s="255" t="s">
        <v>209</v>
      </c>
    </row>
    <row r="317" s="2" customFormat="1" ht="16.5" customHeight="1">
      <c r="A317" s="41"/>
      <c r="B317" s="42"/>
      <c r="C317" s="278" t="s">
        <v>458</v>
      </c>
      <c r="D317" s="278" t="s">
        <v>681</v>
      </c>
      <c r="E317" s="279" t="s">
        <v>3336</v>
      </c>
      <c r="F317" s="280" t="s">
        <v>3337</v>
      </c>
      <c r="G317" s="281" t="s">
        <v>362</v>
      </c>
      <c r="H317" s="282">
        <v>3.1659999999999999</v>
      </c>
      <c r="I317" s="283"/>
      <c r="J317" s="284">
        <f>ROUND(I317*H317,2)</f>
        <v>0</v>
      </c>
      <c r="K317" s="280" t="s">
        <v>215</v>
      </c>
      <c r="L317" s="285"/>
      <c r="M317" s="286" t="s">
        <v>19</v>
      </c>
      <c r="N317" s="287" t="s">
        <v>42</v>
      </c>
      <c r="O317" s="87"/>
      <c r="P317" s="225">
        <f>O317*H317</f>
        <v>0</v>
      </c>
      <c r="Q317" s="225">
        <v>0.20999999999999999</v>
      </c>
      <c r="R317" s="225">
        <f>Q317*H317</f>
        <v>0.66486000000000001</v>
      </c>
      <c r="S317" s="225">
        <v>0</v>
      </c>
      <c r="T317" s="226">
        <f>S317*H317</f>
        <v>0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227" t="s">
        <v>250</v>
      </c>
      <c r="AT317" s="227" t="s">
        <v>681</v>
      </c>
      <c r="AU317" s="227" t="s">
        <v>81</v>
      </c>
      <c r="AY317" s="20" t="s">
        <v>209</v>
      </c>
      <c r="BE317" s="228">
        <f>IF(N317="základní",J317,0)</f>
        <v>0</v>
      </c>
      <c r="BF317" s="228">
        <f>IF(N317="snížená",J317,0)</f>
        <v>0</v>
      </c>
      <c r="BG317" s="228">
        <f>IF(N317="zákl. přenesená",J317,0)</f>
        <v>0</v>
      </c>
      <c r="BH317" s="228">
        <f>IF(N317="sníž. přenesená",J317,0)</f>
        <v>0</v>
      </c>
      <c r="BI317" s="228">
        <f>IF(N317="nulová",J317,0)</f>
        <v>0</v>
      </c>
      <c r="BJ317" s="20" t="s">
        <v>79</v>
      </c>
      <c r="BK317" s="228">
        <f>ROUND(I317*H317,2)</f>
        <v>0</v>
      </c>
      <c r="BL317" s="20" t="s">
        <v>216</v>
      </c>
      <c r="BM317" s="227" t="s">
        <v>3338</v>
      </c>
    </row>
    <row r="318" s="14" customFormat="1">
      <c r="A318" s="14"/>
      <c r="B318" s="245"/>
      <c r="C318" s="246"/>
      <c r="D318" s="236" t="s">
        <v>220</v>
      </c>
      <c r="E318" s="247" t="s">
        <v>19</v>
      </c>
      <c r="F318" s="248" t="s">
        <v>3339</v>
      </c>
      <c r="G318" s="246"/>
      <c r="H318" s="249">
        <v>3.1659999999999999</v>
      </c>
      <c r="I318" s="250"/>
      <c r="J318" s="246"/>
      <c r="K318" s="246"/>
      <c r="L318" s="251"/>
      <c r="M318" s="252"/>
      <c r="N318" s="253"/>
      <c r="O318" s="253"/>
      <c r="P318" s="253"/>
      <c r="Q318" s="253"/>
      <c r="R318" s="253"/>
      <c r="S318" s="253"/>
      <c r="T318" s="25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5" t="s">
        <v>220</v>
      </c>
      <c r="AU318" s="255" t="s">
        <v>81</v>
      </c>
      <c r="AV318" s="14" t="s">
        <v>81</v>
      </c>
      <c r="AW318" s="14" t="s">
        <v>32</v>
      </c>
      <c r="AX318" s="14" t="s">
        <v>79</v>
      </c>
      <c r="AY318" s="255" t="s">
        <v>209</v>
      </c>
    </row>
    <row r="319" s="2" customFormat="1" ht="16.5" customHeight="1">
      <c r="A319" s="41"/>
      <c r="B319" s="42"/>
      <c r="C319" s="216" t="s">
        <v>463</v>
      </c>
      <c r="D319" s="216" t="s">
        <v>211</v>
      </c>
      <c r="E319" s="217" t="s">
        <v>3340</v>
      </c>
      <c r="F319" s="218" t="s">
        <v>3341</v>
      </c>
      <c r="G319" s="219" t="s">
        <v>258</v>
      </c>
      <c r="H319" s="220">
        <v>325</v>
      </c>
      <c r="I319" s="221"/>
      <c r="J319" s="222">
        <f>ROUND(I319*H319,2)</f>
        <v>0</v>
      </c>
      <c r="K319" s="218" t="s">
        <v>215</v>
      </c>
      <c r="L319" s="47"/>
      <c r="M319" s="223" t="s">
        <v>19</v>
      </c>
      <c r="N319" s="224" t="s">
        <v>42</v>
      </c>
      <c r="O319" s="87"/>
      <c r="P319" s="225">
        <f>O319*H319</f>
        <v>0</v>
      </c>
      <c r="Q319" s="225">
        <v>0</v>
      </c>
      <c r="R319" s="225">
        <f>Q319*H319</f>
        <v>0</v>
      </c>
      <c r="S319" s="225">
        <v>0</v>
      </c>
      <c r="T319" s="226">
        <f>S319*H319</f>
        <v>0</v>
      </c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R319" s="227" t="s">
        <v>216</v>
      </c>
      <c r="AT319" s="227" t="s">
        <v>211</v>
      </c>
      <c r="AU319" s="227" t="s">
        <v>81</v>
      </c>
      <c r="AY319" s="20" t="s">
        <v>209</v>
      </c>
      <c r="BE319" s="228">
        <f>IF(N319="základní",J319,0)</f>
        <v>0</v>
      </c>
      <c r="BF319" s="228">
        <f>IF(N319="snížená",J319,0)</f>
        <v>0</v>
      </c>
      <c r="BG319" s="228">
        <f>IF(N319="zákl. přenesená",J319,0)</f>
        <v>0</v>
      </c>
      <c r="BH319" s="228">
        <f>IF(N319="sníž. přenesená",J319,0)</f>
        <v>0</v>
      </c>
      <c r="BI319" s="228">
        <f>IF(N319="nulová",J319,0)</f>
        <v>0</v>
      </c>
      <c r="BJ319" s="20" t="s">
        <v>79</v>
      </c>
      <c r="BK319" s="228">
        <f>ROUND(I319*H319,2)</f>
        <v>0</v>
      </c>
      <c r="BL319" s="20" t="s">
        <v>216</v>
      </c>
      <c r="BM319" s="227" t="s">
        <v>3342</v>
      </c>
    </row>
    <row r="320" s="2" customFormat="1">
      <c r="A320" s="41"/>
      <c r="B320" s="42"/>
      <c r="C320" s="43"/>
      <c r="D320" s="229" t="s">
        <v>218</v>
      </c>
      <c r="E320" s="43"/>
      <c r="F320" s="230" t="s">
        <v>3343</v>
      </c>
      <c r="G320" s="43"/>
      <c r="H320" s="43"/>
      <c r="I320" s="231"/>
      <c r="J320" s="43"/>
      <c r="K320" s="43"/>
      <c r="L320" s="47"/>
      <c r="M320" s="232"/>
      <c r="N320" s="233"/>
      <c r="O320" s="87"/>
      <c r="P320" s="87"/>
      <c r="Q320" s="87"/>
      <c r="R320" s="87"/>
      <c r="S320" s="87"/>
      <c r="T320" s="88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T320" s="20" t="s">
        <v>218</v>
      </c>
      <c r="AU320" s="20" t="s">
        <v>81</v>
      </c>
    </row>
    <row r="321" s="13" customFormat="1">
      <c r="A321" s="13"/>
      <c r="B321" s="234"/>
      <c r="C321" s="235"/>
      <c r="D321" s="236" t="s">
        <v>220</v>
      </c>
      <c r="E321" s="237" t="s">
        <v>19</v>
      </c>
      <c r="F321" s="238" t="s">
        <v>3344</v>
      </c>
      <c r="G321" s="235"/>
      <c r="H321" s="237" t="s">
        <v>19</v>
      </c>
      <c r="I321" s="239"/>
      <c r="J321" s="235"/>
      <c r="K321" s="235"/>
      <c r="L321" s="240"/>
      <c r="M321" s="241"/>
      <c r="N321" s="242"/>
      <c r="O321" s="242"/>
      <c r="P321" s="242"/>
      <c r="Q321" s="242"/>
      <c r="R321" s="242"/>
      <c r="S321" s="242"/>
      <c r="T321" s="24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4" t="s">
        <v>220</v>
      </c>
      <c r="AU321" s="244" t="s">
        <v>81</v>
      </c>
      <c r="AV321" s="13" t="s">
        <v>79</v>
      </c>
      <c r="AW321" s="13" t="s">
        <v>32</v>
      </c>
      <c r="AX321" s="13" t="s">
        <v>71</v>
      </c>
      <c r="AY321" s="244" t="s">
        <v>209</v>
      </c>
    </row>
    <row r="322" s="14" customFormat="1">
      <c r="A322" s="14"/>
      <c r="B322" s="245"/>
      <c r="C322" s="246"/>
      <c r="D322" s="236" t="s">
        <v>220</v>
      </c>
      <c r="E322" s="247" t="s">
        <v>19</v>
      </c>
      <c r="F322" s="248" t="s">
        <v>3283</v>
      </c>
      <c r="G322" s="246"/>
      <c r="H322" s="249">
        <v>325</v>
      </c>
      <c r="I322" s="250"/>
      <c r="J322" s="246"/>
      <c r="K322" s="246"/>
      <c r="L322" s="251"/>
      <c r="M322" s="252"/>
      <c r="N322" s="253"/>
      <c r="O322" s="253"/>
      <c r="P322" s="253"/>
      <c r="Q322" s="253"/>
      <c r="R322" s="253"/>
      <c r="S322" s="253"/>
      <c r="T322" s="25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5" t="s">
        <v>220</v>
      </c>
      <c r="AU322" s="255" t="s">
        <v>81</v>
      </c>
      <c r="AV322" s="14" t="s">
        <v>81</v>
      </c>
      <c r="AW322" s="14" t="s">
        <v>32</v>
      </c>
      <c r="AX322" s="14" t="s">
        <v>79</v>
      </c>
      <c r="AY322" s="255" t="s">
        <v>209</v>
      </c>
    </row>
    <row r="323" s="2" customFormat="1" ht="16.5" customHeight="1">
      <c r="A323" s="41"/>
      <c r="B323" s="42"/>
      <c r="C323" s="216" t="s">
        <v>470</v>
      </c>
      <c r="D323" s="216" t="s">
        <v>211</v>
      </c>
      <c r="E323" s="217" t="s">
        <v>3345</v>
      </c>
      <c r="F323" s="218" t="s">
        <v>3346</v>
      </c>
      <c r="G323" s="219" t="s">
        <v>258</v>
      </c>
      <c r="H323" s="220">
        <v>340.70999999999998</v>
      </c>
      <c r="I323" s="221"/>
      <c r="J323" s="222">
        <f>ROUND(I323*H323,2)</f>
        <v>0</v>
      </c>
      <c r="K323" s="218" t="s">
        <v>215</v>
      </c>
      <c r="L323" s="47"/>
      <c r="M323" s="223" t="s">
        <v>19</v>
      </c>
      <c r="N323" s="224" t="s">
        <v>42</v>
      </c>
      <c r="O323" s="87"/>
      <c r="P323" s="225">
        <f>O323*H323</f>
        <v>0</v>
      </c>
      <c r="Q323" s="225">
        <v>0</v>
      </c>
      <c r="R323" s="225">
        <f>Q323*H323</f>
        <v>0</v>
      </c>
      <c r="S323" s="225">
        <v>0</v>
      </c>
      <c r="T323" s="226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227" t="s">
        <v>216</v>
      </c>
      <c r="AT323" s="227" t="s">
        <v>211</v>
      </c>
      <c r="AU323" s="227" t="s">
        <v>81</v>
      </c>
      <c r="AY323" s="20" t="s">
        <v>209</v>
      </c>
      <c r="BE323" s="228">
        <f>IF(N323="základní",J323,0)</f>
        <v>0</v>
      </c>
      <c r="BF323" s="228">
        <f>IF(N323="snížená",J323,0)</f>
        <v>0</v>
      </c>
      <c r="BG323" s="228">
        <f>IF(N323="zákl. přenesená",J323,0)</f>
        <v>0</v>
      </c>
      <c r="BH323" s="228">
        <f>IF(N323="sníž. přenesená",J323,0)</f>
        <v>0</v>
      </c>
      <c r="BI323" s="228">
        <f>IF(N323="nulová",J323,0)</f>
        <v>0</v>
      </c>
      <c r="BJ323" s="20" t="s">
        <v>79</v>
      </c>
      <c r="BK323" s="228">
        <f>ROUND(I323*H323,2)</f>
        <v>0</v>
      </c>
      <c r="BL323" s="20" t="s">
        <v>216</v>
      </c>
      <c r="BM323" s="227" t="s">
        <v>3347</v>
      </c>
    </row>
    <row r="324" s="2" customFormat="1">
      <c r="A324" s="41"/>
      <c r="B324" s="42"/>
      <c r="C324" s="43"/>
      <c r="D324" s="229" t="s">
        <v>218</v>
      </c>
      <c r="E324" s="43"/>
      <c r="F324" s="230" t="s">
        <v>3348</v>
      </c>
      <c r="G324" s="43"/>
      <c r="H324" s="43"/>
      <c r="I324" s="231"/>
      <c r="J324" s="43"/>
      <c r="K324" s="43"/>
      <c r="L324" s="47"/>
      <c r="M324" s="232"/>
      <c r="N324" s="233"/>
      <c r="O324" s="87"/>
      <c r="P324" s="87"/>
      <c r="Q324" s="87"/>
      <c r="R324" s="87"/>
      <c r="S324" s="87"/>
      <c r="T324" s="88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T324" s="20" t="s">
        <v>218</v>
      </c>
      <c r="AU324" s="20" t="s">
        <v>81</v>
      </c>
    </row>
    <row r="325" s="14" customFormat="1">
      <c r="A325" s="14"/>
      <c r="B325" s="245"/>
      <c r="C325" s="246"/>
      <c r="D325" s="236" t="s">
        <v>220</v>
      </c>
      <c r="E325" s="247" t="s">
        <v>19</v>
      </c>
      <c r="F325" s="248" t="s">
        <v>3349</v>
      </c>
      <c r="G325" s="246"/>
      <c r="H325" s="249">
        <v>15.710000000000001</v>
      </c>
      <c r="I325" s="250"/>
      <c r="J325" s="246"/>
      <c r="K325" s="246"/>
      <c r="L325" s="251"/>
      <c r="M325" s="252"/>
      <c r="N325" s="253"/>
      <c r="O325" s="253"/>
      <c r="P325" s="253"/>
      <c r="Q325" s="253"/>
      <c r="R325" s="253"/>
      <c r="S325" s="253"/>
      <c r="T325" s="25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5" t="s">
        <v>220</v>
      </c>
      <c r="AU325" s="255" t="s">
        <v>81</v>
      </c>
      <c r="AV325" s="14" t="s">
        <v>81</v>
      </c>
      <c r="AW325" s="14" t="s">
        <v>32</v>
      </c>
      <c r="AX325" s="14" t="s">
        <v>71</v>
      </c>
      <c r="AY325" s="255" t="s">
        <v>209</v>
      </c>
    </row>
    <row r="326" s="14" customFormat="1">
      <c r="A326" s="14"/>
      <c r="B326" s="245"/>
      <c r="C326" s="246"/>
      <c r="D326" s="236" t="s">
        <v>220</v>
      </c>
      <c r="E326" s="247" t="s">
        <v>19</v>
      </c>
      <c r="F326" s="248" t="s">
        <v>3294</v>
      </c>
      <c r="G326" s="246"/>
      <c r="H326" s="249">
        <v>325</v>
      </c>
      <c r="I326" s="250"/>
      <c r="J326" s="246"/>
      <c r="K326" s="246"/>
      <c r="L326" s="251"/>
      <c r="M326" s="252"/>
      <c r="N326" s="253"/>
      <c r="O326" s="253"/>
      <c r="P326" s="253"/>
      <c r="Q326" s="253"/>
      <c r="R326" s="253"/>
      <c r="S326" s="253"/>
      <c r="T326" s="25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5" t="s">
        <v>220</v>
      </c>
      <c r="AU326" s="255" t="s">
        <v>81</v>
      </c>
      <c r="AV326" s="14" t="s">
        <v>81</v>
      </c>
      <c r="AW326" s="14" t="s">
        <v>32</v>
      </c>
      <c r="AX326" s="14" t="s">
        <v>71</v>
      </c>
      <c r="AY326" s="255" t="s">
        <v>209</v>
      </c>
    </row>
    <row r="327" s="15" customFormat="1">
      <c r="A327" s="15"/>
      <c r="B327" s="256"/>
      <c r="C327" s="257"/>
      <c r="D327" s="236" t="s">
        <v>220</v>
      </c>
      <c r="E327" s="258" t="s">
        <v>19</v>
      </c>
      <c r="F327" s="259" t="s">
        <v>271</v>
      </c>
      <c r="G327" s="257"/>
      <c r="H327" s="260">
        <v>340.70999999999998</v>
      </c>
      <c r="I327" s="261"/>
      <c r="J327" s="257"/>
      <c r="K327" s="257"/>
      <c r="L327" s="262"/>
      <c r="M327" s="263"/>
      <c r="N327" s="264"/>
      <c r="O327" s="264"/>
      <c r="P327" s="264"/>
      <c r="Q327" s="264"/>
      <c r="R327" s="264"/>
      <c r="S327" s="264"/>
      <c r="T327" s="26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66" t="s">
        <v>220</v>
      </c>
      <c r="AU327" s="266" t="s">
        <v>81</v>
      </c>
      <c r="AV327" s="15" t="s">
        <v>216</v>
      </c>
      <c r="AW327" s="15" t="s">
        <v>32</v>
      </c>
      <c r="AX327" s="15" t="s">
        <v>79</v>
      </c>
      <c r="AY327" s="266" t="s">
        <v>209</v>
      </c>
    </row>
    <row r="328" s="2" customFormat="1" ht="16.5" customHeight="1">
      <c r="A328" s="41"/>
      <c r="B328" s="42"/>
      <c r="C328" s="216" t="s">
        <v>475</v>
      </c>
      <c r="D328" s="216" t="s">
        <v>211</v>
      </c>
      <c r="E328" s="217" t="s">
        <v>3350</v>
      </c>
      <c r="F328" s="218" t="s">
        <v>3351</v>
      </c>
      <c r="G328" s="219" t="s">
        <v>258</v>
      </c>
      <c r="H328" s="220">
        <v>15.83</v>
      </c>
      <c r="I328" s="221"/>
      <c r="J328" s="222">
        <f>ROUND(I328*H328,2)</f>
        <v>0</v>
      </c>
      <c r="K328" s="218" t="s">
        <v>215</v>
      </c>
      <c r="L328" s="47"/>
      <c r="M328" s="223" t="s">
        <v>19</v>
      </c>
      <c r="N328" s="224" t="s">
        <v>42</v>
      </c>
      <c r="O328" s="87"/>
      <c r="P328" s="225">
        <f>O328*H328</f>
        <v>0</v>
      </c>
      <c r="Q328" s="225">
        <v>0</v>
      </c>
      <c r="R328" s="225">
        <f>Q328*H328</f>
        <v>0</v>
      </c>
      <c r="S328" s="225">
        <v>0</v>
      </c>
      <c r="T328" s="226">
        <f>S328*H328</f>
        <v>0</v>
      </c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R328" s="227" t="s">
        <v>216</v>
      </c>
      <c r="AT328" s="227" t="s">
        <v>211</v>
      </c>
      <c r="AU328" s="227" t="s">
        <v>81</v>
      </c>
      <c r="AY328" s="20" t="s">
        <v>209</v>
      </c>
      <c r="BE328" s="228">
        <f>IF(N328="základní",J328,0)</f>
        <v>0</v>
      </c>
      <c r="BF328" s="228">
        <f>IF(N328="snížená",J328,0)</f>
        <v>0</v>
      </c>
      <c r="BG328" s="228">
        <f>IF(N328="zákl. přenesená",J328,0)</f>
        <v>0</v>
      </c>
      <c r="BH328" s="228">
        <f>IF(N328="sníž. přenesená",J328,0)</f>
        <v>0</v>
      </c>
      <c r="BI328" s="228">
        <f>IF(N328="nulová",J328,0)</f>
        <v>0</v>
      </c>
      <c r="BJ328" s="20" t="s">
        <v>79</v>
      </c>
      <c r="BK328" s="228">
        <f>ROUND(I328*H328,2)</f>
        <v>0</v>
      </c>
      <c r="BL328" s="20" t="s">
        <v>216</v>
      </c>
      <c r="BM328" s="227" t="s">
        <v>3352</v>
      </c>
    </row>
    <row r="329" s="2" customFormat="1">
      <c r="A329" s="41"/>
      <c r="B329" s="42"/>
      <c r="C329" s="43"/>
      <c r="D329" s="229" t="s">
        <v>218</v>
      </c>
      <c r="E329" s="43"/>
      <c r="F329" s="230" t="s">
        <v>3353</v>
      </c>
      <c r="G329" s="43"/>
      <c r="H329" s="43"/>
      <c r="I329" s="231"/>
      <c r="J329" s="43"/>
      <c r="K329" s="43"/>
      <c r="L329" s="47"/>
      <c r="M329" s="232"/>
      <c r="N329" s="233"/>
      <c r="O329" s="87"/>
      <c r="P329" s="87"/>
      <c r="Q329" s="87"/>
      <c r="R329" s="87"/>
      <c r="S329" s="87"/>
      <c r="T329" s="88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T329" s="20" t="s">
        <v>218</v>
      </c>
      <c r="AU329" s="20" t="s">
        <v>81</v>
      </c>
    </row>
    <row r="330" s="14" customFormat="1">
      <c r="A330" s="14"/>
      <c r="B330" s="245"/>
      <c r="C330" s="246"/>
      <c r="D330" s="236" t="s">
        <v>220</v>
      </c>
      <c r="E330" s="247" t="s">
        <v>19</v>
      </c>
      <c r="F330" s="248" t="s">
        <v>3301</v>
      </c>
      <c r="G330" s="246"/>
      <c r="H330" s="249">
        <v>15.83</v>
      </c>
      <c r="I330" s="250"/>
      <c r="J330" s="246"/>
      <c r="K330" s="246"/>
      <c r="L330" s="251"/>
      <c r="M330" s="252"/>
      <c r="N330" s="253"/>
      <c r="O330" s="253"/>
      <c r="P330" s="253"/>
      <c r="Q330" s="253"/>
      <c r="R330" s="253"/>
      <c r="S330" s="253"/>
      <c r="T330" s="25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55" t="s">
        <v>220</v>
      </c>
      <c r="AU330" s="255" t="s">
        <v>81</v>
      </c>
      <c r="AV330" s="14" t="s">
        <v>81</v>
      </c>
      <c r="AW330" s="14" t="s">
        <v>32</v>
      </c>
      <c r="AX330" s="14" t="s">
        <v>79</v>
      </c>
      <c r="AY330" s="255" t="s">
        <v>209</v>
      </c>
    </row>
    <row r="331" s="2" customFormat="1" ht="16.5" customHeight="1">
      <c r="A331" s="41"/>
      <c r="B331" s="42"/>
      <c r="C331" s="216" t="s">
        <v>480</v>
      </c>
      <c r="D331" s="216" t="s">
        <v>211</v>
      </c>
      <c r="E331" s="217" t="s">
        <v>3354</v>
      </c>
      <c r="F331" s="218" t="s">
        <v>3355</v>
      </c>
      <c r="G331" s="219" t="s">
        <v>362</v>
      </c>
      <c r="H331" s="220">
        <v>32.088999999999999</v>
      </c>
      <c r="I331" s="221"/>
      <c r="J331" s="222">
        <f>ROUND(I331*H331,2)</f>
        <v>0</v>
      </c>
      <c r="K331" s="218" t="s">
        <v>215</v>
      </c>
      <c r="L331" s="47"/>
      <c r="M331" s="223" t="s">
        <v>19</v>
      </c>
      <c r="N331" s="224" t="s">
        <v>42</v>
      </c>
      <c r="O331" s="87"/>
      <c r="P331" s="225">
        <f>O331*H331</f>
        <v>0</v>
      </c>
      <c r="Q331" s="225">
        <v>0</v>
      </c>
      <c r="R331" s="225">
        <f>Q331*H331</f>
        <v>0</v>
      </c>
      <c r="S331" s="225">
        <v>0</v>
      </c>
      <c r="T331" s="226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227" t="s">
        <v>216</v>
      </c>
      <c r="AT331" s="227" t="s">
        <v>211</v>
      </c>
      <c r="AU331" s="227" t="s">
        <v>81</v>
      </c>
      <c r="AY331" s="20" t="s">
        <v>209</v>
      </c>
      <c r="BE331" s="228">
        <f>IF(N331="základní",J331,0)</f>
        <v>0</v>
      </c>
      <c r="BF331" s="228">
        <f>IF(N331="snížená",J331,0)</f>
        <v>0</v>
      </c>
      <c r="BG331" s="228">
        <f>IF(N331="zákl. přenesená",J331,0)</f>
        <v>0</v>
      </c>
      <c r="BH331" s="228">
        <f>IF(N331="sníž. přenesená",J331,0)</f>
        <v>0</v>
      </c>
      <c r="BI331" s="228">
        <f>IF(N331="nulová",J331,0)</f>
        <v>0</v>
      </c>
      <c r="BJ331" s="20" t="s">
        <v>79</v>
      </c>
      <c r="BK331" s="228">
        <f>ROUND(I331*H331,2)</f>
        <v>0</v>
      </c>
      <c r="BL331" s="20" t="s">
        <v>216</v>
      </c>
      <c r="BM331" s="227" t="s">
        <v>3356</v>
      </c>
    </row>
    <row r="332" s="2" customFormat="1">
      <c r="A332" s="41"/>
      <c r="B332" s="42"/>
      <c r="C332" s="43"/>
      <c r="D332" s="229" t="s">
        <v>218</v>
      </c>
      <c r="E332" s="43"/>
      <c r="F332" s="230" t="s">
        <v>3357</v>
      </c>
      <c r="G332" s="43"/>
      <c r="H332" s="43"/>
      <c r="I332" s="231"/>
      <c r="J332" s="43"/>
      <c r="K332" s="43"/>
      <c r="L332" s="47"/>
      <c r="M332" s="232"/>
      <c r="N332" s="233"/>
      <c r="O332" s="87"/>
      <c r="P332" s="87"/>
      <c r="Q332" s="87"/>
      <c r="R332" s="87"/>
      <c r="S332" s="87"/>
      <c r="T332" s="88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T332" s="20" t="s">
        <v>218</v>
      </c>
      <c r="AU332" s="20" t="s">
        <v>81</v>
      </c>
    </row>
    <row r="333" s="13" customFormat="1">
      <c r="A333" s="13"/>
      <c r="B333" s="234"/>
      <c r="C333" s="235"/>
      <c r="D333" s="236" t="s">
        <v>220</v>
      </c>
      <c r="E333" s="237" t="s">
        <v>19</v>
      </c>
      <c r="F333" s="238" t="s">
        <v>221</v>
      </c>
      <c r="G333" s="235"/>
      <c r="H333" s="237" t="s">
        <v>19</v>
      </c>
      <c r="I333" s="239"/>
      <c r="J333" s="235"/>
      <c r="K333" s="235"/>
      <c r="L333" s="240"/>
      <c r="M333" s="241"/>
      <c r="N333" s="242"/>
      <c r="O333" s="242"/>
      <c r="P333" s="242"/>
      <c r="Q333" s="242"/>
      <c r="R333" s="242"/>
      <c r="S333" s="242"/>
      <c r="T333" s="24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4" t="s">
        <v>220</v>
      </c>
      <c r="AU333" s="244" t="s">
        <v>81</v>
      </c>
      <c r="AV333" s="13" t="s">
        <v>79</v>
      </c>
      <c r="AW333" s="13" t="s">
        <v>32</v>
      </c>
      <c r="AX333" s="13" t="s">
        <v>71</v>
      </c>
      <c r="AY333" s="244" t="s">
        <v>209</v>
      </c>
    </row>
    <row r="334" s="13" customFormat="1">
      <c r="A334" s="13"/>
      <c r="B334" s="234"/>
      <c r="C334" s="235"/>
      <c r="D334" s="236" t="s">
        <v>220</v>
      </c>
      <c r="E334" s="237" t="s">
        <v>19</v>
      </c>
      <c r="F334" s="238" t="s">
        <v>3165</v>
      </c>
      <c r="G334" s="235"/>
      <c r="H334" s="237" t="s">
        <v>19</v>
      </c>
      <c r="I334" s="239"/>
      <c r="J334" s="235"/>
      <c r="K334" s="235"/>
      <c r="L334" s="240"/>
      <c r="M334" s="241"/>
      <c r="N334" s="242"/>
      <c r="O334" s="242"/>
      <c r="P334" s="242"/>
      <c r="Q334" s="242"/>
      <c r="R334" s="242"/>
      <c r="S334" s="242"/>
      <c r="T334" s="24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4" t="s">
        <v>220</v>
      </c>
      <c r="AU334" s="244" t="s">
        <v>81</v>
      </c>
      <c r="AV334" s="13" t="s">
        <v>79</v>
      </c>
      <c r="AW334" s="13" t="s">
        <v>32</v>
      </c>
      <c r="AX334" s="13" t="s">
        <v>71</v>
      </c>
      <c r="AY334" s="244" t="s">
        <v>209</v>
      </c>
    </row>
    <row r="335" s="13" customFormat="1">
      <c r="A335" s="13"/>
      <c r="B335" s="234"/>
      <c r="C335" s="235"/>
      <c r="D335" s="236" t="s">
        <v>220</v>
      </c>
      <c r="E335" s="237" t="s">
        <v>19</v>
      </c>
      <c r="F335" s="238" t="s">
        <v>3167</v>
      </c>
      <c r="G335" s="235"/>
      <c r="H335" s="237" t="s">
        <v>19</v>
      </c>
      <c r="I335" s="239"/>
      <c r="J335" s="235"/>
      <c r="K335" s="235"/>
      <c r="L335" s="240"/>
      <c r="M335" s="241"/>
      <c r="N335" s="242"/>
      <c r="O335" s="242"/>
      <c r="P335" s="242"/>
      <c r="Q335" s="242"/>
      <c r="R335" s="242"/>
      <c r="S335" s="242"/>
      <c r="T335" s="24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4" t="s">
        <v>220</v>
      </c>
      <c r="AU335" s="244" t="s">
        <v>81</v>
      </c>
      <c r="AV335" s="13" t="s">
        <v>79</v>
      </c>
      <c r="AW335" s="13" t="s">
        <v>32</v>
      </c>
      <c r="AX335" s="13" t="s">
        <v>71</v>
      </c>
      <c r="AY335" s="244" t="s">
        <v>209</v>
      </c>
    </row>
    <row r="336" s="13" customFormat="1">
      <c r="A336" s="13"/>
      <c r="B336" s="234"/>
      <c r="C336" s="235"/>
      <c r="D336" s="236" t="s">
        <v>220</v>
      </c>
      <c r="E336" s="237" t="s">
        <v>19</v>
      </c>
      <c r="F336" s="238" t="s">
        <v>3358</v>
      </c>
      <c r="G336" s="235"/>
      <c r="H336" s="237" t="s">
        <v>19</v>
      </c>
      <c r="I336" s="239"/>
      <c r="J336" s="235"/>
      <c r="K336" s="235"/>
      <c r="L336" s="240"/>
      <c r="M336" s="241"/>
      <c r="N336" s="242"/>
      <c r="O336" s="242"/>
      <c r="P336" s="242"/>
      <c r="Q336" s="242"/>
      <c r="R336" s="242"/>
      <c r="S336" s="242"/>
      <c r="T336" s="24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4" t="s">
        <v>220</v>
      </c>
      <c r="AU336" s="244" t="s">
        <v>81</v>
      </c>
      <c r="AV336" s="13" t="s">
        <v>79</v>
      </c>
      <c r="AW336" s="13" t="s">
        <v>32</v>
      </c>
      <c r="AX336" s="13" t="s">
        <v>71</v>
      </c>
      <c r="AY336" s="244" t="s">
        <v>209</v>
      </c>
    </row>
    <row r="337" s="14" customFormat="1">
      <c r="A337" s="14"/>
      <c r="B337" s="245"/>
      <c r="C337" s="246"/>
      <c r="D337" s="236" t="s">
        <v>220</v>
      </c>
      <c r="E337" s="247" t="s">
        <v>19</v>
      </c>
      <c r="F337" s="248" t="s">
        <v>3359</v>
      </c>
      <c r="G337" s="246"/>
      <c r="H337" s="249">
        <v>141.38999999999999</v>
      </c>
      <c r="I337" s="250"/>
      <c r="J337" s="246"/>
      <c r="K337" s="246"/>
      <c r="L337" s="251"/>
      <c r="M337" s="252"/>
      <c r="N337" s="253"/>
      <c r="O337" s="253"/>
      <c r="P337" s="253"/>
      <c r="Q337" s="253"/>
      <c r="R337" s="253"/>
      <c r="S337" s="253"/>
      <c r="T337" s="25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55" t="s">
        <v>220</v>
      </c>
      <c r="AU337" s="255" t="s">
        <v>81</v>
      </c>
      <c r="AV337" s="14" t="s">
        <v>81</v>
      </c>
      <c r="AW337" s="14" t="s">
        <v>32</v>
      </c>
      <c r="AX337" s="14" t="s">
        <v>71</v>
      </c>
      <c r="AY337" s="255" t="s">
        <v>209</v>
      </c>
    </row>
    <row r="338" s="13" customFormat="1">
      <c r="A338" s="13"/>
      <c r="B338" s="234"/>
      <c r="C338" s="235"/>
      <c r="D338" s="236" t="s">
        <v>220</v>
      </c>
      <c r="E338" s="237" t="s">
        <v>19</v>
      </c>
      <c r="F338" s="238" t="s">
        <v>3360</v>
      </c>
      <c r="G338" s="235"/>
      <c r="H338" s="237" t="s">
        <v>19</v>
      </c>
      <c r="I338" s="239"/>
      <c r="J338" s="235"/>
      <c r="K338" s="235"/>
      <c r="L338" s="240"/>
      <c r="M338" s="241"/>
      <c r="N338" s="242"/>
      <c r="O338" s="242"/>
      <c r="P338" s="242"/>
      <c r="Q338" s="242"/>
      <c r="R338" s="242"/>
      <c r="S338" s="242"/>
      <c r="T338" s="24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4" t="s">
        <v>220</v>
      </c>
      <c r="AU338" s="244" t="s">
        <v>81</v>
      </c>
      <c r="AV338" s="13" t="s">
        <v>79</v>
      </c>
      <c r="AW338" s="13" t="s">
        <v>32</v>
      </c>
      <c r="AX338" s="13" t="s">
        <v>71</v>
      </c>
      <c r="AY338" s="244" t="s">
        <v>209</v>
      </c>
    </row>
    <row r="339" s="13" customFormat="1">
      <c r="A339" s="13"/>
      <c r="B339" s="234"/>
      <c r="C339" s="235"/>
      <c r="D339" s="236" t="s">
        <v>220</v>
      </c>
      <c r="E339" s="237" t="s">
        <v>19</v>
      </c>
      <c r="F339" s="238" t="s">
        <v>3358</v>
      </c>
      <c r="G339" s="235"/>
      <c r="H339" s="237" t="s">
        <v>19</v>
      </c>
      <c r="I339" s="239"/>
      <c r="J339" s="235"/>
      <c r="K339" s="235"/>
      <c r="L339" s="240"/>
      <c r="M339" s="241"/>
      <c r="N339" s="242"/>
      <c r="O339" s="242"/>
      <c r="P339" s="242"/>
      <c r="Q339" s="242"/>
      <c r="R339" s="242"/>
      <c r="S339" s="242"/>
      <c r="T339" s="24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4" t="s">
        <v>220</v>
      </c>
      <c r="AU339" s="244" t="s">
        <v>81</v>
      </c>
      <c r="AV339" s="13" t="s">
        <v>79</v>
      </c>
      <c r="AW339" s="13" t="s">
        <v>32</v>
      </c>
      <c r="AX339" s="13" t="s">
        <v>71</v>
      </c>
      <c r="AY339" s="244" t="s">
        <v>209</v>
      </c>
    </row>
    <row r="340" s="14" customFormat="1">
      <c r="A340" s="14"/>
      <c r="B340" s="245"/>
      <c r="C340" s="246"/>
      <c r="D340" s="236" t="s">
        <v>220</v>
      </c>
      <c r="E340" s="247" t="s">
        <v>19</v>
      </c>
      <c r="F340" s="248" t="s">
        <v>3361</v>
      </c>
      <c r="G340" s="246"/>
      <c r="H340" s="249">
        <v>142.47</v>
      </c>
      <c r="I340" s="250"/>
      <c r="J340" s="246"/>
      <c r="K340" s="246"/>
      <c r="L340" s="251"/>
      <c r="M340" s="252"/>
      <c r="N340" s="253"/>
      <c r="O340" s="253"/>
      <c r="P340" s="253"/>
      <c r="Q340" s="253"/>
      <c r="R340" s="253"/>
      <c r="S340" s="253"/>
      <c r="T340" s="25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5" t="s">
        <v>220</v>
      </c>
      <c r="AU340" s="255" t="s">
        <v>81</v>
      </c>
      <c r="AV340" s="14" t="s">
        <v>81</v>
      </c>
      <c r="AW340" s="14" t="s">
        <v>32</v>
      </c>
      <c r="AX340" s="14" t="s">
        <v>71</v>
      </c>
      <c r="AY340" s="255" t="s">
        <v>209</v>
      </c>
    </row>
    <row r="341" s="13" customFormat="1">
      <c r="A341" s="13"/>
      <c r="B341" s="234"/>
      <c r="C341" s="235"/>
      <c r="D341" s="236" t="s">
        <v>220</v>
      </c>
      <c r="E341" s="237" t="s">
        <v>19</v>
      </c>
      <c r="F341" s="238" t="s">
        <v>3362</v>
      </c>
      <c r="G341" s="235"/>
      <c r="H341" s="237" t="s">
        <v>19</v>
      </c>
      <c r="I341" s="239"/>
      <c r="J341" s="235"/>
      <c r="K341" s="235"/>
      <c r="L341" s="240"/>
      <c r="M341" s="241"/>
      <c r="N341" s="242"/>
      <c r="O341" s="242"/>
      <c r="P341" s="242"/>
      <c r="Q341" s="242"/>
      <c r="R341" s="242"/>
      <c r="S341" s="242"/>
      <c r="T341" s="24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4" t="s">
        <v>220</v>
      </c>
      <c r="AU341" s="244" t="s">
        <v>81</v>
      </c>
      <c r="AV341" s="13" t="s">
        <v>79</v>
      </c>
      <c r="AW341" s="13" t="s">
        <v>32</v>
      </c>
      <c r="AX341" s="13" t="s">
        <v>71</v>
      </c>
      <c r="AY341" s="244" t="s">
        <v>209</v>
      </c>
    </row>
    <row r="342" s="13" customFormat="1">
      <c r="A342" s="13"/>
      <c r="B342" s="234"/>
      <c r="C342" s="235"/>
      <c r="D342" s="236" t="s">
        <v>220</v>
      </c>
      <c r="E342" s="237" t="s">
        <v>19</v>
      </c>
      <c r="F342" s="238" t="s">
        <v>3358</v>
      </c>
      <c r="G342" s="235"/>
      <c r="H342" s="237" t="s">
        <v>19</v>
      </c>
      <c r="I342" s="239"/>
      <c r="J342" s="235"/>
      <c r="K342" s="235"/>
      <c r="L342" s="240"/>
      <c r="M342" s="241"/>
      <c r="N342" s="242"/>
      <c r="O342" s="242"/>
      <c r="P342" s="242"/>
      <c r="Q342" s="242"/>
      <c r="R342" s="242"/>
      <c r="S342" s="242"/>
      <c r="T342" s="24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4" t="s">
        <v>220</v>
      </c>
      <c r="AU342" s="244" t="s">
        <v>81</v>
      </c>
      <c r="AV342" s="13" t="s">
        <v>79</v>
      </c>
      <c r="AW342" s="13" t="s">
        <v>32</v>
      </c>
      <c r="AX342" s="13" t="s">
        <v>71</v>
      </c>
      <c r="AY342" s="244" t="s">
        <v>209</v>
      </c>
    </row>
    <row r="343" s="14" customFormat="1">
      <c r="A343" s="14"/>
      <c r="B343" s="245"/>
      <c r="C343" s="246"/>
      <c r="D343" s="236" t="s">
        <v>220</v>
      </c>
      <c r="E343" s="247" t="s">
        <v>19</v>
      </c>
      <c r="F343" s="248" t="s">
        <v>3363</v>
      </c>
      <c r="G343" s="246"/>
      <c r="H343" s="249">
        <v>2925</v>
      </c>
      <c r="I343" s="250"/>
      <c r="J343" s="246"/>
      <c r="K343" s="246"/>
      <c r="L343" s="251"/>
      <c r="M343" s="252"/>
      <c r="N343" s="253"/>
      <c r="O343" s="253"/>
      <c r="P343" s="253"/>
      <c r="Q343" s="253"/>
      <c r="R343" s="253"/>
      <c r="S343" s="253"/>
      <c r="T343" s="25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55" t="s">
        <v>220</v>
      </c>
      <c r="AU343" s="255" t="s">
        <v>81</v>
      </c>
      <c r="AV343" s="14" t="s">
        <v>81</v>
      </c>
      <c r="AW343" s="14" t="s">
        <v>32</v>
      </c>
      <c r="AX343" s="14" t="s">
        <v>71</v>
      </c>
      <c r="AY343" s="255" t="s">
        <v>209</v>
      </c>
    </row>
    <row r="344" s="16" customFormat="1">
      <c r="A344" s="16"/>
      <c r="B344" s="267"/>
      <c r="C344" s="268"/>
      <c r="D344" s="236" t="s">
        <v>220</v>
      </c>
      <c r="E344" s="269" t="s">
        <v>19</v>
      </c>
      <c r="F344" s="270" t="s">
        <v>370</v>
      </c>
      <c r="G344" s="268"/>
      <c r="H344" s="271">
        <v>3208.8600000000001</v>
      </c>
      <c r="I344" s="272"/>
      <c r="J344" s="268"/>
      <c r="K344" s="268"/>
      <c r="L344" s="273"/>
      <c r="M344" s="274"/>
      <c r="N344" s="275"/>
      <c r="O344" s="275"/>
      <c r="P344" s="275"/>
      <c r="Q344" s="275"/>
      <c r="R344" s="275"/>
      <c r="S344" s="275"/>
      <c r="T344" s="27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T344" s="277" t="s">
        <v>220</v>
      </c>
      <c r="AU344" s="277" t="s">
        <v>81</v>
      </c>
      <c r="AV344" s="16" t="s">
        <v>146</v>
      </c>
      <c r="AW344" s="16" t="s">
        <v>32</v>
      </c>
      <c r="AX344" s="16" t="s">
        <v>71</v>
      </c>
      <c r="AY344" s="277" t="s">
        <v>209</v>
      </c>
    </row>
    <row r="345" s="14" customFormat="1">
      <c r="A345" s="14"/>
      <c r="B345" s="245"/>
      <c r="C345" s="246"/>
      <c r="D345" s="236" t="s">
        <v>220</v>
      </c>
      <c r="E345" s="247" t="s">
        <v>19</v>
      </c>
      <c r="F345" s="248" t="s">
        <v>3364</v>
      </c>
      <c r="G345" s="246"/>
      <c r="H345" s="249">
        <v>32.088999999999999</v>
      </c>
      <c r="I345" s="250"/>
      <c r="J345" s="246"/>
      <c r="K345" s="246"/>
      <c r="L345" s="251"/>
      <c r="M345" s="252"/>
      <c r="N345" s="253"/>
      <c r="O345" s="253"/>
      <c r="P345" s="253"/>
      <c r="Q345" s="253"/>
      <c r="R345" s="253"/>
      <c r="S345" s="253"/>
      <c r="T345" s="25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55" t="s">
        <v>220</v>
      </c>
      <c r="AU345" s="255" t="s">
        <v>81</v>
      </c>
      <c r="AV345" s="14" t="s">
        <v>81</v>
      </c>
      <c r="AW345" s="14" t="s">
        <v>32</v>
      </c>
      <c r="AX345" s="14" t="s">
        <v>79</v>
      </c>
      <c r="AY345" s="255" t="s">
        <v>209</v>
      </c>
    </row>
    <row r="346" s="2" customFormat="1" ht="16.5" customHeight="1">
      <c r="A346" s="41"/>
      <c r="B346" s="42"/>
      <c r="C346" s="216" t="s">
        <v>485</v>
      </c>
      <c r="D346" s="216" t="s">
        <v>211</v>
      </c>
      <c r="E346" s="217" t="s">
        <v>3365</v>
      </c>
      <c r="F346" s="218" t="s">
        <v>3366</v>
      </c>
      <c r="G346" s="219" t="s">
        <v>362</v>
      </c>
      <c r="H346" s="220">
        <v>32.088999999999999</v>
      </c>
      <c r="I346" s="221"/>
      <c r="J346" s="222">
        <f>ROUND(I346*H346,2)</f>
        <v>0</v>
      </c>
      <c r="K346" s="218" t="s">
        <v>215</v>
      </c>
      <c r="L346" s="47"/>
      <c r="M346" s="223" t="s">
        <v>19</v>
      </c>
      <c r="N346" s="224" t="s">
        <v>42</v>
      </c>
      <c r="O346" s="87"/>
      <c r="P346" s="225">
        <f>O346*H346</f>
        <v>0</v>
      </c>
      <c r="Q346" s="225">
        <v>0</v>
      </c>
      <c r="R346" s="225">
        <f>Q346*H346</f>
        <v>0</v>
      </c>
      <c r="S346" s="225">
        <v>0</v>
      </c>
      <c r="T346" s="226">
        <f>S346*H346</f>
        <v>0</v>
      </c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R346" s="227" t="s">
        <v>216</v>
      </c>
      <c r="AT346" s="227" t="s">
        <v>211</v>
      </c>
      <c r="AU346" s="227" t="s">
        <v>81</v>
      </c>
      <c r="AY346" s="20" t="s">
        <v>209</v>
      </c>
      <c r="BE346" s="228">
        <f>IF(N346="základní",J346,0)</f>
        <v>0</v>
      </c>
      <c r="BF346" s="228">
        <f>IF(N346="snížená",J346,0)</f>
        <v>0</v>
      </c>
      <c r="BG346" s="228">
        <f>IF(N346="zákl. přenesená",J346,0)</f>
        <v>0</v>
      </c>
      <c r="BH346" s="228">
        <f>IF(N346="sníž. přenesená",J346,0)</f>
        <v>0</v>
      </c>
      <c r="BI346" s="228">
        <f>IF(N346="nulová",J346,0)</f>
        <v>0</v>
      </c>
      <c r="BJ346" s="20" t="s">
        <v>79</v>
      </c>
      <c r="BK346" s="228">
        <f>ROUND(I346*H346,2)</f>
        <v>0</v>
      </c>
      <c r="BL346" s="20" t="s">
        <v>216</v>
      </c>
      <c r="BM346" s="227" t="s">
        <v>3367</v>
      </c>
    </row>
    <row r="347" s="2" customFormat="1">
      <c r="A347" s="41"/>
      <c r="B347" s="42"/>
      <c r="C347" s="43"/>
      <c r="D347" s="229" t="s">
        <v>218</v>
      </c>
      <c r="E347" s="43"/>
      <c r="F347" s="230" t="s">
        <v>3368</v>
      </c>
      <c r="G347" s="43"/>
      <c r="H347" s="43"/>
      <c r="I347" s="231"/>
      <c r="J347" s="43"/>
      <c r="K347" s="43"/>
      <c r="L347" s="47"/>
      <c r="M347" s="232"/>
      <c r="N347" s="233"/>
      <c r="O347" s="87"/>
      <c r="P347" s="87"/>
      <c r="Q347" s="87"/>
      <c r="R347" s="87"/>
      <c r="S347" s="87"/>
      <c r="T347" s="88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T347" s="20" t="s">
        <v>218</v>
      </c>
      <c r="AU347" s="20" t="s">
        <v>81</v>
      </c>
    </row>
    <row r="348" s="2" customFormat="1" ht="16.5" customHeight="1">
      <c r="A348" s="41"/>
      <c r="B348" s="42"/>
      <c r="C348" s="216" t="s">
        <v>490</v>
      </c>
      <c r="D348" s="216" t="s">
        <v>211</v>
      </c>
      <c r="E348" s="217" t="s">
        <v>3369</v>
      </c>
      <c r="F348" s="218" t="s">
        <v>3370</v>
      </c>
      <c r="G348" s="219" t="s">
        <v>362</v>
      </c>
      <c r="H348" s="220">
        <v>128.356</v>
      </c>
      <c r="I348" s="221"/>
      <c r="J348" s="222">
        <f>ROUND(I348*H348,2)</f>
        <v>0</v>
      </c>
      <c r="K348" s="218" t="s">
        <v>215</v>
      </c>
      <c r="L348" s="47"/>
      <c r="M348" s="223" t="s">
        <v>19</v>
      </c>
      <c r="N348" s="224" t="s">
        <v>42</v>
      </c>
      <c r="O348" s="87"/>
      <c r="P348" s="225">
        <f>O348*H348</f>
        <v>0</v>
      </c>
      <c r="Q348" s="225">
        <v>0</v>
      </c>
      <c r="R348" s="225">
        <f>Q348*H348</f>
        <v>0</v>
      </c>
      <c r="S348" s="225">
        <v>0</v>
      </c>
      <c r="T348" s="226">
        <f>S348*H348</f>
        <v>0</v>
      </c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R348" s="227" t="s">
        <v>216</v>
      </c>
      <c r="AT348" s="227" t="s">
        <v>211</v>
      </c>
      <c r="AU348" s="227" t="s">
        <v>81</v>
      </c>
      <c r="AY348" s="20" t="s">
        <v>209</v>
      </c>
      <c r="BE348" s="228">
        <f>IF(N348="základní",J348,0)</f>
        <v>0</v>
      </c>
      <c r="BF348" s="228">
        <f>IF(N348="snížená",J348,0)</f>
        <v>0</v>
      </c>
      <c r="BG348" s="228">
        <f>IF(N348="zákl. přenesená",J348,0)</f>
        <v>0</v>
      </c>
      <c r="BH348" s="228">
        <f>IF(N348="sníž. přenesená",J348,0)</f>
        <v>0</v>
      </c>
      <c r="BI348" s="228">
        <f>IF(N348="nulová",J348,0)</f>
        <v>0</v>
      </c>
      <c r="BJ348" s="20" t="s">
        <v>79</v>
      </c>
      <c r="BK348" s="228">
        <f>ROUND(I348*H348,2)</f>
        <v>0</v>
      </c>
      <c r="BL348" s="20" t="s">
        <v>216</v>
      </c>
      <c r="BM348" s="227" t="s">
        <v>3371</v>
      </c>
    </row>
    <row r="349" s="2" customFormat="1">
      <c r="A349" s="41"/>
      <c r="B349" s="42"/>
      <c r="C349" s="43"/>
      <c r="D349" s="229" t="s">
        <v>218</v>
      </c>
      <c r="E349" s="43"/>
      <c r="F349" s="230" t="s">
        <v>3372</v>
      </c>
      <c r="G349" s="43"/>
      <c r="H349" s="43"/>
      <c r="I349" s="231"/>
      <c r="J349" s="43"/>
      <c r="K349" s="43"/>
      <c r="L349" s="47"/>
      <c r="M349" s="232"/>
      <c r="N349" s="233"/>
      <c r="O349" s="87"/>
      <c r="P349" s="87"/>
      <c r="Q349" s="87"/>
      <c r="R349" s="87"/>
      <c r="S349" s="87"/>
      <c r="T349" s="88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T349" s="20" t="s">
        <v>218</v>
      </c>
      <c r="AU349" s="20" t="s">
        <v>81</v>
      </c>
    </row>
    <row r="350" s="14" customFormat="1">
      <c r="A350" s="14"/>
      <c r="B350" s="245"/>
      <c r="C350" s="246"/>
      <c r="D350" s="236" t="s">
        <v>220</v>
      </c>
      <c r="E350" s="246"/>
      <c r="F350" s="248" t="s">
        <v>3373</v>
      </c>
      <c r="G350" s="246"/>
      <c r="H350" s="249">
        <v>128.356</v>
      </c>
      <c r="I350" s="250"/>
      <c r="J350" s="246"/>
      <c r="K350" s="246"/>
      <c r="L350" s="251"/>
      <c r="M350" s="252"/>
      <c r="N350" s="253"/>
      <c r="O350" s="253"/>
      <c r="P350" s="253"/>
      <c r="Q350" s="253"/>
      <c r="R350" s="253"/>
      <c r="S350" s="253"/>
      <c r="T350" s="25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5" t="s">
        <v>220</v>
      </c>
      <c r="AU350" s="255" t="s">
        <v>81</v>
      </c>
      <c r="AV350" s="14" t="s">
        <v>81</v>
      </c>
      <c r="AW350" s="14" t="s">
        <v>4</v>
      </c>
      <c r="AX350" s="14" t="s">
        <v>79</v>
      </c>
      <c r="AY350" s="255" t="s">
        <v>209</v>
      </c>
    </row>
    <row r="351" s="2" customFormat="1" ht="16.5" customHeight="1">
      <c r="A351" s="41"/>
      <c r="B351" s="42"/>
      <c r="C351" s="216" t="s">
        <v>495</v>
      </c>
      <c r="D351" s="216" t="s">
        <v>211</v>
      </c>
      <c r="E351" s="217" t="s">
        <v>3374</v>
      </c>
      <c r="F351" s="218" t="s">
        <v>3375</v>
      </c>
      <c r="G351" s="219" t="s">
        <v>258</v>
      </c>
      <c r="H351" s="220">
        <v>356.54000000000002</v>
      </c>
      <c r="I351" s="221"/>
      <c r="J351" s="222">
        <f>ROUND(I351*H351,2)</f>
        <v>0</v>
      </c>
      <c r="K351" s="218" t="s">
        <v>19</v>
      </c>
      <c r="L351" s="47"/>
      <c r="M351" s="223" t="s">
        <v>19</v>
      </c>
      <c r="N351" s="224" t="s">
        <v>42</v>
      </c>
      <c r="O351" s="87"/>
      <c r="P351" s="225">
        <f>O351*H351</f>
        <v>0</v>
      </c>
      <c r="Q351" s="225">
        <v>0</v>
      </c>
      <c r="R351" s="225">
        <f>Q351*H351</f>
        <v>0</v>
      </c>
      <c r="S351" s="225">
        <v>0</v>
      </c>
      <c r="T351" s="226">
        <f>S351*H351</f>
        <v>0</v>
      </c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R351" s="227" t="s">
        <v>216</v>
      </c>
      <c r="AT351" s="227" t="s">
        <v>211</v>
      </c>
      <c r="AU351" s="227" t="s">
        <v>81</v>
      </c>
      <c r="AY351" s="20" t="s">
        <v>209</v>
      </c>
      <c r="BE351" s="228">
        <f>IF(N351="základní",J351,0)</f>
        <v>0</v>
      </c>
      <c r="BF351" s="228">
        <f>IF(N351="snížená",J351,0)</f>
        <v>0</v>
      </c>
      <c r="BG351" s="228">
        <f>IF(N351="zákl. přenesená",J351,0)</f>
        <v>0</v>
      </c>
      <c r="BH351" s="228">
        <f>IF(N351="sníž. přenesená",J351,0)</f>
        <v>0</v>
      </c>
      <c r="BI351" s="228">
        <f>IF(N351="nulová",J351,0)</f>
        <v>0</v>
      </c>
      <c r="BJ351" s="20" t="s">
        <v>79</v>
      </c>
      <c r="BK351" s="228">
        <f>ROUND(I351*H351,2)</f>
        <v>0</v>
      </c>
      <c r="BL351" s="20" t="s">
        <v>216</v>
      </c>
      <c r="BM351" s="227" t="s">
        <v>3376</v>
      </c>
    </row>
    <row r="352" s="13" customFormat="1">
      <c r="A352" s="13"/>
      <c r="B352" s="234"/>
      <c r="C352" s="235"/>
      <c r="D352" s="236" t="s">
        <v>220</v>
      </c>
      <c r="E352" s="237" t="s">
        <v>19</v>
      </c>
      <c r="F352" s="238" t="s">
        <v>221</v>
      </c>
      <c r="G352" s="235"/>
      <c r="H352" s="237" t="s">
        <v>19</v>
      </c>
      <c r="I352" s="239"/>
      <c r="J352" s="235"/>
      <c r="K352" s="235"/>
      <c r="L352" s="240"/>
      <c r="M352" s="241"/>
      <c r="N352" s="242"/>
      <c r="O352" s="242"/>
      <c r="P352" s="242"/>
      <c r="Q352" s="242"/>
      <c r="R352" s="242"/>
      <c r="S352" s="242"/>
      <c r="T352" s="24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4" t="s">
        <v>220</v>
      </c>
      <c r="AU352" s="244" t="s">
        <v>81</v>
      </c>
      <c r="AV352" s="13" t="s">
        <v>79</v>
      </c>
      <c r="AW352" s="13" t="s">
        <v>32</v>
      </c>
      <c r="AX352" s="13" t="s">
        <v>71</v>
      </c>
      <c r="AY352" s="244" t="s">
        <v>209</v>
      </c>
    </row>
    <row r="353" s="13" customFormat="1">
      <c r="A353" s="13"/>
      <c r="B353" s="234"/>
      <c r="C353" s="235"/>
      <c r="D353" s="236" t="s">
        <v>220</v>
      </c>
      <c r="E353" s="237" t="s">
        <v>19</v>
      </c>
      <c r="F353" s="238" t="s">
        <v>3165</v>
      </c>
      <c r="G353" s="235"/>
      <c r="H353" s="237" t="s">
        <v>19</v>
      </c>
      <c r="I353" s="239"/>
      <c r="J353" s="235"/>
      <c r="K353" s="235"/>
      <c r="L353" s="240"/>
      <c r="M353" s="241"/>
      <c r="N353" s="242"/>
      <c r="O353" s="242"/>
      <c r="P353" s="242"/>
      <c r="Q353" s="242"/>
      <c r="R353" s="242"/>
      <c r="S353" s="242"/>
      <c r="T353" s="24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4" t="s">
        <v>220</v>
      </c>
      <c r="AU353" s="244" t="s">
        <v>81</v>
      </c>
      <c r="AV353" s="13" t="s">
        <v>79</v>
      </c>
      <c r="AW353" s="13" t="s">
        <v>32</v>
      </c>
      <c r="AX353" s="13" t="s">
        <v>71</v>
      </c>
      <c r="AY353" s="244" t="s">
        <v>209</v>
      </c>
    </row>
    <row r="354" s="13" customFormat="1">
      <c r="A354" s="13"/>
      <c r="B354" s="234"/>
      <c r="C354" s="235"/>
      <c r="D354" s="236" t="s">
        <v>220</v>
      </c>
      <c r="E354" s="237" t="s">
        <v>19</v>
      </c>
      <c r="F354" s="238" t="s">
        <v>3377</v>
      </c>
      <c r="G354" s="235"/>
      <c r="H354" s="237" t="s">
        <v>19</v>
      </c>
      <c r="I354" s="239"/>
      <c r="J354" s="235"/>
      <c r="K354" s="235"/>
      <c r="L354" s="240"/>
      <c r="M354" s="241"/>
      <c r="N354" s="242"/>
      <c r="O354" s="242"/>
      <c r="P354" s="242"/>
      <c r="Q354" s="242"/>
      <c r="R354" s="242"/>
      <c r="S354" s="242"/>
      <c r="T354" s="24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4" t="s">
        <v>220</v>
      </c>
      <c r="AU354" s="244" t="s">
        <v>81</v>
      </c>
      <c r="AV354" s="13" t="s">
        <v>79</v>
      </c>
      <c r="AW354" s="13" t="s">
        <v>32</v>
      </c>
      <c r="AX354" s="13" t="s">
        <v>71</v>
      </c>
      <c r="AY354" s="244" t="s">
        <v>209</v>
      </c>
    </row>
    <row r="355" s="13" customFormat="1">
      <c r="A355" s="13"/>
      <c r="B355" s="234"/>
      <c r="C355" s="235"/>
      <c r="D355" s="236" t="s">
        <v>220</v>
      </c>
      <c r="E355" s="237" t="s">
        <v>19</v>
      </c>
      <c r="F355" s="238" t="s">
        <v>3378</v>
      </c>
      <c r="G355" s="235"/>
      <c r="H355" s="237" t="s">
        <v>19</v>
      </c>
      <c r="I355" s="239"/>
      <c r="J355" s="235"/>
      <c r="K355" s="235"/>
      <c r="L355" s="240"/>
      <c r="M355" s="241"/>
      <c r="N355" s="242"/>
      <c r="O355" s="242"/>
      <c r="P355" s="242"/>
      <c r="Q355" s="242"/>
      <c r="R355" s="242"/>
      <c r="S355" s="242"/>
      <c r="T355" s="24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4" t="s">
        <v>220</v>
      </c>
      <c r="AU355" s="244" t="s">
        <v>81</v>
      </c>
      <c r="AV355" s="13" t="s">
        <v>79</v>
      </c>
      <c r="AW355" s="13" t="s">
        <v>32</v>
      </c>
      <c r="AX355" s="13" t="s">
        <v>71</v>
      </c>
      <c r="AY355" s="244" t="s">
        <v>209</v>
      </c>
    </row>
    <row r="356" s="14" customFormat="1">
      <c r="A356" s="14"/>
      <c r="B356" s="245"/>
      <c r="C356" s="246"/>
      <c r="D356" s="236" t="s">
        <v>220</v>
      </c>
      <c r="E356" s="247" t="s">
        <v>19</v>
      </c>
      <c r="F356" s="248" t="s">
        <v>3379</v>
      </c>
      <c r="G356" s="246"/>
      <c r="H356" s="249">
        <v>15.710000000000001</v>
      </c>
      <c r="I356" s="250"/>
      <c r="J356" s="246"/>
      <c r="K356" s="246"/>
      <c r="L356" s="251"/>
      <c r="M356" s="252"/>
      <c r="N356" s="253"/>
      <c r="O356" s="253"/>
      <c r="P356" s="253"/>
      <c r="Q356" s="253"/>
      <c r="R356" s="253"/>
      <c r="S356" s="253"/>
      <c r="T356" s="25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5" t="s">
        <v>220</v>
      </c>
      <c r="AU356" s="255" t="s">
        <v>81</v>
      </c>
      <c r="AV356" s="14" t="s">
        <v>81</v>
      </c>
      <c r="AW356" s="14" t="s">
        <v>32</v>
      </c>
      <c r="AX356" s="14" t="s">
        <v>71</v>
      </c>
      <c r="AY356" s="255" t="s">
        <v>209</v>
      </c>
    </row>
    <row r="357" s="13" customFormat="1">
      <c r="A357" s="13"/>
      <c r="B357" s="234"/>
      <c r="C357" s="235"/>
      <c r="D357" s="236" t="s">
        <v>220</v>
      </c>
      <c r="E357" s="237" t="s">
        <v>19</v>
      </c>
      <c r="F357" s="238" t="s">
        <v>3380</v>
      </c>
      <c r="G357" s="235"/>
      <c r="H357" s="237" t="s">
        <v>19</v>
      </c>
      <c r="I357" s="239"/>
      <c r="J357" s="235"/>
      <c r="K357" s="235"/>
      <c r="L357" s="240"/>
      <c r="M357" s="241"/>
      <c r="N357" s="242"/>
      <c r="O357" s="242"/>
      <c r="P357" s="242"/>
      <c r="Q357" s="242"/>
      <c r="R357" s="242"/>
      <c r="S357" s="242"/>
      <c r="T357" s="24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4" t="s">
        <v>220</v>
      </c>
      <c r="AU357" s="244" t="s">
        <v>81</v>
      </c>
      <c r="AV357" s="13" t="s">
        <v>79</v>
      </c>
      <c r="AW357" s="13" t="s">
        <v>32</v>
      </c>
      <c r="AX357" s="13" t="s">
        <v>71</v>
      </c>
      <c r="AY357" s="244" t="s">
        <v>209</v>
      </c>
    </row>
    <row r="358" s="14" customFormat="1">
      <c r="A358" s="14"/>
      <c r="B358" s="245"/>
      <c r="C358" s="246"/>
      <c r="D358" s="236" t="s">
        <v>220</v>
      </c>
      <c r="E358" s="247" t="s">
        <v>19</v>
      </c>
      <c r="F358" s="248" t="s">
        <v>3381</v>
      </c>
      <c r="G358" s="246"/>
      <c r="H358" s="249">
        <v>15.83</v>
      </c>
      <c r="I358" s="250"/>
      <c r="J358" s="246"/>
      <c r="K358" s="246"/>
      <c r="L358" s="251"/>
      <c r="M358" s="252"/>
      <c r="N358" s="253"/>
      <c r="O358" s="253"/>
      <c r="P358" s="253"/>
      <c r="Q358" s="253"/>
      <c r="R358" s="253"/>
      <c r="S358" s="253"/>
      <c r="T358" s="25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5" t="s">
        <v>220</v>
      </c>
      <c r="AU358" s="255" t="s">
        <v>81</v>
      </c>
      <c r="AV358" s="14" t="s">
        <v>81</v>
      </c>
      <c r="AW358" s="14" t="s">
        <v>32</v>
      </c>
      <c r="AX358" s="14" t="s">
        <v>71</v>
      </c>
      <c r="AY358" s="255" t="s">
        <v>209</v>
      </c>
    </row>
    <row r="359" s="13" customFormat="1">
      <c r="A359" s="13"/>
      <c r="B359" s="234"/>
      <c r="C359" s="235"/>
      <c r="D359" s="236" t="s">
        <v>220</v>
      </c>
      <c r="E359" s="237" t="s">
        <v>19</v>
      </c>
      <c r="F359" s="238" t="s">
        <v>3344</v>
      </c>
      <c r="G359" s="235"/>
      <c r="H359" s="237" t="s">
        <v>19</v>
      </c>
      <c r="I359" s="239"/>
      <c r="J359" s="235"/>
      <c r="K359" s="235"/>
      <c r="L359" s="240"/>
      <c r="M359" s="241"/>
      <c r="N359" s="242"/>
      <c r="O359" s="242"/>
      <c r="P359" s="242"/>
      <c r="Q359" s="242"/>
      <c r="R359" s="242"/>
      <c r="S359" s="242"/>
      <c r="T359" s="24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4" t="s">
        <v>220</v>
      </c>
      <c r="AU359" s="244" t="s">
        <v>81</v>
      </c>
      <c r="AV359" s="13" t="s">
        <v>79</v>
      </c>
      <c r="AW359" s="13" t="s">
        <v>32</v>
      </c>
      <c r="AX359" s="13" t="s">
        <v>71</v>
      </c>
      <c r="AY359" s="244" t="s">
        <v>209</v>
      </c>
    </row>
    <row r="360" s="14" customFormat="1">
      <c r="A360" s="14"/>
      <c r="B360" s="245"/>
      <c r="C360" s="246"/>
      <c r="D360" s="236" t="s">
        <v>220</v>
      </c>
      <c r="E360" s="247" t="s">
        <v>19</v>
      </c>
      <c r="F360" s="248" t="s">
        <v>3283</v>
      </c>
      <c r="G360" s="246"/>
      <c r="H360" s="249">
        <v>325</v>
      </c>
      <c r="I360" s="250"/>
      <c r="J360" s="246"/>
      <c r="K360" s="246"/>
      <c r="L360" s="251"/>
      <c r="M360" s="252"/>
      <c r="N360" s="253"/>
      <c r="O360" s="253"/>
      <c r="P360" s="253"/>
      <c r="Q360" s="253"/>
      <c r="R360" s="253"/>
      <c r="S360" s="253"/>
      <c r="T360" s="25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5" t="s">
        <v>220</v>
      </c>
      <c r="AU360" s="255" t="s">
        <v>81</v>
      </c>
      <c r="AV360" s="14" t="s">
        <v>81</v>
      </c>
      <c r="AW360" s="14" t="s">
        <v>32</v>
      </c>
      <c r="AX360" s="14" t="s">
        <v>71</v>
      </c>
      <c r="AY360" s="255" t="s">
        <v>209</v>
      </c>
    </row>
    <row r="361" s="15" customFormat="1">
      <c r="A361" s="15"/>
      <c r="B361" s="256"/>
      <c r="C361" s="257"/>
      <c r="D361" s="236" t="s">
        <v>220</v>
      </c>
      <c r="E361" s="258" t="s">
        <v>19</v>
      </c>
      <c r="F361" s="259" t="s">
        <v>271</v>
      </c>
      <c r="G361" s="257"/>
      <c r="H361" s="260">
        <v>356.54000000000002</v>
      </c>
      <c r="I361" s="261"/>
      <c r="J361" s="257"/>
      <c r="K361" s="257"/>
      <c r="L361" s="262"/>
      <c r="M361" s="263"/>
      <c r="N361" s="264"/>
      <c r="O361" s="264"/>
      <c r="P361" s="264"/>
      <c r="Q361" s="264"/>
      <c r="R361" s="264"/>
      <c r="S361" s="264"/>
      <c r="T361" s="26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T361" s="266" t="s">
        <v>220</v>
      </c>
      <c r="AU361" s="266" t="s">
        <v>81</v>
      </c>
      <c r="AV361" s="15" t="s">
        <v>216</v>
      </c>
      <c r="AW361" s="15" t="s">
        <v>32</v>
      </c>
      <c r="AX361" s="15" t="s">
        <v>79</v>
      </c>
      <c r="AY361" s="266" t="s">
        <v>209</v>
      </c>
    </row>
    <row r="362" s="12" customFormat="1" ht="22.8" customHeight="1">
      <c r="A362" s="12"/>
      <c r="B362" s="200"/>
      <c r="C362" s="201"/>
      <c r="D362" s="202" t="s">
        <v>70</v>
      </c>
      <c r="E362" s="214" t="s">
        <v>81</v>
      </c>
      <c r="F362" s="214" t="s">
        <v>733</v>
      </c>
      <c r="G362" s="201"/>
      <c r="H362" s="201"/>
      <c r="I362" s="204"/>
      <c r="J362" s="215">
        <f>BK362</f>
        <v>0</v>
      </c>
      <c r="K362" s="201"/>
      <c r="L362" s="206"/>
      <c r="M362" s="207"/>
      <c r="N362" s="208"/>
      <c r="O362" s="208"/>
      <c r="P362" s="209">
        <f>SUM(P363:P440)</f>
        <v>0</v>
      </c>
      <c r="Q362" s="208"/>
      <c r="R362" s="209">
        <f>SUM(R363:R440)</f>
        <v>141.74533126999998</v>
      </c>
      <c r="S362" s="208"/>
      <c r="T362" s="210">
        <f>SUM(T363:T440)</f>
        <v>0</v>
      </c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R362" s="211" t="s">
        <v>79</v>
      </c>
      <c r="AT362" s="212" t="s">
        <v>70</v>
      </c>
      <c r="AU362" s="212" t="s">
        <v>79</v>
      </c>
      <c r="AY362" s="211" t="s">
        <v>209</v>
      </c>
      <c r="BK362" s="213">
        <f>SUM(BK363:BK440)</f>
        <v>0</v>
      </c>
    </row>
    <row r="363" s="2" customFormat="1" ht="24.15" customHeight="1">
      <c r="A363" s="41"/>
      <c r="B363" s="42"/>
      <c r="C363" s="216" t="s">
        <v>500</v>
      </c>
      <c r="D363" s="216" t="s">
        <v>211</v>
      </c>
      <c r="E363" s="217" t="s">
        <v>3382</v>
      </c>
      <c r="F363" s="218" t="s">
        <v>3383</v>
      </c>
      <c r="G363" s="219" t="s">
        <v>258</v>
      </c>
      <c r="H363" s="220">
        <v>49.119999999999997</v>
      </c>
      <c r="I363" s="221"/>
      <c r="J363" s="222">
        <f>ROUND(I363*H363,2)</f>
        <v>0</v>
      </c>
      <c r="K363" s="218" t="s">
        <v>215</v>
      </c>
      <c r="L363" s="47"/>
      <c r="M363" s="223" t="s">
        <v>19</v>
      </c>
      <c r="N363" s="224" t="s">
        <v>42</v>
      </c>
      <c r="O363" s="87"/>
      <c r="P363" s="225">
        <f>O363*H363</f>
        <v>0</v>
      </c>
      <c r="Q363" s="225">
        <v>0.00017000000000000001</v>
      </c>
      <c r="R363" s="225">
        <f>Q363*H363</f>
        <v>0.0083504000000000009</v>
      </c>
      <c r="S363" s="225">
        <v>0</v>
      </c>
      <c r="T363" s="226">
        <f>S363*H363</f>
        <v>0</v>
      </c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R363" s="227" t="s">
        <v>216</v>
      </c>
      <c r="AT363" s="227" t="s">
        <v>211</v>
      </c>
      <c r="AU363" s="227" t="s">
        <v>81</v>
      </c>
      <c r="AY363" s="20" t="s">
        <v>209</v>
      </c>
      <c r="BE363" s="228">
        <f>IF(N363="základní",J363,0)</f>
        <v>0</v>
      </c>
      <c r="BF363" s="228">
        <f>IF(N363="snížená",J363,0)</f>
        <v>0</v>
      </c>
      <c r="BG363" s="228">
        <f>IF(N363="zákl. přenesená",J363,0)</f>
        <v>0</v>
      </c>
      <c r="BH363" s="228">
        <f>IF(N363="sníž. přenesená",J363,0)</f>
        <v>0</v>
      </c>
      <c r="BI363" s="228">
        <f>IF(N363="nulová",J363,0)</f>
        <v>0</v>
      </c>
      <c r="BJ363" s="20" t="s">
        <v>79</v>
      </c>
      <c r="BK363" s="228">
        <f>ROUND(I363*H363,2)</f>
        <v>0</v>
      </c>
      <c r="BL363" s="20" t="s">
        <v>216</v>
      </c>
      <c r="BM363" s="227" t="s">
        <v>3384</v>
      </c>
    </row>
    <row r="364" s="2" customFormat="1">
      <c r="A364" s="41"/>
      <c r="B364" s="42"/>
      <c r="C364" s="43"/>
      <c r="D364" s="229" t="s">
        <v>218</v>
      </c>
      <c r="E364" s="43"/>
      <c r="F364" s="230" t="s">
        <v>3385</v>
      </c>
      <c r="G364" s="43"/>
      <c r="H364" s="43"/>
      <c r="I364" s="231"/>
      <c r="J364" s="43"/>
      <c r="K364" s="43"/>
      <c r="L364" s="47"/>
      <c r="M364" s="232"/>
      <c r="N364" s="233"/>
      <c r="O364" s="87"/>
      <c r="P364" s="87"/>
      <c r="Q364" s="87"/>
      <c r="R364" s="87"/>
      <c r="S364" s="87"/>
      <c r="T364" s="88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T364" s="20" t="s">
        <v>218</v>
      </c>
      <c r="AU364" s="20" t="s">
        <v>81</v>
      </c>
    </row>
    <row r="365" s="13" customFormat="1">
      <c r="A365" s="13"/>
      <c r="B365" s="234"/>
      <c r="C365" s="235"/>
      <c r="D365" s="236" t="s">
        <v>220</v>
      </c>
      <c r="E365" s="237" t="s">
        <v>19</v>
      </c>
      <c r="F365" s="238" t="s">
        <v>221</v>
      </c>
      <c r="G365" s="235"/>
      <c r="H365" s="237" t="s">
        <v>19</v>
      </c>
      <c r="I365" s="239"/>
      <c r="J365" s="235"/>
      <c r="K365" s="235"/>
      <c r="L365" s="240"/>
      <c r="M365" s="241"/>
      <c r="N365" s="242"/>
      <c r="O365" s="242"/>
      <c r="P365" s="242"/>
      <c r="Q365" s="242"/>
      <c r="R365" s="242"/>
      <c r="S365" s="242"/>
      <c r="T365" s="24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4" t="s">
        <v>220</v>
      </c>
      <c r="AU365" s="244" t="s">
        <v>81</v>
      </c>
      <c r="AV365" s="13" t="s">
        <v>79</v>
      </c>
      <c r="AW365" s="13" t="s">
        <v>32</v>
      </c>
      <c r="AX365" s="13" t="s">
        <v>71</v>
      </c>
      <c r="AY365" s="244" t="s">
        <v>209</v>
      </c>
    </row>
    <row r="366" s="13" customFormat="1">
      <c r="A366" s="13"/>
      <c r="B366" s="234"/>
      <c r="C366" s="235"/>
      <c r="D366" s="236" t="s">
        <v>220</v>
      </c>
      <c r="E366" s="237" t="s">
        <v>19</v>
      </c>
      <c r="F366" s="238" t="s">
        <v>3386</v>
      </c>
      <c r="G366" s="235"/>
      <c r="H366" s="237" t="s">
        <v>19</v>
      </c>
      <c r="I366" s="239"/>
      <c r="J366" s="235"/>
      <c r="K366" s="235"/>
      <c r="L366" s="240"/>
      <c r="M366" s="241"/>
      <c r="N366" s="242"/>
      <c r="O366" s="242"/>
      <c r="P366" s="242"/>
      <c r="Q366" s="242"/>
      <c r="R366" s="242"/>
      <c r="S366" s="242"/>
      <c r="T366" s="24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4" t="s">
        <v>220</v>
      </c>
      <c r="AU366" s="244" t="s">
        <v>81</v>
      </c>
      <c r="AV366" s="13" t="s">
        <v>79</v>
      </c>
      <c r="AW366" s="13" t="s">
        <v>32</v>
      </c>
      <c r="AX366" s="13" t="s">
        <v>71</v>
      </c>
      <c r="AY366" s="244" t="s">
        <v>209</v>
      </c>
    </row>
    <row r="367" s="13" customFormat="1">
      <c r="A367" s="13"/>
      <c r="B367" s="234"/>
      <c r="C367" s="235"/>
      <c r="D367" s="236" t="s">
        <v>220</v>
      </c>
      <c r="E367" s="237" t="s">
        <v>19</v>
      </c>
      <c r="F367" s="238" t="s">
        <v>3387</v>
      </c>
      <c r="G367" s="235"/>
      <c r="H367" s="237" t="s">
        <v>19</v>
      </c>
      <c r="I367" s="239"/>
      <c r="J367" s="235"/>
      <c r="K367" s="235"/>
      <c r="L367" s="240"/>
      <c r="M367" s="241"/>
      <c r="N367" s="242"/>
      <c r="O367" s="242"/>
      <c r="P367" s="242"/>
      <c r="Q367" s="242"/>
      <c r="R367" s="242"/>
      <c r="S367" s="242"/>
      <c r="T367" s="24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4" t="s">
        <v>220</v>
      </c>
      <c r="AU367" s="244" t="s">
        <v>81</v>
      </c>
      <c r="AV367" s="13" t="s">
        <v>79</v>
      </c>
      <c r="AW367" s="13" t="s">
        <v>32</v>
      </c>
      <c r="AX367" s="13" t="s">
        <v>71</v>
      </c>
      <c r="AY367" s="244" t="s">
        <v>209</v>
      </c>
    </row>
    <row r="368" s="14" customFormat="1">
      <c r="A368" s="14"/>
      <c r="B368" s="245"/>
      <c r="C368" s="246"/>
      <c r="D368" s="236" t="s">
        <v>220</v>
      </c>
      <c r="E368" s="247" t="s">
        <v>19</v>
      </c>
      <c r="F368" s="248" t="s">
        <v>3388</v>
      </c>
      <c r="G368" s="246"/>
      <c r="H368" s="249">
        <v>49.119999999999997</v>
      </c>
      <c r="I368" s="250"/>
      <c r="J368" s="246"/>
      <c r="K368" s="246"/>
      <c r="L368" s="251"/>
      <c r="M368" s="252"/>
      <c r="N368" s="253"/>
      <c r="O368" s="253"/>
      <c r="P368" s="253"/>
      <c r="Q368" s="253"/>
      <c r="R368" s="253"/>
      <c r="S368" s="253"/>
      <c r="T368" s="25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55" t="s">
        <v>220</v>
      </c>
      <c r="AU368" s="255" t="s">
        <v>81</v>
      </c>
      <c r="AV368" s="14" t="s">
        <v>81</v>
      </c>
      <c r="AW368" s="14" t="s">
        <v>32</v>
      </c>
      <c r="AX368" s="14" t="s">
        <v>79</v>
      </c>
      <c r="AY368" s="255" t="s">
        <v>209</v>
      </c>
    </row>
    <row r="369" s="2" customFormat="1" ht="16.5" customHeight="1">
      <c r="A369" s="41"/>
      <c r="B369" s="42"/>
      <c r="C369" s="278" t="s">
        <v>505</v>
      </c>
      <c r="D369" s="278" t="s">
        <v>681</v>
      </c>
      <c r="E369" s="279" t="s">
        <v>3389</v>
      </c>
      <c r="F369" s="280" t="s">
        <v>3390</v>
      </c>
      <c r="G369" s="281" t="s">
        <v>258</v>
      </c>
      <c r="H369" s="282">
        <v>58.944000000000003</v>
      </c>
      <c r="I369" s="283"/>
      <c r="J369" s="284">
        <f>ROUND(I369*H369,2)</f>
        <v>0</v>
      </c>
      <c r="K369" s="280" t="s">
        <v>215</v>
      </c>
      <c r="L369" s="285"/>
      <c r="M369" s="286" t="s">
        <v>19</v>
      </c>
      <c r="N369" s="287" t="s">
        <v>42</v>
      </c>
      <c r="O369" s="87"/>
      <c r="P369" s="225">
        <f>O369*H369</f>
        <v>0</v>
      </c>
      <c r="Q369" s="225">
        <v>0.00050000000000000001</v>
      </c>
      <c r="R369" s="225">
        <f>Q369*H369</f>
        <v>0.029472000000000002</v>
      </c>
      <c r="S369" s="225">
        <v>0</v>
      </c>
      <c r="T369" s="226">
        <f>S369*H369</f>
        <v>0</v>
      </c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R369" s="227" t="s">
        <v>250</v>
      </c>
      <c r="AT369" s="227" t="s">
        <v>681</v>
      </c>
      <c r="AU369" s="227" t="s">
        <v>81</v>
      </c>
      <c r="AY369" s="20" t="s">
        <v>209</v>
      </c>
      <c r="BE369" s="228">
        <f>IF(N369="základní",J369,0)</f>
        <v>0</v>
      </c>
      <c r="BF369" s="228">
        <f>IF(N369="snížená",J369,0)</f>
        <v>0</v>
      </c>
      <c r="BG369" s="228">
        <f>IF(N369="zákl. přenesená",J369,0)</f>
        <v>0</v>
      </c>
      <c r="BH369" s="228">
        <f>IF(N369="sníž. přenesená",J369,0)</f>
        <v>0</v>
      </c>
      <c r="BI369" s="228">
        <f>IF(N369="nulová",J369,0)</f>
        <v>0</v>
      </c>
      <c r="BJ369" s="20" t="s">
        <v>79</v>
      </c>
      <c r="BK369" s="228">
        <f>ROUND(I369*H369,2)</f>
        <v>0</v>
      </c>
      <c r="BL369" s="20" t="s">
        <v>216</v>
      </c>
      <c r="BM369" s="227" t="s">
        <v>3391</v>
      </c>
    </row>
    <row r="370" s="14" customFormat="1">
      <c r="A370" s="14"/>
      <c r="B370" s="245"/>
      <c r="C370" s="246"/>
      <c r="D370" s="236" t="s">
        <v>220</v>
      </c>
      <c r="E370" s="246"/>
      <c r="F370" s="248" t="s">
        <v>3392</v>
      </c>
      <c r="G370" s="246"/>
      <c r="H370" s="249">
        <v>58.944000000000003</v>
      </c>
      <c r="I370" s="250"/>
      <c r="J370" s="246"/>
      <c r="K370" s="246"/>
      <c r="L370" s="251"/>
      <c r="M370" s="252"/>
      <c r="N370" s="253"/>
      <c r="O370" s="253"/>
      <c r="P370" s="253"/>
      <c r="Q370" s="253"/>
      <c r="R370" s="253"/>
      <c r="S370" s="253"/>
      <c r="T370" s="25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55" t="s">
        <v>220</v>
      </c>
      <c r="AU370" s="255" t="s">
        <v>81</v>
      </c>
      <c r="AV370" s="14" t="s">
        <v>81</v>
      </c>
      <c r="AW370" s="14" t="s">
        <v>4</v>
      </c>
      <c r="AX370" s="14" t="s">
        <v>79</v>
      </c>
      <c r="AY370" s="255" t="s">
        <v>209</v>
      </c>
    </row>
    <row r="371" s="2" customFormat="1" ht="33" customHeight="1">
      <c r="A371" s="41"/>
      <c r="B371" s="42"/>
      <c r="C371" s="216" t="s">
        <v>510</v>
      </c>
      <c r="D371" s="216" t="s">
        <v>211</v>
      </c>
      <c r="E371" s="217" t="s">
        <v>3393</v>
      </c>
      <c r="F371" s="218" t="s">
        <v>3394</v>
      </c>
      <c r="G371" s="219" t="s">
        <v>299</v>
      </c>
      <c r="H371" s="220">
        <v>24.559999999999999</v>
      </c>
      <c r="I371" s="221"/>
      <c r="J371" s="222">
        <f>ROUND(I371*H371,2)</f>
        <v>0</v>
      </c>
      <c r="K371" s="218" t="s">
        <v>215</v>
      </c>
      <c r="L371" s="47"/>
      <c r="M371" s="223" t="s">
        <v>19</v>
      </c>
      <c r="N371" s="224" t="s">
        <v>42</v>
      </c>
      <c r="O371" s="87"/>
      <c r="P371" s="225">
        <f>O371*H371</f>
        <v>0</v>
      </c>
      <c r="Q371" s="225">
        <v>0.27411000000000002</v>
      </c>
      <c r="R371" s="225">
        <f>Q371*H371</f>
        <v>6.7321416000000003</v>
      </c>
      <c r="S371" s="225">
        <v>0</v>
      </c>
      <c r="T371" s="226">
        <f>S371*H371</f>
        <v>0</v>
      </c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R371" s="227" t="s">
        <v>216</v>
      </c>
      <c r="AT371" s="227" t="s">
        <v>211</v>
      </c>
      <c r="AU371" s="227" t="s">
        <v>81</v>
      </c>
      <c r="AY371" s="20" t="s">
        <v>209</v>
      </c>
      <c r="BE371" s="228">
        <f>IF(N371="základní",J371,0)</f>
        <v>0</v>
      </c>
      <c r="BF371" s="228">
        <f>IF(N371="snížená",J371,0)</f>
        <v>0</v>
      </c>
      <c r="BG371" s="228">
        <f>IF(N371="zákl. přenesená",J371,0)</f>
        <v>0</v>
      </c>
      <c r="BH371" s="228">
        <f>IF(N371="sníž. přenesená",J371,0)</f>
        <v>0</v>
      </c>
      <c r="BI371" s="228">
        <f>IF(N371="nulová",J371,0)</f>
        <v>0</v>
      </c>
      <c r="BJ371" s="20" t="s">
        <v>79</v>
      </c>
      <c r="BK371" s="228">
        <f>ROUND(I371*H371,2)</f>
        <v>0</v>
      </c>
      <c r="BL371" s="20" t="s">
        <v>216</v>
      </c>
      <c r="BM371" s="227" t="s">
        <v>3395</v>
      </c>
    </row>
    <row r="372" s="2" customFormat="1">
      <c r="A372" s="41"/>
      <c r="B372" s="42"/>
      <c r="C372" s="43"/>
      <c r="D372" s="229" t="s">
        <v>218</v>
      </c>
      <c r="E372" s="43"/>
      <c r="F372" s="230" t="s">
        <v>3396</v>
      </c>
      <c r="G372" s="43"/>
      <c r="H372" s="43"/>
      <c r="I372" s="231"/>
      <c r="J372" s="43"/>
      <c r="K372" s="43"/>
      <c r="L372" s="47"/>
      <c r="M372" s="232"/>
      <c r="N372" s="233"/>
      <c r="O372" s="87"/>
      <c r="P372" s="87"/>
      <c r="Q372" s="87"/>
      <c r="R372" s="87"/>
      <c r="S372" s="87"/>
      <c r="T372" s="88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T372" s="20" t="s">
        <v>218</v>
      </c>
      <c r="AU372" s="20" t="s">
        <v>81</v>
      </c>
    </row>
    <row r="373" s="13" customFormat="1">
      <c r="A373" s="13"/>
      <c r="B373" s="234"/>
      <c r="C373" s="235"/>
      <c r="D373" s="236" t="s">
        <v>220</v>
      </c>
      <c r="E373" s="237" t="s">
        <v>19</v>
      </c>
      <c r="F373" s="238" t="s">
        <v>3198</v>
      </c>
      <c r="G373" s="235"/>
      <c r="H373" s="237" t="s">
        <v>19</v>
      </c>
      <c r="I373" s="239"/>
      <c r="J373" s="235"/>
      <c r="K373" s="235"/>
      <c r="L373" s="240"/>
      <c r="M373" s="241"/>
      <c r="N373" s="242"/>
      <c r="O373" s="242"/>
      <c r="P373" s="242"/>
      <c r="Q373" s="242"/>
      <c r="R373" s="242"/>
      <c r="S373" s="242"/>
      <c r="T373" s="24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4" t="s">
        <v>220</v>
      </c>
      <c r="AU373" s="244" t="s">
        <v>81</v>
      </c>
      <c r="AV373" s="13" t="s">
        <v>79</v>
      </c>
      <c r="AW373" s="13" t="s">
        <v>32</v>
      </c>
      <c r="AX373" s="13" t="s">
        <v>71</v>
      </c>
      <c r="AY373" s="244" t="s">
        <v>209</v>
      </c>
    </row>
    <row r="374" s="13" customFormat="1">
      <c r="A374" s="13"/>
      <c r="B374" s="234"/>
      <c r="C374" s="235"/>
      <c r="D374" s="236" t="s">
        <v>220</v>
      </c>
      <c r="E374" s="237" t="s">
        <v>19</v>
      </c>
      <c r="F374" s="238" t="s">
        <v>3397</v>
      </c>
      <c r="G374" s="235"/>
      <c r="H374" s="237" t="s">
        <v>19</v>
      </c>
      <c r="I374" s="239"/>
      <c r="J374" s="235"/>
      <c r="K374" s="235"/>
      <c r="L374" s="240"/>
      <c r="M374" s="241"/>
      <c r="N374" s="242"/>
      <c r="O374" s="242"/>
      <c r="P374" s="242"/>
      <c r="Q374" s="242"/>
      <c r="R374" s="242"/>
      <c r="S374" s="242"/>
      <c r="T374" s="24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4" t="s">
        <v>220</v>
      </c>
      <c r="AU374" s="244" t="s">
        <v>81</v>
      </c>
      <c r="AV374" s="13" t="s">
        <v>79</v>
      </c>
      <c r="AW374" s="13" t="s">
        <v>32</v>
      </c>
      <c r="AX374" s="13" t="s">
        <v>71</v>
      </c>
      <c r="AY374" s="244" t="s">
        <v>209</v>
      </c>
    </row>
    <row r="375" s="13" customFormat="1">
      <c r="A375" s="13"/>
      <c r="B375" s="234"/>
      <c r="C375" s="235"/>
      <c r="D375" s="236" t="s">
        <v>220</v>
      </c>
      <c r="E375" s="237" t="s">
        <v>19</v>
      </c>
      <c r="F375" s="238" t="s">
        <v>3386</v>
      </c>
      <c r="G375" s="235"/>
      <c r="H375" s="237" t="s">
        <v>19</v>
      </c>
      <c r="I375" s="239"/>
      <c r="J375" s="235"/>
      <c r="K375" s="235"/>
      <c r="L375" s="240"/>
      <c r="M375" s="241"/>
      <c r="N375" s="242"/>
      <c r="O375" s="242"/>
      <c r="P375" s="242"/>
      <c r="Q375" s="242"/>
      <c r="R375" s="242"/>
      <c r="S375" s="242"/>
      <c r="T375" s="24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4" t="s">
        <v>220</v>
      </c>
      <c r="AU375" s="244" t="s">
        <v>81</v>
      </c>
      <c r="AV375" s="13" t="s">
        <v>79</v>
      </c>
      <c r="AW375" s="13" t="s">
        <v>32</v>
      </c>
      <c r="AX375" s="13" t="s">
        <v>71</v>
      </c>
      <c r="AY375" s="244" t="s">
        <v>209</v>
      </c>
    </row>
    <row r="376" s="14" customFormat="1">
      <c r="A376" s="14"/>
      <c r="B376" s="245"/>
      <c r="C376" s="246"/>
      <c r="D376" s="236" t="s">
        <v>220</v>
      </c>
      <c r="E376" s="247" t="s">
        <v>19</v>
      </c>
      <c r="F376" s="248" t="s">
        <v>3398</v>
      </c>
      <c r="G376" s="246"/>
      <c r="H376" s="249">
        <v>24.559999999999999</v>
      </c>
      <c r="I376" s="250"/>
      <c r="J376" s="246"/>
      <c r="K376" s="246"/>
      <c r="L376" s="251"/>
      <c r="M376" s="252"/>
      <c r="N376" s="253"/>
      <c r="O376" s="253"/>
      <c r="P376" s="253"/>
      <c r="Q376" s="253"/>
      <c r="R376" s="253"/>
      <c r="S376" s="253"/>
      <c r="T376" s="25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5" t="s">
        <v>220</v>
      </c>
      <c r="AU376" s="255" t="s">
        <v>81</v>
      </c>
      <c r="AV376" s="14" t="s">
        <v>81</v>
      </c>
      <c r="AW376" s="14" t="s">
        <v>32</v>
      </c>
      <c r="AX376" s="14" t="s">
        <v>79</v>
      </c>
      <c r="AY376" s="255" t="s">
        <v>209</v>
      </c>
    </row>
    <row r="377" s="2" customFormat="1" ht="24.15" customHeight="1">
      <c r="A377" s="41"/>
      <c r="B377" s="42"/>
      <c r="C377" s="216" t="s">
        <v>515</v>
      </c>
      <c r="D377" s="216" t="s">
        <v>211</v>
      </c>
      <c r="E377" s="217" t="s">
        <v>3399</v>
      </c>
      <c r="F377" s="218" t="s">
        <v>3400</v>
      </c>
      <c r="G377" s="219" t="s">
        <v>258</v>
      </c>
      <c r="H377" s="220">
        <v>82.599999999999994</v>
      </c>
      <c r="I377" s="221"/>
      <c r="J377" s="222">
        <f>ROUND(I377*H377,2)</f>
        <v>0</v>
      </c>
      <c r="K377" s="218" t="s">
        <v>215</v>
      </c>
      <c r="L377" s="47"/>
      <c r="M377" s="223" t="s">
        <v>19</v>
      </c>
      <c r="N377" s="224" t="s">
        <v>42</v>
      </c>
      <c r="O377" s="87"/>
      <c r="P377" s="225">
        <f>O377*H377</f>
        <v>0</v>
      </c>
      <c r="Q377" s="225">
        <v>0.00013999999999999999</v>
      </c>
      <c r="R377" s="225">
        <f>Q377*H377</f>
        <v>0.011563999999999998</v>
      </c>
      <c r="S377" s="225">
        <v>0</v>
      </c>
      <c r="T377" s="226">
        <f>S377*H377</f>
        <v>0</v>
      </c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R377" s="227" t="s">
        <v>216</v>
      </c>
      <c r="AT377" s="227" t="s">
        <v>211</v>
      </c>
      <c r="AU377" s="227" t="s">
        <v>81</v>
      </c>
      <c r="AY377" s="20" t="s">
        <v>209</v>
      </c>
      <c r="BE377" s="228">
        <f>IF(N377="základní",J377,0)</f>
        <v>0</v>
      </c>
      <c r="BF377" s="228">
        <f>IF(N377="snížená",J377,0)</f>
        <v>0</v>
      </c>
      <c r="BG377" s="228">
        <f>IF(N377="zákl. přenesená",J377,0)</f>
        <v>0</v>
      </c>
      <c r="BH377" s="228">
        <f>IF(N377="sníž. přenesená",J377,0)</f>
        <v>0</v>
      </c>
      <c r="BI377" s="228">
        <f>IF(N377="nulová",J377,0)</f>
        <v>0</v>
      </c>
      <c r="BJ377" s="20" t="s">
        <v>79</v>
      </c>
      <c r="BK377" s="228">
        <f>ROUND(I377*H377,2)</f>
        <v>0</v>
      </c>
      <c r="BL377" s="20" t="s">
        <v>216</v>
      </c>
      <c r="BM377" s="227" t="s">
        <v>3401</v>
      </c>
    </row>
    <row r="378" s="2" customFormat="1">
      <c r="A378" s="41"/>
      <c r="B378" s="42"/>
      <c r="C378" s="43"/>
      <c r="D378" s="229" t="s">
        <v>218</v>
      </c>
      <c r="E378" s="43"/>
      <c r="F378" s="230" t="s">
        <v>3402</v>
      </c>
      <c r="G378" s="43"/>
      <c r="H378" s="43"/>
      <c r="I378" s="231"/>
      <c r="J378" s="43"/>
      <c r="K378" s="43"/>
      <c r="L378" s="47"/>
      <c r="M378" s="232"/>
      <c r="N378" s="233"/>
      <c r="O378" s="87"/>
      <c r="P378" s="87"/>
      <c r="Q378" s="87"/>
      <c r="R378" s="87"/>
      <c r="S378" s="87"/>
      <c r="T378" s="88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T378" s="20" t="s">
        <v>218</v>
      </c>
      <c r="AU378" s="20" t="s">
        <v>81</v>
      </c>
    </row>
    <row r="379" s="13" customFormat="1">
      <c r="A379" s="13"/>
      <c r="B379" s="234"/>
      <c r="C379" s="235"/>
      <c r="D379" s="236" t="s">
        <v>220</v>
      </c>
      <c r="E379" s="237" t="s">
        <v>19</v>
      </c>
      <c r="F379" s="238" t="s">
        <v>221</v>
      </c>
      <c r="G379" s="235"/>
      <c r="H379" s="237" t="s">
        <v>19</v>
      </c>
      <c r="I379" s="239"/>
      <c r="J379" s="235"/>
      <c r="K379" s="235"/>
      <c r="L379" s="240"/>
      <c r="M379" s="241"/>
      <c r="N379" s="242"/>
      <c r="O379" s="242"/>
      <c r="P379" s="242"/>
      <c r="Q379" s="242"/>
      <c r="R379" s="242"/>
      <c r="S379" s="242"/>
      <c r="T379" s="24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4" t="s">
        <v>220</v>
      </c>
      <c r="AU379" s="244" t="s">
        <v>81</v>
      </c>
      <c r="AV379" s="13" t="s">
        <v>79</v>
      </c>
      <c r="AW379" s="13" t="s">
        <v>32</v>
      </c>
      <c r="AX379" s="13" t="s">
        <v>71</v>
      </c>
      <c r="AY379" s="244" t="s">
        <v>209</v>
      </c>
    </row>
    <row r="380" s="13" customFormat="1">
      <c r="A380" s="13"/>
      <c r="B380" s="234"/>
      <c r="C380" s="235"/>
      <c r="D380" s="236" t="s">
        <v>220</v>
      </c>
      <c r="E380" s="237" t="s">
        <v>19</v>
      </c>
      <c r="F380" s="238" t="s">
        <v>3403</v>
      </c>
      <c r="G380" s="235"/>
      <c r="H380" s="237" t="s">
        <v>19</v>
      </c>
      <c r="I380" s="239"/>
      <c r="J380" s="235"/>
      <c r="K380" s="235"/>
      <c r="L380" s="240"/>
      <c r="M380" s="241"/>
      <c r="N380" s="242"/>
      <c r="O380" s="242"/>
      <c r="P380" s="242"/>
      <c r="Q380" s="242"/>
      <c r="R380" s="242"/>
      <c r="S380" s="242"/>
      <c r="T380" s="24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4" t="s">
        <v>220</v>
      </c>
      <c r="AU380" s="244" t="s">
        <v>81</v>
      </c>
      <c r="AV380" s="13" t="s">
        <v>79</v>
      </c>
      <c r="AW380" s="13" t="s">
        <v>32</v>
      </c>
      <c r="AX380" s="13" t="s">
        <v>71</v>
      </c>
      <c r="AY380" s="244" t="s">
        <v>209</v>
      </c>
    </row>
    <row r="381" s="13" customFormat="1">
      <c r="A381" s="13"/>
      <c r="B381" s="234"/>
      <c r="C381" s="235"/>
      <c r="D381" s="236" t="s">
        <v>220</v>
      </c>
      <c r="E381" s="237" t="s">
        <v>19</v>
      </c>
      <c r="F381" s="238" t="s">
        <v>3404</v>
      </c>
      <c r="G381" s="235"/>
      <c r="H381" s="237" t="s">
        <v>19</v>
      </c>
      <c r="I381" s="239"/>
      <c r="J381" s="235"/>
      <c r="K381" s="235"/>
      <c r="L381" s="240"/>
      <c r="M381" s="241"/>
      <c r="N381" s="242"/>
      <c r="O381" s="242"/>
      <c r="P381" s="242"/>
      <c r="Q381" s="242"/>
      <c r="R381" s="242"/>
      <c r="S381" s="242"/>
      <c r="T381" s="24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4" t="s">
        <v>220</v>
      </c>
      <c r="AU381" s="244" t="s">
        <v>81</v>
      </c>
      <c r="AV381" s="13" t="s">
        <v>79</v>
      </c>
      <c r="AW381" s="13" t="s">
        <v>32</v>
      </c>
      <c r="AX381" s="13" t="s">
        <v>71</v>
      </c>
      <c r="AY381" s="244" t="s">
        <v>209</v>
      </c>
    </row>
    <row r="382" s="14" customFormat="1">
      <c r="A382" s="14"/>
      <c r="B382" s="245"/>
      <c r="C382" s="246"/>
      <c r="D382" s="236" t="s">
        <v>220</v>
      </c>
      <c r="E382" s="247" t="s">
        <v>19</v>
      </c>
      <c r="F382" s="248" t="s">
        <v>3319</v>
      </c>
      <c r="G382" s="246"/>
      <c r="H382" s="249">
        <v>41.299999999999997</v>
      </c>
      <c r="I382" s="250"/>
      <c r="J382" s="246"/>
      <c r="K382" s="246"/>
      <c r="L382" s="251"/>
      <c r="M382" s="252"/>
      <c r="N382" s="253"/>
      <c r="O382" s="253"/>
      <c r="P382" s="253"/>
      <c r="Q382" s="253"/>
      <c r="R382" s="253"/>
      <c r="S382" s="253"/>
      <c r="T382" s="25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55" t="s">
        <v>220</v>
      </c>
      <c r="AU382" s="255" t="s">
        <v>81</v>
      </c>
      <c r="AV382" s="14" t="s">
        <v>81</v>
      </c>
      <c r="AW382" s="14" t="s">
        <v>32</v>
      </c>
      <c r="AX382" s="14" t="s">
        <v>71</v>
      </c>
      <c r="AY382" s="255" t="s">
        <v>209</v>
      </c>
    </row>
    <row r="383" s="14" customFormat="1">
      <c r="A383" s="14"/>
      <c r="B383" s="245"/>
      <c r="C383" s="246"/>
      <c r="D383" s="236" t="s">
        <v>220</v>
      </c>
      <c r="E383" s="247" t="s">
        <v>19</v>
      </c>
      <c r="F383" s="248" t="s">
        <v>3405</v>
      </c>
      <c r="G383" s="246"/>
      <c r="H383" s="249">
        <v>82.599999999999994</v>
      </c>
      <c r="I383" s="250"/>
      <c r="J383" s="246"/>
      <c r="K383" s="246"/>
      <c r="L383" s="251"/>
      <c r="M383" s="252"/>
      <c r="N383" s="253"/>
      <c r="O383" s="253"/>
      <c r="P383" s="253"/>
      <c r="Q383" s="253"/>
      <c r="R383" s="253"/>
      <c r="S383" s="253"/>
      <c r="T383" s="25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5" t="s">
        <v>220</v>
      </c>
      <c r="AU383" s="255" t="s">
        <v>81</v>
      </c>
      <c r="AV383" s="14" t="s">
        <v>81</v>
      </c>
      <c r="AW383" s="14" t="s">
        <v>32</v>
      </c>
      <c r="AX383" s="14" t="s">
        <v>79</v>
      </c>
      <c r="AY383" s="255" t="s">
        <v>209</v>
      </c>
    </row>
    <row r="384" s="2" customFormat="1" ht="16.5" customHeight="1">
      <c r="A384" s="41"/>
      <c r="B384" s="42"/>
      <c r="C384" s="278" t="s">
        <v>520</v>
      </c>
      <c r="D384" s="278" t="s">
        <v>681</v>
      </c>
      <c r="E384" s="279" t="s">
        <v>3389</v>
      </c>
      <c r="F384" s="280" t="s">
        <v>3390</v>
      </c>
      <c r="G384" s="281" t="s">
        <v>258</v>
      </c>
      <c r="H384" s="282">
        <v>99.120000000000005</v>
      </c>
      <c r="I384" s="283"/>
      <c r="J384" s="284">
        <f>ROUND(I384*H384,2)</f>
        <v>0</v>
      </c>
      <c r="K384" s="280" t="s">
        <v>215</v>
      </c>
      <c r="L384" s="285"/>
      <c r="M384" s="286" t="s">
        <v>19</v>
      </c>
      <c r="N384" s="287" t="s">
        <v>42</v>
      </c>
      <c r="O384" s="87"/>
      <c r="P384" s="225">
        <f>O384*H384</f>
        <v>0</v>
      </c>
      <c r="Q384" s="225">
        <v>0.00050000000000000001</v>
      </c>
      <c r="R384" s="225">
        <f>Q384*H384</f>
        <v>0.04956</v>
      </c>
      <c r="S384" s="225">
        <v>0</v>
      </c>
      <c r="T384" s="226">
        <f>S384*H384</f>
        <v>0</v>
      </c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R384" s="227" t="s">
        <v>250</v>
      </c>
      <c r="AT384" s="227" t="s">
        <v>681</v>
      </c>
      <c r="AU384" s="227" t="s">
        <v>81</v>
      </c>
      <c r="AY384" s="20" t="s">
        <v>209</v>
      </c>
      <c r="BE384" s="228">
        <f>IF(N384="základní",J384,0)</f>
        <v>0</v>
      </c>
      <c r="BF384" s="228">
        <f>IF(N384="snížená",J384,0)</f>
        <v>0</v>
      </c>
      <c r="BG384" s="228">
        <f>IF(N384="zákl. přenesená",J384,0)</f>
        <v>0</v>
      </c>
      <c r="BH384" s="228">
        <f>IF(N384="sníž. přenesená",J384,0)</f>
        <v>0</v>
      </c>
      <c r="BI384" s="228">
        <f>IF(N384="nulová",J384,0)</f>
        <v>0</v>
      </c>
      <c r="BJ384" s="20" t="s">
        <v>79</v>
      </c>
      <c r="BK384" s="228">
        <f>ROUND(I384*H384,2)</f>
        <v>0</v>
      </c>
      <c r="BL384" s="20" t="s">
        <v>216</v>
      </c>
      <c r="BM384" s="227" t="s">
        <v>3406</v>
      </c>
    </row>
    <row r="385" s="14" customFormat="1">
      <c r="A385" s="14"/>
      <c r="B385" s="245"/>
      <c r="C385" s="246"/>
      <c r="D385" s="236" t="s">
        <v>220</v>
      </c>
      <c r="E385" s="246"/>
      <c r="F385" s="248" t="s">
        <v>3407</v>
      </c>
      <c r="G385" s="246"/>
      <c r="H385" s="249">
        <v>99.120000000000005</v>
      </c>
      <c r="I385" s="250"/>
      <c r="J385" s="246"/>
      <c r="K385" s="246"/>
      <c r="L385" s="251"/>
      <c r="M385" s="252"/>
      <c r="N385" s="253"/>
      <c r="O385" s="253"/>
      <c r="P385" s="253"/>
      <c r="Q385" s="253"/>
      <c r="R385" s="253"/>
      <c r="S385" s="253"/>
      <c r="T385" s="25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55" t="s">
        <v>220</v>
      </c>
      <c r="AU385" s="255" t="s">
        <v>81</v>
      </c>
      <c r="AV385" s="14" t="s">
        <v>81</v>
      </c>
      <c r="AW385" s="14" t="s">
        <v>4</v>
      </c>
      <c r="AX385" s="14" t="s">
        <v>79</v>
      </c>
      <c r="AY385" s="255" t="s">
        <v>209</v>
      </c>
    </row>
    <row r="386" s="2" customFormat="1" ht="24.15" customHeight="1">
      <c r="A386" s="41"/>
      <c r="B386" s="42"/>
      <c r="C386" s="216" t="s">
        <v>525</v>
      </c>
      <c r="D386" s="216" t="s">
        <v>211</v>
      </c>
      <c r="E386" s="217" t="s">
        <v>3408</v>
      </c>
      <c r="F386" s="218" t="s">
        <v>3409</v>
      </c>
      <c r="G386" s="219" t="s">
        <v>362</v>
      </c>
      <c r="H386" s="220">
        <v>20.649999999999999</v>
      </c>
      <c r="I386" s="221"/>
      <c r="J386" s="222">
        <f>ROUND(I386*H386,2)</f>
        <v>0</v>
      </c>
      <c r="K386" s="218" t="s">
        <v>215</v>
      </c>
      <c r="L386" s="47"/>
      <c r="M386" s="223" t="s">
        <v>19</v>
      </c>
      <c r="N386" s="224" t="s">
        <v>42</v>
      </c>
      <c r="O386" s="87"/>
      <c r="P386" s="225">
        <f>O386*H386</f>
        <v>0</v>
      </c>
      <c r="Q386" s="225">
        <v>2.48</v>
      </c>
      <c r="R386" s="225">
        <f>Q386*H386</f>
        <v>51.211999999999996</v>
      </c>
      <c r="S386" s="225">
        <v>0</v>
      </c>
      <c r="T386" s="226">
        <f>S386*H386</f>
        <v>0</v>
      </c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R386" s="227" t="s">
        <v>216</v>
      </c>
      <c r="AT386" s="227" t="s">
        <v>211</v>
      </c>
      <c r="AU386" s="227" t="s">
        <v>81</v>
      </c>
      <c r="AY386" s="20" t="s">
        <v>209</v>
      </c>
      <c r="BE386" s="228">
        <f>IF(N386="základní",J386,0)</f>
        <v>0</v>
      </c>
      <c r="BF386" s="228">
        <f>IF(N386="snížená",J386,0)</f>
        <v>0</v>
      </c>
      <c r="BG386" s="228">
        <f>IF(N386="zákl. přenesená",J386,0)</f>
        <v>0</v>
      </c>
      <c r="BH386" s="228">
        <f>IF(N386="sníž. přenesená",J386,0)</f>
        <v>0</v>
      </c>
      <c r="BI386" s="228">
        <f>IF(N386="nulová",J386,0)</f>
        <v>0</v>
      </c>
      <c r="BJ386" s="20" t="s">
        <v>79</v>
      </c>
      <c r="BK386" s="228">
        <f>ROUND(I386*H386,2)</f>
        <v>0</v>
      </c>
      <c r="BL386" s="20" t="s">
        <v>216</v>
      </c>
      <c r="BM386" s="227" t="s">
        <v>3410</v>
      </c>
    </row>
    <row r="387" s="2" customFormat="1">
      <c r="A387" s="41"/>
      <c r="B387" s="42"/>
      <c r="C387" s="43"/>
      <c r="D387" s="229" t="s">
        <v>218</v>
      </c>
      <c r="E387" s="43"/>
      <c r="F387" s="230" t="s">
        <v>3411</v>
      </c>
      <c r="G387" s="43"/>
      <c r="H387" s="43"/>
      <c r="I387" s="231"/>
      <c r="J387" s="43"/>
      <c r="K387" s="43"/>
      <c r="L387" s="47"/>
      <c r="M387" s="232"/>
      <c r="N387" s="233"/>
      <c r="O387" s="87"/>
      <c r="P387" s="87"/>
      <c r="Q387" s="87"/>
      <c r="R387" s="87"/>
      <c r="S387" s="87"/>
      <c r="T387" s="88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T387" s="20" t="s">
        <v>218</v>
      </c>
      <c r="AU387" s="20" t="s">
        <v>81</v>
      </c>
    </row>
    <row r="388" s="13" customFormat="1">
      <c r="A388" s="13"/>
      <c r="B388" s="234"/>
      <c r="C388" s="235"/>
      <c r="D388" s="236" t="s">
        <v>220</v>
      </c>
      <c r="E388" s="237" t="s">
        <v>19</v>
      </c>
      <c r="F388" s="238" t="s">
        <v>221</v>
      </c>
      <c r="G388" s="235"/>
      <c r="H388" s="237" t="s">
        <v>19</v>
      </c>
      <c r="I388" s="239"/>
      <c r="J388" s="235"/>
      <c r="K388" s="235"/>
      <c r="L388" s="240"/>
      <c r="M388" s="241"/>
      <c r="N388" s="242"/>
      <c r="O388" s="242"/>
      <c r="P388" s="242"/>
      <c r="Q388" s="242"/>
      <c r="R388" s="242"/>
      <c r="S388" s="242"/>
      <c r="T388" s="24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44" t="s">
        <v>220</v>
      </c>
      <c r="AU388" s="244" t="s">
        <v>81</v>
      </c>
      <c r="AV388" s="13" t="s">
        <v>79</v>
      </c>
      <c r="AW388" s="13" t="s">
        <v>32</v>
      </c>
      <c r="AX388" s="13" t="s">
        <v>71</v>
      </c>
      <c r="AY388" s="244" t="s">
        <v>209</v>
      </c>
    </row>
    <row r="389" s="13" customFormat="1">
      <c r="A389" s="13"/>
      <c r="B389" s="234"/>
      <c r="C389" s="235"/>
      <c r="D389" s="236" t="s">
        <v>220</v>
      </c>
      <c r="E389" s="237" t="s">
        <v>19</v>
      </c>
      <c r="F389" s="238" t="s">
        <v>3403</v>
      </c>
      <c r="G389" s="235"/>
      <c r="H389" s="237" t="s">
        <v>19</v>
      </c>
      <c r="I389" s="239"/>
      <c r="J389" s="235"/>
      <c r="K389" s="235"/>
      <c r="L389" s="240"/>
      <c r="M389" s="241"/>
      <c r="N389" s="242"/>
      <c r="O389" s="242"/>
      <c r="P389" s="242"/>
      <c r="Q389" s="242"/>
      <c r="R389" s="242"/>
      <c r="S389" s="242"/>
      <c r="T389" s="24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44" t="s">
        <v>220</v>
      </c>
      <c r="AU389" s="244" t="s">
        <v>81</v>
      </c>
      <c r="AV389" s="13" t="s">
        <v>79</v>
      </c>
      <c r="AW389" s="13" t="s">
        <v>32</v>
      </c>
      <c r="AX389" s="13" t="s">
        <v>71</v>
      </c>
      <c r="AY389" s="244" t="s">
        <v>209</v>
      </c>
    </row>
    <row r="390" s="13" customFormat="1">
      <c r="A390" s="13"/>
      <c r="B390" s="234"/>
      <c r="C390" s="235"/>
      <c r="D390" s="236" t="s">
        <v>220</v>
      </c>
      <c r="E390" s="237" t="s">
        <v>19</v>
      </c>
      <c r="F390" s="238" t="s">
        <v>3412</v>
      </c>
      <c r="G390" s="235"/>
      <c r="H390" s="237" t="s">
        <v>19</v>
      </c>
      <c r="I390" s="239"/>
      <c r="J390" s="235"/>
      <c r="K390" s="235"/>
      <c r="L390" s="240"/>
      <c r="M390" s="241"/>
      <c r="N390" s="242"/>
      <c r="O390" s="242"/>
      <c r="P390" s="242"/>
      <c r="Q390" s="242"/>
      <c r="R390" s="242"/>
      <c r="S390" s="242"/>
      <c r="T390" s="24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4" t="s">
        <v>220</v>
      </c>
      <c r="AU390" s="244" t="s">
        <v>81</v>
      </c>
      <c r="AV390" s="13" t="s">
        <v>79</v>
      </c>
      <c r="AW390" s="13" t="s">
        <v>32</v>
      </c>
      <c r="AX390" s="13" t="s">
        <v>71</v>
      </c>
      <c r="AY390" s="244" t="s">
        <v>209</v>
      </c>
    </row>
    <row r="391" s="13" customFormat="1">
      <c r="A391" s="13"/>
      <c r="B391" s="234"/>
      <c r="C391" s="235"/>
      <c r="D391" s="236" t="s">
        <v>220</v>
      </c>
      <c r="E391" s="237" t="s">
        <v>19</v>
      </c>
      <c r="F391" s="238" t="s">
        <v>3413</v>
      </c>
      <c r="G391" s="235"/>
      <c r="H391" s="237" t="s">
        <v>19</v>
      </c>
      <c r="I391" s="239"/>
      <c r="J391" s="235"/>
      <c r="K391" s="235"/>
      <c r="L391" s="240"/>
      <c r="M391" s="241"/>
      <c r="N391" s="242"/>
      <c r="O391" s="242"/>
      <c r="P391" s="242"/>
      <c r="Q391" s="242"/>
      <c r="R391" s="242"/>
      <c r="S391" s="242"/>
      <c r="T391" s="24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4" t="s">
        <v>220</v>
      </c>
      <c r="AU391" s="244" t="s">
        <v>81</v>
      </c>
      <c r="AV391" s="13" t="s">
        <v>79</v>
      </c>
      <c r="AW391" s="13" t="s">
        <v>32</v>
      </c>
      <c r="AX391" s="13" t="s">
        <v>71</v>
      </c>
      <c r="AY391" s="244" t="s">
        <v>209</v>
      </c>
    </row>
    <row r="392" s="14" customFormat="1">
      <c r="A392" s="14"/>
      <c r="B392" s="245"/>
      <c r="C392" s="246"/>
      <c r="D392" s="236" t="s">
        <v>220</v>
      </c>
      <c r="E392" s="247" t="s">
        <v>19</v>
      </c>
      <c r="F392" s="248" t="s">
        <v>3414</v>
      </c>
      <c r="G392" s="246"/>
      <c r="H392" s="249">
        <v>20.649999999999999</v>
      </c>
      <c r="I392" s="250"/>
      <c r="J392" s="246"/>
      <c r="K392" s="246"/>
      <c r="L392" s="251"/>
      <c r="M392" s="252"/>
      <c r="N392" s="253"/>
      <c r="O392" s="253"/>
      <c r="P392" s="253"/>
      <c r="Q392" s="253"/>
      <c r="R392" s="253"/>
      <c r="S392" s="253"/>
      <c r="T392" s="25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55" t="s">
        <v>220</v>
      </c>
      <c r="AU392" s="255" t="s">
        <v>81</v>
      </c>
      <c r="AV392" s="14" t="s">
        <v>81</v>
      </c>
      <c r="AW392" s="14" t="s">
        <v>32</v>
      </c>
      <c r="AX392" s="14" t="s">
        <v>79</v>
      </c>
      <c r="AY392" s="255" t="s">
        <v>209</v>
      </c>
    </row>
    <row r="393" s="2" customFormat="1" ht="21.75" customHeight="1">
      <c r="A393" s="41"/>
      <c r="B393" s="42"/>
      <c r="C393" s="216" t="s">
        <v>530</v>
      </c>
      <c r="D393" s="216" t="s">
        <v>211</v>
      </c>
      <c r="E393" s="217" t="s">
        <v>3415</v>
      </c>
      <c r="F393" s="218" t="s">
        <v>3416</v>
      </c>
      <c r="G393" s="219" t="s">
        <v>362</v>
      </c>
      <c r="H393" s="220">
        <v>12.390000000000001</v>
      </c>
      <c r="I393" s="221"/>
      <c r="J393" s="222">
        <f>ROUND(I393*H393,2)</f>
        <v>0</v>
      </c>
      <c r="K393" s="218" t="s">
        <v>215</v>
      </c>
      <c r="L393" s="47"/>
      <c r="M393" s="223" t="s">
        <v>19</v>
      </c>
      <c r="N393" s="224" t="s">
        <v>42</v>
      </c>
      <c r="O393" s="87"/>
      <c r="P393" s="225">
        <f>O393*H393</f>
        <v>0</v>
      </c>
      <c r="Q393" s="225">
        <v>2.1600000000000001</v>
      </c>
      <c r="R393" s="225">
        <f>Q393*H393</f>
        <v>26.762400000000003</v>
      </c>
      <c r="S393" s="225">
        <v>0</v>
      </c>
      <c r="T393" s="226">
        <f>S393*H393</f>
        <v>0</v>
      </c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R393" s="227" t="s">
        <v>216</v>
      </c>
      <c r="AT393" s="227" t="s">
        <v>211</v>
      </c>
      <c r="AU393" s="227" t="s">
        <v>81</v>
      </c>
      <c r="AY393" s="20" t="s">
        <v>209</v>
      </c>
      <c r="BE393" s="228">
        <f>IF(N393="základní",J393,0)</f>
        <v>0</v>
      </c>
      <c r="BF393" s="228">
        <f>IF(N393="snížená",J393,0)</f>
        <v>0</v>
      </c>
      <c r="BG393" s="228">
        <f>IF(N393="zákl. přenesená",J393,0)</f>
        <v>0</v>
      </c>
      <c r="BH393" s="228">
        <f>IF(N393="sníž. přenesená",J393,0)</f>
        <v>0</v>
      </c>
      <c r="BI393" s="228">
        <f>IF(N393="nulová",J393,0)</f>
        <v>0</v>
      </c>
      <c r="BJ393" s="20" t="s">
        <v>79</v>
      </c>
      <c r="BK393" s="228">
        <f>ROUND(I393*H393,2)</f>
        <v>0</v>
      </c>
      <c r="BL393" s="20" t="s">
        <v>216</v>
      </c>
      <c r="BM393" s="227" t="s">
        <v>3417</v>
      </c>
    </row>
    <row r="394" s="2" customFormat="1">
      <c r="A394" s="41"/>
      <c r="B394" s="42"/>
      <c r="C394" s="43"/>
      <c r="D394" s="229" t="s">
        <v>218</v>
      </c>
      <c r="E394" s="43"/>
      <c r="F394" s="230" t="s">
        <v>3418</v>
      </c>
      <c r="G394" s="43"/>
      <c r="H394" s="43"/>
      <c r="I394" s="231"/>
      <c r="J394" s="43"/>
      <c r="K394" s="43"/>
      <c r="L394" s="47"/>
      <c r="M394" s="232"/>
      <c r="N394" s="233"/>
      <c r="O394" s="87"/>
      <c r="P394" s="87"/>
      <c r="Q394" s="87"/>
      <c r="R394" s="87"/>
      <c r="S394" s="87"/>
      <c r="T394" s="88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T394" s="20" t="s">
        <v>218</v>
      </c>
      <c r="AU394" s="20" t="s">
        <v>81</v>
      </c>
    </row>
    <row r="395" s="13" customFormat="1">
      <c r="A395" s="13"/>
      <c r="B395" s="234"/>
      <c r="C395" s="235"/>
      <c r="D395" s="236" t="s">
        <v>220</v>
      </c>
      <c r="E395" s="237" t="s">
        <v>19</v>
      </c>
      <c r="F395" s="238" t="s">
        <v>221</v>
      </c>
      <c r="G395" s="235"/>
      <c r="H395" s="237" t="s">
        <v>19</v>
      </c>
      <c r="I395" s="239"/>
      <c r="J395" s="235"/>
      <c r="K395" s="235"/>
      <c r="L395" s="240"/>
      <c r="M395" s="241"/>
      <c r="N395" s="242"/>
      <c r="O395" s="242"/>
      <c r="P395" s="242"/>
      <c r="Q395" s="242"/>
      <c r="R395" s="242"/>
      <c r="S395" s="242"/>
      <c r="T395" s="24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44" t="s">
        <v>220</v>
      </c>
      <c r="AU395" s="244" t="s">
        <v>81</v>
      </c>
      <c r="AV395" s="13" t="s">
        <v>79</v>
      </c>
      <c r="AW395" s="13" t="s">
        <v>32</v>
      </c>
      <c r="AX395" s="13" t="s">
        <v>71</v>
      </c>
      <c r="AY395" s="244" t="s">
        <v>209</v>
      </c>
    </row>
    <row r="396" s="13" customFormat="1">
      <c r="A396" s="13"/>
      <c r="B396" s="234"/>
      <c r="C396" s="235"/>
      <c r="D396" s="236" t="s">
        <v>220</v>
      </c>
      <c r="E396" s="237" t="s">
        <v>19</v>
      </c>
      <c r="F396" s="238" t="s">
        <v>3403</v>
      </c>
      <c r="G396" s="235"/>
      <c r="H396" s="237" t="s">
        <v>19</v>
      </c>
      <c r="I396" s="239"/>
      <c r="J396" s="235"/>
      <c r="K396" s="235"/>
      <c r="L396" s="240"/>
      <c r="M396" s="241"/>
      <c r="N396" s="242"/>
      <c r="O396" s="242"/>
      <c r="P396" s="242"/>
      <c r="Q396" s="242"/>
      <c r="R396" s="242"/>
      <c r="S396" s="242"/>
      <c r="T396" s="24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44" t="s">
        <v>220</v>
      </c>
      <c r="AU396" s="244" t="s">
        <v>81</v>
      </c>
      <c r="AV396" s="13" t="s">
        <v>79</v>
      </c>
      <c r="AW396" s="13" t="s">
        <v>32</v>
      </c>
      <c r="AX396" s="13" t="s">
        <v>71</v>
      </c>
      <c r="AY396" s="244" t="s">
        <v>209</v>
      </c>
    </row>
    <row r="397" s="13" customFormat="1">
      <c r="A397" s="13"/>
      <c r="B397" s="234"/>
      <c r="C397" s="235"/>
      <c r="D397" s="236" t="s">
        <v>220</v>
      </c>
      <c r="E397" s="237" t="s">
        <v>19</v>
      </c>
      <c r="F397" s="238" t="s">
        <v>3412</v>
      </c>
      <c r="G397" s="235"/>
      <c r="H397" s="237" t="s">
        <v>19</v>
      </c>
      <c r="I397" s="239"/>
      <c r="J397" s="235"/>
      <c r="K397" s="235"/>
      <c r="L397" s="240"/>
      <c r="M397" s="241"/>
      <c r="N397" s="242"/>
      <c r="O397" s="242"/>
      <c r="P397" s="242"/>
      <c r="Q397" s="242"/>
      <c r="R397" s="242"/>
      <c r="S397" s="242"/>
      <c r="T397" s="24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4" t="s">
        <v>220</v>
      </c>
      <c r="AU397" s="244" t="s">
        <v>81</v>
      </c>
      <c r="AV397" s="13" t="s">
        <v>79</v>
      </c>
      <c r="AW397" s="13" t="s">
        <v>32</v>
      </c>
      <c r="AX397" s="13" t="s">
        <v>71</v>
      </c>
      <c r="AY397" s="244" t="s">
        <v>209</v>
      </c>
    </row>
    <row r="398" s="13" customFormat="1">
      <c r="A398" s="13"/>
      <c r="B398" s="234"/>
      <c r="C398" s="235"/>
      <c r="D398" s="236" t="s">
        <v>220</v>
      </c>
      <c r="E398" s="237" t="s">
        <v>19</v>
      </c>
      <c r="F398" s="238" t="s">
        <v>3419</v>
      </c>
      <c r="G398" s="235"/>
      <c r="H398" s="237" t="s">
        <v>19</v>
      </c>
      <c r="I398" s="239"/>
      <c r="J398" s="235"/>
      <c r="K398" s="235"/>
      <c r="L398" s="240"/>
      <c r="M398" s="241"/>
      <c r="N398" s="242"/>
      <c r="O398" s="242"/>
      <c r="P398" s="242"/>
      <c r="Q398" s="242"/>
      <c r="R398" s="242"/>
      <c r="S398" s="242"/>
      <c r="T398" s="24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4" t="s">
        <v>220</v>
      </c>
      <c r="AU398" s="244" t="s">
        <v>81</v>
      </c>
      <c r="AV398" s="13" t="s">
        <v>79</v>
      </c>
      <c r="AW398" s="13" t="s">
        <v>32</v>
      </c>
      <c r="AX398" s="13" t="s">
        <v>71</v>
      </c>
      <c r="AY398" s="244" t="s">
        <v>209</v>
      </c>
    </row>
    <row r="399" s="14" customFormat="1">
      <c r="A399" s="14"/>
      <c r="B399" s="245"/>
      <c r="C399" s="246"/>
      <c r="D399" s="236" t="s">
        <v>220</v>
      </c>
      <c r="E399" s="247" t="s">
        <v>19</v>
      </c>
      <c r="F399" s="248" t="s">
        <v>3420</v>
      </c>
      <c r="G399" s="246"/>
      <c r="H399" s="249">
        <v>12.390000000000001</v>
      </c>
      <c r="I399" s="250"/>
      <c r="J399" s="246"/>
      <c r="K399" s="246"/>
      <c r="L399" s="251"/>
      <c r="M399" s="252"/>
      <c r="N399" s="253"/>
      <c r="O399" s="253"/>
      <c r="P399" s="253"/>
      <c r="Q399" s="253"/>
      <c r="R399" s="253"/>
      <c r="S399" s="253"/>
      <c r="T399" s="25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55" t="s">
        <v>220</v>
      </c>
      <c r="AU399" s="255" t="s">
        <v>81</v>
      </c>
      <c r="AV399" s="14" t="s">
        <v>81</v>
      </c>
      <c r="AW399" s="14" t="s">
        <v>32</v>
      </c>
      <c r="AX399" s="14" t="s">
        <v>79</v>
      </c>
      <c r="AY399" s="255" t="s">
        <v>209</v>
      </c>
    </row>
    <row r="400" s="2" customFormat="1" ht="16.5" customHeight="1">
      <c r="A400" s="41"/>
      <c r="B400" s="42"/>
      <c r="C400" s="216" t="s">
        <v>535</v>
      </c>
      <c r="D400" s="216" t="s">
        <v>211</v>
      </c>
      <c r="E400" s="217" t="s">
        <v>3421</v>
      </c>
      <c r="F400" s="218" t="s">
        <v>3422</v>
      </c>
      <c r="G400" s="219" t="s">
        <v>362</v>
      </c>
      <c r="H400" s="220">
        <v>20.149999999999999</v>
      </c>
      <c r="I400" s="221"/>
      <c r="J400" s="222">
        <f>ROUND(I400*H400,2)</f>
        <v>0</v>
      </c>
      <c r="K400" s="218" t="s">
        <v>215</v>
      </c>
      <c r="L400" s="47"/>
      <c r="M400" s="223" t="s">
        <v>19</v>
      </c>
      <c r="N400" s="224" t="s">
        <v>42</v>
      </c>
      <c r="O400" s="87"/>
      <c r="P400" s="225">
        <f>O400*H400</f>
        <v>0</v>
      </c>
      <c r="Q400" s="225">
        <v>2.1600000000000001</v>
      </c>
      <c r="R400" s="225">
        <f>Q400*H400</f>
        <v>43.524000000000001</v>
      </c>
      <c r="S400" s="225">
        <v>0</v>
      </c>
      <c r="T400" s="226">
        <f>S400*H400</f>
        <v>0</v>
      </c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R400" s="227" t="s">
        <v>216</v>
      </c>
      <c r="AT400" s="227" t="s">
        <v>211</v>
      </c>
      <c r="AU400" s="227" t="s">
        <v>81</v>
      </c>
      <c r="AY400" s="20" t="s">
        <v>209</v>
      </c>
      <c r="BE400" s="228">
        <f>IF(N400="základní",J400,0)</f>
        <v>0</v>
      </c>
      <c r="BF400" s="228">
        <f>IF(N400="snížená",J400,0)</f>
        <v>0</v>
      </c>
      <c r="BG400" s="228">
        <f>IF(N400="zákl. přenesená",J400,0)</f>
        <v>0</v>
      </c>
      <c r="BH400" s="228">
        <f>IF(N400="sníž. přenesená",J400,0)</f>
        <v>0</v>
      </c>
      <c r="BI400" s="228">
        <f>IF(N400="nulová",J400,0)</f>
        <v>0</v>
      </c>
      <c r="BJ400" s="20" t="s">
        <v>79</v>
      </c>
      <c r="BK400" s="228">
        <f>ROUND(I400*H400,2)</f>
        <v>0</v>
      </c>
      <c r="BL400" s="20" t="s">
        <v>216</v>
      </c>
      <c r="BM400" s="227" t="s">
        <v>3423</v>
      </c>
    </row>
    <row r="401" s="2" customFormat="1">
      <c r="A401" s="41"/>
      <c r="B401" s="42"/>
      <c r="C401" s="43"/>
      <c r="D401" s="229" t="s">
        <v>218</v>
      </c>
      <c r="E401" s="43"/>
      <c r="F401" s="230" t="s">
        <v>3424</v>
      </c>
      <c r="G401" s="43"/>
      <c r="H401" s="43"/>
      <c r="I401" s="231"/>
      <c r="J401" s="43"/>
      <c r="K401" s="43"/>
      <c r="L401" s="47"/>
      <c r="M401" s="232"/>
      <c r="N401" s="233"/>
      <c r="O401" s="87"/>
      <c r="P401" s="87"/>
      <c r="Q401" s="87"/>
      <c r="R401" s="87"/>
      <c r="S401" s="87"/>
      <c r="T401" s="88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T401" s="20" t="s">
        <v>218</v>
      </c>
      <c r="AU401" s="20" t="s">
        <v>81</v>
      </c>
    </row>
    <row r="402" s="13" customFormat="1">
      <c r="A402" s="13"/>
      <c r="B402" s="234"/>
      <c r="C402" s="235"/>
      <c r="D402" s="236" t="s">
        <v>220</v>
      </c>
      <c r="E402" s="237" t="s">
        <v>19</v>
      </c>
      <c r="F402" s="238" t="s">
        <v>221</v>
      </c>
      <c r="G402" s="235"/>
      <c r="H402" s="237" t="s">
        <v>19</v>
      </c>
      <c r="I402" s="239"/>
      <c r="J402" s="235"/>
      <c r="K402" s="235"/>
      <c r="L402" s="240"/>
      <c r="M402" s="241"/>
      <c r="N402" s="242"/>
      <c r="O402" s="242"/>
      <c r="P402" s="242"/>
      <c r="Q402" s="242"/>
      <c r="R402" s="242"/>
      <c r="S402" s="242"/>
      <c r="T402" s="24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44" t="s">
        <v>220</v>
      </c>
      <c r="AU402" s="244" t="s">
        <v>81</v>
      </c>
      <c r="AV402" s="13" t="s">
        <v>79</v>
      </c>
      <c r="AW402" s="13" t="s">
        <v>32</v>
      </c>
      <c r="AX402" s="13" t="s">
        <v>71</v>
      </c>
      <c r="AY402" s="244" t="s">
        <v>209</v>
      </c>
    </row>
    <row r="403" s="13" customFormat="1">
      <c r="A403" s="13"/>
      <c r="B403" s="234"/>
      <c r="C403" s="235"/>
      <c r="D403" s="236" t="s">
        <v>220</v>
      </c>
      <c r="E403" s="237" t="s">
        <v>19</v>
      </c>
      <c r="F403" s="238" t="s">
        <v>3403</v>
      </c>
      <c r="G403" s="235"/>
      <c r="H403" s="237" t="s">
        <v>19</v>
      </c>
      <c r="I403" s="239"/>
      <c r="J403" s="235"/>
      <c r="K403" s="235"/>
      <c r="L403" s="240"/>
      <c r="M403" s="241"/>
      <c r="N403" s="242"/>
      <c r="O403" s="242"/>
      <c r="P403" s="242"/>
      <c r="Q403" s="242"/>
      <c r="R403" s="242"/>
      <c r="S403" s="242"/>
      <c r="T403" s="24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4" t="s">
        <v>220</v>
      </c>
      <c r="AU403" s="244" t="s">
        <v>81</v>
      </c>
      <c r="AV403" s="13" t="s">
        <v>79</v>
      </c>
      <c r="AW403" s="13" t="s">
        <v>32</v>
      </c>
      <c r="AX403" s="13" t="s">
        <v>71</v>
      </c>
      <c r="AY403" s="244" t="s">
        <v>209</v>
      </c>
    </row>
    <row r="404" s="13" customFormat="1">
      <c r="A404" s="13"/>
      <c r="B404" s="234"/>
      <c r="C404" s="235"/>
      <c r="D404" s="236" t="s">
        <v>220</v>
      </c>
      <c r="E404" s="237" t="s">
        <v>19</v>
      </c>
      <c r="F404" s="238" t="s">
        <v>3412</v>
      </c>
      <c r="G404" s="235"/>
      <c r="H404" s="237" t="s">
        <v>19</v>
      </c>
      <c r="I404" s="239"/>
      <c r="J404" s="235"/>
      <c r="K404" s="235"/>
      <c r="L404" s="240"/>
      <c r="M404" s="241"/>
      <c r="N404" s="242"/>
      <c r="O404" s="242"/>
      <c r="P404" s="242"/>
      <c r="Q404" s="242"/>
      <c r="R404" s="242"/>
      <c r="S404" s="242"/>
      <c r="T404" s="24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4" t="s">
        <v>220</v>
      </c>
      <c r="AU404" s="244" t="s">
        <v>81</v>
      </c>
      <c r="AV404" s="13" t="s">
        <v>79</v>
      </c>
      <c r="AW404" s="13" t="s">
        <v>32</v>
      </c>
      <c r="AX404" s="13" t="s">
        <v>71</v>
      </c>
      <c r="AY404" s="244" t="s">
        <v>209</v>
      </c>
    </row>
    <row r="405" s="13" customFormat="1">
      <c r="A405" s="13"/>
      <c r="B405" s="234"/>
      <c r="C405" s="235"/>
      <c r="D405" s="236" t="s">
        <v>220</v>
      </c>
      <c r="E405" s="237" t="s">
        <v>19</v>
      </c>
      <c r="F405" s="238" t="s">
        <v>3425</v>
      </c>
      <c r="G405" s="235"/>
      <c r="H405" s="237" t="s">
        <v>19</v>
      </c>
      <c r="I405" s="239"/>
      <c r="J405" s="235"/>
      <c r="K405" s="235"/>
      <c r="L405" s="240"/>
      <c r="M405" s="241"/>
      <c r="N405" s="242"/>
      <c r="O405" s="242"/>
      <c r="P405" s="242"/>
      <c r="Q405" s="242"/>
      <c r="R405" s="242"/>
      <c r="S405" s="242"/>
      <c r="T405" s="24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4" t="s">
        <v>220</v>
      </c>
      <c r="AU405" s="244" t="s">
        <v>81</v>
      </c>
      <c r="AV405" s="13" t="s">
        <v>79</v>
      </c>
      <c r="AW405" s="13" t="s">
        <v>32</v>
      </c>
      <c r="AX405" s="13" t="s">
        <v>71</v>
      </c>
      <c r="AY405" s="244" t="s">
        <v>209</v>
      </c>
    </row>
    <row r="406" s="14" customFormat="1">
      <c r="A406" s="14"/>
      <c r="B406" s="245"/>
      <c r="C406" s="246"/>
      <c r="D406" s="236" t="s">
        <v>220</v>
      </c>
      <c r="E406" s="247" t="s">
        <v>19</v>
      </c>
      <c r="F406" s="248" t="s">
        <v>3426</v>
      </c>
      <c r="G406" s="246"/>
      <c r="H406" s="249">
        <v>4.6289999999999996</v>
      </c>
      <c r="I406" s="250"/>
      <c r="J406" s="246"/>
      <c r="K406" s="246"/>
      <c r="L406" s="251"/>
      <c r="M406" s="252"/>
      <c r="N406" s="253"/>
      <c r="O406" s="253"/>
      <c r="P406" s="253"/>
      <c r="Q406" s="253"/>
      <c r="R406" s="253"/>
      <c r="S406" s="253"/>
      <c r="T406" s="25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55" t="s">
        <v>220</v>
      </c>
      <c r="AU406" s="255" t="s">
        <v>81</v>
      </c>
      <c r="AV406" s="14" t="s">
        <v>81</v>
      </c>
      <c r="AW406" s="14" t="s">
        <v>32</v>
      </c>
      <c r="AX406" s="14" t="s">
        <v>71</v>
      </c>
      <c r="AY406" s="255" t="s">
        <v>209</v>
      </c>
    </row>
    <row r="407" s="14" customFormat="1">
      <c r="A407" s="14"/>
      <c r="B407" s="245"/>
      <c r="C407" s="246"/>
      <c r="D407" s="236" t="s">
        <v>220</v>
      </c>
      <c r="E407" s="247" t="s">
        <v>19</v>
      </c>
      <c r="F407" s="248" t="s">
        <v>3427</v>
      </c>
      <c r="G407" s="246"/>
      <c r="H407" s="249">
        <v>15.521000000000001</v>
      </c>
      <c r="I407" s="250"/>
      <c r="J407" s="246"/>
      <c r="K407" s="246"/>
      <c r="L407" s="251"/>
      <c r="M407" s="252"/>
      <c r="N407" s="253"/>
      <c r="O407" s="253"/>
      <c r="P407" s="253"/>
      <c r="Q407" s="253"/>
      <c r="R407" s="253"/>
      <c r="S407" s="253"/>
      <c r="T407" s="25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55" t="s">
        <v>220</v>
      </c>
      <c r="AU407" s="255" t="s">
        <v>81</v>
      </c>
      <c r="AV407" s="14" t="s">
        <v>81</v>
      </c>
      <c r="AW407" s="14" t="s">
        <v>32</v>
      </c>
      <c r="AX407" s="14" t="s">
        <v>71</v>
      </c>
      <c r="AY407" s="255" t="s">
        <v>209</v>
      </c>
    </row>
    <row r="408" s="15" customFormat="1">
      <c r="A408" s="15"/>
      <c r="B408" s="256"/>
      <c r="C408" s="257"/>
      <c r="D408" s="236" t="s">
        <v>220</v>
      </c>
      <c r="E408" s="258" t="s">
        <v>19</v>
      </c>
      <c r="F408" s="259" t="s">
        <v>271</v>
      </c>
      <c r="G408" s="257"/>
      <c r="H408" s="260">
        <v>20.149999999999999</v>
      </c>
      <c r="I408" s="261"/>
      <c r="J408" s="257"/>
      <c r="K408" s="257"/>
      <c r="L408" s="262"/>
      <c r="M408" s="263"/>
      <c r="N408" s="264"/>
      <c r="O408" s="264"/>
      <c r="P408" s="264"/>
      <c r="Q408" s="264"/>
      <c r="R408" s="264"/>
      <c r="S408" s="264"/>
      <c r="T408" s="26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T408" s="266" t="s">
        <v>220</v>
      </c>
      <c r="AU408" s="266" t="s">
        <v>81</v>
      </c>
      <c r="AV408" s="15" t="s">
        <v>216</v>
      </c>
      <c r="AW408" s="15" t="s">
        <v>32</v>
      </c>
      <c r="AX408" s="15" t="s">
        <v>79</v>
      </c>
      <c r="AY408" s="266" t="s">
        <v>209</v>
      </c>
    </row>
    <row r="409" s="2" customFormat="1" ht="21.75" customHeight="1">
      <c r="A409" s="41"/>
      <c r="B409" s="42"/>
      <c r="C409" s="216" t="s">
        <v>541</v>
      </c>
      <c r="D409" s="216" t="s">
        <v>211</v>
      </c>
      <c r="E409" s="217" t="s">
        <v>3428</v>
      </c>
      <c r="F409" s="218" t="s">
        <v>3429</v>
      </c>
      <c r="G409" s="219" t="s">
        <v>362</v>
      </c>
      <c r="H409" s="220">
        <v>4.7030000000000003</v>
      </c>
      <c r="I409" s="221"/>
      <c r="J409" s="222">
        <f>ROUND(I409*H409,2)</f>
        <v>0</v>
      </c>
      <c r="K409" s="218" t="s">
        <v>215</v>
      </c>
      <c r="L409" s="47"/>
      <c r="M409" s="223" t="s">
        <v>19</v>
      </c>
      <c r="N409" s="224" t="s">
        <v>42</v>
      </c>
      <c r="O409" s="87"/>
      <c r="P409" s="225">
        <f>O409*H409</f>
        <v>0</v>
      </c>
      <c r="Q409" s="225">
        <v>2.5018699999999998</v>
      </c>
      <c r="R409" s="225">
        <f>Q409*H409</f>
        <v>11.766294609999999</v>
      </c>
      <c r="S409" s="225">
        <v>0</v>
      </c>
      <c r="T409" s="226">
        <f>S409*H409</f>
        <v>0</v>
      </c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R409" s="227" t="s">
        <v>216</v>
      </c>
      <c r="AT409" s="227" t="s">
        <v>211</v>
      </c>
      <c r="AU409" s="227" t="s">
        <v>81</v>
      </c>
      <c r="AY409" s="20" t="s">
        <v>209</v>
      </c>
      <c r="BE409" s="228">
        <f>IF(N409="základní",J409,0)</f>
        <v>0</v>
      </c>
      <c r="BF409" s="228">
        <f>IF(N409="snížená",J409,0)</f>
        <v>0</v>
      </c>
      <c r="BG409" s="228">
        <f>IF(N409="zákl. přenesená",J409,0)</f>
        <v>0</v>
      </c>
      <c r="BH409" s="228">
        <f>IF(N409="sníž. přenesená",J409,0)</f>
        <v>0</v>
      </c>
      <c r="BI409" s="228">
        <f>IF(N409="nulová",J409,0)</f>
        <v>0</v>
      </c>
      <c r="BJ409" s="20" t="s">
        <v>79</v>
      </c>
      <c r="BK409" s="228">
        <f>ROUND(I409*H409,2)</f>
        <v>0</v>
      </c>
      <c r="BL409" s="20" t="s">
        <v>216</v>
      </c>
      <c r="BM409" s="227" t="s">
        <v>3430</v>
      </c>
    </row>
    <row r="410" s="2" customFormat="1">
      <c r="A410" s="41"/>
      <c r="B410" s="42"/>
      <c r="C410" s="43"/>
      <c r="D410" s="229" t="s">
        <v>218</v>
      </c>
      <c r="E410" s="43"/>
      <c r="F410" s="230" t="s">
        <v>3431</v>
      </c>
      <c r="G410" s="43"/>
      <c r="H410" s="43"/>
      <c r="I410" s="231"/>
      <c r="J410" s="43"/>
      <c r="K410" s="43"/>
      <c r="L410" s="47"/>
      <c r="M410" s="232"/>
      <c r="N410" s="233"/>
      <c r="O410" s="87"/>
      <c r="P410" s="87"/>
      <c r="Q410" s="87"/>
      <c r="R410" s="87"/>
      <c r="S410" s="87"/>
      <c r="T410" s="88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T410" s="20" t="s">
        <v>218</v>
      </c>
      <c r="AU410" s="20" t="s">
        <v>81</v>
      </c>
    </row>
    <row r="411" s="13" customFormat="1">
      <c r="A411" s="13"/>
      <c r="B411" s="234"/>
      <c r="C411" s="235"/>
      <c r="D411" s="236" t="s">
        <v>220</v>
      </c>
      <c r="E411" s="237" t="s">
        <v>19</v>
      </c>
      <c r="F411" s="238" t="s">
        <v>221</v>
      </c>
      <c r="G411" s="235"/>
      <c r="H411" s="237" t="s">
        <v>19</v>
      </c>
      <c r="I411" s="239"/>
      <c r="J411" s="235"/>
      <c r="K411" s="235"/>
      <c r="L411" s="240"/>
      <c r="M411" s="241"/>
      <c r="N411" s="242"/>
      <c r="O411" s="242"/>
      <c r="P411" s="242"/>
      <c r="Q411" s="242"/>
      <c r="R411" s="242"/>
      <c r="S411" s="242"/>
      <c r="T411" s="24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4" t="s">
        <v>220</v>
      </c>
      <c r="AU411" s="244" t="s">
        <v>81</v>
      </c>
      <c r="AV411" s="13" t="s">
        <v>79</v>
      </c>
      <c r="AW411" s="13" t="s">
        <v>32</v>
      </c>
      <c r="AX411" s="13" t="s">
        <v>71</v>
      </c>
      <c r="AY411" s="244" t="s">
        <v>209</v>
      </c>
    </row>
    <row r="412" s="13" customFormat="1">
      <c r="A412" s="13"/>
      <c r="B412" s="234"/>
      <c r="C412" s="235"/>
      <c r="D412" s="236" t="s">
        <v>220</v>
      </c>
      <c r="E412" s="237" t="s">
        <v>19</v>
      </c>
      <c r="F412" s="238" t="s">
        <v>3403</v>
      </c>
      <c r="G412" s="235"/>
      <c r="H412" s="237" t="s">
        <v>19</v>
      </c>
      <c r="I412" s="239"/>
      <c r="J412" s="235"/>
      <c r="K412" s="235"/>
      <c r="L412" s="240"/>
      <c r="M412" s="241"/>
      <c r="N412" s="242"/>
      <c r="O412" s="242"/>
      <c r="P412" s="242"/>
      <c r="Q412" s="242"/>
      <c r="R412" s="242"/>
      <c r="S412" s="242"/>
      <c r="T412" s="24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4" t="s">
        <v>220</v>
      </c>
      <c r="AU412" s="244" t="s">
        <v>81</v>
      </c>
      <c r="AV412" s="13" t="s">
        <v>79</v>
      </c>
      <c r="AW412" s="13" t="s">
        <v>32</v>
      </c>
      <c r="AX412" s="13" t="s">
        <v>71</v>
      </c>
      <c r="AY412" s="244" t="s">
        <v>209</v>
      </c>
    </row>
    <row r="413" s="13" customFormat="1">
      <c r="A413" s="13"/>
      <c r="B413" s="234"/>
      <c r="C413" s="235"/>
      <c r="D413" s="236" t="s">
        <v>220</v>
      </c>
      <c r="E413" s="237" t="s">
        <v>19</v>
      </c>
      <c r="F413" s="238" t="s">
        <v>3412</v>
      </c>
      <c r="G413" s="235"/>
      <c r="H413" s="237" t="s">
        <v>19</v>
      </c>
      <c r="I413" s="239"/>
      <c r="J413" s="235"/>
      <c r="K413" s="235"/>
      <c r="L413" s="240"/>
      <c r="M413" s="241"/>
      <c r="N413" s="242"/>
      <c r="O413" s="242"/>
      <c r="P413" s="242"/>
      <c r="Q413" s="242"/>
      <c r="R413" s="242"/>
      <c r="S413" s="242"/>
      <c r="T413" s="24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44" t="s">
        <v>220</v>
      </c>
      <c r="AU413" s="244" t="s">
        <v>81</v>
      </c>
      <c r="AV413" s="13" t="s">
        <v>79</v>
      </c>
      <c r="AW413" s="13" t="s">
        <v>32</v>
      </c>
      <c r="AX413" s="13" t="s">
        <v>71</v>
      </c>
      <c r="AY413" s="244" t="s">
        <v>209</v>
      </c>
    </row>
    <row r="414" s="13" customFormat="1">
      <c r="A414" s="13"/>
      <c r="B414" s="234"/>
      <c r="C414" s="235"/>
      <c r="D414" s="236" t="s">
        <v>220</v>
      </c>
      <c r="E414" s="237" t="s">
        <v>19</v>
      </c>
      <c r="F414" s="238" t="s">
        <v>3432</v>
      </c>
      <c r="G414" s="235"/>
      <c r="H414" s="237" t="s">
        <v>19</v>
      </c>
      <c r="I414" s="239"/>
      <c r="J414" s="235"/>
      <c r="K414" s="235"/>
      <c r="L414" s="240"/>
      <c r="M414" s="241"/>
      <c r="N414" s="242"/>
      <c r="O414" s="242"/>
      <c r="P414" s="242"/>
      <c r="Q414" s="242"/>
      <c r="R414" s="242"/>
      <c r="S414" s="242"/>
      <c r="T414" s="24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4" t="s">
        <v>220</v>
      </c>
      <c r="AU414" s="244" t="s">
        <v>81</v>
      </c>
      <c r="AV414" s="13" t="s">
        <v>79</v>
      </c>
      <c r="AW414" s="13" t="s">
        <v>32</v>
      </c>
      <c r="AX414" s="13" t="s">
        <v>71</v>
      </c>
      <c r="AY414" s="244" t="s">
        <v>209</v>
      </c>
    </row>
    <row r="415" s="14" customFormat="1">
      <c r="A415" s="14"/>
      <c r="B415" s="245"/>
      <c r="C415" s="246"/>
      <c r="D415" s="236" t="s">
        <v>220</v>
      </c>
      <c r="E415" s="247" t="s">
        <v>19</v>
      </c>
      <c r="F415" s="248" t="s">
        <v>3433</v>
      </c>
      <c r="G415" s="246"/>
      <c r="H415" s="249">
        <v>4.117</v>
      </c>
      <c r="I415" s="250"/>
      <c r="J415" s="246"/>
      <c r="K415" s="246"/>
      <c r="L415" s="251"/>
      <c r="M415" s="252"/>
      <c r="N415" s="253"/>
      <c r="O415" s="253"/>
      <c r="P415" s="253"/>
      <c r="Q415" s="253"/>
      <c r="R415" s="253"/>
      <c r="S415" s="253"/>
      <c r="T415" s="25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55" t="s">
        <v>220</v>
      </c>
      <c r="AU415" s="255" t="s">
        <v>81</v>
      </c>
      <c r="AV415" s="14" t="s">
        <v>81</v>
      </c>
      <c r="AW415" s="14" t="s">
        <v>32</v>
      </c>
      <c r="AX415" s="14" t="s">
        <v>71</v>
      </c>
      <c r="AY415" s="255" t="s">
        <v>209</v>
      </c>
    </row>
    <row r="416" s="14" customFormat="1">
      <c r="A416" s="14"/>
      <c r="B416" s="245"/>
      <c r="C416" s="246"/>
      <c r="D416" s="236" t="s">
        <v>220</v>
      </c>
      <c r="E416" s="247" t="s">
        <v>19</v>
      </c>
      <c r="F416" s="248" t="s">
        <v>3434</v>
      </c>
      <c r="G416" s="246"/>
      <c r="H416" s="249">
        <v>0.29299999999999998</v>
      </c>
      <c r="I416" s="250"/>
      <c r="J416" s="246"/>
      <c r="K416" s="246"/>
      <c r="L416" s="251"/>
      <c r="M416" s="252"/>
      <c r="N416" s="253"/>
      <c r="O416" s="253"/>
      <c r="P416" s="253"/>
      <c r="Q416" s="253"/>
      <c r="R416" s="253"/>
      <c r="S416" s="253"/>
      <c r="T416" s="25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55" t="s">
        <v>220</v>
      </c>
      <c r="AU416" s="255" t="s">
        <v>81</v>
      </c>
      <c r="AV416" s="14" t="s">
        <v>81</v>
      </c>
      <c r="AW416" s="14" t="s">
        <v>32</v>
      </c>
      <c r="AX416" s="14" t="s">
        <v>71</v>
      </c>
      <c r="AY416" s="255" t="s">
        <v>209</v>
      </c>
    </row>
    <row r="417" s="14" customFormat="1">
      <c r="A417" s="14"/>
      <c r="B417" s="245"/>
      <c r="C417" s="246"/>
      <c r="D417" s="236" t="s">
        <v>220</v>
      </c>
      <c r="E417" s="247" t="s">
        <v>19</v>
      </c>
      <c r="F417" s="248" t="s">
        <v>3435</v>
      </c>
      <c r="G417" s="246"/>
      <c r="H417" s="249">
        <v>0.29299999999999998</v>
      </c>
      <c r="I417" s="250"/>
      <c r="J417" s="246"/>
      <c r="K417" s="246"/>
      <c r="L417" s="251"/>
      <c r="M417" s="252"/>
      <c r="N417" s="253"/>
      <c r="O417" s="253"/>
      <c r="P417" s="253"/>
      <c r="Q417" s="253"/>
      <c r="R417" s="253"/>
      <c r="S417" s="253"/>
      <c r="T417" s="25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55" t="s">
        <v>220</v>
      </c>
      <c r="AU417" s="255" t="s">
        <v>81</v>
      </c>
      <c r="AV417" s="14" t="s">
        <v>81</v>
      </c>
      <c r="AW417" s="14" t="s">
        <v>32</v>
      </c>
      <c r="AX417" s="14" t="s">
        <v>71</v>
      </c>
      <c r="AY417" s="255" t="s">
        <v>209</v>
      </c>
    </row>
    <row r="418" s="15" customFormat="1">
      <c r="A418" s="15"/>
      <c r="B418" s="256"/>
      <c r="C418" s="257"/>
      <c r="D418" s="236" t="s">
        <v>220</v>
      </c>
      <c r="E418" s="258" t="s">
        <v>19</v>
      </c>
      <c r="F418" s="259" t="s">
        <v>271</v>
      </c>
      <c r="G418" s="257"/>
      <c r="H418" s="260">
        <v>4.7030000000000003</v>
      </c>
      <c r="I418" s="261"/>
      <c r="J418" s="257"/>
      <c r="K418" s="257"/>
      <c r="L418" s="262"/>
      <c r="M418" s="263"/>
      <c r="N418" s="264"/>
      <c r="O418" s="264"/>
      <c r="P418" s="264"/>
      <c r="Q418" s="264"/>
      <c r="R418" s="264"/>
      <c r="S418" s="264"/>
      <c r="T418" s="26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T418" s="266" t="s">
        <v>220</v>
      </c>
      <c r="AU418" s="266" t="s">
        <v>81</v>
      </c>
      <c r="AV418" s="15" t="s">
        <v>216</v>
      </c>
      <c r="AW418" s="15" t="s">
        <v>32</v>
      </c>
      <c r="AX418" s="15" t="s">
        <v>79</v>
      </c>
      <c r="AY418" s="266" t="s">
        <v>209</v>
      </c>
    </row>
    <row r="419" s="2" customFormat="1" ht="16.5" customHeight="1">
      <c r="A419" s="41"/>
      <c r="B419" s="42"/>
      <c r="C419" s="216" t="s">
        <v>547</v>
      </c>
      <c r="D419" s="216" t="s">
        <v>211</v>
      </c>
      <c r="E419" s="217" t="s">
        <v>3436</v>
      </c>
      <c r="F419" s="218" t="s">
        <v>3437</v>
      </c>
      <c r="G419" s="219" t="s">
        <v>258</v>
      </c>
      <c r="H419" s="220">
        <v>4.0439999999999996</v>
      </c>
      <c r="I419" s="221"/>
      <c r="J419" s="222">
        <f>ROUND(I419*H419,2)</f>
        <v>0</v>
      </c>
      <c r="K419" s="218" t="s">
        <v>215</v>
      </c>
      <c r="L419" s="47"/>
      <c r="M419" s="223" t="s">
        <v>19</v>
      </c>
      <c r="N419" s="224" t="s">
        <v>42</v>
      </c>
      <c r="O419" s="87"/>
      <c r="P419" s="225">
        <f>O419*H419</f>
        <v>0</v>
      </c>
      <c r="Q419" s="225">
        <v>0.00247</v>
      </c>
      <c r="R419" s="225">
        <f>Q419*H419</f>
        <v>0.009988679999999998</v>
      </c>
      <c r="S419" s="225">
        <v>0</v>
      </c>
      <c r="T419" s="226">
        <f>S419*H419</f>
        <v>0</v>
      </c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R419" s="227" t="s">
        <v>216</v>
      </c>
      <c r="AT419" s="227" t="s">
        <v>211</v>
      </c>
      <c r="AU419" s="227" t="s">
        <v>81</v>
      </c>
      <c r="AY419" s="20" t="s">
        <v>209</v>
      </c>
      <c r="BE419" s="228">
        <f>IF(N419="základní",J419,0)</f>
        <v>0</v>
      </c>
      <c r="BF419" s="228">
        <f>IF(N419="snížená",J419,0)</f>
        <v>0</v>
      </c>
      <c r="BG419" s="228">
        <f>IF(N419="zákl. přenesená",J419,0)</f>
        <v>0</v>
      </c>
      <c r="BH419" s="228">
        <f>IF(N419="sníž. přenesená",J419,0)</f>
        <v>0</v>
      </c>
      <c r="BI419" s="228">
        <f>IF(N419="nulová",J419,0)</f>
        <v>0</v>
      </c>
      <c r="BJ419" s="20" t="s">
        <v>79</v>
      </c>
      <c r="BK419" s="228">
        <f>ROUND(I419*H419,2)</f>
        <v>0</v>
      </c>
      <c r="BL419" s="20" t="s">
        <v>216</v>
      </c>
      <c r="BM419" s="227" t="s">
        <v>3438</v>
      </c>
    </row>
    <row r="420" s="2" customFormat="1">
      <c r="A420" s="41"/>
      <c r="B420" s="42"/>
      <c r="C420" s="43"/>
      <c r="D420" s="229" t="s">
        <v>218</v>
      </c>
      <c r="E420" s="43"/>
      <c r="F420" s="230" t="s">
        <v>3439</v>
      </c>
      <c r="G420" s="43"/>
      <c r="H420" s="43"/>
      <c r="I420" s="231"/>
      <c r="J420" s="43"/>
      <c r="K420" s="43"/>
      <c r="L420" s="47"/>
      <c r="M420" s="232"/>
      <c r="N420" s="233"/>
      <c r="O420" s="87"/>
      <c r="P420" s="87"/>
      <c r="Q420" s="87"/>
      <c r="R420" s="87"/>
      <c r="S420" s="87"/>
      <c r="T420" s="88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T420" s="20" t="s">
        <v>218</v>
      </c>
      <c r="AU420" s="20" t="s">
        <v>81</v>
      </c>
    </row>
    <row r="421" s="14" customFormat="1">
      <c r="A421" s="14"/>
      <c r="B421" s="245"/>
      <c r="C421" s="246"/>
      <c r="D421" s="236" t="s">
        <v>220</v>
      </c>
      <c r="E421" s="247" t="s">
        <v>19</v>
      </c>
      <c r="F421" s="248" t="s">
        <v>3440</v>
      </c>
      <c r="G421" s="246"/>
      <c r="H421" s="249">
        <v>4.0439999999999996</v>
      </c>
      <c r="I421" s="250"/>
      <c r="J421" s="246"/>
      <c r="K421" s="246"/>
      <c r="L421" s="251"/>
      <c r="M421" s="252"/>
      <c r="N421" s="253"/>
      <c r="O421" s="253"/>
      <c r="P421" s="253"/>
      <c r="Q421" s="253"/>
      <c r="R421" s="253"/>
      <c r="S421" s="253"/>
      <c r="T421" s="25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55" t="s">
        <v>220</v>
      </c>
      <c r="AU421" s="255" t="s">
        <v>81</v>
      </c>
      <c r="AV421" s="14" t="s">
        <v>81</v>
      </c>
      <c r="AW421" s="14" t="s">
        <v>32</v>
      </c>
      <c r="AX421" s="14" t="s">
        <v>79</v>
      </c>
      <c r="AY421" s="255" t="s">
        <v>209</v>
      </c>
    </row>
    <row r="422" s="2" customFormat="1" ht="16.5" customHeight="1">
      <c r="A422" s="41"/>
      <c r="B422" s="42"/>
      <c r="C422" s="216" t="s">
        <v>552</v>
      </c>
      <c r="D422" s="216" t="s">
        <v>211</v>
      </c>
      <c r="E422" s="217" t="s">
        <v>3441</v>
      </c>
      <c r="F422" s="218" t="s">
        <v>3442</v>
      </c>
      <c r="G422" s="219" t="s">
        <v>258</v>
      </c>
      <c r="H422" s="220">
        <v>4.0439999999999996</v>
      </c>
      <c r="I422" s="221"/>
      <c r="J422" s="222">
        <f>ROUND(I422*H422,2)</f>
        <v>0</v>
      </c>
      <c r="K422" s="218" t="s">
        <v>215</v>
      </c>
      <c r="L422" s="47"/>
      <c r="M422" s="223" t="s">
        <v>19</v>
      </c>
      <c r="N422" s="224" t="s">
        <v>42</v>
      </c>
      <c r="O422" s="87"/>
      <c r="P422" s="225">
        <f>O422*H422</f>
        <v>0</v>
      </c>
      <c r="Q422" s="225">
        <v>0</v>
      </c>
      <c r="R422" s="225">
        <f>Q422*H422</f>
        <v>0</v>
      </c>
      <c r="S422" s="225">
        <v>0</v>
      </c>
      <c r="T422" s="226">
        <f>S422*H422</f>
        <v>0</v>
      </c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R422" s="227" t="s">
        <v>216</v>
      </c>
      <c r="AT422" s="227" t="s">
        <v>211</v>
      </c>
      <c r="AU422" s="227" t="s">
        <v>81</v>
      </c>
      <c r="AY422" s="20" t="s">
        <v>209</v>
      </c>
      <c r="BE422" s="228">
        <f>IF(N422="základní",J422,0)</f>
        <v>0</v>
      </c>
      <c r="BF422" s="228">
        <f>IF(N422="snížená",J422,0)</f>
        <v>0</v>
      </c>
      <c r="BG422" s="228">
        <f>IF(N422="zákl. přenesená",J422,0)</f>
        <v>0</v>
      </c>
      <c r="BH422" s="228">
        <f>IF(N422="sníž. přenesená",J422,0)</f>
        <v>0</v>
      </c>
      <c r="BI422" s="228">
        <f>IF(N422="nulová",J422,0)</f>
        <v>0</v>
      </c>
      <c r="BJ422" s="20" t="s">
        <v>79</v>
      </c>
      <c r="BK422" s="228">
        <f>ROUND(I422*H422,2)</f>
        <v>0</v>
      </c>
      <c r="BL422" s="20" t="s">
        <v>216</v>
      </c>
      <c r="BM422" s="227" t="s">
        <v>3443</v>
      </c>
    </row>
    <row r="423" s="2" customFormat="1">
      <c r="A423" s="41"/>
      <c r="B423" s="42"/>
      <c r="C423" s="43"/>
      <c r="D423" s="229" t="s">
        <v>218</v>
      </c>
      <c r="E423" s="43"/>
      <c r="F423" s="230" t="s">
        <v>3444</v>
      </c>
      <c r="G423" s="43"/>
      <c r="H423" s="43"/>
      <c r="I423" s="231"/>
      <c r="J423" s="43"/>
      <c r="K423" s="43"/>
      <c r="L423" s="47"/>
      <c r="M423" s="232"/>
      <c r="N423" s="233"/>
      <c r="O423" s="87"/>
      <c r="P423" s="87"/>
      <c r="Q423" s="87"/>
      <c r="R423" s="87"/>
      <c r="S423" s="87"/>
      <c r="T423" s="88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T423" s="20" t="s">
        <v>218</v>
      </c>
      <c r="AU423" s="20" t="s">
        <v>81</v>
      </c>
    </row>
    <row r="424" s="2" customFormat="1" ht="16.5" customHeight="1">
      <c r="A424" s="41"/>
      <c r="B424" s="42"/>
      <c r="C424" s="216" t="s">
        <v>557</v>
      </c>
      <c r="D424" s="216" t="s">
        <v>211</v>
      </c>
      <c r="E424" s="217" t="s">
        <v>3445</v>
      </c>
      <c r="F424" s="218" t="s">
        <v>3446</v>
      </c>
      <c r="G424" s="219" t="s">
        <v>659</v>
      </c>
      <c r="H424" s="220">
        <v>0.53900000000000003</v>
      </c>
      <c r="I424" s="221"/>
      <c r="J424" s="222">
        <f>ROUND(I424*H424,2)</f>
        <v>0</v>
      </c>
      <c r="K424" s="218" t="s">
        <v>215</v>
      </c>
      <c r="L424" s="47"/>
      <c r="M424" s="223" t="s">
        <v>19</v>
      </c>
      <c r="N424" s="224" t="s">
        <v>42</v>
      </c>
      <c r="O424" s="87"/>
      <c r="P424" s="225">
        <f>O424*H424</f>
        <v>0</v>
      </c>
      <c r="Q424" s="225">
        <v>1.06277</v>
      </c>
      <c r="R424" s="225">
        <f>Q424*H424</f>
        <v>0.57283303000000008</v>
      </c>
      <c r="S424" s="225">
        <v>0</v>
      </c>
      <c r="T424" s="226">
        <f>S424*H424</f>
        <v>0</v>
      </c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R424" s="227" t="s">
        <v>216</v>
      </c>
      <c r="AT424" s="227" t="s">
        <v>211</v>
      </c>
      <c r="AU424" s="227" t="s">
        <v>81</v>
      </c>
      <c r="AY424" s="20" t="s">
        <v>209</v>
      </c>
      <c r="BE424" s="228">
        <f>IF(N424="základní",J424,0)</f>
        <v>0</v>
      </c>
      <c r="BF424" s="228">
        <f>IF(N424="snížená",J424,0)</f>
        <v>0</v>
      </c>
      <c r="BG424" s="228">
        <f>IF(N424="zákl. přenesená",J424,0)</f>
        <v>0</v>
      </c>
      <c r="BH424" s="228">
        <f>IF(N424="sníž. přenesená",J424,0)</f>
        <v>0</v>
      </c>
      <c r="BI424" s="228">
        <f>IF(N424="nulová",J424,0)</f>
        <v>0</v>
      </c>
      <c r="BJ424" s="20" t="s">
        <v>79</v>
      </c>
      <c r="BK424" s="228">
        <f>ROUND(I424*H424,2)</f>
        <v>0</v>
      </c>
      <c r="BL424" s="20" t="s">
        <v>216</v>
      </c>
      <c r="BM424" s="227" t="s">
        <v>3447</v>
      </c>
    </row>
    <row r="425" s="2" customFormat="1">
      <c r="A425" s="41"/>
      <c r="B425" s="42"/>
      <c r="C425" s="43"/>
      <c r="D425" s="229" t="s">
        <v>218</v>
      </c>
      <c r="E425" s="43"/>
      <c r="F425" s="230" t="s">
        <v>3448</v>
      </c>
      <c r="G425" s="43"/>
      <c r="H425" s="43"/>
      <c r="I425" s="231"/>
      <c r="J425" s="43"/>
      <c r="K425" s="43"/>
      <c r="L425" s="47"/>
      <c r="M425" s="232"/>
      <c r="N425" s="233"/>
      <c r="O425" s="87"/>
      <c r="P425" s="87"/>
      <c r="Q425" s="87"/>
      <c r="R425" s="87"/>
      <c r="S425" s="87"/>
      <c r="T425" s="88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T425" s="20" t="s">
        <v>218</v>
      </c>
      <c r="AU425" s="20" t="s">
        <v>81</v>
      </c>
    </row>
    <row r="426" s="13" customFormat="1">
      <c r="A426" s="13"/>
      <c r="B426" s="234"/>
      <c r="C426" s="235"/>
      <c r="D426" s="236" t="s">
        <v>220</v>
      </c>
      <c r="E426" s="237" t="s">
        <v>19</v>
      </c>
      <c r="F426" s="238" t="s">
        <v>221</v>
      </c>
      <c r="G426" s="235"/>
      <c r="H426" s="237" t="s">
        <v>19</v>
      </c>
      <c r="I426" s="239"/>
      <c r="J426" s="235"/>
      <c r="K426" s="235"/>
      <c r="L426" s="240"/>
      <c r="M426" s="241"/>
      <c r="N426" s="242"/>
      <c r="O426" s="242"/>
      <c r="P426" s="242"/>
      <c r="Q426" s="242"/>
      <c r="R426" s="242"/>
      <c r="S426" s="242"/>
      <c r="T426" s="24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4" t="s">
        <v>220</v>
      </c>
      <c r="AU426" s="244" t="s">
        <v>81</v>
      </c>
      <c r="AV426" s="13" t="s">
        <v>79</v>
      </c>
      <c r="AW426" s="13" t="s">
        <v>32</v>
      </c>
      <c r="AX426" s="13" t="s">
        <v>71</v>
      </c>
      <c r="AY426" s="244" t="s">
        <v>209</v>
      </c>
    </row>
    <row r="427" s="13" customFormat="1">
      <c r="A427" s="13"/>
      <c r="B427" s="234"/>
      <c r="C427" s="235"/>
      <c r="D427" s="236" t="s">
        <v>220</v>
      </c>
      <c r="E427" s="237" t="s">
        <v>19</v>
      </c>
      <c r="F427" s="238" t="s">
        <v>3403</v>
      </c>
      <c r="G427" s="235"/>
      <c r="H427" s="237" t="s">
        <v>19</v>
      </c>
      <c r="I427" s="239"/>
      <c r="J427" s="235"/>
      <c r="K427" s="235"/>
      <c r="L427" s="240"/>
      <c r="M427" s="241"/>
      <c r="N427" s="242"/>
      <c r="O427" s="242"/>
      <c r="P427" s="242"/>
      <c r="Q427" s="242"/>
      <c r="R427" s="242"/>
      <c r="S427" s="242"/>
      <c r="T427" s="24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44" t="s">
        <v>220</v>
      </c>
      <c r="AU427" s="244" t="s">
        <v>81</v>
      </c>
      <c r="AV427" s="13" t="s">
        <v>79</v>
      </c>
      <c r="AW427" s="13" t="s">
        <v>32</v>
      </c>
      <c r="AX427" s="13" t="s">
        <v>71</v>
      </c>
      <c r="AY427" s="244" t="s">
        <v>209</v>
      </c>
    </row>
    <row r="428" s="13" customFormat="1">
      <c r="A428" s="13"/>
      <c r="B428" s="234"/>
      <c r="C428" s="235"/>
      <c r="D428" s="236" t="s">
        <v>220</v>
      </c>
      <c r="E428" s="237" t="s">
        <v>19</v>
      </c>
      <c r="F428" s="238" t="s">
        <v>3412</v>
      </c>
      <c r="G428" s="235"/>
      <c r="H428" s="237" t="s">
        <v>19</v>
      </c>
      <c r="I428" s="239"/>
      <c r="J428" s="235"/>
      <c r="K428" s="235"/>
      <c r="L428" s="240"/>
      <c r="M428" s="241"/>
      <c r="N428" s="242"/>
      <c r="O428" s="242"/>
      <c r="P428" s="242"/>
      <c r="Q428" s="242"/>
      <c r="R428" s="242"/>
      <c r="S428" s="242"/>
      <c r="T428" s="24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4" t="s">
        <v>220</v>
      </c>
      <c r="AU428" s="244" t="s">
        <v>81</v>
      </c>
      <c r="AV428" s="13" t="s">
        <v>79</v>
      </c>
      <c r="AW428" s="13" t="s">
        <v>32</v>
      </c>
      <c r="AX428" s="13" t="s">
        <v>71</v>
      </c>
      <c r="AY428" s="244" t="s">
        <v>209</v>
      </c>
    </row>
    <row r="429" s="13" customFormat="1">
      <c r="A429" s="13"/>
      <c r="B429" s="234"/>
      <c r="C429" s="235"/>
      <c r="D429" s="236" t="s">
        <v>220</v>
      </c>
      <c r="E429" s="237" t="s">
        <v>19</v>
      </c>
      <c r="F429" s="238" t="s">
        <v>3449</v>
      </c>
      <c r="G429" s="235"/>
      <c r="H429" s="237" t="s">
        <v>19</v>
      </c>
      <c r="I429" s="239"/>
      <c r="J429" s="235"/>
      <c r="K429" s="235"/>
      <c r="L429" s="240"/>
      <c r="M429" s="241"/>
      <c r="N429" s="242"/>
      <c r="O429" s="242"/>
      <c r="P429" s="242"/>
      <c r="Q429" s="242"/>
      <c r="R429" s="242"/>
      <c r="S429" s="242"/>
      <c r="T429" s="24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44" t="s">
        <v>220</v>
      </c>
      <c r="AU429" s="244" t="s">
        <v>81</v>
      </c>
      <c r="AV429" s="13" t="s">
        <v>79</v>
      </c>
      <c r="AW429" s="13" t="s">
        <v>32</v>
      </c>
      <c r="AX429" s="13" t="s">
        <v>71</v>
      </c>
      <c r="AY429" s="244" t="s">
        <v>209</v>
      </c>
    </row>
    <row r="430" s="14" customFormat="1">
      <c r="A430" s="14"/>
      <c r="B430" s="245"/>
      <c r="C430" s="246"/>
      <c r="D430" s="236" t="s">
        <v>220</v>
      </c>
      <c r="E430" s="247" t="s">
        <v>19</v>
      </c>
      <c r="F430" s="248" t="s">
        <v>3450</v>
      </c>
      <c r="G430" s="246"/>
      <c r="H430" s="249">
        <v>28.427</v>
      </c>
      <c r="I430" s="250"/>
      <c r="J430" s="246"/>
      <c r="K430" s="246"/>
      <c r="L430" s="251"/>
      <c r="M430" s="252"/>
      <c r="N430" s="253"/>
      <c r="O430" s="253"/>
      <c r="P430" s="253"/>
      <c r="Q430" s="253"/>
      <c r="R430" s="253"/>
      <c r="S430" s="253"/>
      <c r="T430" s="25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55" t="s">
        <v>220</v>
      </c>
      <c r="AU430" s="255" t="s">
        <v>81</v>
      </c>
      <c r="AV430" s="14" t="s">
        <v>81</v>
      </c>
      <c r="AW430" s="14" t="s">
        <v>32</v>
      </c>
      <c r="AX430" s="14" t="s">
        <v>71</v>
      </c>
      <c r="AY430" s="255" t="s">
        <v>209</v>
      </c>
    </row>
    <row r="431" s="14" customFormat="1">
      <c r="A431" s="14"/>
      <c r="B431" s="245"/>
      <c r="C431" s="246"/>
      <c r="D431" s="236" t="s">
        <v>220</v>
      </c>
      <c r="E431" s="247" t="s">
        <v>19</v>
      </c>
      <c r="F431" s="248" t="s">
        <v>3451</v>
      </c>
      <c r="G431" s="246"/>
      <c r="H431" s="249">
        <v>0.53900000000000003</v>
      </c>
      <c r="I431" s="250"/>
      <c r="J431" s="246"/>
      <c r="K431" s="246"/>
      <c r="L431" s="251"/>
      <c r="M431" s="252"/>
      <c r="N431" s="253"/>
      <c r="O431" s="253"/>
      <c r="P431" s="253"/>
      <c r="Q431" s="253"/>
      <c r="R431" s="253"/>
      <c r="S431" s="253"/>
      <c r="T431" s="25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55" t="s">
        <v>220</v>
      </c>
      <c r="AU431" s="255" t="s">
        <v>81</v>
      </c>
      <c r="AV431" s="14" t="s">
        <v>81</v>
      </c>
      <c r="AW431" s="14" t="s">
        <v>32</v>
      </c>
      <c r="AX431" s="14" t="s">
        <v>79</v>
      </c>
      <c r="AY431" s="255" t="s">
        <v>209</v>
      </c>
    </row>
    <row r="432" s="2" customFormat="1" ht="21.75" customHeight="1">
      <c r="A432" s="41"/>
      <c r="B432" s="42"/>
      <c r="C432" s="216" t="s">
        <v>562</v>
      </c>
      <c r="D432" s="216" t="s">
        <v>211</v>
      </c>
      <c r="E432" s="217" t="s">
        <v>3452</v>
      </c>
      <c r="F432" s="218" t="s">
        <v>3453</v>
      </c>
      <c r="G432" s="219" t="s">
        <v>362</v>
      </c>
      <c r="H432" s="220">
        <v>0.41999999999999998</v>
      </c>
      <c r="I432" s="221"/>
      <c r="J432" s="222">
        <f>ROUND(I432*H432,2)</f>
        <v>0</v>
      </c>
      <c r="K432" s="218" t="s">
        <v>215</v>
      </c>
      <c r="L432" s="47"/>
      <c r="M432" s="223" t="s">
        <v>19</v>
      </c>
      <c r="N432" s="224" t="s">
        <v>42</v>
      </c>
      <c r="O432" s="87"/>
      <c r="P432" s="225">
        <f>O432*H432</f>
        <v>0</v>
      </c>
      <c r="Q432" s="225">
        <v>2.5018699999999998</v>
      </c>
      <c r="R432" s="225">
        <f>Q432*H432</f>
        <v>1.0507853999999999</v>
      </c>
      <c r="S432" s="225">
        <v>0</v>
      </c>
      <c r="T432" s="226">
        <f>S432*H432</f>
        <v>0</v>
      </c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R432" s="227" t="s">
        <v>216</v>
      </c>
      <c r="AT432" s="227" t="s">
        <v>211</v>
      </c>
      <c r="AU432" s="227" t="s">
        <v>81</v>
      </c>
      <c r="AY432" s="20" t="s">
        <v>209</v>
      </c>
      <c r="BE432" s="228">
        <f>IF(N432="základní",J432,0)</f>
        <v>0</v>
      </c>
      <c r="BF432" s="228">
        <f>IF(N432="snížená",J432,0)</f>
        <v>0</v>
      </c>
      <c r="BG432" s="228">
        <f>IF(N432="zákl. přenesená",J432,0)</f>
        <v>0</v>
      </c>
      <c r="BH432" s="228">
        <f>IF(N432="sníž. přenesená",J432,0)</f>
        <v>0</v>
      </c>
      <c r="BI432" s="228">
        <f>IF(N432="nulová",J432,0)</f>
        <v>0</v>
      </c>
      <c r="BJ432" s="20" t="s">
        <v>79</v>
      </c>
      <c r="BK432" s="228">
        <f>ROUND(I432*H432,2)</f>
        <v>0</v>
      </c>
      <c r="BL432" s="20" t="s">
        <v>216</v>
      </c>
      <c r="BM432" s="227" t="s">
        <v>3454</v>
      </c>
    </row>
    <row r="433" s="2" customFormat="1">
      <c r="A433" s="41"/>
      <c r="B433" s="42"/>
      <c r="C433" s="43"/>
      <c r="D433" s="229" t="s">
        <v>218</v>
      </c>
      <c r="E433" s="43"/>
      <c r="F433" s="230" t="s">
        <v>3455</v>
      </c>
      <c r="G433" s="43"/>
      <c r="H433" s="43"/>
      <c r="I433" s="231"/>
      <c r="J433" s="43"/>
      <c r="K433" s="43"/>
      <c r="L433" s="47"/>
      <c r="M433" s="232"/>
      <c r="N433" s="233"/>
      <c r="O433" s="87"/>
      <c r="P433" s="87"/>
      <c r="Q433" s="87"/>
      <c r="R433" s="87"/>
      <c r="S433" s="87"/>
      <c r="T433" s="88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T433" s="20" t="s">
        <v>218</v>
      </c>
      <c r="AU433" s="20" t="s">
        <v>81</v>
      </c>
    </row>
    <row r="434" s="13" customFormat="1">
      <c r="A434" s="13"/>
      <c r="B434" s="234"/>
      <c r="C434" s="235"/>
      <c r="D434" s="236" t="s">
        <v>220</v>
      </c>
      <c r="E434" s="237" t="s">
        <v>19</v>
      </c>
      <c r="F434" s="238" t="s">
        <v>3456</v>
      </c>
      <c r="G434" s="235"/>
      <c r="H434" s="237" t="s">
        <v>19</v>
      </c>
      <c r="I434" s="239"/>
      <c r="J434" s="235"/>
      <c r="K434" s="235"/>
      <c r="L434" s="240"/>
      <c r="M434" s="241"/>
      <c r="N434" s="242"/>
      <c r="O434" s="242"/>
      <c r="P434" s="242"/>
      <c r="Q434" s="242"/>
      <c r="R434" s="242"/>
      <c r="S434" s="242"/>
      <c r="T434" s="24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44" t="s">
        <v>220</v>
      </c>
      <c r="AU434" s="244" t="s">
        <v>81</v>
      </c>
      <c r="AV434" s="13" t="s">
        <v>79</v>
      </c>
      <c r="AW434" s="13" t="s">
        <v>32</v>
      </c>
      <c r="AX434" s="13" t="s">
        <v>71</v>
      </c>
      <c r="AY434" s="244" t="s">
        <v>209</v>
      </c>
    </row>
    <row r="435" s="13" customFormat="1">
      <c r="A435" s="13"/>
      <c r="B435" s="234"/>
      <c r="C435" s="235"/>
      <c r="D435" s="236" t="s">
        <v>220</v>
      </c>
      <c r="E435" s="237" t="s">
        <v>19</v>
      </c>
      <c r="F435" s="238" t="s">
        <v>3457</v>
      </c>
      <c r="G435" s="235"/>
      <c r="H435" s="237" t="s">
        <v>19</v>
      </c>
      <c r="I435" s="239"/>
      <c r="J435" s="235"/>
      <c r="K435" s="235"/>
      <c r="L435" s="240"/>
      <c r="M435" s="241"/>
      <c r="N435" s="242"/>
      <c r="O435" s="242"/>
      <c r="P435" s="242"/>
      <c r="Q435" s="242"/>
      <c r="R435" s="242"/>
      <c r="S435" s="242"/>
      <c r="T435" s="24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4" t="s">
        <v>220</v>
      </c>
      <c r="AU435" s="244" t="s">
        <v>81</v>
      </c>
      <c r="AV435" s="13" t="s">
        <v>79</v>
      </c>
      <c r="AW435" s="13" t="s">
        <v>32</v>
      </c>
      <c r="AX435" s="13" t="s">
        <v>71</v>
      </c>
      <c r="AY435" s="244" t="s">
        <v>209</v>
      </c>
    </row>
    <row r="436" s="14" customFormat="1">
      <c r="A436" s="14"/>
      <c r="B436" s="245"/>
      <c r="C436" s="246"/>
      <c r="D436" s="236" t="s">
        <v>220</v>
      </c>
      <c r="E436" s="247" t="s">
        <v>19</v>
      </c>
      <c r="F436" s="248" t="s">
        <v>3458</v>
      </c>
      <c r="G436" s="246"/>
      <c r="H436" s="249">
        <v>0.41999999999999998</v>
      </c>
      <c r="I436" s="250"/>
      <c r="J436" s="246"/>
      <c r="K436" s="246"/>
      <c r="L436" s="251"/>
      <c r="M436" s="252"/>
      <c r="N436" s="253"/>
      <c r="O436" s="253"/>
      <c r="P436" s="253"/>
      <c r="Q436" s="253"/>
      <c r="R436" s="253"/>
      <c r="S436" s="253"/>
      <c r="T436" s="25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55" t="s">
        <v>220</v>
      </c>
      <c r="AU436" s="255" t="s">
        <v>81</v>
      </c>
      <c r="AV436" s="14" t="s">
        <v>81</v>
      </c>
      <c r="AW436" s="14" t="s">
        <v>32</v>
      </c>
      <c r="AX436" s="14" t="s">
        <v>79</v>
      </c>
      <c r="AY436" s="255" t="s">
        <v>209</v>
      </c>
    </row>
    <row r="437" s="2" customFormat="1" ht="16.5" customHeight="1">
      <c r="A437" s="41"/>
      <c r="B437" s="42"/>
      <c r="C437" s="216" t="s">
        <v>567</v>
      </c>
      <c r="D437" s="216" t="s">
        <v>211</v>
      </c>
      <c r="E437" s="217" t="s">
        <v>3459</v>
      </c>
      <c r="F437" s="218" t="s">
        <v>3460</v>
      </c>
      <c r="G437" s="219" t="s">
        <v>659</v>
      </c>
      <c r="H437" s="220">
        <v>0.014999999999999999</v>
      </c>
      <c r="I437" s="221"/>
      <c r="J437" s="222">
        <f>ROUND(I437*H437,2)</f>
        <v>0</v>
      </c>
      <c r="K437" s="218" t="s">
        <v>215</v>
      </c>
      <c r="L437" s="47"/>
      <c r="M437" s="223" t="s">
        <v>19</v>
      </c>
      <c r="N437" s="224" t="s">
        <v>42</v>
      </c>
      <c r="O437" s="87"/>
      <c r="P437" s="225">
        <f>O437*H437</f>
        <v>0</v>
      </c>
      <c r="Q437" s="225">
        <v>1.06277</v>
      </c>
      <c r="R437" s="225">
        <f>Q437*H437</f>
        <v>0.015941549999999999</v>
      </c>
      <c r="S437" s="225">
        <v>0</v>
      </c>
      <c r="T437" s="226">
        <f>S437*H437</f>
        <v>0</v>
      </c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R437" s="227" t="s">
        <v>216</v>
      </c>
      <c r="AT437" s="227" t="s">
        <v>211</v>
      </c>
      <c r="AU437" s="227" t="s">
        <v>81</v>
      </c>
      <c r="AY437" s="20" t="s">
        <v>209</v>
      </c>
      <c r="BE437" s="228">
        <f>IF(N437="základní",J437,0)</f>
        <v>0</v>
      </c>
      <c r="BF437" s="228">
        <f>IF(N437="snížená",J437,0)</f>
        <v>0</v>
      </c>
      <c r="BG437" s="228">
        <f>IF(N437="zákl. přenesená",J437,0)</f>
        <v>0</v>
      </c>
      <c r="BH437" s="228">
        <f>IF(N437="sníž. přenesená",J437,0)</f>
        <v>0</v>
      </c>
      <c r="BI437" s="228">
        <f>IF(N437="nulová",J437,0)</f>
        <v>0</v>
      </c>
      <c r="BJ437" s="20" t="s">
        <v>79</v>
      </c>
      <c r="BK437" s="228">
        <f>ROUND(I437*H437,2)</f>
        <v>0</v>
      </c>
      <c r="BL437" s="20" t="s">
        <v>216</v>
      </c>
      <c r="BM437" s="227" t="s">
        <v>3461</v>
      </c>
    </row>
    <row r="438" s="2" customFormat="1">
      <c r="A438" s="41"/>
      <c r="B438" s="42"/>
      <c r="C438" s="43"/>
      <c r="D438" s="229" t="s">
        <v>218</v>
      </c>
      <c r="E438" s="43"/>
      <c r="F438" s="230" t="s">
        <v>3462</v>
      </c>
      <c r="G438" s="43"/>
      <c r="H438" s="43"/>
      <c r="I438" s="231"/>
      <c r="J438" s="43"/>
      <c r="K438" s="43"/>
      <c r="L438" s="47"/>
      <c r="M438" s="232"/>
      <c r="N438" s="233"/>
      <c r="O438" s="87"/>
      <c r="P438" s="87"/>
      <c r="Q438" s="87"/>
      <c r="R438" s="87"/>
      <c r="S438" s="87"/>
      <c r="T438" s="88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T438" s="20" t="s">
        <v>218</v>
      </c>
      <c r="AU438" s="20" t="s">
        <v>81</v>
      </c>
    </row>
    <row r="439" s="13" customFormat="1">
      <c r="A439" s="13"/>
      <c r="B439" s="234"/>
      <c r="C439" s="235"/>
      <c r="D439" s="236" t="s">
        <v>220</v>
      </c>
      <c r="E439" s="237" t="s">
        <v>19</v>
      </c>
      <c r="F439" s="238" t="s">
        <v>3463</v>
      </c>
      <c r="G439" s="235"/>
      <c r="H439" s="237" t="s">
        <v>19</v>
      </c>
      <c r="I439" s="239"/>
      <c r="J439" s="235"/>
      <c r="K439" s="235"/>
      <c r="L439" s="240"/>
      <c r="M439" s="241"/>
      <c r="N439" s="242"/>
      <c r="O439" s="242"/>
      <c r="P439" s="242"/>
      <c r="Q439" s="242"/>
      <c r="R439" s="242"/>
      <c r="S439" s="242"/>
      <c r="T439" s="24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4" t="s">
        <v>220</v>
      </c>
      <c r="AU439" s="244" t="s">
        <v>81</v>
      </c>
      <c r="AV439" s="13" t="s">
        <v>79</v>
      </c>
      <c r="AW439" s="13" t="s">
        <v>32</v>
      </c>
      <c r="AX439" s="13" t="s">
        <v>71</v>
      </c>
      <c r="AY439" s="244" t="s">
        <v>209</v>
      </c>
    </row>
    <row r="440" s="14" customFormat="1">
      <c r="A440" s="14"/>
      <c r="B440" s="245"/>
      <c r="C440" s="246"/>
      <c r="D440" s="236" t="s">
        <v>220</v>
      </c>
      <c r="E440" s="247" t="s">
        <v>19</v>
      </c>
      <c r="F440" s="248" t="s">
        <v>3464</v>
      </c>
      <c r="G440" s="246"/>
      <c r="H440" s="249">
        <v>0.014999999999999999</v>
      </c>
      <c r="I440" s="250"/>
      <c r="J440" s="246"/>
      <c r="K440" s="246"/>
      <c r="L440" s="251"/>
      <c r="M440" s="252"/>
      <c r="N440" s="253"/>
      <c r="O440" s="253"/>
      <c r="P440" s="253"/>
      <c r="Q440" s="253"/>
      <c r="R440" s="253"/>
      <c r="S440" s="253"/>
      <c r="T440" s="25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55" t="s">
        <v>220</v>
      </c>
      <c r="AU440" s="255" t="s">
        <v>81</v>
      </c>
      <c r="AV440" s="14" t="s">
        <v>81</v>
      </c>
      <c r="AW440" s="14" t="s">
        <v>32</v>
      </c>
      <c r="AX440" s="14" t="s">
        <v>79</v>
      </c>
      <c r="AY440" s="255" t="s">
        <v>209</v>
      </c>
    </row>
    <row r="441" s="12" customFormat="1" ht="22.8" customHeight="1">
      <c r="A441" s="12"/>
      <c r="B441" s="200"/>
      <c r="C441" s="201"/>
      <c r="D441" s="202" t="s">
        <v>70</v>
      </c>
      <c r="E441" s="214" t="s">
        <v>146</v>
      </c>
      <c r="F441" s="214" t="s">
        <v>3465</v>
      </c>
      <c r="G441" s="201"/>
      <c r="H441" s="201"/>
      <c r="I441" s="204"/>
      <c r="J441" s="215">
        <f>BK441</f>
        <v>0</v>
      </c>
      <c r="K441" s="201"/>
      <c r="L441" s="206"/>
      <c r="M441" s="207"/>
      <c r="N441" s="208"/>
      <c r="O441" s="208"/>
      <c r="P441" s="209">
        <f>SUM(P442:P482)</f>
        <v>0</v>
      </c>
      <c r="Q441" s="208"/>
      <c r="R441" s="209">
        <f>SUM(R442:R482)</f>
        <v>90.213317000000004</v>
      </c>
      <c r="S441" s="208"/>
      <c r="T441" s="210">
        <f>SUM(T442:T482)</f>
        <v>0</v>
      </c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R441" s="211" t="s">
        <v>79</v>
      </c>
      <c r="AT441" s="212" t="s">
        <v>70</v>
      </c>
      <c r="AU441" s="212" t="s">
        <v>79</v>
      </c>
      <c r="AY441" s="211" t="s">
        <v>209</v>
      </c>
      <c r="BK441" s="213">
        <f>SUM(BK442:BK482)</f>
        <v>0</v>
      </c>
    </row>
    <row r="442" s="2" customFormat="1" ht="24.15" customHeight="1">
      <c r="A442" s="41"/>
      <c r="B442" s="42"/>
      <c r="C442" s="216" t="s">
        <v>572</v>
      </c>
      <c r="D442" s="216" t="s">
        <v>211</v>
      </c>
      <c r="E442" s="217" t="s">
        <v>3466</v>
      </c>
      <c r="F442" s="218" t="s">
        <v>3467</v>
      </c>
      <c r="G442" s="219" t="s">
        <v>258</v>
      </c>
      <c r="H442" s="220">
        <v>3.0499999999999998</v>
      </c>
      <c r="I442" s="221"/>
      <c r="J442" s="222">
        <f>ROUND(I442*H442,2)</f>
        <v>0</v>
      </c>
      <c r="K442" s="218" t="s">
        <v>215</v>
      </c>
      <c r="L442" s="47"/>
      <c r="M442" s="223" t="s">
        <v>19</v>
      </c>
      <c r="N442" s="224" t="s">
        <v>42</v>
      </c>
      <c r="O442" s="87"/>
      <c r="P442" s="225">
        <f>O442*H442</f>
        <v>0</v>
      </c>
      <c r="Q442" s="225">
        <v>0.15273999999999999</v>
      </c>
      <c r="R442" s="225">
        <f>Q442*H442</f>
        <v>0.46585699999999991</v>
      </c>
      <c r="S442" s="225">
        <v>0</v>
      </c>
      <c r="T442" s="226">
        <f>S442*H442</f>
        <v>0</v>
      </c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R442" s="227" t="s">
        <v>216</v>
      </c>
      <c r="AT442" s="227" t="s">
        <v>211</v>
      </c>
      <c r="AU442" s="227" t="s">
        <v>81</v>
      </c>
      <c r="AY442" s="20" t="s">
        <v>209</v>
      </c>
      <c r="BE442" s="228">
        <f>IF(N442="základní",J442,0)</f>
        <v>0</v>
      </c>
      <c r="BF442" s="228">
        <f>IF(N442="snížená",J442,0)</f>
        <v>0</v>
      </c>
      <c r="BG442" s="228">
        <f>IF(N442="zákl. přenesená",J442,0)</f>
        <v>0</v>
      </c>
      <c r="BH442" s="228">
        <f>IF(N442="sníž. přenesená",J442,0)</f>
        <v>0</v>
      </c>
      <c r="BI442" s="228">
        <f>IF(N442="nulová",J442,0)</f>
        <v>0</v>
      </c>
      <c r="BJ442" s="20" t="s">
        <v>79</v>
      </c>
      <c r="BK442" s="228">
        <f>ROUND(I442*H442,2)</f>
        <v>0</v>
      </c>
      <c r="BL442" s="20" t="s">
        <v>216</v>
      </c>
      <c r="BM442" s="227" t="s">
        <v>3468</v>
      </c>
    </row>
    <row r="443" s="2" customFormat="1">
      <c r="A443" s="41"/>
      <c r="B443" s="42"/>
      <c r="C443" s="43"/>
      <c r="D443" s="229" t="s">
        <v>218</v>
      </c>
      <c r="E443" s="43"/>
      <c r="F443" s="230" t="s">
        <v>3469</v>
      </c>
      <c r="G443" s="43"/>
      <c r="H443" s="43"/>
      <c r="I443" s="231"/>
      <c r="J443" s="43"/>
      <c r="K443" s="43"/>
      <c r="L443" s="47"/>
      <c r="M443" s="232"/>
      <c r="N443" s="233"/>
      <c r="O443" s="87"/>
      <c r="P443" s="87"/>
      <c r="Q443" s="87"/>
      <c r="R443" s="87"/>
      <c r="S443" s="87"/>
      <c r="T443" s="88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T443" s="20" t="s">
        <v>218</v>
      </c>
      <c r="AU443" s="20" t="s">
        <v>81</v>
      </c>
    </row>
    <row r="444" s="13" customFormat="1">
      <c r="A444" s="13"/>
      <c r="B444" s="234"/>
      <c r="C444" s="235"/>
      <c r="D444" s="236" t="s">
        <v>220</v>
      </c>
      <c r="E444" s="237" t="s">
        <v>19</v>
      </c>
      <c r="F444" s="238" t="s">
        <v>3165</v>
      </c>
      <c r="G444" s="235"/>
      <c r="H444" s="237" t="s">
        <v>19</v>
      </c>
      <c r="I444" s="239"/>
      <c r="J444" s="235"/>
      <c r="K444" s="235"/>
      <c r="L444" s="240"/>
      <c r="M444" s="241"/>
      <c r="N444" s="242"/>
      <c r="O444" s="242"/>
      <c r="P444" s="242"/>
      <c r="Q444" s="242"/>
      <c r="R444" s="242"/>
      <c r="S444" s="242"/>
      <c r="T444" s="24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44" t="s">
        <v>220</v>
      </c>
      <c r="AU444" s="244" t="s">
        <v>81</v>
      </c>
      <c r="AV444" s="13" t="s">
        <v>79</v>
      </c>
      <c r="AW444" s="13" t="s">
        <v>32</v>
      </c>
      <c r="AX444" s="13" t="s">
        <v>71</v>
      </c>
      <c r="AY444" s="244" t="s">
        <v>209</v>
      </c>
    </row>
    <row r="445" s="13" customFormat="1">
      <c r="A445" s="13"/>
      <c r="B445" s="234"/>
      <c r="C445" s="235"/>
      <c r="D445" s="236" t="s">
        <v>220</v>
      </c>
      <c r="E445" s="237" t="s">
        <v>19</v>
      </c>
      <c r="F445" s="238" t="s">
        <v>3470</v>
      </c>
      <c r="G445" s="235"/>
      <c r="H445" s="237" t="s">
        <v>19</v>
      </c>
      <c r="I445" s="239"/>
      <c r="J445" s="235"/>
      <c r="K445" s="235"/>
      <c r="L445" s="240"/>
      <c r="M445" s="241"/>
      <c r="N445" s="242"/>
      <c r="O445" s="242"/>
      <c r="P445" s="242"/>
      <c r="Q445" s="242"/>
      <c r="R445" s="242"/>
      <c r="S445" s="242"/>
      <c r="T445" s="24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44" t="s">
        <v>220</v>
      </c>
      <c r="AU445" s="244" t="s">
        <v>81</v>
      </c>
      <c r="AV445" s="13" t="s">
        <v>79</v>
      </c>
      <c r="AW445" s="13" t="s">
        <v>32</v>
      </c>
      <c r="AX445" s="13" t="s">
        <v>71</v>
      </c>
      <c r="AY445" s="244" t="s">
        <v>209</v>
      </c>
    </row>
    <row r="446" s="14" customFormat="1">
      <c r="A446" s="14"/>
      <c r="B446" s="245"/>
      <c r="C446" s="246"/>
      <c r="D446" s="236" t="s">
        <v>220</v>
      </c>
      <c r="E446" s="247" t="s">
        <v>19</v>
      </c>
      <c r="F446" s="248" t="s">
        <v>3471</v>
      </c>
      <c r="G446" s="246"/>
      <c r="H446" s="249">
        <v>3.0499999999999998</v>
      </c>
      <c r="I446" s="250"/>
      <c r="J446" s="246"/>
      <c r="K446" s="246"/>
      <c r="L446" s="251"/>
      <c r="M446" s="252"/>
      <c r="N446" s="253"/>
      <c r="O446" s="253"/>
      <c r="P446" s="253"/>
      <c r="Q446" s="253"/>
      <c r="R446" s="253"/>
      <c r="S446" s="253"/>
      <c r="T446" s="25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55" t="s">
        <v>220</v>
      </c>
      <c r="AU446" s="255" t="s">
        <v>81</v>
      </c>
      <c r="AV446" s="14" t="s">
        <v>81</v>
      </c>
      <c r="AW446" s="14" t="s">
        <v>32</v>
      </c>
      <c r="AX446" s="14" t="s">
        <v>79</v>
      </c>
      <c r="AY446" s="255" t="s">
        <v>209</v>
      </c>
    </row>
    <row r="447" s="2" customFormat="1" ht="21.75" customHeight="1">
      <c r="A447" s="41"/>
      <c r="B447" s="42"/>
      <c r="C447" s="216" t="s">
        <v>577</v>
      </c>
      <c r="D447" s="216" t="s">
        <v>211</v>
      </c>
      <c r="E447" s="217" t="s">
        <v>3472</v>
      </c>
      <c r="F447" s="218" t="s">
        <v>3473</v>
      </c>
      <c r="G447" s="219" t="s">
        <v>258</v>
      </c>
      <c r="H447" s="220">
        <v>4.6399999999999997</v>
      </c>
      <c r="I447" s="221"/>
      <c r="J447" s="222">
        <f>ROUND(I447*H447,2)</f>
        <v>0</v>
      </c>
      <c r="K447" s="218" t="s">
        <v>215</v>
      </c>
      <c r="L447" s="47"/>
      <c r="M447" s="223" t="s">
        <v>19</v>
      </c>
      <c r="N447" s="224" t="s">
        <v>42</v>
      </c>
      <c r="O447" s="87"/>
      <c r="P447" s="225">
        <f>O447*H447</f>
        <v>0</v>
      </c>
      <c r="Q447" s="225">
        <v>0.0027499999999999998</v>
      </c>
      <c r="R447" s="225">
        <f>Q447*H447</f>
        <v>0.012759999999999999</v>
      </c>
      <c r="S447" s="225">
        <v>0</v>
      </c>
      <c r="T447" s="226">
        <f>S447*H447</f>
        <v>0</v>
      </c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R447" s="227" t="s">
        <v>216</v>
      </c>
      <c r="AT447" s="227" t="s">
        <v>211</v>
      </c>
      <c r="AU447" s="227" t="s">
        <v>81</v>
      </c>
      <c r="AY447" s="20" t="s">
        <v>209</v>
      </c>
      <c r="BE447" s="228">
        <f>IF(N447="základní",J447,0)</f>
        <v>0</v>
      </c>
      <c r="BF447" s="228">
        <f>IF(N447="snížená",J447,0)</f>
        <v>0</v>
      </c>
      <c r="BG447" s="228">
        <f>IF(N447="zákl. přenesená",J447,0)</f>
        <v>0</v>
      </c>
      <c r="BH447" s="228">
        <f>IF(N447="sníž. přenesená",J447,0)</f>
        <v>0</v>
      </c>
      <c r="BI447" s="228">
        <f>IF(N447="nulová",J447,0)</f>
        <v>0</v>
      </c>
      <c r="BJ447" s="20" t="s">
        <v>79</v>
      </c>
      <c r="BK447" s="228">
        <f>ROUND(I447*H447,2)</f>
        <v>0</v>
      </c>
      <c r="BL447" s="20" t="s">
        <v>216</v>
      </c>
      <c r="BM447" s="227" t="s">
        <v>3474</v>
      </c>
    </row>
    <row r="448" s="2" customFormat="1">
      <c r="A448" s="41"/>
      <c r="B448" s="42"/>
      <c r="C448" s="43"/>
      <c r="D448" s="229" t="s">
        <v>218</v>
      </c>
      <c r="E448" s="43"/>
      <c r="F448" s="230" t="s">
        <v>3475</v>
      </c>
      <c r="G448" s="43"/>
      <c r="H448" s="43"/>
      <c r="I448" s="231"/>
      <c r="J448" s="43"/>
      <c r="K448" s="43"/>
      <c r="L448" s="47"/>
      <c r="M448" s="232"/>
      <c r="N448" s="233"/>
      <c r="O448" s="87"/>
      <c r="P448" s="87"/>
      <c r="Q448" s="87"/>
      <c r="R448" s="87"/>
      <c r="S448" s="87"/>
      <c r="T448" s="88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T448" s="20" t="s">
        <v>218</v>
      </c>
      <c r="AU448" s="20" t="s">
        <v>81</v>
      </c>
    </row>
    <row r="449" s="13" customFormat="1">
      <c r="A449" s="13"/>
      <c r="B449" s="234"/>
      <c r="C449" s="235"/>
      <c r="D449" s="236" t="s">
        <v>220</v>
      </c>
      <c r="E449" s="237" t="s">
        <v>19</v>
      </c>
      <c r="F449" s="238" t="s">
        <v>3476</v>
      </c>
      <c r="G449" s="235"/>
      <c r="H449" s="237" t="s">
        <v>19</v>
      </c>
      <c r="I449" s="239"/>
      <c r="J449" s="235"/>
      <c r="K449" s="235"/>
      <c r="L449" s="240"/>
      <c r="M449" s="241"/>
      <c r="N449" s="242"/>
      <c r="O449" s="242"/>
      <c r="P449" s="242"/>
      <c r="Q449" s="242"/>
      <c r="R449" s="242"/>
      <c r="S449" s="242"/>
      <c r="T449" s="24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44" t="s">
        <v>220</v>
      </c>
      <c r="AU449" s="244" t="s">
        <v>81</v>
      </c>
      <c r="AV449" s="13" t="s">
        <v>79</v>
      </c>
      <c r="AW449" s="13" t="s">
        <v>32</v>
      </c>
      <c r="AX449" s="13" t="s">
        <v>71</v>
      </c>
      <c r="AY449" s="244" t="s">
        <v>209</v>
      </c>
    </row>
    <row r="450" s="13" customFormat="1">
      <c r="A450" s="13"/>
      <c r="B450" s="234"/>
      <c r="C450" s="235"/>
      <c r="D450" s="236" t="s">
        <v>220</v>
      </c>
      <c r="E450" s="237" t="s">
        <v>19</v>
      </c>
      <c r="F450" s="238" t="s">
        <v>3477</v>
      </c>
      <c r="G450" s="235"/>
      <c r="H450" s="237" t="s">
        <v>19</v>
      </c>
      <c r="I450" s="239"/>
      <c r="J450" s="235"/>
      <c r="K450" s="235"/>
      <c r="L450" s="240"/>
      <c r="M450" s="241"/>
      <c r="N450" s="242"/>
      <c r="O450" s="242"/>
      <c r="P450" s="242"/>
      <c r="Q450" s="242"/>
      <c r="R450" s="242"/>
      <c r="S450" s="242"/>
      <c r="T450" s="24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44" t="s">
        <v>220</v>
      </c>
      <c r="AU450" s="244" t="s">
        <v>81</v>
      </c>
      <c r="AV450" s="13" t="s">
        <v>79</v>
      </c>
      <c r="AW450" s="13" t="s">
        <v>32</v>
      </c>
      <c r="AX450" s="13" t="s">
        <v>71</v>
      </c>
      <c r="AY450" s="244" t="s">
        <v>209</v>
      </c>
    </row>
    <row r="451" s="14" customFormat="1">
      <c r="A451" s="14"/>
      <c r="B451" s="245"/>
      <c r="C451" s="246"/>
      <c r="D451" s="236" t="s">
        <v>220</v>
      </c>
      <c r="E451" s="247" t="s">
        <v>19</v>
      </c>
      <c r="F451" s="248" t="s">
        <v>3478</v>
      </c>
      <c r="G451" s="246"/>
      <c r="H451" s="249">
        <v>2.3599999999999999</v>
      </c>
      <c r="I451" s="250"/>
      <c r="J451" s="246"/>
      <c r="K451" s="246"/>
      <c r="L451" s="251"/>
      <c r="M451" s="252"/>
      <c r="N451" s="253"/>
      <c r="O451" s="253"/>
      <c r="P451" s="253"/>
      <c r="Q451" s="253"/>
      <c r="R451" s="253"/>
      <c r="S451" s="253"/>
      <c r="T451" s="25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55" t="s">
        <v>220</v>
      </c>
      <c r="AU451" s="255" t="s">
        <v>81</v>
      </c>
      <c r="AV451" s="14" t="s">
        <v>81</v>
      </c>
      <c r="AW451" s="14" t="s">
        <v>32</v>
      </c>
      <c r="AX451" s="14" t="s">
        <v>71</v>
      </c>
      <c r="AY451" s="255" t="s">
        <v>209</v>
      </c>
    </row>
    <row r="452" s="14" customFormat="1">
      <c r="A452" s="14"/>
      <c r="B452" s="245"/>
      <c r="C452" s="246"/>
      <c r="D452" s="236" t="s">
        <v>220</v>
      </c>
      <c r="E452" s="247" t="s">
        <v>19</v>
      </c>
      <c r="F452" s="248" t="s">
        <v>3479</v>
      </c>
      <c r="G452" s="246"/>
      <c r="H452" s="249">
        <v>2.2000000000000002</v>
      </c>
      <c r="I452" s="250"/>
      <c r="J452" s="246"/>
      <c r="K452" s="246"/>
      <c r="L452" s="251"/>
      <c r="M452" s="252"/>
      <c r="N452" s="253"/>
      <c r="O452" s="253"/>
      <c r="P452" s="253"/>
      <c r="Q452" s="253"/>
      <c r="R452" s="253"/>
      <c r="S452" s="253"/>
      <c r="T452" s="25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T452" s="255" t="s">
        <v>220</v>
      </c>
      <c r="AU452" s="255" t="s">
        <v>81</v>
      </c>
      <c r="AV452" s="14" t="s">
        <v>81</v>
      </c>
      <c r="AW452" s="14" t="s">
        <v>32</v>
      </c>
      <c r="AX452" s="14" t="s">
        <v>71</v>
      </c>
      <c r="AY452" s="255" t="s">
        <v>209</v>
      </c>
    </row>
    <row r="453" s="14" customFormat="1">
      <c r="A453" s="14"/>
      <c r="B453" s="245"/>
      <c r="C453" s="246"/>
      <c r="D453" s="236" t="s">
        <v>220</v>
      </c>
      <c r="E453" s="247" t="s">
        <v>19</v>
      </c>
      <c r="F453" s="248" t="s">
        <v>3480</v>
      </c>
      <c r="G453" s="246"/>
      <c r="H453" s="249">
        <v>0.080000000000000002</v>
      </c>
      <c r="I453" s="250"/>
      <c r="J453" s="246"/>
      <c r="K453" s="246"/>
      <c r="L453" s="251"/>
      <c r="M453" s="252"/>
      <c r="N453" s="253"/>
      <c r="O453" s="253"/>
      <c r="P453" s="253"/>
      <c r="Q453" s="253"/>
      <c r="R453" s="253"/>
      <c r="S453" s="253"/>
      <c r="T453" s="25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T453" s="255" t="s">
        <v>220</v>
      </c>
      <c r="AU453" s="255" t="s">
        <v>81</v>
      </c>
      <c r="AV453" s="14" t="s">
        <v>81</v>
      </c>
      <c r="AW453" s="14" t="s">
        <v>32</v>
      </c>
      <c r="AX453" s="14" t="s">
        <v>71</v>
      </c>
      <c r="AY453" s="255" t="s">
        <v>209</v>
      </c>
    </row>
    <row r="454" s="15" customFormat="1">
      <c r="A454" s="15"/>
      <c r="B454" s="256"/>
      <c r="C454" s="257"/>
      <c r="D454" s="236" t="s">
        <v>220</v>
      </c>
      <c r="E454" s="258" t="s">
        <v>19</v>
      </c>
      <c r="F454" s="259" t="s">
        <v>271</v>
      </c>
      <c r="G454" s="257"/>
      <c r="H454" s="260">
        <v>4.6400000000000006</v>
      </c>
      <c r="I454" s="261"/>
      <c r="J454" s="257"/>
      <c r="K454" s="257"/>
      <c r="L454" s="262"/>
      <c r="M454" s="263"/>
      <c r="N454" s="264"/>
      <c r="O454" s="264"/>
      <c r="P454" s="264"/>
      <c r="Q454" s="264"/>
      <c r="R454" s="264"/>
      <c r="S454" s="264"/>
      <c r="T454" s="26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T454" s="266" t="s">
        <v>220</v>
      </c>
      <c r="AU454" s="266" t="s">
        <v>81</v>
      </c>
      <c r="AV454" s="15" t="s">
        <v>216</v>
      </c>
      <c r="AW454" s="15" t="s">
        <v>32</v>
      </c>
      <c r="AX454" s="15" t="s">
        <v>79</v>
      </c>
      <c r="AY454" s="266" t="s">
        <v>209</v>
      </c>
    </row>
    <row r="455" s="2" customFormat="1" ht="21.75" customHeight="1">
      <c r="A455" s="41"/>
      <c r="B455" s="42"/>
      <c r="C455" s="216" t="s">
        <v>582</v>
      </c>
      <c r="D455" s="216" t="s">
        <v>211</v>
      </c>
      <c r="E455" s="217" t="s">
        <v>3481</v>
      </c>
      <c r="F455" s="218" t="s">
        <v>3482</v>
      </c>
      <c r="G455" s="219" t="s">
        <v>258</v>
      </c>
      <c r="H455" s="220">
        <v>4.6399999999999997</v>
      </c>
      <c r="I455" s="221"/>
      <c r="J455" s="222">
        <f>ROUND(I455*H455,2)</f>
        <v>0</v>
      </c>
      <c r="K455" s="218" t="s">
        <v>215</v>
      </c>
      <c r="L455" s="47"/>
      <c r="M455" s="223" t="s">
        <v>19</v>
      </c>
      <c r="N455" s="224" t="s">
        <v>42</v>
      </c>
      <c r="O455" s="87"/>
      <c r="P455" s="225">
        <f>O455*H455</f>
        <v>0</v>
      </c>
      <c r="Q455" s="225">
        <v>0</v>
      </c>
      <c r="R455" s="225">
        <f>Q455*H455</f>
        <v>0</v>
      </c>
      <c r="S455" s="225">
        <v>0</v>
      </c>
      <c r="T455" s="226">
        <f>S455*H455</f>
        <v>0</v>
      </c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R455" s="227" t="s">
        <v>216</v>
      </c>
      <c r="AT455" s="227" t="s">
        <v>211</v>
      </c>
      <c r="AU455" s="227" t="s">
        <v>81</v>
      </c>
      <c r="AY455" s="20" t="s">
        <v>209</v>
      </c>
      <c r="BE455" s="228">
        <f>IF(N455="základní",J455,0)</f>
        <v>0</v>
      </c>
      <c r="BF455" s="228">
        <f>IF(N455="snížená",J455,0)</f>
        <v>0</v>
      </c>
      <c r="BG455" s="228">
        <f>IF(N455="zákl. přenesená",J455,0)</f>
        <v>0</v>
      </c>
      <c r="BH455" s="228">
        <f>IF(N455="sníž. přenesená",J455,0)</f>
        <v>0</v>
      </c>
      <c r="BI455" s="228">
        <f>IF(N455="nulová",J455,0)</f>
        <v>0</v>
      </c>
      <c r="BJ455" s="20" t="s">
        <v>79</v>
      </c>
      <c r="BK455" s="228">
        <f>ROUND(I455*H455,2)</f>
        <v>0</v>
      </c>
      <c r="BL455" s="20" t="s">
        <v>216</v>
      </c>
      <c r="BM455" s="227" t="s">
        <v>3483</v>
      </c>
    </row>
    <row r="456" s="2" customFormat="1">
      <c r="A456" s="41"/>
      <c r="B456" s="42"/>
      <c r="C456" s="43"/>
      <c r="D456" s="229" t="s">
        <v>218</v>
      </c>
      <c r="E456" s="43"/>
      <c r="F456" s="230" t="s">
        <v>3484</v>
      </c>
      <c r="G456" s="43"/>
      <c r="H456" s="43"/>
      <c r="I456" s="231"/>
      <c r="J456" s="43"/>
      <c r="K456" s="43"/>
      <c r="L456" s="47"/>
      <c r="M456" s="232"/>
      <c r="N456" s="233"/>
      <c r="O456" s="87"/>
      <c r="P456" s="87"/>
      <c r="Q456" s="87"/>
      <c r="R456" s="87"/>
      <c r="S456" s="87"/>
      <c r="T456" s="88"/>
      <c r="U456" s="41"/>
      <c r="V456" s="41"/>
      <c r="W456" s="41"/>
      <c r="X456" s="41"/>
      <c r="Y456" s="41"/>
      <c r="Z456" s="41"/>
      <c r="AA456" s="41"/>
      <c r="AB456" s="41"/>
      <c r="AC456" s="41"/>
      <c r="AD456" s="41"/>
      <c r="AE456" s="41"/>
      <c r="AT456" s="20" t="s">
        <v>218</v>
      </c>
      <c r="AU456" s="20" t="s">
        <v>81</v>
      </c>
    </row>
    <row r="457" s="2" customFormat="1" ht="24.15" customHeight="1">
      <c r="A457" s="41"/>
      <c r="B457" s="42"/>
      <c r="C457" s="216" t="s">
        <v>587</v>
      </c>
      <c r="D457" s="216" t="s">
        <v>211</v>
      </c>
      <c r="E457" s="217" t="s">
        <v>3485</v>
      </c>
      <c r="F457" s="218" t="s">
        <v>3486</v>
      </c>
      <c r="G457" s="219" t="s">
        <v>214</v>
      </c>
      <c r="H457" s="220">
        <v>3</v>
      </c>
      <c r="I457" s="221"/>
      <c r="J457" s="222">
        <f>ROUND(I457*H457,2)</f>
        <v>0</v>
      </c>
      <c r="K457" s="218" t="s">
        <v>215</v>
      </c>
      <c r="L457" s="47"/>
      <c r="M457" s="223" t="s">
        <v>19</v>
      </c>
      <c r="N457" s="224" t="s">
        <v>42</v>
      </c>
      <c r="O457" s="87"/>
      <c r="P457" s="225">
        <f>O457*H457</f>
        <v>0</v>
      </c>
      <c r="Q457" s="225">
        <v>0.02273</v>
      </c>
      <c r="R457" s="225">
        <f>Q457*H457</f>
        <v>0.068190000000000001</v>
      </c>
      <c r="S457" s="225">
        <v>0</v>
      </c>
      <c r="T457" s="226">
        <f>S457*H457</f>
        <v>0</v>
      </c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R457" s="227" t="s">
        <v>216</v>
      </c>
      <c r="AT457" s="227" t="s">
        <v>211</v>
      </c>
      <c r="AU457" s="227" t="s">
        <v>81</v>
      </c>
      <c r="AY457" s="20" t="s">
        <v>209</v>
      </c>
      <c r="BE457" s="228">
        <f>IF(N457="základní",J457,0)</f>
        <v>0</v>
      </c>
      <c r="BF457" s="228">
        <f>IF(N457="snížená",J457,0)</f>
        <v>0</v>
      </c>
      <c r="BG457" s="228">
        <f>IF(N457="zákl. přenesená",J457,0)</f>
        <v>0</v>
      </c>
      <c r="BH457" s="228">
        <f>IF(N457="sníž. přenesená",J457,0)</f>
        <v>0</v>
      </c>
      <c r="BI457" s="228">
        <f>IF(N457="nulová",J457,0)</f>
        <v>0</v>
      </c>
      <c r="BJ457" s="20" t="s">
        <v>79</v>
      </c>
      <c r="BK457" s="228">
        <f>ROUND(I457*H457,2)</f>
        <v>0</v>
      </c>
      <c r="BL457" s="20" t="s">
        <v>216</v>
      </c>
      <c r="BM457" s="227" t="s">
        <v>3487</v>
      </c>
    </row>
    <row r="458" s="2" customFormat="1">
      <c r="A458" s="41"/>
      <c r="B458" s="42"/>
      <c r="C458" s="43"/>
      <c r="D458" s="229" t="s">
        <v>218</v>
      </c>
      <c r="E458" s="43"/>
      <c r="F458" s="230" t="s">
        <v>3488</v>
      </c>
      <c r="G458" s="43"/>
      <c r="H458" s="43"/>
      <c r="I458" s="231"/>
      <c r="J458" s="43"/>
      <c r="K458" s="43"/>
      <c r="L458" s="47"/>
      <c r="M458" s="232"/>
      <c r="N458" s="233"/>
      <c r="O458" s="87"/>
      <c r="P458" s="87"/>
      <c r="Q458" s="87"/>
      <c r="R458" s="87"/>
      <c r="S458" s="87"/>
      <c r="T458" s="88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T458" s="20" t="s">
        <v>218</v>
      </c>
      <c r="AU458" s="20" t="s">
        <v>81</v>
      </c>
    </row>
    <row r="459" s="13" customFormat="1">
      <c r="A459" s="13"/>
      <c r="B459" s="234"/>
      <c r="C459" s="235"/>
      <c r="D459" s="236" t="s">
        <v>220</v>
      </c>
      <c r="E459" s="237" t="s">
        <v>19</v>
      </c>
      <c r="F459" s="238" t="s">
        <v>221</v>
      </c>
      <c r="G459" s="235"/>
      <c r="H459" s="237" t="s">
        <v>19</v>
      </c>
      <c r="I459" s="239"/>
      <c r="J459" s="235"/>
      <c r="K459" s="235"/>
      <c r="L459" s="240"/>
      <c r="M459" s="241"/>
      <c r="N459" s="242"/>
      <c r="O459" s="242"/>
      <c r="P459" s="242"/>
      <c r="Q459" s="242"/>
      <c r="R459" s="242"/>
      <c r="S459" s="242"/>
      <c r="T459" s="24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44" t="s">
        <v>220</v>
      </c>
      <c r="AU459" s="244" t="s">
        <v>81</v>
      </c>
      <c r="AV459" s="13" t="s">
        <v>79</v>
      </c>
      <c r="AW459" s="13" t="s">
        <v>32</v>
      </c>
      <c r="AX459" s="13" t="s">
        <v>71</v>
      </c>
      <c r="AY459" s="244" t="s">
        <v>209</v>
      </c>
    </row>
    <row r="460" s="13" customFormat="1">
      <c r="A460" s="13"/>
      <c r="B460" s="234"/>
      <c r="C460" s="235"/>
      <c r="D460" s="236" t="s">
        <v>220</v>
      </c>
      <c r="E460" s="237" t="s">
        <v>19</v>
      </c>
      <c r="F460" s="238" t="s">
        <v>3489</v>
      </c>
      <c r="G460" s="235"/>
      <c r="H460" s="237" t="s">
        <v>19</v>
      </c>
      <c r="I460" s="239"/>
      <c r="J460" s="235"/>
      <c r="K460" s="235"/>
      <c r="L460" s="240"/>
      <c r="M460" s="241"/>
      <c r="N460" s="242"/>
      <c r="O460" s="242"/>
      <c r="P460" s="242"/>
      <c r="Q460" s="242"/>
      <c r="R460" s="242"/>
      <c r="S460" s="242"/>
      <c r="T460" s="24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44" t="s">
        <v>220</v>
      </c>
      <c r="AU460" s="244" t="s">
        <v>81</v>
      </c>
      <c r="AV460" s="13" t="s">
        <v>79</v>
      </c>
      <c r="AW460" s="13" t="s">
        <v>32</v>
      </c>
      <c r="AX460" s="13" t="s">
        <v>71</v>
      </c>
      <c r="AY460" s="244" t="s">
        <v>209</v>
      </c>
    </row>
    <row r="461" s="13" customFormat="1">
      <c r="A461" s="13"/>
      <c r="B461" s="234"/>
      <c r="C461" s="235"/>
      <c r="D461" s="236" t="s">
        <v>220</v>
      </c>
      <c r="E461" s="237" t="s">
        <v>19</v>
      </c>
      <c r="F461" s="238" t="s">
        <v>3403</v>
      </c>
      <c r="G461" s="235"/>
      <c r="H461" s="237" t="s">
        <v>19</v>
      </c>
      <c r="I461" s="239"/>
      <c r="J461" s="235"/>
      <c r="K461" s="235"/>
      <c r="L461" s="240"/>
      <c r="M461" s="241"/>
      <c r="N461" s="242"/>
      <c r="O461" s="242"/>
      <c r="P461" s="242"/>
      <c r="Q461" s="242"/>
      <c r="R461" s="242"/>
      <c r="S461" s="242"/>
      <c r="T461" s="24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4" t="s">
        <v>220</v>
      </c>
      <c r="AU461" s="244" t="s">
        <v>81</v>
      </c>
      <c r="AV461" s="13" t="s">
        <v>79</v>
      </c>
      <c r="AW461" s="13" t="s">
        <v>32</v>
      </c>
      <c r="AX461" s="13" t="s">
        <v>71</v>
      </c>
      <c r="AY461" s="244" t="s">
        <v>209</v>
      </c>
    </row>
    <row r="462" s="14" customFormat="1">
      <c r="A462" s="14"/>
      <c r="B462" s="245"/>
      <c r="C462" s="246"/>
      <c r="D462" s="236" t="s">
        <v>220</v>
      </c>
      <c r="E462" s="247" t="s">
        <v>19</v>
      </c>
      <c r="F462" s="248" t="s">
        <v>3490</v>
      </c>
      <c r="G462" s="246"/>
      <c r="H462" s="249">
        <v>3</v>
      </c>
      <c r="I462" s="250"/>
      <c r="J462" s="246"/>
      <c r="K462" s="246"/>
      <c r="L462" s="251"/>
      <c r="M462" s="252"/>
      <c r="N462" s="253"/>
      <c r="O462" s="253"/>
      <c r="P462" s="253"/>
      <c r="Q462" s="253"/>
      <c r="R462" s="253"/>
      <c r="S462" s="253"/>
      <c r="T462" s="25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T462" s="255" t="s">
        <v>220</v>
      </c>
      <c r="AU462" s="255" t="s">
        <v>81</v>
      </c>
      <c r="AV462" s="14" t="s">
        <v>81</v>
      </c>
      <c r="AW462" s="14" t="s">
        <v>32</v>
      </c>
      <c r="AX462" s="14" t="s">
        <v>71</v>
      </c>
      <c r="AY462" s="255" t="s">
        <v>209</v>
      </c>
    </row>
    <row r="463" s="15" customFormat="1">
      <c r="A463" s="15"/>
      <c r="B463" s="256"/>
      <c r="C463" s="257"/>
      <c r="D463" s="236" t="s">
        <v>220</v>
      </c>
      <c r="E463" s="258" t="s">
        <v>19</v>
      </c>
      <c r="F463" s="259" t="s">
        <v>271</v>
      </c>
      <c r="G463" s="257"/>
      <c r="H463" s="260">
        <v>3</v>
      </c>
      <c r="I463" s="261"/>
      <c r="J463" s="257"/>
      <c r="K463" s="257"/>
      <c r="L463" s="262"/>
      <c r="M463" s="263"/>
      <c r="N463" s="264"/>
      <c r="O463" s="264"/>
      <c r="P463" s="264"/>
      <c r="Q463" s="264"/>
      <c r="R463" s="264"/>
      <c r="S463" s="264"/>
      <c r="T463" s="26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T463" s="266" t="s">
        <v>220</v>
      </c>
      <c r="AU463" s="266" t="s">
        <v>81</v>
      </c>
      <c r="AV463" s="15" t="s">
        <v>216</v>
      </c>
      <c r="AW463" s="15" t="s">
        <v>32</v>
      </c>
      <c r="AX463" s="15" t="s">
        <v>79</v>
      </c>
      <c r="AY463" s="266" t="s">
        <v>209</v>
      </c>
    </row>
    <row r="464" s="2" customFormat="1" ht="16.5" customHeight="1">
      <c r="A464" s="41"/>
      <c r="B464" s="42"/>
      <c r="C464" s="278" t="s">
        <v>592</v>
      </c>
      <c r="D464" s="278" t="s">
        <v>681</v>
      </c>
      <c r="E464" s="279" t="s">
        <v>3491</v>
      </c>
      <c r="F464" s="280" t="s">
        <v>3492</v>
      </c>
      <c r="G464" s="281" t="s">
        <v>214</v>
      </c>
      <c r="H464" s="282">
        <v>1</v>
      </c>
      <c r="I464" s="283"/>
      <c r="J464" s="284">
        <f>ROUND(I464*H464,2)</f>
        <v>0</v>
      </c>
      <c r="K464" s="280" t="s">
        <v>19</v>
      </c>
      <c r="L464" s="285"/>
      <c r="M464" s="286" t="s">
        <v>19</v>
      </c>
      <c r="N464" s="287" t="s">
        <v>42</v>
      </c>
      <c r="O464" s="87"/>
      <c r="P464" s="225">
        <f>O464*H464</f>
        <v>0</v>
      </c>
      <c r="Q464" s="225">
        <v>14.76</v>
      </c>
      <c r="R464" s="225">
        <f>Q464*H464</f>
        <v>14.76</v>
      </c>
      <c r="S464" s="225">
        <v>0</v>
      </c>
      <c r="T464" s="226">
        <f>S464*H464</f>
        <v>0</v>
      </c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R464" s="227" t="s">
        <v>250</v>
      </c>
      <c r="AT464" s="227" t="s">
        <v>681</v>
      </c>
      <c r="AU464" s="227" t="s">
        <v>81</v>
      </c>
      <c r="AY464" s="20" t="s">
        <v>209</v>
      </c>
      <c r="BE464" s="228">
        <f>IF(N464="základní",J464,0)</f>
        <v>0</v>
      </c>
      <c r="BF464" s="228">
        <f>IF(N464="snížená",J464,0)</f>
        <v>0</v>
      </c>
      <c r="BG464" s="228">
        <f>IF(N464="zákl. přenesená",J464,0)</f>
        <v>0</v>
      </c>
      <c r="BH464" s="228">
        <f>IF(N464="sníž. přenesená",J464,0)</f>
        <v>0</v>
      </c>
      <c r="BI464" s="228">
        <f>IF(N464="nulová",J464,0)</f>
        <v>0</v>
      </c>
      <c r="BJ464" s="20" t="s">
        <v>79</v>
      </c>
      <c r="BK464" s="228">
        <f>ROUND(I464*H464,2)</f>
        <v>0</v>
      </c>
      <c r="BL464" s="20" t="s">
        <v>216</v>
      </c>
      <c r="BM464" s="227" t="s">
        <v>3493</v>
      </c>
    </row>
    <row r="465" s="2" customFormat="1" ht="16.5" customHeight="1">
      <c r="A465" s="41"/>
      <c r="B465" s="42"/>
      <c r="C465" s="278" t="s">
        <v>597</v>
      </c>
      <c r="D465" s="278" t="s">
        <v>681</v>
      </c>
      <c r="E465" s="279" t="s">
        <v>3494</v>
      </c>
      <c r="F465" s="280" t="s">
        <v>3495</v>
      </c>
      <c r="G465" s="281" t="s">
        <v>214</v>
      </c>
      <c r="H465" s="282">
        <v>2</v>
      </c>
      <c r="I465" s="283"/>
      <c r="J465" s="284">
        <f>ROUND(I465*H465,2)</f>
        <v>0</v>
      </c>
      <c r="K465" s="280" t="s">
        <v>19</v>
      </c>
      <c r="L465" s="285"/>
      <c r="M465" s="286" t="s">
        <v>19</v>
      </c>
      <c r="N465" s="287" t="s">
        <v>42</v>
      </c>
      <c r="O465" s="87"/>
      <c r="P465" s="225">
        <f>O465*H465</f>
        <v>0</v>
      </c>
      <c r="Q465" s="225">
        <v>13.119999999999999</v>
      </c>
      <c r="R465" s="225">
        <f>Q465*H465</f>
        <v>26.239999999999998</v>
      </c>
      <c r="S465" s="225">
        <v>0</v>
      </c>
      <c r="T465" s="226">
        <f>S465*H465</f>
        <v>0</v>
      </c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R465" s="227" t="s">
        <v>250</v>
      </c>
      <c r="AT465" s="227" t="s">
        <v>681</v>
      </c>
      <c r="AU465" s="227" t="s">
        <v>81</v>
      </c>
      <c r="AY465" s="20" t="s">
        <v>209</v>
      </c>
      <c r="BE465" s="228">
        <f>IF(N465="základní",J465,0)</f>
        <v>0</v>
      </c>
      <c r="BF465" s="228">
        <f>IF(N465="snížená",J465,0)</f>
        <v>0</v>
      </c>
      <c r="BG465" s="228">
        <f>IF(N465="zákl. přenesená",J465,0)</f>
        <v>0</v>
      </c>
      <c r="BH465" s="228">
        <f>IF(N465="sníž. přenesená",J465,0)</f>
        <v>0</v>
      </c>
      <c r="BI465" s="228">
        <f>IF(N465="nulová",J465,0)</f>
        <v>0</v>
      </c>
      <c r="BJ465" s="20" t="s">
        <v>79</v>
      </c>
      <c r="BK465" s="228">
        <f>ROUND(I465*H465,2)</f>
        <v>0</v>
      </c>
      <c r="BL465" s="20" t="s">
        <v>216</v>
      </c>
      <c r="BM465" s="227" t="s">
        <v>3496</v>
      </c>
    </row>
    <row r="466" s="2" customFormat="1" ht="24.15" customHeight="1">
      <c r="A466" s="41"/>
      <c r="B466" s="42"/>
      <c r="C466" s="216" t="s">
        <v>623</v>
      </c>
      <c r="D466" s="216" t="s">
        <v>211</v>
      </c>
      <c r="E466" s="217" t="s">
        <v>3497</v>
      </c>
      <c r="F466" s="218" t="s">
        <v>3498</v>
      </c>
      <c r="G466" s="219" t="s">
        <v>214</v>
      </c>
      <c r="H466" s="220">
        <v>1</v>
      </c>
      <c r="I466" s="221"/>
      <c r="J466" s="222">
        <f>ROUND(I466*H466,2)</f>
        <v>0</v>
      </c>
      <c r="K466" s="218" t="s">
        <v>215</v>
      </c>
      <c r="L466" s="47"/>
      <c r="M466" s="223" t="s">
        <v>19</v>
      </c>
      <c r="N466" s="224" t="s">
        <v>42</v>
      </c>
      <c r="O466" s="87"/>
      <c r="P466" s="225">
        <f>O466*H466</f>
        <v>0</v>
      </c>
      <c r="Q466" s="225">
        <v>0.026509999999999999</v>
      </c>
      <c r="R466" s="225">
        <f>Q466*H466</f>
        <v>0.026509999999999999</v>
      </c>
      <c r="S466" s="225">
        <v>0</v>
      </c>
      <c r="T466" s="226">
        <f>S466*H466</f>
        <v>0</v>
      </c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R466" s="227" t="s">
        <v>216</v>
      </c>
      <c r="AT466" s="227" t="s">
        <v>211</v>
      </c>
      <c r="AU466" s="227" t="s">
        <v>81</v>
      </c>
      <c r="AY466" s="20" t="s">
        <v>209</v>
      </c>
      <c r="BE466" s="228">
        <f>IF(N466="základní",J466,0)</f>
        <v>0</v>
      </c>
      <c r="BF466" s="228">
        <f>IF(N466="snížená",J466,0)</f>
        <v>0</v>
      </c>
      <c r="BG466" s="228">
        <f>IF(N466="zákl. přenesená",J466,0)</f>
        <v>0</v>
      </c>
      <c r="BH466" s="228">
        <f>IF(N466="sníž. přenesená",J466,0)</f>
        <v>0</v>
      </c>
      <c r="BI466" s="228">
        <f>IF(N466="nulová",J466,0)</f>
        <v>0</v>
      </c>
      <c r="BJ466" s="20" t="s">
        <v>79</v>
      </c>
      <c r="BK466" s="228">
        <f>ROUND(I466*H466,2)</f>
        <v>0</v>
      </c>
      <c r="BL466" s="20" t="s">
        <v>216</v>
      </c>
      <c r="BM466" s="227" t="s">
        <v>3499</v>
      </c>
    </row>
    <row r="467" s="2" customFormat="1">
      <c r="A467" s="41"/>
      <c r="B467" s="42"/>
      <c r="C467" s="43"/>
      <c r="D467" s="229" t="s">
        <v>218</v>
      </c>
      <c r="E467" s="43"/>
      <c r="F467" s="230" t="s">
        <v>3500</v>
      </c>
      <c r="G467" s="43"/>
      <c r="H467" s="43"/>
      <c r="I467" s="231"/>
      <c r="J467" s="43"/>
      <c r="K467" s="43"/>
      <c r="L467" s="47"/>
      <c r="M467" s="232"/>
      <c r="N467" s="233"/>
      <c r="O467" s="87"/>
      <c r="P467" s="87"/>
      <c r="Q467" s="87"/>
      <c r="R467" s="87"/>
      <c r="S467" s="87"/>
      <c r="T467" s="88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T467" s="20" t="s">
        <v>218</v>
      </c>
      <c r="AU467" s="20" t="s">
        <v>81</v>
      </c>
    </row>
    <row r="468" s="13" customFormat="1">
      <c r="A468" s="13"/>
      <c r="B468" s="234"/>
      <c r="C468" s="235"/>
      <c r="D468" s="236" t="s">
        <v>220</v>
      </c>
      <c r="E468" s="237" t="s">
        <v>19</v>
      </c>
      <c r="F468" s="238" t="s">
        <v>221</v>
      </c>
      <c r="G468" s="235"/>
      <c r="H468" s="237" t="s">
        <v>19</v>
      </c>
      <c r="I468" s="239"/>
      <c r="J468" s="235"/>
      <c r="K468" s="235"/>
      <c r="L468" s="240"/>
      <c r="M468" s="241"/>
      <c r="N468" s="242"/>
      <c r="O468" s="242"/>
      <c r="P468" s="242"/>
      <c r="Q468" s="242"/>
      <c r="R468" s="242"/>
      <c r="S468" s="242"/>
      <c r="T468" s="24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44" t="s">
        <v>220</v>
      </c>
      <c r="AU468" s="244" t="s">
        <v>81</v>
      </c>
      <c r="AV468" s="13" t="s">
        <v>79</v>
      </c>
      <c r="AW468" s="13" t="s">
        <v>32</v>
      </c>
      <c r="AX468" s="13" t="s">
        <v>71</v>
      </c>
      <c r="AY468" s="244" t="s">
        <v>209</v>
      </c>
    </row>
    <row r="469" s="13" customFormat="1">
      <c r="A469" s="13"/>
      <c r="B469" s="234"/>
      <c r="C469" s="235"/>
      <c r="D469" s="236" t="s">
        <v>220</v>
      </c>
      <c r="E469" s="237" t="s">
        <v>19</v>
      </c>
      <c r="F469" s="238" t="s">
        <v>3293</v>
      </c>
      <c r="G469" s="235"/>
      <c r="H469" s="237" t="s">
        <v>19</v>
      </c>
      <c r="I469" s="239"/>
      <c r="J469" s="235"/>
      <c r="K469" s="235"/>
      <c r="L469" s="240"/>
      <c r="M469" s="241"/>
      <c r="N469" s="242"/>
      <c r="O469" s="242"/>
      <c r="P469" s="242"/>
      <c r="Q469" s="242"/>
      <c r="R469" s="242"/>
      <c r="S469" s="242"/>
      <c r="T469" s="24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44" t="s">
        <v>220</v>
      </c>
      <c r="AU469" s="244" t="s">
        <v>81</v>
      </c>
      <c r="AV469" s="13" t="s">
        <v>79</v>
      </c>
      <c r="AW469" s="13" t="s">
        <v>32</v>
      </c>
      <c r="AX469" s="13" t="s">
        <v>71</v>
      </c>
      <c r="AY469" s="244" t="s">
        <v>209</v>
      </c>
    </row>
    <row r="470" s="13" customFormat="1">
      <c r="A470" s="13"/>
      <c r="B470" s="234"/>
      <c r="C470" s="235"/>
      <c r="D470" s="236" t="s">
        <v>220</v>
      </c>
      <c r="E470" s="237" t="s">
        <v>19</v>
      </c>
      <c r="F470" s="238" t="s">
        <v>3403</v>
      </c>
      <c r="G470" s="235"/>
      <c r="H470" s="237" t="s">
        <v>19</v>
      </c>
      <c r="I470" s="239"/>
      <c r="J470" s="235"/>
      <c r="K470" s="235"/>
      <c r="L470" s="240"/>
      <c r="M470" s="241"/>
      <c r="N470" s="242"/>
      <c r="O470" s="242"/>
      <c r="P470" s="242"/>
      <c r="Q470" s="242"/>
      <c r="R470" s="242"/>
      <c r="S470" s="242"/>
      <c r="T470" s="24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44" t="s">
        <v>220</v>
      </c>
      <c r="AU470" s="244" t="s">
        <v>81</v>
      </c>
      <c r="AV470" s="13" t="s">
        <v>79</v>
      </c>
      <c r="AW470" s="13" t="s">
        <v>32</v>
      </c>
      <c r="AX470" s="13" t="s">
        <v>71</v>
      </c>
      <c r="AY470" s="244" t="s">
        <v>209</v>
      </c>
    </row>
    <row r="471" s="14" customFormat="1">
      <c r="A471" s="14"/>
      <c r="B471" s="245"/>
      <c r="C471" s="246"/>
      <c r="D471" s="236" t="s">
        <v>220</v>
      </c>
      <c r="E471" s="247" t="s">
        <v>19</v>
      </c>
      <c r="F471" s="248" t="s">
        <v>3501</v>
      </c>
      <c r="G471" s="246"/>
      <c r="H471" s="249">
        <v>1</v>
      </c>
      <c r="I471" s="250"/>
      <c r="J471" s="246"/>
      <c r="K471" s="246"/>
      <c r="L471" s="251"/>
      <c r="M471" s="252"/>
      <c r="N471" s="253"/>
      <c r="O471" s="253"/>
      <c r="P471" s="253"/>
      <c r="Q471" s="253"/>
      <c r="R471" s="253"/>
      <c r="S471" s="253"/>
      <c r="T471" s="25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T471" s="255" t="s">
        <v>220</v>
      </c>
      <c r="AU471" s="255" t="s">
        <v>81</v>
      </c>
      <c r="AV471" s="14" t="s">
        <v>81</v>
      </c>
      <c r="AW471" s="14" t="s">
        <v>32</v>
      </c>
      <c r="AX471" s="14" t="s">
        <v>79</v>
      </c>
      <c r="AY471" s="255" t="s">
        <v>209</v>
      </c>
    </row>
    <row r="472" s="2" customFormat="1" ht="16.5" customHeight="1">
      <c r="A472" s="41"/>
      <c r="B472" s="42"/>
      <c r="C472" s="278" t="s">
        <v>632</v>
      </c>
      <c r="D472" s="278" t="s">
        <v>681</v>
      </c>
      <c r="E472" s="279" t="s">
        <v>3502</v>
      </c>
      <c r="F472" s="280" t="s">
        <v>3503</v>
      </c>
      <c r="G472" s="281" t="s">
        <v>214</v>
      </c>
      <c r="H472" s="282">
        <v>1</v>
      </c>
      <c r="I472" s="283"/>
      <c r="J472" s="284">
        <f>ROUND(I472*H472,2)</f>
        <v>0</v>
      </c>
      <c r="K472" s="280" t="s">
        <v>19</v>
      </c>
      <c r="L472" s="285"/>
      <c r="M472" s="286" t="s">
        <v>19</v>
      </c>
      <c r="N472" s="287" t="s">
        <v>42</v>
      </c>
      <c r="O472" s="87"/>
      <c r="P472" s="225">
        <f>O472*H472</f>
        <v>0</v>
      </c>
      <c r="Q472" s="225">
        <v>19.98</v>
      </c>
      <c r="R472" s="225">
        <f>Q472*H472</f>
        <v>19.98</v>
      </c>
      <c r="S472" s="225">
        <v>0</v>
      </c>
      <c r="T472" s="226">
        <f>S472*H472</f>
        <v>0</v>
      </c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R472" s="227" t="s">
        <v>250</v>
      </c>
      <c r="AT472" s="227" t="s">
        <v>681</v>
      </c>
      <c r="AU472" s="227" t="s">
        <v>81</v>
      </c>
      <c r="AY472" s="20" t="s">
        <v>209</v>
      </c>
      <c r="BE472" s="228">
        <f>IF(N472="základní",J472,0)</f>
        <v>0</v>
      </c>
      <c r="BF472" s="228">
        <f>IF(N472="snížená",J472,0)</f>
        <v>0</v>
      </c>
      <c r="BG472" s="228">
        <f>IF(N472="zákl. přenesená",J472,0)</f>
        <v>0</v>
      </c>
      <c r="BH472" s="228">
        <f>IF(N472="sníž. přenesená",J472,0)</f>
        <v>0</v>
      </c>
      <c r="BI472" s="228">
        <f>IF(N472="nulová",J472,0)</f>
        <v>0</v>
      </c>
      <c r="BJ472" s="20" t="s">
        <v>79</v>
      </c>
      <c r="BK472" s="228">
        <f>ROUND(I472*H472,2)</f>
        <v>0</v>
      </c>
      <c r="BL472" s="20" t="s">
        <v>216</v>
      </c>
      <c r="BM472" s="227" t="s">
        <v>3504</v>
      </c>
    </row>
    <row r="473" s="2" customFormat="1" ht="24.15" customHeight="1">
      <c r="A473" s="41"/>
      <c r="B473" s="42"/>
      <c r="C473" s="216" t="s">
        <v>638</v>
      </c>
      <c r="D473" s="216" t="s">
        <v>211</v>
      </c>
      <c r="E473" s="217" t="s">
        <v>3505</v>
      </c>
      <c r="F473" s="218" t="s">
        <v>3506</v>
      </c>
      <c r="G473" s="219" t="s">
        <v>214</v>
      </c>
      <c r="H473" s="220">
        <v>4</v>
      </c>
      <c r="I473" s="221"/>
      <c r="J473" s="222">
        <f>ROUND(I473*H473,2)</f>
        <v>0</v>
      </c>
      <c r="K473" s="218" t="s">
        <v>215</v>
      </c>
      <c r="L473" s="47"/>
      <c r="M473" s="223" t="s">
        <v>19</v>
      </c>
      <c r="N473" s="224" t="s">
        <v>42</v>
      </c>
      <c r="O473" s="87"/>
      <c r="P473" s="225">
        <f>O473*H473</f>
        <v>0</v>
      </c>
      <c r="Q473" s="225">
        <v>0</v>
      </c>
      <c r="R473" s="225">
        <f>Q473*H473</f>
        <v>0</v>
      </c>
      <c r="S473" s="225">
        <v>0</v>
      </c>
      <c r="T473" s="226">
        <f>S473*H473</f>
        <v>0</v>
      </c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R473" s="227" t="s">
        <v>216</v>
      </c>
      <c r="AT473" s="227" t="s">
        <v>211</v>
      </c>
      <c r="AU473" s="227" t="s">
        <v>81</v>
      </c>
      <c r="AY473" s="20" t="s">
        <v>209</v>
      </c>
      <c r="BE473" s="228">
        <f>IF(N473="základní",J473,0)</f>
        <v>0</v>
      </c>
      <c r="BF473" s="228">
        <f>IF(N473="snížená",J473,0)</f>
        <v>0</v>
      </c>
      <c r="BG473" s="228">
        <f>IF(N473="zákl. přenesená",J473,0)</f>
        <v>0</v>
      </c>
      <c r="BH473" s="228">
        <f>IF(N473="sníž. přenesená",J473,0)</f>
        <v>0</v>
      </c>
      <c r="BI473" s="228">
        <f>IF(N473="nulová",J473,0)</f>
        <v>0</v>
      </c>
      <c r="BJ473" s="20" t="s">
        <v>79</v>
      </c>
      <c r="BK473" s="228">
        <f>ROUND(I473*H473,2)</f>
        <v>0</v>
      </c>
      <c r="BL473" s="20" t="s">
        <v>216</v>
      </c>
      <c r="BM473" s="227" t="s">
        <v>3507</v>
      </c>
    </row>
    <row r="474" s="2" customFormat="1">
      <c r="A474" s="41"/>
      <c r="B474" s="42"/>
      <c r="C474" s="43"/>
      <c r="D474" s="229" t="s">
        <v>218</v>
      </c>
      <c r="E474" s="43"/>
      <c r="F474" s="230" t="s">
        <v>3508</v>
      </c>
      <c r="G474" s="43"/>
      <c r="H474" s="43"/>
      <c r="I474" s="231"/>
      <c r="J474" s="43"/>
      <c r="K474" s="43"/>
      <c r="L474" s="47"/>
      <c r="M474" s="232"/>
      <c r="N474" s="233"/>
      <c r="O474" s="87"/>
      <c r="P474" s="87"/>
      <c r="Q474" s="87"/>
      <c r="R474" s="87"/>
      <c r="S474" s="87"/>
      <c r="T474" s="88"/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T474" s="20" t="s">
        <v>218</v>
      </c>
      <c r="AU474" s="20" t="s">
        <v>81</v>
      </c>
    </row>
    <row r="475" s="13" customFormat="1">
      <c r="A475" s="13"/>
      <c r="B475" s="234"/>
      <c r="C475" s="235"/>
      <c r="D475" s="236" t="s">
        <v>220</v>
      </c>
      <c r="E475" s="237" t="s">
        <v>19</v>
      </c>
      <c r="F475" s="238" t="s">
        <v>221</v>
      </c>
      <c r="G475" s="235"/>
      <c r="H475" s="237" t="s">
        <v>19</v>
      </c>
      <c r="I475" s="239"/>
      <c r="J475" s="235"/>
      <c r="K475" s="235"/>
      <c r="L475" s="240"/>
      <c r="M475" s="241"/>
      <c r="N475" s="242"/>
      <c r="O475" s="242"/>
      <c r="P475" s="242"/>
      <c r="Q475" s="242"/>
      <c r="R475" s="242"/>
      <c r="S475" s="242"/>
      <c r="T475" s="24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44" t="s">
        <v>220</v>
      </c>
      <c r="AU475" s="244" t="s">
        <v>81</v>
      </c>
      <c r="AV475" s="13" t="s">
        <v>79</v>
      </c>
      <c r="AW475" s="13" t="s">
        <v>32</v>
      </c>
      <c r="AX475" s="13" t="s">
        <v>71</v>
      </c>
      <c r="AY475" s="244" t="s">
        <v>209</v>
      </c>
    </row>
    <row r="476" s="13" customFormat="1">
      <c r="A476" s="13"/>
      <c r="B476" s="234"/>
      <c r="C476" s="235"/>
      <c r="D476" s="236" t="s">
        <v>220</v>
      </c>
      <c r="E476" s="237" t="s">
        <v>19</v>
      </c>
      <c r="F476" s="238" t="s">
        <v>3403</v>
      </c>
      <c r="G476" s="235"/>
      <c r="H476" s="237" t="s">
        <v>19</v>
      </c>
      <c r="I476" s="239"/>
      <c r="J476" s="235"/>
      <c r="K476" s="235"/>
      <c r="L476" s="240"/>
      <c r="M476" s="241"/>
      <c r="N476" s="242"/>
      <c r="O476" s="242"/>
      <c r="P476" s="242"/>
      <c r="Q476" s="242"/>
      <c r="R476" s="242"/>
      <c r="S476" s="242"/>
      <c r="T476" s="24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44" t="s">
        <v>220</v>
      </c>
      <c r="AU476" s="244" t="s">
        <v>81</v>
      </c>
      <c r="AV476" s="13" t="s">
        <v>79</v>
      </c>
      <c r="AW476" s="13" t="s">
        <v>32</v>
      </c>
      <c r="AX476" s="13" t="s">
        <v>71</v>
      </c>
      <c r="AY476" s="244" t="s">
        <v>209</v>
      </c>
    </row>
    <row r="477" s="14" customFormat="1">
      <c r="A477" s="14"/>
      <c r="B477" s="245"/>
      <c r="C477" s="246"/>
      <c r="D477" s="236" t="s">
        <v>220</v>
      </c>
      <c r="E477" s="247" t="s">
        <v>19</v>
      </c>
      <c r="F477" s="248" t="s">
        <v>3490</v>
      </c>
      <c r="G477" s="246"/>
      <c r="H477" s="249">
        <v>3</v>
      </c>
      <c r="I477" s="250"/>
      <c r="J477" s="246"/>
      <c r="K477" s="246"/>
      <c r="L477" s="251"/>
      <c r="M477" s="252"/>
      <c r="N477" s="253"/>
      <c r="O477" s="253"/>
      <c r="P477" s="253"/>
      <c r="Q477" s="253"/>
      <c r="R477" s="253"/>
      <c r="S477" s="253"/>
      <c r="T477" s="25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55" t="s">
        <v>220</v>
      </c>
      <c r="AU477" s="255" t="s">
        <v>81</v>
      </c>
      <c r="AV477" s="14" t="s">
        <v>81</v>
      </c>
      <c r="AW477" s="14" t="s">
        <v>32</v>
      </c>
      <c r="AX477" s="14" t="s">
        <v>71</v>
      </c>
      <c r="AY477" s="255" t="s">
        <v>209</v>
      </c>
    </row>
    <row r="478" s="14" customFormat="1">
      <c r="A478" s="14"/>
      <c r="B478" s="245"/>
      <c r="C478" s="246"/>
      <c r="D478" s="236" t="s">
        <v>220</v>
      </c>
      <c r="E478" s="247" t="s">
        <v>19</v>
      </c>
      <c r="F478" s="248" t="s">
        <v>3501</v>
      </c>
      <c r="G478" s="246"/>
      <c r="H478" s="249">
        <v>1</v>
      </c>
      <c r="I478" s="250"/>
      <c r="J478" s="246"/>
      <c r="K478" s="246"/>
      <c r="L478" s="251"/>
      <c r="M478" s="252"/>
      <c r="N478" s="253"/>
      <c r="O478" s="253"/>
      <c r="P478" s="253"/>
      <c r="Q478" s="253"/>
      <c r="R478" s="253"/>
      <c r="S478" s="253"/>
      <c r="T478" s="25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T478" s="255" t="s">
        <v>220</v>
      </c>
      <c r="AU478" s="255" t="s">
        <v>81</v>
      </c>
      <c r="AV478" s="14" t="s">
        <v>81</v>
      </c>
      <c r="AW478" s="14" t="s">
        <v>32</v>
      </c>
      <c r="AX478" s="14" t="s">
        <v>71</v>
      </c>
      <c r="AY478" s="255" t="s">
        <v>209</v>
      </c>
    </row>
    <row r="479" s="15" customFormat="1">
      <c r="A479" s="15"/>
      <c r="B479" s="256"/>
      <c r="C479" s="257"/>
      <c r="D479" s="236" t="s">
        <v>220</v>
      </c>
      <c r="E479" s="258" t="s">
        <v>19</v>
      </c>
      <c r="F479" s="259" t="s">
        <v>271</v>
      </c>
      <c r="G479" s="257"/>
      <c r="H479" s="260">
        <v>4</v>
      </c>
      <c r="I479" s="261"/>
      <c r="J479" s="257"/>
      <c r="K479" s="257"/>
      <c r="L479" s="262"/>
      <c r="M479" s="263"/>
      <c r="N479" s="264"/>
      <c r="O479" s="264"/>
      <c r="P479" s="264"/>
      <c r="Q479" s="264"/>
      <c r="R479" s="264"/>
      <c r="S479" s="264"/>
      <c r="T479" s="26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T479" s="266" t="s">
        <v>220</v>
      </c>
      <c r="AU479" s="266" t="s">
        <v>81</v>
      </c>
      <c r="AV479" s="15" t="s">
        <v>216</v>
      </c>
      <c r="AW479" s="15" t="s">
        <v>32</v>
      </c>
      <c r="AX479" s="15" t="s">
        <v>79</v>
      </c>
      <c r="AY479" s="266" t="s">
        <v>209</v>
      </c>
    </row>
    <row r="480" s="2" customFormat="1" ht="21.75" customHeight="1">
      <c r="A480" s="41"/>
      <c r="B480" s="42"/>
      <c r="C480" s="278" t="s">
        <v>643</v>
      </c>
      <c r="D480" s="278" t="s">
        <v>681</v>
      </c>
      <c r="E480" s="279" t="s">
        <v>3509</v>
      </c>
      <c r="F480" s="280" t="s">
        <v>3510</v>
      </c>
      <c r="G480" s="281" t="s">
        <v>214</v>
      </c>
      <c r="H480" s="282">
        <v>2</v>
      </c>
      <c r="I480" s="283"/>
      <c r="J480" s="284">
        <f>ROUND(I480*H480,2)</f>
        <v>0</v>
      </c>
      <c r="K480" s="280" t="s">
        <v>19</v>
      </c>
      <c r="L480" s="285"/>
      <c r="M480" s="286" t="s">
        <v>19</v>
      </c>
      <c r="N480" s="287" t="s">
        <v>42</v>
      </c>
      <c r="O480" s="87"/>
      <c r="P480" s="225">
        <f>O480*H480</f>
        <v>0</v>
      </c>
      <c r="Q480" s="225">
        <v>5.5499999999999998</v>
      </c>
      <c r="R480" s="225">
        <f>Q480*H480</f>
        <v>11.1</v>
      </c>
      <c r="S480" s="225">
        <v>0</v>
      </c>
      <c r="T480" s="226">
        <f>S480*H480</f>
        <v>0</v>
      </c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R480" s="227" t="s">
        <v>250</v>
      </c>
      <c r="AT480" s="227" t="s">
        <v>681</v>
      </c>
      <c r="AU480" s="227" t="s">
        <v>81</v>
      </c>
      <c r="AY480" s="20" t="s">
        <v>209</v>
      </c>
      <c r="BE480" s="228">
        <f>IF(N480="základní",J480,0)</f>
        <v>0</v>
      </c>
      <c r="BF480" s="228">
        <f>IF(N480="snížená",J480,0)</f>
        <v>0</v>
      </c>
      <c r="BG480" s="228">
        <f>IF(N480="zákl. přenesená",J480,0)</f>
        <v>0</v>
      </c>
      <c r="BH480" s="228">
        <f>IF(N480="sníž. přenesená",J480,0)</f>
        <v>0</v>
      </c>
      <c r="BI480" s="228">
        <f>IF(N480="nulová",J480,0)</f>
        <v>0</v>
      </c>
      <c r="BJ480" s="20" t="s">
        <v>79</v>
      </c>
      <c r="BK480" s="228">
        <f>ROUND(I480*H480,2)</f>
        <v>0</v>
      </c>
      <c r="BL480" s="20" t="s">
        <v>216</v>
      </c>
      <c r="BM480" s="227" t="s">
        <v>3511</v>
      </c>
    </row>
    <row r="481" s="2" customFormat="1" ht="24.15" customHeight="1">
      <c r="A481" s="41"/>
      <c r="B481" s="42"/>
      <c r="C481" s="278" t="s">
        <v>649</v>
      </c>
      <c r="D481" s="278" t="s">
        <v>681</v>
      </c>
      <c r="E481" s="279" t="s">
        <v>3512</v>
      </c>
      <c r="F481" s="280" t="s">
        <v>3513</v>
      </c>
      <c r="G481" s="281" t="s">
        <v>214</v>
      </c>
      <c r="H481" s="282">
        <v>1</v>
      </c>
      <c r="I481" s="283"/>
      <c r="J481" s="284">
        <f>ROUND(I481*H481,2)</f>
        <v>0</v>
      </c>
      <c r="K481" s="280" t="s">
        <v>19</v>
      </c>
      <c r="L481" s="285"/>
      <c r="M481" s="286" t="s">
        <v>19</v>
      </c>
      <c r="N481" s="287" t="s">
        <v>42</v>
      </c>
      <c r="O481" s="87"/>
      <c r="P481" s="225">
        <f>O481*H481</f>
        <v>0</v>
      </c>
      <c r="Q481" s="225">
        <v>7.3700000000000001</v>
      </c>
      <c r="R481" s="225">
        <f>Q481*H481</f>
        <v>7.3700000000000001</v>
      </c>
      <c r="S481" s="225">
        <v>0</v>
      </c>
      <c r="T481" s="226">
        <f>S481*H481</f>
        <v>0</v>
      </c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R481" s="227" t="s">
        <v>250</v>
      </c>
      <c r="AT481" s="227" t="s">
        <v>681</v>
      </c>
      <c r="AU481" s="227" t="s">
        <v>81</v>
      </c>
      <c r="AY481" s="20" t="s">
        <v>209</v>
      </c>
      <c r="BE481" s="228">
        <f>IF(N481="základní",J481,0)</f>
        <v>0</v>
      </c>
      <c r="BF481" s="228">
        <f>IF(N481="snížená",J481,0)</f>
        <v>0</v>
      </c>
      <c r="BG481" s="228">
        <f>IF(N481="zákl. přenesená",J481,0)</f>
        <v>0</v>
      </c>
      <c r="BH481" s="228">
        <f>IF(N481="sníž. přenesená",J481,0)</f>
        <v>0</v>
      </c>
      <c r="BI481" s="228">
        <f>IF(N481="nulová",J481,0)</f>
        <v>0</v>
      </c>
      <c r="BJ481" s="20" t="s">
        <v>79</v>
      </c>
      <c r="BK481" s="228">
        <f>ROUND(I481*H481,2)</f>
        <v>0</v>
      </c>
      <c r="BL481" s="20" t="s">
        <v>216</v>
      </c>
      <c r="BM481" s="227" t="s">
        <v>3514</v>
      </c>
    </row>
    <row r="482" s="2" customFormat="1" ht="16.5" customHeight="1">
      <c r="A482" s="41"/>
      <c r="B482" s="42"/>
      <c r="C482" s="278" t="s">
        <v>656</v>
      </c>
      <c r="D482" s="278" t="s">
        <v>681</v>
      </c>
      <c r="E482" s="279" t="s">
        <v>3515</v>
      </c>
      <c r="F482" s="280" t="s">
        <v>3516</v>
      </c>
      <c r="G482" s="281" t="s">
        <v>214</v>
      </c>
      <c r="H482" s="282">
        <v>1</v>
      </c>
      <c r="I482" s="283"/>
      <c r="J482" s="284">
        <f>ROUND(I482*H482,2)</f>
        <v>0</v>
      </c>
      <c r="K482" s="280" t="s">
        <v>19</v>
      </c>
      <c r="L482" s="285"/>
      <c r="M482" s="286" t="s">
        <v>19</v>
      </c>
      <c r="N482" s="287" t="s">
        <v>42</v>
      </c>
      <c r="O482" s="87"/>
      <c r="P482" s="225">
        <f>O482*H482</f>
        <v>0</v>
      </c>
      <c r="Q482" s="225">
        <v>10.19</v>
      </c>
      <c r="R482" s="225">
        <f>Q482*H482</f>
        <v>10.19</v>
      </c>
      <c r="S482" s="225">
        <v>0</v>
      </c>
      <c r="T482" s="226">
        <f>S482*H482</f>
        <v>0</v>
      </c>
      <c r="U482" s="41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R482" s="227" t="s">
        <v>250</v>
      </c>
      <c r="AT482" s="227" t="s">
        <v>681</v>
      </c>
      <c r="AU482" s="227" t="s">
        <v>81</v>
      </c>
      <c r="AY482" s="20" t="s">
        <v>209</v>
      </c>
      <c r="BE482" s="228">
        <f>IF(N482="základní",J482,0)</f>
        <v>0</v>
      </c>
      <c r="BF482" s="228">
        <f>IF(N482="snížená",J482,0)</f>
        <v>0</v>
      </c>
      <c r="BG482" s="228">
        <f>IF(N482="zákl. přenesená",J482,0)</f>
        <v>0</v>
      </c>
      <c r="BH482" s="228">
        <f>IF(N482="sníž. přenesená",J482,0)</f>
        <v>0</v>
      </c>
      <c r="BI482" s="228">
        <f>IF(N482="nulová",J482,0)</f>
        <v>0</v>
      </c>
      <c r="BJ482" s="20" t="s">
        <v>79</v>
      </c>
      <c r="BK482" s="228">
        <f>ROUND(I482*H482,2)</f>
        <v>0</v>
      </c>
      <c r="BL482" s="20" t="s">
        <v>216</v>
      </c>
      <c r="BM482" s="227" t="s">
        <v>3517</v>
      </c>
    </row>
    <row r="483" s="12" customFormat="1" ht="22.8" customHeight="1">
      <c r="A483" s="12"/>
      <c r="B483" s="200"/>
      <c r="C483" s="201"/>
      <c r="D483" s="202" t="s">
        <v>70</v>
      </c>
      <c r="E483" s="214" t="s">
        <v>236</v>
      </c>
      <c r="F483" s="214" t="s">
        <v>759</v>
      </c>
      <c r="G483" s="201"/>
      <c r="H483" s="201"/>
      <c r="I483" s="204"/>
      <c r="J483" s="215">
        <f>BK483</f>
        <v>0</v>
      </c>
      <c r="K483" s="201"/>
      <c r="L483" s="206"/>
      <c r="M483" s="207"/>
      <c r="N483" s="208"/>
      <c r="O483" s="208"/>
      <c r="P483" s="209">
        <f>SUM(P484:P509)</f>
        <v>0</v>
      </c>
      <c r="Q483" s="208"/>
      <c r="R483" s="209">
        <f>SUM(R484:R509)</f>
        <v>17.585680799999999</v>
      </c>
      <c r="S483" s="208"/>
      <c r="T483" s="210">
        <f>SUM(T484:T509)</f>
        <v>0</v>
      </c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R483" s="211" t="s">
        <v>79</v>
      </c>
      <c r="AT483" s="212" t="s">
        <v>70</v>
      </c>
      <c r="AU483" s="212" t="s">
        <v>79</v>
      </c>
      <c r="AY483" s="211" t="s">
        <v>209</v>
      </c>
      <c r="BK483" s="213">
        <f>SUM(BK484:BK509)</f>
        <v>0</v>
      </c>
    </row>
    <row r="484" s="2" customFormat="1" ht="21.75" customHeight="1">
      <c r="A484" s="41"/>
      <c r="B484" s="42"/>
      <c r="C484" s="216" t="s">
        <v>663</v>
      </c>
      <c r="D484" s="216" t="s">
        <v>211</v>
      </c>
      <c r="E484" s="217" t="s">
        <v>1673</v>
      </c>
      <c r="F484" s="218" t="s">
        <v>1674</v>
      </c>
      <c r="G484" s="219" t="s">
        <v>258</v>
      </c>
      <c r="H484" s="220">
        <v>144</v>
      </c>
      <c r="I484" s="221"/>
      <c r="J484" s="222">
        <f>ROUND(I484*H484,2)</f>
        <v>0</v>
      </c>
      <c r="K484" s="218" t="s">
        <v>215</v>
      </c>
      <c r="L484" s="47"/>
      <c r="M484" s="223" t="s">
        <v>19</v>
      </c>
      <c r="N484" s="224" t="s">
        <v>42</v>
      </c>
      <c r="O484" s="87"/>
      <c r="P484" s="225">
        <f>O484*H484</f>
        <v>0</v>
      </c>
      <c r="Q484" s="225">
        <v>0</v>
      </c>
      <c r="R484" s="225">
        <f>Q484*H484</f>
        <v>0</v>
      </c>
      <c r="S484" s="225">
        <v>0</v>
      </c>
      <c r="T484" s="226">
        <f>S484*H484</f>
        <v>0</v>
      </c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R484" s="227" t="s">
        <v>216</v>
      </c>
      <c r="AT484" s="227" t="s">
        <v>211</v>
      </c>
      <c r="AU484" s="227" t="s">
        <v>81</v>
      </c>
      <c r="AY484" s="20" t="s">
        <v>209</v>
      </c>
      <c r="BE484" s="228">
        <f>IF(N484="základní",J484,0)</f>
        <v>0</v>
      </c>
      <c r="BF484" s="228">
        <f>IF(N484="snížená",J484,0)</f>
        <v>0</v>
      </c>
      <c r="BG484" s="228">
        <f>IF(N484="zákl. přenesená",J484,0)</f>
        <v>0</v>
      </c>
      <c r="BH484" s="228">
        <f>IF(N484="sníž. přenesená",J484,0)</f>
        <v>0</v>
      </c>
      <c r="BI484" s="228">
        <f>IF(N484="nulová",J484,0)</f>
        <v>0</v>
      </c>
      <c r="BJ484" s="20" t="s">
        <v>79</v>
      </c>
      <c r="BK484" s="228">
        <f>ROUND(I484*H484,2)</f>
        <v>0</v>
      </c>
      <c r="BL484" s="20" t="s">
        <v>216</v>
      </c>
      <c r="BM484" s="227" t="s">
        <v>3518</v>
      </c>
    </row>
    <row r="485" s="2" customFormat="1">
      <c r="A485" s="41"/>
      <c r="B485" s="42"/>
      <c r="C485" s="43"/>
      <c r="D485" s="229" t="s">
        <v>218</v>
      </c>
      <c r="E485" s="43"/>
      <c r="F485" s="230" t="s">
        <v>1676</v>
      </c>
      <c r="G485" s="43"/>
      <c r="H485" s="43"/>
      <c r="I485" s="231"/>
      <c r="J485" s="43"/>
      <c r="K485" s="43"/>
      <c r="L485" s="47"/>
      <c r="M485" s="232"/>
      <c r="N485" s="233"/>
      <c r="O485" s="87"/>
      <c r="P485" s="87"/>
      <c r="Q485" s="87"/>
      <c r="R485" s="87"/>
      <c r="S485" s="87"/>
      <c r="T485" s="88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T485" s="20" t="s">
        <v>218</v>
      </c>
      <c r="AU485" s="20" t="s">
        <v>81</v>
      </c>
    </row>
    <row r="486" s="13" customFormat="1">
      <c r="A486" s="13"/>
      <c r="B486" s="234"/>
      <c r="C486" s="235"/>
      <c r="D486" s="236" t="s">
        <v>220</v>
      </c>
      <c r="E486" s="237" t="s">
        <v>19</v>
      </c>
      <c r="F486" s="238" t="s">
        <v>221</v>
      </c>
      <c r="G486" s="235"/>
      <c r="H486" s="237" t="s">
        <v>19</v>
      </c>
      <c r="I486" s="239"/>
      <c r="J486" s="235"/>
      <c r="K486" s="235"/>
      <c r="L486" s="240"/>
      <c r="M486" s="241"/>
      <c r="N486" s="242"/>
      <c r="O486" s="242"/>
      <c r="P486" s="242"/>
      <c r="Q486" s="242"/>
      <c r="R486" s="242"/>
      <c r="S486" s="242"/>
      <c r="T486" s="24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44" t="s">
        <v>220</v>
      </c>
      <c r="AU486" s="244" t="s">
        <v>81</v>
      </c>
      <c r="AV486" s="13" t="s">
        <v>79</v>
      </c>
      <c r="AW486" s="13" t="s">
        <v>32</v>
      </c>
      <c r="AX486" s="13" t="s">
        <v>71</v>
      </c>
      <c r="AY486" s="244" t="s">
        <v>209</v>
      </c>
    </row>
    <row r="487" s="13" customFormat="1">
      <c r="A487" s="13"/>
      <c r="B487" s="234"/>
      <c r="C487" s="235"/>
      <c r="D487" s="236" t="s">
        <v>220</v>
      </c>
      <c r="E487" s="237" t="s">
        <v>19</v>
      </c>
      <c r="F487" s="238" t="s">
        <v>3165</v>
      </c>
      <c r="G487" s="235"/>
      <c r="H487" s="237" t="s">
        <v>19</v>
      </c>
      <c r="I487" s="239"/>
      <c r="J487" s="235"/>
      <c r="K487" s="235"/>
      <c r="L487" s="240"/>
      <c r="M487" s="241"/>
      <c r="N487" s="242"/>
      <c r="O487" s="242"/>
      <c r="P487" s="242"/>
      <c r="Q487" s="242"/>
      <c r="R487" s="242"/>
      <c r="S487" s="242"/>
      <c r="T487" s="24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44" t="s">
        <v>220</v>
      </c>
      <c r="AU487" s="244" t="s">
        <v>81</v>
      </c>
      <c r="AV487" s="13" t="s">
        <v>79</v>
      </c>
      <c r="AW487" s="13" t="s">
        <v>32</v>
      </c>
      <c r="AX487" s="13" t="s">
        <v>71</v>
      </c>
      <c r="AY487" s="244" t="s">
        <v>209</v>
      </c>
    </row>
    <row r="488" s="13" customFormat="1">
      <c r="A488" s="13"/>
      <c r="B488" s="234"/>
      <c r="C488" s="235"/>
      <c r="D488" s="236" t="s">
        <v>220</v>
      </c>
      <c r="E488" s="237" t="s">
        <v>19</v>
      </c>
      <c r="F488" s="238" t="s">
        <v>3293</v>
      </c>
      <c r="G488" s="235"/>
      <c r="H488" s="237" t="s">
        <v>19</v>
      </c>
      <c r="I488" s="239"/>
      <c r="J488" s="235"/>
      <c r="K488" s="235"/>
      <c r="L488" s="240"/>
      <c r="M488" s="241"/>
      <c r="N488" s="242"/>
      <c r="O488" s="242"/>
      <c r="P488" s="242"/>
      <c r="Q488" s="242"/>
      <c r="R488" s="242"/>
      <c r="S488" s="242"/>
      <c r="T488" s="24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4" t="s">
        <v>220</v>
      </c>
      <c r="AU488" s="244" t="s">
        <v>81</v>
      </c>
      <c r="AV488" s="13" t="s">
        <v>79</v>
      </c>
      <c r="AW488" s="13" t="s">
        <v>32</v>
      </c>
      <c r="AX488" s="13" t="s">
        <v>71</v>
      </c>
      <c r="AY488" s="244" t="s">
        <v>209</v>
      </c>
    </row>
    <row r="489" s="13" customFormat="1">
      <c r="A489" s="13"/>
      <c r="B489" s="234"/>
      <c r="C489" s="235"/>
      <c r="D489" s="236" t="s">
        <v>220</v>
      </c>
      <c r="E489" s="237" t="s">
        <v>19</v>
      </c>
      <c r="F489" s="238" t="s">
        <v>3316</v>
      </c>
      <c r="G489" s="235"/>
      <c r="H489" s="237" t="s">
        <v>19</v>
      </c>
      <c r="I489" s="239"/>
      <c r="J489" s="235"/>
      <c r="K489" s="235"/>
      <c r="L489" s="240"/>
      <c r="M489" s="241"/>
      <c r="N489" s="242"/>
      <c r="O489" s="242"/>
      <c r="P489" s="242"/>
      <c r="Q489" s="242"/>
      <c r="R489" s="242"/>
      <c r="S489" s="242"/>
      <c r="T489" s="24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44" t="s">
        <v>220</v>
      </c>
      <c r="AU489" s="244" t="s">
        <v>81</v>
      </c>
      <c r="AV489" s="13" t="s">
        <v>79</v>
      </c>
      <c r="AW489" s="13" t="s">
        <v>32</v>
      </c>
      <c r="AX489" s="13" t="s">
        <v>71</v>
      </c>
      <c r="AY489" s="244" t="s">
        <v>209</v>
      </c>
    </row>
    <row r="490" s="13" customFormat="1">
      <c r="A490" s="13"/>
      <c r="B490" s="234"/>
      <c r="C490" s="235"/>
      <c r="D490" s="236" t="s">
        <v>220</v>
      </c>
      <c r="E490" s="237" t="s">
        <v>19</v>
      </c>
      <c r="F490" s="238" t="s">
        <v>3519</v>
      </c>
      <c r="G490" s="235"/>
      <c r="H490" s="237" t="s">
        <v>19</v>
      </c>
      <c r="I490" s="239"/>
      <c r="J490" s="235"/>
      <c r="K490" s="235"/>
      <c r="L490" s="240"/>
      <c r="M490" s="241"/>
      <c r="N490" s="242"/>
      <c r="O490" s="242"/>
      <c r="P490" s="242"/>
      <c r="Q490" s="242"/>
      <c r="R490" s="242"/>
      <c r="S490" s="242"/>
      <c r="T490" s="24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44" t="s">
        <v>220</v>
      </c>
      <c r="AU490" s="244" t="s">
        <v>81</v>
      </c>
      <c r="AV490" s="13" t="s">
        <v>79</v>
      </c>
      <c r="AW490" s="13" t="s">
        <v>32</v>
      </c>
      <c r="AX490" s="13" t="s">
        <v>71</v>
      </c>
      <c r="AY490" s="244" t="s">
        <v>209</v>
      </c>
    </row>
    <row r="491" s="13" customFormat="1">
      <c r="A491" s="13"/>
      <c r="B491" s="234"/>
      <c r="C491" s="235"/>
      <c r="D491" s="236" t="s">
        <v>220</v>
      </c>
      <c r="E491" s="237" t="s">
        <v>19</v>
      </c>
      <c r="F491" s="238" t="s">
        <v>3520</v>
      </c>
      <c r="G491" s="235"/>
      <c r="H491" s="237" t="s">
        <v>19</v>
      </c>
      <c r="I491" s="239"/>
      <c r="J491" s="235"/>
      <c r="K491" s="235"/>
      <c r="L491" s="240"/>
      <c r="M491" s="241"/>
      <c r="N491" s="242"/>
      <c r="O491" s="242"/>
      <c r="P491" s="242"/>
      <c r="Q491" s="242"/>
      <c r="R491" s="242"/>
      <c r="S491" s="242"/>
      <c r="T491" s="24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44" t="s">
        <v>220</v>
      </c>
      <c r="AU491" s="244" t="s">
        <v>81</v>
      </c>
      <c r="AV491" s="13" t="s">
        <v>79</v>
      </c>
      <c r="AW491" s="13" t="s">
        <v>32</v>
      </c>
      <c r="AX491" s="13" t="s">
        <v>71</v>
      </c>
      <c r="AY491" s="244" t="s">
        <v>209</v>
      </c>
    </row>
    <row r="492" s="14" customFormat="1">
      <c r="A492" s="14"/>
      <c r="B492" s="245"/>
      <c r="C492" s="246"/>
      <c r="D492" s="236" t="s">
        <v>220</v>
      </c>
      <c r="E492" s="247" t="s">
        <v>19</v>
      </c>
      <c r="F492" s="248" t="s">
        <v>3521</v>
      </c>
      <c r="G492" s="246"/>
      <c r="H492" s="249">
        <v>144</v>
      </c>
      <c r="I492" s="250"/>
      <c r="J492" s="246"/>
      <c r="K492" s="246"/>
      <c r="L492" s="251"/>
      <c r="M492" s="252"/>
      <c r="N492" s="253"/>
      <c r="O492" s="253"/>
      <c r="P492" s="253"/>
      <c r="Q492" s="253"/>
      <c r="R492" s="253"/>
      <c r="S492" s="253"/>
      <c r="T492" s="25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55" t="s">
        <v>220</v>
      </c>
      <c r="AU492" s="255" t="s">
        <v>81</v>
      </c>
      <c r="AV492" s="14" t="s">
        <v>81</v>
      </c>
      <c r="AW492" s="14" t="s">
        <v>32</v>
      </c>
      <c r="AX492" s="14" t="s">
        <v>79</v>
      </c>
      <c r="AY492" s="255" t="s">
        <v>209</v>
      </c>
    </row>
    <row r="493" s="2" customFormat="1" ht="21.75" customHeight="1">
      <c r="A493" s="41"/>
      <c r="B493" s="42"/>
      <c r="C493" s="216" t="s">
        <v>669</v>
      </c>
      <c r="D493" s="216" t="s">
        <v>211</v>
      </c>
      <c r="E493" s="217" t="s">
        <v>3522</v>
      </c>
      <c r="F493" s="218" t="s">
        <v>3523</v>
      </c>
      <c r="G493" s="219" t="s">
        <v>258</v>
      </c>
      <c r="H493" s="220">
        <v>60.039999999999999</v>
      </c>
      <c r="I493" s="221"/>
      <c r="J493" s="222">
        <f>ROUND(I493*H493,2)</f>
        <v>0</v>
      </c>
      <c r="K493" s="218" t="s">
        <v>215</v>
      </c>
      <c r="L493" s="47"/>
      <c r="M493" s="223" t="s">
        <v>19</v>
      </c>
      <c r="N493" s="224" t="s">
        <v>42</v>
      </c>
      <c r="O493" s="87"/>
      <c r="P493" s="225">
        <f>O493*H493</f>
        <v>0</v>
      </c>
      <c r="Q493" s="225">
        <v>0</v>
      </c>
      <c r="R493" s="225">
        <f>Q493*H493</f>
        <v>0</v>
      </c>
      <c r="S493" s="225">
        <v>0</v>
      </c>
      <c r="T493" s="226">
        <f>S493*H493</f>
        <v>0</v>
      </c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R493" s="227" t="s">
        <v>216</v>
      </c>
      <c r="AT493" s="227" t="s">
        <v>211</v>
      </c>
      <c r="AU493" s="227" t="s">
        <v>81</v>
      </c>
      <c r="AY493" s="20" t="s">
        <v>209</v>
      </c>
      <c r="BE493" s="228">
        <f>IF(N493="základní",J493,0)</f>
        <v>0</v>
      </c>
      <c r="BF493" s="228">
        <f>IF(N493="snížená",J493,0)</f>
        <v>0</v>
      </c>
      <c r="BG493" s="228">
        <f>IF(N493="zákl. přenesená",J493,0)</f>
        <v>0</v>
      </c>
      <c r="BH493" s="228">
        <f>IF(N493="sníž. přenesená",J493,0)</f>
        <v>0</v>
      </c>
      <c r="BI493" s="228">
        <f>IF(N493="nulová",J493,0)</f>
        <v>0</v>
      </c>
      <c r="BJ493" s="20" t="s">
        <v>79</v>
      </c>
      <c r="BK493" s="228">
        <f>ROUND(I493*H493,2)</f>
        <v>0</v>
      </c>
      <c r="BL493" s="20" t="s">
        <v>216</v>
      </c>
      <c r="BM493" s="227" t="s">
        <v>3524</v>
      </c>
    </row>
    <row r="494" s="2" customFormat="1">
      <c r="A494" s="41"/>
      <c r="B494" s="42"/>
      <c r="C494" s="43"/>
      <c r="D494" s="229" t="s">
        <v>218</v>
      </c>
      <c r="E494" s="43"/>
      <c r="F494" s="230" t="s">
        <v>3525</v>
      </c>
      <c r="G494" s="43"/>
      <c r="H494" s="43"/>
      <c r="I494" s="231"/>
      <c r="J494" s="43"/>
      <c r="K494" s="43"/>
      <c r="L494" s="47"/>
      <c r="M494" s="232"/>
      <c r="N494" s="233"/>
      <c r="O494" s="87"/>
      <c r="P494" s="87"/>
      <c r="Q494" s="87"/>
      <c r="R494" s="87"/>
      <c r="S494" s="87"/>
      <c r="T494" s="88"/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T494" s="20" t="s">
        <v>218</v>
      </c>
      <c r="AU494" s="20" t="s">
        <v>81</v>
      </c>
    </row>
    <row r="495" s="13" customFormat="1">
      <c r="A495" s="13"/>
      <c r="B495" s="234"/>
      <c r="C495" s="235"/>
      <c r="D495" s="236" t="s">
        <v>220</v>
      </c>
      <c r="E495" s="237" t="s">
        <v>19</v>
      </c>
      <c r="F495" s="238" t="s">
        <v>221</v>
      </c>
      <c r="G495" s="235"/>
      <c r="H495" s="237" t="s">
        <v>19</v>
      </c>
      <c r="I495" s="239"/>
      <c r="J495" s="235"/>
      <c r="K495" s="235"/>
      <c r="L495" s="240"/>
      <c r="M495" s="241"/>
      <c r="N495" s="242"/>
      <c r="O495" s="242"/>
      <c r="P495" s="242"/>
      <c r="Q495" s="242"/>
      <c r="R495" s="242"/>
      <c r="S495" s="242"/>
      <c r="T495" s="24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44" t="s">
        <v>220</v>
      </c>
      <c r="AU495" s="244" t="s">
        <v>81</v>
      </c>
      <c r="AV495" s="13" t="s">
        <v>79</v>
      </c>
      <c r="AW495" s="13" t="s">
        <v>32</v>
      </c>
      <c r="AX495" s="13" t="s">
        <v>71</v>
      </c>
      <c r="AY495" s="244" t="s">
        <v>209</v>
      </c>
    </row>
    <row r="496" s="13" customFormat="1">
      <c r="A496" s="13"/>
      <c r="B496" s="234"/>
      <c r="C496" s="235"/>
      <c r="D496" s="236" t="s">
        <v>220</v>
      </c>
      <c r="E496" s="237" t="s">
        <v>19</v>
      </c>
      <c r="F496" s="238" t="s">
        <v>3165</v>
      </c>
      <c r="G496" s="235"/>
      <c r="H496" s="237" t="s">
        <v>19</v>
      </c>
      <c r="I496" s="239"/>
      <c r="J496" s="235"/>
      <c r="K496" s="235"/>
      <c r="L496" s="240"/>
      <c r="M496" s="241"/>
      <c r="N496" s="242"/>
      <c r="O496" s="242"/>
      <c r="P496" s="242"/>
      <c r="Q496" s="242"/>
      <c r="R496" s="242"/>
      <c r="S496" s="242"/>
      <c r="T496" s="24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44" t="s">
        <v>220</v>
      </c>
      <c r="AU496" s="244" t="s">
        <v>81</v>
      </c>
      <c r="AV496" s="13" t="s">
        <v>79</v>
      </c>
      <c r="AW496" s="13" t="s">
        <v>32</v>
      </c>
      <c r="AX496" s="13" t="s">
        <v>71</v>
      </c>
      <c r="AY496" s="244" t="s">
        <v>209</v>
      </c>
    </row>
    <row r="497" s="13" customFormat="1">
      <c r="A497" s="13"/>
      <c r="B497" s="234"/>
      <c r="C497" s="235"/>
      <c r="D497" s="236" t="s">
        <v>220</v>
      </c>
      <c r="E497" s="237" t="s">
        <v>19</v>
      </c>
      <c r="F497" s="238" t="s">
        <v>3293</v>
      </c>
      <c r="G497" s="235"/>
      <c r="H497" s="237" t="s">
        <v>19</v>
      </c>
      <c r="I497" s="239"/>
      <c r="J497" s="235"/>
      <c r="K497" s="235"/>
      <c r="L497" s="240"/>
      <c r="M497" s="241"/>
      <c r="N497" s="242"/>
      <c r="O497" s="242"/>
      <c r="P497" s="242"/>
      <c r="Q497" s="242"/>
      <c r="R497" s="242"/>
      <c r="S497" s="242"/>
      <c r="T497" s="24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44" t="s">
        <v>220</v>
      </c>
      <c r="AU497" s="244" t="s">
        <v>81</v>
      </c>
      <c r="AV497" s="13" t="s">
        <v>79</v>
      </c>
      <c r="AW497" s="13" t="s">
        <v>32</v>
      </c>
      <c r="AX497" s="13" t="s">
        <v>71</v>
      </c>
      <c r="AY497" s="244" t="s">
        <v>209</v>
      </c>
    </row>
    <row r="498" s="13" customFormat="1">
      <c r="A498" s="13"/>
      <c r="B498" s="234"/>
      <c r="C498" s="235"/>
      <c r="D498" s="236" t="s">
        <v>220</v>
      </c>
      <c r="E498" s="237" t="s">
        <v>19</v>
      </c>
      <c r="F498" s="238" t="s">
        <v>3316</v>
      </c>
      <c r="G498" s="235"/>
      <c r="H498" s="237" t="s">
        <v>19</v>
      </c>
      <c r="I498" s="239"/>
      <c r="J498" s="235"/>
      <c r="K498" s="235"/>
      <c r="L498" s="240"/>
      <c r="M498" s="241"/>
      <c r="N498" s="242"/>
      <c r="O498" s="242"/>
      <c r="P498" s="242"/>
      <c r="Q498" s="242"/>
      <c r="R498" s="242"/>
      <c r="S498" s="242"/>
      <c r="T498" s="24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44" t="s">
        <v>220</v>
      </c>
      <c r="AU498" s="244" t="s">
        <v>81</v>
      </c>
      <c r="AV498" s="13" t="s">
        <v>79</v>
      </c>
      <c r="AW498" s="13" t="s">
        <v>32</v>
      </c>
      <c r="AX498" s="13" t="s">
        <v>71</v>
      </c>
      <c r="AY498" s="244" t="s">
        <v>209</v>
      </c>
    </row>
    <row r="499" s="14" customFormat="1">
      <c r="A499" s="14"/>
      <c r="B499" s="245"/>
      <c r="C499" s="246"/>
      <c r="D499" s="236" t="s">
        <v>220</v>
      </c>
      <c r="E499" s="247" t="s">
        <v>19</v>
      </c>
      <c r="F499" s="248" t="s">
        <v>3317</v>
      </c>
      <c r="G499" s="246"/>
      <c r="H499" s="249">
        <v>60.039999999999999</v>
      </c>
      <c r="I499" s="250"/>
      <c r="J499" s="246"/>
      <c r="K499" s="246"/>
      <c r="L499" s="251"/>
      <c r="M499" s="252"/>
      <c r="N499" s="253"/>
      <c r="O499" s="253"/>
      <c r="P499" s="253"/>
      <c r="Q499" s="253"/>
      <c r="R499" s="253"/>
      <c r="S499" s="253"/>
      <c r="T499" s="25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T499" s="255" t="s">
        <v>220</v>
      </c>
      <c r="AU499" s="255" t="s">
        <v>81</v>
      </c>
      <c r="AV499" s="14" t="s">
        <v>81</v>
      </c>
      <c r="AW499" s="14" t="s">
        <v>32</v>
      </c>
      <c r="AX499" s="14" t="s">
        <v>79</v>
      </c>
      <c r="AY499" s="255" t="s">
        <v>209</v>
      </c>
    </row>
    <row r="500" s="13" customFormat="1">
      <c r="A500" s="13"/>
      <c r="B500" s="234"/>
      <c r="C500" s="235"/>
      <c r="D500" s="236" t="s">
        <v>220</v>
      </c>
      <c r="E500" s="237" t="s">
        <v>19</v>
      </c>
      <c r="F500" s="238" t="s">
        <v>3526</v>
      </c>
      <c r="G500" s="235"/>
      <c r="H500" s="237" t="s">
        <v>19</v>
      </c>
      <c r="I500" s="239"/>
      <c r="J500" s="235"/>
      <c r="K500" s="235"/>
      <c r="L500" s="240"/>
      <c r="M500" s="241"/>
      <c r="N500" s="242"/>
      <c r="O500" s="242"/>
      <c r="P500" s="242"/>
      <c r="Q500" s="242"/>
      <c r="R500" s="242"/>
      <c r="S500" s="242"/>
      <c r="T500" s="24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44" t="s">
        <v>220</v>
      </c>
      <c r="AU500" s="244" t="s">
        <v>81</v>
      </c>
      <c r="AV500" s="13" t="s">
        <v>79</v>
      </c>
      <c r="AW500" s="13" t="s">
        <v>32</v>
      </c>
      <c r="AX500" s="13" t="s">
        <v>71</v>
      </c>
      <c r="AY500" s="244" t="s">
        <v>209</v>
      </c>
    </row>
    <row r="501" s="2" customFormat="1" ht="44.25" customHeight="1">
      <c r="A501" s="41"/>
      <c r="B501" s="42"/>
      <c r="C501" s="216" t="s">
        <v>680</v>
      </c>
      <c r="D501" s="216" t="s">
        <v>211</v>
      </c>
      <c r="E501" s="217" t="s">
        <v>3527</v>
      </c>
      <c r="F501" s="218" t="s">
        <v>3528</v>
      </c>
      <c r="G501" s="219" t="s">
        <v>258</v>
      </c>
      <c r="H501" s="220">
        <v>60.039999999999999</v>
      </c>
      <c r="I501" s="221"/>
      <c r="J501" s="222">
        <f>ROUND(I501*H501,2)</f>
        <v>0</v>
      </c>
      <c r="K501" s="218" t="s">
        <v>215</v>
      </c>
      <c r="L501" s="47"/>
      <c r="M501" s="223" t="s">
        <v>19</v>
      </c>
      <c r="N501" s="224" t="s">
        <v>42</v>
      </c>
      <c r="O501" s="87"/>
      <c r="P501" s="225">
        <f>O501*H501</f>
        <v>0</v>
      </c>
      <c r="Q501" s="225">
        <v>0.11162</v>
      </c>
      <c r="R501" s="225">
        <f>Q501*H501</f>
        <v>6.7016647999999996</v>
      </c>
      <c r="S501" s="225">
        <v>0</v>
      </c>
      <c r="T501" s="226">
        <f>S501*H501</f>
        <v>0</v>
      </c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R501" s="227" t="s">
        <v>216</v>
      </c>
      <c r="AT501" s="227" t="s">
        <v>211</v>
      </c>
      <c r="AU501" s="227" t="s">
        <v>81</v>
      </c>
      <c r="AY501" s="20" t="s">
        <v>209</v>
      </c>
      <c r="BE501" s="228">
        <f>IF(N501="základní",J501,0)</f>
        <v>0</v>
      </c>
      <c r="BF501" s="228">
        <f>IF(N501="snížená",J501,0)</f>
        <v>0</v>
      </c>
      <c r="BG501" s="228">
        <f>IF(N501="zákl. přenesená",J501,0)</f>
        <v>0</v>
      </c>
      <c r="BH501" s="228">
        <f>IF(N501="sníž. přenesená",J501,0)</f>
        <v>0</v>
      </c>
      <c r="BI501" s="228">
        <f>IF(N501="nulová",J501,0)</f>
        <v>0</v>
      </c>
      <c r="BJ501" s="20" t="s">
        <v>79</v>
      </c>
      <c r="BK501" s="228">
        <f>ROUND(I501*H501,2)</f>
        <v>0</v>
      </c>
      <c r="BL501" s="20" t="s">
        <v>216</v>
      </c>
      <c r="BM501" s="227" t="s">
        <v>3529</v>
      </c>
    </row>
    <row r="502" s="2" customFormat="1">
      <c r="A502" s="41"/>
      <c r="B502" s="42"/>
      <c r="C502" s="43"/>
      <c r="D502" s="229" t="s">
        <v>218</v>
      </c>
      <c r="E502" s="43"/>
      <c r="F502" s="230" t="s">
        <v>3530</v>
      </c>
      <c r="G502" s="43"/>
      <c r="H502" s="43"/>
      <c r="I502" s="231"/>
      <c r="J502" s="43"/>
      <c r="K502" s="43"/>
      <c r="L502" s="47"/>
      <c r="M502" s="232"/>
      <c r="N502" s="233"/>
      <c r="O502" s="87"/>
      <c r="P502" s="87"/>
      <c r="Q502" s="87"/>
      <c r="R502" s="87"/>
      <c r="S502" s="87"/>
      <c r="T502" s="88"/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T502" s="20" t="s">
        <v>218</v>
      </c>
      <c r="AU502" s="20" t="s">
        <v>81</v>
      </c>
    </row>
    <row r="503" s="13" customFormat="1">
      <c r="A503" s="13"/>
      <c r="B503" s="234"/>
      <c r="C503" s="235"/>
      <c r="D503" s="236" t="s">
        <v>220</v>
      </c>
      <c r="E503" s="237" t="s">
        <v>19</v>
      </c>
      <c r="F503" s="238" t="s">
        <v>221</v>
      </c>
      <c r="G503" s="235"/>
      <c r="H503" s="237" t="s">
        <v>19</v>
      </c>
      <c r="I503" s="239"/>
      <c r="J503" s="235"/>
      <c r="K503" s="235"/>
      <c r="L503" s="240"/>
      <c r="M503" s="241"/>
      <c r="N503" s="242"/>
      <c r="O503" s="242"/>
      <c r="P503" s="242"/>
      <c r="Q503" s="242"/>
      <c r="R503" s="242"/>
      <c r="S503" s="242"/>
      <c r="T503" s="24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44" t="s">
        <v>220</v>
      </c>
      <c r="AU503" s="244" t="s">
        <v>81</v>
      </c>
      <c r="AV503" s="13" t="s">
        <v>79</v>
      </c>
      <c r="AW503" s="13" t="s">
        <v>32</v>
      </c>
      <c r="AX503" s="13" t="s">
        <v>71</v>
      </c>
      <c r="AY503" s="244" t="s">
        <v>209</v>
      </c>
    </row>
    <row r="504" s="13" customFormat="1">
      <c r="A504" s="13"/>
      <c r="B504" s="234"/>
      <c r="C504" s="235"/>
      <c r="D504" s="236" t="s">
        <v>220</v>
      </c>
      <c r="E504" s="237" t="s">
        <v>19</v>
      </c>
      <c r="F504" s="238" t="s">
        <v>3165</v>
      </c>
      <c r="G504" s="235"/>
      <c r="H504" s="237" t="s">
        <v>19</v>
      </c>
      <c r="I504" s="239"/>
      <c r="J504" s="235"/>
      <c r="K504" s="235"/>
      <c r="L504" s="240"/>
      <c r="M504" s="241"/>
      <c r="N504" s="242"/>
      <c r="O504" s="242"/>
      <c r="P504" s="242"/>
      <c r="Q504" s="242"/>
      <c r="R504" s="242"/>
      <c r="S504" s="242"/>
      <c r="T504" s="24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44" t="s">
        <v>220</v>
      </c>
      <c r="AU504" s="244" t="s">
        <v>81</v>
      </c>
      <c r="AV504" s="13" t="s">
        <v>79</v>
      </c>
      <c r="AW504" s="13" t="s">
        <v>32</v>
      </c>
      <c r="AX504" s="13" t="s">
        <v>71</v>
      </c>
      <c r="AY504" s="244" t="s">
        <v>209</v>
      </c>
    </row>
    <row r="505" s="13" customFormat="1">
      <c r="A505" s="13"/>
      <c r="B505" s="234"/>
      <c r="C505" s="235"/>
      <c r="D505" s="236" t="s">
        <v>220</v>
      </c>
      <c r="E505" s="237" t="s">
        <v>19</v>
      </c>
      <c r="F505" s="238" t="s">
        <v>3293</v>
      </c>
      <c r="G505" s="235"/>
      <c r="H505" s="237" t="s">
        <v>19</v>
      </c>
      <c r="I505" s="239"/>
      <c r="J505" s="235"/>
      <c r="K505" s="235"/>
      <c r="L505" s="240"/>
      <c r="M505" s="241"/>
      <c r="N505" s="242"/>
      <c r="O505" s="242"/>
      <c r="P505" s="242"/>
      <c r="Q505" s="242"/>
      <c r="R505" s="242"/>
      <c r="S505" s="242"/>
      <c r="T505" s="24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T505" s="244" t="s">
        <v>220</v>
      </c>
      <c r="AU505" s="244" t="s">
        <v>81</v>
      </c>
      <c r="AV505" s="13" t="s">
        <v>79</v>
      </c>
      <c r="AW505" s="13" t="s">
        <v>32</v>
      </c>
      <c r="AX505" s="13" t="s">
        <v>71</v>
      </c>
      <c r="AY505" s="244" t="s">
        <v>209</v>
      </c>
    </row>
    <row r="506" s="13" customFormat="1">
      <c r="A506" s="13"/>
      <c r="B506" s="234"/>
      <c r="C506" s="235"/>
      <c r="D506" s="236" t="s">
        <v>220</v>
      </c>
      <c r="E506" s="237" t="s">
        <v>19</v>
      </c>
      <c r="F506" s="238" t="s">
        <v>3316</v>
      </c>
      <c r="G506" s="235"/>
      <c r="H506" s="237" t="s">
        <v>19</v>
      </c>
      <c r="I506" s="239"/>
      <c r="J506" s="235"/>
      <c r="K506" s="235"/>
      <c r="L506" s="240"/>
      <c r="M506" s="241"/>
      <c r="N506" s="242"/>
      <c r="O506" s="242"/>
      <c r="P506" s="242"/>
      <c r="Q506" s="242"/>
      <c r="R506" s="242"/>
      <c r="S506" s="242"/>
      <c r="T506" s="24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44" t="s">
        <v>220</v>
      </c>
      <c r="AU506" s="244" t="s">
        <v>81</v>
      </c>
      <c r="AV506" s="13" t="s">
        <v>79</v>
      </c>
      <c r="AW506" s="13" t="s">
        <v>32</v>
      </c>
      <c r="AX506" s="13" t="s">
        <v>71</v>
      </c>
      <c r="AY506" s="244" t="s">
        <v>209</v>
      </c>
    </row>
    <row r="507" s="14" customFormat="1">
      <c r="A507" s="14"/>
      <c r="B507" s="245"/>
      <c r="C507" s="246"/>
      <c r="D507" s="236" t="s">
        <v>220</v>
      </c>
      <c r="E507" s="247" t="s">
        <v>19</v>
      </c>
      <c r="F507" s="248" t="s">
        <v>3317</v>
      </c>
      <c r="G507" s="246"/>
      <c r="H507" s="249">
        <v>60.039999999999999</v>
      </c>
      <c r="I507" s="250"/>
      <c r="J507" s="246"/>
      <c r="K507" s="246"/>
      <c r="L507" s="251"/>
      <c r="M507" s="252"/>
      <c r="N507" s="253"/>
      <c r="O507" s="253"/>
      <c r="P507" s="253"/>
      <c r="Q507" s="253"/>
      <c r="R507" s="253"/>
      <c r="S507" s="253"/>
      <c r="T507" s="25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T507" s="255" t="s">
        <v>220</v>
      </c>
      <c r="AU507" s="255" t="s">
        <v>81</v>
      </c>
      <c r="AV507" s="14" t="s">
        <v>81</v>
      </c>
      <c r="AW507" s="14" t="s">
        <v>32</v>
      </c>
      <c r="AX507" s="14" t="s">
        <v>79</v>
      </c>
      <c r="AY507" s="255" t="s">
        <v>209</v>
      </c>
    </row>
    <row r="508" s="2" customFormat="1" ht="16.5" customHeight="1">
      <c r="A508" s="41"/>
      <c r="B508" s="42"/>
      <c r="C508" s="278" t="s">
        <v>686</v>
      </c>
      <c r="D508" s="278" t="s">
        <v>681</v>
      </c>
      <c r="E508" s="279" t="s">
        <v>3531</v>
      </c>
      <c r="F508" s="280" t="s">
        <v>3532</v>
      </c>
      <c r="G508" s="281" t="s">
        <v>258</v>
      </c>
      <c r="H508" s="282">
        <v>61.841000000000001</v>
      </c>
      <c r="I508" s="283"/>
      <c r="J508" s="284">
        <f>ROUND(I508*H508,2)</f>
        <v>0</v>
      </c>
      <c r="K508" s="280" t="s">
        <v>215</v>
      </c>
      <c r="L508" s="285"/>
      <c r="M508" s="286" t="s">
        <v>19</v>
      </c>
      <c r="N508" s="287" t="s">
        <v>42</v>
      </c>
      <c r="O508" s="87"/>
      <c r="P508" s="225">
        <f>O508*H508</f>
        <v>0</v>
      </c>
      <c r="Q508" s="225">
        <v>0.17599999999999999</v>
      </c>
      <c r="R508" s="225">
        <f>Q508*H508</f>
        <v>10.884015999999999</v>
      </c>
      <c r="S508" s="225">
        <v>0</v>
      </c>
      <c r="T508" s="226">
        <f>S508*H508</f>
        <v>0</v>
      </c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R508" s="227" t="s">
        <v>250</v>
      </c>
      <c r="AT508" s="227" t="s">
        <v>681</v>
      </c>
      <c r="AU508" s="227" t="s">
        <v>81</v>
      </c>
      <c r="AY508" s="20" t="s">
        <v>209</v>
      </c>
      <c r="BE508" s="228">
        <f>IF(N508="základní",J508,0)</f>
        <v>0</v>
      </c>
      <c r="BF508" s="228">
        <f>IF(N508="snížená",J508,0)</f>
        <v>0</v>
      </c>
      <c r="BG508" s="228">
        <f>IF(N508="zákl. přenesená",J508,0)</f>
        <v>0</v>
      </c>
      <c r="BH508" s="228">
        <f>IF(N508="sníž. přenesená",J508,0)</f>
        <v>0</v>
      </c>
      <c r="BI508" s="228">
        <f>IF(N508="nulová",J508,0)</f>
        <v>0</v>
      </c>
      <c r="BJ508" s="20" t="s">
        <v>79</v>
      </c>
      <c r="BK508" s="228">
        <f>ROUND(I508*H508,2)</f>
        <v>0</v>
      </c>
      <c r="BL508" s="20" t="s">
        <v>216</v>
      </c>
      <c r="BM508" s="227" t="s">
        <v>3533</v>
      </c>
    </row>
    <row r="509" s="14" customFormat="1">
      <c r="A509" s="14"/>
      <c r="B509" s="245"/>
      <c r="C509" s="246"/>
      <c r="D509" s="236" t="s">
        <v>220</v>
      </c>
      <c r="E509" s="246"/>
      <c r="F509" s="248" t="s">
        <v>3534</v>
      </c>
      <c r="G509" s="246"/>
      <c r="H509" s="249">
        <v>61.841000000000001</v>
      </c>
      <c r="I509" s="250"/>
      <c r="J509" s="246"/>
      <c r="K509" s="246"/>
      <c r="L509" s="251"/>
      <c r="M509" s="252"/>
      <c r="N509" s="253"/>
      <c r="O509" s="253"/>
      <c r="P509" s="253"/>
      <c r="Q509" s="253"/>
      <c r="R509" s="253"/>
      <c r="S509" s="253"/>
      <c r="T509" s="25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55" t="s">
        <v>220</v>
      </c>
      <c r="AU509" s="255" t="s">
        <v>81</v>
      </c>
      <c r="AV509" s="14" t="s">
        <v>81</v>
      </c>
      <c r="AW509" s="14" t="s">
        <v>4</v>
      </c>
      <c r="AX509" s="14" t="s">
        <v>79</v>
      </c>
      <c r="AY509" s="255" t="s">
        <v>209</v>
      </c>
    </row>
    <row r="510" s="12" customFormat="1" ht="22.8" customHeight="1">
      <c r="A510" s="12"/>
      <c r="B510" s="200"/>
      <c r="C510" s="201"/>
      <c r="D510" s="202" t="s">
        <v>70</v>
      </c>
      <c r="E510" s="214" t="s">
        <v>227</v>
      </c>
      <c r="F510" s="214" t="s">
        <v>3535</v>
      </c>
      <c r="G510" s="201"/>
      <c r="H510" s="201"/>
      <c r="I510" s="204"/>
      <c r="J510" s="215">
        <f>BK510</f>
        <v>0</v>
      </c>
      <c r="K510" s="201"/>
      <c r="L510" s="206"/>
      <c r="M510" s="207"/>
      <c r="N510" s="208"/>
      <c r="O510" s="208"/>
      <c r="P510" s="209">
        <f>SUM(P511:P697)</f>
        <v>0</v>
      </c>
      <c r="Q510" s="208"/>
      <c r="R510" s="209">
        <f>SUM(R511:R697)</f>
        <v>11.00812706</v>
      </c>
      <c r="S510" s="208"/>
      <c r="T510" s="210">
        <f>SUM(T511:T697)</f>
        <v>0</v>
      </c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R510" s="211" t="s">
        <v>79</v>
      </c>
      <c r="AT510" s="212" t="s">
        <v>70</v>
      </c>
      <c r="AU510" s="212" t="s">
        <v>79</v>
      </c>
      <c r="AY510" s="211" t="s">
        <v>209</v>
      </c>
      <c r="BK510" s="213">
        <f>SUM(BK511:BK697)</f>
        <v>0</v>
      </c>
    </row>
    <row r="511" s="2" customFormat="1" ht="24.15" customHeight="1">
      <c r="A511" s="41"/>
      <c r="B511" s="42"/>
      <c r="C511" s="216" t="s">
        <v>694</v>
      </c>
      <c r="D511" s="216" t="s">
        <v>211</v>
      </c>
      <c r="E511" s="217" t="s">
        <v>3536</v>
      </c>
      <c r="F511" s="218" t="s">
        <v>3537</v>
      </c>
      <c r="G511" s="219" t="s">
        <v>258</v>
      </c>
      <c r="H511" s="220">
        <v>10.859999999999999</v>
      </c>
      <c r="I511" s="221"/>
      <c r="J511" s="222">
        <f>ROUND(I511*H511,2)</f>
        <v>0</v>
      </c>
      <c r="K511" s="218" t="s">
        <v>215</v>
      </c>
      <c r="L511" s="47"/>
      <c r="M511" s="223" t="s">
        <v>19</v>
      </c>
      <c r="N511" s="224" t="s">
        <v>42</v>
      </c>
      <c r="O511" s="87"/>
      <c r="P511" s="225">
        <f>O511*H511</f>
        <v>0</v>
      </c>
      <c r="Q511" s="225">
        <v>0.0043800000000000002</v>
      </c>
      <c r="R511" s="225">
        <f>Q511*H511</f>
        <v>0.047566799999999999</v>
      </c>
      <c r="S511" s="225">
        <v>0</v>
      </c>
      <c r="T511" s="226">
        <f>S511*H511</f>
        <v>0</v>
      </c>
      <c r="U511" s="41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  <c r="AR511" s="227" t="s">
        <v>216</v>
      </c>
      <c r="AT511" s="227" t="s">
        <v>211</v>
      </c>
      <c r="AU511" s="227" t="s">
        <v>81</v>
      </c>
      <c r="AY511" s="20" t="s">
        <v>209</v>
      </c>
      <c r="BE511" s="228">
        <f>IF(N511="základní",J511,0)</f>
        <v>0</v>
      </c>
      <c r="BF511" s="228">
        <f>IF(N511="snížená",J511,0)</f>
        <v>0</v>
      </c>
      <c r="BG511" s="228">
        <f>IF(N511="zákl. přenesená",J511,0)</f>
        <v>0</v>
      </c>
      <c r="BH511" s="228">
        <f>IF(N511="sníž. přenesená",J511,0)</f>
        <v>0</v>
      </c>
      <c r="BI511" s="228">
        <f>IF(N511="nulová",J511,0)</f>
        <v>0</v>
      </c>
      <c r="BJ511" s="20" t="s">
        <v>79</v>
      </c>
      <c r="BK511" s="228">
        <f>ROUND(I511*H511,2)</f>
        <v>0</v>
      </c>
      <c r="BL511" s="20" t="s">
        <v>216</v>
      </c>
      <c r="BM511" s="227" t="s">
        <v>3538</v>
      </c>
    </row>
    <row r="512" s="2" customFormat="1">
      <c r="A512" s="41"/>
      <c r="B512" s="42"/>
      <c r="C512" s="43"/>
      <c r="D512" s="229" t="s">
        <v>218</v>
      </c>
      <c r="E512" s="43"/>
      <c r="F512" s="230" t="s">
        <v>3539</v>
      </c>
      <c r="G512" s="43"/>
      <c r="H512" s="43"/>
      <c r="I512" s="231"/>
      <c r="J512" s="43"/>
      <c r="K512" s="43"/>
      <c r="L512" s="47"/>
      <c r="M512" s="232"/>
      <c r="N512" s="233"/>
      <c r="O512" s="87"/>
      <c r="P512" s="87"/>
      <c r="Q512" s="87"/>
      <c r="R512" s="87"/>
      <c r="S512" s="87"/>
      <c r="T512" s="88"/>
      <c r="U512" s="41"/>
      <c r="V512" s="41"/>
      <c r="W512" s="41"/>
      <c r="X512" s="41"/>
      <c r="Y512" s="41"/>
      <c r="Z512" s="41"/>
      <c r="AA512" s="41"/>
      <c r="AB512" s="41"/>
      <c r="AC512" s="41"/>
      <c r="AD512" s="41"/>
      <c r="AE512" s="41"/>
      <c r="AT512" s="20" t="s">
        <v>218</v>
      </c>
      <c r="AU512" s="20" t="s">
        <v>81</v>
      </c>
    </row>
    <row r="513" s="13" customFormat="1">
      <c r="A513" s="13"/>
      <c r="B513" s="234"/>
      <c r="C513" s="235"/>
      <c r="D513" s="236" t="s">
        <v>220</v>
      </c>
      <c r="E513" s="237" t="s">
        <v>19</v>
      </c>
      <c r="F513" s="238" t="s">
        <v>3165</v>
      </c>
      <c r="G513" s="235"/>
      <c r="H513" s="237" t="s">
        <v>19</v>
      </c>
      <c r="I513" s="239"/>
      <c r="J513" s="235"/>
      <c r="K513" s="235"/>
      <c r="L513" s="240"/>
      <c r="M513" s="241"/>
      <c r="N513" s="242"/>
      <c r="O513" s="242"/>
      <c r="P513" s="242"/>
      <c r="Q513" s="242"/>
      <c r="R513" s="242"/>
      <c r="S513" s="242"/>
      <c r="T513" s="24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44" t="s">
        <v>220</v>
      </c>
      <c r="AU513" s="244" t="s">
        <v>81</v>
      </c>
      <c r="AV513" s="13" t="s">
        <v>79</v>
      </c>
      <c r="AW513" s="13" t="s">
        <v>32</v>
      </c>
      <c r="AX513" s="13" t="s">
        <v>71</v>
      </c>
      <c r="AY513" s="244" t="s">
        <v>209</v>
      </c>
    </row>
    <row r="514" s="13" customFormat="1">
      <c r="A514" s="13"/>
      <c r="B514" s="234"/>
      <c r="C514" s="235"/>
      <c r="D514" s="236" t="s">
        <v>220</v>
      </c>
      <c r="E514" s="237" t="s">
        <v>19</v>
      </c>
      <c r="F514" s="238" t="s">
        <v>3540</v>
      </c>
      <c r="G514" s="235"/>
      <c r="H514" s="237" t="s">
        <v>19</v>
      </c>
      <c r="I514" s="239"/>
      <c r="J514" s="235"/>
      <c r="K514" s="235"/>
      <c r="L514" s="240"/>
      <c r="M514" s="241"/>
      <c r="N514" s="242"/>
      <c r="O514" s="242"/>
      <c r="P514" s="242"/>
      <c r="Q514" s="242"/>
      <c r="R514" s="242"/>
      <c r="S514" s="242"/>
      <c r="T514" s="24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44" t="s">
        <v>220</v>
      </c>
      <c r="AU514" s="244" t="s">
        <v>81</v>
      </c>
      <c r="AV514" s="13" t="s">
        <v>79</v>
      </c>
      <c r="AW514" s="13" t="s">
        <v>32</v>
      </c>
      <c r="AX514" s="13" t="s">
        <v>71</v>
      </c>
      <c r="AY514" s="244" t="s">
        <v>209</v>
      </c>
    </row>
    <row r="515" s="14" customFormat="1">
      <c r="A515" s="14"/>
      <c r="B515" s="245"/>
      <c r="C515" s="246"/>
      <c r="D515" s="236" t="s">
        <v>220</v>
      </c>
      <c r="E515" s="247" t="s">
        <v>19</v>
      </c>
      <c r="F515" s="248" t="s">
        <v>3541</v>
      </c>
      <c r="G515" s="246"/>
      <c r="H515" s="249">
        <v>10.859999999999999</v>
      </c>
      <c r="I515" s="250"/>
      <c r="J515" s="246"/>
      <c r="K515" s="246"/>
      <c r="L515" s="251"/>
      <c r="M515" s="252"/>
      <c r="N515" s="253"/>
      <c r="O515" s="253"/>
      <c r="P515" s="253"/>
      <c r="Q515" s="253"/>
      <c r="R515" s="253"/>
      <c r="S515" s="253"/>
      <c r="T515" s="25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T515" s="255" t="s">
        <v>220</v>
      </c>
      <c r="AU515" s="255" t="s">
        <v>81</v>
      </c>
      <c r="AV515" s="14" t="s">
        <v>81</v>
      </c>
      <c r="AW515" s="14" t="s">
        <v>32</v>
      </c>
      <c r="AX515" s="14" t="s">
        <v>79</v>
      </c>
      <c r="AY515" s="255" t="s">
        <v>209</v>
      </c>
    </row>
    <row r="516" s="2" customFormat="1" ht="24.15" customHeight="1">
      <c r="A516" s="41"/>
      <c r="B516" s="42"/>
      <c r="C516" s="216" t="s">
        <v>699</v>
      </c>
      <c r="D516" s="216" t="s">
        <v>211</v>
      </c>
      <c r="E516" s="217" t="s">
        <v>3542</v>
      </c>
      <c r="F516" s="218" t="s">
        <v>3543</v>
      </c>
      <c r="G516" s="219" t="s">
        <v>258</v>
      </c>
      <c r="H516" s="220">
        <v>62.560000000000002</v>
      </c>
      <c r="I516" s="221"/>
      <c r="J516" s="222">
        <f>ROUND(I516*H516,2)</f>
        <v>0</v>
      </c>
      <c r="K516" s="218" t="s">
        <v>215</v>
      </c>
      <c r="L516" s="47"/>
      <c r="M516" s="223" t="s">
        <v>19</v>
      </c>
      <c r="N516" s="224" t="s">
        <v>42</v>
      </c>
      <c r="O516" s="87"/>
      <c r="P516" s="225">
        <f>O516*H516</f>
        <v>0</v>
      </c>
      <c r="Q516" s="225">
        <v>0.0043800000000000002</v>
      </c>
      <c r="R516" s="225">
        <f>Q516*H516</f>
        <v>0.2740128</v>
      </c>
      <c r="S516" s="225">
        <v>0</v>
      </c>
      <c r="T516" s="226">
        <f>S516*H516</f>
        <v>0</v>
      </c>
      <c r="U516" s="41"/>
      <c r="V516" s="41"/>
      <c r="W516" s="41"/>
      <c r="X516" s="41"/>
      <c r="Y516" s="41"/>
      <c r="Z516" s="41"/>
      <c r="AA516" s="41"/>
      <c r="AB516" s="41"/>
      <c r="AC516" s="41"/>
      <c r="AD516" s="41"/>
      <c r="AE516" s="41"/>
      <c r="AR516" s="227" t="s">
        <v>216</v>
      </c>
      <c r="AT516" s="227" t="s">
        <v>211</v>
      </c>
      <c r="AU516" s="227" t="s">
        <v>81</v>
      </c>
      <c r="AY516" s="20" t="s">
        <v>209</v>
      </c>
      <c r="BE516" s="228">
        <f>IF(N516="základní",J516,0)</f>
        <v>0</v>
      </c>
      <c r="BF516" s="228">
        <f>IF(N516="snížená",J516,0)</f>
        <v>0</v>
      </c>
      <c r="BG516" s="228">
        <f>IF(N516="zákl. přenesená",J516,0)</f>
        <v>0</v>
      </c>
      <c r="BH516" s="228">
        <f>IF(N516="sníž. přenesená",J516,0)</f>
        <v>0</v>
      </c>
      <c r="BI516" s="228">
        <f>IF(N516="nulová",J516,0)</f>
        <v>0</v>
      </c>
      <c r="BJ516" s="20" t="s">
        <v>79</v>
      </c>
      <c r="BK516" s="228">
        <f>ROUND(I516*H516,2)</f>
        <v>0</v>
      </c>
      <c r="BL516" s="20" t="s">
        <v>216</v>
      </c>
      <c r="BM516" s="227" t="s">
        <v>3544</v>
      </c>
    </row>
    <row r="517" s="2" customFormat="1">
      <c r="A517" s="41"/>
      <c r="B517" s="42"/>
      <c r="C517" s="43"/>
      <c r="D517" s="229" t="s">
        <v>218</v>
      </c>
      <c r="E517" s="43"/>
      <c r="F517" s="230" t="s">
        <v>3545</v>
      </c>
      <c r="G517" s="43"/>
      <c r="H517" s="43"/>
      <c r="I517" s="231"/>
      <c r="J517" s="43"/>
      <c r="K517" s="43"/>
      <c r="L517" s="47"/>
      <c r="M517" s="232"/>
      <c r="N517" s="233"/>
      <c r="O517" s="87"/>
      <c r="P517" s="87"/>
      <c r="Q517" s="87"/>
      <c r="R517" s="87"/>
      <c r="S517" s="87"/>
      <c r="T517" s="88"/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T517" s="20" t="s">
        <v>218</v>
      </c>
      <c r="AU517" s="20" t="s">
        <v>81</v>
      </c>
    </row>
    <row r="518" s="13" customFormat="1">
      <c r="A518" s="13"/>
      <c r="B518" s="234"/>
      <c r="C518" s="235"/>
      <c r="D518" s="236" t="s">
        <v>220</v>
      </c>
      <c r="E518" s="237" t="s">
        <v>19</v>
      </c>
      <c r="F518" s="238" t="s">
        <v>3165</v>
      </c>
      <c r="G518" s="235"/>
      <c r="H518" s="237" t="s">
        <v>19</v>
      </c>
      <c r="I518" s="239"/>
      <c r="J518" s="235"/>
      <c r="K518" s="235"/>
      <c r="L518" s="240"/>
      <c r="M518" s="241"/>
      <c r="N518" s="242"/>
      <c r="O518" s="242"/>
      <c r="P518" s="242"/>
      <c r="Q518" s="242"/>
      <c r="R518" s="242"/>
      <c r="S518" s="242"/>
      <c r="T518" s="24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44" t="s">
        <v>220</v>
      </c>
      <c r="AU518" s="244" t="s">
        <v>81</v>
      </c>
      <c r="AV518" s="13" t="s">
        <v>79</v>
      </c>
      <c r="AW518" s="13" t="s">
        <v>32</v>
      </c>
      <c r="AX518" s="13" t="s">
        <v>71</v>
      </c>
      <c r="AY518" s="244" t="s">
        <v>209</v>
      </c>
    </row>
    <row r="519" s="13" customFormat="1">
      <c r="A519" s="13"/>
      <c r="B519" s="234"/>
      <c r="C519" s="235"/>
      <c r="D519" s="236" t="s">
        <v>220</v>
      </c>
      <c r="E519" s="237" t="s">
        <v>19</v>
      </c>
      <c r="F519" s="238" t="s">
        <v>3546</v>
      </c>
      <c r="G519" s="235"/>
      <c r="H519" s="237" t="s">
        <v>19</v>
      </c>
      <c r="I519" s="239"/>
      <c r="J519" s="235"/>
      <c r="K519" s="235"/>
      <c r="L519" s="240"/>
      <c r="M519" s="241"/>
      <c r="N519" s="242"/>
      <c r="O519" s="242"/>
      <c r="P519" s="242"/>
      <c r="Q519" s="242"/>
      <c r="R519" s="242"/>
      <c r="S519" s="242"/>
      <c r="T519" s="24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44" t="s">
        <v>220</v>
      </c>
      <c r="AU519" s="244" t="s">
        <v>81</v>
      </c>
      <c r="AV519" s="13" t="s">
        <v>79</v>
      </c>
      <c r="AW519" s="13" t="s">
        <v>32</v>
      </c>
      <c r="AX519" s="13" t="s">
        <v>71</v>
      </c>
      <c r="AY519" s="244" t="s">
        <v>209</v>
      </c>
    </row>
    <row r="520" s="14" customFormat="1">
      <c r="A520" s="14"/>
      <c r="B520" s="245"/>
      <c r="C520" s="246"/>
      <c r="D520" s="236" t="s">
        <v>220</v>
      </c>
      <c r="E520" s="247" t="s">
        <v>19</v>
      </c>
      <c r="F520" s="248" t="s">
        <v>3547</v>
      </c>
      <c r="G520" s="246"/>
      <c r="H520" s="249">
        <v>38.630000000000003</v>
      </c>
      <c r="I520" s="250"/>
      <c r="J520" s="246"/>
      <c r="K520" s="246"/>
      <c r="L520" s="251"/>
      <c r="M520" s="252"/>
      <c r="N520" s="253"/>
      <c r="O520" s="253"/>
      <c r="P520" s="253"/>
      <c r="Q520" s="253"/>
      <c r="R520" s="253"/>
      <c r="S520" s="253"/>
      <c r="T520" s="25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T520" s="255" t="s">
        <v>220</v>
      </c>
      <c r="AU520" s="255" t="s">
        <v>81</v>
      </c>
      <c r="AV520" s="14" t="s">
        <v>81</v>
      </c>
      <c r="AW520" s="14" t="s">
        <v>32</v>
      </c>
      <c r="AX520" s="14" t="s">
        <v>71</v>
      </c>
      <c r="AY520" s="255" t="s">
        <v>209</v>
      </c>
    </row>
    <row r="521" s="14" customFormat="1">
      <c r="A521" s="14"/>
      <c r="B521" s="245"/>
      <c r="C521" s="246"/>
      <c r="D521" s="236" t="s">
        <v>220</v>
      </c>
      <c r="E521" s="247" t="s">
        <v>19</v>
      </c>
      <c r="F521" s="248" t="s">
        <v>3548</v>
      </c>
      <c r="G521" s="246"/>
      <c r="H521" s="249">
        <v>0.59999999999999998</v>
      </c>
      <c r="I521" s="250"/>
      <c r="J521" s="246"/>
      <c r="K521" s="246"/>
      <c r="L521" s="251"/>
      <c r="M521" s="252"/>
      <c r="N521" s="253"/>
      <c r="O521" s="253"/>
      <c r="P521" s="253"/>
      <c r="Q521" s="253"/>
      <c r="R521" s="253"/>
      <c r="S521" s="253"/>
      <c r="T521" s="25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T521" s="255" t="s">
        <v>220</v>
      </c>
      <c r="AU521" s="255" t="s">
        <v>81</v>
      </c>
      <c r="AV521" s="14" t="s">
        <v>81</v>
      </c>
      <c r="AW521" s="14" t="s">
        <v>32</v>
      </c>
      <c r="AX521" s="14" t="s">
        <v>71</v>
      </c>
      <c r="AY521" s="255" t="s">
        <v>209</v>
      </c>
    </row>
    <row r="522" s="13" customFormat="1">
      <c r="A522" s="13"/>
      <c r="B522" s="234"/>
      <c r="C522" s="235"/>
      <c r="D522" s="236" t="s">
        <v>220</v>
      </c>
      <c r="E522" s="237" t="s">
        <v>19</v>
      </c>
      <c r="F522" s="238" t="s">
        <v>3549</v>
      </c>
      <c r="G522" s="235"/>
      <c r="H522" s="237" t="s">
        <v>19</v>
      </c>
      <c r="I522" s="239"/>
      <c r="J522" s="235"/>
      <c r="K522" s="235"/>
      <c r="L522" s="240"/>
      <c r="M522" s="241"/>
      <c r="N522" s="242"/>
      <c r="O522" s="242"/>
      <c r="P522" s="242"/>
      <c r="Q522" s="242"/>
      <c r="R522" s="242"/>
      <c r="S522" s="242"/>
      <c r="T522" s="24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44" t="s">
        <v>220</v>
      </c>
      <c r="AU522" s="244" t="s">
        <v>81</v>
      </c>
      <c r="AV522" s="13" t="s">
        <v>79</v>
      </c>
      <c r="AW522" s="13" t="s">
        <v>32</v>
      </c>
      <c r="AX522" s="13" t="s">
        <v>71</v>
      </c>
      <c r="AY522" s="244" t="s">
        <v>209</v>
      </c>
    </row>
    <row r="523" s="14" customFormat="1">
      <c r="A523" s="14"/>
      <c r="B523" s="245"/>
      <c r="C523" s="246"/>
      <c r="D523" s="236" t="s">
        <v>220</v>
      </c>
      <c r="E523" s="247" t="s">
        <v>19</v>
      </c>
      <c r="F523" s="248" t="s">
        <v>3550</v>
      </c>
      <c r="G523" s="246"/>
      <c r="H523" s="249">
        <v>7.1399999999999997</v>
      </c>
      <c r="I523" s="250"/>
      <c r="J523" s="246"/>
      <c r="K523" s="246"/>
      <c r="L523" s="251"/>
      <c r="M523" s="252"/>
      <c r="N523" s="253"/>
      <c r="O523" s="253"/>
      <c r="P523" s="253"/>
      <c r="Q523" s="253"/>
      <c r="R523" s="253"/>
      <c r="S523" s="253"/>
      <c r="T523" s="25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55" t="s">
        <v>220</v>
      </c>
      <c r="AU523" s="255" t="s">
        <v>81</v>
      </c>
      <c r="AV523" s="14" t="s">
        <v>81</v>
      </c>
      <c r="AW523" s="14" t="s">
        <v>32</v>
      </c>
      <c r="AX523" s="14" t="s">
        <v>71</v>
      </c>
      <c r="AY523" s="255" t="s">
        <v>209</v>
      </c>
    </row>
    <row r="524" s="13" customFormat="1">
      <c r="A524" s="13"/>
      <c r="B524" s="234"/>
      <c r="C524" s="235"/>
      <c r="D524" s="236" t="s">
        <v>220</v>
      </c>
      <c r="E524" s="237" t="s">
        <v>19</v>
      </c>
      <c r="F524" s="238" t="s">
        <v>3551</v>
      </c>
      <c r="G524" s="235"/>
      <c r="H524" s="237" t="s">
        <v>19</v>
      </c>
      <c r="I524" s="239"/>
      <c r="J524" s="235"/>
      <c r="K524" s="235"/>
      <c r="L524" s="240"/>
      <c r="M524" s="241"/>
      <c r="N524" s="242"/>
      <c r="O524" s="242"/>
      <c r="P524" s="242"/>
      <c r="Q524" s="242"/>
      <c r="R524" s="242"/>
      <c r="S524" s="242"/>
      <c r="T524" s="24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44" t="s">
        <v>220</v>
      </c>
      <c r="AU524" s="244" t="s">
        <v>81</v>
      </c>
      <c r="AV524" s="13" t="s">
        <v>79</v>
      </c>
      <c r="AW524" s="13" t="s">
        <v>32</v>
      </c>
      <c r="AX524" s="13" t="s">
        <v>71</v>
      </c>
      <c r="AY524" s="244" t="s">
        <v>209</v>
      </c>
    </row>
    <row r="525" s="14" customFormat="1">
      <c r="A525" s="14"/>
      <c r="B525" s="245"/>
      <c r="C525" s="246"/>
      <c r="D525" s="236" t="s">
        <v>220</v>
      </c>
      <c r="E525" s="247" t="s">
        <v>19</v>
      </c>
      <c r="F525" s="248" t="s">
        <v>3552</v>
      </c>
      <c r="G525" s="246"/>
      <c r="H525" s="249">
        <v>12.83</v>
      </c>
      <c r="I525" s="250"/>
      <c r="J525" s="246"/>
      <c r="K525" s="246"/>
      <c r="L525" s="251"/>
      <c r="M525" s="252"/>
      <c r="N525" s="253"/>
      <c r="O525" s="253"/>
      <c r="P525" s="253"/>
      <c r="Q525" s="253"/>
      <c r="R525" s="253"/>
      <c r="S525" s="253"/>
      <c r="T525" s="25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255" t="s">
        <v>220</v>
      </c>
      <c r="AU525" s="255" t="s">
        <v>81</v>
      </c>
      <c r="AV525" s="14" t="s">
        <v>81</v>
      </c>
      <c r="AW525" s="14" t="s">
        <v>32</v>
      </c>
      <c r="AX525" s="14" t="s">
        <v>71</v>
      </c>
      <c r="AY525" s="255" t="s">
        <v>209</v>
      </c>
    </row>
    <row r="526" s="13" customFormat="1">
      <c r="A526" s="13"/>
      <c r="B526" s="234"/>
      <c r="C526" s="235"/>
      <c r="D526" s="236" t="s">
        <v>220</v>
      </c>
      <c r="E526" s="237" t="s">
        <v>19</v>
      </c>
      <c r="F526" s="238" t="s">
        <v>3553</v>
      </c>
      <c r="G526" s="235"/>
      <c r="H526" s="237" t="s">
        <v>19</v>
      </c>
      <c r="I526" s="239"/>
      <c r="J526" s="235"/>
      <c r="K526" s="235"/>
      <c r="L526" s="240"/>
      <c r="M526" s="241"/>
      <c r="N526" s="242"/>
      <c r="O526" s="242"/>
      <c r="P526" s="242"/>
      <c r="Q526" s="242"/>
      <c r="R526" s="242"/>
      <c r="S526" s="242"/>
      <c r="T526" s="24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44" t="s">
        <v>220</v>
      </c>
      <c r="AU526" s="244" t="s">
        <v>81</v>
      </c>
      <c r="AV526" s="13" t="s">
        <v>79</v>
      </c>
      <c r="AW526" s="13" t="s">
        <v>32</v>
      </c>
      <c r="AX526" s="13" t="s">
        <v>71</v>
      </c>
      <c r="AY526" s="244" t="s">
        <v>209</v>
      </c>
    </row>
    <row r="527" s="14" customFormat="1">
      <c r="A527" s="14"/>
      <c r="B527" s="245"/>
      <c r="C527" s="246"/>
      <c r="D527" s="236" t="s">
        <v>220</v>
      </c>
      <c r="E527" s="247" t="s">
        <v>19</v>
      </c>
      <c r="F527" s="248" t="s">
        <v>3554</v>
      </c>
      <c r="G527" s="246"/>
      <c r="H527" s="249">
        <v>3.3599999999999999</v>
      </c>
      <c r="I527" s="250"/>
      <c r="J527" s="246"/>
      <c r="K527" s="246"/>
      <c r="L527" s="251"/>
      <c r="M527" s="252"/>
      <c r="N527" s="253"/>
      <c r="O527" s="253"/>
      <c r="P527" s="253"/>
      <c r="Q527" s="253"/>
      <c r="R527" s="253"/>
      <c r="S527" s="253"/>
      <c r="T527" s="25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T527" s="255" t="s">
        <v>220</v>
      </c>
      <c r="AU527" s="255" t="s">
        <v>81</v>
      </c>
      <c r="AV527" s="14" t="s">
        <v>81</v>
      </c>
      <c r="AW527" s="14" t="s">
        <v>32</v>
      </c>
      <c r="AX527" s="14" t="s">
        <v>71</v>
      </c>
      <c r="AY527" s="255" t="s">
        <v>209</v>
      </c>
    </row>
    <row r="528" s="15" customFormat="1">
      <c r="A528" s="15"/>
      <c r="B528" s="256"/>
      <c r="C528" s="257"/>
      <c r="D528" s="236" t="s">
        <v>220</v>
      </c>
      <c r="E528" s="258" t="s">
        <v>19</v>
      </c>
      <c r="F528" s="259" t="s">
        <v>271</v>
      </c>
      <c r="G528" s="257"/>
      <c r="H528" s="260">
        <v>62.560000000000002</v>
      </c>
      <c r="I528" s="261"/>
      <c r="J528" s="257"/>
      <c r="K528" s="257"/>
      <c r="L528" s="262"/>
      <c r="M528" s="263"/>
      <c r="N528" s="264"/>
      <c r="O528" s="264"/>
      <c r="P528" s="264"/>
      <c r="Q528" s="264"/>
      <c r="R528" s="264"/>
      <c r="S528" s="264"/>
      <c r="T528" s="26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T528" s="266" t="s">
        <v>220</v>
      </c>
      <c r="AU528" s="266" t="s">
        <v>81</v>
      </c>
      <c r="AV528" s="15" t="s">
        <v>216</v>
      </c>
      <c r="AW528" s="15" t="s">
        <v>32</v>
      </c>
      <c r="AX528" s="15" t="s">
        <v>79</v>
      </c>
      <c r="AY528" s="266" t="s">
        <v>209</v>
      </c>
    </row>
    <row r="529" s="2" customFormat="1" ht="16.5" customHeight="1">
      <c r="A529" s="41"/>
      <c r="B529" s="42"/>
      <c r="C529" s="216" t="s">
        <v>704</v>
      </c>
      <c r="D529" s="216" t="s">
        <v>211</v>
      </c>
      <c r="E529" s="217" t="s">
        <v>3555</v>
      </c>
      <c r="F529" s="218" t="s">
        <v>3556</v>
      </c>
      <c r="G529" s="219" t="s">
        <v>258</v>
      </c>
      <c r="H529" s="220">
        <v>7.1399999999999997</v>
      </c>
      <c r="I529" s="221"/>
      <c r="J529" s="222">
        <f>ROUND(I529*H529,2)</f>
        <v>0</v>
      </c>
      <c r="K529" s="218" t="s">
        <v>215</v>
      </c>
      <c r="L529" s="47"/>
      <c r="M529" s="223" t="s">
        <v>19</v>
      </c>
      <c r="N529" s="224" t="s">
        <v>42</v>
      </c>
      <c r="O529" s="87"/>
      <c r="P529" s="225">
        <f>O529*H529</f>
        <v>0</v>
      </c>
      <c r="Q529" s="225">
        <v>0.00018000000000000001</v>
      </c>
      <c r="R529" s="225">
        <f>Q529*H529</f>
        <v>0.0012852</v>
      </c>
      <c r="S529" s="225">
        <v>0</v>
      </c>
      <c r="T529" s="226">
        <f>S529*H529</f>
        <v>0</v>
      </c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R529" s="227" t="s">
        <v>216</v>
      </c>
      <c r="AT529" s="227" t="s">
        <v>211</v>
      </c>
      <c r="AU529" s="227" t="s">
        <v>81</v>
      </c>
      <c r="AY529" s="20" t="s">
        <v>209</v>
      </c>
      <c r="BE529" s="228">
        <f>IF(N529="základní",J529,0)</f>
        <v>0</v>
      </c>
      <c r="BF529" s="228">
        <f>IF(N529="snížená",J529,0)</f>
        <v>0</v>
      </c>
      <c r="BG529" s="228">
        <f>IF(N529="zákl. přenesená",J529,0)</f>
        <v>0</v>
      </c>
      <c r="BH529" s="228">
        <f>IF(N529="sníž. přenesená",J529,0)</f>
        <v>0</v>
      </c>
      <c r="BI529" s="228">
        <f>IF(N529="nulová",J529,0)</f>
        <v>0</v>
      </c>
      <c r="BJ529" s="20" t="s">
        <v>79</v>
      </c>
      <c r="BK529" s="228">
        <f>ROUND(I529*H529,2)</f>
        <v>0</v>
      </c>
      <c r="BL529" s="20" t="s">
        <v>216</v>
      </c>
      <c r="BM529" s="227" t="s">
        <v>3557</v>
      </c>
    </row>
    <row r="530" s="2" customFormat="1">
      <c r="A530" s="41"/>
      <c r="B530" s="42"/>
      <c r="C530" s="43"/>
      <c r="D530" s="229" t="s">
        <v>218</v>
      </c>
      <c r="E530" s="43"/>
      <c r="F530" s="230" t="s">
        <v>3558</v>
      </c>
      <c r="G530" s="43"/>
      <c r="H530" s="43"/>
      <c r="I530" s="231"/>
      <c r="J530" s="43"/>
      <c r="K530" s="43"/>
      <c r="L530" s="47"/>
      <c r="M530" s="232"/>
      <c r="N530" s="233"/>
      <c r="O530" s="87"/>
      <c r="P530" s="87"/>
      <c r="Q530" s="87"/>
      <c r="R530" s="87"/>
      <c r="S530" s="87"/>
      <c r="T530" s="88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T530" s="20" t="s">
        <v>218</v>
      </c>
      <c r="AU530" s="20" t="s">
        <v>81</v>
      </c>
    </row>
    <row r="531" s="13" customFormat="1">
      <c r="A531" s="13"/>
      <c r="B531" s="234"/>
      <c r="C531" s="235"/>
      <c r="D531" s="236" t="s">
        <v>220</v>
      </c>
      <c r="E531" s="237" t="s">
        <v>19</v>
      </c>
      <c r="F531" s="238" t="s">
        <v>3165</v>
      </c>
      <c r="G531" s="235"/>
      <c r="H531" s="237" t="s">
        <v>19</v>
      </c>
      <c r="I531" s="239"/>
      <c r="J531" s="235"/>
      <c r="K531" s="235"/>
      <c r="L531" s="240"/>
      <c r="M531" s="241"/>
      <c r="N531" s="242"/>
      <c r="O531" s="242"/>
      <c r="P531" s="242"/>
      <c r="Q531" s="242"/>
      <c r="R531" s="242"/>
      <c r="S531" s="242"/>
      <c r="T531" s="24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44" t="s">
        <v>220</v>
      </c>
      <c r="AU531" s="244" t="s">
        <v>81</v>
      </c>
      <c r="AV531" s="13" t="s">
        <v>79</v>
      </c>
      <c r="AW531" s="13" t="s">
        <v>32</v>
      </c>
      <c r="AX531" s="13" t="s">
        <v>71</v>
      </c>
      <c r="AY531" s="244" t="s">
        <v>209</v>
      </c>
    </row>
    <row r="532" s="13" customFormat="1">
      <c r="A532" s="13"/>
      <c r="B532" s="234"/>
      <c r="C532" s="235"/>
      <c r="D532" s="236" t="s">
        <v>220</v>
      </c>
      <c r="E532" s="237" t="s">
        <v>19</v>
      </c>
      <c r="F532" s="238" t="s">
        <v>3549</v>
      </c>
      <c r="G532" s="235"/>
      <c r="H532" s="237" t="s">
        <v>19</v>
      </c>
      <c r="I532" s="239"/>
      <c r="J532" s="235"/>
      <c r="K532" s="235"/>
      <c r="L532" s="240"/>
      <c r="M532" s="241"/>
      <c r="N532" s="242"/>
      <c r="O532" s="242"/>
      <c r="P532" s="242"/>
      <c r="Q532" s="242"/>
      <c r="R532" s="242"/>
      <c r="S532" s="242"/>
      <c r="T532" s="24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44" t="s">
        <v>220</v>
      </c>
      <c r="AU532" s="244" t="s">
        <v>81</v>
      </c>
      <c r="AV532" s="13" t="s">
        <v>79</v>
      </c>
      <c r="AW532" s="13" t="s">
        <v>32</v>
      </c>
      <c r="AX532" s="13" t="s">
        <v>71</v>
      </c>
      <c r="AY532" s="244" t="s">
        <v>209</v>
      </c>
    </row>
    <row r="533" s="14" customFormat="1">
      <c r="A533" s="14"/>
      <c r="B533" s="245"/>
      <c r="C533" s="246"/>
      <c r="D533" s="236" t="s">
        <v>220</v>
      </c>
      <c r="E533" s="247" t="s">
        <v>19</v>
      </c>
      <c r="F533" s="248" t="s">
        <v>3550</v>
      </c>
      <c r="G533" s="246"/>
      <c r="H533" s="249">
        <v>7.1399999999999997</v>
      </c>
      <c r="I533" s="250"/>
      <c r="J533" s="246"/>
      <c r="K533" s="246"/>
      <c r="L533" s="251"/>
      <c r="M533" s="252"/>
      <c r="N533" s="253"/>
      <c r="O533" s="253"/>
      <c r="P533" s="253"/>
      <c r="Q533" s="253"/>
      <c r="R533" s="253"/>
      <c r="S533" s="253"/>
      <c r="T533" s="25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T533" s="255" t="s">
        <v>220</v>
      </c>
      <c r="AU533" s="255" t="s">
        <v>81</v>
      </c>
      <c r="AV533" s="14" t="s">
        <v>81</v>
      </c>
      <c r="AW533" s="14" t="s">
        <v>32</v>
      </c>
      <c r="AX533" s="14" t="s">
        <v>79</v>
      </c>
      <c r="AY533" s="255" t="s">
        <v>209</v>
      </c>
    </row>
    <row r="534" s="2" customFormat="1" ht="16.5" customHeight="1">
      <c r="A534" s="41"/>
      <c r="B534" s="42"/>
      <c r="C534" s="216" t="s">
        <v>709</v>
      </c>
      <c r="D534" s="216" t="s">
        <v>211</v>
      </c>
      <c r="E534" s="217" t="s">
        <v>3559</v>
      </c>
      <c r="F534" s="218" t="s">
        <v>3560</v>
      </c>
      <c r="G534" s="219" t="s">
        <v>258</v>
      </c>
      <c r="H534" s="220">
        <v>42.590000000000003</v>
      </c>
      <c r="I534" s="221"/>
      <c r="J534" s="222">
        <f>ROUND(I534*H534,2)</f>
        <v>0</v>
      </c>
      <c r="K534" s="218" t="s">
        <v>215</v>
      </c>
      <c r="L534" s="47"/>
      <c r="M534" s="223" t="s">
        <v>19</v>
      </c>
      <c r="N534" s="224" t="s">
        <v>42</v>
      </c>
      <c r="O534" s="87"/>
      <c r="P534" s="225">
        <f>O534*H534</f>
        <v>0</v>
      </c>
      <c r="Q534" s="225">
        <v>0.00013999999999999999</v>
      </c>
      <c r="R534" s="225">
        <f>Q534*H534</f>
        <v>0.0059626000000000002</v>
      </c>
      <c r="S534" s="225">
        <v>0</v>
      </c>
      <c r="T534" s="226">
        <f>S534*H534</f>
        <v>0</v>
      </c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R534" s="227" t="s">
        <v>216</v>
      </c>
      <c r="AT534" s="227" t="s">
        <v>211</v>
      </c>
      <c r="AU534" s="227" t="s">
        <v>81</v>
      </c>
      <c r="AY534" s="20" t="s">
        <v>209</v>
      </c>
      <c r="BE534" s="228">
        <f>IF(N534="základní",J534,0)</f>
        <v>0</v>
      </c>
      <c r="BF534" s="228">
        <f>IF(N534="snížená",J534,0)</f>
        <v>0</v>
      </c>
      <c r="BG534" s="228">
        <f>IF(N534="zákl. přenesená",J534,0)</f>
        <v>0</v>
      </c>
      <c r="BH534" s="228">
        <f>IF(N534="sníž. přenesená",J534,0)</f>
        <v>0</v>
      </c>
      <c r="BI534" s="228">
        <f>IF(N534="nulová",J534,0)</f>
        <v>0</v>
      </c>
      <c r="BJ534" s="20" t="s">
        <v>79</v>
      </c>
      <c r="BK534" s="228">
        <f>ROUND(I534*H534,2)</f>
        <v>0</v>
      </c>
      <c r="BL534" s="20" t="s">
        <v>216</v>
      </c>
      <c r="BM534" s="227" t="s">
        <v>3561</v>
      </c>
    </row>
    <row r="535" s="2" customFormat="1">
      <c r="A535" s="41"/>
      <c r="B535" s="42"/>
      <c r="C535" s="43"/>
      <c r="D535" s="229" t="s">
        <v>218</v>
      </c>
      <c r="E535" s="43"/>
      <c r="F535" s="230" t="s">
        <v>3562</v>
      </c>
      <c r="G535" s="43"/>
      <c r="H535" s="43"/>
      <c r="I535" s="231"/>
      <c r="J535" s="43"/>
      <c r="K535" s="43"/>
      <c r="L535" s="47"/>
      <c r="M535" s="232"/>
      <c r="N535" s="233"/>
      <c r="O535" s="87"/>
      <c r="P535" s="87"/>
      <c r="Q535" s="87"/>
      <c r="R535" s="87"/>
      <c r="S535" s="87"/>
      <c r="T535" s="88"/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T535" s="20" t="s">
        <v>218</v>
      </c>
      <c r="AU535" s="20" t="s">
        <v>81</v>
      </c>
    </row>
    <row r="536" s="13" customFormat="1">
      <c r="A536" s="13"/>
      <c r="B536" s="234"/>
      <c r="C536" s="235"/>
      <c r="D536" s="236" t="s">
        <v>220</v>
      </c>
      <c r="E536" s="237" t="s">
        <v>19</v>
      </c>
      <c r="F536" s="238" t="s">
        <v>3165</v>
      </c>
      <c r="G536" s="235"/>
      <c r="H536" s="237" t="s">
        <v>19</v>
      </c>
      <c r="I536" s="239"/>
      <c r="J536" s="235"/>
      <c r="K536" s="235"/>
      <c r="L536" s="240"/>
      <c r="M536" s="241"/>
      <c r="N536" s="242"/>
      <c r="O536" s="242"/>
      <c r="P536" s="242"/>
      <c r="Q536" s="242"/>
      <c r="R536" s="242"/>
      <c r="S536" s="242"/>
      <c r="T536" s="24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44" t="s">
        <v>220</v>
      </c>
      <c r="AU536" s="244" t="s">
        <v>81</v>
      </c>
      <c r="AV536" s="13" t="s">
        <v>79</v>
      </c>
      <c r="AW536" s="13" t="s">
        <v>32</v>
      </c>
      <c r="AX536" s="13" t="s">
        <v>71</v>
      </c>
      <c r="AY536" s="244" t="s">
        <v>209</v>
      </c>
    </row>
    <row r="537" s="13" customFormat="1">
      <c r="A537" s="13"/>
      <c r="B537" s="234"/>
      <c r="C537" s="235"/>
      <c r="D537" s="236" t="s">
        <v>220</v>
      </c>
      <c r="E537" s="237" t="s">
        <v>19</v>
      </c>
      <c r="F537" s="238" t="s">
        <v>3546</v>
      </c>
      <c r="G537" s="235"/>
      <c r="H537" s="237" t="s">
        <v>19</v>
      </c>
      <c r="I537" s="239"/>
      <c r="J537" s="235"/>
      <c r="K537" s="235"/>
      <c r="L537" s="240"/>
      <c r="M537" s="241"/>
      <c r="N537" s="242"/>
      <c r="O537" s="242"/>
      <c r="P537" s="242"/>
      <c r="Q537" s="242"/>
      <c r="R537" s="242"/>
      <c r="S537" s="242"/>
      <c r="T537" s="24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44" t="s">
        <v>220</v>
      </c>
      <c r="AU537" s="244" t="s">
        <v>81</v>
      </c>
      <c r="AV537" s="13" t="s">
        <v>79</v>
      </c>
      <c r="AW537" s="13" t="s">
        <v>32</v>
      </c>
      <c r="AX537" s="13" t="s">
        <v>71</v>
      </c>
      <c r="AY537" s="244" t="s">
        <v>209</v>
      </c>
    </row>
    <row r="538" s="14" customFormat="1">
      <c r="A538" s="14"/>
      <c r="B538" s="245"/>
      <c r="C538" s="246"/>
      <c r="D538" s="236" t="s">
        <v>220</v>
      </c>
      <c r="E538" s="247" t="s">
        <v>19</v>
      </c>
      <c r="F538" s="248" t="s">
        <v>3547</v>
      </c>
      <c r="G538" s="246"/>
      <c r="H538" s="249">
        <v>38.630000000000003</v>
      </c>
      <c r="I538" s="250"/>
      <c r="J538" s="246"/>
      <c r="K538" s="246"/>
      <c r="L538" s="251"/>
      <c r="M538" s="252"/>
      <c r="N538" s="253"/>
      <c r="O538" s="253"/>
      <c r="P538" s="253"/>
      <c r="Q538" s="253"/>
      <c r="R538" s="253"/>
      <c r="S538" s="253"/>
      <c r="T538" s="25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T538" s="255" t="s">
        <v>220</v>
      </c>
      <c r="AU538" s="255" t="s">
        <v>81</v>
      </c>
      <c r="AV538" s="14" t="s">
        <v>81</v>
      </c>
      <c r="AW538" s="14" t="s">
        <v>32</v>
      </c>
      <c r="AX538" s="14" t="s">
        <v>71</v>
      </c>
      <c r="AY538" s="255" t="s">
        <v>209</v>
      </c>
    </row>
    <row r="539" s="14" customFormat="1">
      <c r="A539" s="14"/>
      <c r="B539" s="245"/>
      <c r="C539" s="246"/>
      <c r="D539" s="236" t="s">
        <v>220</v>
      </c>
      <c r="E539" s="247" t="s">
        <v>19</v>
      </c>
      <c r="F539" s="248" t="s">
        <v>3548</v>
      </c>
      <c r="G539" s="246"/>
      <c r="H539" s="249">
        <v>0.59999999999999998</v>
      </c>
      <c r="I539" s="250"/>
      <c r="J539" s="246"/>
      <c r="K539" s="246"/>
      <c r="L539" s="251"/>
      <c r="M539" s="252"/>
      <c r="N539" s="253"/>
      <c r="O539" s="253"/>
      <c r="P539" s="253"/>
      <c r="Q539" s="253"/>
      <c r="R539" s="253"/>
      <c r="S539" s="253"/>
      <c r="T539" s="25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255" t="s">
        <v>220</v>
      </c>
      <c r="AU539" s="255" t="s">
        <v>81</v>
      </c>
      <c r="AV539" s="14" t="s">
        <v>81</v>
      </c>
      <c r="AW539" s="14" t="s">
        <v>32</v>
      </c>
      <c r="AX539" s="14" t="s">
        <v>71</v>
      </c>
      <c r="AY539" s="255" t="s">
        <v>209</v>
      </c>
    </row>
    <row r="540" s="13" customFormat="1">
      <c r="A540" s="13"/>
      <c r="B540" s="234"/>
      <c r="C540" s="235"/>
      <c r="D540" s="236" t="s">
        <v>220</v>
      </c>
      <c r="E540" s="237" t="s">
        <v>19</v>
      </c>
      <c r="F540" s="238" t="s">
        <v>3553</v>
      </c>
      <c r="G540" s="235"/>
      <c r="H540" s="237" t="s">
        <v>19</v>
      </c>
      <c r="I540" s="239"/>
      <c r="J540" s="235"/>
      <c r="K540" s="235"/>
      <c r="L540" s="240"/>
      <c r="M540" s="241"/>
      <c r="N540" s="242"/>
      <c r="O540" s="242"/>
      <c r="P540" s="242"/>
      <c r="Q540" s="242"/>
      <c r="R540" s="242"/>
      <c r="S540" s="242"/>
      <c r="T540" s="24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44" t="s">
        <v>220</v>
      </c>
      <c r="AU540" s="244" t="s">
        <v>81</v>
      </c>
      <c r="AV540" s="13" t="s">
        <v>79</v>
      </c>
      <c r="AW540" s="13" t="s">
        <v>32</v>
      </c>
      <c r="AX540" s="13" t="s">
        <v>71</v>
      </c>
      <c r="AY540" s="244" t="s">
        <v>209</v>
      </c>
    </row>
    <row r="541" s="14" customFormat="1">
      <c r="A541" s="14"/>
      <c r="B541" s="245"/>
      <c r="C541" s="246"/>
      <c r="D541" s="236" t="s">
        <v>220</v>
      </c>
      <c r="E541" s="247" t="s">
        <v>19</v>
      </c>
      <c r="F541" s="248" t="s">
        <v>3554</v>
      </c>
      <c r="G541" s="246"/>
      <c r="H541" s="249">
        <v>3.3599999999999999</v>
      </c>
      <c r="I541" s="250"/>
      <c r="J541" s="246"/>
      <c r="K541" s="246"/>
      <c r="L541" s="251"/>
      <c r="M541" s="252"/>
      <c r="N541" s="253"/>
      <c r="O541" s="253"/>
      <c r="P541" s="253"/>
      <c r="Q541" s="253"/>
      <c r="R541" s="253"/>
      <c r="S541" s="253"/>
      <c r="T541" s="25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55" t="s">
        <v>220</v>
      </c>
      <c r="AU541" s="255" t="s">
        <v>81</v>
      </c>
      <c r="AV541" s="14" t="s">
        <v>81</v>
      </c>
      <c r="AW541" s="14" t="s">
        <v>32</v>
      </c>
      <c r="AX541" s="14" t="s">
        <v>71</v>
      </c>
      <c r="AY541" s="255" t="s">
        <v>209</v>
      </c>
    </row>
    <row r="542" s="15" customFormat="1">
      <c r="A542" s="15"/>
      <c r="B542" s="256"/>
      <c r="C542" s="257"/>
      <c r="D542" s="236" t="s">
        <v>220</v>
      </c>
      <c r="E542" s="258" t="s">
        <v>19</v>
      </c>
      <c r="F542" s="259" t="s">
        <v>271</v>
      </c>
      <c r="G542" s="257"/>
      <c r="H542" s="260">
        <v>42.590000000000003</v>
      </c>
      <c r="I542" s="261"/>
      <c r="J542" s="257"/>
      <c r="K542" s="257"/>
      <c r="L542" s="262"/>
      <c r="M542" s="263"/>
      <c r="N542" s="264"/>
      <c r="O542" s="264"/>
      <c r="P542" s="264"/>
      <c r="Q542" s="264"/>
      <c r="R542" s="264"/>
      <c r="S542" s="264"/>
      <c r="T542" s="26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T542" s="266" t="s">
        <v>220</v>
      </c>
      <c r="AU542" s="266" t="s">
        <v>81</v>
      </c>
      <c r="AV542" s="15" t="s">
        <v>216</v>
      </c>
      <c r="AW542" s="15" t="s">
        <v>32</v>
      </c>
      <c r="AX542" s="15" t="s">
        <v>79</v>
      </c>
      <c r="AY542" s="266" t="s">
        <v>209</v>
      </c>
    </row>
    <row r="543" s="2" customFormat="1" ht="37.8" customHeight="1">
      <c r="A543" s="41"/>
      <c r="B543" s="42"/>
      <c r="C543" s="216" t="s">
        <v>717</v>
      </c>
      <c r="D543" s="216" t="s">
        <v>211</v>
      </c>
      <c r="E543" s="217" t="s">
        <v>3563</v>
      </c>
      <c r="F543" s="218" t="s">
        <v>3564</v>
      </c>
      <c r="G543" s="219" t="s">
        <v>258</v>
      </c>
      <c r="H543" s="220">
        <v>58.079999999999998</v>
      </c>
      <c r="I543" s="221"/>
      <c r="J543" s="222">
        <f>ROUND(I543*H543,2)</f>
        <v>0</v>
      </c>
      <c r="K543" s="218" t="s">
        <v>215</v>
      </c>
      <c r="L543" s="47"/>
      <c r="M543" s="223" t="s">
        <v>19</v>
      </c>
      <c r="N543" s="224" t="s">
        <v>42</v>
      </c>
      <c r="O543" s="87"/>
      <c r="P543" s="225">
        <f>O543*H543</f>
        <v>0</v>
      </c>
      <c r="Q543" s="225">
        <v>0.0085199999999999998</v>
      </c>
      <c r="R543" s="225">
        <f>Q543*H543</f>
        <v>0.49484159999999999</v>
      </c>
      <c r="S543" s="225">
        <v>0</v>
      </c>
      <c r="T543" s="226">
        <f>S543*H543</f>
        <v>0</v>
      </c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R543" s="227" t="s">
        <v>216</v>
      </c>
      <c r="AT543" s="227" t="s">
        <v>211</v>
      </c>
      <c r="AU543" s="227" t="s">
        <v>81</v>
      </c>
      <c r="AY543" s="20" t="s">
        <v>209</v>
      </c>
      <c r="BE543" s="228">
        <f>IF(N543="základní",J543,0)</f>
        <v>0</v>
      </c>
      <c r="BF543" s="228">
        <f>IF(N543="snížená",J543,0)</f>
        <v>0</v>
      </c>
      <c r="BG543" s="228">
        <f>IF(N543="zákl. přenesená",J543,0)</f>
        <v>0</v>
      </c>
      <c r="BH543" s="228">
        <f>IF(N543="sníž. přenesená",J543,0)</f>
        <v>0</v>
      </c>
      <c r="BI543" s="228">
        <f>IF(N543="nulová",J543,0)</f>
        <v>0</v>
      </c>
      <c r="BJ543" s="20" t="s">
        <v>79</v>
      </c>
      <c r="BK543" s="228">
        <f>ROUND(I543*H543,2)</f>
        <v>0</v>
      </c>
      <c r="BL543" s="20" t="s">
        <v>216</v>
      </c>
      <c r="BM543" s="227" t="s">
        <v>3565</v>
      </c>
    </row>
    <row r="544" s="2" customFormat="1">
      <c r="A544" s="41"/>
      <c r="B544" s="42"/>
      <c r="C544" s="43"/>
      <c r="D544" s="229" t="s">
        <v>218</v>
      </c>
      <c r="E544" s="43"/>
      <c r="F544" s="230" t="s">
        <v>3566</v>
      </c>
      <c r="G544" s="43"/>
      <c r="H544" s="43"/>
      <c r="I544" s="231"/>
      <c r="J544" s="43"/>
      <c r="K544" s="43"/>
      <c r="L544" s="47"/>
      <c r="M544" s="232"/>
      <c r="N544" s="233"/>
      <c r="O544" s="87"/>
      <c r="P544" s="87"/>
      <c r="Q544" s="87"/>
      <c r="R544" s="87"/>
      <c r="S544" s="87"/>
      <c r="T544" s="88"/>
      <c r="U544" s="41"/>
      <c r="V544" s="41"/>
      <c r="W544" s="41"/>
      <c r="X544" s="41"/>
      <c r="Y544" s="41"/>
      <c r="Z544" s="41"/>
      <c r="AA544" s="41"/>
      <c r="AB544" s="41"/>
      <c r="AC544" s="41"/>
      <c r="AD544" s="41"/>
      <c r="AE544" s="41"/>
      <c r="AT544" s="20" t="s">
        <v>218</v>
      </c>
      <c r="AU544" s="20" t="s">
        <v>81</v>
      </c>
    </row>
    <row r="545" s="13" customFormat="1">
      <c r="A545" s="13"/>
      <c r="B545" s="234"/>
      <c r="C545" s="235"/>
      <c r="D545" s="236" t="s">
        <v>220</v>
      </c>
      <c r="E545" s="237" t="s">
        <v>19</v>
      </c>
      <c r="F545" s="238" t="s">
        <v>3165</v>
      </c>
      <c r="G545" s="235"/>
      <c r="H545" s="237" t="s">
        <v>19</v>
      </c>
      <c r="I545" s="239"/>
      <c r="J545" s="235"/>
      <c r="K545" s="235"/>
      <c r="L545" s="240"/>
      <c r="M545" s="241"/>
      <c r="N545" s="242"/>
      <c r="O545" s="242"/>
      <c r="P545" s="242"/>
      <c r="Q545" s="242"/>
      <c r="R545" s="242"/>
      <c r="S545" s="242"/>
      <c r="T545" s="24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44" t="s">
        <v>220</v>
      </c>
      <c r="AU545" s="244" t="s">
        <v>81</v>
      </c>
      <c r="AV545" s="13" t="s">
        <v>79</v>
      </c>
      <c r="AW545" s="13" t="s">
        <v>32</v>
      </c>
      <c r="AX545" s="13" t="s">
        <v>71</v>
      </c>
      <c r="AY545" s="244" t="s">
        <v>209</v>
      </c>
    </row>
    <row r="546" s="13" customFormat="1">
      <c r="A546" s="13"/>
      <c r="B546" s="234"/>
      <c r="C546" s="235"/>
      <c r="D546" s="236" t="s">
        <v>220</v>
      </c>
      <c r="E546" s="237" t="s">
        <v>19</v>
      </c>
      <c r="F546" s="238" t="s">
        <v>3546</v>
      </c>
      <c r="G546" s="235"/>
      <c r="H546" s="237" t="s">
        <v>19</v>
      </c>
      <c r="I546" s="239"/>
      <c r="J546" s="235"/>
      <c r="K546" s="235"/>
      <c r="L546" s="240"/>
      <c r="M546" s="241"/>
      <c r="N546" s="242"/>
      <c r="O546" s="242"/>
      <c r="P546" s="242"/>
      <c r="Q546" s="242"/>
      <c r="R546" s="242"/>
      <c r="S546" s="242"/>
      <c r="T546" s="24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44" t="s">
        <v>220</v>
      </c>
      <c r="AU546" s="244" t="s">
        <v>81</v>
      </c>
      <c r="AV546" s="13" t="s">
        <v>79</v>
      </c>
      <c r="AW546" s="13" t="s">
        <v>32</v>
      </c>
      <c r="AX546" s="13" t="s">
        <v>71</v>
      </c>
      <c r="AY546" s="244" t="s">
        <v>209</v>
      </c>
    </row>
    <row r="547" s="14" customFormat="1">
      <c r="A547" s="14"/>
      <c r="B547" s="245"/>
      <c r="C547" s="246"/>
      <c r="D547" s="236" t="s">
        <v>220</v>
      </c>
      <c r="E547" s="247" t="s">
        <v>19</v>
      </c>
      <c r="F547" s="248" t="s">
        <v>3567</v>
      </c>
      <c r="G547" s="246"/>
      <c r="H547" s="249">
        <v>33.630000000000003</v>
      </c>
      <c r="I547" s="250"/>
      <c r="J547" s="246"/>
      <c r="K547" s="246"/>
      <c r="L547" s="251"/>
      <c r="M547" s="252"/>
      <c r="N547" s="253"/>
      <c r="O547" s="253"/>
      <c r="P547" s="253"/>
      <c r="Q547" s="253"/>
      <c r="R547" s="253"/>
      <c r="S547" s="253"/>
      <c r="T547" s="25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T547" s="255" t="s">
        <v>220</v>
      </c>
      <c r="AU547" s="255" t="s">
        <v>81</v>
      </c>
      <c r="AV547" s="14" t="s">
        <v>81</v>
      </c>
      <c r="AW547" s="14" t="s">
        <v>32</v>
      </c>
      <c r="AX547" s="14" t="s">
        <v>71</v>
      </c>
      <c r="AY547" s="255" t="s">
        <v>209</v>
      </c>
    </row>
    <row r="548" s="13" customFormat="1">
      <c r="A548" s="13"/>
      <c r="B548" s="234"/>
      <c r="C548" s="235"/>
      <c r="D548" s="236" t="s">
        <v>220</v>
      </c>
      <c r="E548" s="237" t="s">
        <v>19</v>
      </c>
      <c r="F548" s="238" t="s">
        <v>3553</v>
      </c>
      <c r="G548" s="235"/>
      <c r="H548" s="237" t="s">
        <v>19</v>
      </c>
      <c r="I548" s="239"/>
      <c r="J548" s="235"/>
      <c r="K548" s="235"/>
      <c r="L548" s="240"/>
      <c r="M548" s="241"/>
      <c r="N548" s="242"/>
      <c r="O548" s="242"/>
      <c r="P548" s="242"/>
      <c r="Q548" s="242"/>
      <c r="R548" s="242"/>
      <c r="S548" s="242"/>
      <c r="T548" s="24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44" t="s">
        <v>220</v>
      </c>
      <c r="AU548" s="244" t="s">
        <v>81</v>
      </c>
      <c r="AV548" s="13" t="s">
        <v>79</v>
      </c>
      <c r="AW548" s="13" t="s">
        <v>32</v>
      </c>
      <c r="AX548" s="13" t="s">
        <v>71</v>
      </c>
      <c r="AY548" s="244" t="s">
        <v>209</v>
      </c>
    </row>
    <row r="549" s="14" customFormat="1">
      <c r="A549" s="14"/>
      <c r="B549" s="245"/>
      <c r="C549" s="246"/>
      <c r="D549" s="236" t="s">
        <v>220</v>
      </c>
      <c r="E549" s="247" t="s">
        <v>19</v>
      </c>
      <c r="F549" s="248" t="s">
        <v>3568</v>
      </c>
      <c r="G549" s="246"/>
      <c r="H549" s="249">
        <v>4.4800000000000004</v>
      </c>
      <c r="I549" s="250"/>
      <c r="J549" s="246"/>
      <c r="K549" s="246"/>
      <c r="L549" s="251"/>
      <c r="M549" s="252"/>
      <c r="N549" s="253"/>
      <c r="O549" s="253"/>
      <c r="P549" s="253"/>
      <c r="Q549" s="253"/>
      <c r="R549" s="253"/>
      <c r="S549" s="253"/>
      <c r="T549" s="25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T549" s="255" t="s">
        <v>220</v>
      </c>
      <c r="AU549" s="255" t="s">
        <v>81</v>
      </c>
      <c r="AV549" s="14" t="s">
        <v>81</v>
      </c>
      <c r="AW549" s="14" t="s">
        <v>32</v>
      </c>
      <c r="AX549" s="14" t="s">
        <v>71</v>
      </c>
      <c r="AY549" s="255" t="s">
        <v>209</v>
      </c>
    </row>
    <row r="550" s="16" customFormat="1">
      <c r="A550" s="16"/>
      <c r="B550" s="267"/>
      <c r="C550" s="268"/>
      <c r="D550" s="236" t="s">
        <v>220</v>
      </c>
      <c r="E550" s="269" t="s">
        <v>19</v>
      </c>
      <c r="F550" s="270" t="s">
        <v>370</v>
      </c>
      <c r="G550" s="268"/>
      <c r="H550" s="271">
        <v>38.109999999999999</v>
      </c>
      <c r="I550" s="272"/>
      <c r="J550" s="268"/>
      <c r="K550" s="268"/>
      <c r="L550" s="273"/>
      <c r="M550" s="274"/>
      <c r="N550" s="275"/>
      <c r="O550" s="275"/>
      <c r="P550" s="275"/>
      <c r="Q550" s="275"/>
      <c r="R550" s="275"/>
      <c r="S550" s="275"/>
      <c r="T550" s="27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T550" s="277" t="s">
        <v>220</v>
      </c>
      <c r="AU550" s="277" t="s">
        <v>81</v>
      </c>
      <c r="AV550" s="16" t="s">
        <v>146</v>
      </c>
      <c r="AW550" s="16" t="s">
        <v>32</v>
      </c>
      <c r="AX550" s="16" t="s">
        <v>71</v>
      </c>
      <c r="AY550" s="277" t="s">
        <v>209</v>
      </c>
    </row>
    <row r="551" s="13" customFormat="1">
      <c r="A551" s="13"/>
      <c r="B551" s="234"/>
      <c r="C551" s="235"/>
      <c r="D551" s="236" t="s">
        <v>220</v>
      </c>
      <c r="E551" s="237" t="s">
        <v>19</v>
      </c>
      <c r="F551" s="238" t="s">
        <v>3549</v>
      </c>
      <c r="G551" s="235"/>
      <c r="H551" s="237" t="s">
        <v>19</v>
      </c>
      <c r="I551" s="239"/>
      <c r="J551" s="235"/>
      <c r="K551" s="235"/>
      <c r="L551" s="240"/>
      <c r="M551" s="241"/>
      <c r="N551" s="242"/>
      <c r="O551" s="242"/>
      <c r="P551" s="242"/>
      <c r="Q551" s="242"/>
      <c r="R551" s="242"/>
      <c r="S551" s="242"/>
      <c r="T551" s="24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44" t="s">
        <v>220</v>
      </c>
      <c r="AU551" s="244" t="s">
        <v>81</v>
      </c>
      <c r="AV551" s="13" t="s">
        <v>79</v>
      </c>
      <c r="AW551" s="13" t="s">
        <v>32</v>
      </c>
      <c r="AX551" s="13" t="s">
        <v>71</v>
      </c>
      <c r="AY551" s="244" t="s">
        <v>209</v>
      </c>
    </row>
    <row r="552" s="14" customFormat="1">
      <c r="A552" s="14"/>
      <c r="B552" s="245"/>
      <c r="C552" s="246"/>
      <c r="D552" s="236" t="s">
        <v>220</v>
      </c>
      <c r="E552" s="247" t="s">
        <v>19</v>
      </c>
      <c r="F552" s="248" t="s">
        <v>3550</v>
      </c>
      <c r="G552" s="246"/>
      <c r="H552" s="249">
        <v>7.1399999999999997</v>
      </c>
      <c r="I552" s="250"/>
      <c r="J552" s="246"/>
      <c r="K552" s="246"/>
      <c r="L552" s="251"/>
      <c r="M552" s="252"/>
      <c r="N552" s="253"/>
      <c r="O552" s="253"/>
      <c r="P552" s="253"/>
      <c r="Q552" s="253"/>
      <c r="R552" s="253"/>
      <c r="S552" s="253"/>
      <c r="T552" s="25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T552" s="255" t="s">
        <v>220</v>
      </c>
      <c r="AU552" s="255" t="s">
        <v>81</v>
      </c>
      <c r="AV552" s="14" t="s">
        <v>81</v>
      </c>
      <c r="AW552" s="14" t="s">
        <v>32</v>
      </c>
      <c r="AX552" s="14" t="s">
        <v>71</v>
      </c>
      <c r="AY552" s="255" t="s">
        <v>209</v>
      </c>
    </row>
    <row r="553" s="13" customFormat="1">
      <c r="A553" s="13"/>
      <c r="B553" s="234"/>
      <c r="C553" s="235"/>
      <c r="D553" s="236" t="s">
        <v>220</v>
      </c>
      <c r="E553" s="237" t="s">
        <v>19</v>
      </c>
      <c r="F553" s="238" t="s">
        <v>3551</v>
      </c>
      <c r="G553" s="235"/>
      <c r="H553" s="237" t="s">
        <v>19</v>
      </c>
      <c r="I553" s="239"/>
      <c r="J553" s="235"/>
      <c r="K553" s="235"/>
      <c r="L553" s="240"/>
      <c r="M553" s="241"/>
      <c r="N553" s="242"/>
      <c r="O553" s="242"/>
      <c r="P553" s="242"/>
      <c r="Q553" s="242"/>
      <c r="R553" s="242"/>
      <c r="S553" s="242"/>
      <c r="T553" s="24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44" t="s">
        <v>220</v>
      </c>
      <c r="AU553" s="244" t="s">
        <v>81</v>
      </c>
      <c r="AV553" s="13" t="s">
        <v>79</v>
      </c>
      <c r="AW553" s="13" t="s">
        <v>32</v>
      </c>
      <c r="AX553" s="13" t="s">
        <v>71</v>
      </c>
      <c r="AY553" s="244" t="s">
        <v>209</v>
      </c>
    </row>
    <row r="554" s="14" customFormat="1">
      <c r="A554" s="14"/>
      <c r="B554" s="245"/>
      <c r="C554" s="246"/>
      <c r="D554" s="236" t="s">
        <v>220</v>
      </c>
      <c r="E554" s="247" t="s">
        <v>19</v>
      </c>
      <c r="F554" s="248" t="s">
        <v>3552</v>
      </c>
      <c r="G554" s="246"/>
      <c r="H554" s="249">
        <v>12.83</v>
      </c>
      <c r="I554" s="250"/>
      <c r="J554" s="246"/>
      <c r="K554" s="246"/>
      <c r="L554" s="251"/>
      <c r="M554" s="252"/>
      <c r="N554" s="253"/>
      <c r="O554" s="253"/>
      <c r="P554" s="253"/>
      <c r="Q554" s="253"/>
      <c r="R554" s="253"/>
      <c r="S554" s="253"/>
      <c r="T554" s="25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255" t="s">
        <v>220</v>
      </c>
      <c r="AU554" s="255" t="s">
        <v>81</v>
      </c>
      <c r="AV554" s="14" t="s">
        <v>81</v>
      </c>
      <c r="AW554" s="14" t="s">
        <v>32</v>
      </c>
      <c r="AX554" s="14" t="s">
        <v>71</v>
      </c>
      <c r="AY554" s="255" t="s">
        <v>209</v>
      </c>
    </row>
    <row r="555" s="16" customFormat="1">
      <c r="A555" s="16"/>
      <c r="B555" s="267"/>
      <c r="C555" s="268"/>
      <c r="D555" s="236" t="s">
        <v>220</v>
      </c>
      <c r="E555" s="269" t="s">
        <v>19</v>
      </c>
      <c r="F555" s="270" t="s">
        <v>370</v>
      </c>
      <c r="G555" s="268"/>
      <c r="H555" s="271">
        <v>19.969999999999999</v>
      </c>
      <c r="I555" s="272"/>
      <c r="J555" s="268"/>
      <c r="K555" s="268"/>
      <c r="L555" s="273"/>
      <c r="M555" s="274"/>
      <c r="N555" s="275"/>
      <c r="O555" s="275"/>
      <c r="P555" s="275"/>
      <c r="Q555" s="275"/>
      <c r="R555" s="275"/>
      <c r="S555" s="275"/>
      <c r="T555" s="27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T555" s="277" t="s">
        <v>220</v>
      </c>
      <c r="AU555" s="277" t="s">
        <v>81</v>
      </c>
      <c r="AV555" s="16" t="s">
        <v>146</v>
      </c>
      <c r="AW555" s="16" t="s">
        <v>32</v>
      </c>
      <c r="AX555" s="16" t="s">
        <v>71</v>
      </c>
      <c r="AY555" s="277" t="s">
        <v>209</v>
      </c>
    </row>
    <row r="556" s="15" customFormat="1">
      <c r="A556" s="15"/>
      <c r="B556" s="256"/>
      <c r="C556" s="257"/>
      <c r="D556" s="236" t="s">
        <v>220</v>
      </c>
      <c r="E556" s="258" t="s">
        <v>19</v>
      </c>
      <c r="F556" s="259" t="s">
        <v>271</v>
      </c>
      <c r="G556" s="257"/>
      <c r="H556" s="260">
        <v>58.079999999999998</v>
      </c>
      <c r="I556" s="261"/>
      <c r="J556" s="257"/>
      <c r="K556" s="257"/>
      <c r="L556" s="262"/>
      <c r="M556" s="263"/>
      <c r="N556" s="264"/>
      <c r="O556" s="264"/>
      <c r="P556" s="264"/>
      <c r="Q556" s="264"/>
      <c r="R556" s="264"/>
      <c r="S556" s="264"/>
      <c r="T556" s="26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T556" s="266" t="s">
        <v>220</v>
      </c>
      <c r="AU556" s="266" t="s">
        <v>81</v>
      </c>
      <c r="AV556" s="15" t="s">
        <v>216</v>
      </c>
      <c r="AW556" s="15" t="s">
        <v>32</v>
      </c>
      <c r="AX556" s="15" t="s">
        <v>79</v>
      </c>
      <c r="AY556" s="266" t="s">
        <v>209</v>
      </c>
    </row>
    <row r="557" s="2" customFormat="1" ht="16.5" customHeight="1">
      <c r="A557" s="41"/>
      <c r="B557" s="42"/>
      <c r="C557" s="278" t="s">
        <v>722</v>
      </c>
      <c r="D557" s="278" t="s">
        <v>681</v>
      </c>
      <c r="E557" s="279" t="s">
        <v>3569</v>
      </c>
      <c r="F557" s="280" t="s">
        <v>3570</v>
      </c>
      <c r="G557" s="281" t="s">
        <v>258</v>
      </c>
      <c r="H557" s="282">
        <v>40.015999999999998</v>
      </c>
      <c r="I557" s="283"/>
      <c r="J557" s="284">
        <f>ROUND(I557*H557,2)</f>
        <v>0</v>
      </c>
      <c r="K557" s="280" t="s">
        <v>215</v>
      </c>
      <c r="L557" s="285"/>
      <c r="M557" s="286" t="s">
        <v>19</v>
      </c>
      <c r="N557" s="287" t="s">
        <v>42</v>
      </c>
      <c r="O557" s="87"/>
      <c r="P557" s="225">
        <f>O557*H557</f>
        <v>0</v>
      </c>
      <c r="Q557" s="225">
        <v>0.0014</v>
      </c>
      <c r="R557" s="225">
        <f>Q557*H557</f>
        <v>0.0560224</v>
      </c>
      <c r="S557" s="225">
        <v>0</v>
      </c>
      <c r="T557" s="226">
        <f>S557*H557</f>
        <v>0</v>
      </c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R557" s="227" t="s">
        <v>250</v>
      </c>
      <c r="AT557" s="227" t="s">
        <v>681</v>
      </c>
      <c r="AU557" s="227" t="s">
        <v>81</v>
      </c>
      <c r="AY557" s="20" t="s">
        <v>209</v>
      </c>
      <c r="BE557" s="228">
        <f>IF(N557="základní",J557,0)</f>
        <v>0</v>
      </c>
      <c r="BF557" s="228">
        <f>IF(N557="snížená",J557,0)</f>
        <v>0</v>
      </c>
      <c r="BG557" s="228">
        <f>IF(N557="zákl. přenesená",J557,0)</f>
        <v>0</v>
      </c>
      <c r="BH557" s="228">
        <f>IF(N557="sníž. přenesená",J557,0)</f>
        <v>0</v>
      </c>
      <c r="BI557" s="228">
        <f>IF(N557="nulová",J557,0)</f>
        <v>0</v>
      </c>
      <c r="BJ557" s="20" t="s">
        <v>79</v>
      </c>
      <c r="BK557" s="228">
        <f>ROUND(I557*H557,2)</f>
        <v>0</v>
      </c>
      <c r="BL557" s="20" t="s">
        <v>216</v>
      </c>
      <c r="BM557" s="227" t="s">
        <v>3571</v>
      </c>
    </row>
    <row r="558" s="14" customFormat="1">
      <c r="A558" s="14"/>
      <c r="B558" s="245"/>
      <c r="C558" s="246"/>
      <c r="D558" s="236" t="s">
        <v>220</v>
      </c>
      <c r="E558" s="246"/>
      <c r="F558" s="248" t="s">
        <v>3572</v>
      </c>
      <c r="G558" s="246"/>
      <c r="H558" s="249">
        <v>40.015999999999998</v>
      </c>
      <c r="I558" s="250"/>
      <c r="J558" s="246"/>
      <c r="K558" s="246"/>
      <c r="L558" s="251"/>
      <c r="M558" s="252"/>
      <c r="N558" s="253"/>
      <c r="O558" s="253"/>
      <c r="P558" s="253"/>
      <c r="Q558" s="253"/>
      <c r="R558" s="253"/>
      <c r="S558" s="253"/>
      <c r="T558" s="25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T558" s="255" t="s">
        <v>220</v>
      </c>
      <c r="AU558" s="255" t="s">
        <v>81</v>
      </c>
      <c r="AV558" s="14" t="s">
        <v>81</v>
      </c>
      <c r="AW558" s="14" t="s">
        <v>4</v>
      </c>
      <c r="AX558" s="14" t="s">
        <v>79</v>
      </c>
      <c r="AY558" s="255" t="s">
        <v>209</v>
      </c>
    </row>
    <row r="559" s="2" customFormat="1" ht="16.5" customHeight="1">
      <c r="A559" s="41"/>
      <c r="B559" s="42"/>
      <c r="C559" s="278" t="s">
        <v>728</v>
      </c>
      <c r="D559" s="278" t="s">
        <v>681</v>
      </c>
      <c r="E559" s="279" t="s">
        <v>3573</v>
      </c>
      <c r="F559" s="280" t="s">
        <v>3574</v>
      </c>
      <c r="G559" s="281" t="s">
        <v>258</v>
      </c>
      <c r="H559" s="282">
        <v>20.969000000000001</v>
      </c>
      <c r="I559" s="283"/>
      <c r="J559" s="284">
        <f>ROUND(I559*H559,2)</f>
        <v>0</v>
      </c>
      <c r="K559" s="280" t="s">
        <v>215</v>
      </c>
      <c r="L559" s="285"/>
      <c r="M559" s="286" t="s">
        <v>19</v>
      </c>
      <c r="N559" s="287" t="s">
        <v>42</v>
      </c>
      <c r="O559" s="87"/>
      <c r="P559" s="225">
        <f>O559*H559</f>
        <v>0</v>
      </c>
      <c r="Q559" s="225">
        <v>0.0028999999999999998</v>
      </c>
      <c r="R559" s="225">
        <f>Q559*H559</f>
        <v>0.060810099999999999</v>
      </c>
      <c r="S559" s="225">
        <v>0</v>
      </c>
      <c r="T559" s="226">
        <f>S559*H559</f>
        <v>0</v>
      </c>
      <c r="U559" s="41"/>
      <c r="V559" s="41"/>
      <c r="W559" s="41"/>
      <c r="X559" s="41"/>
      <c r="Y559" s="41"/>
      <c r="Z559" s="41"/>
      <c r="AA559" s="41"/>
      <c r="AB559" s="41"/>
      <c r="AC559" s="41"/>
      <c r="AD559" s="41"/>
      <c r="AE559" s="41"/>
      <c r="AR559" s="227" t="s">
        <v>250</v>
      </c>
      <c r="AT559" s="227" t="s">
        <v>681</v>
      </c>
      <c r="AU559" s="227" t="s">
        <v>81</v>
      </c>
      <c r="AY559" s="20" t="s">
        <v>209</v>
      </c>
      <c r="BE559" s="228">
        <f>IF(N559="základní",J559,0)</f>
        <v>0</v>
      </c>
      <c r="BF559" s="228">
        <f>IF(N559="snížená",J559,0)</f>
        <v>0</v>
      </c>
      <c r="BG559" s="228">
        <f>IF(N559="zákl. přenesená",J559,0)</f>
        <v>0</v>
      </c>
      <c r="BH559" s="228">
        <f>IF(N559="sníž. přenesená",J559,0)</f>
        <v>0</v>
      </c>
      <c r="BI559" s="228">
        <f>IF(N559="nulová",J559,0)</f>
        <v>0</v>
      </c>
      <c r="BJ559" s="20" t="s">
        <v>79</v>
      </c>
      <c r="BK559" s="228">
        <f>ROUND(I559*H559,2)</f>
        <v>0</v>
      </c>
      <c r="BL559" s="20" t="s">
        <v>216</v>
      </c>
      <c r="BM559" s="227" t="s">
        <v>3575</v>
      </c>
    </row>
    <row r="560" s="14" customFormat="1">
      <c r="A560" s="14"/>
      <c r="B560" s="245"/>
      <c r="C560" s="246"/>
      <c r="D560" s="236" t="s">
        <v>220</v>
      </c>
      <c r="E560" s="246"/>
      <c r="F560" s="248" t="s">
        <v>3576</v>
      </c>
      <c r="G560" s="246"/>
      <c r="H560" s="249">
        <v>20.969000000000001</v>
      </c>
      <c r="I560" s="250"/>
      <c r="J560" s="246"/>
      <c r="K560" s="246"/>
      <c r="L560" s="251"/>
      <c r="M560" s="252"/>
      <c r="N560" s="253"/>
      <c r="O560" s="253"/>
      <c r="P560" s="253"/>
      <c r="Q560" s="253"/>
      <c r="R560" s="253"/>
      <c r="S560" s="253"/>
      <c r="T560" s="25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T560" s="255" t="s">
        <v>220</v>
      </c>
      <c r="AU560" s="255" t="s">
        <v>81</v>
      </c>
      <c r="AV560" s="14" t="s">
        <v>81</v>
      </c>
      <c r="AW560" s="14" t="s">
        <v>4</v>
      </c>
      <c r="AX560" s="14" t="s">
        <v>79</v>
      </c>
      <c r="AY560" s="255" t="s">
        <v>209</v>
      </c>
    </row>
    <row r="561" s="2" customFormat="1" ht="37.8" customHeight="1">
      <c r="A561" s="41"/>
      <c r="B561" s="42"/>
      <c r="C561" s="216" t="s">
        <v>734</v>
      </c>
      <c r="D561" s="216" t="s">
        <v>211</v>
      </c>
      <c r="E561" s="217" t="s">
        <v>3577</v>
      </c>
      <c r="F561" s="218" t="s">
        <v>3578</v>
      </c>
      <c r="G561" s="219" t="s">
        <v>258</v>
      </c>
      <c r="H561" s="220">
        <v>5</v>
      </c>
      <c r="I561" s="221"/>
      <c r="J561" s="222">
        <f>ROUND(I561*H561,2)</f>
        <v>0</v>
      </c>
      <c r="K561" s="218" t="s">
        <v>215</v>
      </c>
      <c r="L561" s="47"/>
      <c r="M561" s="223" t="s">
        <v>19</v>
      </c>
      <c r="N561" s="224" t="s">
        <v>42</v>
      </c>
      <c r="O561" s="87"/>
      <c r="P561" s="225">
        <f>O561*H561</f>
        <v>0</v>
      </c>
      <c r="Q561" s="225">
        <v>0.011520000000000001</v>
      </c>
      <c r="R561" s="225">
        <f>Q561*H561</f>
        <v>0.057600000000000005</v>
      </c>
      <c r="S561" s="225">
        <v>0</v>
      </c>
      <c r="T561" s="226">
        <f>S561*H561</f>
        <v>0</v>
      </c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R561" s="227" t="s">
        <v>216</v>
      </c>
      <c r="AT561" s="227" t="s">
        <v>211</v>
      </c>
      <c r="AU561" s="227" t="s">
        <v>81</v>
      </c>
      <c r="AY561" s="20" t="s">
        <v>209</v>
      </c>
      <c r="BE561" s="228">
        <f>IF(N561="základní",J561,0)</f>
        <v>0</v>
      </c>
      <c r="BF561" s="228">
        <f>IF(N561="snížená",J561,0)</f>
        <v>0</v>
      </c>
      <c r="BG561" s="228">
        <f>IF(N561="zákl. přenesená",J561,0)</f>
        <v>0</v>
      </c>
      <c r="BH561" s="228">
        <f>IF(N561="sníž. přenesená",J561,0)</f>
        <v>0</v>
      </c>
      <c r="BI561" s="228">
        <f>IF(N561="nulová",J561,0)</f>
        <v>0</v>
      </c>
      <c r="BJ561" s="20" t="s">
        <v>79</v>
      </c>
      <c r="BK561" s="228">
        <f>ROUND(I561*H561,2)</f>
        <v>0</v>
      </c>
      <c r="BL561" s="20" t="s">
        <v>216</v>
      </c>
      <c r="BM561" s="227" t="s">
        <v>3579</v>
      </c>
    </row>
    <row r="562" s="2" customFormat="1">
      <c r="A562" s="41"/>
      <c r="B562" s="42"/>
      <c r="C562" s="43"/>
      <c r="D562" s="229" t="s">
        <v>218</v>
      </c>
      <c r="E562" s="43"/>
      <c r="F562" s="230" t="s">
        <v>3580</v>
      </c>
      <c r="G562" s="43"/>
      <c r="H562" s="43"/>
      <c r="I562" s="231"/>
      <c r="J562" s="43"/>
      <c r="K562" s="43"/>
      <c r="L562" s="47"/>
      <c r="M562" s="232"/>
      <c r="N562" s="233"/>
      <c r="O562" s="87"/>
      <c r="P562" s="87"/>
      <c r="Q562" s="87"/>
      <c r="R562" s="87"/>
      <c r="S562" s="87"/>
      <c r="T562" s="88"/>
      <c r="U562" s="41"/>
      <c r="V562" s="41"/>
      <c r="W562" s="41"/>
      <c r="X562" s="41"/>
      <c r="Y562" s="41"/>
      <c r="Z562" s="41"/>
      <c r="AA562" s="41"/>
      <c r="AB562" s="41"/>
      <c r="AC562" s="41"/>
      <c r="AD562" s="41"/>
      <c r="AE562" s="41"/>
      <c r="AT562" s="20" t="s">
        <v>218</v>
      </c>
      <c r="AU562" s="20" t="s">
        <v>81</v>
      </c>
    </row>
    <row r="563" s="13" customFormat="1">
      <c r="A563" s="13"/>
      <c r="B563" s="234"/>
      <c r="C563" s="235"/>
      <c r="D563" s="236" t="s">
        <v>220</v>
      </c>
      <c r="E563" s="237" t="s">
        <v>19</v>
      </c>
      <c r="F563" s="238" t="s">
        <v>3165</v>
      </c>
      <c r="G563" s="235"/>
      <c r="H563" s="237" t="s">
        <v>19</v>
      </c>
      <c r="I563" s="239"/>
      <c r="J563" s="235"/>
      <c r="K563" s="235"/>
      <c r="L563" s="240"/>
      <c r="M563" s="241"/>
      <c r="N563" s="242"/>
      <c r="O563" s="242"/>
      <c r="P563" s="242"/>
      <c r="Q563" s="242"/>
      <c r="R563" s="242"/>
      <c r="S563" s="242"/>
      <c r="T563" s="24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44" t="s">
        <v>220</v>
      </c>
      <c r="AU563" s="244" t="s">
        <v>81</v>
      </c>
      <c r="AV563" s="13" t="s">
        <v>79</v>
      </c>
      <c r="AW563" s="13" t="s">
        <v>32</v>
      </c>
      <c r="AX563" s="13" t="s">
        <v>71</v>
      </c>
      <c r="AY563" s="244" t="s">
        <v>209</v>
      </c>
    </row>
    <row r="564" s="13" customFormat="1">
      <c r="A564" s="13"/>
      <c r="B564" s="234"/>
      <c r="C564" s="235"/>
      <c r="D564" s="236" t="s">
        <v>220</v>
      </c>
      <c r="E564" s="237" t="s">
        <v>19</v>
      </c>
      <c r="F564" s="238" t="s">
        <v>3546</v>
      </c>
      <c r="G564" s="235"/>
      <c r="H564" s="237" t="s">
        <v>19</v>
      </c>
      <c r="I564" s="239"/>
      <c r="J564" s="235"/>
      <c r="K564" s="235"/>
      <c r="L564" s="240"/>
      <c r="M564" s="241"/>
      <c r="N564" s="242"/>
      <c r="O564" s="242"/>
      <c r="P564" s="242"/>
      <c r="Q564" s="242"/>
      <c r="R564" s="242"/>
      <c r="S564" s="242"/>
      <c r="T564" s="24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44" t="s">
        <v>220</v>
      </c>
      <c r="AU564" s="244" t="s">
        <v>81</v>
      </c>
      <c r="AV564" s="13" t="s">
        <v>79</v>
      </c>
      <c r="AW564" s="13" t="s">
        <v>32</v>
      </c>
      <c r="AX564" s="13" t="s">
        <v>71</v>
      </c>
      <c r="AY564" s="244" t="s">
        <v>209</v>
      </c>
    </row>
    <row r="565" s="14" customFormat="1">
      <c r="A565" s="14"/>
      <c r="B565" s="245"/>
      <c r="C565" s="246"/>
      <c r="D565" s="236" t="s">
        <v>220</v>
      </c>
      <c r="E565" s="247" t="s">
        <v>19</v>
      </c>
      <c r="F565" s="248" t="s">
        <v>1523</v>
      </c>
      <c r="G565" s="246"/>
      <c r="H565" s="249">
        <v>5</v>
      </c>
      <c r="I565" s="250"/>
      <c r="J565" s="246"/>
      <c r="K565" s="246"/>
      <c r="L565" s="251"/>
      <c r="M565" s="252"/>
      <c r="N565" s="253"/>
      <c r="O565" s="253"/>
      <c r="P565" s="253"/>
      <c r="Q565" s="253"/>
      <c r="R565" s="253"/>
      <c r="S565" s="253"/>
      <c r="T565" s="25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T565" s="255" t="s">
        <v>220</v>
      </c>
      <c r="AU565" s="255" t="s">
        <v>81</v>
      </c>
      <c r="AV565" s="14" t="s">
        <v>81</v>
      </c>
      <c r="AW565" s="14" t="s">
        <v>32</v>
      </c>
      <c r="AX565" s="14" t="s">
        <v>79</v>
      </c>
      <c r="AY565" s="255" t="s">
        <v>209</v>
      </c>
    </row>
    <row r="566" s="2" customFormat="1" ht="16.5" customHeight="1">
      <c r="A566" s="41"/>
      <c r="B566" s="42"/>
      <c r="C566" s="278" t="s">
        <v>740</v>
      </c>
      <c r="D566" s="278" t="s">
        <v>681</v>
      </c>
      <c r="E566" s="279" t="s">
        <v>3581</v>
      </c>
      <c r="F566" s="280" t="s">
        <v>3582</v>
      </c>
      <c r="G566" s="281" t="s">
        <v>258</v>
      </c>
      <c r="H566" s="282">
        <v>5.25</v>
      </c>
      <c r="I566" s="283"/>
      <c r="J566" s="284">
        <f>ROUND(I566*H566,2)</f>
        <v>0</v>
      </c>
      <c r="K566" s="280" t="s">
        <v>215</v>
      </c>
      <c r="L566" s="285"/>
      <c r="M566" s="286" t="s">
        <v>19</v>
      </c>
      <c r="N566" s="287" t="s">
        <v>42</v>
      </c>
      <c r="O566" s="87"/>
      <c r="P566" s="225">
        <f>O566*H566</f>
        <v>0</v>
      </c>
      <c r="Q566" s="225">
        <v>0.0155</v>
      </c>
      <c r="R566" s="225">
        <f>Q566*H566</f>
        <v>0.081375000000000003</v>
      </c>
      <c r="S566" s="225">
        <v>0</v>
      </c>
      <c r="T566" s="226">
        <f>S566*H566</f>
        <v>0</v>
      </c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R566" s="227" t="s">
        <v>250</v>
      </c>
      <c r="AT566" s="227" t="s">
        <v>681</v>
      </c>
      <c r="AU566" s="227" t="s">
        <v>81</v>
      </c>
      <c r="AY566" s="20" t="s">
        <v>209</v>
      </c>
      <c r="BE566" s="228">
        <f>IF(N566="základní",J566,0)</f>
        <v>0</v>
      </c>
      <c r="BF566" s="228">
        <f>IF(N566="snížená",J566,0)</f>
        <v>0</v>
      </c>
      <c r="BG566" s="228">
        <f>IF(N566="zákl. přenesená",J566,0)</f>
        <v>0</v>
      </c>
      <c r="BH566" s="228">
        <f>IF(N566="sníž. přenesená",J566,0)</f>
        <v>0</v>
      </c>
      <c r="BI566" s="228">
        <f>IF(N566="nulová",J566,0)</f>
        <v>0</v>
      </c>
      <c r="BJ566" s="20" t="s">
        <v>79</v>
      </c>
      <c r="BK566" s="228">
        <f>ROUND(I566*H566,2)</f>
        <v>0</v>
      </c>
      <c r="BL566" s="20" t="s">
        <v>216</v>
      </c>
      <c r="BM566" s="227" t="s">
        <v>3583</v>
      </c>
    </row>
    <row r="567" s="14" customFormat="1">
      <c r="A567" s="14"/>
      <c r="B567" s="245"/>
      <c r="C567" s="246"/>
      <c r="D567" s="236" t="s">
        <v>220</v>
      </c>
      <c r="E567" s="246"/>
      <c r="F567" s="248" t="s">
        <v>3584</v>
      </c>
      <c r="G567" s="246"/>
      <c r="H567" s="249">
        <v>5.25</v>
      </c>
      <c r="I567" s="250"/>
      <c r="J567" s="246"/>
      <c r="K567" s="246"/>
      <c r="L567" s="251"/>
      <c r="M567" s="252"/>
      <c r="N567" s="253"/>
      <c r="O567" s="253"/>
      <c r="P567" s="253"/>
      <c r="Q567" s="253"/>
      <c r="R567" s="253"/>
      <c r="S567" s="253"/>
      <c r="T567" s="25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T567" s="255" t="s">
        <v>220</v>
      </c>
      <c r="AU567" s="255" t="s">
        <v>81</v>
      </c>
      <c r="AV567" s="14" t="s">
        <v>81</v>
      </c>
      <c r="AW567" s="14" t="s">
        <v>4</v>
      </c>
      <c r="AX567" s="14" t="s">
        <v>79</v>
      </c>
      <c r="AY567" s="255" t="s">
        <v>209</v>
      </c>
    </row>
    <row r="568" s="2" customFormat="1" ht="16.5" customHeight="1">
      <c r="A568" s="41"/>
      <c r="B568" s="42"/>
      <c r="C568" s="216" t="s">
        <v>748</v>
      </c>
      <c r="D568" s="216" t="s">
        <v>211</v>
      </c>
      <c r="E568" s="217" t="s">
        <v>3585</v>
      </c>
      <c r="F568" s="218" t="s">
        <v>3586</v>
      </c>
      <c r="G568" s="219" t="s">
        <v>299</v>
      </c>
      <c r="H568" s="220">
        <v>18</v>
      </c>
      <c r="I568" s="221"/>
      <c r="J568" s="222">
        <f>ROUND(I568*H568,2)</f>
        <v>0</v>
      </c>
      <c r="K568" s="218" t="s">
        <v>215</v>
      </c>
      <c r="L568" s="47"/>
      <c r="M568" s="223" t="s">
        <v>19</v>
      </c>
      <c r="N568" s="224" t="s">
        <v>42</v>
      </c>
      <c r="O568" s="87"/>
      <c r="P568" s="225">
        <f>O568*H568</f>
        <v>0</v>
      </c>
      <c r="Q568" s="225">
        <v>3.0000000000000001E-05</v>
      </c>
      <c r="R568" s="225">
        <f>Q568*H568</f>
        <v>0.00054000000000000001</v>
      </c>
      <c r="S568" s="225">
        <v>0</v>
      </c>
      <c r="T568" s="226">
        <f>S568*H568</f>
        <v>0</v>
      </c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R568" s="227" t="s">
        <v>216</v>
      </c>
      <c r="AT568" s="227" t="s">
        <v>211</v>
      </c>
      <c r="AU568" s="227" t="s">
        <v>81</v>
      </c>
      <c r="AY568" s="20" t="s">
        <v>209</v>
      </c>
      <c r="BE568" s="228">
        <f>IF(N568="základní",J568,0)</f>
        <v>0</v>
      </c>
      <c r="BF568" s="228">
        <f>IF(N568="snížená",J568,0)</f>
        <v>0</v>
      </c>
      <c r="BG568" s="228">
        <f>IF(N568="zákl. přenesená",J568,0)</f>
        <v>0</v>
      </c>
      <c r="BH568" s="228">
        <f>IF(N568="sníž. přenesená",J568,0)</f>
        <v>0</v>
      </c>
      <c r="BI568" s="228">
        <f>IF(N568="nulová",J568,0)</f>
        <v>0</v>
      </c>
      <c r="BJ568" s="20" t="s">
        <v>79</v>
      </c>
      <c r="BK568" s="228">
        <f>ROUND(I568*H568,2)</f>
        <v>0</v>
      </c>
      <c r="BL568" s="20" t="s">
        <v>216</v>
      </c>
      <c r="BM568" s="227" t="s">
        <v>3587</v>
      </c>
    </row>
    <row r="569" s="2" customFormat="1">
      <c r="A569" s="41"/>
      <c r="B569" s="42"/>
      <c r="C569" s="43"/>
      <c r="D569" s="229" t="s">
        <v>218</v>
      </c>
      <c r="E569" s="43"/>
      <c r="F569" s="230" t="s">
        <v>3588</v>
      </c>
      <c r="G569" s="43"/>
      <c r="H569" s="43"/>
      <c r="I569" s="231"/>
      <c r="J569" s="43"/>
      <c r="K569" s="43"/>
      <c r="L569" s="47"/>
      <c r="M569" s="232"/>
      <c r="N569" s="233"/>
      <c r="O569" s="87"/>
      <c r="P569" s="87"/>
      <c r="Q569" s="87"/>
      <c r="R569" s="87"/>
      <c r="S569" s="87"/>
      <c r="T569" s="88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T569" s="20" t="s">
        <v>218</v>
      </c>
      <c r="AU569" s="20" t="s">
        <v>81</v>
      </c>
    </row>
    <row r="570" s="13" customFormat="1">
      <c r="A570" s="13"/>
      <c r="B570" s="234"/>
      <c r="C570" s="235"/>
      <c r="D570" s="236" t="s">
        <v>220</v>
      </c>
      <c r="E570" s="237" t="s">
        <v>19</v>
      </c>
      <c r="F570" s="238" t="s">
        <v>3165</v>
      </c>
      <c r="G570" s="235"/>
      <c r="H570" s="237" t="s">
        <v>19</v>
      </c>
      <c r="I570" s="239"/>
      <c r="J570" s="235"/>
      <c r="K570" s="235"/>
      <c r="L570" s="240"/>
      <c r="M570" s="241"/>
      <c r="N570" s="242"/>
      <c r="O570" s="242"/>
      <c r="P570" s="242"/>
      <c r="Q570" s="242"/>
      <c r="R570" s="242"/>
      <c r="S570" s="242"/>
      <c r="T570" s="24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T570" s="244" t="s">
        <v>220</v>
      </c>
      <c r="AU570" s="244" t="s">
        <v>81</v>
      </c>
      <c r="AV570" s="13" t="s">
        <v>79</v>
      </c>
      <c r="AW570" s="13" t="s">
        <v>32</v>
      </c>
      <c r="AX570" s="13" t="s">
        <v>71</v>
      </c>
      <c r="AY570" s="244" t="s">
        <v>209</v>
      </c>
    </row>
    <row r="571" s="13" customFormat="1">
      <c r="A571" s="13"/>
      <c r="B571" s="234"/>
      <c r="C571" s="235"/>
      <c r="D571" s="236" t="s">
        <v>220</v>
      </c>
      <c r="E571" s="237" t="s">
        <v>19</v>
      </c>
      <c r="F571" s="238" t="s">
        <v>3546</v>
      </c>
      <c r="G571" s="235"/>
      <c r="H571" s="237" t="s">
        <v>19</v>
      </c>
      <c r="I571" s="239"/>
      <c r="J571" s="235"/>
      <c r="K571" s="235"/>
      <c r="L571" s="240"/>
      <c r="M571" s="241"/>
      <c r="N571" s="242"/>
      <c r="O571" s="242"/>
      <c r="P571" s="242"/>
      <c r="Q571" s="242"/>
      <c r="R571" s="242"/>
      <c r="S571" s="242"/>
      <c r="T571" s="24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44" t="s">
        <v>220</v>
      </c>
      <c r="AU571" s="244" t="s">
        <v>81</v>
      </c>
      <c r="AV571" s="13" t="s">
        <v>79</v>
      </c>
      <c r="AW571" s="13" t="s">
        <v>32</v>
      </c>
      <c r="AX571" s="13" t="s">
        <v>71</v>
      </c>
      <c r="AY571" s="244" t="s">
        <v>209</v>
      </c>
    </row>
    <row r="572" s="14" customFormat="1">
      <c r="A572" s="14"/>
      <c r="B572" s="245"/>
      <c r="C572" s="246"/>
      <c r="D572" s="236" t="s">
        <v>220</v>
      </c>
      <c r="E572" s="247" t="s">
        <v>19</v>
      </c>
      <c r="F572" s="248" t="s">
        <v>3589</v>
      </c>
      <c r="G572" s="246"/>
      <c r="H572" s="249">
        <v>18</v>
      </c>
      <c r="I572" s="250"/>
      <c r="J572" s="246"/>
      <c r="K572" s="246"/>
      <c r="L572" s="251"/>
      <c r="M572" s="252"/>
      <c r="N572" s="253"/>
      <c r="O572" s="253"/>
      <c r="P572" s="253"/>
      <c r="Q572" s="253"/>
      <c r="R572" s="253"/>
      <c r="S572" s="253"/>
      <c r="T572" s="25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T572" s="255" t="s">
        <v>220</v>
      </c>
      <c r="AU572" s="255" t="s">
        <v>81</v>
      </c>
      <c r="AV572" s="14" t="s">
        <v>81</v>
      </c>
      <c r="AW572" s="14" t="s">
        <v>32</v>
      </c>
      <c r="AX572" s="14" t="s">
        <v>79</v>
      </c>
      <c r="AY572" s="255" t="s">
        <v>209</v>
      </c>
    </row>
    <row r="573" s="2" customFormat="1" ht="16.5" customHeight="1">
      <c r="A573" s="41"/>
      <c r="B573" s="42"/>
      <c r="C573" s="278" t="s">
        <v>760</v>
      </c>
      <c r="D573" s="278" t="s">
        <v>681</v>
      </c>
      <c r="E573" s="279" t="s">
        <v>3590</v>
      </c>
      <c r="F573" s="280" t="s">
        <v>3591</v>
      </c>
      <c r="G573" s="281" t="s">
        <v>299</v>
      </c>
      <c r="H573" s="282">
        <v>18.899999999999999</v>
      </c>
      <c r="I573" s="283"/>
      <c r="J573" s="284">
        <f>ROUND(I573*H573,2)</f>
        <v>0</v>
      </c>
      <c r="K573" s="280" t="s">
        <v>215</v>
      </c>
      <c r="L573" s="285"/>
      <c r="M573" s="286" t="s">
        <v>19</v>
      </c>
      <c r="N573" s="287" t="s">
        <v>42</v>
      </c>
      <c r="O573" s="87"/>
      <c r="P573" s="225">
        <f>O573*H573</f>
        <v>0</v>
      </c>
      <c r="Q573" s="225">
        <v>0.00032000000000000003</v>
      </c>
      <c r="R573" s="225">
        <f>Q573*H573</f>
        <v>0.0060480000000000004</v>
      </c>
      <c r="S573" s="225">
        <v>0</v>
      </c>
      <c r="T573" s="226">
        <f>S573*H573</f>
        <v>0</v>
      </c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R573" s="227" t="s">
        <v>250</v>
      </c>
      <c r="AT573" s="227" t="s">
        <v>681</v>
      </c>
      <c r="AU573" s="227" t="s">
        <v>81</v>
      </c>
      <c r="AY573" s="20" t="s">
        <v>209</v>
      </c>
      <c r="BE573" s="228">
        <f>IF(N573="základní",J573,0)</f>
        <v>0</v>
      </c>
      <c r="BF573" s="228">
        <f>IF(N573="snížená",J573,0)</f>
        <v>0</v>
      </c>
      <c r="BG573" s="228">
        <f>IF(N573="zákl. přenesená",J573,0)</f>
        <v>0</v>
      </c>
      <c r="BH573" s="228">
        <f>IF(N573="sníž. přenesená",J573,0)</f>
        <v>0</v>
      </c>
      <c r="BI573" s="228">
        <f>IF(N573="nulová",J573,0)</f>
        <v>0</v>
      </c>
      <c r="BJ573" s="20" t="s">
        <v>79</v>
      </c>
      <c r="BK573" s="228">
        <f>ROUND(I573*H573,2)</f>
        <v>0</v>
      </c>
      <c r="BL573" s="20" t="s">
        <v>216</v>
      </c>
      <c r="BM573" s="227" t="s">
        <v>3592</v>
      </c>
    </row>
    <row r="574" s="14" customFormat="1">
      <c r="A574" s="14"/>
      <c r="B574" s="245"/>
      <c r="C574" s="246"/>
      <c r="D574" s="236" t="s">
        <v>220</v>
      </c>
      <c r="E574" s="246"/>
      <c r="F574" s="248" t="s">
        <v>3593</v>
      </c>
      <c r="G574" s="246"/>
      <c r="H574" s="249">
        <v>18.899999999999999</v>
      </c>
      <c r="I574" s="250"/>
      <c r="J574" s="246"/>
      <c r="K574" s="246"/>
      <c r="L574" s="251"/>
      <c r="M574" s="252"/>
      <c r="N574" s="253"/>
      <c r="O574" s="253"/>
      <c r="P574" s="253"/>
      <c r="Q574" s="253"/>
      <c r="R574" s="253"/>
      <c r="S574" s="253"/>
      <c r="T574" s="25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T574" s="255" t="s">
        <v>220</v>
      </c>
      <c r="AU574" s="255" t="s">
        <v>81</v>
      </c>
      <c r="AV574" s="14" t="s">
        <v>81</v>
      </c>
      <c r="AW574" s="14" t="s">
        <v>4</v>
      </c>
      <c r="AX574" s="14" t="s">
        <v>79</v>
      </c>
      <c r="AY574" s="255" t="s">
        <v>209</v>
      </c>
    </row>
    <row r="575" s="2" customFormat="1" ht="16.5" customHeight="1">
      <c r="A575" s="41"/>
      <c r="B575" s="42"/>
      <c r="C575" s="216" t="s">
        <v>765</v>
      </c>
      <c r="D575" s="216" t="s">
        <v>211</v>
      </c>
      <c r="E575" s="217" t="s">
        <v>3594</v>
      </c>
      <c r="F575" s="218" t="s">
        <v>3595</v>
      </c>
      <c r="G575" s="219" t="s">
        <v>299</v>
      </c>
      <c r="H575" s="220">
        <v>21.199999999999999</v>
      </c>
      <c r="I575" s="221"/>
      <c r="J575" s="222">
        <f>ROUND(I575*H575,2)</f>
        <v>0</v>
      </c>
      <c r="K575" s="218" t="s">
        <v>215</v>
      </c>
      <c r="L575" s="47"/>
      <c r="M575" s="223" t="s">
        <v>19</v>
      </c>
      <c r="N575" s="224" t="s">
        <v>42</v>
      </c>
      <c r="O575" s="87"/>
      <c r="P575" s="225">
        <f>O575*H575</f>
        <v>0</v>
      </c>
      <c r="Q575" s="225">
        <v>0</v>
      </c>
      <c r="R575" s="225">
        <f>Q575*H575</f>
        <v>0</v>
      </c>
      <c r="S575" s="225">
        <v>0</v>
      </c>
      <c r="T575" s="226">
        <f>S575*H575</f>
        <v>0</v>
      </c>
      <c r="U575" s="41"/>
      <c r="V575" s="41"/>
      <c r="W575" s="41"/>
      <c r="X575" s="41"/>
      <c r="Y575" s="41"/>
      <c r="Z575" s="41"/>
      <c r="AA575" s="41"/>
      <c r="AB575" s="41"/>
      <c r="AC575" s="41"/>
      <c r="AD575" s="41"/>
      <c r="AE575" s="41"/>
      <c r="AR575" s="227" t="s">
        <v>216</v>
      </c>
      <c r="AT575" s="227" t="s">
        <v>211</v>
      </c>
      <c r="AU575" s="227" t="s">
        <v>81</v>
      </c>
      <c r="AY575" s="20" t="s">
        <v>209</v>
      </c>
      <c r="BE575" s="228">
        <f>IF(N575="základní",J575,0)</f>
        <v>0</v>
      </c>
      <c r="BF575" s="228">
        <f>IF(N575="snížená",J575,0)</f>
        <v>0</v>
      </c>
      <c r="BG575" s="228">
        <f>IF(N575="zákl. přenesená",J575,0)</f>
        <v>0</v>
      </c>
      <c r="BH575" s="228">
        <f>IF(N575="sníž. přenesená",J575,0)</f>
        <v>0</v>
      </c>
      <c r="BI575" s="228">
        <f>IF(N575="nulová",J575,0)</f>
        <v>0</v>
      </c>
      <c r="BJ575" s="20" t="s">
        <v>79</v>
      </c>
      <c r="BK575" s="228">
        <f>ROUND(I575*H575,2)</f>
        <v>0</v>
      </c>
      <c r="BL575" s="20" t="s">
        <v>216</v>
      </c>
      <c r="BM575" s="227" t="s">
        <v>3596</v>
      </c>
    </row>
    <row r="576" s="2" customFormat="1">
      <c r="A576" s="41"/>
      <c r="B576" s="42"/>
      <c r="C576" s="43"/>
      <c r="D576" s="229" t="s">
        <v>218</v>
      </c>
      <c r="E576" s="43"/>
      <c r="F576" s="230" t="s">
        <v>3597</v>
      </c>
      <c r="G576" s="43"/>
      <c r="H576" s="43"/>
      <c r="I576" s="231"/>
      <c r="J576" s="43"/>
      <c r="K576" s="43"/>
      <c r="L576" s="47"/>
      <c r="M576" s="232"/>
      <c r="N576" s="233"/>
      <c r="O576" s="87"/>
      <c r="P576" s="87"/>
      <c r="Q576" s="87"/>
      <c r="R576" s="87"/>
      <c r="S576" s="87"/>
      <c r="T576" s="88"/>
      <c r="U576" s="41"/>
      <c r="V576" s="41"/>
      <c r="W576" s="41"/>
      <c r="X576" s="41"/>
      <c r="Y576" s="41"/>
      <c r="Z576" s="41"/>
      <c r="AA576" s="41"/>
      <c r="AB576" s="41"/>
      <c r="AC576" s="41"/>
      <c r="AD576" s="41"/>
      <c r="AE576" s="41"/>
      <c r="AT576" s="20" t="s">
        <v>218</v>
      </c>
      <c r="AU576" s="20" t="s">
        <v>81</v>
      </c>
    </row>
    <row r="577" s="13" customFormat="1">
      <c r="A577" s="13"/>
      <c r="B577" s="234"/>
      <c r="C577" s="235"/>
      <c r="D577" s="236" t="s">
        <v>220</v>
      </c>
      <c r="E577" s="237" t="s">
        <v>19</v>
      </c>
      <c r="F577" s="238" t="s">
        <v>3598</v>
      </c>
      <c r="G577" s="235"/>
      <c r="H577" s="237" t="s">
        <v>19</v>
      </c>
      <c r="I577" s="239"/>
      <c r="J577" s="235"/>
      <c r="K577" s="235"/>
      <c r="L577" s="240"/>
      <c r="M577" s="241"/>
      <c r="N577" s="242"/>
      <c r="O577" s="242"/>
      <c r="P577" s="242"/>
      <c r="Q577" s="242"/>
      <c r="R577" s="242"/>
      <c r="S577" s="242"/>
      <c r="T577" s="24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244" t="s">
        <v>220</v>
      </c>
      <c r="AU577" s="244" t="s">
        <v>81</v>
      </c>
      <c r="AV577" s="13" t="s">
        <v>79</v>
      </c>
      <c r="AW577" s="13" t="s">
        <v>32</v>
      </c>
      <c r="AX577" s="13" t="s">
        <v>71</v>
      </c>
      <c r="AY577" s="244" t="s">
        <v>209</v>
      </c>
    </row>
    <row r="578" s="14" customFormat="1">
      <c r="A578" s="14"/>
      <c r="B578" s="245"/>
      <c r="C578" s="246"/>
      <c r="D578" s="236" t="s">
        <v>220</v>
      </c>
      <c r="E578" s="247" t="s">
        <v>19</v>
      </c>
      <c r="F578" s="248" t="s">
        <v>3599</v>
      </c>
      <c r="G578" s="246"/>
      <c r="H578" s="249">
        <v>15.6</v>
      </c>
      <c r="I578" s="250"/>
      <c r="J578" s="246"/>
      <c r="K578" s="246"/>
      <c r="L578" s="251"/>
      <c r="M578" s="252"/>
      <c r="N578" s="253"/>
      <c r="O578" s="253"/>
      <c r="P578" s="253"/>
      <c r="Q578" s="253"/>
      <c r="R578" s="253"/>
      <c r="S578" s="253"/>
      <c r="T578" s="25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T578" s="255" t="s">
        <v>220</v>
      </c>
      <c r="AU578" s="255" t="s">
        <v>81</v>
      </c>
      <c r="AV578" s="14" t="s">
        <v>81</v>
      </c>
      <c r="AW578" s="14" t="s">
        <v>32</v>
      </c>
      <c r="AX578" s="14" t="s">
        <v>71</v>
      </c>
      <c r="AY578" s="255" t="s">
        <v>209</v>
      </c>
    </row>
    <row r="579" s="14" customFormat="1">
      <c r="A579" s="14"/>
      <c r="B579" s="245"/>
      <c r="C579" s="246"/>
      <c r="D579" s="236" t="s">
        <v>220</v>
      </c>
      <c r="E579" s="247" t="s">
        <v>19</v>
      </c>
      <c r="F579" s="248" t="s">
        <v>3600</v>
      </c>
      <c r="G579" s="246"/>
      <c r="H579" s="249">
        <v>4.4000000000000004</v>
      </c>
      <c r="I579" s="250"/>
      <c r="J579" s="246"/>
      <c r="K579" s="246"/>
      <c r="L579" s="251"/>
      <c r="M579" s="252"/>
      <c r="N579" s="253"/>
      <c r="O579" s="253"/>
      <c r="P579" s="253"/>
      <c r="Q579" s="253"/>
      <c r="R579" s="253"/>
      <c r="S579" s="253"/>
      <c r="T579" s="25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55" t="s">
        <v>220</v>
      </c>
      <c r="AU579" s="255" t="s">
        <v>81</v>
      </c>
      <c r="AV579" s="14" t="s">
        <v>81</v>
      </c>
      <c r="AW579" s="14" t="s">
        <v>32</v>
      </c>
      <c r="AX579" s="14" t="s">
        <v>71</v>
      </c>
      <c r="AY579" s="255" t="s">
        <v>209</v>
      </c>
    </row>
    <row r="580" s="13" customFormat="1">
      <c r="A580" s="13"/>
      <c r="B580" s="234"/>
      <c r="C580" s="235"/>
      <c r="D580" s="236" t="s">
        <v>220</v>
      </c>
      <c r="E580" s="237" t="s">
        <v>19</v>
      </c>
      <c r="F580" s="238" t="s">
        <v>3601</v>
      </c>
      <c r="G580" s="235"/>
      <c r="H580" s="237" t="s">
        <v>19</v>
      </c>
      <c r="I580" s="239"/>
      <c r="J580" s="235"/>
      <c r="K580" s="235"/>
      <c r="L580" s="240"/>
      <c r="M580" s="241"/>
      <c r="N580" s="242"/>
      <c r="O580" s="242"/>
      <c r="P580" s="242"/>
      <c r="Q580" s="242"/>
      <c r="R580" s="242"/>
      <c r="S580" s="242"/>
      <c r="T580" s="24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244" t="s">
        <v>220</v>
      </c>
      <c r="AU580" s="244" t="s">
        <v>81</v>
      </c>
      <c r="AV580" s="13" t="s">
        <v>79</v>
      </c>
      <c r="AW580" s="13" t="s">
        <v>32</v>
      </c>
      <c r="AX580" s="13" t="s">
        <v>71</v>
      </c>
      <c r="AY580" s="244" t="s">
        <v>209</v>
      </c>
    </row>
    <row r="581" s="14" customFormat="1">
      <c r="A581" s="14"/>
      <c r="B581" s="245"/>
      <c r="C581" s="246"/>
      <c r="D581" s="236" t="s">
        <v>220</v>
      </c>
      <c r="E581" s="247" t="s">
        <v>19</v>
      </c>
      <c r="F581" s="248" t="s">
        <v>1502</v>
      </c>
      <c r="G581" s="246"/>
      <c r="H581" s="249">
        <v>1.2</v>
      </c>
      <c r="I581" s="250"/>
      <c r="J581" s="246"/>
      <c r="K581" s="246"/>
      <c r="L581" s="251"/>
      <c r="M581" s="252"/>
      <c r="N581" s="253"/>
      <c r="O581" s="253"/>
      <c r="P581" s="253"/>
      <c r="Q581" s="253"/>
      <c r="R581" s="253"/>
      <c r="S581" s="253"/>
      <c r="T581" s="25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T581" s="255" t="s">
        <v>220</v>
      </c>
      <c r="AU581" s="255" t="s">
        <v>81</v>
      </c>
      <c r="AV581" s="14" t="s">
        <v>81</v>
      </c>
      <c r="AW581" s="14" t="s">
        <v>32</v>
      </c>
      <c r="AX581" s="14" t="s">
        <v>71</v>
      </c>
      <c r="AY581" s="255" t="s">
        <v>209</v>
      </c>
    </row>
    <row r="582" s="15" customFormat="1">
      <c r="A582" s="15"/>
      <c r="B582" s="256"/>
      <c r="C582" s="257"/>
      <c r="D582" s="236" t="s">
        <v>220</v>
      </c>
      <c r="E582" s="258" t="s">
        <v>19</v>
      </c>
      <c r="F582" s="259" t="s">
        <v>271</v>
      </c>
      <c r="G582" s="257"/>
      <c r="H582" s="260">
        <v>21.199999999999999</v>
      </c>
      <c r="I582" s="261"/>
      <c r="J582" s="257"/>
      <c r="K582" s="257"/>
      <c r="L582" s="262"/>
      <c r="M582" s="263"/>
      <c r="N582" s="264"/>
      <c r="O582" s="264"/>
      <c r="P582" s="264"/>
      <c r="Q582" s="264"/>
      <c r="R582" s="264"/>
      <c r="S582" s="264"/>
      <c r="T582" s="26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T582" s="266" t="s">
        <v>220</v>
      </c>
      <c r="AU582" s="266" t="s">
        <v>81</v>
      </c>
      <c r="AV582" s="15" t="s">
        <v>216</v>
      </c>
      <c r="AW582" s="15" t="s">
        <v>32</v>
      </c>
      <c r="AX582" s="15" t="s">
        <v>79</v>
      </c>
      <c r="AY582" s="266" t="s">
        <v>209</v>
      </c>
    </row>
    <row r="583" s="2" customFormat="1" ht="16.5" customHeight="1">
      <c r="A583" s="41"/>
      <c r="B583" s="42"/>
      <c r="C583" s="278" t="s">
        <v>770</v>
      </c>
      <c r="D583" s="278" t="s">
        <v>681</v>
      </c>
      <c r="E583" s="279" t="s">
        <v>3602</v>
      </c>
      <c r="F583" s="280" t="s">
        <v>3603</v>
      </c>
      <c r="G583" s="281" t="s">
        <v>299</v>
      </c>
      <c r="H583" s="282">
        <v>21</v>
      </c>
      <c r="I583" s="283"/>
      <c r="J583" s="284">
        <f>ROUND(I583*H583,2)</f>
        <v>0</v>
      </c>
      <c r="K583" s="280" t="s">
        <v>215</v>
      </c>
      <c r="L583" s="285"/>
      <c r="M583" s="286" t="s">
        <v>19</v>
      </c>
      <c r="N583" s="287" t="s">
        <v>42</v>
      </c>
      <c r="O583" s="87"/>
      <c r="P583" s="225">
        <f>O583*H583</f>
        <v>0</v>
      </c>
      <c r="Q583" s="225">
        <v>0.00011</v>
      </c>
      <c r="R583" s="225">
        <f>Q583*H583</f>
        <v>0.00231</v>
      </c>
      <c r="S583" s="225">
        <v>0</v>
      </c>
      <c r="T583" s="226">
        <f>S583*H583</f>
        <v>0</v>
      </c>
      <c r="U583" s="41"/>
      <c r="V583" s="41"/>
      <c r="W583" s="41"/>
      <c r="X583" s="41"/>
      <c r="Y583" s="41"/>
      <c r="Z583" s="41"/>
      <c r="AA583" s="41"/>
      <c r="AB583" s="41"/>
      <c r="AC583" s="41"/>
      <c r="AD583" s="41"/>
      <c r="AE583" s="41"/>
      <c r="AR583" s="227" t="s">
        <v>250</v>
      </c>
      <c r="AT583" s="227" t="s">
        <v>681</v>
      </c>
      <c r="AU583" s="227" t="s">
        <v>81</v>
      </c>
      <c r="AY583" s="20" t="s">
        <v>209</v>
      </c>
      <c r="BE583" s="228">
        <f>IF(N583="základní",J583,0)</f>
        <v>0</v>
      </c>
      <c r="BF583" s="228">
        <f>IF(N583="snížená",J583,0)</f>
        <v>0</v>
      </c>
      <c r="BG583" s="228">
        <f>IF(N583="zákl. přenesená",J583,0)</f>
        <v>0</v>
      </c>
      <c r="BH583" s="228">
        <f>IF(N583="sníž. přenesená",J583,0)</f>
        <v>0</v>
      </c>
      <c r="BI583" s="228">
        <f>IF(N583="nulová",J583,0)</f>
        <v>0</v>
      </c>
      <c r="BJ583" s="20" t="s">
        <v>79</v>
      </c>
      <c r="BK583" s="228">
        <f>ROUND(I583*H583,2)</f>
        <v>0</v>
      </c>
      <c r="BL583" s="20" t="s">
        <v>216</v>
      </c>
      <c r="BM583" s="227" t="s">
        <v>3604</v>
      </c>
    </row>
    <row r="584" s="13" customFormat="1">
      <c r="A584" s="13"/>
      <c r="B584" s="234"/>
      <c r="C584" s="235"/>
      <c r="D584" s="236" t="s">
        <v>220</v>
      </c>
      <c r="E584" s="237" t="s">
        <v>19</v>
      </c>
      <c r="F584" s="238" t="s">
        <v>3598</v>
      </c>
      <c r="G584" s="235"/>
      <c r="H584" s="237" t="s">
        <v>19</v>
      </c>
      <c r="I584" s="239"/>
      <c r="J584" s="235"/>
      <c r="K584" s="235"/>
      <c r="L584" s="240"/>
      <c r="M584" s="241"/>
      <c r="N584" s="242"/>
      <c r="O584" s="242"/>
      <c r="P584" s="242"/>
      <c r="Q584" s="242"/>
      <c r="R584" s="242"/>
      <c r="S584" s="242"/>
      <c r="T584" s="24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44" t="s">
        <v>220</v>
      </c>
      <c r="AU584" s="244" t="s">
        <v>81</v>
      </c>
      <c r="AV584" s="13" t="s">
        <v>79</v>
      </c>
      <c r="AW584" s="13" t="s">
        <v>32</v>
      </c>
      <c r="AX584" s="13" t="s">
        <v>71</v>
      </c>
      <c r="AY584" s="244" t="s">
        <v>209</v>
      </c>
    </row>
    <row r="585" s="14" customFormat="1">
      <c r="A585" s="14"/>
      <c r="B585" s="245"/>
      <c r="C585" s="246"/>
      <c r="D585" s="236" t="s">
        <v>220</v>
      </c>
      <c r="E585" s="247" t="s">
        <v>19</v>
      </c>
      <c r="F585" s="248" t="s">
        <v>3599</v>
      </c>
      <c r="G585" s="246"/>
      <c r="H585" s="249">
        <v>15.6</v>
      </c>
      <c r="I585" s="250"/>
      <c r="J585" s="246"/>
      <c r="K585" s="246"/>
      <c r="L585" s="251"/>
      <c r="M585" s="252"/>
      <c r="N585" s="253"/>
      <c r="O585" s="253"/>
      <c r="P585" s="253"/>
      <c r="Q585" s="253"/>
      <c r="R585" s="253"/>
      <c r="S585" s="253"/>
      <c r="T585" s="25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T585" s="255" t="s">
        <v>220</v>
      </c>
      <c r="AU585" s="255" t="s">
        <v>81</v>
      </c>
      <c r="AV585" s="14" t="s">
        <v>81</v>
      </c>
      <c r="AW585" s="14" t="s">
        <v>32</v>
      </c>
      <c r="AX585" s="14" t="s">
        <v>71</v>
      </c>
      <c r="AY585" s="255" t="s">
        <v>209</v>
      </c>
    </row>
    <row r="586" s="14" customFormat="1">
      <c r="A586" s="14"/>
      <c r="B586" s="245"/>
      <c r="C586" s="246"/>
      <c r="D586" s="236" t="s">
        <v>220</v>
      </c>
      <c r="E586" s="247" t="s">
        <v>19</v>
      </c>
      <c r="F586" s="248" t="s">
        <v>3600</v>
      </c>
      <c r="G586" s="246"/>
      <c r="H586" s="249">
        <v>4.4000000000000004</v>
      </c>
      <c r="I586" s="250"/>
      <c r="J586" s="246"/>
      <c r="K586" s="246"/>
      <c r="L586" s="251"/>
      <c r="M586" s="252"/>
      <c r="N586" s="253"/>
      <c r="O586" s="253"/>
      <c r="P586" s="253"/>
      <c r="Q586" s="253"/>
      <c r="R586" s="253"/>
      <c r="S586" s="253"/>
      <c r="T586" s="25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T586" s="255" t="s">
        <v>220</v>
      </c>
      <c r="AU586" s="255" t="s">
        <v>81</v>
      </c>
      <c r="AV586" s="14" t="s">
        <v>81</v>
      </c>
      <c r="AW586" s="14" t="s">
        <v>32</v>
      </c>
      <c r="AX586" s="14" t="s">
        <v>71</v>
      </c>
      <c r="AY586" s="255" t="s">
        <v>209</v>
      </c>
    </row>
    <row r="587" s="15" customFormat="1">
      <c r="A587" s="15"/>
      <c r="B587" s="256"/>
      <c r="C587" s="257"/>
      <c r="D587" s="236" t="s">
        <v>220</v>
      </c>
      <c r="E587" s="258" t="s">
        <v>19</v>
      </c>
      <c r="F587" s="259" t="s">
        <v>271</v>
      </c>
      <c r="G587" s="257"/>
      <c r="H587" s="260">
        <v>20</v>
      </c>
      <c r="I587" s="261"/>
      <c r="J587" s="257"/>
      <c r="K587" s="257"/>
      <c r="L587" s="262"/>
      <c r="M587" s="263"/>
      <c r="N587" s="264"/>
      <c r="O587" s="264"/>
      <c r="P587" s="264"/>
      <c r="Q587" s="264"/>
      <c r="R587" s="264"/>
      <c r="S587" s="264"/>
      <c r="T587" s="26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T587" s="266" t="s">
        <v>220</v>
      </c>
      <c r="AU587" s="266" t="s">
        <v>81</v>
      </c>
      <c r="AV587" s="15" t="s">
        <v>216</v>
      </c>
      <c r="AW587" s="15" t="s">
        <v>32</v>
      </c>
      <c r="AX587" s="15" t="s">
        <v>79</v>
      </c>
      <c r="AY587" s="266" t="s">
        <v>209</v>
      </c>
    </row>
    <row r="588" s="14" customFormat="1">
      <c r="A588" s="14"/>
      <c r="B588" s="245"/>
      <c r="C588" s="246"/>
      <c r="D588" s="236" t="s">
        <v>220</v>
      </c>
      <c r="E588" s="246"/>
      <c r="F588" s="248" t="s">
        <v>3605</v>
      </c>
      <c r="G588" s="246"/>
      <c r="H588" s="249">
        <v>21</v>
      </c>
      <c r="I588" s="250"/>
      <c r="J588" s="246"/>
      <c r="K588" s="246"/>
      <c r="L588" s="251"/>
      <c r="M588" s="252"/>
      <c r="N588" s="253"/>
      <c r="O588" s="253"/>
      <c r="P588" s="253"/>
      <c r="Q588" s="253"/>
      <c r="R588" s="253"/>
      <c r="S588" s="253"/>
      <c r="T588" s="25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T588" s="255" t="s">
        <v>220</v>
      </c>
      <c r="AU588" s="255" t="s">
        <v>81</v>
      </c>
      <c r="AV588" s="14" t="s">
        <v>81</v>
      </c>
      <c r="AW588" s="14" t="s">
        <v>4</v>
      </c>
      <c r="AX588" s="14" t="s">
        <v>79</v>
      </c>
      <c r="AY588" s="255" t="s">
        <v>209</v>
      </c>
    </row>
    <row r="589" s="2" customFormat="1" ht="16.5" customHeight="1">
      <c r="A589" s="41"/>
      <c r="B589" s="42"/>
      <c r="C589" s="278" t="s">
        <v>775</v>
      </c>
      <c r="D589" s="278" t="s">
        <v>681</v>
      </c>
      <c r="E589" s="279" t="s">
        <v>3606</v>
      </c>
      <c r="F589" s="280" t="s">
        <v>3607</v>
      </c>
      <c r="G589" s="281" t="s">
        <v>299</v>
      </c>
      <c r="H589" s="282">
        <v>1.26</v>
      </c>
      <c r="I589" s="283"/>
      <c r="J589" s="284">
        <f>ROUND(I589*H589,2)</f>
        <v>0</v>
      </c>
      <c r="K589" s="280" t="s">
        <v>215</v>
      </c>
      <c r="L589" s="285"/>
      <c r="M589" s="286" t="s">
        <v>19</v>
      </c>
      <c r="N589" s="287" t="s">
        <v>42</v>
      </c>
      <c r="O589" s="87"/>
      <c r="P589" s="225">
        <f>O589*H589</f>
        <v>0</v>
      </c>
      <c r="Q589" s="225">
        <v>0.00050000000000000001</v>
      </c>
      <c r="R589" s="225">
        <f>Q589*H589</f>
        <v>0.00063000000000000003</v>
      </c>
      <c r="S589" s="225">
        <v>0</v>
      </c>
      <c r="T589" s="226">
        <f>S589*H589</f>
        <v>0</v>
      </c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R589" s="227" t="s">
        <v>250</v>
      </c>
      <c r="AT589" s="227" t="s">
        <v>681</v>
      </c>
      <c r="AU589" s="227" t="s">
        <v>81</v>
      </c>
      <c r="AY589" s="20" t="s">
        <v>209</v>
      </c>
      <c r="BE589" s="228">
        <f>IF(N589="základní",J589,0)</f>
        <v>0</v>
      </c>
      <c r="BF589" s="228">
        <f>IF(N589="snížená",J589,0)</f>
        <v>0</v>
      </c>
      <c r="BG589" s="228">
        <f>IF(N589="zákl. přenesená",J589,0)</f>
        <v>0</v>
      </c>
      <c r="BH589" s="228">
        <f>IF(N589="sníž. přenesená",J589,0)</f>
        <v>0</v>
      </c>
      <c r="BI589" s="228">
        <f>IF(N589="nulová",J589,0)</f>
        <v>0</v>
      </c>
      <c r="BJ589" s="20" t="s">
        <v>79</v>
      </c>
      <c r="BK589" s="228">
        <f>ROUND(I589*H589,2)</f>
        <v>0</v>
      </c>
      <c r="BL589" s="20" t="s">
        <v>216</v>
      </c>
      <c r="BM589" s="227" t="s">
        <v>3608</v>
      </c>
    </row>
    <row r="590" s="13" customFormat="1">
      <c r="A590" s="13"/>
      <c r="B590" s="234"/>
      <c r="C590" s="235"/>
      <c r="D590" s="236" t="s">
        <v>220</v>
      </c>
      <c r="E590" s="237" t="s">
        <v>19</v>
      </c>
      <c r="F590" s="238" t="s">
        <v>3601</v>
      </c>
      <c r="G590" s="235"/>
      <c r="H590" s="237" t="s">
        <v>19</v>
      </c>
      <c r="I590" s="239"/>
      <c r="J590" s="235"/>
      <c r="K590" s="235"/>
      <c r="L590" s="240"/>
      <c r="M590" s="241"/>
      <c r="N590" s="242"/>
      <c r="O590" s="242"/>
      <c r="P590" s="242"/>
      <c r="Q590" s="242"/>
      <c r="R590" s="242"/>
      <c r="S590" s="242"/>
      <c r="T590" s="24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44" t="s">
        <v>220</v>
      </c>
      <c r="AU590" s="244" t="s">
        <v>81</v>
      </c>
      <c r="AV590" s="13" t="s">
        <v>79</v>
      </c>
      <c r="AW590" s="13" t="s">
        <v>32</v>
      </c>
      <c r="AX590" s="13" t="s">
        <v>71</v>
      </c>
      <c r="AY590" s="244" t="s">
        <v>209</v>
      </c>
    </row>
    <row r="591" s="14" customFormat="1">
      <c r="A591" s="14"/>
      <c r="B591" s="245"/>
      <c r="C591" s="246"/>
      <c r="D591" s="236" t="s">
        <v>220</v>
      </c>
      <c r="E591" s="247" t="s">
        <v>19</v>
      </c>
      <c r="F591" s="248" t="s">
        <v>1502</v>
      </c>
      <c r="G591" s="246"/>
      <c r="H591" s="249">
        <v>1.2</v>
      </c>
      <c r="I591" s="250"/>
      <c r="J591" s="246"/>
      <c r="K591" s="246"/>
      <c r="L591" s="251"/>
      <c r="M591" s="252"/>
      <c r="N591" s="253"/>
      <c r="O591" s="253"/>
      <c r="P591" s="253"/>
      <c r="Q591" s="253"/>
      <c r="R591" s="253"/>
      <c r="S591" s="253"/>
      <c r="T591" s="25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T591" s="255" t="s">
        <v>220</v>
      </c>
      <c r="AU591" s="255" t="s">
        <v>81</v>
      </c>
      <c r="AV591" s="14" t="s">
        <v>81</v>
      </c>
      <c r="AW591" s="14" t="s">
        <v>32</v>
      </c>
      <c r="AX591" s="14" t="s">
        <v>79</v>
      </c>
      <c r="AY591" s="255" t="s">
        <v>209</v>
      </c>
    </row>
    <row r="592" s="14" customFormat="1">
      <c r="A592" s="14"/>
      <c r="B592" s="245"/>
      <c r="C592" s="246"/>
      <c r="D592" s="236" t="s">
        <v>220</v>
      </c>
      <c r="E592" s="246"/>
      <c r="F592" s="248" t="s">
        <v>3609</v>
      </c>
      <c r="G592" s="246"/>
      <c r="H592" s="249">
        <v>1.26</v>
      </c>
      <c r="I592" s="250"/>
      <c r="J592" s="246"/>
      <c r="K592" s="246"/>
      <c r="L592" s="251"/>
      <c r="M592" s="252"/>
      <c r="N592" s="253"/>
      <c r="O592" s="253"/>
      <c r="P592" s="253"/>
      <c r="Q592" s="253"/>
      <c r="R592" s="253"/>
      <c r="S592" s="253"/>
      <c r="T592" s="25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T592" s="255" t="s">
        <v>220</v>
      </c>
      <c r="AU592" s="255" t="s">
        <v>81</v>
      </c>
      <c r="AV592" s="14" t="s">
        <v>81</v>
      </c>
      <c r="AW592" s="14" t="s">
        <v>4</v>
      </c>
      <c r="AX592" s="14" t="s">
        <v>79</v>
      </c>
      <c r="AY592" s="255" t="s">
        <v>209</v>
      </c>
    </row>
    <row r="593" s="2" customFormat="1" ht="21.75" customHeight="1">
      <c r="A593" s="41"/>
      <c r="B593" s="42"/>
      <c r="C593" s="216" t="s">
        <v>780</v>
      </c>
      <c r="D593" s="216" t="s">
        <v>211</v>
      </c>
      <c r="E593" s="217" t="s">
        <v>3610</v>
      </c>
      <c r="F593" s="218" t="s">
        <v>3611</v>
      </c>
      <c r="G593" s="219" t="s">
        <v>258</v>
      </c>
      <c r="H593" s="220">
        <v>7.1399999999999997</v>
      </c>
      <c r="I593" s="221"/>
      <c r="J593" s="222">
        <f>ROUND(I593*H593,2)</f>
        <v>0</v>
      </c>
      <c r="K593" s="218" t="s">
        <v>215</v>
      </c>
      <c r="L593" s="47"/>
      <c r="M593" s="223" t="s">
        <v>19</v>
      </c>
      <c r="N593" s="224" t="s">
        <v>42</v>
      </c>
      <c r="O593" s="87"/>
      <c r="P593" s="225">
        <f>O593*H593</f>
        <v>0</v>
      </c>
      <c r="Q593" s="225">
        <v>0.0057000000000000002</v>
      </c>
      <c r="R593" s="225">
        <f>Q593*H593</f>
        <v>0.040697999999999998</v>
      </c>
      <c r="S593" s="225">
        <v>0</v>
      </c>
      <c r="T593" s="226">
        <f>S593*H593</f>
        <v>0</v>
      </c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R593" s="227" t="s">
        <v>216</v>
      </c>
      <c r="AT593" s="227" t="s">
        <v>211</v>
      </c>
      <c r="AU593" s="227" t="s">
        <v>81</v>
      </c>
      <c r="AY593" s="20" t="s">
        <v>209</v>
      </c>
      <c r="BE593" s="228">
        <f>IF(N593="základní",J593,0)</f>
        <v>0</v>
      </c>
      <c r="BF593" s="228">
        <f>IF(N593="snížená",J593,0)</f>
        <v>0</v>
      </c>
      <c r="BG593" s="228">
        <f>IF(N593="zákl. přenesená",J593,0)</f>
        <v>0</v>
      </c>
      <c r="BH593" s="228">
        <f>IF(N593="sníž. přenesená",J593,0)</f>
        <v>0</v>
      </c>
      <c r="BI593" s="228">
        <f>IF(N593="nulová",J593,0)</f>
        <v>0</v>
      </c>
      <c r="BJ593" s="20" t="s">
        <v>79</v>
      </c>
      <c r="BK593" s="228">
        <f>ROUND(I593*H593,2)</f>
        <v>0</v>
      </c>
      <c r="BL593" s="20" t="s">
        <v>216</v>
      </c>
      <c r="BM593" s="227" t="s">
        <v>3612</v>
      </c>
    </row>
    <row r="594" s="2" customFormat="1">
      <c r="A594" s="41"/>
      <c r="B594" s="42"/>
      <c r="C594" s="43"/>
      <c r="D594" s="229" t="s">
        <v>218</v>
      </c>
      <c r="E594" s="43"/>
      <c r="F594" s="230" t="s">
        <v>3613</v>
      </c>
      <c r="G594" s="43"/>
      <c r="H594" s="43"/>
      <c r="I594" s="231"/>
      <c r="J594" s="43"/>
      <c r="K594" s="43"/>
      <c r="L594" s="47"/>
      <c r="M594" s="232"/>
      <c r="N594" s="233"/>
      <c r="O594" s="87"/>
      <c r="P594" s="87"/>
      <c r="Q594" s="87"/>
      <c r="R594" s="87"/>
      <c r="S594" s="87"/>
      <c r="T594" s="88"/>
      <c r="U594" s="41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T594" s="20" t="s">
        <v>218</v>
      </c>
      <c r="AU594" s="20" t="s">
        <v>81</v>
      </c>
    </row>
    <row r="595" s="13" customFormat="1">
      <c r="A595" s="13"/>
      <c r="B595" s="234"/>
      <c r="C595" s="235"/>
      <c r="D595" s="236" t="s">
        <v>220</v>
      </c>
      <c r="E595" s="237" t="s">
        <v>19</v>
      </c>
      <c r="F595" s="238" t="s">
        <v>3165</v>
      </c>
      <c r="G595" s="235"/>
      <c r="H595" s="237" t="s">
        <v>19</v>
      </c>
      <c r="I595" s="239"/>
      <c r="J595" s="235"/>
      <c r="K595" s="235"/>
      <c r="L595" s="240"/>
      <c r="M595" s="241"/>
      <c r="N595" s="242"/>
      <c r="O595" s="242"/>
      <c r="P595" s="242"/>
      <c r="Q595" s="242"/>
      <c r="R595" s="242"/>
      <c r="S595" s="242"/>
      <c r="T595" s="24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T595" s="244" t="s">
        <v>220</v>
      </c>
      <c r="AU595" s="244" t="s">
        <v>81</v>
      </c>
      <c r="AV595" s="13" t="s">
        <v>79</v>
      </c>
      <c r="AW595" s="13" t="s">
        <v>32</v>
      </c>
      <c r="AX595" s="13" t="s">
        <v>71</v>
      </c>
      <c r="AY595" s="244" t="s">
        <v>209</v>
      </c>
    </row>
    <row r="596" s="13" customFormat="1">
      <c r="A596" s="13"/>
      <c r="B596" s="234"/>
      <c r="C596" s="235"/>
      <c r="D596" s="236" t="s">
        <v>220</v>
      </c>
      <c r="E596" s="237" t="s">
        <v>19</v>
      </c>
      <c r="F596" s="238" t="s">
        <v>3549</v>
      </c>
      <c r="G596" s="235"/>
      <c r="H596" s="237" t="s">
        <v>19</v>
      </c>
      <c r="I596" s="239"/>
      <c r="J596" s="235"/>
      <c r="K596" s="235"/>
      <c r="L596" s="240"/>
      <c r="M596" s="241"/>
      <c r="N596" s="242"/>
      <c r="O596" s="242"/>
      <c r="P596" s="242"/>
      <c r="Q596" s="242"/>
      <c r="R596" s="242"/>
      <c r="S596" s="242"/>
      <c r="T596" s="24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44" t="s">
        <v>220</v>
      </c>
      <c r="AU596" s="244" t="s">
        <v>81</v>
      </c>
      <c r="AV596" s="13" t="s">
        <v>79</v>
      </c>
      <c r="AW596" s="13" t="s">
        <v>32</v>
      </c>
      <c r="AX596" s="13" t="s">
        <v>71</v>
      </c>
      <c r="AY596" s="244" t="s">
        <v>209</v>
      </c>
    </row>
    <row r="597" s="14" customFormat="1">
      <c r="A597" s="14"/>
      <c r="B597" s="245"/>
      <c r="C597" s="246"/>
      <c r="D597" s="236" t="s">
        <v>220</v>
      </c>
      <c r="E597" s="247" t="s">
        <v>19</v>
      </c>
      <c r="F597" s="248" t="s">
        <v>3550</v>
      </c>
      <c r="G597" s="246"/>
      <c r="H597" s="249">
        <v>7.1399999999999997</v>
      </c>
      <c r="I597" s="250"/>
      <c r="J597" s="246"/>
      <c r="K597" s="246"/>
      <c r="L597" s="251"/>
      <c r="M597" s="252"/>
      <c r="N597" s="253"/>
      <c r="O597" s="253"/>
      <c r="P597" s="253"/>
      <c r="Q597" s="253"/>
      <c r="R597" s="253"/>
      <c r="S597" s="253"/>
      <c r="T597" s="25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T597" s="255" t="s">
        <v>220</v>
      </c>
      <c r="AU597" s="255" t="s">
        <v>81</v>
      </c>
      <c r="AV597" s="14" t="s">
        <v>81</v>
      </c>
      <c r="AW597" s="14" t="s">
        <v>32</v>
      </c>
      <c r="AX597" s="14" t="s">
        <v>79</v>
      </c>
      <c r="AY597" s="255" t="s">
        <v>209</v>
      </c>
    </row>
    <row r="598" s="2" customFormat="1" ht="24.15" customHeight="1">
      <c r="A598" s="41"/>
      <c r="B598" s="42"/>
      <c r="C598" s="216" t="s">
        <v>785</v>
      </c>
      <c r="D598" s="216" t="s">
        <v>211</v>
      </c>
      <c r="E598" s="217" t="s">
        <v>3614</v>
      </c>
      <c r="F598" s="218" t="s">
        <v>3615</v>
      </c>
      <c r="G598" s="219" t="s">
        <v>258</v>
      </c>
      <c r="H598" s="220">
        <v>42.590000000000003</v>
      </c>
      <c r="I598" s="221"/>
      <c r="J598" s="222">
        <f>ROUND(I598*H598,2)</f>
        <v>0</v>
      </c>
      <c r="K598" s="218" t="s">
        <v>215</v>
      </c>
      <c r="L598" s="47"/>
      <c r="M598" s="223" t="s">
        <v>19</v>
      </c>
      <c r="N598" s="224" t="s">
        <v>42</v>
      </c>
      <c r="O598" s="87"/>
      <c r="P598" s="225">
        <f>O598*H598</f>
        <v>0</v>
      </c>
      <c r="Q598" s="225">
        <v>0.0033</v>
      </c>
      <c r="R598" s="225">
        <f>Q598*H598</f>
        <v>0.14054700000000001</v>
      </c>
      <c r="S598" s="225">
        <v>0</v>
      </c>
      <c r="T598" s="226">
        <f>S598*H598</f>
        <v>0</v>
      </c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R598" s="227" t="s">
        <v>216</v>
      </c>
      <c r="AT598" s="227" t="s">
        <v>211</v>
      </c>
      <c r="AU598" s="227" t="s">
        <v>81</v>
      </c>
      <c r="AY598" s="20" t="s">
        <v>209</v>
      </c>
      <c r="BE598" s="228">
        <f>IF(N598="základní",J598,0)</f>
        <v>0</v>
      </c>
      <c r="BF598" s="228">
        <f>IF(N598="snížená",J598,0)</f>
        <v>0</v>
      </c>
      <c r="BG598" s="228">
        <f>IF(N598="zákl. přenesená",J598,0)</f>
        <v>0</v>
      </c>
      <c r="BH598" s="228">
        <f>IF(N598="sníž. přenesená",J598,0)</f>
        <v>0</v>
      </c>
      <c r="BI598" s="228">
        <f>IF(N598="nulová",J598,0)</f>
        <v>0</v>
      </c>
      <c r="BJ598" s="20" t="s">
        <v>79</v>
      </c>
      <c r="BK598" s="228">
        <f>ROUND(I598*H598,2)</f>
        <v>0</v>
      </c>
      <c r="BL598" s="20" t="s">
        <v>216</v>
      </c>
      <c r="BM598" s="227" t="s">
        <v>3616</v>
      </c>
    </row>
    <row r="599" s="2" customFormat="1">
      <c r="A599" s="41"/>
      <c r="B599" s="42"/>
      <c r="C599" s="43"/>
      <c r="D599" s="229" t="s">
        <v>218</v>
      </c>
      <c r="E599" s="43"/>
      <c r="F599" s="230" t="s">
        <v>3617</v>
      </c>
      <c r="G599" s="43"/>
      <c r="H599" s="43"/>
      <c r="I599" s="231"/>
      <c r="J599" s="43"/>
      <c r="K599" s="43"/>
      <c r="L599" s="47"/>
      <c r="M599" s="232"/>
      <c r="N599" s="233"/>
      <c r="O599" s="87"/>
      <c r="P599" s="87"/>
      <c r="Q599" s="87"/>
      <c r="R599" s="87"/>
      <c r="S599" s="87"/>
      <c r="T599" s="88"/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T599" s="20" t="s">
        <v>218</v>
      </c>
      <c r="AU599" s="20" t="s">
        <v>81</v>
      </c>
    </row>
    <row r="600" s="13" customFormat="1">
      <c r="A600" s="13"/>
      <c r="B600" s="234"/>
      <c r="C600" s="235"/>
      <c r="D600" s="236" t="s">
        <v>220</v>
      </c>
      <c r="E600" s="237" t="s">
        <v>19</v>
      </c>
      <c r="F600" s="238" t="s">
        <v>3165</v>
      </c>
      <c r="G600" s="235"/>
      <c r="H600" s="237" t="s">
        <v>19</v>
      </c>
      <c r="I600" s="239"/>
      <c r="J600" s="235"/>
      <c r="K600" s="235"/>
      <c r="L600" s="240"/>
      <c r="M600" s="241"/>
      <c r="N600" s="242"/>
      <c r="O600" s="242"/>
      <c r="P600" s="242"/>
      <c r="Q600" s="242"/>
      <c r="R600" s="242"/>
      <c r="S600" s="242"/>
      <c r="T600" s="24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T600" s="244" t="s">
        <v>220</v>
      </c>
      <c r="AU600" s="244" t="s">
        <v>81</v>
      </c>
      <c r="AV600" s="13" t="s">
        <v>79</v>
      </c>
      <c r="AW600" s="13" t="s">
        <v>32</v>
      </c>
      <c r="AX600" s="13" t="s">
        <v>71</v>
      </c>
      <c r="AY600" s="244" t="s">
        <v>209</v>
      </c>
    </row>
    <row r="601" s="13" customFormat="1">
      <c r="A601" s="13"/>
      <c r="B601" s="234"/>
      <c r="C601" s="235"/>
      <c r="D601" s="236" t="s">
        <v>220</v>
      </c>
      <c r="E601" s="237" t="s">
        <v>19</v>
      </c>
      <c r="F601" s="238" t="s">
        <v>3546</v>
      </c>
      <c r="G601" s="235"/>
      <c r="H601" s="237" t="s">
        <v>19</v>
      </c>
      <c r="I601" s="239"/>
      <c r="J601" s="235"/>
      <c r="K601" s="235"/>
      <c r="L601" s="240"/>
      <c r="M601" s="241"/>
      <c r="N601" s="242"/>
      <c r="O601" s="242"/>
      <c r="P601" s="242"/>
      <c r="Q601" s="242"/>
      <c r="R601" s="242"/>
      <c r="S601" s="242"/>
      <c r="T601" s="24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44" t="s">
        <v>220</v>
      </c>
      <c r="AU601" s="244" t="s">
        <v>81</v>
      </c>
      <c r="AV601" s="13" t="s">
        <v>79</v>
      </c>
      <c r="AW601" s="13" t="s">
        <v>32</v>
      </c>
      <c r="AX601" s="13" t="s">
        <v>71</v>
      </c>
      <c r="AY601" s="244" t="s">
        <v>209</v>
      </c>
    </row>
    <row r="602" s="14" customFormat="1">
      <c r="A602" s="14"/>
      <c r="B602" s="245"/>
      <c r="C602" s="246"/>
      <c r="D602" s="236" t="s">
        <v>220</v>
      </c>
      <c r="E602" s="247" t="s">
        <v>19</v>
      </c>
      <c r="F602" s="248" t="s">
        <v>3547</v>
      </c>
      <c r="G602" s="246"/>
      <c r="H602" s="249">
        <v>38.630000000000003</v>
      </c>
      <c r="I602" s="250"/>
      <c r="J602" s="246"/>
      <c r="K602" s="246"/>
      <c r="L602" s="251"/>
      <c r="M602" s="252"/>
      <c r="N602" s="253"/>
      <c r="O602" s="253"/>
      <c r="P602" s="253"/>
      <c r="Q602" s="253"/>
      <c r="R602" s="253"/>
      <c r="S602" s="253"/>
      <c r="T602" s="25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55" t="s">
        <v>220</v>
      </c>
      <c r="AU602" s="255" t="s">
        <v>81</v>
      </c>
      <c r="AV602" s="14" t="s">
        <v>81</v>
      </c>
      <c r="AW602" s="14" t="s">
        <v>32</v>
      </c>
      <c r="AX602" s="14" t="s">
        <v>71</v>
      </c>
      <c r="AY602" s="255" t="s">
        <v>209</v>
      </c>
    </row>
    <row r="603" s="14" customFormat="1">
      <c r="A603" s="14"/>
      <c r="B603" s="245"/>
      <c r="C603" s="246"/>
      <c r="D603" s="236" t="s">
        <v>220</v>
      </c>
      <c r="E603" s="247" t="s">
        <v>19</v>
      </c>
      <c r="F603" s="248" t="s">
        <v>3548</v>
      </c>
      <c r="G603" s="246"/>
      <c r="H603" s="249">
        <v>0.59999999999999998</v>
      </c>
      <c r="I603" s="250"/>
      <c r="J603" s="246"/>
      <c r="K603" s="246"/>
      <c r="L603" s="251"/>
      <c r="M603" s="252"/>
      <c r="N603" s="253"/>
      <c r="O603" s="253"/>
      <c r="P603" s="253"/>
      <c r="Q603" s="253"/>
      <c r="R603" s="253"/>
      <c r="S603" s="253"/>
      <c r="T603" s="25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T603" s="255" t="s">
        <v>220</v>
      </c>
      <c r="AU603" s="255" t="s">
        <v>81</v>
      </c>
      <c r="AV603" s="14" t="s">
        <v>81</v>
      </c>
      <c r="AW603" s="14" t="s">
        <v>32</v>
      </c>
      <c r="AX603" s="14" t="s">
        <v>71</v>
      </c>
      <c r="AY603" s="255" t="s">
        <v>209</v>
      </c>
    </row>
    <row r="604" s="13" customFormat="1">
      <c r="A604" s="13"/>
      <c r="B604" s="234"/>
      <c r="C604" s="235"/>
      <c r="D604" s="236" t="s">
        <v>220</v>
      </c>
      <c r="E604" s="237" t="s">
        <v>19</v>
      </c>
      <c r="F604" s="238" t="s">
        <v>3553</v>
      </c>
      <c r="G604" s="235"/>
      <c r="H604" s="237" t="s">
        <v>19</v>
      </c>
      <c r="I604" s="239"/>
      <c r="J604" s="235"/>
      <c r="K604" s="235"/>
      <c r="L604" s="240"/>
      <c r="M604" s="241"/>
      <c r="N604" s="242"/>
      <c r="O604" s="242"/>
      <c r="P604" s="242"/>
      <c r="Q604" s="242"/>
      <c r="R604" s="242"/>
      <c r="S604" s="242"/>
      <c r="T604" s="24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44" t="s">
        <v>220</v>
      </c>
      <c r="AU604" s="244" t="s">
        <v>81</v>
      </c>
      <c r="AV604" s="13" t="s">
        <v>79</v>
      </c>
      <c r="AW604" s="13" t="s">
        <v>32</v>
      </c>
      <c r="AX604" s="13" t="s">
        <v>71</v>
      </c>
      <c r="AY604" s="244" t="s">
        <v>209</v>
      </c>
    </row>
    <row r="605" s="14" customFormat="1">
      <c r="A605" s="14"/>
      <c r="B605" s="245"/>
      <c r="C605" s="246"/>
      <c r="D605" s="236" t="s">
        <v>220</v>
      </c>
      <c r="E605" s="247" t="s">
        <v>19</v>
      </c>
      <c r="F605" s="248" t="s">
        <v>3554</v>
      </c>
      <c r="G605" s="246"/>
      <c r="H605" s="249">
        <v>3.3599999999999999</v>
      </c>
      <c r="I605" s="250"/>
      <c r="J605" s="246"/>
      <c r="K605" s="246"/>
      <c r="L605" s="251"/>
      <c r="M605" s="252"/>
      <c r="N605" s="253"/>
      <c r="O605" s="253"/>
      <c r="P605" s="253"/>
      <c r="Q605" s="253"/>
      <c r="R605" s="253"/>
      <c r="S605" s="253"/>
      <c r="T605" s="25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T605" s="255" t="s">
        <v>220</v>
      </c>
      <c r="AU605" s="255" t="s">
        <v>81</v>
      </c>
      <c r="AV605" s="14" t="s">
        <v>81</v>
      </c>
      <c r="AW605" s="14" t="s">
        <v>32</v>
      </c>
      <c r="AX605" s="14" t="s">
        <v>71</v>
      </c>
      <c r="AY605" s="255" t="s">
        <v>209</v>
      </c>
    </row>
    <row r="606" s="15" customFormat="1">
      <c r="A606" s="15"/>
      <c r="B606" s="256"/>
      <c r="C606" s="257"/>
      <c r="D606" s="236" t="s">
        <v>220</v>
      </c>
      <c r="E606" s="258" t="s">
        <v>19</v>
      </c>
      <c r="F606" s="259" t="s">
        <v>271</v>
      </c>
      <c r="G606" s="257"/>
      <c r="H606" s="260">
        <v>42.590000000000003</v>
      </c>
      <c r="I606" s="261"/>
      <c r="J606" s="257"/>
      <c r="K606" s="257"/>
      <c r="L606" s="262"/>
      <c r="M606" s="263"/>
      <c r="N606" s="264"/>
      <c r="O606" s="264"/>
      <c r="P606" s="264"/>
      <c r="Q606" s="264"/>
      <c r="R606" s="264"/>
      <c r="S606" s="264"/>
      <c r="T606" s="26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T606" s="266" t="s">
        <v>220</v>
      </c>
      <c r="AU606" s="266" t="s">
        <v>81</v>
      </c>
      <c r="AV606" s="15" t="s">
        <v>216</v>
      </c>
      <c r="AW606" s="15" t="s">
        <v>32</v>
      </c>
      <c r="AX606" s="15" t="s">
        <v>79</v>
      </c>
      <c r="AY606" s="266" t="s">
        <v>209</v>
      </c>
    </row>
    <row r="607" s="2" customFormat="1" ht="21.75" customHeight="1">
      <c r="A607" s="41"/>
      <c r="B607" s="42"/>
      <c r="C607" s="216" t="s">
        <v>790</v>
      </c>
      <c r="D607" s="216" t="s">
        <v>211</v>
      </c>
      <c r="E607" s="217" t="s">
        <v>3618</v>
      </c>
      <c r="F607" s="218" t="s">
        <v>3619</v>
      </c>
      <c r="G607" s="219" t="s">
        <v>362</v>
      </c>
      <c r="H607" s="220">
        <v>1.212</v>
      </c>
      <c r="I607" s="221"/>
      <c r="J607" s="222">
        <f>ROUND(I607*H607,2)</f>
        <v>0</v>
      </c>
      <c r="K607" s="218" t="s">
        <v>215</v>
      </c>
      <c r="L607" s="47"/>
      <c r="M607" s="223" t="s">
        <v>19</v>
      </c>
      <c r="N607" s="224" t="s">
        <v>42</v>
      </c>
      <c r="O607" s="87"/>
      <c r="P607" s="225">
        <f>O607*H607</f>
        <v>0</v>
      </c>
      <c r="Q607" s="225">
        <v>2.5018699999999998</v>
      </c>
      <c r="R607" s="225">
        <f>Q607*H607</f>
        <v>3.0322664399999999</v>
      </c>
      <c r="S607" s="225">
        <v>0</v>
      </c>
      <c r="T607" s="226">
        <f>S607*H607</f>
        <v>0</v>
      </c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R607" s="227" t="s">
        <v>216</v>
      </c>
      <c r="AT607" s="227" t="s">
        <v>211</v>
      </c>
      <c r="AU607" s="227" t="s">
        <v>81</v>
      </c>
      <c r="AY607" s="20" t="s">
        <v>209</v>
      </c>
      <c r="BE607" s="228">
        <f>IF(N607="základní",J607,0)</f>
        <v>0</v>
      </c>
      <c r="BF607" s="228">
        <f>IF(N607="snížená",J607,0)</f>
        <v>0</v>
      </c>
      <c r="BG607" s="228">
        <f>IF(N607="zákl. přenesená",J607,0)</f>
        <v>0</v>
      </c>
      <c r="BH607" s="228">
        <f>IF(N607="sníž. přenesená",J607,0)</f>
        <v>0</v>
      </c>
      <c r="BI607" s="228">
        <f>IF(N607="nulová",J607,0)</f>
        <v>0</v>
      </c>
      <c r="BJ607" s="20" t="s">
        <v>79</v>
      </c>
      <c r="BK607" s="228">
        <f>ROUND(I607*H607,2)</f>
        <v>0</v>
      </c>
      <c r="BL607" s="20" t="s">
        <v>216</v>
      </c>
      <c r="BM607" s="227" t="s">
        <v>3620</v>
      </c>
    </row>
    <row r="608" s="2" customFormat="1">
      <c r="A608" s="41"/>
      <c r="B608" s="42"/>
      <c r="C608" s="43"/>
      <c r="D608" s="229" t="s">
        <v>218</v>
      </c>
      <c r="E608" s="43"/>
      <c r="F608" s="230" t="s">
        <v>3621</v>
      </c>
      <c r="G608" s="43"/>
      <c r="H608" s="43"/>
      <c r="I608" s="231"/>
      <c r="J608" s="43"/>
      <c r="K608" s="43"/>
      <c r="L608" s="47"/>
      <c r="M608" s="232"/>
      <c r="N608" s="233"/>
      <c r="O608" s="87"/>
      <c r="P608" s="87"/>
      <c r="Q608" s="87"/>
      <c r="R608" s="87"/>
      <c r="S608" s="87"/>
      <c r="T608" s="88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T608" s="20" t="s">
        <v>218</v>
      </c>
      <c r="AU608" s="20" t="s">
        <v>81</v>
      </c>
    </row>
    <row r="609" s="13" customFormat="1">
      <c r="A609" s="13"/>
      <c r="B609" s="234"/>
      <c r="C609" s="235"/>
      <c r="D609" s="236" t="s">
        <v>220</v>
      </c>
      <c r="E609" s="237" t="s">
        <v>19</v>
      </c>
      <c r="F609" s="238" t="s">
        <v>3165</v>
      </c>
      <c r="G609" s="235"/>
      <c r="H609" s="237" t="s">
        <v>19</v>
      </c>
      <c r="I609" s="239"/>
      <c r="J609" s="235"/>
      <c r="K609" s="235"/>
      <c r="L609" s="240"/>
      <c r="M609" s="241"/>
      <c r="N609" s="242"/>
      <c r="O609" s="242"/>
      <c r="P609" s="242"/>
      <c r="Q609" s="242"/>
      <c r="R609" s="242"/>
      <c r="S609" s="242"/>
      <c r="T609" s="24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244" t="s">
        <v>220</v>
      </c>
      <c r="AU609" s="244" t="s">
        <v>81</v>
      </c>
      <c r="AV609" s="13" t="s">
        <v>79</v>
      </c>
      <c r="AW609" s="13" t="s">
        <v>32</v>
      </c>
      <c r="AX609" s="13" t="s">
        <v>71</v>
      </c>
      <c r="AY609" s="244" t="s">
        <v>209</v>
      </c>
    </row>
    <row r="610" s="13" customFormat="1">
      <c r="A610" s="13"/>
      <c r="B610" s="234"/>
      <c r="C610" s="235"/>
      <c r="D610" s="236" t="s">
        <v>220</v>
      </c>
      <c r="E610" s="237" t="s">
        <v>19</v>
      </c>
      <c r="F610" s="238" t="s">
        <v>3622</v>
      </c>
      <c r="G610" s="235"/>
      <c r="H610" s="237" t="s">
        <v>19</v>
      </c>
      <c r="I610" s="239"/>
      <c r="J610" s="235"/>
      <c r="K610" s="235"/>
      <c r="L610" s="240"/>
      <c r="M610" s="241"/>
      <c r="N610" s="242"/>
      <c r="O610" s="242"/>
      <c r="P610" s="242"/>
      <c r="Q610" s="242"/>
      <c r="R610" s="242"/>
      <c r="S610" s="242"/>
      <c r="T610" s="24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T610" s="244" t="s">
        <v>220</v>
      </c>
      <c r="AU610" s="244" t="s">
        <v>81</v>
      </c>
      <c r="AV610" s="13" t="s">
        <v>79</v>
      </c>
      <c r="AW610" s="13" t="s">
        <v>32</v>
      </c>
      <c r="AX610" s="13" t="s">
        <v>71</v>
      </c>
      <c r="AY610" s="244" t="s">
        <v>209</v>
      </c>
    </row>
    <row r="611" s="14" customFormat="1">
      <c r="A611" s="14"/>
      <c r="B611" s="245"/>
      <c r="C611" s="246"/>
      <c r="D611" s="236" t="s">
        <v>220</v>
      </c>
      <c r="E611" s="247" t="s">
        <v>19</v>
      </c>
      <c r="F611" s="248" t="s">
        <v>3623</v>
      </c>
      <c r="G611" s="246"/>
      <c r="H611" s="249">
        <v>1.212</v>
      </c>
      <c r="I611" s="250"/>
      <c r="J611" s="246"/>
      <c r="K611" s="246"/>
      <c r="L611" s="251"/>
      <c r="M611" s="252"/>
      <c r="N611" s="253"/>
      <c r="O611" s="253"/>
      <c r="P611" s="253"/>
      <c r="Q611" s="253"/>
      <c r="R611" s="253"/>
      <c r="S611" s="253"/>
      <c r="T611" s="25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T611" s="255" t="s">
        <v>220</v>
      </c>
      <c r="AU611" s="255" t="s">
        <v>81</v>
      </c>
      <c r="AV611" s="14" t="s">
        <v>81</v>
      </c>
      <c r="AW611" s="14" t="s">
        <v>32</v>
      </c>
      <c r="AX611" s="14" t="s">
        <v>79</v>
      </c>
      <c r="AY611" s="255" t="s">
        <v>209</v>
      </c>
    </row>
    <row r="612" s="2" customFormat="1" ht="21.75" customHeight="1">
      <c r="A612" s="41"/>
      <c r="B612" s="42"/>
      <c r="C612" s="216" t="s">
        <v>795</v>
      </c>
      <c r="D612" s="216" t="s">
        <v>211</v>
      </c>
      <c r="E612" s="217" t="s">
        <v>3624</v>
      </c>
      <c r="F612" s="218" t="s">
        <v>3625</v>
      </c>
      <c r="G612" s="219" t="s">
        <v>362</v>
      </c>
      <c r="H612" s="220">
        <v>1.212</v>
      </c>
      <c r="I612" s="221"/>
      <c r="J612" s="222">
        <f>ROUND(I612*H612,2)</f>
        <v>0</v>
      </c>
      <c r="K612" s="218" t="s">
        <v>215</v>
      </c>
      <c r="L612" s="47"/>
      <c r="M612" s="223" t="s">
        <v>19</v>
      </c>
      <c r="N612" s="224" t="s">
        <v>42</v>
      </c>
      <c r="O612" s="87"/>
      <c r="P612" s="225">
        <f>O612*H612</f>
        <v>0</v>
      </c>
      <c r="Q612" s="225">
        <v>0</v>
      </c>
      <c r="R612" s="225">
        <f>Q612*H612</f>
        <v>0</v>
      </c>
      <c r="S612" s="225">
        <v>0</v>
      </c>
      <c r="T612" s="226">
        <f>S612*H612</f>
        <v>0</v>
      </c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R612" s="227" t="s">
        <v>216</v>
      </c>
      <c r="AT612" s="227" t="s">
        <v>211</v>
      </c>
      <c r="AU612" s="227" t="s">
        <v>81</v>
      </c>
      <c r="AY612" s="20" t="s">
        <v>209</v>
      </c>
      <c r="BE612" s="228">
        <f>IF(N612="základní",J612,0)</f>
        <v>0</v>
      </c>
      <c r="BF612" s="228">
        <f>IF(N612="snížená",J612,0)</f>
        <v>0</v>
      </c>
      <c r="BG612" s="228">
        <f>IF(N612="zákl. přenesená",J612,0)</f>
        <v>0</v>
      </c>
      <c r="BH612" s="228">
        <f>IF(N612="sníž. přenesená",J612,0)</f>
        <v>0</v>
      </c>
      <c r="BI612" s="228">
        <f>IF(N612="nulová",J612,0)</f>
        <v>0</v>
      </c>
      <c r="BJ612" s="20" t="s">
        <v>79</v>
      </c>
      <c r="BK612" s="228">
        <f>ROUND(I612*H612,2)</f>
        <v>0</v>
      </c>
      <c r="BL612" s="20" t="s">
        <v>216</v>
      </c>
      <c r="BM612" s="227" t="s">
        <v>3626</v>
      </c>
    </row>
    <row r="613" s="2" customFormat="1">
      <c r="A613" s="41"/>
      <c r="B613" s="42"/>
      <c r="C613" s="43"/>
      <c r="D613" s="229" t="s">
        <v>218</v>
      </c>
      <c r="E613" s="43"/>
      <c r="F613" s="230" t="s">
        <v>3627</v>
      </c>
      <c r="G613" s="43"/>
      <c r="H613" s="43"/>
      <c r="I613" s="231"/>
      <c r="J613" s="43"/>
      <c r="K613" s="43"/>
      <c r="L613" s="47"/>
      <c r="M613" s="232"/>
      <c r="N613" s="233"/>
      <c r="O613" s="87"/>
      <c r="P613" s="87"/>
      <c r="Q613" s="87"/>
      <c r="R613" s="87"/>
      <c r="S613" s="87"/>
      <c r="T613" s="88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T613" s="20" t="s">
        <v>218</v>
      </c>
      <c r="AU613" s="20" t="s">
        <v>81</v>
      </c>
    </row>
    <row r="614" s="2" customFormat="1" ht="24.15" customHeight="1">
      <c r="A614" s="41"/>
      <c r="B614" s="42"/>
      <c r="C614" s="216" t="s">
        <v>803</v>
      </c>
      <c r="D614" s="216" t="s">
        <v>211</v>
      </c>
      <c r="E614" s="217" t="s">
        <v>3628</v>
      </c>
      <c r="F614" s="218" t="s">
        <v>3629</v>
      </c>
      <c r="G614" s="219" t="s">
        <v>362</v>
      </c>
      <c r="H614" s="220">
        <v>1.212</v>
      </c>
      <c r="I614" s="221"/>
      <c r="J614" s="222">
        <f>ROUND(I614*H614,2)</f>
        <v>0</v>
      </c>
      <c r="K614" s="218" t="s">
        <v>215</v>
      </c>
      <c r="L614" s="47"/>
      <c r="M614" s="223" t="s">
        <v>19</v>
      </c>
      <c r="N614" s="224" t="s">
        <v>42</v>
      </c>
      <c r="O614" s="87"/>
      <c r="P614" s="225">
        <f>O614*H614</f>
        <v>0</v>
      </c>
      <c r="Q614" s="225">
        <v>0.00091</v>
      </c>
      <c r="R614" s="225">
        <f>Q614*H614</f>
        <v>0.0011029200000000001</v>
      </c>
      <c r="S614" s="225">
        <v>0</v>
      </c>
      <c r="T614" s="226">
        <f>S614*H614</f>
        <v>0</v>
      </c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R614" s="227" t="s">
        <v>216</v>
      </c>
      <c r="AT614" s="227" t="s">
        <v>211</v>
      </c>
      <c r="AU614" s="227" t="s">
        <v>81</v>
      </c>
      <c r="AY614" s="20" t="s">
        <v>209</v>
      </c>
      <c r="BE614" s="228">
        <f>IF(N614="základní",J614,0)</f>
        <v>0</v>
      </c>
      <c r="BF614" s="228">
        <f>IF(N614="snížená",J614,0)</f>
        <v>0</v>
      </c>
      <c r="BG614" s="228">
        <f>IF(N614="zákl. přenesená",J614,0)</f>
        <v>0</v>
      </c>
      <c r="BH614" s="228">
        <f>IF(N614="sníž. přenesená",J614,0)</f>
        <v>0</v>
      </c>
      <c r="BI614" s="228">
        <f>IF(N614="nulová",J614,0)</f>
        <v>0</v>
      </c>
      <c r="BJ614" s="20" t="s">
        <v>79</v>
      </c>
      <c r="BK614" s="228">
        <f>ROUND(I614*H614,2)</f>
        <v>0</v>
      </c>
      <c r="BL614" s="20" t="s">
        <v>216</v>
      </c>
      <c r="BM614" s="227" t="s">
        <v>3630</v>
      </c>
    </row>
    <row r="615" s="2" customFormat="1">
      <c r="A615" s="41"/>
      <c r="B615" s="42"/>
      <c r="C615" s="43"/>
      <c r="D615" s="229" t="s">
        <v>218</v>
      </c>
      <c r="E615" s="43"/>
      <c r="F615" s="230" t="s">
        <v>3631</v>
      </c>
      <c r="G615" s="43"/>
      <c r="H615" s="43"/>
      <c r="I615" s="231"/>
      <c r="J615" s="43"/>
      <c r="K615" s="43"/>
      <c r="L615" s="47"/>
      <c r="M615" s="232"/>
      <c r="N615" s="233"/>
      <c r="O615" s="87"/>
      <c r="P615" s="87"/>
      <c r="Q615" s="87"/>
      <c r="R615" s="87"/>
      <c r="S615" s="87"/>
      <c r="T615" s="88"/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T615" s="20" t="s">
        <v>218</v>
      </c>
      <c r="AU615" s="20" t="s">
        <v>81</v>
      </c>
    </row>
    <row r="616" s="2" customFormat="1" ht="16.5" customHeight="1">
      <c r="A616" s="41"/>
      <c r="B616" s="42"/>
      <c r="C616" s="216" t="s">
        <v>808</v>
      </c>
      <c r="D616" s="216" t="s">
        <v>211</v>
      </c>
      <c r="E616" s="217" t="s">
        <v>3632</v>
      </c>
      <c r="F616" s="218" t="s">
        <v>3633</v>
      </c>
      <c r="G616" s="219" t="s">
        <v>258</v>
      </c>
      <c r="H616" s="220">
        <v>1.8799999999999999</v>
      </c>
      <c r="I616" s="221"/>
      <c r="J616" s="222">
        <f>ROUND(I616*H616,2)</f>
        <v>0</v>
      </c>
      <c r="K616" s="218" t="s">
        <v>215</v>
      </c>
      <c r="L616" s="47"/>
      <c r="M616" s="223" t="s">
        <v>19</v>
      </c>
      <c r="N616" s="224" t="s">
        <v>42</v>
      </c>
      <c r="O616" s="87"/>
      <c r="P616" s="225">
        <f>O616*H616</f>
        <v>0</v>
      </c>
      <c r="Q616" s="225">
        <v>0.016070000000000001</v>
      </c>
      <c r="R616" s="225">
        <f>Q616*H616</f>
        <v>0.030211600000000002</v>
      </c>
      <c r="S616" s="225">
        <v>0</v>
      </c>
      <c r="T616" s="226">
        <f>S616*H616</f>
        <v>0</v>
      </c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R616" s="227" t="s">
        <v>216</v>
      </c>
      <c r="AT616" s="227" t="s">
        <v>211</v>
      </c>
      <c r="AU616" s="227" t="s">
        <v>81</v>
      </c>
      <c r="AY616" s="20" t="s">
        <v>209</v>
      </c>
      <c r="BE616" s="228">
        <f>IF(N616="základní",J616,0)</f>
        <v>0</v>
      </c>
      <c r="BF616" s="228">
        <f>IF(N616="snížená",J616,0)</f>
        <v>0</v>
      </c>
      <c r="BG616" s="228">
        <f>IF(N616="zákl. přenesená",J616,0)</f>
        <v>0</v>
      </c>
      <c r="BH616" s="228">
        <f>IF(N616="sníž. přenesená",J616,0)</f>
        <v>0</v>
      </c>
      <c r="BI616" s="228">
        <f>IF(N616="nulová",J616,0)</f>
        <v>0</v>
      </c>
      <c r="BJ616" s="20" t="s">
        <v>79</v>
      </c>
      <c r="BK616" s="228">
        <f>ROUND(I616*H616,2)</f>
        <v>0</v>
      </c>
      <c r="BL616" s="20" t="s">
        <v>216</v>
      </c>
      <c r="BM616" s="227" t="s">
        <v>3634</v>
      </c>
    </row>
    <row r="617" s="2" customFormat="1">
      <c r="A617" s="41"/>
      <c r="B617" s="42"/>
      <c r="C617" s="43"/>
      <c r="D617" s="229" t="s">
        <v>218</v>
      </c>
      <c r="E617" s="43"/>
      <c r="F617" s="230" t="s">
        <v>3635</v>
      </c>
      <c r="G617" s="43"/>
      <c r="H617" s="43"/>
      <c r="I617" s="231"/>
      <c r="J617" s="43"/>
      <c r="K617" s="43"/>
      <c r="L617" s="47"/>
      <c r="M617" s="232"/>
      <c r="N617" s="233"/>
      <c r="O617" s="87"/>
      <c r="P617" s="87"/>
      <c r="Q617" s="87"/>
      <c r="R617" s="87"/>
      <c r="S617" s="87"/>
      <c r="T617" s="88"/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T617" s="20" t="s">
        <v>218</v>
      </c>
      <c r="AU617" s="20" t="s">
        <v>81</v>
      </c>
    </row>
    <row r="618" s="13" customFormat="1">
      <c r="A618" s="13"/>
      <c r="B618" s="234"/>
      <c r="C618" s="235"/>
      <c r="D618" s="236" t="s">
        <v>220</v>
      </c>
      <c r="E618" s="237" t="s">
        <v>19</v>
      </c>
      <c r="F618" s="238" t="s">
        <v>3636</v>
      </c>
      <c r="G618" s="235"/>
      <c r="H618" s="237" t="s">
        <v>19</v>
      </c>
      <c r="I618" s="239"/>
      <c r="J618" s="235"/>
      <c r="K618" s="235"/>
      <c r="L618" s="240"/>
      <c r="M618" s="241"/>
      <c r="N618" s="242"/>
      <c r="O618" s="242"/>
      <c r="P618" s="242"/>
      <c r="Q618" s="242"/>
      <c r="R618" s="242"/>
      <c r="S618" s="242"/>
      <c r="T618" s="24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T618" s="244" t="s">
        <v>220</v>
      </c>
      <c r="AU618" s="244" t="s">
        <v>81</v>
      </c>
      <c r="AV618" s="13" t="s">
        <v>79</v>
      </c>
      <c r="AW618" s="13" t="s">
        <v>32</v>
      </c>
      <c r="AX618" s="13" t="s">
        <v>71</v>
      </c>
      <c r="AY618" s="244" t="s">
        <v>209</v>
      </c>
    </row>
    <row r="619" s="13" customFormat="1">
      <c r="A619" s="13"/>
      <c r="B619" s="234"/>
      <c r="C619" s="235"/>
      <c r="D619" s="236" t="s">
        <v>220</v>
      </c>
      <c r="E619" s="237" t="s">
        <v>19</v>
      </c>
      <c r="F619" s="238" t="s">
        <v>3637</v>
      </c>
      <c r="G619" s="235"/>
      <c r="H619" s="237" t="s">
        <v>19</v>
      </c>
      <c r="I619" s="239"/>
      <c r="J619" s="235"/>
      <c r="K619" s="235"/>
      <c r="L619" s="240"/>
      <c r="M619" s="241"/>
      <c r="N619" s="242"/>
      <c r="O619" s="242"/>
      <c r="P619" s="242"/>
      <c r="Q619" s="242"/>
      <c r="R619" s="242"/>
      <c r="S619" s="242"/>
      <c r="T619" s="24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T619" s="244" t="s">
        <v>220</v>
      </c>
      <c r="AU619" s="244" t="s">
        <v>81</v>
      </c>
      <c r="AV619" s="13" t="s">
        <v>79</v>
      </c>
      <c r="AW619" s="13" t="s">
        <v>32</v>
      </c>
      <c r="AX619" s="13" t="s">
        <v>71</v>
      </c>
      <c r="AY619" s="244" t="s">
        <v>209</v>
      </c>
    </row>
    <row r="620" s="14" customFormat="1">
      <c r="A620" s="14"/>
      <c r="B620" s="245"/>
      <c r="C620" s="246"/>
      <c r="D620" s="236" t="s">
        <v>220</v>
      </c>
      <c r="E620" s="247" t="s">
        <v>19</v>
      </c>
      <c r="F620" s="248" t="s">
        <v>3638</v>
      </c>
      <c r="G620" s="246"/>
      <c r="H620" s="249">
        <v>0.17999999999999999</v>
      </c>
      <c r="I620" s="250"/>
      <c r="J620" s="246"/>
      <c r="K620" s="246"/>
      <c r="L620" s="251"/>
      <c r="M620" s="252"/>
      <c r="N620" s="253"/>
      <c r="O620" s="253"/>
      <c r="P620" s="253"/>
      <c r="Q620" s="253"/>
      <c r="R620" s="253"/>
      <c r="S620" s="253"/>
      <c r="T620" s="25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T620" s="255" t="s">
        <v>220</v>
      </c>
      <c r="AU620" s="255" t="s">
        <v>81</v>
      </c>
      <c r="AV620" s="14" t="s">
        <v>81</v>
      </c>
      <c r="AW620" s="14" t="s">
        <v>32</v>
      </c>
      <c r="AX620" s="14" t="s">
        <v>71</v>
      </c>
      <c r="AY620" s="255" t="s">
        <v>209</v>
      </c>
    </row>
    <row r="621" s="14" customFormat="1">
      <c r="A621" s="14"/>
      <c r="B621" s="245"/>
      <c r="C621" s="246"/>
      <c r="D621" s="236" t="s">
        <v>220</v>
      </c>
      <c r="E621" s="247" t="s">
        <v>19</v>
      </c>
      <c r="F621" s="248" t="s">
        <v>3639</v>
      </c>
      <c r="G621" s="246"/>
      <c r="H621" s="249">
        <v>1.44</v>
      </c>
      <c r="I621" s="250"/>
      <c r="J621" s="246"/>
      <c r="K621" s="246"/>
      <c r="L621" s="251"/>
      <c r="M621" s="252"/>
      <c r="N621" s="253"/>
      <c r="O621" s="253"/>
      <c r="P621" s="253"/>
      <c r="Q621" s="253"/>
      <c r="R621" s="253"/>
      <c r="S621" s="253"/>
      <c r="T621" s="25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T621" s="255" t="s">
        <v>220</v>
      </c>
      <c r="AU621" s="255" t="s">
        <v>81</v>
      </c>
      <c r="AV621" s="14" t="s">
        <v>81</v>
      </c>
      <c r="AW621" s="14" t="s">
        <v>32</v>
      </c>
      <c r="AX621" s="14" t="s">
        <v>71</v>
      </c>
      <c r="AY621" s="255" t="s">
        <v>209</v>
      </c>
    </row>
    <row r="622" s="13" customFormat="1">
      <c r="A622" s="13"/>
      <c r="B622" s="234"/>
      <c r="C622" s="235"/>
      <c r="D622" s="236" t="s">
        <v>220</v>
      </c>
      <c r="E622" s="237" t="s">
        <v>19</v>
      </c>
      <c r="F622" s="238" t="s">
        <v>3622</v>
      </c>
      <c r="G622" s="235"/>
      <c r="H622" s="237" t="s">
        <v>19</v>
      </c>
      <c r="I622" s="239"/>
      <c r="J622" s="235"/>
      <c r="K622" s="235"/>
      <c r="L622" s="240"/>
      <c r="M622" s="241"/>
      <c r="N622" s="242"/>
      <c r="O622" s="242"/>
      <c r="P622" s="242"/>
      <c r="Q622" s="242"/>
      <c r="R622" s="242"/>
      <c r="S622" s="242"/>
      <c r="T622" s="24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44" t="s">
        <v>220</v>
      </c>
      <c r="AU622" s="244" t="s">
        <v>81</v>
      </c>
      <c r="AV622" s="13" t="s">
        <v>79</v>
      </c>
      <c r="AW622" s="13" t="s">
        <v>32</v>
      </c>
      <c r="AX622" s="13" t="s">
        <v>71</v>
      </c>
      <c r="AY622" s="244" t="s">
        <v>209</v>
      </c>
    </row>
    <row r="623" s="13" customFormat="1">
      <c r="A623" s="13"/>
      <c r="B623" s="234"/>
      <c r="C623" s="235"/>
      <c r="D623" s="236" t="s">
        <v>220</v>
      </c>
      <c r="E623" s="237" t="s">
        <v>19</v>
      </c>
      <c r="F623" s="238" t="s">
        <v>3637</v>
      </c>
      <c r="G623" s="235"/>
      <c r="H623" s="237" t="s">
        <v>19</v>
      </c>
      <c r="I623" s="239"/>
      <c r="J623" s="235"/>
      <c r="K623" s="235"/>
      <c r="L623" s="240"/>
      <c r="M623" s="241"/>
      <c r="N623" s="242"/>
      <c r="O623" s="242"/>
      <c r="P623" s="242"/>
      <c r="Q623" s="242"/>
      <c r="R623" s="242"/>
      <c r="S623" s="242"/>
      <c r="T623" s="24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T623" s="244" t="s">
        <v>220</v>
      </c>
      <c r="AU623" s="244" t="s">
        <v>81</v>
      </c>
      <c r="AV623" s="13" t="s">
        <v>79</v>
      </c>
      <c r="AW623" s="13" t="s">
        <v>32</v>
      </c>
      <c r="AX623" s="13" t="s">
        <v>71</v>
      </c>
      <c r="AY623" s="244" t="s">
        <v>209</v>
      </c>
    </row>
    <row r="624" s="14" customFormat="1">
      <c r="A624" s="14"/>
      <c r="B624" s="245"/>
      <c r="C624" s="246"/>
      <c r="D624" s="236" t="s">
        <v>220</v>
      </c>
      <c r="E624" s="247" t="s">
        <v>19</v>
      </c>
      <c r="F624" s="248" t="s">
        <v>3640</v>
      </c>
      <c r="G624" s="246"/>
      <c r="H624" s="249">
        <v>0.26000000000000001</v>
      </c>
      <c r="I624" s="250"/>
      <c r="J624" s="246"/>
      <c r="K624" s="246"/>
      <c r="L624" s="251"/>
      <c r="M624" s="252"/>
      <c r="N624" s="253"/>
      <c r="O624" s="253"/>
      <c r="P624" s="253"/>
      <c r="Q624" s="253"/>
      <c r="R624" s="253"/>
      <c r="S624" s="253"/>
      <c r="T624" s="25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T624" s="255" t="s">
        <v>220</v>
      </c>
      <c r="AU624" s="255" t="s">
        <v>81</v>
      </c>
      <c r="AV624" s="14" t="s">
        <v>81</v>
      </c>
      <c r="AW624" s="14" t="s">
        <v>32</v>
      </c>
      <c r="AX624" s="14" t="s">
        <v>71</v>
      </c>
      <c r="AY624" s="255" t="s">
        <v>209</v>
      </c>
    </row>
    <row r="625" s="15" customFormat="1">
      <c r="A625" s="15"/>
      <c r="B625" s="256"/>
      <c r="C625" s="257"/>
      <c r="D625" s="236" t="s">
        <v>220</v>
      </c>
      <c r="E625" s="258" t="s">
        <v>19</v>
      </c>
      <c r="F625" s="259" t="s">
        <v>271</v>
      </c>
      <c r="G625" s="257"/>
      <c r="H625" s="260">
        <v>1.8799999999999999</v>
      </c>
      <c r="I625" s="261"/>
      <c r="J625" s="257"/>
      <c r="K625" s="257"/>
      <c r="L625" s="262"/>
      <c r="M625" s="263"/>
      <c r="N625" s="264"/>
      <c r="O625" s="264"/>
      <c r="P625" s="264"/>
      <c r="Q625" s="264"/>
      <c r="R625" s="264"/>
      <c r="S625" s="264"/>
      <c r="T625" s="26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T625" s="266" t="s">
        <v>220</v>
      </c>
      <c r="AU625" s="266" t="s">
        <v>81</v>
      </c>
      <c r="AV625" s="15" t="s">
        <v>216</v>
      </c>
      <c r="AW625" s="15" t="s">
        <v>32</v>
      </c>
      <c r="AX625" s="15" t="s">
        <v>79</v>
      </c>
      <c r="AY625" s="266" t="s">
        <v>209</v>
      </c>
    </row>
    <row r="626" s="2" customFormat="1" ht="16.5" customHeight="1">
      <c r="A626" s="41"/>
      <c r="B626" s="42"/>
      <c r="C626" s="216" t="s">
        <v>813</v>
      </c>
      <c r="D626" s="216" t="s">
        <v>211</v>
      </c>
      <c r="E626" s="217" t="s">
        <v>3641</v>
      </c>
      <c r="F626" s="218" t="s">
        <v>3642</v>
      </c>
      <c r="G626" s="219" t="s">
        <v>258</v>
      </c>
      <c r="H626" s="220">
        <v>1.8799999999999999</v>
      </c>
      <c r="I626" s="221"/>
      <c r="J626" s="222">
        <f>ROUND(I626*H626,2)</f>
        <v>0</v>
      </c>
      <c r="K626" s="218" t="s">
        <v>215</v>
      </c>
      <c r="L626" s="47"/>
      <c r="M626" s="223" t="s">
        <v>19</v>
      </c>
      <c r="N626" s="224" t="s">
        <v>42</v>
      </c>
      <c r="O626" s="87"/>
      <c r="P626" s="225">
        <f>O626*H626</f>
        <v>0</v>
      </c>
      <c r="Q626" s="225">
        <v>0</v>
      </c>
      <c r="R626" s="225">
        <f>Q626*H626</f>
        <v>0</v>
      </c>
      <c r="S626" s="225">
        <v>0</v>
      </c>
      <c r="T626" s="226">
        <f>S626*H626</f>
        <v>0</v>
      </c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R626" s="227" t="s">
        <v>216</v>
      </c>
      <c r="AT626" s="227" t="s">
        <v>211</v>
      </c>
      <c r="AU626" s="227" t="s">
        <v>81</v>
      </c>
      <c r="AY626" s="20" t="s">
        <v>209</v>
      </c>
      <c r="BE626" s="228">
        <f>IF(N626="základní",J626,0)</f>
        <v>0</v>
      </c>
      <c r="BF626" s="228">
        <f>IF(N626="snížená",J626,0)</f>
        <v>0</v>
      </c>
      <c r="BG626" s="228">
        <f>IF(N626="zákl. přenesená",J626,0)</f>
        <v>0</v>
      </c>
      <c r="BH626" s="228">
        <f>IF(N626="sníž. přenesená",J626,0)</f>
        <v>0</v>
      </c>
      <c r="BI626" s="228">
        <f>IF(N626="nulová",J626,0)</f>
        <v>0</v>
      </c>
      <c r="BJ626" s="20" t="s">
        <v>79</v>
      </c>
      <c r="BK626" s="228">
        <f>ROUND(I626*H626,2)</f>
        <v>0</v>
      </c>
      <c r="BL626" s="20" t="s">
        <v>216</v>
      </c>
      <c r="BM626" s="227" t="s">
        <v>3643</v>
      </c>
    </row>
    <row r="627" s="2" customFormat="1">
      <c r="A627" s="41"/>
      <c r="B627" s="42"/>
      <c r="C627" s="43"/>
      <c r="D627" s="229" t="s">
        <v>218</v>
      </c>
      <c r="E627" s="43"/>
      <c r="F627" s="230" t="s">
        <v>3644</v>
      </c>
      <c r="G627" s="43"/>
      <c r="H627" s="43"/>
      <c r="I627" s="231"/>
      <c r="J627" s="43"/>
      <c r="K627" s="43"/>
      <c r="L627" s="47"/>
      <c r="M627" s="232"/>
      <c r="N627" s="233"/>
      <c r="O627" s="87"/>
      <c r="P627" s="87"/>
      <c r="Q627" s="87"/>
      <c r="R627" s="87"/>
      <c r="S627" s="87"/>
      <c r="T627" s="88"/>
      <c r="U627" s="41"/>
      <c r="V627" s="41"/>
      <c r="W627" s="41"/>
      <c r="X627" s="41"/>
      <c r="Y627" s="41"/>
      <c r="Z627" s="41"/>
      <c r="AA627" s="41"/>
      <c r="AB627" s="41"/>
      <c r="AC627" s="41"/>
      <c r="AD627" s="41"/>
      <c r="AE627" s="41"/>
      <c r="AT627" s="20" t="s">
        <v>218</v>
      </c>
      <c r="AU627" s="20" t="s">
        <v>81</v>
      </c>
    </row>
    <row r="628" s="2" customFormat="1" ht="21.75" customHeight="1">
      <c r="A628" s="41"/>
      <c r="B628" s="42"/>
      <c r="C628" s="216" t="s">
        <v>818</v>
      </c>
      <c r="D628" s="216" t="s">
        <v>211</v>
      </c>
      <c r="E628" s="217" t="s">
        <v>3645</v>
      </c>
      <c r="F628" s="218" t="s">
        <v>3646</v>
      </c>
      <c r="G628" s="219" t="s">
        <v>258</v>
      </c>
      <c r="H628" s="220">
        <v>2.3599999999999999</v>
      </c>
      <c r="I628" s="221"/>
      <c r="J628" s="222">
        <f>ROUND(I628*H628,2)</f>
        <v>0</v>
      </c>
      <c r="K628" s="218" t="s">
        <v>215</v>
      </c>
      <c r="L628" s="47"/>
      <c r="M628" s="223" t="s">
        <v>19</v>
      </c>
      <c r="N628" s="224" t="s">
        <v>42</v>
      </c>
      <c r="O628" s="87"/>
      <c r="P628" s="225">
        <f>O628*H628</f>
        <v>0</v>
      </c>
      <c r="Q628" s="225">
        <v>0.063</v>
      </c>
      <c r="R628" s="225">
        <f>Q628*H628</f>
        <v>0.14868000000000001</v>
      </c>
      <c r="S628" s="225">
        <v>0</v>
      </c>
      <c r="T628" s="226">
        <f>S628*H628</f>
        <v>0</v>
      </c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R628" s="227" t="s">
        <v>216</v>
      </c>
      <c r="AT628" s="227" t="s">
        <v>211</v>
      </c>
      <c r="AU628" s="227" t="s">
        <v>81</v>
      </c>
      <c r="AY628" s="20" t="s">
        <v>209</v>
      </c>
      <c r="BE628" s="228">
        <f>IF(N628="základní",J628,0)</f>
        <v>0</v>
      </c>
      <c r="BF628" s="228">
        <f>IF(N628="snížená",J628,0)</f>
        <v>0</v>
      </c>
      <c r="BG628" s="228">
        <f>IF(N628="zákl. přenesená",J628,0)</f>
        <v>0</v>
      </c>
      <c r="BH628" s="228">
        <f>IF(N628="sníž. přenesená",J628,0)</f>
        <v>0</v>
      </c>
      <c r="BI628" s="228">
        <f>IF(N628="nulová",J628,0)</f>
        <v>0</v>
      </c>
      <c r="BJ628" s="20" t="s">
        <v>79</v>
      </c>
      <c r="BK628" s="228">
        <f>ROUND(I628*H628,2)</f>
        <v>0</v>
      </c>
      <c r="BL628" s="20" t="s">
        <v>216</v>
      </c>
      <c r="BM628" s="227" t="s">
        <v>3647</v>
      </c>
    </row>
    <row r="629" s="2" customFormat="1">
      <c r="A629" s="41"/>
      <c r="B629" s="42"/>
      <c r="C629" s="43"/>
      <c r="D629" s="229" t="s">
        <v>218</v>
      </c>
      <c r="E629" s="43"/>
      <c r="F629" s="230" t="s">
        <v>3648</v>
      </c>
      <c r="G629" s="43"/>
      <c r="H629" s="43"/>
      <c r="I629" s="231"/>
      <c r="J629" s="43"/>
      <c r="K629" s="43"/>
      <c r="L629" s="47"/>
      <c r="M629" s="232"/>
      <c r="N629" s="233"/>
      <c r="O629" s="87"/>
      <c r="P629" s="87"/>
      <c r="Q629" s="87"/>
      <c r="R629" s="87"/>
      <c r="S629" s="87"/>
      <c r="T629" s="88"/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T629" s="20" t="s">
        <v>218</v>
      </c>
      <c r="AU629" s="20" t="s">
        <v>81</v>
      </c>
    </row>
    <row r="630" s="13" customFormat="1">
      <c r="A630" s="13"/>
      <c r="B630" s="234"/>
      <c r="C630" s="235"/>
      <c r="D630" s="236" t="s">
        <v>220</v>
      </c>
      <c r="E630" s="237" t="s">
        <v>19</v>
      </c>
      <c r="F630" s="238" t="s">
        <v>3165</v>
      </c>
      <c r="G630" s="235"/>
      <c r="H630" s="237" t="s">
        <v>19</v>
      </c>
      <c r="I630" s="239"/>
      <c r="J630" s="235"/>
      <c r="K630" s="235"/>
      <c r="L630" s="240"/>
      <c r="M630" s="241"/>
      <c r="N630" s="242"/>
      <c r="O630" s="242"/>
      <c r="P630" s="242"/>
      <c r="Q630" s="242"/>
      <c r="R630" s="242"/>
      <c r="S630" s="242"/>
      <c r="T630" s="24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244" t="s">
        <v>220</v>
      </c>
      <c r="AU630" s="244" t="s">
        <v>81</v>
      </c>
      <c r="AV630" s="13" t="s">
        <v>79</v>
      </c>
      <c r="AW630" s="13" t="s">
        <v>32</v>
      </c>
      <c r="AX630" s="13" t="s">
        <v>71</v>
      </c>
      <c r="AY630" s="244" t="s">
        <v>209</v>
      </c>
    </row>
    <row r="631" s="13" customFormat="1">
      <c r="A631" s="13"/>
      <c r="B631" s="234"/>
      <c r="C631" s="235"/>
      <c r="D631" s="236" t="s">
        <v>220</v>
      </c>
      <c r="E631" s="237" t="s">
        <v>19</v>
      </c>
      <c r="F631" s="238" t="s">
        <v>3476</v>
      </c>
      <c r="G631" s="235"/>
      <c r="H631" s="237" t="s">
        <v>19</v>
      </c>
      <c r="I631" s="239"/>
      <c r="J631" s="235"/>
      <c r="K631" s="235"/>
      <c r="L631" s="240"/>
      <c r="M631" s="241"/>
      <c r="N631" s="242"/>
      <c r="O631" s="242"/>
      <c r="P631" s="242"/>
      <c r="Q631" s="242"/>
      <c r="R631" s="242"/>
      <c r="S631" s="242"/>
      <c r="T631" s="24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44" t="s">
        <v>220</v>
      </c>
      <c r="AU631" s="244" t="s">
        <v>81</v>
      </c>
      <c r="AV631" s="13" t="s">
        <v>79</v>
      </c>
      <c r="AW631" s="13" t="s">
        <v>32</v>
      </c>
      <c r="AX631" s="13" t="s">
        <v>71</v>
      </c>
      <c r="AY631" s="244" t="s">
        <v>209</v>
      </c>
    </row>
    <row r="632" s="13" customFormat="1">
      <c r="A632" s="13"/>
      <c r="B632" s="234"/>
      <c r="C632" s="235"/>
      <c r="D632" s="236" t="s">
        <v>220</v>
      </c>
      <c r="E632" s="237" t="s">
        <v>19</v>
      </c>
      <c r="F632" s="238" t="s">
        <v>3477</v>
      </c>
      <c r="G632" s="235"/>
      <c r="H632" s="237" t="s">
        <v>19</v>
      </c>
      <c r="I632" s="239"/>
      <c r="J632" s="235"/>
      <c r="K632" s="235"/>
      <c r="L632" s="240"/>
      <c r="M632" s="241"/>
      <c r="N632" s="242"/>
      <c r="O632" s="242"/>
      <c r="P632" s="242"/>
      <c r="Q632" s="242"/>
      <c r="R632" s="242"/>
      <c r="S632" s="242"/>
      <c r="T632" s="24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244" t="s">
        <v>220</v>
      </c>
      <c r="AU632" s="244" t="s">
        <v>81</v>
      </c>
      <c r="AV632" s="13" t="s">
        <v>79</v>
      </c>
      <c r="AW632" s="13" t="s">
        <v>32</v>
      </c>
      <c r="AX632" s="13" t="s">
        <v>71</v>
      </c>
      <c r="AY632" s="244" t="s">
        <v>209</v>
      </c>
    </row>
    <row r="633" s="14" customFormat="1">
      <c r="A633" s="14"/>
      <c r="B633" s="245"/>
      <c r="C633" s="246"/>
      <c r="D633" s="236" t="s">
        <v>220</v>
      </c>
      <c r="E633" s="247" t="s">
        <v>19</v>
      </c>
      <c r="F633" s="248" t="s">
        <v>3478</v>
      </c>
      <c r="G633" s="246"/>
      <c r="H633" s="249">
        <v>2.3599999999999999</v>
      </c>
      <c r="I633" s="250"/>
      <c r="J633" s="246"/>
      <c r="K633" s="246"/>
      <c r="L633" s="251"/>
      <c r="M633" s="252"/>
      <c r="N633" s="253"/>
      <c r="O633" s="253"/>
      <c r="P633" s="253"/>
      <c r="Q633" s="253"/>
      <c r="R633" s="253"/>
      <c r="S633" s="253"/>
      <c r="T633" s="25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T633" s="255" t="s">
        <v>220</v>
      </c>
      <c r="AU633" s="255" t="s">
        <v>81</v>
      </c>
      <c r="AV633" s="14" t="s">
        <v>81</v>
      </c>
      <c r="AW633" s="14" t="s">
        <v>32</v>
      </c>
      <c r="AX633" s="14" t="s">
        <v>79</v>
      </c>
      <c r="AY633" s="255" t="s">
        <v>209</v>
      </c>
    </row>
    <row r="634" s="2" customFormat="1" ht="16.5" customHeight="1">
      <c r="A634" s="41"/>
      <c r="B634" s="42"/>
      <c r="C634" s="216" t="s">
        <v>822</v>
      </c>
      <c r="D634" s="216" t="s">
        <v>211</v>
      </c>
      <c r="E634" s="217" t="s">
        <v>3649</v>
      </c>
      <c r="F634" s="218" t="s">
        <v>3650</v>
      </c>
      <c r="G634" s="219" t="s">
        <v>258</v>
      </c>
      <c r="H634" s="220">
        <v>9.2200000000000006</v>
      </c>
      <c r="I634" s="221"/>
      <c r="J634" s="222">
        <f>ROUND(I634*H634,2)</f>
        <v>0</v>
      </c>
      <c r="K634" s="218" t="s">
        <v>215</v>
      </c>
      <c r="L634" s="47"/>
      <c r="M634" s="223" t="s">
        <v>19</v>
      </c>
      <c r="N634" s="224" t="s">
        <v>42</v>
      </c>
      <c r="O634" s="87"/>
      <c r="P634" s="225">
        <f>O634*H634</f>
        <v>0</v>
      </c>
      <c r="Q634" s="225">
        <v>0.00033</v>
      </c>
      <c r="R634" s="225">
        <f>Q634*H634</f>
        <v>0.0030426000000000003</v>
      </c>
      <c r="S634" s="225">
        <v>0</v>
      </c>
      <c r="T634" s="226">
        <f>S634*H634</f>
        <v>0</v>
      </c>
      <c r="U634" s="41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R634" s="227" t="s">
        <v>216</v>
      </c>
      <c r="AT634" s="227" t="s">
        <v>211</v>
      </c>
      <c r="AU634" s="227" t="s">
        <v>81</v>
      </c>
      <c r="AY634" s="20" t="s">
        <v>209</v>
      </c>
      <c r="BE634" s="228">
        <f>IF(N634="základní",J634,0)</f>
        <v>0</v>
      </c>
      <c r="BF634" s="228">
        <f>IF(N634="snížená",J634,0)</f>
        <v>0</v>
      </c>
      <c r="BG634" s="228">
        <f>IF(N634="zákl. přenesená",J634,0)</f>
        <v>0</v>
      </c>
      <c r="BH634" s="228">
        <f>IF(N634="sníž. přenesená",J634,0)</f>
        <v>0</v>
      </c>
      <c r="BI634" s="228">
        <f>IF(N634="nulová",J634,0)</f>
        <v>0</v>
      </c>
      <c r="BJ634" s="20" t="s">
        <v>79</v>
      </c>
      <c r="BK634" s="228">
        <f>ROUND(I634*H634,2)</f>
        <v>0</v>
      </c>
      <c r="BL634" s="20" t="s">
        <v>216</v>
      </c>
      <c r="BM634" s="227" t="s">
        <v>3651</v>
      </c>
    </row>
    <row r="635" s="2" customFormat="1">
      <c r="A635" s="41"/>
      <c r="B635" s="42"/>
      <c r="C635" s="43"/>
      <c r="D635" s="229" t="s">
        <v>218</v>
      </c>
      <c r="E635" s="43"/>
      <c r="F635" s="230" t="s">
        <v>3652</v>
      </c>
      <c r="G635" s="43"/>
      <c r="H635" s="43"/>
      <c r="I635" s="231"/>
      <c r="J635" s="43"/>
      <c r="K635" s="43"/>
      <c r="L635" s="47"/>
      <c r="M635" s="232"/>
      <c r="N635" s="233"/>
      <c r="O635" s="87"/>
      <c r="P635" s="87"/>
      <c r="Q635" s="87"/>
      <c r="R635" s="87"/>
      <c r="S635" s="87"/>
      <c r="T635" s="88"/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T635" s="20" t="s">
        <v>218</v>
      </c>
      <c r="AU635" s="20" t="s">
        <v>81</v>
      </c>
    </row>
    <row r="636" s="13" customFormat="1">
      <c r="A636" s="13"/>
      <c r="B636" s="234"/>
      <c r="C636" s="235"/>
      <c r="D636" s="236" t="s">
        <v>220</v>
      </c>
      <c r="E636" s="237" t="s">
        <v>19</v>
      </c>
      <c r="F636" s="238" t="s">
        <v>3165</v>
      </c>
      <c r="G636" s="235"/>
      <c r="H636" s="237" t="s">
        <v>19</v>
      </c>
      <c r="I636" s="239"/>
      <c r="J636" s="235"/>
      <c r="K636" s="235"/>
      <c r="L636" s="240"/>
      <c r="M636" s="241"/>
      <c r="N636" s="242"/>
      <c r="O636" s="242"/>
      <c r="P636" s="242"/>
      <c r="Q636" s="242"/>
      <c r="R636" s="242"/>
      <c r="S636" s="242"/>
      <c r="T636" s="24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44" t="s">
        <v>220</v>
      </c>
      <c r="AU636" s="244" t="s">
        <v>81</v>
      </c>
      <c r="AV636" s="13" t="s">
        <v>79</v>
      </c>
      <c r="AW636" s="13" t="s">
        <v>32</v>
      </c>
      <c r="AX636" s="13" t="s">
        <v>71</v>
      </c>
      <c r="AY636" s="244" t="s">
        <v>209</v>
      </c>
    </row>
    <row r="637" s="13" customFormat="1">
      <c r="A637" s="13"/>
      <c r="B637" s="234"/>
      <c r="C637" s="235"/>
      <c r="D637" s="236" t="s">
        <v>220</v>
      </c>
      <c r="E637" s="237" t="s">
        <v>19</v>
      </c>
      <c r="F637" s="238" t="s">
        <v>3310</v>
      </c>
      <c r="G637" s="235"/>
      <c r="H637" s="237" t="s">
        <v>19</v>
      </c>
      <c r="I637" s="239"/>
      <c r="J637" s="235"/>
      <c r="K637" s="235"/>
      <c r="L637" s="240"/>
      <c r="M637" s="241"/>
      <c r="N637" s="242"/>
      <c r="O637" s="242"/>
      <c r="P637" s="242"/>
      <c r="Q637" s="242"/>
      <c r="R637" s="242"/>
      <c r="S637" s="242"/>
      <c r="T637" s="24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244" t="s">
        <v>220</v>
      </c>
      <c r="AU637" s="244" t="s">
        <v>81</v>
      </c>
      <c r="AV637" s="13" t="s">
        <v>79</v>
      </c>
      <c r="AW637" s="13" t="s">
        <v>32</v>
      </c>
      <c r="AX637" s="13" t="s">
        <v>71</v>
      </c>
      <c r="AY637" s="244" t="s">
        <v>209</v>
      </c>
    </row>
    <row r="638" s="14" customFormat="1">
      <c r="A638" s="14"/>
      <c r="B638" s="245"/>
      <c r="C638" s="246"/>
      <c r="D638" s="236" t="s">
        <v>220</v>
      </c>
      <c r="E638" s="247" t="s">
        <v>19</v>
      </c>
      <c r="F638" s="248" t="s">
        <v>3311</v>
      </c>
      <c r="G638" s="246"/>
      <c r="H638" s="249">
        <v>9.2200000000000006</v>
      </c>
      <c r="I638" s="250"/>
      <c r="J638" s="246"/>
      <c r="K638" s="246"/>
      <c r="L638" s="251"/>
      <c r="M638" s="252"/>
      <c r="N638" s="253"/>
      <c r="O638" s="253"/>
      <c r="P638" s="253"/>
      <c r="Q638" s="253"/>
      <c r="R638" s="253"/>
      <c r="S638" s="253"/>
      <c r="T638" s="25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T638" s="255" t="s">
        <v>220</v>
      </c>
      <c r="AU638" s="255" t="s">
        <v>81</v>
      </c>
      <c r="AV638" s="14" t="s">
        <v>81</v>
      </c>
      <c r="AW638" s="14" t="s">
        <v>32</v>
      </c>
      <c r="AX638" s="14" t="s">
        <v>79</v>
      </c>
      <c r="AY638" s="255" t="s">
        <v>209</v>
      </c>
    </row>
    <row r="639" s="2" customFormat="1" ht="16.5" customHeight="1">
      <c r="A639" s="41"/>
      <c r="B639" s="42"/>
      <c r="C639" s="216" t="s">
        <v>826</v>
      </c>
      <c r="D639" s="216" t="s">
        <v>211</v>
      </c>
      <c r="E639" s="217" t="s">
        <v>3653</v>
      </c>
      <c r="F639" s="218" t="s">
        <v>3654</v>
      </c>
      <c r="G639" s="219" t="s">
        <v>258</v>
      </c>
      <c r="H639" s="220">
        <v>34.740000000000002</v>
      </c>
      <c r="I639" s="221"/>
      <c r="J639" s="222">
        <f>ROUND(I639*H639,2)</f>
        <v>0</v>
      </c>
      <c r="K639" s="218" t="s">
        <v>215</v>
      </c>
      <c r="L639" s="47"/>
      <c r="M639" s="223" t="s">
        <v>19</v>
      </c>
      <c r="N639" s="224" t="s">
        <v>42</v>
      </c>
      <c r="O639" s="87"/>
      <c r="P639" s="225">
        <f>O639*H639</f>
        <v>0</v>
      </c>
      <c r="Q639" s="225">
        <v>0</v>
      </c>
      <c r="R639" s="225">
        <f>Q639*H639</f>
        <v>0</v>
      </c>
      <c r="S639" s="225">
        <v>0</v>
      </c>
      <c r="T639" s="226">
        <f>S639*H639</f>
        <v>0</v>
      </c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R639" s="227" t="s">
        <v>216</v>
      </c>
      <c r="AT639" s="227" t="s">
        <v>211</v>
      </c>
      <c r="AU639" s="227" t="s">
        <v>81</v>
      </c>
      <c r="AY639" s="20" t="s">
        <v>209</v>
      </c>
      <c r="BE639" s="228">
        <f>IF(N639="základní",J639,0)</f>
        <v>0</v>
      </c>
      <c r="BF639" s="228">
        <f>IF(N639="snížená",J639,0)</f>
        <v>0</v>
      </c>
      <c r="BG639" s="228">
        <f>IF(N639="zákl. přenesená",J639,0)</f>
        <v>0</v>
      </c>
      <c r="BH639" s="228">
        <f>IF(N639="sníž. přenesená",J639,0)</f>
        <v>0</v>
      </c>
      <c r="BI639" s="228">
        <f>IF(N639="nulová",J639,0)</f>
        <v>0</v>
      </c>
      <c r="BJ639" s="20" t="s">
        <v>79</v>
      </c>
      <c r="BK639" s="228">
        <f>ROUND(I639*H639,2)</f>
        <v>0</v>
      </c>
      <c r="BL639" s="20" t="s">
        <v>216</v>
      </c>
      <c r="BM639" s="227" t="s">
        <v>3655</v>
      </c>
    </row>
    <row r="640" s="2" customFormat="1">
      <c r="A640" s="41"/>
      <c r="B640" s="42"/>
      <c r="C640" s="43"/>
      <c r="D640" s="229" t="s">
        <v>218</v>
      </c>
      <c r="E640" s="43"/>
      <c r="F640" s="230" t="s">
        <v>3656</v>
      </c>
      <c r="G640" s="43"/>
      <c r="H640" s="43"/>
      <c r="I640" s="231"/>
      <c r="J640" s="43"/>
      <c r="K640" s="43"/>
      <c r="L640" s="47"/>
      <c r="M640" s="232"/>
      <c r="N640" s="233"/>
      <c r="O640" s="87"/>
      <c r="P640" s="87"/>
      <c r="Q640" s="87"/>
      <c r="R640" s="87"/>
      <c r="S640" s="87"/>
      <c r="T640" s="88"/>
      <c r="U640" s="41"/>
      <c r="V640" s="41"/>
      <c r="W640" s="41"/>
      <c r="X640" s="41"/>
      <c r="Y640" s="41"/>
      <c r="Z640" s="41"/>
      <c r="AA640" s="41"/>
      <c r="AB640" s="41"/>
      <c r="AC640" s="41"/>
      <c r="AD640" s="41"/>
      <c r="AE640" s="41"/>
      <c r="AT640" s="20" t="s">
        <v>218</v>
      </c>
      <c r="AU640" s="20" t="s">
        <v>81</v>
      </c>
    </row>
    <row r="641" s="13" customFormat="1">
      <c r="A641" s="13"/>
      <c r="B641" s="234"/>
      <c r="C641" s="235"/>
      <c r="D641" s="236" t="s">
        <v>220</v>
      </c>
      <c r="E641" s="237" t="s">
        <v>19</v>
      </c>
      <c r="F641" s="238" t="s">
        <v>3540</v>
      </c>
      <c r="G641" s="235"/>
      <c r="H641" s="237" t="s">
        <v>19</v>
      </c>
      <c r="I641" s="239"/>
      <c r="J641" s="235"/>
      <c r="K641" s="235"/>
      <c r="L641" s="240"/>
      <c r="M641" s="241"/>
      <c r="N641" s="242"/>
      <c r="O641" s="242"/>
      <c r="P641" s="242"/>
      <c r="Q641" s="242"/>
      <c r="R641" s="242"/>
      <c r="S641" s="242"/>
      <c r="T641" s="24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244" t="s">
        <v>220</v>
      </c>
      <c r="AU641" s="244" t="s">
        <v>81</v>
      </c>
      <c r="AV641" s="13" t="s">
        <v>79</v>
      </c>
      <c r="AW641" s="13" t="s">
        <v>32</v>
      </c>
      <c r="AX641" s="13" t="s">
        <v>71</v>
      </c>
      <c r="AY641" s="244" t="s">
        <v>209</v>
      </c>
    </row>
    <row r="642" s="14" customFormat="1">
      <c r="A642" s="14"/>
      <c r="B642" s="245"/>
      <c r="C642" s="246"/>
      <c r="D642" s="236" t="s">
        <v>220</v>
      </c>
      <c r="E642" s="247" t="s">
        <v>19</v>
      </c>
      <c r="F642" s="248" t="s">
        <v>3541</v>
      </c>
      <c r="G642" s="246"/>
      <c r="H642" s="249">
        <v>10.859999999999999</v>
      </c>
      <c r="I642" s="250"/>
      <c r="J642" s="246"/>
      <c r="K642" s="246"/>
      <c r="L642" s="251"/>
      <c r="M642" s="252"/>
      <c r="N642" s="253"/>
      <c r="O642" s="253"/>
      <c r="P642" s="253"/>
      <c r="Q642" s="253"/>
      <c r="R642" s="253"/>
      <c r="S642" s="253"/>
      <c r="T642" s="25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T642" s="255" t="s">
        <v>220</v>
      </c>
      <c r="AU642" s="255" t="s">
        <v>81</v>
      </c>
      <c r="AV642" s="14" t="s">
        <v>81</v>
      </c>
      <c r="AW642" s="14" t="s">
        <v>32</v>
      </c>
      <c r="AX642" s="14" t="s">
        <v>71</v>
      </c>
      <c r="AY642" s="255" t="s">
        <v>209</v>
      </c>
    </row>
    <row r="643" s="13" customFormat="1">
      <c r="A643" s="13"/>
      <c r="B643" s="234"/>
      <c r="C643" s="235"/>
      <c r="D643" s="236" t="s">
        <v>220</v>
      </c>
      <c r="E643" s="237" t="s">
        <v>19</v>
      </c>
      <c r="F643" s="238" t="s">
        <v>3657</v>
      </c>
      <c r="G643" s="235"/>
      <c r="H643" s="237" t="s">
        <v>19</v>
      </c>
      <c r="I643" s="239"/>
      <c r="J643" s="235"/>
      <c r="K643" s="235"/>
      <c r="L643" s="240"/>
      <c r="M643" s="241"/>
      <c r="N643" s="242"/>
      <c r="O643" s="242"/>
      <c r="P643" s="242"/>
      <c r="Q643" s="242"/>
      <c r="R643" s="242"/>
      <c r="S643" s="242"/>
      <c r="T643" s="24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T643" s="244" t="s">
        <v>220</v>
      </c>
      <c r="AU643" s="244" t="s">
        <v>81</v>
      </c>
      <c r="AV643" s="13" t="s">
        <v>79</v>
      </c>
      <c r="AW643" s="13" t="s">
        <v>32</v>
      </c>
      <c r="AX643" s="13" t="s">
        <v>71</v>
      </c>
      <c r="AY643" s="244" t="s">
        <v>209</v>
      </c>
    </row>
    <row r="644" s="14" customFormat="1">
      <c r="A644" s="14"/>
      <c r="B644" s="245"/>
      <c r="C644" s="246"/>
      <c r="D644" s="236" t="s">
        <v>220</v>
      </c>
      <c r="E644" s="247" t="s">
        <v>19</v>
      </c>
      <c r="F644" s="248" t="s">
        <v>3658</v>
      </c>
      <c r="G644" s="246"/>
      <c r="H644" s="249">
        <v>13.25</v>
      </c>
      <c r="I644" s="250"/>
      <c r="J644" s="246"/>
      <c r="K644" s="246"/>
      <c r="L644" s="251"/>
      <c r="M644" s="252"/>
      <c r="N644" s="253"/>
      <c r="O644" s="253"/>
      <c r="P644" s="253"/>
      <c r="Q644" s="253"/>
      <c r="R644" s="253"/>
      <c r="S644" s="253"/>
      <c r="T644" s="25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T644" s="255" t="s">
        <v>220</v>
      </c>
      <c r="AU644" s="255" t="s">
        <v>81</v>
      </c>
      <c r="AV644" s="14" t="s">
        <v>81</v>
      </c>
      <c r="AW644" s="14" t="s">
        <v>32</v>
      </c>
      <c r="AX644" s="14" t="s">
        <v>71</v>
      </c>
      <c r="AY644" s="255" t="s">
        <v>209</v>
      </c>
    </row>
    <row r="645" s="13" customFormat="1">
      <c r="A645" s="13"/>
      <c r="B645" s="234"/>
      <c r="C645" s="235"/>
      <c r="D645" s="236" t="s">
        <v>220</v>
      </c>
      <c r="E645" s="237" t="s">
        <v>19</v>
      </c>
      <c r="F645" s="238" t="s">
        <v>3636</v>
      </c>
      <c r="G645" s="235"/>
      <c r="H645" s="237" t="s">
        <v>19</v>
      </c>
      <c r="I645" s="239"/>
      <c r="J645" s="235"/>
      <c r="K645" s="235"/>
      <c r="L645" s="240"/>
      <c r="M645" s="241"/>
      <c r="N645" s="242"/>
      <c r="O645" s="242"/>
      <c r="P645" s="242"/>
      <c r="Q645" s="242"/>
      <c r="R645" s="242"/>
      <c r="S645" s="242"/>
      <c r="T645" s="24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44" t="s">
        <v>220</v>
      </c>
      <c r="AU645" s="244" t="s">
        <v>81</v>
      </c>
      <c r="AV645" s="13" t="s">
        <v>79</v>
      </c>
      <c r="AW645" s="13" t="s">
        <v>32</v>
      </c>
      <c r="AX645" s="13" t="s">
        <v>71</v>
      </c>
      <c r="AY645" s="244" t="s">
        <v>209</v>
      </c>
    </row>
    <row r="646" s="14" customFormat="1">
      <c r="A646" s="14"/>
      <c r="B646" s="245"/>
      <c r="C646" s="246"/>
      <c r="D646" s="236" t="s">
        <v>220</v>
      </c>
      <c r="E646" s="247" t="s">
        <v>19</v>
      </c>
      <c r="F646" s="248" t="s">
        <v>3659</v>
      </c>
      <c r="G646" s="246"/>
      <c r="H646" s="249">
        <v>7.7300000000000004</v>
      </c>
      <c r="I646" s="250"/>
      <c r="J646" s="246"/>
      <c r="K646" s="246"/>
      <c r="L646" s="251"/>
      <c r="M646" s="252"/>
      <c r="N646" s="253"/>
      <c r="O646" s="253"/>
      <c r="P646" s="253"/>
      <c r="Q646" s="253"/>
      <c r="R646" s="253"/>
      <c r="S646" s="253"/>
      <c r="T646" s="25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T646" s="255" t="s">
        <v>220</v>
      </c>
      <c r="AU646" s="255" t="s">
        <v>81</v>
      </c>
      <c r="AV646" s="14" t="s">
        <v>81</v>
      </c>
      <c r="AW646" s="14" t="s">
        <v>32</v>
      </c>
      <c r="AX646" s="14" t="s">
        <v>71</v>
      </c>
      <c r="AY646" s="255" t="s">
        <v>209</v>
      </c>
    </row>
    <row r="647" s="14" customFormat="1">
      <c r="A647" s="14"/>
      <c r="B647" s="245"/>
      <c r="C647" s="246"/>
      <c r="D647" s="236" t="s">
        <v>220</v>
      </c>
      <c r="E647" s="247" t="s">
        <v>19</v>
      </c>
      <c r="F647" s="248" t="s">
        <v>3660</v>
      </c>
      <c r="G647" s="246"/>
      <c r="H647" s="249">
        <v>2.8999999999999999</v>
      </c>
      <c r="I647" s="250"/>
      <c r="J647" s="246"/>
      <c r="K647" s="246"/>
      <c r="L647" s="251"/>
      <c r="M647" s="252"/>
      <c r="N647" s="253"/>
      <c r="O647" s="253"/>
      <c r="P647" s="253"/>
      <c r="Q647" s="253"/>
      <c r="R647" s="253"/>
      <c r="S647" s="253"/>
      <c r="T647" s="25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T647" s="255" t="s">
        <v>220</v>
      </c>
      <c r="AU647" s="255" t="s">
        <v>81</v>
      </c>
      <c r="AV647" s="14" t="s">
        <v>81</v>
      </c>
      <c r="AW647" s="14" t="s">
        <v>32</v>
      </c>
      <c r="AX647" s="14" t="s">
        <v>71</v>
      </c>
      <c r="AY647" s="255" t="s">
        <v>209</v>
      </c>
    </row>
    <row r="648" s="15" customFormat="1">
      <c r="A648" s="15"/>
      <c r="B648" s="256"/>
      <c r="C648" s="257"/>
      <c r="D648" s="236" t="s">
        <v>220</v>
      </c>
      <c r="E648" s="258" t="s">
        <v>19</v>
      </c>
      <c r="F648" s="259" t="s">
        <v>271</v>
      </c>
      <c r="G648" s="257"/>
      <c r="H648" s="260">
        <v>34.740000000000002</v>
      </c>
      <c r="I648" s="261"/>
      <c r="J648" s="257"/>
      <c r="K648" s="257"/>
      <c r="L648" s="262"/>
      <c r="M648" s="263"/>
      <c r="N648" s="264"/>
      <c r="O648" s="264"/>
      <c r="P648" s="264"/>
      <c r="Q648" s="264"/>
      <c r="R648" s="264"/>
      <c r="S648" s="264"/>
      <c r="T648" s="26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T648" s="266" t="s">
        <v>220</v>
      </c>
      <c r="AU648" s="266" t="s">
        <v>81</v>
      </c>
      <c r="AV648" s="15" t="s">
        <v>216</v>
      </c>
      <c r="AW648" s="15" t="s">
        <v>32</v>
      </c>
      <c r="AX648" s="15" t="s">
        <v>79</v>
      </c>
      <c r="AY648" s="266" t="s">
        <v>209</v>
      </c>
    </row>
    <row r="649" s="2" customFormat="1" ht="16.5" customHeight="1">
      <c r="A649" s="41"/>
      <c r="B649" s="42"/>
      <c r="C649" s="216" t="s">
        <v>830</v>
      </c>
      <c r="D649" s="216" t="s">
        <v>211</v>
      </c>
      <c r="E649" s="217" t="s">
        <v>3661</v>
      </c>
      <c r="F649" s="218" t="s">
        <v>3662</v>
      </c>
      <c r="G649" s="219" t="s">
        <v>362</v>
      </c>
      <c r="H649" s="220">
        <v>1.8440000000000001</v>
      </c>
      <c r="I649" s="221"/>
      <c r="J649" s="222">
        <f>ROUND(I649*H649,2)</f>
        <v>0</v>
      </c>
      <c r="K649" s="218" t="s">
        <v>215</v>
      </c>
      <c r="L649" s="47"/>
      <c r="M649" s="223" t="s">
        <v>19</v>
      </c>
      <c r="N649" s="224" t="s">
        <v>42</v>
      </c>
      <c r="O649" s="87"/>
      <c r="P649" s="225">
        <f>O649*H649</f>
        <v>0</v>
      </c>
      <c r="Q649" s="225">
        <v>1.98</v>
      </c>
      <c r="R649" s="225">
        <f>Q649*H649</f>
        <v>3.6511200000000001</v>
      </c>
      <c r="S649" s="225">
        <v>0</v>
      </c>
      <c r="T649" s="226">
        <f>S649*H649</f>
        <v>0</v>
      </c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R649" s="227" t="s">
        <v>216</v>
      </c>
      <c r="AT649" s="227" t="s">
        <v>211</v>
      </c>
      <c r="AU649" s="227" t="s">
        <v>81</v>
      </c>
      <c r="AY649" s="20" t="s">
        <v>209</v>
      </c>
      <c r="BE649" s="228">
        <f>IF(N649="základní",J649,0)</f>
        <v>0</v>
      </c>
      <c r="BF649" s="228">
        <f>IF(N649="snížená",J649,0)</f>
        <v>0</v>
      </c>
      <c r="BG649" s="228">
        <f>IF(N649="zákl. přenesená",J649,0)</f>
        <v>0</v>
      </c>
      <c r="BH649" s="228">
        <f>IF(N649="sníž. přenesená",J649,0)</f>
        <v>0</v>
      </c>
      <c r="BI649" s="228">
        <f>IF(N649="nulová",J649,0)</f>
        <v>0</v>
      </c>
      <c r="BJ649" s="20" t="s">
        <v>79</v>
      </c>
      <c r="BK649" s="228">
        <f>ROUND(I649*H649,2)</f>
        <v>0</v>
      </c>
      <c r="BL649" s="20" t="s">
        <v>216</v>
      </c>
      <c r="BM649" s="227" t="s">
        <v>3663</v>
      </c>
    </row>
    <row r="650" s="2" customFormat="1">
      <c r="A650" s="41"/>
      <c r="B650" s="42"/>
      <c r="C650" s="43"/>
      <c r="D650" s="229" t="s">
        <v>218</v>
      </c>
      <c r="E650" s="43"/>
      <c r="F650" s="230" t="s">
        <v>3664</v>
      </c>
      <c r="G650" s="43"/>
      <c r="H650" s="43"/>
      <c r="I650" s="231"/>
      <c r="J650" s="43"/>
      <c r="K650" s="43"/>
      <c r="L650" s="47"/>
      <c r="M650" s="232"/>
      <c r="N650" s="233"/>
      <c r="O650" s="87"/>
      <c r="P650" s="87"/>
      <c r="Q650" s="87"/>
      <c r="R650" s="87"/>
      <c r="S650" s="87"/>
      <c r="T650" s="88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T650" s="20" t="s">
        <v>218</v>
      </c>
      <c r="AU650" s="20" t="s">
        <v>81</v>
      </c>
    </row>
    <row r="651" s="13" customFormat="1">
      <c r="A651" s="13"/>
      <c r="B651" s="234"/>
      <c r="C651" s="235"/>
      <c r="D651" s="236" t="s">
        <v>220</v>
      </c>
      <c r="E651" s="237" t="s">
        <v>19</v>
      </c>
      <c r="F651" s="238" t="s">
        <v>221</v>
      </c>
      <c r="G651" s="235"/>
      <c r="H651" s="237" t="s">
        <v>19</v>
      </c>
      <c r="I651" s="239"/>
      <c r="J651" s="235"/>
      <c r="K651" s="235"/>
      <c r="L651" s="240"/>
      <c r="M651" s="241"/>
      <c r="N651" s="242"/>
      <c r="O651" s="242"/>
      <c r="P651" s="242"/>
      <c r="Q651" s="242"/>
      <c r="R651" s="242"/>
      <c r="S651" s="242"/>
      <c r="T651" s="24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44" t="s">
        <v>220</v>
      </c>
      <c r="AU651" s="244" t="s">
        <v>81</v>
      </c>
      <c r="AV651" s="13" t="s">
        <v>79</v>
      </c>
      <c r="AW651" s="13" t="s">
        <v>32</v>
      </c>
      <c r="AX651" s="13" t="s">
        <v>71</v>
      </c>
      <c r="AY651" s="244" t="s">
        <v>209</v>
      </c>
    </row>
    <row r="652" s="13" customFormat="1">
      <c r="A652" s="13"/>
      <c r="B652" s="234"/>
      <c r="C652" s="235"/>
      <c r="D652" s="236" t="s">
        <v>220</v>
      </c>
      <c r="E652" s="237" t="s">
        <v>19</v>
      </c>
      <c r="F652" s="238" t="s">
        <v>3165</v>
      </c>
      <c r="G652" s="235"/>
      <c r="H652" s="237" t="s">
        <v>19</v>
      </c>
      <c r="I652" s="239"/>
      <c r="J652" s="235"/>
      <c r="K652" s="235"/>
      <c r="L652" s="240"/>
      <c r="M652" s="241"/>
      <c r="N652" s="242"/>
      <c r="O652" s="242"/>
      <c r="P652" s="242"/>
      <c r="Q652" s="242"/>
      <c r="R652" s="242"/>
      <c r="S652" s="242"/>
      <c r="T652" s="24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T652" s="244" t="s">
        <v>220</v>
      </c>
      <c r="AU652" s="244" t="s">
        <v>81</v>
      </c>
      <c r="AV652" s="13" t="s">
        <v>79</v>
      </c>
      <c r="AW652" s="13" t="s">
        <v>32</v>
      </c>
      <c r="AX652" s="13" t="s">
        <v>71</v>
      </c>
      <c r="AY652" s="244" t="s">
        <v>209</v>
      </c>
    </row>
    <row r="653" s="13" customFormat="1">
      <c r="A653" s="13"/>
      <c r="B653" s="234"/>
      <c r="C653" s="235"/>
      <c r="D653" s="236" t="s">
        <v>220</v>
      </c>
      <c r="E653" s="237" t="s">
        <v>19</v>
      </c>
      <c r="F653" s="238" t="s">
        <v>3293</v>
      </c>
      <c r="G653" s="235"/>
      <c r="H653" s="237" t="s">
        <v>19</v>
      </c>
      <c r="I653" s="239"/>
      <c r="J653" s="235"/>
      <c r="K653" s="235"/>
      <c r="L653" s="240"/>
      <c r="M653" s="241"/>
      <c r="N653" s="242"/>
      <c r="O653" s="242"/>
      <c r="P653" s="242"/>
      <c r="Q653" s="242"/>
      <c r="R653" s="242"/>
      <c r="S653" s="242"/>
      <c r="T653" s="24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T653" s="244" t="s">
        <v>220</v>
      </c>
      <c r="AU653" s="244" t="s">
        <v>81</v>
      </c>
      <c r="AV653" s="13" t="s">
        <v>79</v>
      </c>
      <c r="AW653" s="13" t="s">
        <v>32</v>
      </c>
      <c r="AX653" s="13" t="s">
        <v>71</v>
      </c>
      <c r="AY653" s="244" t="s">
        <v>209</v>
      </c>
    </row>
    <row r="654" s="13" customFormat="1">
      <c r="A654" s="13"/>
      <c r="B654" s="234"/>
      <c r="C654" s="235"/>
      <c r="D654" s="236" t="s">
        <v>220</v>
      </c>
      <c r="E654" s="237" t="s">
        <v>19</v>
      </c>
      <c r="F654" s="238" t="s">
        <v>3310</v>
      </c>
      <c r="G654" s="235"/>
      <c r="H654" s="237" t="s">
        <v>19</v>
      </c>
      <c r="I654" s="239"/>
      <c r="J654" s="235"/>
      <c r="K654" s="235"/>
      <c r="L654" s="240"/>
      <c r="M654" s="241"/>
      <c r="N654" s="242"/>
      <c r="O654" s="242"/>
      <c r="P654" s="242"/>
      <c r="Q654" s="242"/>
      <c r="R654" s="242"/>
      <c r="S654" s="242"/>
      <c r="T654" s="24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244" t="s">
        <v>220</v>
      </c>
      <c r="AU654" s="244" t="s">
        <v>81</v>
      </c>
      <c r="AV654" s="13" t="s">
        <v>79</v>
      </c>
      <c r="AW654" s="13" t="s">
        <v>32</v>
      </c>
      <c r="AX654" s="13" t="s">
        <v>71</v>
      </c>
      <c r="AY654" s="244" t="s">
        <v>209</v>
      </c>
    </row>
    <row r="655" s="14" customFormat="1">
      <c r="A655" s="14"/>
      <c r="B655" s="245"/>
      <c r="C655" s="246"/>
      <c r="D655" s="236" t="s">
        <v>220</v>
      </c>
      <c r="E655" s="247" t="s">
        <v>19</v>
      </c>
      <c r="F655" s="248" t="s">
        <v>3665</v>
      </c>
      <c r="G655" s="246"/>
      <c r="H655" s="249">
        <v>1.8440000000000001</v>
      </c>
      <c r="I655" s="250"/>
      <c r="J655" s="246"/>
      <c r="K655" s="246"/>
      <c r="L655" s="251"/>
      <c r="M655" s="252"/>
      <c r="N655" s="253"/>
      <c r="O655" s="253"/>
      <c r="P655" s="253"/>
      <c r="Q655" s="253"/>
      <c r="R655" s="253"/>
      <c r="S655" s="253"/>
      <c r="T655" s="25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T655" s="255" t="s">
        <v>220</v>
      </c>
      <c r="AU655" s="255" t="s">
        <v>81</v>
      </c>
      <c r="AV655" s="14" t="s">
        <v>81</v>
      </c>
      <c r="AW655" s="14" t="s">
        <v>32</v>
      </c>
      <c r="AX655" s="14" t="s">
        <v>79</v>
      </c>
      <c r="AY655" s="255" t="s">
        <v>209</v>
      </c>
    </row>
    <row r="656" s="13" customFormat="1">
      <c r="A656" s="13"/>
      <c r="B656" s="234"/>
      <c r="C656" s="235"/>
      <c r="D656" s="236" t="s">
        <v>220</v>
      </c>
      <c r="E656" s="237" t="s">
        <v>19</v>
      </c>
      <c r="F656" s="238" t="s">
        <v>3666</v>
      </c>
      <c r="G656" s="235"/>
      <c r="H656" s="237" t="s">
        <v>19</v>
      </c>
      <c r="I656" s="239"/>
      <c r="J656" s="235"/>
      <c r="K656" s="235"/>
      <c r="L656" s="240"/>
      <c r="M656" s="241"/>
      <c r="N656" s="242"/>
      <c r="O656" s="242"/>
      <c r="P656" s="242"/>
      <c r="Q656" s="242"/>
      <c r="R656" s="242"/>
      <c r="S656" s="242"/>
      <c r="T656" s="24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44" t="s">
        <v>220</v>
      </c>
      <c r="AU656" s="244" t="s">
        <v>81</v>
      </c>
      <c r="AV656" s="13" t="s">
        <v>79</v>
      </c>
      <c r="AW656" s="13" t="s">
        <v>32</v>
      </c>
      <c r="AX656" s="13" t="s">
        <v>71</v>
      </c>
      <c r="AY656" s="244" t="s">
        <v>209</v>
      </c>
    </row>
    <row r="657" s="2" customFormat="1" ht="21.75" customHeight="1">
      <c r="A657" s="41"/>
      <c r="B657" s="42"/>
      <c r="C657" s="216" t="s">
        <v>835</v>
      </c>
      <c r="D657" s="216" t="s">
        <v>211</v>
      </c>
      <c r="E657" s="217" t="s">
        <v>3667</v>
      </c>
      <c r="F657" s="218" t="s">
        <v>3668</v>
      </c>
      <c r="G657" s="219" t="s">
        <v>258</v>
      </c>
      <c r="H657" s="220">
        <v>9.2200000000000006</v>
      </c>
      <c r="I657" s="221"/>
      <c r="J657" s="222">
        <f>ROUND(I657*H657,2)</f>
        <v>0</v>
      </c>
      <c r="K657" s="218" t="s">
        <v>215</v>
      </c>
      <c r="L657" s="47"/>
      <c r="M657" s="223" t="s">
        <v>19</v>
      </c>
      <c r="N657" s="224" t="s">
        <v>42</v>
      </c>
      <c r="O657" s="87"/>
      <c r="P657" s="225">
        <f>O657*H657</f>
        <v>0</v>
      </c>
      <c r="Q657" s="225">
        <v>0.25669999999999998</v>
      </c>
      <c r="R657" s="225">
        <f>Q657*H657</f>
        <v>2.3667739999999999</v>
      </c>
      <c r="S657" s="225">
        <v>0</v>
      </c>
      <c r="T657" s="226">
        <f>S657*H657</f>
        <v>0</v>
      </c>
      <c r="U657" s="41"/>
      <c r="V657" s="41"/>
      <c r="W657" s="41"/>
      <c r="X657" s="41"/>
      <c r="Y657" s="41"/>
      <c r="Z657" s="41"/>
      <c r="AA657" s="41"/>
      <c r="AB657" s="41"/>
      <c r="AC657" s="41"/>
      <c r="AD657" s="41"/>
      <c r="AE657" s="41"/>
      <c r="AR657" s="227" t="s">
        <v>216</v>
      </c>
      <c r="AT657" s="227" t="s">
        <v>211</v>
      </c>
      <c r="AU657" s="227" t="s">
        <v>81</v>
      </c>
      <c r="AY657" s="20" t="s">
        <v>209</v>
      </c>
      <c r="BE657" s="228">
        <f>IF(N657="základní",J657,0)</f>
        <v>0</v>
      </c>
      <c r="BF657" s="228">
        <f>IF(N657="snížená",J657,0)</f>
        <v>0</v>
      </c>
      <c r="BG657" s="228">
        <f>IF(N657="zákl. přenesená",J657,0)</f>
        <v>0</v>
      </c>
      <c r="BH657" s="228">
        <f>IF(N657="sníž. přenesená",J657,0)</f>
        <v>0</v>
      </c>
      <c r="BI657" s="228">
        <f>IF(N657="nulová",J657,0)</f>
        <v>0</v>
      </c>
      <c r="BJ657" s="20" t="s">
        <v>79</v>
      </c>
      <c r="BK657" s="228">
        <f>ROUND(I657*H657,2)</f>
        <v>0</v>
      </c>
      <c r="BL657" s="20" t="s">
        <v>216</v>
      </c>
      <c r="BM657" s="227" t="s">
        <v>3669</v>
      </c>
    </row>
    <row r="658" s="2" customFormat="1">
      <c r="A658" s="41"/>
      <c r="B658" s="42"/>
      <c r="C658" s="43"/>
      <c r="D658" s="229" t="s">
        <v>218</v>
      </c>
      <c r="E658" s="43"/>
      <c r="F658" s="230" t="s">
        <v>3670</v>
      </c>
      <c r="G658" s="43"/>
      <c r="H658" s="43"/>
      <c r="I658" s="231"/>
      <c r="J658" s="43"/>
      <c r="K658" s="43"/>
      <c r="L658" s="47"/>
      <c r="M658" s="232"/>
      <c r="N658" s="233"/>
      <c r="O658" s="87"/>
      <c r="P658" s="87"/>
      <c r="Q658" s="87"/>
      <c r="R658" s="87"/>
      <c r="S658" s="87"/>
      <c r="T658" s="88"/>
      <c r="U658" s="41"/>
      <c r="V658" s="41"/>
      <c r="W658" s="41"/>
      <c r="X658" s="41"/>
      <c r="Y658" s="41"/>
      <c r="Z658" s="41"/>
      <c r="AA658" s="41"/>
      <c r="AB658" s="41"/>
      <c r="AC658" s="41"/>
      <c r="AD658" s="41"/>
      <c r="AE658" s="41"/>
      <c r="AT658" s="20" t="s">
        <v>218</v>
      </c>
      <c r="AU658" s="20" t="s">
        <v>81</v>
      </c>
    </row>
    <row r="659" s="13" customFormat="1">
      <c r="A659" s="13"/>
      <c r="B659" s="234"/>
      <c r="C659" s="235"/>
      <c r="D659" s="236" t="s">
        <v>220</v>
      </c>
      <c r="E659" s="237" t="s">
        <v>19</v>
      </c>
      <c r="F659" s="238" t="s">
        <v>221</v>
      </c>
      <c r="G659" s="235"/>
      <c r="H659" s="237" t="s">
        <v>19</v>
      </c>
      <c r="I659" s="239"/>
      <c r="J659" s="235"/>
      <c r="K659" s="235"/>
      <c r="L659" s="240"/>
      <c r="M659" s="241"/>
      <c r="N659" s="242"/>
      <c r="O659" s="242"/>
      <c r="P659" s="242"/>
      <c r="Q659" s="242"/>
      <c r="R659" s="242"/>
      <c r="S659" s="242"/>
      <c r="T659" s="24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T659" s="244" t="s">
        <v>220</v>
      </c>
      <c r="AU659" s="244" t="s">
        <v>81</v>
      </c>
      <c r="AV659" s="13" t="s">
        <v>79</v>
      </c>
      <c r="AW659" s="13" t="s">
        <v>32</v>
      </c>
      <c r="AX659" s="13" t="s">
        <v>71</v>
      </c>
      <c r="AY659" s="244" t="s">
        <v>209</v>
      </c>
    </row>
    <row r="660" s="13" customFormat="1">
      <c r="A660" s="13"/>
      <c r="B660" s="234"/>
      <c r="C660" s="235"/>
      <c r="D660" s="236" t="s">
        <v>220</v>
      </c>
      <c r="E660" s="237" t="s">
        <v>19</v>
      </c>
      <c r="F660" s="238" t="s">
        <v>3165</v>
      </c>
      <c r="G660" s="235"/>
      <c r="H660" s="237" t="s">
        <v>19</v>
      </c>
      <c r="I660" s="239"/>
      <c r="J660" s="235"/>
      <c r="K660" s="235"/>
      <c r="L660" s="240"/>
      <c r="M660" s="241"/>
      <c r="N660" s="242"/>
      <c r="O660" s="242"/>
      <c r="P660" s="242"/>
      <c r="Q660" s="242"/>
      <c r="R660" s="242"/>
      <c r="S660" s="242"/>
      <c r="T660" s="24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244" t="s">
        <v>220</v>
      </c>
      <c r="AU660" s="244" t="s">
        <v>81</v>
      </c>
      <c r="AV660" s="13" t="s">
        <v>79</v>
      </c>
      <c r="AW660" s="13" t="s">
        <v>32</v>
      </c>
      <c r="AX660" s="13" t="s">
        <v>71</v>
      </c>
      <c r="AY660" s="244" t="s">
        <v>209</v>
      </c>
    </row>
    <row r="661" s="13" customFormat="1">
      <c r="A661" s="13"/>
      <c r="B661" s="234"/>
      <c r="C661" s="235"/>
      <c r="D661" s="236" t="s">
        <v>220</v>
      </c>
      <c r="E661" s="237" t="s">
        <v>19</v>
      </c>
      <c r="F661" s="238" t="s">
        <v>3293</v>
      </c>
      <c r="G661" s="235"/>
      <c r="H661" s="237" t="s">
        <v>19</v>
      </c>
      <c r="I661" s="239"/>
      <c r="J661" s="235"/>
      <c r="K661" s="235"/>
      <c r="L661" s="240"/>
      <c r="M661" s="241"/>
      <c r="N661" s="242"/>
      <c r="O661" s="242"/>
      <c r="P661" s="242"/>
      <c r="Q661" s="242"/>
      <c r="R661" s="242"/>
      <c r="S661" s="242"/>
      <c r="T661" s="24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244" t="s">
        <v>220</v>
      </c>
      <c r="AU661" s="244" t="s">
        <v>81</v>
      </c>
      <c r="AV661" s="13" t="s">
        <v>79</v>
      </c>
      <c r="AW661" s="13" t="s">
        <v>32</v>
      </c>
      <c r="AX661" s="13" t="s">
        <v>71</v>
      </c>
      <c r="AY661" s="244" t="s">
        <v>209</v>
      </c>
    </row>
    <row r="662" s="13" customFormat="1">
      <c r="A662" s="13"/>
      <c r="B662" s="234"/>
      <c r="C662" s="235"/>
      <c r="D662" s="236" t="s">
        <v>220</v>
      </c>
      <c r="E662" s="237" t="s">
        <v>19</v>
      </c>
      <c r="F662" s="238" t="s">
        <v>3310</v>
      </c>
      <c r="G662" s="235"/>
      <c r="H662" s="237" t="s">
        <v>19</v>
      </c>
      <c r="I662" s="239"/>
      <c r="J662" s="235"/>
      <c r="K662" s="235"/>
      <c r="L662" s="240"/>
      <c r="M662" s="241"/>
      <c r="N662" s="242"/>
      <c r="O662" s="242"/>
      <c r="P662" s="242"/>
      <c r="Q662" s="242"/>
      <c r="R662" s="242"/>
      <c r="S662" s="242"/>
      <c r="T662" s="24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44" t="s">
        <v>220</v>
      </c>
      <c r="AU662" s="244" t="s">
        <v>81</v>
      </c>
      <c r="AV662" s="13" t="s">
        <v>79</v>
      </c>
      <c r="AW662" s="13" t="s">
        <v>32</v>
      </c>
      <c r="AX662" s="13" t="s">
        <v>71</v>
      </c>
      <c r="AY662" s="244" t="s">
        <v>209</v>
      </c>
    </row>
    <row r="663" s="14" customFormat="1">
      <c r="A663" s="14"/>
      <c r="B663" s="245"/>
      <c r="C663" s="246"/>
      <c r="D663" s="236" t="s">
        <v>220</v>
      </c>
      <c r="E663" s="247" t="s">
        <v>19</v>
      </c>
      <c r="F663" s="248" t="s">
        <v>3311</v>
      </c>
      <c r="G663" s="246"/>
      <c r="H663" s="249">
        <v>9.2200000000000006</v>
      </c>
      <c r="I663" s="250"/>
      <c r="J663" s="246"/>
      <c r="K663" s="246"/>
      <c r="L663" s="251"/>
      <c r="M663" s="252"/>
      <c r="N663" s="253"/>
      <c r="O663" s="253"/>
      <c r="P663" s="253"/>
      <c r="Q663" s="253"/>
      <c r="R663" s="253"/>
      <c r="S663" s="253"/>
      <c r="T663" s="25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T663" s="255" t="s">
        <v>220</v>
      </c>
      <c r="AU663" s="255" t="s">
        <v>81</v>
      </c>
      <c r="AV663" s="14" t="s">
        <v>81</v>
      </c>
      <c r="AW663" s="14" t="s">
        <v>32</v>
      </c>
      <c r="AX663" s="14" t="s">
        <v>79</v>
      </c>
      <c r="AY663" s="255" t="s">
        <v>209</v>
      </c>
    </row>
    <row r="664" s="2" customFormat="1" ht="16.5" customHeight="1">
      <c r="A664" s="41"/>
      <c r="B664" s="42"/>
      <c r="C664" s="216" t="s">
        <v>839</v>
      </c>
      <c r="D664" s="216" t="s">
        <v>211</v>
      </c>
      <c r="E664" s="217" t="s">
        <v>3671</v>
      </c>
      <c r="F664" s="218" t="s">
        <v>3672</v>
      </c>
      <c r="G664" s="219" t="s">
        <v>299</v>
      </c>
      <c r="H664" s="220">
        <v>229.40000000000001</v>
      </c>
      <c r="I664" s="221"/>
      <c r="J664" s="222">
        <f>ROUND(I664*H664,2)</f>
        <v>0</v>
      </c>
      <c r="K664" s="218" t="s">
        <v>19</v>
      </c>
      <c r="L664" s="47"/>
      <c r="M664" s="223" t="s">
        <v>19</v>
      </c>
      <c r="N664" s="224" t="s">
        <v>42</v>
      </c>
      <c r="O664" s="87"/>
      <c r="P664" s="225">
        <f>O664*H664</f>
        <v>0</v>
      </c>
      <c r="Q664" s="225">
        <v>0.0022000000000000001</v>
      </c>
      <c r="R664" s="225">
        <f>Q664*H664</f>
        <v>0.50468000000000002</v>
      </c>
      <c r="S664" s="225">
        <v>0</v>
      </c>
      <c r="T664" s="226">
        <f>S664*H664</f>
        <v>0</v>
      </c>
      <c r="U664" s="41"/>
      <c r="V664" s="41"/>
      <c r="W664" s="41"/>
      <c r="X664" s="41"/>
      <c r="Y664" s="41"/>
      <c r="Z664" s="41"/>
      <c r="AA664" s="41"/>
      <c r="AB664" s="41"/>
      <c r="AC664" s="41"/>
      <c r="AD664" s="41"/>
      <c r="AE664" s="41"/>
      <c r="AR664" s="227" t="s">
        <v>216</v>
      </c>
      <c r="AT664" s="227" t="s">
        <v>211</v>
      </c>
      <c r="AU664" s="227" t="s">
        <v>81</v>
      </c>
      <c r="AY664" s="20" t="s">
        <v>209</v>
      </c>
      <c r="BE664" s="228">
        <f>IF(N664="základní",J664,0)</f>
        <v>0</v>
      </c>
      <c r="BF664" s="228">
        <f>IF(N664="snížená",J664,0)</f>
        <v>0</v>
      </c>
      <c r="BG664" s="228">
        <f>IF(N664="zákl. přenesená",J664,0)</f>
        <v>0</v>
      </c>
      <c r="BH664" s="228">
        <f>IF(N664="sníž. přenesená",J664,0)</f>
        <v>0</v>
      </c>
      <c r="BI664" s="228">
        <f>IF(N664="nulová",J664,0)</f>
        <v>0</v>
      </c>
      <c r="BJ664" s="20" t="s">
        <v>79</v>
      </c>
      <c r="BK664" s="228">
        <f>ROUND(I664*H664,2)</f>
        <v>0</v>
      </c>
      <c r="BL664" s="20" t="s">
        <v>216</v>
      </c>
      <c r="BM664" s="227" t="s">
        <v>3673</v>
      </c>
    </row>
    <row r="665" s="13" customFormat="1">
      <c r="A665" s="13"/>
      <c r="B665" s="234"/>
      <c r="C665" s="235"/>
      <c r="D665" s="236" t="s">
        <v>220</v>
      </c>
      <c r="E665" s="237" t="s">
        <v>19</v>
      </c>
      <c r="F665" s="238" t="s">
        <v>221</v>
      </c>
      <c r="G665" s="235"/>
      <c r="H665" s="237" t="s">
        <v>19</v>
      </c>
      <c r="I665" s="239"/>
      <c r="J665" s="235"/>
      <c r="K665" s="235"/>
      <c r="L665" s="240"/>
      <c r="M665" s="241"/>
      <c r="N665" s="242"/>
      <c r="O665" s="242"/>
      <c r="P665" s="242"/>
      <c r="Q665" s="242"/>
      <c r="R665" s="242"/>
      <c r="S665" s="242"/>
      <c r="T665" s="24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44" t="s">
        <v>220</v>
      </c>
      <c r="AU665" s="244" t="s">
        <v>81</v>
      </c>
      <c r="AV665" s="13" t="s">
        <v>79</v>
      </c>
      <c r="AW665" s="13" t="s">
        <v>32</v>
      </c>
      <c r="AX665" s="13" t="s">
        <v>71</v>
      </c>
      <c r="AY665" s="244" t="s">
        <v>209</v>
      </c>
    </row>
    <row r="666" s="13" customFormat="1">
      <c r="A666" s="13"/>
      <c r="B666" s="234"/>
      <c r="C666" s="235"/>
      <c r="D666" s="236" t="s">
        <v>220</v>
      </c>
      <c r="E666" s="237" t="s">
        <v>19</v>
      </c>
      <c r="F666" s="238" t="s">
        <v>3165</v>
      </c>
      <c r="G666" s="235"/>
      <c r="H666" s="237" t="s">
        <v>19</v>
      </c>
      <c r="I666" s="239"/>
      <c r="J666" s="235"/>
      <c r="K666" s="235"/>
      <c r="L666" s="240"/>
      <c r="M666" s="241"/>
      <c r="N666" s="242"/>
      <c r="O666" s="242"/>
      <c r="P666" s="242"/>
      <c r="Q666" s="242"/>
      <c r="R666" s="242"/>
      <c r="S666" s="242"/>
      <c r="T666" s="24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T666" s="244" t="s">
        <v>220</v>
      </c>
      <c r="AU666" s="244" t="s">
        <v>81</v>
      </c>
      <c r="AV666" s="13" t="s">
        <v>79</v>
      </c>
      <c r="AW666" s="13" t="s">
        <v>32</v>
      </c>
      <c r="AX666" s="13" t="s">
        <v>71</v>
      </c>
      <c r="AY666" s="244" t="s">
        <v>209</v>
      </c>
    </row>
    <row r="667" s="13" customFormat="1">
      <c r="A667" s="13"/>
      <c r="B667" s="234"/>
      <c r="C667" s="235"/>
      <c r="D667" s="236" t="s">
        <v>220</v>
      </c>
      <c r="E667" s="237" t="s">
        <v>19</v>
      </c>
      <c r="F667" s="238" t="s">
        <v>3674</v>
      </c>
      <c r="G667" s="235"/>
      <c r="H667" s="237" t="s">
        <v>19</v>
      </c>
      <c r="I667" s="239"/>
      <c r="J667" s="235"/>
      <c r="K667" s="235"/>
      <c r="L667" s="240"/>
      <c r="M667" s="241"/>
      <c r="N667" s="242"/>
      <c r="O667" s="242"/>
      <c r="P667" s="242"/>
      <c r="Q667" s="242"/>
      <c r="R667" s="242"/>
      <c r="S667" s="242"/>
      <c r="T667" s="24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T667" s="244" t="s">
        <v>220</v>
      </c>
      <c r="AU667" s="244" t="s">
        <v>81</v>
      </c>
      <c r="AV667" s="13" t="s">
        <v>79</v>
      </c>
      <c r="AW667" s="13" t="s">
        <v>32</v>
      </c>
      <c r="AX667" s="13" t="s">
        <v>71</v>
      </c>
      <c r="AY667" s="244" t="s">
        <v>209</v>
      </c>
    </row>
    <row r="668" s="13" customFormat="1">
      <c r="A668" s="13"/>
      <c r="B668" s="234"/>
      <c r="C668" s="235"/>
      <c r="D668" s="236" t="s">
        <v>220</v>
      </c>
      <c r="E668" s="237" t="s">
        <v>19</v>
      </c>
      <c r="F668" s="238" t="s">
        <v>3675</v>
      </c>
      <c r="G668" s="235"/>
      <c r="H668" s="237" t="s">
        <v>19</v>
      </c>
      <c r="I668" s="239"/>
      <c r="J668" s="235"/>
      <c r="K668" s="235"/>
      <c r="L668" s="240"/>
      <c r="M668" s="241"/>
      <c r="N668" s="242"/>
      <c r="O668" s="242"/>
      <c r="P668" s="242"/>
      <c r="Q668" s="242"/>
      <c r="R668" s="242"/>
      <c r="S668" s="242"/>
      <c r="T668" s="24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44" t="s">
        <v>220</v>
      </c>
      <c r="AU668" s="244" t="s">
        <v>81</v>
      </c>
      <c r="AV668" s="13" t="s">
        <v>79</v>
      </c>
      <c r="AW668" s="13" t="s">
        <v>32</v>
      </c>
      <c r="AX668" s="13" t="s">
        <v>71</v>
      </c>
      <c r="AY668" s="244" t="s">
        <v>209</v>
      </c>
    </row>
    <row r="669" s="13" customFormat="1">
      <c r="A669" s="13"/>
      <c r="B669" s="234"/>
      <c r="C669" s="235"/>
      <c r="D669" s="236" t="s">
        <v>220</v>
      </c>
      <c r="E669" s="237" t="s">
        <v>19</v>
      </c>
      <c r="F669" s="238" t="s">
        <v>3676</v>
      </c>
      <c r="G669" s="235"/>
      <c r="H669" s="237" t="s">
        <v>19</v>
      </c>
      <c r="I669" s="239"/>
      <c r="J669" s="235"/>
      <c r="K669" s="235"/>
      <c r="L669" s="240"/>
      <c r="M669" s="241"/>
      <c r="N669" s="242"/>
      <c r="O669" s="242"/>
      <c r="P669" s="242"/>
      <c r="Q669" s="242"/>
      <c r="R669" s="242"/>
      <c r="S669" s="242"/>
      <c r="T669" s="24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244" t="s">
        <v>220</v>
      </c>
      <c r="AU669" s="244" t="s">
        <v>81</v>
      </c>
      <c r="AV669" s="13" t="s">
        <v>79</v>
      </c>
      <c r="AW669" s="13" t="s">
        <v>32</v>
      </c>
      <c r="AX669" s="13" t="s">
        <v>71</v>
      </c>
      <c r="AY669" s="244" t="s">
        <v>209</v>
      </c>
    </row>
    <row r="670" s="13" customFormat="1">
      <c r="A670" s="13"/>
      <c r="B670" s="234"/>
      <c r="C670" s="235"/>
      <c r="D670" s="236" t="s">
        <v>220</v>
      </c>
      <c r="E670" s="237" t="s">
        <v>19</v>
      </c>
      <c r="F670" s="238" t="s">
        <v>3677</v>
      </c>
      <c r="G670" s="235"/>
      <c r="H670" s="237" t="s">
        <v>19</v>
      </c>
      <c r="I670" s="239"/>
      <c r="J670" s="235"/>
      <c r="K670" s="235"/>
      <c r="L670" s="240"/>
      <c r="M670" s="241"/>
      <c r="N670" s="242"/>
      <c r="O670" s="242"/>
      <c r="P670" s="242"/>
      <c r="Q670" s="242"/>
      <c r="R670" s="242"/>
      <c r="S670" s="242"/>
      <c r="T670" s="24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T670" s="244" t="s">
        <v>220</v>
      </c>
      <c r="AU670" s="244" t="s">
        <v>81</v>
      </c>
      <c r="AV670" s="13" t="s">
        <v>79</v>
      </c>
      <c r="AW670" s="13" t="s">
        <v>32</v>
      </c>
      <c r="AX670" s="13" t="s">
        <v>71</v>
      </c>
      <c r="AY670" s="244" t="s">
        <v>209</v>
      </c>
    </row>
    <row r="671" s="13" customFormat="1">
      <c r="A671" s="13"/>
      <c r="B671" s="234"/>
      <c r="C671" s="235"/>
      <c r="D671" s="236" t="s">
        <v>220</v>
      </c>
      <c r="E671" s="237" t="s">
        <v>19</v>
      </c>
      <c r="F671" s="238" t="s">
        <v>3678</v>
      </c>
      <c r="G671" s="235"/>
      <c r="H671" s="237" t="s">
        <v>19</v>
      </c>
      <c r="I671" s="239"/>
      <c r="J671" s="235"/>
      <c r="K671" s="235"/>
      <c r="L671" s="240"/>
      <c r="M671" s="241"/>
      <c r="N671" s="242"/>
      <c r="O671" s="242"/>
      <c r="P671" s="242"/>
      <c r="Q671" s="242"/>
      <c r="R671" s="242"/>
      <c r="S671" s="242"/>
      <c r="T671" s="24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T671" s="244" t="s">
        <v>220</v>
      </c>
      <c r="AU671" s="244" t="s">
        <v>81</v>
      </c>
      <c r="AV671" s="13" t="s">
        <v>79</v>
      </c>
      <c r="AW671" s="13" t="s">
        <v>32</v>
      </c>
      <c r="AX671" s="13" t="s">
        <v>71</v>
      </c>
      <c r="AY671" s="244" t="s">
        <v>209</v>
      </c>
    </row>
    <row r="672" s="14" customFormat="1">
      <c r="A672" s="14"/>
      <c r="B672" s="245"/>
      <c r="C672" s="246"/>
      <c r="D672" s="236" t="s">
        <v>220</v>
      </c>
      <c r="E672" s="247" t="s">
        <v>19</v>
      </c>
      <c r="F672" s="248" t="s">
        <v>3679</v>
      </c>
      <c r="G672" s="246"/>
      <c r="H672" s="249">
        <v>50.600000000000001</v>
      </c>
      <c r="I672" s="250"/>
      <c r="J672" s="246"/>
      <c r="K672" s="246"/>
      <c r="L672" s="251"/>
      <c r="M672" s="252"/>
      <c r="N672" s="253"/>
      <c r="O672" s="253"/>
      <c r="P672" s="253"/>
      <c r="Q672" s="253"/>
      <c r="R672" s="253"/>
      <c r="S672" s="253"/>
      <c r="T672" s="25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T672" s="255" t="s">
        <v>220</v>
      </c>
      <c r="AU672" s="255" t="s">
        <v>81</v>
      </c>
      <c r="AV672" s="14" t="s">
        <v>81</v>
      </c>
      <c r="AW672" s="14" t="s">
        <v>32</v>
      </c>
      <c r="AX672" s="14" t="s">
        <v>71</v>
      </c>
      <c r="AY672" s="255" t="s">
        <v>209</v>
      </c>
    </row>
    <row r="673" s="13" customFormat="1">
      <c r="A673" s="13"/>
      <c r="B673" s="234"/>
      <c r="C673" s="235"/>
      <c r="D673" s="236" t="s">
        <v>220</v>
      </c>
      <c r="E673" s="237" t="s">
        <v>19</v>
      </c>
      <c r="F673" s="238" t="s">
        <v>3680</v>
      </c>
      <c r="G673" s="235"/>
      <c r="H673" s="237" t="s">
        <v>19</v>
      </c>
      <c r="I673" s="239"/>
      <c r="J673" s="235"/>
      <c r="K673" s="235"/>
      <c r="L673" s="240"/>
      <c r="M673" s="241"/>
      <c r="N673" s="242"/>
      <c r="O673" s="242"/>
      <c r="P673" s="242"/>
      <c r="Q673" s="242"/>
      <c r="R673" s="242"/>
      <c r="S673" s="242"/>
      <c r="T673" s="24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T673" s="244" t="s">
        <v>220</v>
      </c>
      <c r="AU673" s="244" t="s">
        <v>81</v>
      </c>
      <c r="AV673" s="13" t="s">
        <v>79</v>
      </c>
      <c r="AW673" s="13" t="s">
        <v>32</v>
      </c>
      <c r="AX673" s="13" t="s">
        <v>71</v>
      </c>
      <c r="AY673" s="244" t="s">
        <v>209</v>
      </c>
    </row>
    <row r="674" s="14" customFormat="1">
      <c r="A674" s="14"/>
      <c r="B674" s="245"/>
      <c r="C674" s="246"/>
      <c r="D674" s="236" t="s">
        <v>220</v>
      </c>
      <c r="E674" s="247" t="s">
        <v>19</v>
      </c>
      <c r="F674" s="248" t="s">
        <v>2076</v>
      </c>
      <c r="G674" s="246"/>
      <c r="H674" s="249">
        <v>7</v>
      </c>
      <c r="I674" s="250"/>
      <c r="J674" s="246"/>
      <c r="K674" s="246"/>
      <c r="L674" s="251"/>
      <c r="M674" s="252"/>
      <c r="N674" s="253"/>
      <c r="O674" s="253"/>
      <c r="P674" s="253"/>
      <c r="Q674" s="253"/>
      <c r="R674" s="253"/>
      <c r="S674" s="253"/>
      <c r="T674" s="25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T674" s="255" t="s">
        <v>220</v>
      </c>
      <c r="AU674" s="255" t="s">
        <v>81</v>
      </c>
      <c r="AV674" s="14" t="s">
        <v>81</v>
      </c>
      <c r="AW674" s="14" t="s">
        <v>32</v>
      </c>
      <c r="AX674" s="14" t="s">
        <v>71</v>
      </c>
      <c r="AY674" s="255" t="s">
        <v>209</v>
      </c>
    </row>
    <row r="675" s="13" customFormat="1">
      <c r="A675" s="13"/>
      <c r="B675" s="234"/>
      <c r="C675" s="235"/>
      <c r="D675" s="236" t="s">
        <v>220</v>
      </c>
      <c r="E675" s="237" t="s">
        <v>19</v>
      </c>
      <c r="F675" s="238" t="s">
        <v>3681</v>
      </c>
      <c r="G675" s="235"/>
      <c r="H675" s="237" t="s">
        <v>19</v>
      </c>
      <c r="I675" s="239"/>
      <c r="J675" s="235"/>
      <c r="K675" s="235"/>
      <c r="L675" s="240"/>
      <c r="M675" s="241"/>
      <c r="N675" s="242"/>
      <c r="O675" s="242"/>
      <c r="P675" s="242"/>
      <c r="Q675" s="242"/>
      <c r="R675" s="242"/>
      <c r="S675" s="242"/>
      <c r="T675" s="24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44" t="s">
        <v>220</v>
      </c>
      <c r="AU675" s="244" t="s">
        <v>81</v>
      </c>
      <c r="AV675" s="13" t="s">
        <v>79</v>
      </c>
      <c r="AW675" s="13" t="s">
        <v>32</v>
      </c>
      <c r="AX675" s="13" t="s">
        <v>71</v>
      </c>
      <c r="AY675" s="244" t="s">
        <v>209</v>
      </c>
    </row>
    <row r="676" s="14" customFormat="1">
      <c r="A676" s="14"/>
      <c r="B676" s="245"/>
      <c r="C676" s="246"/>
      <c r="D676" s="236" t="s">
        <v>220</v>
      </c>
      <c r="E676" s="247" t="s">
        <v>19</v>
      </c>
      <c r="F676" s="248" t="s">
        <v>3682</v>
      </c>
      <c r="G676" s="246"/>
      <c r="H676" s="249">
        <v>37</v>
      </c>
      <c r="I676" s="250"/>
      <c r="J676" s="246"/>
      <c r="K676" s="246"/>
      <c r="L676" s="251"/>
      <c r="M676" s="252"/>
      <c r="N676" s="253"/>
      <c r="O676" s="253"/>
      <c r="P676" s="253"/>
      <c r="Q676" s="253"/>
      <c r="R676" s="253"/>
      <c r="S676" s="253"/>
      <c r="T676" s="25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T676" s="255" t="s">
        <v>220</v>
      </c>
      <c r="AU676" s="255" t="s">
        <v>81</v>
      </c>
      <c r="AV676" s="14" t="s">
        <v>81</v>
      </c>
      <c r="AW676" s="14" t="s">
        <v>32</v>
      </c>
      <c r="AX676" s="14" t="s">
        <v>71</v>
      </c>
      <c r="AY676" s="255" t="s">
        <v>209</v>
      </c>
    </row>
    <row r="677" s="13" customFormat="1">
      <c r="A677" s="13"/>
      <c r="B677" s="234"/>
      <c r="C677" s="235"/>
      <c r="D677" s="236" t="s">
        <v>220</v>
      </c>
      <c r="E677" s="237" t="s">
        <v>19</v>
      </c>
      <c r="F677" s="238" t="s">
        <v>3683</v>
      </c>
      <c r="G677" s="235"/>
      <c r="H677" s="237" t="s">
        <v>19</v>
      </c>
      <c r="I677" s="239"/>
      <c r="J677" s="235"/>
      <c r="K677" s="235"/>
      <c r="L677" s="240"/>
      <c r="M677" s="241"/>
      <c r="N677" s="242"/>
      <c r="O677" s="242"/>
      <c r="P677" s="242"/>
      <c r="Q677" s="242"/>
      <c r="R677" s="242"/>
      <c r="S677" s="242"/>
      <c r="T677" s="24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44" t="s">
        <v>220</v>
      </c>
      <c r="AU677" s="244" t="s">
        <v>81</v>
      </c>
      <c r="AV677" s="13" t="s">
        <v>79</v>
      </c>
      <c r="AW677" s="13" t="s">
        <v>32</v>
      </c>
      <c r="AX677" s="13" t="s">
        <v>71</v>
      </c>
      <c r="AY677" s="244" t="s">
        <v>209</v>
      </c>
    </row>
    <row r="678" s="14" customFormat="1">
      <c r="A678" s="14"/>
      <c r="B678" s="245"/>
      <c r="C678" s="246"/>
      <c r="D678" s="236" t="s">
        <v>220</v>
      </c>
      <c r="E678" s="247" t="s">
        <v>19</v>
      </c>
      <c r="F678" s="248" t="s">
        <v>3684</v>
      </c>
      <c r="G678" s="246"/>
      <c r="H678" s="249">
        <v>46.399999999999999</v>
      </c>
      <c r="I678" s="250"/>
      <c r="J678" s="246"/>
      <c r="K678" s="246"/>
      <c r="L678" s="251"/>
      <c r="M678" s="252"/>
      <c r="N678" s="253"/>
      <c r="O678" s="253"/>
      <c r="P678" s="253"/>
      <c r="Q678" s="253"/>
      <c r="R678" s="253"/>
      <c r="S678" s="253"/>
      <c r="T678" s="25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T678" s="255" t="s">
        <v>220</v>
      </c>
      <c r="AU678" s="255" t="s">
        <v>81</v>
      </c>
      <c r="AV678" s="14" t="s">
        <v>81</v>
      </c>
      <c r="AW678" s="14" t="s">
        <v>32</v>
      </c>
      <c r="AX678" s="14" t="s">
        <v>71</v>
      </c>
      <c r="AY678" s="255" t="s">
        <v>209</v>
      </c>
    </row>
    <row r="679" s="13" customFormat="1">
      <c r="A679" s="13"/>
      <c r="B679" s="234"/>
      <c r="C679" s="235"/>
      <c r="D679" s="236" t="s">
        <v>220</v>
      </c>
      <c r="E679" s="237" t="s">
        <v>19</v>
      </c>
      <c r="F679" s="238" t="s">
        <v>3685</v>
      </c>
      <c r="G679" s="235"/>
      <c r="H679" s="237" t="s">
        <v>19</v>
      </c>
      <c r="I679" s="239"/>
      <c r="J679" s="235"/>
      <c r="K679" s="235"/>
      <c r="L679" s="240"/>
      <c r="M679" s="241"/>
      <c r="N679" s="242"/>
      <c r="O679" s="242"/>
      <c r="P679" s="242"/>
      <c r="Q679" s="242"/>
      <c r="R679" s="242"/>
      <c r="S679" s="242"/>
      <c r="T679" s="24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T679" s="244" t="s">
        <v>220</v>
      </c>
      <c r="AU679" s="244" t="s">
        <v>81</v>
      </c>
      <c r="AV679" s="13" t="s">
        <v>79</v>
      </c>
      <c r="AW679" s="13" t="s">
        <v>32</v>
      </c>
      <c r="AX679" s="13" t="s">
        <v>71</v>
      </c>
      <c r="AY679" s="244" t="s">
        <v>209</v>
      </c>
    </row>
    <row r="680" s="14" customFormat="1">
      <c r="A680" s="14"/>
      <c r="B680" s="245"/>
      <c r="C680" s="246"/>
      <c r="D680" s="236" t="s">
        <v>220</v>
      </c>
      <c r="E680" s="247" t="s">
        <v>19</v>
      </c>
      <c r="F680" s="248" t="s">
        <v>1905</v>
      </c>
      <c r="G680" s="246"/>
      <c r="H680" s="249">
        <v>20</v>
      </c>
      <c r="I680" s="250"/>
      <c r="J680" s="246"/>
      <c r="K680" s="246"/>
      <c r="L680" s="251"/>
      <c r="M680" s="252"/>
      <c r="N680" s="253"/>
      <c r="O680" s="253"/>
      <c r="P680" s="253"/>
      <c r="Q680" s="253"/>
      <c r="R680" s="253"/>
      <c r="S680" s="253"/>
      <c r="T680" s="25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T680" s="255" t="s">
        <v>220</v>
      </c>
      <c r="AU680" s="255" t="s">
        <v>81</v>
      </c>
      <c r="AV680" s="14" t="s">
        <v>81</v>
      </c>
      <c r="AW680" s="14" t="s">
        <v>32</v>
      </c>
      <c r="AX680" s="14" t="s">
        <v>71</v>
      </c>
      <c r="AY680" s="255" t="s">
        <v>209</v>
      </c>
    </row>
    <row r="681" s="13" customFormat="1">
      <c r="A681" s="13"/>
      <c r="B681" s="234"/>
      <c r="C681" s="235"/>
      <c r="D681" s="236" t="s">
        <v>220</v>
      </c>
      <c r="E681" s="237" t="s">
        <v>19</v>
      </c>
      <c r="F681" s="238" t="s">
        <v>3686</v>
      </c>
      <c r="G681" s="235"/>
      <c r="H681" s="237" t="s">
        <v>19</v>
      </c>
      <c r="I681" s="239"/>
      <c r="J681" s="235"/>
      <c r="K681" s="235"/>
      <c r="L681" s="240"/>
      <c r="M681" s="241"/>
      <c r="N681" s="242"/>
      <c r="O681" s="242"/>
      <c r="P681" s="242"/>
      <c r="Q681" s="242"/>
      <c r="R681" s="242"/>
      <c r="S681" s="242"/>
      <c r="T681" s="24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244" t="s">
        <v>220</v>
      </c>
      <c r="AU681" s="244" t="s">
        <v>81</v>
      </c>
      <c r="AV681" s="13" t="s">
        <v>79</v>
      </c>
      <c r="AW681" s="13" t="s">
        <v>32</v>
      </c>
      <c r="AX681" s="13" t="s">
        <v>71</v>
      </c>
      <c r="AY681" s="244" t="s">
        <v>209</v>
      </c>
    </row>
    <row r="682" s="14" customFormat="1">
      <c r="A682" s="14"/>
      <c r="B682" s="245"/>
      <c r="C682" s="246"/>
      <c r="D682" s="236" t="s">
        <v>220</v>
      </c>
      <c r="E682" s="247" t="s">
        <v>19</v>
      </c>
      <c r="F682" s="248" t="s">
        <v>3687</v>
      </c>
      <c r="G682" s="246"/>
      <c r="H682" s="249">
        <v>5.5999999999999996</v>
      </c>
      <c r="I682" s="250"/>
      <c r="J682" s="246"/>
      <c r="K682" s="246"/>
      <c r="L682" s="251"/>
      <c r="M682" s="252"/>
      <c r="N682" s="253"/>
      <c r="O682" s="253"/>
      <c r="P682" s="253"/>
      <c r="Q682" s="253"/>
      <c r="R682" s="253"/>
      <c r="S682" s="253"/>
      <c r="T682" s="25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T682" s="255" t="s">
        <v>220</v>
      </c>
      <c r="AU682" s="255" t="s">
        <v>81</v>
      </c>
      <c r="AV682" s="14" t="s">
        <v>81</v>
      </c>
      <c r="AW682" s="14" t="s">
        <v>32</v>
      </c>
      <c r="AX682" s="14" t="s">
        <v>71</v>
      </c>
      <c r="AY682" s="255" t="s">
        <v>209</v>
      </c>
    </row>
    <row r="683" s="13" customFormat="1">
      <c r="A683" s="13"/>
      <c r="B683" s="234"/>
      <c r="C683" s="235"/>
      <c r="D683" s="236" t="s">
        <v>220</v>
      </c>
      <c r="E683" s="237" t="s">
        <v>19</v>
      </c>
      <c r="F683" s="238" t="s">
        <v>3688</v>
      </c>
      <c r="G683" s="235"/>
      <c r="H683" s="237" t="s">
        <v>19</v>
      </c>
      <c r="I683" s="239"/>
      <c r="J683" s="235"/>
      <c r="K683" s="235"/>
      <c r="L683" s="240"/>
      <c r="M683" s="241"/>
      <c r="N683" s="242"/>
      <c r="O683" s="242"/>
      <c r="P683" s="242"/>
      <c r="Q683" s="242"/>
      <c r="R683" s="242"/>
      <c r="S683" s="242"/>
      <c r="T683" s="24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T683" s="244" t="s">
        <v>220</v>
      </c>
      <c r="AU683" s="244" t="s">
        <v>81</v>
      </c>
      <c r="AV683" s="13" t="s">
        <v>79</v>
      </c>
      <c r="AW683" s="13" t="s">
        <v>32</v>
      </c>
      <c r="AX683" s="13" t="s">
        <v>71</v>
      </c>
      <c r="AY683" s="244" t="s">
        <v>209</v>
      </c>
    </row>
    <row r="684" s="14" customFormat="1">
      <c r="A684" s="14"/>
      <c r="B684" s="245"/>
      <c r="C684" s="246"/>
      <c r="D684" s="236" t="s">
        <v>220</v>
      </c>
      <c r="E684" s="247" t="s">
        <v>19</v>
      </c>
      <c r="F684" s="248" t="s">
        <v>3689</v>
      </c>
      <c r="G684" s="246"/>
      <c r="H684" s="249">
        <v>6.1200000000000001</v>
      </c>
      <c r="I684" s="250"/>
      <c r="J684" s="246"/>
      <c r="K684" s="246"/>
      <c r="L684" s="251"/>
      <c r="M684" s="252"/>
      <c r="N684" s="253"/>
      <c r="O684" s="253"/>
      <c r="P684" s="253"/>
      <c r="Q684" s="253"/>
      <c r="R684" s="253"/>
      <c r="S684" s="253"/>
      <c r="T684" s="25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T684" s="255" t="s">
        <v>220</v>
      </c>
      <c r="AU684" s="255" t="s">
        <v>81</v>
      </c>
      <c r="AV684" s="14" t="s">
        <v>81</v>
      </c>
      <c r="AW684" s="14" t="s">
        <v>32</v>
      </c>
      <c r="AX684" s="14" t="s">
        <v>71</v>
      </c>
      <c r="AY684" s="255" t="s">
        <v>209</v>
      </c>
    </row>
    <row r="685" s="13" customFormat="1">
      <c r="A685" s="13"/>
      <c r="B685" s="234"/>
      <c r="C685" s="235"/>
      <c r="D685" s="236" t="s">
        <v>220</v>
      </c>
      <c r="E685" s="237" t="s">
        <v>19</v>
      </c>
      <c r="F685" s="238" t="s">
        <v>3690</v>
      </c>
      <c r="G685" s="235"/>
      <c r="H685" s="237" t="s">
        <v>19</v>
      </c>
      <c r="I685" s="239"/>
      <c r="J685" s="235"/>
      <c r="K685" s="235"/>
      <c r="L685" s="240"/>
      <c r="M685" s="241"/>
      <c r="N685" s="242"/>
      <c r="O685" s="242"/>
      <c r="P685" s="242"/>
      <c r="Q685" s="242"/>
      <c r="R685" s="242"/>
      <c r="S685" s="242"/>
      <c r="T685" s="24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T685" s="244" t="s">
        <v>220</v>
      </c>
      <c r="AU685" s="244" t="s">
        <v>81</v>
      </c>
      <c r="AV685" s="13" t="s">
        <v>79</v>
      </c>
      <c r="AW685" s="13" t="s">
        <v>32</v>
      </c>
      <c r="AX685" s="13" t="s">
        <v>71</v>
      </c>
      <c r="AY685" s="244" t="s">
        <v>209</v>
      </c>
    </row>
    <row r="686" s="14" customFormat="1">
      <c r="A686" s="14"/>
      <c r="B686" s="245"/>
      <c r="C686" s="246"/>
      <c r="D686" s="236" t="s">
        <v>220</v>
      </c>
      <c r="E686" s="247" t="s">
        <v>19</v>
      </c>
      <c r="F686" s="248" t="s">
        <v>3691</v>
      </c>
      <c r="G686" s="246"/>
      <c r="H686" s="249">
        <v>11.24</v>
      </c>
      <c r="I686" s="250"/>
      <c r="J686" s="246"/>
      <c r="K686" s="246"/>
      <c r="L686" s="251"/>
      <c r="M686" s="252"/>
      <c r="N686" s="253"/>
      <c r="O686" s="253"/>
      <c r="P686" s="253"/>
      <c r="Q686" s="253"/>
      <c r="R686" s="253"/>
      <c r="S686" s="253"/>
      <c r="T686" s="25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T686" s="255" t="s">
        <v>220</v>
      </c>
      <c r="AU686" s="255" t="s">
        <v>81</v>
      </c>
      <c r="AV686" s="14" t="s">
        <v>81</v>
      </c>
      <c r="AW686" s="14" t="s">
        <v>32</v>
      </c>
      <c r="AX686" s="14" t="s">
        <v>71</v>
      </c>
      <c r="AY686" s="255" t="s">
        <v>209</v>
      </c>
    </row>
    <row r="687" s="13" customFormat="1">
      <c r="A687" s="13"/>
      <c r="B687" s="234"/>
      <c r="C687" s="235"/>
      <c r="D687" s="236" t="s">
        <v>220</v>
      </c>
      <c r="E687" s="237" t="s">
        <v>19</v>
      </c>
      <c r="F687" s="238" t="s">
        <v>3692</v>
      </c>
      <c r="G687" s="235"/>
      <c r="H687" s="237" t="s">
        <v>19</v>
      </c>
      <c r="I687" s="239"/>
      <c r="J687" s="235"/>
      <c r="K687" s="235"/>
      <c r="L687" s="240"/>
      <c r="M687" s="241"/>
      <c r="N687" s="242"/>
      <c r="O687" s="242"/>
      <c r="P687" s="242"/>
      <c r="Q687" s="242"/>
      <c r="R687" s="242"/>
      <c r="S687" s="242"/>
      <c r="T687" s="24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44" t="s">
        <v>220</v>
      </c>
      <c r="AU687" s="244" t="s">
        <v>81</v>
      </c>
      <c r="AV687" s="13" t="s">
        <v>79</v>
      </c>
      <c r="AW687" s="13" t="s">
        <v>32</v>
      </c>
      <c r="AX687" s="13" t="s">
        <v>71</v>
      </c>
      <c r="AY687" s="244" t="s">
        <v>209</v>
      </c>
    </row>
    <row r="688" s="14" customFormat="1">
      <c r="A688" s="14"/>
      <c r="B688" s="245"/>
      <c r="C688" s="246"/>
      <c r="D688" s="236" t="s">
        <v>220</v>
      </c>
      <c r="E688" s="247" t="s">
        <v>19</v>
      </c>
      <c r="F688" s="248" t="s">
        <v>3693</v>
      </c>
      <c r="G688" s="246"/>
      <c r="H688" s="249">
        <v>20.800000000000001</v>
      </c>
      <c r="I688" s="250"/>
      <c r="J688" s="246"/>
      <c r="K688" s="246"/>
      <c r="L688" s="251"/>
      <c r="M688" s="252"/>
      <c r="N688" s="253"/>
      <c r="O688" s="253"/>
      <c r="P688" s="253"/>
      <c r="Q688" s="253"/>
      <c r="R688" s="253"/>
      <c r="S688" s="253"/>
      <c r="T688" s="25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T688" s="255" t="s">
        <v>220</v>
      </c>
      <c r="AU688" s="255" t="s">
        <v>81</v>
      </c>
      <c r="AV688" s="14" t="s">
        <v>81</v>
      </c>
      <c r="AW688" s="14" t="s">
        <v>32</v>
      </c>
      <c r="AX688" s="14" t="s">
        <v>71</v>
      </c>
      <c r="AY688" s="255" t="s">
        <v>209</v>
      </c>
    </row>
    <row r="689" s="13" customFormat="1">
      <c r="A689" s="13"/>
      <c r="B689" s="234"/>
      <c r="C689" s="235"/>
      <c r="D689" s="236" t="s">
        <v>220</v>
      </c>
      <c r="E689" s="237" t="s">
        <v>19</v>
      </c>
      <c r="F689" s="238" t="s">
        <v>3694</v>
      </c>
      <c r="G689" s="235"/>
      <c r="H689" s="237" t="s">
        <v>19</v>
      </c>
      <c r="I689" s="239"/>
      <c r="J689" s="235"/>
      <c r="K689" s="235"/>
      <c r="L689" s="240"/>
      <c r="M689" s="241"/>
      <c r="N689" s="242"/>
      <c r="O689" s="242"/>
      <c r="P689" s="242"/>
      <c r="Q689" s="242"/>
      <c r="R689" s="242"/>
      <c r="S689" s="242"/>
      <c r="T689" s="24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T689" s="244" t="s">
        <v>220</v>
      </c>
      <c r="AU689" s="244" t="s">
        <v>81</v>
      </c>
      <c r="AV689" s="13" t="s">
        <v>79</v>
      </c>
      <c r="AW689" s="13" t="s">
        <v>32</v>
      </c>
      <c r="AX689" s="13" t="s">
        <v>71</v>
      </c>
      <c r="AY689" s="244" t="s">
        <v>209</v>
      </c>
    </row>
    <row r="690" s="14" customFormat="1">
      <c r="A690" s="14"/>
      <c r="B690" s="245"/>
      <c r="C690" s="246"/>
      <c r="D690" s="236" t="s">
        <v>220</v>
      </c>
      <c r="E690" s="247" t="s">
        <v>19</v>
      </c>
      <c r="F690" s="248" t="s">
        <v>3695</v>
      </c>
      <c r="G690" s="246"/>
      <c r="H690" s="249">
        <v>4.7999999999999998</v>
      </c>
      <c r="I690" s="250"/>
      <c r="J690" s="246"/>
      <c r="K690" s="246"/>
      <c r="L690" s="251"/>
      <c r="M690" s="252"/>
      <c r="N690" s="253"/>
      <c r="O690" s="253"/>
      <c r="P690" s="253"/>
      <c r="Q690" s="253"/>
      <c r="R690" s="253"/>
      <c r="S690" s="253"/>
      <c r="T690" s="25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T690" s="255" t="s">
        <v>220</v>
      </c>
      <c r="AU690" s="255" t="s">
        <v>81</v>
      </c>
      <c r="AV690" s="14" t="s">
        <v>81</v>
      </c>
      <c r="AW690" s="14" t="s">
        <v>32</v>
      </c>
      <c r="AX690" s="14" t="s">
        <v>71</v>
      </c>
      <c r="AY690" s="255" t="s">
        <v>209</v>
      </c>
    </row>
    <row r="691" s="13" customFormat="1">
      <c r="A691" s="13"/>
      <c r="B691" s="234"/>
      <c r="C691" s="235"/>
      <c r="D691" s="236" t="s">
        <v>220</v>
      </c>
      <c r="E691" s="237" t="s">
        <v>19</v>
      </c>
      <c r="F691" s="238" t="s">
        <v>3696</v>
      </c>
      <c r="G691" s="235"/>
      <c r="H691" s="237" t="s">
        <v>19</v>
      </c>
      <c r="I691" s="239"/>
      <c r="J691" s="235"/>
      <c r="K691" s="235"/>
      <c r="L691" s="240"/>
      <c r="M691" s="241"/>
      <c r="N691" s="242"/>
      <c r="O691" s="242"/>
      <c r="P691" s="242"/>
      <c r="Q691" s="242"/>
      <c r="R691" s="242"/>
      <c r="S691" s="242"/>
      <c r="T691" s="24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T691" s="244" t="s">
        <v>220</v>
      </c>
      <c r="AU691" s="244" t="s">
        <v>81</v>
      </c>
      <c r="AV691" s="13" t="s">
        <v>79</v>
      </c>
      <c r="AW691" s="13" t="s">
        <v>32</v>
      </c>
      <c r="AX691" s="13" t="s">
        <v>71</v>
      </c>
      <c r="AY691" s="244" t="s">
        <v>209</v>
      </c>
    </row>
    <row r="692" s="14" customFormat="1">
      <c r="A692" s="14"/>
      <c r="B692" s="245"/>
      <c r="C692" s="246"/>
      <c r="D692" s="236" t="s">
        <v>220</v>
      </c>
      <c r="E692" s="247" t="s">
        <v>19</v>
      </c>
      <c r="F692" s="248" t="s">
        <v>3697</v>
      </c>
      <c r="G692" s="246"/>
      <c r="H692" s="249">
        <v>19.84</v>
      </c>
      <c r="I692" s="250"/>
      <c r="J692" s="246"/>
      <c r="K692" s="246"/>
      <c r="L692" s="251"/>
      <c r="M692" s="252"/>
      <c r="N692" s="253"/>
      <c r="O692" s="253"/>
      <c r="P692" s="253"/>
      <c r="Q692" s="253"/>
      <c r="R692" s="253"/>
      <c r="S692" s="253"/>
      <c r="T692" s="25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T692" s="255" t="s">
        <v>220</v>
      </c>
      <c r="AU692" s="255" t="s">
        <v>81</v>
      </c>
      <c r="AV692" s="14" t="s">
        <v>81</v>
      </c>
      <c r="AW692" s="14" t="s">
        <v>32</v>
      </c>
      <c r="AX692" s="14" t="s">
        <v>71</v>
      </c>
      <c r="AY692" s="255" t="s">
        <v>209</v>
      </c>
    </row>
    <row r="693" s="15" customFormat="1">
      <c r="A693" s="15"/>
      <c r="B693" s="256"/>
      <c r="C693" s="257"/>
      <c r="D693" s="236" t="s">
        <v>220</v>
      </c>
      <c r="E693" s="258" t="s">
        <v>19</v>
      </c>
      <c r="F693" s="259" t="s">
        <v>271</v>
      </c>
      <c r="G693" s="257"/>
      <c r="H693" s="260">
        <v>229.40000000000003</v>
      </c>
      <c r="I693" s="261"/>
      <c r="J693" s="257"/>
      <c r="K693" s="257"/>
      <c r="L693" s="262"/>
      <c r="M693" s="263"/>
      <c r="N693" s="264"/>
      <c r="O693" s="264"/>
      <c r="P693" s="264"/>
      <c r="Q693" s="264"/>
      <c r="R693" s="264"/>
      <c r="S693" s="264"/>
      <c r="T693" s="26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T693" s="266" t="s">
        <v>220</v>
      </c>
      <c r="AU693" s="266" t="s">
        <v>81</v>
      </c>
      <c r="AV693" s="15" t="s">
        <v>216</v>
      </c>
      <c r="AW693" s="15" t="s">
        <v>32</v>
      </c>
      <c r="AX693" s="15" t="s">
        <v>79</v>
      </c>
      <c r="AY693" s="266" t="s">
        <v>209</v>
      </c>
    </row>
    <row r="694" s="2" customFormat="1" ht="16.5" customHeight="1">
      <c r="A694" s="41"/>
      <c r="B694" s="42"/>
      <c r="C694" s="216" t="s">
        <v>844</v>
      </c>
      <c r="D694" s="216" t="s">
        <v>211</v>
      </c>
      <c r="E694" s="217" t="s">
        <v>3698</v>
      </c>
      <c r="F694" s="218" t="s">
        <v>3699</v>
      </c>
      <c r="G694" s="219" t="s">
        <v>299</v>
      </c>
      <c r="H694" s="220">
        <v>1.2</v>
      </c>
      <c r="I694" s="221"/>
      <c r="J694" s="222">
        <f>ROUND(I694*H694,2)</f>
        <v>0</v>
      </c>
      <c r="K694" s="218" t="s">
        <v>19</v>
      </c>
      <c r="L694" s="47"/>
      <c r="M694" s="223" t="s">
        <v>19</v>
      </c>
      <c r="N694" s="224" t="s">
        <v>42</v>
      </c>
      <c r="O694" s="87"/>
      <c r="P694" s="225">
        <f>O694*H694</f>
        <v>0</v>
      </c>
      <c r="Q694" s="225">
        <v>0</v>
      </c>
      <c r="R694" s="225">
        <f>Q694*H694</f>
        <v>0</v>
      </c>
      <c r="S694" s="225">
        <v>0</v>
      </c>
      <c r="T694" s="226">
        <f>S694*H694</f>
        <v>0</v>
      </c>
      <c r="U694" s="41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R694" s="227" t="s">
        <v>216</v>
      </c>
      <c r="AT694" s="227" t="s">
        <v>211</v>
      </c>
      <c r="AU694" s="227" t="s">
        <v>81</v>
      </c>
      <c r="AY694" s="20" t="s">
        <v>209</v>
      </c>
      <c r="BE694" s="228">
        <f>IF(N694="základní",J694,0)</f>
        <v>0</v>
      </c>
      <c r="BF694" s="228">
        <f>IF(N694="snížená",J694,0)</f>
        <v>0</v>
      </c>
      <c r="BG694" s="228">
        <f>IF(N694="zákl. přenesená",J694,0)</f>
        <v>0</v>
      </c>
      <c r="BH694" s="228">
        <f>IF(N694="sníž. přenesená",J694,0)</f>
        <v>0</v>
      </c>
      <c r="BI694" s="228">
        <f>IF(N694="nulová",J694,0)</f>
        <v>0</v>
      </c>
      <c r="BJ694" s="20" t="s">
        <v>79</v>
      </c>
      <c r="BK694" s="228">
        <f>ROUND(I694*H694,2)</f>
        <v>0</v>
      </c>
      <c r="BL694" s="20" t="s">
        <v>216</v>
      </c>
      <c r="BM694" s="227" t="s">
        <v>3700</v>
      </c>
    </row>
    <row r="695" s="13" customFormat="1">
      <c r="A695" s="13"/>
      <c r="B695" s="234"/>
      <c r="C695" s="235"/>
      <c r="D695" s="236" t="s">
        <v>220</v>
      </c>
      <c r="E695" s="237" t="s">
        <v>19</v>
      </c>
      <c r="F695" s="238" t="s">
        <v>3657</v>
      </c>
      <c r="G695" s="235"/>
      <c r="H695" s="237" t="s">
        <v>19</v>
      </c>
      <c r="I695" s="239"/>
      <c r="J695" s="235"/>
      <c r="K695" s="235"/>
      <c r="L695" s="240"/>
      <c r="M695" s="241"/>
      <c r="N695" s="242"/>
      <c r="O695" s="242"/>
      <c r="P695" s="242"/>
      <c r="Q695" s="242"/>
      <c r="R695" s="242"/>
      <c r="S695" s="242"/>
      <c r="T695" s="24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T695" s="244" t="s">
        <v>220</v>
      </c>
      <c r="AU695" s="244" t="s">
        <v>81</v>
      </c>
      <c r="AV695" s="13" t="s">
        <v>79</v>
      </c>
      <c r="AW695" s="13" t="s">
        <v>32</v>
      </c>
      <c r="AX695" s="13" t="s">
        <v>71</v>
      </c>
      <c r="AY695" s="244" t="s">
        <v>209</v>
      </c>
    </row>
    <row r="696" s="13" customFormat="1">
      <c r="A696" s="13"/>
      <c r="B696" s="234"/>
      <c r="C696" s="235"/>
      <c r="D696" s="236" t="s">
        <v>220</v>
      </c>
      <c r="E696" s="237" t="s">
        <v>19</v>
      </c>
      <c r="F696" s="238" t="s">
        <v>3701</v>
      </c>
      <c r="G696" s="235"/>
      <c r="H696" s="237" t="s">
        <v>19</v>
      </c>
      <c r="I696" s="239"/>
      <c r="J696" s="235"/>
      <c r="K696" s="235"/>
      <c r="L696" s="240"/>
      <c r="M696" s="241"/>
      <c r="N696" s="242"/>
      <c r="O696" s="242"/>
      <c r="P696" s="242"/>
      <c r="Q696" s="242"/>
      <c r="R696" s="242"/>
      <c r="S696" s="242"/>
      <c r="T696" s="24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244" t="s">
        <v>220</v>
      </c>
      <c r="AU696" s="244" t="s">
        <v>81</v>
      </c>
      <c r="AV696" s="13" t="s">
        <v>79</v>
      </c>
      <c r="AW696" s="13" t="s">
        <v>32</v>
      </c>
      <c r="AX696" s="13" t="s">
        <v>71</v>
      </c>
      <c r="AY696" s="244" t="s">
        <v>209</v>
      </c>
    </row>
    <row r="697" s="14" customFormat="1">
      <c r="A697" s="14"/>
      <c r="B697" s="245"/>
      <c r="C697" s="246"/>
      <c r="D697" s="236" t="s">
        <v>220</v>
      </c>
      <c r="E697" s="247" t="s">
        <v>19</v>
      </c>
      <c r="F697" s="248" t="s">
        <v>1502</v>
      </c>
      <c r="G697" s="246"/>
      <c r="H697" s="249">
        <v>1.2</v>
      </c>
      <c r="I697" s="250"/>
      <c r="J697" s="246"/>
      <c r="K697" s="246"/>
      <c r="L697" s="251"/>
      <c r="M697" s="252"/>
      <c r="N697" s="253"/>
      <c r="O697" s="253"/>
      <c r="P697" s="253"/>
      <c r="Q697" s="253"/>
      <c r="R697" s="253"/>
      <c r="S697" s="253"/>
      <c r="T697" s="25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T697" s="255" t="s">
        <v>220</v>
      </c>
      <c r="AU697" s="255" t="s">
        <v>81</v>
      </c>
      <c r="AV697" s="14" t="s">
        <v>81</v>
      </c>
      <c r="AW697" s="14" t="s">
        <v>32</v>
      </c>
      <c r="AX697" s="14" t="s">
        <v>79</v>
      </c>
      <c r="AY697" s="255" t="s">
        <v>209</v>
      </c>
    </row>
    <row r="698" s="12" customFormat="1" ht="22.8" customHeight="1">
      <c r="A698" s="12"/>
      <c r="B698" s="200"/>
      <c r="C698" s="201"/>
      <c r="D698" s="202" t="s">
        <v>70</v>
      </c>
      <c r="E698" s="214" t="s">
        <v>250</v>
      </c>
      <c r="F698" s="214" t="s">
        <v>802</v>
      </c>
      <c r="G698" s="201"/>
      <c r="H698" s="201"/>
      <c r="I698" s="204"/>
      <c r="J698" s="215">
        <f>BK698</f>
        <v>0</v>
      </c>
      <c r="K698" s="201"/>
      <c r="L698" s="206"/>
      <c r="M698" s="207"/>
      <c r="N698" s="208"/>
      <c r="O698" s="208"/>
      <c r="P698" s="209">
        <f>SUM(P699:P716)</f>
        <v>0</v>
      </c>
      <c r="Q698" s="208"/>
      <c r="R698" s="209">
        <f>SUM(R699:R716)</f>
        <v>0.63871999999999995</v>
      </c>
      <c r="S698" s="208"/>
      <c r="T698" s="210">
        <f>SUM(T699:T716)</f>
        <v>0</v>
      </c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R698" s="211" t="s">
        <v>79</v>
      </c>
      <c r="AT698" s="212" t="s">
        <v>70</v>
      </c>
      <c r="AU698" s="212" t="s">
        <v>79</v>
      </c>
      <c r="AY698" s="211" t="s">
        <v>209</v>
      </c>
      <c r="BK698" s="213">
        <f>SUM(BK699:BK716)</f>
        <v>0</v>
      </c>
    </row>
    <row r="699" s="2" customFormat="1" ht="24.15" customHeight="1">
      <c r="A699" s="41"/>
      <c r="B699" s="42"/>
      <c r="C699" s="216" t="s">
        <v>848</v>
      </c>
      <c r="D699" s="216" t="s">
        <v>211</v>
      </c>
      <c r="E699" s="217" t="s">
        <v>3702</v>
      </c>
      <c r="F699" s="218" t="s">
        <v>3703</v>
      </c>
      <c r="G699" s="219" t="s">
        <v>214</v>
      </c>
      <c r="H699" s="220">
        <v>4</v>
      </c>
      <c r="I699" s="221"/>
      <c r="J699" s="222">
        <f>ROUND(I699*H699,2)</f>
        <v>0</v>
      </c>
      <c r="K699" s="218" t="s">
        <v>215</v>
      </c>
      <c r="L699" s="47"/>
      <c r="M699" s="223" t="s">
        <v>19</v>
      </c>
      <c r="N699" s="224" t="s">
        <v>42</v>
      </c>
      <c r="O699" s="87"/>
      <c r="P699" s="225">
        <f>O699*H699</f>
        <v>0</v>
      </c>
      <c r="Q699" s="225">
        <v>0.15321000000000001</v>
      </c>
      <c r="R699" s="225">
        <f>Q699*H699</f>
        <v>0.61284000000000005</v>
      </c>
      <c r="S699" s="225">
        <v>0</v>
      </c>
      <c r="T699" s="226">
        <f>S699*H699</f>
        <v>0</v>
      </c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R699" s="227" t="s">
        <v>216</v>
      </c>
      <c r="AT699" s="227" t="s">
        <v>211</v>
      </c>
      <c r="AU699" s="227" t="s">
        <v>81</v>
      </c>
      <c r="AY699" s="20" t="s">
        <v>209</v>
      </c>
      <c r="BE699" s="228">
        <f>IF(N699="základní",J699,0)</f>
        <v>0</v>
      </c>
      <c r="BF699" s="228">
        <f>IF(N699="snížená",J699,0)</f>
        <v>0</v>
      </c>
      <c r="BG699" s="228">
        <f>IF(N699="zákl. přenesená",J699,0)</f>
        <v>0</v>
      </c>
      <c r="BH699" s="228">
        <f>IF(N699="sníž. přenesená",J699,0)</f>
        <v>0</v>
      </c>
      <c r="BI699" s="228">
        <f>IF(N699="nulová",J699,0)</f>
        <v>0</v>
      </c>
      <c r="BJ699" s="20" t="s">
        <v>79</v>
      </c>
      <c r="BK699" s="228">
        <f>ROUND(I699*H699,2)</f>
        <v>0</v>
      </c>
      <c r="BL699" s="20" t="s">
        <v>216</v>
      </c>
      <c r="BM699" s="227" t="s">
        <v>3704</v>
      </c>
    </row>
    <row r="700" s="2" customFormat="1">
      <c r="A700" s="41"/>
      <c r="B700" s="42"/>
      <c r="C700" s="43"/>
      <c r="D700" s="229" t="s">
        <v>218</v>
      </c>
      <c r="E700" s="43"/>
      <c r="F700" s="230" t="s">
        <v>3705</v>
      </c>
      <c r="G700" s="43"/>
      <c r="H700" s="43"/>
      <c r="I700" s="231"/>
      <c r="J700" s="43"/>
      <c r="K700" s="43"/>
      <c r="L700" s="47"/>
      <c r="M700" s="232"/>
      <c r="N700" s="233"/>
      <c r="O700" s="87"/>
      <c r="P700" s="87"/>
      <c r="Q700" s="87"/>
      <c r="R700" s="87"/>
      <c r="S700" s="87"/>
      <c r="T700" s="88"/>
      <c r="U700" s="41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T700" s="20" t="s">
        <v>218</v>
      </c>
      <c r="AU700" s="20" t="s">
        <v>81</v>
      </c>
    </row>
    <row r="701" s="13" customFormat="1">
      <c r="A701" s="13"/>
      <c r="B701" s="234"/>
      <c r="C701" s="235"/>
      <c r="D701" s="236" t="s">
        <v>220</v>
      </c>
      <c r="E701" s="237" t="s">
        <v>19</v>
      </c>
      <c r="F701" s="238" t="s">
        <v>3198</v>
      </c>
      <c r="G701" s="235"/>
      <c r="H701" s="237" t="s">
        <v>19</v>
      </c>
      <c r="I701" s="239"/>
      <c r="J701" s="235"/>
      <c r="K701" s="235"/>
      <c r="L701" s="240"/>
      <c r="M701" s="241"/>
      <c r="N701" s="242"/>
      <c r="O701" s="242"/>
      <c r="P701" s="242"/>
      <c r="Q701" s="242"/>
      <c r="R701" s="242"/>
      <c r="S701" s="242"/>
      <c r="T701" s="24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44" t="s">
        <v>220</v>
      </c>
      <c r="AU701" s="244" t="s">
        <v>81</v>
      </c>
      <c r="AV701" s="13" t="s">
        <v>79</v>
      </c>
      <c r="AW701" s="13" t="s">
        <v>32</v>
      </c>
      <c r="AX701" s="13" t="s">
        <v>71</v>
      </c>
      <c r="AY701" s="244" t="s">
        <v>209</v>
      </c>
    </row>
    <row r="702" s="13" customFormat="1">
      <c r="A702" s="13"/>
      <c r="B702" s="234"/>
      <c r="C702" s="235"/>
      <c r="D702" s="236" t="s">
        <v>220</v>
      </c>
      <c r="E702" s="237" t="s">
        <v>19</v>
      </c>
      <c r="F702" s="238" t="s">
        <v>3397</v>
      </c>
      <c r="G702" s="235"/>
      <c r="H702" s="237" t="s">
        <v>19</v>
      </c>
      <c r="I702" s="239"/>
      <c r="J702" s="235"/>
      <c r="K702" s="235"/>
      <c r="L702" s="240"/>
      <c r="M702" s="241"/>
      <c r="N702" s="242"/>
      <c r="O702" s="242"/>
      <c r="P702" s="242"/>
      <c r="Q702" s="242"/>
      <c r="R702" s="242"/>
      <c r="S702" s="242"/>
      <c r="T702" s="24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T702" s="244" t="s">
        <v>220</v>
      </c>
      <c r="AU702" s="244" t="s">
        <v>81</v>
      </c>
      <c r="AV702" s="13" t="s">
        <v>79</v>
      </c>
      <c r="AW702" s="13" t="s">
        <v>32</v>
      </c>
      <c r="AX702" s="13" t="s">
        <v>71</v>
      </c>
      <c r="AY702" s="244" t="s">
        <v>209</v>
      </c>
    </row>
    <row r="703" s="13" customFormat="1">
      <c r="A703" s="13"/>
      <c r="B703" s="234"/>
      <c r="C703" s="235"/>
      <c r="D703" s="236" t="s">
        <v>220</v>
      </c>
      <c r="E703" s="237" t="s">
        <v>19</v>
      </c>
      <c r="F703" s="238" t="s">
        <v>3706</v>
      </c>
      <c r="G703" s="235"/>
      <c r="H703" s="237" t="s">
        <v>19</v>
      </c>
      <c r="I703" s="239"/>
      <c r="J703" s="235"/>
      <c r="K703" s="235"/>
      <c r="L703" s="240"/>
      <c r="M703" s="241"/>
      <c r="N703" s="242"/>
      <c r="O703" s="242"/>
      <c r="P703" s="242"/>
      <c r="Q703" s="242"/>
      <c r="R703" s="242"/>
      <c r="S703" s="242"/>
      <c r="T703" s="24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T703" s="244" t="s">
        <v>220</v>
      </c>
      <c r="AU703" s="244" t="s">
        <v>81</v>
      </c>
      <c r="AV703" s="13" t="s">
        <v>79</v>
      </c>
      <c r="AW703" s="13" t="s">
        <v>32</v>
      </c>
      <c r="AX703" s="13" t="s">
        <v>71</v>
      </c>
      <c r="AY703" s="244" t="s">
        <v>209</v>
      </c>
    </row>
    <row r="704" s="14" customFormat="1">
      <c r="A704" s="14"/>
      <c r="B704" s="245"/>
      <c r="C704" s="246"/>
      <c r="D704" s="236" t="s">
        <v>220</v>
      </c>
      <c r="E704" s="247" t="s">
        <v>19</v>
      </c>
      <c r="F704" s="248" t="s">
        <v>216</v>
      </c>
      <c r="G704" s="246"/>
      <c r="H704" s="249">
        <v>4</v>
      </c>
      <c r="I704" s="250"/>
      <c r="J704" s="246"/>
      <c r="K704" s="246"/>
      <c r="L704" s="251"/>
      <c r="M704" s="252"/>
      <c r="N704" s="253"/>
      <c r="O704" s="253"/>
      <c r="P704" s="253"/>
      <c r="Q704" s="253"/>
      <c r="R704" s="253"/>
      <c r="S704" s="253"/>
      <c r="T704" s="25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T704" s="255" t="s">
        <v>220</v>
      </c>
      <c r="AU704" s="255" t="s">
        <v>81</v>
      </c>
      <c r="AV704" s="14" t="s">
        <v>81</v>
      </c>
      <c r="AW704" s="14" t="s">
        <v>32</v>
      </c>
      <c r="AX704" s="14" t="s">
        <v>79</v>
      </c>
      <c r="AY704" s="255" t="s">
        <v>209</v>
      </c>
    </row>
    <row r="705" s="2" customFormat="1" ht="24.15" customHeight="1">
      <c r="A705" s="41"/>
      <c r="B705" s="42"/>
      <c r="C705" s="216" t="s">
        <v>855</v>
      </c>
      <c r="D705" s="216" t="s">
        <v>211</v>
      </c>
      <c r="E705" s="217" t="s">
        <v>3707</v>
      </c>
      <c r="F705" s="218" t="s">
        <v>3708</v>
      </c>
      <c r="G705" s="219" t="s">
        <v>214</v>
      </c>
      <c r="H705" s="220">
        <v>8</v>
      </c>
      <c r="I705" s="221"/>
      <c r="J705" s="222">
        <f>ROUND(I705*H705,2)</f>
        <v>0</v>
      </c>
      <c r="K705" s="218" t="s">
        <v>215</v>
      </c>
      <c r="L705" s="47"/>
      <c r="M705" s="223" t="s">
        <v>19</v>
      </c>
      <c r="N705" s="224" t="s">
        <v>42</v>
      </c>
      <c r="O705" s="87"/>
      <c r="P705" s="225">
        <f>O705*H705</f>
        <v>0</v>
      </c>
      <c r="Q705" s="225">
        <v>0.0011999999999999999</v>
      </c>
      <c r="R705" s="225">
        <f>Q705*H705</f>
        <v>0.0095999999999999992</v>
      </c>
      <c r="S705" s="225">
        <v>0</v>
      </c>
      <c r="T705" s="226">
        <f>S705*H705</f>
        <v>0</v>
      </c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R705" s="227" t="s">
        <v>216</v>
      </c>
      <c r="AT705" s="227" t="s">
        <v>211</v>
      </c>
      <c r="AU705" s="227" t="s">
        <v>81</v>
      </c>
      <c r="AY705" s="20" t="s">
        <v>209</v>
      </c>
      <c r="BE705" s="228">
        <f>IF(N705="základní",J705,0)</f>
        <v>0</v>
      </c>
      <c r="BF705" s="228">
        <f>IF(N705="snížená",J705,0)</f>
        <v>0</v>
      </c>
      <c r="BG705" s="228">
        <f>IF(N705="zákl. přenesená",J705,0)</f>
        <v>0</v>
      </c>
      <c r="BH705" s="228">
        <f>IF(N705="sníž. přenesená",J705,0)</f>
        <v>0</v>
      </c>
      <c r="BI705" s="228">
        <f>IF(N705="nulová",J705,0)</f>
        <v>0</v>
      </c>
      <c r="BJ705" s="20" t="s">
        <v>79</v>
      </c>
      <c r="BK705" s="228">
        <f>ROUND(I705*H705,2)</f>
        <v>0</v>
      </c>
      <c r="BL705" s="20" t="s">
        <v>216</v>
      </c>
      <c r="BM705" s="227" t="s">
        <v>3709</v>
      </c>
    </row>
    <row r="706" s="2" customFormat="1">
      <c r="A706" s="41"/>
      <c r="B706" s="42"/>
      <c r="C706" s="43"/>
      <c r="D706" s="229" t="s">
        <v>218</v>
      </c>
      <c r="E706" s="43"/>
      <c r="F706" s="230" t="s">
        <v>3710</v>
      </c>
      <c r="G706" s="43"/>
      <c r="H706" s="43"/>
      <c r="I706" s="231"/>
      <c r="J706" s="43"/>
      <c r="K706" s="43"/>
      <c r="L706" s="47"/>
      <c r="M706" s="232"/>
      <c r="N706" s="233"/>
      <c r="O706" s="87"/>
      <c r="P706" s="87"/>
      <c r="Q706" s="87"/>
      <c r="R706" s="87"/>
      <c r="S706" s="87"/>
      <c r="T706" s="88"/>
      <c r="U706" s="41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T706" s="20" t="s">
        <v>218</v>
      </c>
      <c r="AU706" s="20" t="s">
        <v>81</v>
      </c>
    </row>
    <row r="707" s="13" customFormat="1">
      <c r="A707" s="13"/>
      <c r="B707" s="234"/>
      <c r="C707" s="235"/>
      <c r="D707" s="236" t="s">
        <v>220</v>
      </c>
      <c r="E707" s="237" t="s">
        <v>19</v>
      </c>
      <c r="F707" s="238" t="s">
        <v>3706</v>
      </c>
      <c r="G707" s="235"/>
      <c r="H707" s="237" t="s">
        <v>19</v>
      </c>
      <c r="I707" s="239"/>
      <c r="J707" s="235"/>
      <c r="K707" s="235"/>
      <c r="L707" s="240"/>
      <c r="M707" s="241"/>
      <c r="N707" s="242"/>
      <c r="O707" s="242"/>
      <c r="P707" s="242"/>
      <c r="Q707" s="242"/>
      <c r="R707" s="242"/>
      <c r="S707" s="242"/>
      <c r="T707" s="24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44" t="s">
        <v>220</v>
      </c>
      <c r="AU707" s="244" t="s">
        <v>81</v>
      </c>
      <c r="AV707" s="13" t="s">
        <v>79</v>
      </c>
      <c r="AW707" s="13" t="s">
        <v>32</v>
      </c>
      <c r="AX707" s="13" t="s">
        <v>71</v>
      </c>
      <c r="AY707" s="244" t="s">
        <v>209</v>
      </c>
    </row>
    <row r="708" s="14" customFormat="1">
      <c r="A708" s="14"/>
      <c r="B708" s="245"/>
      <c r="C708" s="246"/>
      <c r="D708" s="236" t="s">
        <v>220</v>
      </c>
      <c r="E708" s="247" t="s">
        <v>19</v>
      </c>
      <c r="F708" s="248" t="s">
        <v>3711</v>
      </c>
      <c r="G708" s="246"/>
      <c r="H708" s="249">
        <v>8</v>
      </c>
      <c r="I708" s="250"/>
      <c r="J708" s="246"/>
      <c r="K708" s="246"/>
      <c r="L708" s="251"/>
      <c r="M708" s="252"/>
      <c r="N708" s="253"/>
      <c r="O708" s="253"/>
      <c r="P708" s="253"/>
      <c r="Q708" s="253"/>
      <c r="R708" s="253"/>
      <c r="S708" s="253"/>
      <c r="T708" s="25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T708" s="255" t="s">
        <v>220</v>
      </c>
      <c r="AU708" s="255" t="s">
        <v>81</v>
      </c>
      <c r="AV708" s="14" t="s">
        <v>81</v>
      </c>
      <c r="AW708" s="14" t="s">
        <v>32</v>
      </c>
      <c r="AX708" s="14" t="s">
        <v>79</v>
      </c>
      <c r="AY708" s="255" t="s">
        <v>209</v>
      </c>
    </row>
    <row r="709" s="2" customFormat="1" ht="24.15" customHeight="1">
      <c r="A709" s="41"/>
      <c r="B709" s="42"/>
      <c r="C709" s="216" t="s">
        <v>862</v>
      </c>
      <c r="D709" s="216" t="s">
        <v>211</v>
      </c>
      <c r="E709" s="217" t="s">
        <v>3712</v>
      </c>
      <c r="F709" s="218" t="s">
        <v>3713</v>
      </c>
      <c r="G709" s="219" t="s">
        <v>214</v>
      </c>
      <c r="H709" s="220">
        <v>4</v>
      </c>
      <c r="I709" s="221"/>
      <c r="J709" s="222">
        <f>ROUND(I709*H709,2)</f>
        <v>0</v>
      </c>
      <c r="K709" s="218" t="s">
        <v>215</v>
      </c>
      <c r="L709" s="47"/>
      <c r="M709" s="223" t="s">
        <v>19</v>
      </c>
      <c r="N709" s="224" t="s">
        <v>42</v>
      </c>
      <c r="O709" s="87"/>
      <c r="P709" s="225">
        <f>O709*H709</f>
        <v>0</v>
      </c>
      <c r="Q709" s="225">
        <v>0</v>
      </c>
      <c r="R709" s="225">
        <f>Q709*H709</f>
        <v>0</v>
      </c>
      <c r="S709" s="225">
        <v>0</v>
      </c>
      <c r="T709" s="226">
        <f>S709*H709</f>
        <v>0</v>
      </c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R709" s="227" t="s">
        <v>216</v>
      </c>
      <c r="AT709" s="227" t="s">
        <v>211</v>
      </c>
      <c r="AU709" s="227" t="s">
        <v>81</v>
      </c>
      <c r="AY709" s="20" t="s">
        <v>209</v>
      </c>
      <c r="BE709" s="228">
        <f>IF(N709="základní",J709,0)</f>
        <v>0</v>
      </c>
      <c r="BF709" s="228">
        <f>IF(N709="snížená",J709,0)</f>
        <v>0</v>
      </c>
      <c r="BG709" s="228">
        <f>IF(N709="zákl. přenesená",J709,0)</f>
        <v>0</v>
      </c>
      <c r="BH709" s="228">
        <f>IF(N709="sníž. přenesená",J709,0)</f>
        <v>0</v>
      </c>
      <c r="BI709" s="228">
        <f>IF(N709="nulová",J709,0)</f>
        <v>0</v>
      </c>
      <c r="BJ709" s="20" t="s">
        <v>79</v>
      </c>
      <c r="BK709" s="228">
        <f>ROUND(I709*H709,2)</f>
        <v>0</v>
      </c>
      <c r="BL709" s="20" t="s">
        <v>216</v>
      </c>
      <c r="BM709" s="227" t="s">
        <v>3714</v>
      </c>
    </row>
    <row r="710" s="2" customFormat="1">
      <c r="A710" s="41"/>
      <c r="B710" s="42"/>
      <c r="C710" s="43"/>
      <c r="D710" s="229" t="s">
        <v>218</v>
      </c>
      <c r="E710" s="43"/>
      <c r="F710" s="230" t="s">
        <v>3715</v>
      </c>
      <c r="G710" s="43"/>
      <c r="H710" s="43"/>
      <c r="I710" s="231"/>
      <c r="J710" s="43"/>
      <c r="K710" s="43"/>
      <c r="L710" s="47"/>
      <c r="M710" s="232"/>
      <c r="N710" s="233"/>
      <c r="O710" s="87"/>
      <c r="P710" s="87"/>
      <c r="Q710" s="87"/>
      <c r="R710" s="87"/>
      <c r="S710" s="87"/>
      <c r="T710" s="88"/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T710" s="20" t="s">
        <v>218</v>
      </c>
      <c r="AU710" s="20" t="s">
        <v>81</v>
      </c>
    </row>
    <row r="711" s="2" customFormat="1" ht="24.15" customHeight="1">
      <c r="A711" s="41"/>
      <c r="B711" s="42"/>
      <c r="C711" s="216" t="s">
        <v>869</v>
      </c>
      <c r="D711" s="216" t="s">
        <v>211</v>
      </c>
      <c r="E711" s="217" t="s">
        <v>3716</v>
      </c>
      <c r="F711" s="218" t="s">
        <v>3717</v>
      </c>
      <c r="G711" s="219" t="s">
        <v>214</v>
      </c>
      <c r="H711" s="220">
        <v>4</v>
      </c>
      <c r="I711" s="221"/>
      <c r="J711" s="222">
        <f>ROUND(I711*H711,2)</f>
        <v>0</v>
      </c>
      <c r="K711" s="218" t="s">
        <v>215</v>
      </c>
      <c r="L711" s="47"/>
      <c r="M711" s="223" t="s">
        <v>19</v>
      </c>
      <c r="N711" s="224" t="s">
        <v>42</v>
      </c>
      <c r="O711" s="87"/>
      <c r="P711" s="225">
        <f>O711*H711</f>
        <v>0</v>
      </c>
      <c r="Q711" s="225">
        <v>0.00117</v>
      </c>
      <c r="R711" s="225">
        <f>Q711*H711</f>
        <v>0.0046800000000000001</v>
      </c>
      <c r="S711" s="225">
        <v>0</v>
      </c>
      <c r="T711" s="226">
        <f>S711*H711</f>
        <v>0</v>
      </c>
      <c r="U711" s="41"/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R711" s="227" t="s">
        <v>216</v>
      </c>
      <c r="AT711" s="227" t="s">
        <v>211</v>
      </c>
      <c r="AU711" s="227" t="s">
        <v>81</v>
      </c>
      <c r="AY711" s="20" t="s">
        <v>209</v>
      </c>
      <c r="BE711" s="228">
        <f>IF(N711="základní",J711,0)</f>
        <v>0</v>
      </c>
      <c r="BF711" s="228">
        <f>IF(N711="snížená",J711,0)</f>
        <v>0</v>
      </c>
      <c r="BG711" s="228">
        <f>IF(N711="zákl. přenesená",J711,0)</f>
        <v>0</v>
      </c>
      <c r="BH711" s="228">
        <f>IF(N711="sníž. přenesená",J711,0)</f>
        <v>0</v>
      </c>
      <c r="BI711" s="228">
        <f>IF(N711="nulová",J711,0)</f>
        <v>0</v>
      </c>
      <c r="BJ711" s="20" t="s">
        <v>79</v>
      </c>
      <c r="BK711" s="228">
        <f>ROUND(I711*H711,2)</f>
        <v>0</v>
      </c>
      <c r="BL711" s="20" t="s">
        <v>216</v>
      </c>
      <c r="BM711" s="227" t="s">
        <v>3718</v>
      </c>
    </row>
    <row r="712" s="2" customFormat="1">
      <c r="A712" s="41"/>
      <c r="B712" s="42"/>
      <c r="C712" s="43"/>
      <c r="D712" s="229" t="s">
        <v>218</v>
      </c>
      <c r="E712" s="43"/>
      <c r="F712" s="230" t="s">
        <v>3719</v>
      </c>
      <c r="G712" s="43"/>
      <c r="H712" s="43"/>
      <c r="I712" s="231"/>
      <c r="J712" s="43"/>
      <c r="K712" s="43"/>
      <c r="L712" s="47"/>
      <c r="M712" s="232"/>
      <c r="N712" s="233"/>
      <c r="O712" s="87"/>
      <c r="P712" s="87"/>
      <c r="Q712" s="87"/>
      <c r="R712" s="87"/>
      <c r="S712" s="87"/>
      <c r="T712" s="88"/>
      <c r="U712" s="41"/>
      <c r="V712" s="41"/>
      <c r="W712" s="41"/>
      <c r="X712" s="41"/>
      <c r="Y712" s="41"/>
      <c r="Z712" s="41"/>
      <c r="AA712" s="41"/>
      <c r="AB712" s="41"/>
      <c r="AC712" s="41"/>
      <c r="AD712" s="41"/>
      <c r="AE712" s="41"/>
      <c r="AT712" s="20" t="s">
        <v>218</v>
      </c>
      <c r="AU712" s="20" t="s">
        <v>81</v>
      </c>
    </row>
    <row r="713" s="2" customFormat="1" ht="24.15" customHeight="1">
      <c r="A713" s="41"/>
      <c r="B713" s="42"/>
      <c r="C713" s="216" t="s">
        <v>874</v>
      </c>
      <c r="D713" s="216" t="s">
        <v>211</v>
      </c>
      <c r="E713" s="217" t="s">
        <v>3720</v>
      </c>
      <c r="F713" s="218" t="s">
        <v>3721</v>
      </c>
      <c r="G713" s="219" t="s">
        <v>214</v>
      </c>
      <c r="H713" s="220">
        <v>4</v>
      </c>
      <c r="I713" s="221"/>
      <c r="J713" s="222">
        <f>ROUND(I713*H713,2)</f>
        <v>0</v>
      </c>
      <c r="K713" s="218" t="s">
        <v>215</v>
      </c>
      <c r="L713" s="47"/>
      <c r="M713" s="223" t="s">
        <v>19</v>
      </c>
      <c r="N713" s="224" t="s">
        <v>42</v>
      </c>
      <c r="O713" s="87"/>
      <c r="P713" s="225">
        <f>O713*H713</f>
        <v>0</v>
      </c>
      <c r="Q713" s="225">
        <v>0.0028999999999999998</v>
      </c>
      <c r="R713" s="225">
        <f>Q713*H713</f>
        <v>0.011599999999999999</v>
      </c>
      <c r="S713" s="225">
        <v>0</v>
      </c>
      <c r="T713" s="226">
        <f>S713*H713</f>
        <v>0</v>
      </c>
      <c r="U713" s="41"/>
      <c r="V713" s="41"/>
      <c r="W713" s="41"/>
      <c r="X713" s="41"/>
      <c r="Y713" s="41"/>
      <c r="Z713" s="41"/>
      <c r="AA713" s="41"/>
      <c r="AB713" s="41"/>
      <c r="AC713" s="41"/>
      <c r="AD713" s="41"/>
      <c r="AE713" s="41"/>
      <c r="AR713" s="227" t="s">
        <v>216</v>
      </c>
      <c r="AT713" s="227" t="s">
        <v>211</v>
      </c>
      <c r="AU713" s="227" t="s">
        <v>81</v>
      </c>
      <c r="AY713" s="20" t="s">
        <v>209</v>
      </c>
      <c r="BE713" s="228">
        <f>IF(N713="základní",J713,0)</f>
        <v>0</v>
      </c>
      <c r="BF713" s="228">
        <f>IF(N713="snížená",J713,0)</f>
        <v>0</v>
      </c>
      <c r="BG713" s="228">
        <f>IF(N713="zákl. přenesená",J713,0)</f>
        <v>0</v>
      </c>
      <c r="BH713" s="228">
        <f>IF(N713="sníž. přenesená",J713,0)</f>
        <v>0</v>
      </c>
      <c r="BI713" s="228">
        <f>IF(N713="nulová",J713,0)</f>
        <v>0</v>
      </c>
      <c r="BJ713" s="20" t="s">
        <v>79</v>
      </c>
      <c r="BK713" s="228">
        <f>ROUND(I713*H713,2)</f>
        <v>0</v>
      </c>
      <c r="BL713" s="20" t="s">
        <v>216</v>
      </c>
      <c r="BM713" s="227" t="s">
        <v>3722</v>
      </c>
    </row>
    <row r="714" s="2" customFormat="1">
      <c r="A714" s="41"/>
      <c r="B714" s="42"/>
      <c r="C714" s="43"/>
      <c r="D714" s="229" t="s">
        <v>218</v>
      </c>
      <c r="E714" s="43"/>
      <c r="F714" s="230" t="s">
        <v>3723</v>
      </c>
      <c r="G714" s="43"/>
      <c r="H714" s="43"/>
      <c r="I714" s="231"/>
      <c r="J714" s="43"/>
      <c r="K714" s="43"/>
      <c r="L714" s="47"/>
      <c r="M714" s="232"/>
      <c r="N714" s="233"/>
      <c r="O714" s="87"/>
      <c r="P714" s="87"/>
      <c r="Q714" s="87"/>
      <c r="R714" s="87"/>
      <c r="S714" s="87"/>
      <c r="T714" s="88"/>
      <c r="U714" s="41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T714" s="20" t="s">
        <v>218</v>
      </c>
      <c r="AU714" s="20" t="s">
        <v>81</v>
      </c>
    </row>
    <row r="715" s="13" customFormat="1">
      <c r="A715" s="13"/>
      <c r="B715" s="234"/>
      <c r="C715" s="235"/>
      <c r="D715" s="236" t="s">
        <v>220</v>
      </c>
      <c r="E715" s="237" t="s">
        <v>19</v>
      </c>
      <c r="F715" s="238" t="s">
        <v>3706</v>
      </c>
      <c r="G715" s="235"/>
      <c r="H715" s="237" t="s">
        <v>19</v>
      </c>
      <c r="I715" s="239"/>
      <c r="J715" s="235"/>
      <c r="K715" s="235"/>
      <c r="L715" s="240"/>
      <c r="M715" s="241"/>
      <c r="N715" s="242"/>
      <c r="O715" s="242"/>
      <c r="P715" s="242"/>
      <c r="Q715" s="242"/>
      <c r="R715" s="242"/>
      <c r="S715" s="242"/>
      <c r="T715" s="24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44" t="s">
        <v>220</v>
      </c>
      <c r="AU715" s="244" t="s">
        <v>81</v>
      </c>
      <c r="AV715" s="13" t="s">
        <v>79</v>
      </c>
      <c r="AW715" s="13" t="s">
        <v>32</v>
      </c>
      <c r="AX715" s="13" t="s">
        <v>71</v>
      </c>
      <c r="AY715" s="244" t="s">
        <v>209</v>
      </c>
    </row>
    <row r="716" s="14" customFormat="1">
      <c r="A716" s="14"/>
      <c r="B716" s="245"/>
      <c r="C716" s="246"/>
      <c r="D716" s="236" t="s">
        <v>220</v>
      </c>
      <c r="E716" s="247" t="s">
        <v>19</v>
      </c>
      <c r="F716" s="248" t="s">
        <v>216</v>
      </c>
      <c r="G716" s="246"/>
      <c r="H716" s="249">
        <v>4</v>
      </c>
      <c r="I716" s="250"/>
      <c r="J716" s="246"/>
      <c r="K716" s="246"/>
      <c r="L716" s="251"/>
      <c r="M716" s="252"/>
      <c r="N716" s="253"/>
      <c r="O716" s="253"/>
      <c r="P716" s="253"/>
      <c r="Q716" s="253"/>
      <c r="R716" s="253"/>
      <c r="S716" s="253"/>
      <c r="T716" s="25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T716" s="255" t="s">
        <v>220</v>
      </c>
      <c r="AU716" s="255" t="s">
        <v>81</v>
      </c>
      <c r="AV716" s="14" t="s">
        <v>81</v>
      </c>
      <c r="AW716" s="14" t="s">
        <v>32</v>
      </c>
      <c r="AX716" s="14" t="s">
        <v>79</v>
      </c>
      <c r="AY716" s="255" t="s">
        <v>209</v>
      </c>
    </row>
    <row r="717" s="12" customFormat="1" ht="22.8" customHeight="1">
      <c r="A717" s="12"/>
      <c r="B717" s="200"/>
      <c r="C717" s="201"/>
      <c r="D717" s="202" t="s">
        <v>70</v>
      </c>
      <c r="E717" s="214" t="s">
        <v>255</v>
      </c>
      <c r="F717" s="214" t="s">
        <v>1028</v>
      </c>
      <c r="G717" s="201"/>
      <c r="H717" s="201"/>
      <c r="I717" s="204"/>
      <c r="J717" s="215">
        <f>BK717</f>
        <v>0</v>
      </c>
      <c r="K717" s="201"/>
      <c r="L717" s="206"/>
      <c r="M717" s="207"/>
      <c r="N717" s="208"/>
      <c r="O717" s="208"/>
      <c r="P717" s="209">
        <f>SUM(P718:P1017)</f>
        <v>0</v>
      </c>
      <c r="Q717" s="208"/>
      <c r="R717" s="209">
        <f>SUM(R718:R1017)</f>
        <v>12.989024750000002</v>
      </c>
      <c r="S717" s="208"/>
      <c r="T717" s="210">
        <f>SUM(T718:T1017)</f>
        <v>7.1695579999999985</v>
      </c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R717" s="211" t="s">
        <v>79</v>
      </c>
      <c r="AT717" s="212" t="s">
        <v>70</v>
      </c>
      <c r="AU717" s="212" t="s">
        <v>79</v>
      </c>
      <c r="AY717" s="211" t="s">
        <v>209</v>
      </c>
      <c r="BK717" s="213">
        <f>SUM(BK718:BK1017)</f>
        <v>0</v>
      </c>
    </row>
    <row r="718" s="2" customFormat="1" ht="24.15" customHeight="1">
      <c r="A718" s="41"/>
      <c r="B718" s="42"/>
      <c r="C718" s="216" t="s">
        <v>880</v>
      </c>
      <c r="D718" s="216" t="s">
        <v>211</v>
      </c>
      <c r="E718" s="217" t="s">
        <v>3724</v>
      </c>
      <c r="F718" s="218" t="s">
        <v>3725</v>
      </c>
      <c r="G718" s="219" t="s">
        <v>299</v>
      </c>
      <c r="H718" s="220">
        <v>1.3</v>
      </c>
      <c r="I718" s="221"/>
      <c r="J718" s="222">
        <f>ROUND(I718*H718,2)</f>
        <v>0</v>
      </c>
      <c r="K718" s="218" t="s">
        <v>215</v>
      </c>
      <c r="L718" s="47"/>
      <c r="M718" s="223" t="s">
        <v>19</v>
      </c>
      <c r="N718" s="224" t="s">
        <v>42</v>
      </c>
      <c r="O718" s="87"/>
      <c r="P718" s="225">
        <f>O718*H718</f>
        <v>0</v>
      </c>
      <c r="Q718" s="225">
        <v>0.14321</v>
      </c>
      <c r="R718" s="225">
        <f>Q718*H718</f>
        <v>0.18617300000000001</v>
      </c>
      <c r="S718" s="225">
        <v>0</v>
      </c>
      <c r="T718" s="226">
        <f>S718*H718</f>
        <v>0</v>
      </c>
      <c r="U718" s="41"/>
      <c r="V718" s="41"/>
      <c r="W718" s="41"/>
      <c r="X718" s="41"/>
      <c r="Y718" s="41"/>
      <c r="Z718" s="41"/>
      <c r="AA718" s="41"/>
      <c r="AB718" s="41"/>
      <c r="AC718" s="41"/>
      <c r="AD718" s="41"/>
      <c r="AE718" s="41"/>
      <c r="AR718" s="227" t="s">
        <v>216</v>
      </c>
      <c r="AT718" s="227" t="s">
        <v>211</v>
      </c>
      <c r="AU718" s="227" t="s">
        <v>81</v>
      </c>
      <c r="AY718" s="20" t="s">
        <v>209</v>
      </c>
      <c r="BE718" s="228">
        <f>IF(N718="základní",J718,0)</f>
        <v>0</v>
      </c>
      <c r="BF718" s="228">
        <f>IF(N718="snížená",J718,0)</f>
        <v>0</v>
      </c>
      <c r="BG718" s="228">
        <f>IF(N718="zákl. přenesená",J718,0)</f>
        <v>0</v>
      </c>
      <c r="BH718" s="228">
        <f>IF(N718="sníž. přenesená",J718,0)</f>
        <v>0</v>
      </c>
      <c r="BI718" s="228">
        <f>IF(N718="nulová",J718,0)</f>
        <v>0</v>
      </c>
      <c r="BJ718" s="20" t="s">
        <v>79</v>
      </c>
      <c r="BK718" s="228">
        <f>ROUND(I718*H718,2)</f>
        <v>0</v>
      </c>
      <c r="BL718" s="20" t="s">
        <v>216</v>
      </c>
      <c r="BM718" s="227" t="s">
        <v>3726</v>
      </c>
    </row>
    <row r="719" s="2" customFormat="1">
      <c r="A719" s="41"/>
      <c r="B719" s="42"/>
      <c r="C719" s="43"/>
      <c r="D719" s="229" t="s">
        <v>218</v>
      </c>
      <c r="E719" s="43"/>
      <c r="F719" s="230" t="s">
        <v>3727</v>
      </c>
      <c r="G719" s="43"/>
      <c r="H719" s="43"/>
      <c r="I719" s="231"/>
      <c r="J719" s="43"/>
      <c r="K719" s="43"/>
      <c r="L719" s="47"/>
      <c r="M719" s="232"/>
      <c r="N719" s="233"/>
      <c r="O719" s="87"/>
      <c r="P719" s="87"/>
      <c r="Q719" s="87"/>
      <c r="R719" s="87"/>
      <c r="S719" s="87"/>
      <c r="T719" s="88"/>
      <c r="U719" s="41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T719" s="20" t="s">
        <v>218</v>
      </c>
      <c r="AU719" s="20" t="s">
        <v>81</v>
      </c>
    </row>
    <row r="720" s="14" customFormat="1">
      <c r="A720" s="14"/>
      <c r="B720" s="245"/>
      <c r="C720" s="246"/>
      <c r="D720" s="236" t="s">
        <v>220</v>
      </c>
      <c r="E720" s="247" t="s">
        <v>19</v>
      </c>
      <c r="F720" s="248" t="s">
        <v>3728</v>
      </c>
      <c r="G720" s="246"/>
      <c r="H720" s="249">
        <v>1.3</v>
      </c>
      <c r="I720" s="250"/>
      <c r="J720" s="246"/>
      <c r="K720" s="246"/>
      <c r="L720" s="251"/>
      <c r="M720" s="252"/>
      <c r="N720" s="253"/>
      <c r="O720" s="253"/>
      <c r="P720" s="253"/>
      <c r="Q720" s="253"/>
      <c r="R720" s="253"/>
      <c r="S720" s="253"/>
      <c r="T720" s="25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T720" s="255" t="s">
        <v>220</v>
      </c>
      <c r="AU720" s="255" t="s">
        <v>81</v>
      </c>
      <c r="AV720" s="14" t="s">
        <v>81</v>
      </c>
      <c r="AW720" s="14" t="s">
        <v>32</v>
      </c>
      <c r="AX720" s="14" t="s">
        <v>79</v>
      </c>
      <c r="AY720" s="255" t="s">
        <v>209</v>
      </c>
    </row>
    <row r="721" s="2" customFormat="1" ht="16.5" customHeight="1">
      <c r="A721" s="41"/>
      <c r="B721" s="42"/>
      <c r="C721" s="278" t="s">
        <v>884</v>
      </c>
      <c r="D721" s="278" t="s">
        <v>681</v>
      </c>
      <c r="E721" s="279" t="s">
        <v>3729</v>
      </c>
      <c r="F721" s="280" t="s">
        <v>3730</v>
      </c>
      <c r="G721" s="281" t="s">
        <v>214</v>
      </c>
      <c r="H721" s="282">
        <v>1</v>
      </c>
      <c r="I721" s="283"/>
      <c r="J721" s="284">
        <f>ROUND(I721*H721,2)</f>
        <v>0</v>
      </c>
      <c r="K721" s="280" t="s">
        <v>19</v>
      </c>
      <c r="L721" s="285"/>
      <c r="M721" s="286" t="s">
        <v>19</v>
      </c>
      <c r="N721" s="287" t="s">
        <v>42</v>
      </c>
      <c r="O721" s="87"/>
      <c r="P721" s="225">
        <f>O721*H721</f>
        <v>0</v>
      </c>
      <c r="Q721" s="225">
        <v>0.156</v>
      </c>
      <c r="R721" s="225">
        <f>Q721*H721</f>
        <v>0.156</v>
      </c>
      <c r="S721" s="225">
        <v>0</v>
      </c>
      <c r="T721" s="226">
        <f>S721*H721</f>
        <v>0</v>
      </c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R721" s="227" t="s">
        <v>250</v>
      </c>
      <c r="AT721" s="227" t="s">
        <v>681</v>
      </c>
      <c r="AU721" s="227" t="s">
        <v>81</v>
      </c>
      <c r="AY721" s="20" t="s">
        <v>209</v>
      </c>
      <c r="BE721" s="228">
        <f>IF(N721="základní",J721,0)</f>
        <v>0</v>
      </c>
      <c r="BF721" s="228">
        <f>IF(N721="snížená",J721,0)</f>
        <v>0</v>
      </c>
      <c r="BG721" s="228">
        <f>IF(N721="zákl. přenesená",J721,0)</f>
        <v>0</v>
      </c>
      <c r="BH721" s="228">
        <f>IF(N721="sníž. přenesená",J721,0)</f>
        <v>0</v>
      </c>
      <c r="BI721" s="228">
        <f>IF(N721="nulová",J721,0)</f>
        <v>0</v>
      </c>
      <c r="BJ721" s="20" t="s">
        <v>79</v>
      </c>
      <c r="BK721" s="228">
        <f>ROUND(I721*H721,2)</f>
        <v>0</v>
      </c>
      <c r="BL721" s="20" t="s">
        <v>216</v>
      </c>
      <c r="BM721" s="227" t="s">
        <v>3731</v>
      </c>
    </row>
    <row r="722" s="13" customFormat="1">
      <c r="A722" s="13"/>
      <c r="B722" s="234"/>
      <c r="C722" s="235"/>
      <c r="D722" s="236" t="s">
        <v>220</v>
      </c>
      <c r="E722" s="237" t="s">
        <v>19</v>
      </c>
      <c r="F722" s="238" t="s">
        <v>3732</v>
      </c>
      <c r="G722" s="235"/>
      <c r="H722" s="237" t="s">
        <v>19</v>
      </c>
      <c r="I722" s="239"/>
      <c r="J722" s="235"/>
      <c r="K722" s="235"/>
      <c r="L722" s="240"/>
      <c r="M722" s="241"/>
      <c r="N722" s="242"/>
      <c r="O722" s="242"/>
      <c r="P722" s="242"/>
      <c r="Q722" s="242"/>
      <c r="R722" s="242"/>
      <c r="S722" s="242"/>
      <c r="T722" s="24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244" t="s">
        <v>220</v>
      </c>
      <c r="AU722" s="244" t="s">
        <v>81</v>
      </c>
      <c r="AV722" s="13" t="s">
        <v>79</v>
      </c>
      <c r="AW722" s="13" t="s">
        <v>32</v>
      </c>
      <c r="AX722" s="13" t="s">
        <v>71</v>
      </c>
      <c r="AY722" s="244" t="s">
        <v>209</v>
      </c>
    </row>
    <row r="723" s="13" customFormat="1">
      <c r="A723" s="13"/>
      <c r="B723" s="234"/>
      <c r="C723" s="235"/>
      <c r="D723" s="236" t="s">
        <v>220</v>
      </c>
      <c r="E723" s="237" t="s">
        <v>19</v>
      </c>
      <c r="F723" s="238" t="s">
        <v>3733</v>
      </c>
      <c r="G723" s="235"/>
      <c r="H723" s="237" t="s">
        <v>19</v>
      </c>
      <c r="I723" s="239"/>
      <c r="J723" s="235"/>
      <c r="K723" s="235"/>
      <c r="L723" s="240"/>
      <c r="M723" s="241"/>
      <c r="N723" s="242"/>
      <c r="O723" s="242"/>
      <c r="P723" s="242"/>
      <c r="Q723" s="242"/>
      <c r="R723" s="242"/>
      <c r="S723" s="242"/>
      <c r="T723" s="24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244" t="s">
        <v>220</v>
      </c>
      <c r="AU723" s="244" t="s">
        <v>81</v>
      </c>
      <c r="AV723" s="13" t="s">
        <v>79</v>
      </c>
      <c r="AW723" s="13" t="s">
        <v>32</v>
      </c>
      <c r="AX723" s="13" t="s">
        <v>71</v>
      </c>
      <c r="AY723" s="244" t="s">
        <v>209</v>
      </c>
    </row>
    <row r="724" s="14" customFormat="1">
      <c r="A724" s="14"/>
      <c r="B724" s="245"/>
      <c r="C724" s="246"/>
      <c r="D724" s="236" t="s">
        <v>220</v>
      </c>
      <c r="E724" s="247" t="s">
        <v>19</v>
      </c>
      <c r="F724" s="248" t="s">
        <v>79</v>
      </c>
      <c r="G724" s="246"/>
      <c r="H724" s="249">
        <v>1</v>
      </c>
      <c r="I724" s="250"/>
      <c r="J724" s="246"/>
      <c r="K724" s="246"/>
      <c r="L724" s="251"/>
      <c r="M724" s="252"/>
      <c r="N724" s="253"/>
      <c r="O724" s="253"/>
      <c r="P724" s="253"/>
      <c r="Q724" s="253"/>
      <c r="R724" s="253"/>
      <c r="S724" s="253"/>
      <c r="T724" s="25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T724" s="255" t="s">
        <v>220</v>
      </c>
      <c r="AU724" s="255" t="s">
        <v>81</v>
      </c>
      <c r="AV724" s="14" t="s">
        <v>81</v>
      </c>
      <c r="AW724" s="14" t="s">
        <v>32</v>
      </c>
      <c r="AX724" s="14" t="s">
        <v>79</v>
      </c>
      <c r="AY724" s="255" t="s">
        <v>209</v>
      </c>
    </row>
    <row r="725" s="2" customFormat="1" ht="24.15" customHeight="1">
      <c r="A725" s="41"/>
      <c r="B725" s="42"/>
      <c r="C725" s="216" t="s">
        <v>889</v>
      </c>
      <c r="D725" s="216" t="s">
        <v>211</v>
      </c>
      <c r="E725" s="217" t="s">
        <v>3064</v>
      </c>
      <c r="F725" s="218" t="s">
        <v>3065</v>
      </c>
      <c r="G725" s="219" t="s">
        <v>299</v>
      </c>
      <c r="H725" s="220">
        <v>40</v>
      </c>
      <c r="I725" s="221"/>
      <c r="J725" s="222">
        <f>ROUND(I725*H725,2)</f>
        <v>0</v>
      </c>
      <c r="K725" s="218" t="s">
        <v>215</v>
      </c>
      <c r="L725" s="47"/>
      <c r="M725" s="223" t="s">
        <v>19</v>
      </c>
      <c r="N725" s="224" t="s">
        <v>42</v>
      </c>
      <c r="O725" s="87"/>
      <c r="P725" s="225">
        <f>O725*H725</f>
        <v>0</v>
      </c>
      <c r="Q725" s="225">
        <v>0.1295</v>
      </c>
      <c r="R725" s="225">
        <f>Q725*H725</f>
        <v>5.1799999999999997</v>
      </c>
      <c r="S725" s="225">
        <v>0</v>
      </c>
      <c r="T725" s="226">
        <f>S725*H725</f>
        <v>0</v>
      </c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R725" s="227" t="s">
        <v>216</v>
      </c>
      <c r="AT725" s="227" t="s">
        <v>211</v>
      </c>
      <c r="AU725" s="227" t="s">
        <v>81</v>
      </c>
      <c r="AY725" s="20" t="s">
        <v>209</v>
      </c>
      <c r="BE725" s="228">
        <f>IF(N725="základní",J725,0)</f>
        <v>0</v>
      </c>
      <c r="BF725" s="228">
        <f>IF(N725="snížená",J725,0)</f>
        <v>0</v>
      </c>
      <c r="BG725" s="228">
        <f>IF(N725="zákl. přenesená",J725,0)</f>
        <v>0</v>
      </c>
      <c r="BH725" s="228">
        <f>IF(N725="sníž. přenesená",J725,0)</f>
        <v>0</v>
      </c>
      <c r="BI725" s="228">
        <f>IF(N725="nulová",J725,0)</f>
        <v>0</v>
      </c>
      <c r="BJ725" s="20" t="s">
        <v>79</v>
      </c>
      <c r="BK725" s="228">
        <f>ROUND(I725*H725,2)</f>
        <v>0</v>
      </c>
      <c r="BL725" s="20" t="s">
        <v>216</v>
      </c>
      <c r="BM725" s="227" t="s">
        <v>3734</v>
      </c>
    </row>
    <row r="726" s="2" customFormat="1">
      <c r="A726" s="41"/>
      <c r="B726" s="42"/>
      <c r="C726" s="43"/>
      <c r="D726" s="229" t="s">
        <v>218</v>
      </c>
      <c r="E726" s="43"/>
      <c r="F726" s="230" t="s">
        <v>3067</v>
      </c>
      <c r="G726" s="43"/>
      <c r="H726" s="43"/>
      <c r="I726" s="231"/>
      <c r="J726" s="43"/>
      <c r="K726" s="43"/>
      <c r="L726" s="47"/>
      <c r="M726" s="232"/>
      <c r="N726" s="233"/>
      <c r="O726" s="87"/>
      <c r="P726" s="87"/>
      <c r="Q726" s="87"/>
      <c r="R726" s="87"/>
      <c r="S726" s="87"/>
      <c r="T726" s="88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T726" s="20" t="s">
        <v>218</v>
      </c>
      <c r="AU726" s="20" t="s">
        <v>81</v>
      </c>
    </row>
    <row r="727" s="13" customFormat="1">
      <c r="A727" s="13"/>
      <c r="B727" s="234"/>
      <c r="C727" s="235"/>
      <c r="D727" s="236" t="s">
        <v>220</v>
      </c>
      <c r="E727" s="237" t="s">
        <v>19</v>
      </c>
      <c r="F727" s="238" t="s">
        <v>3165</v>
      </c>
      <c r="G727" s="235"/>
      <c r="H727" s="237" t="s">
        <v>19</v>
      </c>
      <c r="I727" s="239"/>
      <c r="J727" s="235"/>
      <c r="K727" s="235"/>
      <c r="L727" s="240"/>
      <c r="M727" s="241"/>
      <c r="N727" s="242"/>
      <c r="O727" s="242"/>
      <c r="P727" s="242"/>
      <c r="Q727" s="242"/>
      <c r="R727" s="242"/>
      <c r="S727" s="242"/>
      <c r="T727" s="24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T727" s="244" t="s">
        <v>220</v>
      </c>
      <c r="AU727" s="244" t="s">
        <v>81</v>
      </c>
      <c r="AV727" s="13" t="s">
        <v>79</v>
      </c>
      <c r="AW727" s="13" t="s">
        <v>32</v>
      </c>
      <c r="AX727" s="13" t="s">
        <v>71</v>
      </c>
      <c r="AY727" s="244" t="s">
        <v>209</v>
      </c>
    </row>
    <row r="728" s="13" customFormat="1">
      <c r="A728" s="13"/>
      <c r="B728" s="234"/>
      <c r="C728" s="235"/>
      <c r="D728" s="236" t="s">
        <v>220</v>
      </c>
      <c r="E728" s="237" t="s">
        <v>19</v>
      </c>
      <c r="F728" s="238" t="s">
        <v>3316</v>
      </c>
      <c r="G728" s="235"/>
      <c r="H728" s="237" t="s">
        <v>19</v>
      </c>
      <c r="I728" s="239"/>
      <c r="J728" s="235"/>
      <c r="K728" s="235"/>
      <c r="L728" s="240"/>
      <c r="M728" s="241"/>
      <c r="N728" s="242"/>
      <c r="O728" s="242"/>
      <c r="P728" s="242"/>
      <c r="Q728" s="242"/>
      <c r="R728" s="242"/>
      <c r="S728" s="242"/>
      <c r="T728" s="24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44" t="s">
        <v>220</v>
      </c>
      <c r="AU728" s="244" t="s">
        <v>81</v>
      </c>
      <c r="AV728" s="13" t="s">
        <v>79</v>
      </c>
      <c r="AW728" s="13" t="s">
        <v>32</v>
      </c>
      <c r="AX728" s="13" t="s">
        <v>71</v>
      </c>
      <c r="AY728" s="244" t="s">
        <v>209</v>
      </c>
    </row>
    <row r="729" s="13" customFormat="1">
      <c r="A729" s="13"/>
      <c r="B729" s="234"/>
      <c r="C729" s="235"/>
      <c r="D729" s="236" t="s">
        <v>220</v>
      </c>
      <c r="E729" s="237" t="s">
        <v>19</v>
      </c>
      <c r="F729" s="238" t="s">
        <v>3732</v>
      </c>
      <c r="G729" s="235"/>
      <c r="H729" s="237" t="s">
        <v>19</v>
      </c>
      <c r="I729" s="239"/>
      <c r="J729" s="235"/>
      <c r="K729" s="235"/>
      <c r="L729" s="240"/>
      <c r="M729" s="241"/>
      <c r="N729" s="242"/>
      <c r="O729" s="242"/>
      <c r="P729" s="242"/>
      <c r="Q729" s="242"/>
      <c r="R729" s="242"/>
      <c r="S729" s="242"/>
      <c r="T729" s="24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44" t="s">
        <v>220</v>
      </c>
      <c r="AU729" s="244" t="s">
        <v>81</v>
      </c>
      <c r="AV729" s="13" t="s">
        <v>79</v>
      </c>
      <c r="AW729" s="13" t="s">
        <v>32</v>
      </c>
      <c r="AX729" s="13" t="s">
        <v>71</v>
      </c>
      <c r="AY729" s="244" t="s">
        <v>209</v>
      </c>
    </row>
    <row r="730" s="14" customFormat="1">
      <c r="A730" s="14"/>
      <c r="B730" s="245"/>
      <c r="C730" s="246"/>
      <c r="D730" s="236" t="s">
        <v>220</v>
      </c>
      <c r="E730" s="247" t="s">
        <v>19</v>
      </c>
      <c r="F730" s="248" t="s">
        <v>3735</v>
      </c>
      <c r="G730" s="246"/>
      <c r="H730" s="249">
        <v>40</v>
      </c>
      <c r="I730" s="250"/>
      <c r="J730" s="246"/>
      <c r="K730" s="246"/>
      <c r="L730" s="251"/>
      <c r="M730" s="252"/>
      <c r="N730" s="253"/>
      <c r="O730" s="253"/>
      <c r="P730" s="253"/>
      <c r="Q730" s="253"/>
      <c r="R730" s="253"/>
      <c r="S730" s="253"/>
      <c r="T730" s="25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T730" s="255" t="s">
        <v>220</v>
      </c>
      <c r="AU730" s="255" t="s">
        <v>81</v>
      </c>
      <c r="AV730" s="14" t="s">
        <v>81</v>
      </c>
      <c r="AW730" s="14" t="s">
        <v>32</v>
      </c>
      <c r="AX730" s="14" t="s">
        <v>79</v>
      </c>
      <c r="AY730" s="255" t="s">
        <v>209</v>
      </c>
    </row>
    <row r="731" s="2" customFormat="1" ht="16.5" customHeight="1">
      <c r="A731" s="41"/>
      <c r="B731" s="42"/>
      <c r="C731" s="278" t="s">
        <v>893</v>
      </c>
      <c r="D731" s="278" t="s">
        <v>681</v>
      </c>
      <c r="E731" s="279" t="s">
        <v>3736</v>
      </c>
      <c r="F731" s="280" t="s">
        <v>3737</v>
      </c>
      <c r="G731" s="281" t="s">
        <v>299</v>
      </c>
      <c r="H731" s="282">
        <v>40.799999999999997</v>
      </c>
      <c r="I731" s="283"/>
      <c r="J731" s="284">
        <f>ROUND(I731*H731,2)</f>
        <v>0</v>
      </c>
      <c r="K731" s="280" t="s">
        <v>215</v>
      </c>
      <c r="L731" s="285"/>
      <c r="M731" s="286" t="s">
        <v>19</v>
      </c>
      <c r="N731" s="287" t="s">
        <v>42</v>
      </c>
      <c r="O731" s="87"/>
      <c r="P731" s="225">
        <f>O731*H731</f>
        <v>0</v>
      </c>
      <c r="Q731" s="225">
        <v>0.056120000000000003</v>
      </c>
      <c r="R731" s="225">
        <f>Q731*H731</f>
        <v>2.2896960000000002</v>
      </c>
      <c r="S731" s="225">
        <v>0</v>
      </c>
      <c r="T731" s="226">
        <f>S731*H731</f>
        <v>0</v>
      </c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R731" s="227" t="s">
        <v>250</v>
      </c>
      <c r="AT731" s="227" t="s">
        <v>681</v>
      </c>
      <c r="AU731" s="227" t="s">
        <v>81</v>
      </c>
      <c r="AY731" s="20" t="s">
        <v>209</v>
      </c>
      <c r="BE731" s="228">
        <f>IF(N731="základní",J731,0)</f>
        <v>0</v>
      </c>
      <c r="BF731" s="228">
        <f>IF(N731="snížená",J731,0)</f>
        <v>0</v>
      </c>
      <c r="BG731" s="228">
        <f>IF(N731="zákl. přenesená",J731,0)</f>
        <v>0</v>
      </c>
      <c r="BH731" s="228">
        <f>IF(N731="sníž. přenesená",J731,0)</f>
        <v>0</v>
      </c>
      <c r="BI731" s="228">
        <f>IF(N731="nulová",J731,0)</f>
        <v>0</v>
      </c>
      <c r="BJ731" s="20" t="s">
        <v>79</v>
      </c>
      <c r="BK731" s="228">
        <f>ROUND(I731*H731,2)</f>
        <v>0</v>
      </c>
      <c r="BL731" s="20" t="s">
        <v>216</v>
      </c>
      <c r="BM731" s="227" t="s">
        <v>3738</v>
      </c>
    </row>
    <row r="732" s="14" customFormat="1">
      <c r="A732" s="14"/>
      <c r="B732" s="245"/>
      <c r="C732" s="246"/>
      <c r="D732" s="236" t="s">
        <v>220</v>
      </c>
      <c r="E732" s="246"/>
      <c r="F732" s="248" t="s">
        <v>3739</v>
      </c>
      <c r="G732" s="246"/>
      <c r="H732" s="249">
        <v>40.799999999999997</v>
      </c>
      <c r="I732" s="250"/>
      <c r="J732" s="246"/>
      <c r="K732" s="246"/>
      <c r="L732" s="251"/>
      <c r="M732" s="252"/>
      <c r="N732" s="253"/>
      <c r="O732" s="253"/>
      <c r="P732" s="253"/>
      <c r="Q732" s="253"/>
      <c r="R732" s="253"/>
      <c r="S732" s="253"/>
      <c r="T732" s="25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T732" s="255" t="s">
        <v>220</v>
      </c>
      <c r="AU732" s="255" t="s">
        <v>81</v>
      </c>
      <c r="AV732" s="14" t="s">
        <v>81</v>
      </c>
      <c r="AW732" s="14" t="s">
        <v>4</v>
      </c>
      <c r="AX732" s="14" t="s">
        <v>79</v>
      </c>
      <c r="AY732" s="255" t="s">
        <v>209</v>
      </c>
    </row>
    <row r="733" s="2" customFormat="1" ht="24.15" customHeight="1">
      <c r="A733" s="41"/>
      <c r="B733" s="42"/>
      <c r="C733" s="216" t="s">
        <v>897</v>
      </c>
      <c r="D733" s="216" t="s">
        <v>211</v>
      </c>
      <c r="E733" s="217" t="s">
        <v>3740</v>
      </c>
      <c r="F733" s="218" t="s">
        <v>3741</v>
      </c>
      <c r="G733" s="219" t="s">
        <v>299</v>
      </c>
      <c r="H733" s="220">
        <v>23</v>
      </c>
      <c r="I733" s="221"/>
      <c r="J733" s="222">
        <f>ROUND(I733*H733,2)</f>
        <v>0</v>
      </c>
      <c r="K733" s="218" t="s">
        <v>215</v>
      </c>
      <c r="L733" s="47"/>
      <c r="M733" s="223" t="s">
        <v>19</v>
      </c>
      <c r="N733" s="224" t="s">
        <v>42</v>
      </c>
      <c r="O733" s="87"/>
      <c r="P733" s="225">
        <f>O733*H733</f>
        <v>0</v>
      </c>
      <c r="Q733" s="225">
        <v>0.10095</v>
      </c>
      <c r="R733" s="225">
        <f>Q733*H733</f>
        <v>2.32185</v>
      </c>
      <c r="S733" s="225">
        <v>0</v>
      </c>
      <c r="T733" s="226">
        <f>S733*H733</f>
        <v>0</v>
      </c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R733" s="227" t="s">
        <v>216</v>
      </c>
      <c r="AT733" s="227" t="s">
        <v>211</v>
      </c>
      <c r="AU733" s="227" t="s">
        <v>81</v>
      </c>
      <c r="AY733" s="20" t="s">
        <v>209</v>
      </c>
      <c r="BE733" s="228">
        <f>IF(N733="základní",J733,0)</f>
        <v>0</v>
      </c>
      <c r="BF733" s="228">
        <f>IF(N733="snížená",J733,0)</f>
        <v>0</v>
      </c>
      <c r="BG733" s="228">
        <f>IF(N733="zákl. přenesená",J733,0)</f>
        <v>0</v>
      </c>
      <c r="BH733" s="228">
        <f>IF(N733="sníž. přenesená",J733,0)</f>
        <v>0</v>
      </c>
      <c r="BI733" s="228">
        <f>IF(N733="nulová",J733,0)</f>
        <v>0</v>
      </c>
      <c r="BJ733" s="20" t="s">
        <v>79</v>
      </c>
      <c r="BK733" s="228">
        <f>ROUND(I733*H733,2)</f>
        <v>0</v>
      </c>
      <c r="BL733" s="20" t="s">
        <v>216</v>
      </c>
      <c r="BM733" s="227" t="s">
        <v>3742</v>
      </c>
    </row>
    <row r="734" s="2" customFormat="1">
      <c r="A734" s="41"/>
      <c r="B734" s="42"/>
      <c r="C734" s="43"/>
      <c r="D734" s="229" t="s">
        <v>218</v>
      </c>
      <c r="E734" s="43"/>
      <c r="F734" s="230" t="s">
        <v>3743</v>
      </c>
      <c r="G734" s="43"/>
      <c r="H734" s="43"/>
      <c r="I734" s="231"/>
      <c r="J734" s="43"/>
      <c r="K734" s="43"/>
      <c r="L734" s="47"/>
      <c r="M734" s="232"/>
      <c r="N734" s="233"/>
      <c r="O734" s="87"/>
      <c r="P734" s="87"/>
      <c r="Q734" s="87"/>
      <c r="R734" s="87"/>
      <c r="S734" s="87"/>
      <c r="T734" s="88"/>
      <c r="U734" s="41"/>
      <c r="V734" s="41"/>
      <c r="W734" s="41"/>
      <c r="X734" s="41"/>
      <c r="Y734" s="41"/>
      <c r="Z734" s="41"/>
      <c r="AA734" s="41"/>
      <c r="AB734" s="41"/>
      <c r="AC734" s="41"/>
      <c r="AD734" s="41"/>
      <c r="AE734" s="41"/>
      <c r="AT734" s="20" t="s">
        <v>218</v>
      </c>
      <c r="AU734" s="20" t="s">
        <v>81</v>
      </c>
    </row>
    <row r="735" s="13" customFormat="1">
      <c r="A735" s="13"/>
      <c r="B735" s="234"/>
      <c r="C735" s="235"/>
      <c r="D735" s="236" t="s">
        <v>220</v>
      </c>
      <c r="E735" s="237" t="s">
        <v>19</v>
      </c>
      <c r="F735" s="238" t="s">
        <v>3165</v>
      </c>
      <c r="G735" s="235"/>
      <c r="H735" s="237" t="s">
        <v>19</v>
      </c>
      <c r="I735" s="239"/>
      <c r="J735" s="235"/>
      <c r="K735" s="235"/>
      <c r="L735" s="240"/>
      <c r="M735" s="241"/>
      <c r="N735" s="242"/>
      <c r="O735" s="242"/>
      <c r="P735" s="242"/>
      <c r="Q735" s="242"/>
      <c r="R735" s="242"/>
      <c r="S735" s="242"/>
      <c r="T735" s="24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T735" s="244" t="s">
        <v>220</v>
      </c>
      <c r="AU735" s="244" t="s">
        <v>81</v>
      </c>
      <c r="AV735" s="13" t="s">
        <v>79</v>
      </c>
      <c r="AW735" s="13" t="s">
        <v>32</v>
      </c>
      <c r="AX735" s="13" t="s">
        <v>71</v>
      </c>
      <c r="AY735" s="244" t="s">
        <v>209</v>
      </c>
    </row>
    <row r="736" s="13" customFormat="1">
      <c r="A736" s="13"/>
      <c r="B736" s="234"/>
      <c r="C736" s="235"/>
      <c r="D736" s="236" t="s">
        <v>220</v>
      </c>
      <c r="E736" s="237" t="s">
        <v>19</v>
      </c>
      <c r="F736" s="238" t="s">
        <v>3310</v>
      </c>
      <c r="G736" s="235"/>
      <c r="H736" s="237" t="s">
        <v>19</v>
      </c>
      <c r="I736" s="239"/>
      <c r="J736" s="235"/>
      <c r="K736" s="235"/>
      <c r="L736" s="240"/>
      <c r="M736" s="241"/>
      <c r="N736" s="242"/>
      <c r="O736" s="242"/>
      <c r="P736" s="242"/>
      <c r="Q736" s="242"/>
      <c r="R736" s="242"/>
      <c r="S736" s="242"/>
      <c r="T736" s="24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44" t="s">
        <v>220</v>
      </c>
      <c r="AU736" s="244" t="s">
        <v>81</v>
      </c>
      <c r="AV736" s="13" t="s">
        <v>79</v>
      </c>
      <c r="AW736" s="13" t="s">
        <v>32</v>
      </c>
      <c r="AX736" s="13" t="s">
        <v>71</v>
      </c>
      <c r="AY736" s="244" t="s">
        <v>209</v>
      </c>
    </row>
    <row r="737" s="13" customFormat="1">
      <c r="A737" s="13"/>
      <c r="B737" s="234"/>
      <c r="C737" s="235"/>
      <c r="D737" s="236" t="s">
        <v>220</v>
      </c>
      <c r="E737" s="237" t="s">
        <v>19</v>
      </c>
      <c r="F737" s="238" t="s">
        <v>3732</v>
      </c>
      <c r="G737" s="235"/>
      <c r="H737" s="237" t="s">
        <v>19</v>
      </c>
      <c r="I737" s="239"/>
      <c r="J737" s="235"/>
      <c r="K737" s="235"/>
      <c r="L737" s="240"/>
      <c r="M737" s="241"/>
      <c r="N737" s="242"/>
      <c r="O737" s="242"/>
      <c r="P737" s="242"/>
      <c r="Q737" s="242"/>
      <c r="R737" s="242"/>
      <c r="S737" s="242"/>
      <c r="T737" s="24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244" t="s">
        <v>220</v>
      </c>
      <c r="AU737" s="244" t="s">
        <v>81</v>
      </c>
      <c r="AV737" s="13" t="s">
        <v>79</v>
      </c>
      <c r="AW737" s="13" t="s">
        <v>32</v>
      </c>
      <c r="AX737" s="13" t="s">
        <v>71</v>
      </c>
      <c r="AY737" s="244" t="s">
        <v>209</v>
      </c>
    </row>
    <row r="738" s="14" customFormat="1">
      <c r="A738" s="14"/>
      <c r="B738" s="245"/>
      <c r="C738" s="246"/>
      <c r="D738" s="236" t="s">
        <v>220</v>
      </c>
      <c r="E738" s="247" t="s">
        <v>19</v>
      </c>
      <c r="F738" s="248" t="s">
        <v>3744</v>
      </c>
      <c r="G738" s="246"/>
      <c r="H738" s="249">
        <v>23</v>
      </c>
      <c r="I738" s="250"/>
      <c r="J738" s="246"/>
      <c r="K738" s="246"/>
      <c r="L738" s="251"/>
      <c r="M738" s="252"/>
      <c r="N738" s="253"/>
      <c r="O738" s="253"/>
      <c r="P738" s="253"/>
      <c r="Q738" s="253"/>
      <c r="R738" s="253"/>
      <c r="S738" s="253"/>
      <c r="T738" s="25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T738" s="255" t="s">
        <v>220</v>
      </c>
      <c r="AU738" s="255" t="s">
        <v>81</v>
      </c>
      <c r="AV738" s="14" t="s">
        <v>81</v>
      </c>
      <c r="AW738" s="14" t="s">
        <v>32</v>
      </c>
      <c r="AX738" s="14" t="s">
        <v>79</v>
      </c>
      <c r="AY738" s="255" t="s">
        <v>209</v>
      </c>
    </row>
    <row r="739" s="13" customFormat="1">
      <c r="A739" s="13"/>
      <c r="B739" s="234"/>
      <c r="C739" s="235"/>
      <c r="D739" s="236" t="s">
        <v>220</v>
      </c>
      <c r="E739" s="237" t="s">
        <v>19</v>
      </c>
      <c r="F739" s="238" t="s">
        <v>3745</v>
      </c>
      <c r="G739" s="235"/>
      <c r="H739" s="237" t="s">
        <v>19</v>
      </c>
      <c r="I739" s="239"/>
      <c r="J739" s="235"/>
      <c r="K739" s="235"/>
      <c r="L739" s="240"/>
      <c r="M739" s="241"/>
      <c r="N739" s="242"/>
      <c r="O739" s="242"/>
      <c r="P739" s="242"/>
      <c r="Q739" s="242"/>
      <c r="R739" s="242"/>
      <c r="S739" s="242"/>
      <c r="T739" s="24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T739" s="244" t="s">
        <v>220</v>
      </c>
      <c r="AU739" s="244" t="s">
        <v>81</v>
      </c>
      <c r="AV739" s="13" t="s">
        <v>79</v>
      </c>
      <c r="AW739" s="13" t="s">
        <v>32</v>
      </c>
      <c r="AX739" s="13" t="s">
        <v>71</v>
      </c>
      <c r="AY739" s="244" t="s">
        <v>209</v>
      </c>
    </row>
    <row r="740" s="2" customFormat="1" ht="16.5" customHeight="1">
      <c r="A740" s="41"/>
      <c r="B740" s="42"/>
      <c r="C740" s="278" t="s">
        <v>901</v>
      </c>
      <c r="D740" s="278" t="s">
        <v>681</v>
      </c>
      <c r="E740" s="279" t="s">
        <v>3746</v>
      </c>
      <c r="F740" s="280" t="s">
        <v>3747</v>
      </c>
      <c r="G740" s="281" t="s">
        <v>299</v>
      </c>
      <c r="H740" s="282">
        <v>23.460000000000001</v>
      </c>
      <c r="I740" s="283"/>
      <c r="J740" s="284">
        <f>ROUND(I740*H740,2)</f>
        <v>0</v>
      </c>
      <c r="K740" s="280" t="s">
        <v>215</v>
      </c>
      <c r="L740" s="285"/>
      <c r="M740" s="286" t="s">
        <v>19</v>
      </c>
      <c r="N740" s="287" t="s">
        <v>42</v>
      </c>
      <c r="O740" s="87"/>
      <c r="P740" s="225">
        <f>O740*H740</f>
        <v>0</v>
      </c>
      <c r="Q740" s="225">
        <v>0.028000000000000001</v>
      </c>
      <c r="R740" s="225">
        <f>Q740*H740</f>
        <v>0.65688000000000002</v>
      </c>
      <c r="S740" s="225">
        <v>0</v>
      </c>
      <c r="T740" s="226">
        <f>S740*H740</f>
        <v>0</v>
      </c>
      <c r="U740" s="41"/>
      <c r="V740" s="41"/>
      <c r="W740" s="41"/>
      <c r="X740" s="41"/>
      <c r="Y740" s="41"/>
      <c r="Z740" s="41"/>
      <c r="AA740" s="41"/>
      <c r="AB740" s="41"/>
      <c r="AC740" s="41"/>
      <c r="AD740" s="41"/>
      <c r="AE740" s="41"/>
      <c r="AR740" s="227" t="s">
        <v>250</v>
      </c>
      <c r="AT740" s="227" t="s">
        <v>681</v>
      </c>
      <c r="AU740" s="227" t="s">
        <v>81</v>
      </c>
      <c r="AY740" s="20" t="s">
        <v>209</v>
      </c>
      <c r="BE740" s="228">
        <f>IF(N740="základní",J740,0)</f>
        <v>0</v>
      </c>
      <c r="BF740" s="228">
        <f>IF(N740="snížená",J740,0)</f>
        <v>0</v>
      </c>
      <c r="BG740" s="228">
        <f>IF(N740="zákl. přenesená",J740,0)</f>
        <v>0</v>
      </c>
      <c r="BH740" s="228">
        <f>IF(N740="sníž. přenesená",J740,0)</f>
        <v>0</v>
      </c>
      <c r="BI740" s="228">
        <f>IF(N740="nulová",J740,0)</f>
        <v>0</v>
      </c>
      <c r="BJ740" s="20" t="s">
        <v>79</v>
      </c>
      <c r="BK740" s="228">
        <f>ROUND(I740*H740,2)</f>
        <v>0</v>
      </c>
      <c r="BL740" s="20" t="s">
        <v>216</v>
      </c>
      <c r="BM740" s="227" t="s">
        <v>3748</v>
      </c>
    </row>
    <row r="741" s="14" customFormat="1">
      <c r="A741" s="14"/>
      <c r="B741" s="245"/>
      <c r="C741" s="246"/>
      <c r="D741" s="236" t="s">
        <v>220</v>
      </c>
      <c r="E741" s="246"/>
      <c r="F741" s="248" t="s">
        <v>3749</v>
      </c>
      <c r="G741" s="246"/>
      <c r="H741" s="249">
        <v>23.460000000000001</v>
      </c>
      <c r="I741" s="250"/>
      <c r="J741" s="246"/>
      <c r="K741" s="246"/>
      <c r="L741" s="251"/>
      <c r="M741" s="252"/>
      <c r="N741" s="253"/>
      <c r="O741" s="253"/>
      <c r="P741" s="253"/>
      <c r="Q741" s="253"/>
      <c r="R741" s="253"/>
      <c r="S741" s="253"/>
      <c r="T741" s="25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T741" s="255" t="s">
        <v>220</v>
      </c>
      <c r="AU741" s="255" t="s">
        <v>81</v>
      </c>
      <c r="AV741" s="14" t="s">
        <v>81</v>
      </c>
      <c r="AW741" s="14" t="s">
        <v>4</v>
      </c>
      <c r="AX741" s="14" t="s">
        <v>79</v>
      </c>
      <c r="AY741" s="255" t="s">
        <v>209</v>
      </c>
    </row>
    <row r="742" s="2" customFormat="1" ht="16.5" customHeight="1">
      <c r="A742" s="41"/>
      <c r="B742" s="42"/>
      <c r="C742" s="216" t="s">
        <v>905</v>
      </c>
      <c r="D742" s="216" t="s">
        <v>211</v>
      </c>
      <c r="E742" s="217" t="s">
        <v>3750</v>
      </c>
      <c r="F742" s="218" t="s">
        <v>3751</v>
      </c>
      <c r="G742" s="219" t="s">
        <v>258</v>
      </c>
      <c r="H742" s="220">
        <v>72</v>
      </c>
      <c r="I742" s="221"/>
      <c r="J742" s="222">
        <f>ROUND(I742*H742,2)</f>
        <v>0</v>
      </c>
      <c r="K742" s="218" t="s">
        <v>215</v>
      </c>
      <c r="L742" s="47"/>
      <c r="M742" s="223" t="s">
        <v>19</v>
      </c>
      <c r="N742" s="224" t="s">
        <v>42</v>
      </c>
      <c r="O742" s="87"/>
      <c r="P742" s="225">
        <f>O742*H742</f>
        <v>0</v>
      </c>
      <c r="Q742" s="225">
        <v>0.00046999999999999999</v>
      </c>
      <c r="R742" s="225">
        <f>Q742*H742</f>
        <v>0.033840000000000002</v>
      </c>
      <c r="S742" s="225">
        <v>0</v>
      </c>
      <c r="T742" s="226">
        <f>S742*H742</f>
        <v>0</v>
      </c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R742" s="227" t="s">
        <v>216</v>
      </c>
      <c r="AT742" s="227" t="s">
        <v>211</v>
      </c>
      <c r="AU742" s="227" t="s">
        <v>81</v>
      </c>
      <c r="AY742" s="20" t="s">
        <v>209</v>
      </c>
      <c r="BE742" s="228">
        <f>IF(N742="základní",J742,0)</f>
        <v>0</v>
      </c>
      <c r="BF742" s="228">
        <f>IF(N742="snížená",J742,0)</f>
        <v>0</v>
      </c>
      <c r="BG742" s="228">
        <f>IF(N742="zákl. přenesená",J742,0)</f>
        <v>0</v>
      </c>
      <c r="BH742" s="228">
        <f>IF(N742="sníž. přenesená",J742,0)</f>
        <v>0</v>
      </c>
      <c r="BI742" s="228">
        <f>IF(N742="nulová",J742,0)</f>
        <v>0</v>
      </c>
      <c r="BJ742" s="20" t="s">
        <v>79</v>
      </c>
      <c r="BK742" s="228">
        <f>ROUND(I742*H742,2)</f>
        <v>0</v>
      </c>
      <c r="BL742" s="20" t="s">
        <v>216</v>
      </c>
      <c r="BM742" s="227" t="s">
        <v>3752</v>
      </c>
    </row>
    <row r="743" s="2" customFormat="1">
      <c r="A743" s="41"/>
      <c r="B743" s="42"/>
      <c r="C743" s="43"/>
      <c r="D743" s="229" t="s">
        <v>218</v>
      </c>
      <c r="E743" s="43"/>
      <c r="F743" s="230" t="s">
        <v>3753</v>
      </c>
      <c r="G743" s="43"/>
      <c r="H743" s="43"/>
      <c r="I743" s="231"/>
      <c r="J743" s="43"/>
      <c r="K743" s="43"/>
      <c r="L743" s="47"/>
      <c r="M743" s="232"/>
      <c r="N743" s="233"/>
      <c r="O743" s="87"/>
      <c r="P743" s="87"/>
      <c r="Q743" s="87"/>
      <c r="R743" s="87"/>
      <c r="S743" s="87"/>
      <c r="T743" s="88"/>
      <c r="U743" s="41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T743" s="20" t="s">
        <v>218</v>
      </c>
      <c r="AU743" s="20" t="s">
        <v>81</v>
      </c>
    </row>
    <row r="744" s="13" customFormat="1">
      <c r="A744" s="13"/>
      <c r="B744" s="234"/>
      <c r="C744" s="235"/>
      <c r="D744" s="236" t="s">
        <v>220</v>
      </c>
      <c r="E744" s="237" t="s">
        <v>19</v>
      </c>
      <c r="F744" s="238" t="s">
        <v>3165</v>
      </c>
      <c r="G744" s="235"/>
      <c r="H744" s="237" t="s">
        <v>19</v>
      </c>
      <c r="I744" s="239"/>
      <c r="J744" s="235"/>
      <c r="K744" s="235"/>
      <c r="L744" s="240"/>
      <c r="M744" s="241"/>
      <c r="N744" s="242"/>
      <c r="O744" s="242"/>
      <c r="P744" s="242"/>
      <c r="Q744" s="242"/>
      <c r="R744" s="242"/>
      <c r="S744" s="242"/>
      <c r="T744" s="24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T744" s="244" t="s">
        <v>220</v>
      </c>
      <c r="AU744" s="244" t="s">
        <v>81</v>
      </c>
      <c r="AV744" s="13" t="s">
        <v>79</v>
      </c>
      <c r="AW744" s="13" t="s">
        <v>32</v>
      </c>
      <c r="AX744" s="13" t="s">
        <v>71</v>
      </c>
      <c r="AY744" s="244" t="s">
        <v>209</v>
      </c>
    </row>
    <row r="745" s="13" customFormat="1">
      <c r="A745" s="13"/>
      <c r="B745" s="234"/>
      <c r="C745" s="235"/>
      <c r="D745" s="236" t="s">
        <v>220</v>
      </c>
      <c r="E745" s="237" t="s">
        <v>19</v>
      </c>
      <c r="F745" s="238" t="s">
        <v>3316</v>
      </c>
      <c r="G745" s="235"/>
      <c r="H745" s="237" t="s">
        <v>19</v>
      </c>
      <c r="I745" s="239"/>
      <c r="J745" s="235"/>
      <c r="K745" s="235"/>
      <c r="L745" s="240"/>
      <c r="M745" s="241"/>
      <c r="N745" s="242"/>
      <c r="O745" s="242"/>
      <c r="P745" s="242"/>
      <c r="Q745" s="242"/>
      <c r="R745" s="242"/>
      <c r="S745" s="242"/>
      <c r="T745" s="24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T745" s="244" t="s">
        <v>220</v>
      </c>
      <c r="AU745" s="244" t="s">
        <v>81</v>
      </c>
      <c r="AV745" s="13" t="s">
        <v>79</v>
      </c>
      <c r="AW745" s="13" t="s">
        <v>32</v>
      </c>
      <c r="AX745" s="13" t="s">
        <v>71</v>
      </c>
      <c r="AY745" s="244" t="s">
        <v>209</v>
      </c>
    </row>
    <row r="746" s="14" customFormat="1">
      <c r="A746" s="14"/>
      <c r="B746" s="245"/>
      <c r="C746" s="246"/>
      <c r="D746" s="236" t="s">
        <v>220</v>
      </c>
      <c r="E746" s="247" t="s">
        <v>19</v>
      </c>
      <c r="F746" s="248" t="s">
        <v>3754</v>
      </c>
      <c r="G746" s="246"/>
      <c r="H746" s="249">
        <v>72</v>
      </c>
      <c r="I746" s="250"/>
      <c r="J746" s="246"/>
      <c r="K746" s="246"/>
      <c r="L746" s="251"/>
      <c r="M746" s="252"/>
      <c r="N746" s="253"/>
      <c r="O746" s="253"/>
      <c r="P746" s="253"/>
      <c r="Q746" s="253"/>
      <c r="R746" s="253"/>
      <c r="S746" s="253"/>
      <c r="T746" s="25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T746" s="255" t="s">
        <v>220</v>
      </c>
      <c r="AU746" s="255" t="s">
        <v>81</v>
      </c>
      <c r="AV746" s="14" t="s">
        <v>81</v>
      </c>
      <c r="AW746" s="14" t="s">
        <v>32</v>
      </c>
      <c r="AX746" s="14" t="s">
        <v>71</v>
      </c>
      <c r="AY746" s="255" t="s">
        <v>209</v>
      </c>
    </row>
    <row r="747" s="15" customFormat="1">
      <c r="A747" s="15"/>
      <c r="B747" s="256"/>
      <c r="C747" s="257"/>
      <c r="D747" s="236" t="s">
        <v>220</v>
      </c>
      <c r="E747" s="258" t="s">
        <v>19</v>
      </c>
      <c r="F747" s="259" t="s">
        <v>271</v>
      </c>
      <c r="G747" s="257"/>
      <c r="H747" s="260">
        <v>72</v>
      </c>
      <c r="I747" s="261"/>
      <c r="J747" s="257"/>
      <c r="K747" s="257"/>
      <c r="L747" s="262"/>
      <c r="M747" s="263"/>
      <c r="N747" s="264"/>
      <c r="O747" s="264"/>
      <c r="P747" s="264"/>
      <c r="Q747" s="264"/>
      <c r="R747" s="264"/>
      <c r="S747" s="264"/>
      <c r="T747" s="26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T747" s="266" t="s">
        <v>220</v>
      </c>
      <c r="AU747" s="266" t="s">
        <v>81</v>
      </c>
      <c r="AV747" s="15" t="s">
        <v>216</v>
      </c>
      <c r="AW747" s="15" t="s">
        <v>32</v>
      </c>
      <c r="AX747" s="15" t="s">
        <v>79</v>
      </c>
      <c r="AY747" s="266" t="s">
        <v>209</v>
      </c>
    </row>
    <row r="748" s="2" customFormat="1" ht="24.15" customHeight="1">
      <c r="A748" s="41"/>
      <c r="B748" s="42"/>
      <c r="C748" s="216" t="s">
        <v>909</v>
      </c>
      <c r="D748" s="216" t="s">
        <v>211</v>
      </c>
      <c r="E748" s="217" t="s">
        <v>3755</v>
      </c>
      <c r="F748" s="218" t="s">
        <v>3756</v>
      </c>
      <c r="G748" s="219" t="s">
        <v>362</v>
      </c>
      <c r="H748" s="220">
        <v>30</v>
      </c>
      <c r="I748" s="221"/>
      <c r="J748" s="222">
        <f>ROUND(I748*H748,2)</f>
        <v>0</v>
      </c>
      <c r="K748" s="218" t="s">
        <v>215</v>
      </c>
      <c r="L748" s="47"/>
      <c r="M748" s="223" t="s">
        <v>19</v>
      </c>
      <c r="N748" s="224" t="s">
        <v>42</v>
      </c>
      <c r="O748" s="87"/>
      <c r="P748" s="225">
        <f>O748*H748</f>
        <v>0</v>
      </c>
      <c r="Q748" s="225">
        <v>0</v>
      </c>
      <c r="R748" s="225">
        <f>Q748*H748</f>
        <v>0</v>
      </c>
      <c r="S748" s="225">
        <v>0</v>
      </c>
      <c r="T748" s="226">
        <f>S748*H748</f>
        <v>0</v>
      </c>
      <c r="U748" s="41"/>
      <c r="V748" s="41"/>
      <c r="W748" s="41"/>
      <c r="X748" s="41"/>
      <c r="Y748" s="41"/>
      <c r="Z748" s="41"/>
      <c r="AA748" s="41"/>
      <c r="AB748" s="41"/>
      <c r="AC748" s="41"/>
      <c r="AD748" s="41"/>
      <c r="AE748" s="41"/>
      <c r="AR748" s="227" t="s">
        <v>216</v>
      </c>
      <c r="AT748" s="227" t="s">
        <v>211</v>
      </c>
      <c r="AU748" s="227" t="s">
        <v>81</v>
      </c>
      <c r="AY748" s="20" t="s">
        <v>209</v>
      </c>
      <c r="BE748" s="228">
        <f>IF(N748="základní",J748,0)</f>
        <v>0</v>
      </c>
      <c r="BF748" s="228">
        <f>IF(N748="snížená",J748,0)</f>
        <v>0</v>
      </c>
      <c r="BG748" s="228">
        <f>IF(N748="zákl. přenesená",J748,0)</f>
        <v>0</v>
      </c>
      <c r="BH748" s="228">
        <f>IF(N748="sníž. přenesená",J748,0)</f>
        <v>0</v>
      </c>
      <c r="BI748" s="228">
        <f>IF(N748="nulová",J748,0)</f>
        <v>0</v>
      </c>
      <c r="BJ748" s="20" t="s">
        <v>79</v>
      </c>
      <c r="BK748" s="228">
        <f>ROUND(I748*H748,2)</f>
        <v>0</v>
      </c>
      <c r="BL748" s="20" t="s">
        <v>216</v>
      </c>
      <c r="BM748" s="227" t="s">
        <v>3757</v>
      </c>
    </row>
    <row r="749" s="2" customFormat="1">
      <c r="A749" s="41"/>
      <c r="B749" s="42"/>
      <c r="C749" s="43"/>
      <c r="D749" s="229" t="s">
        <v>218</v>
      </c>
      <c r="E749" s="43"/>
      <c r="F749" s="230" t="s">
        <v>3758</v>
      </c>
      <c r="G749" s="43"/>
      <c r="H749" s="43"/>
      <c r="I749" s="231"/>
      <c r="J749" s="43"/>
      <c r="K749" s="43"/>
      <c r="L749" s="47"/>
      <c r="M749" s="232"/>
      <c r="N749" s="233"/>
      <c r="O749" s="87"/>
      <c r="P749" s="87"/>
      <c r="Q749" s="87"/>
      <c r="R749" s="87"/>
      <c r="S749" s="87"/>
      <c r="T749" s="88"/>
      <c r="U749" s="41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T749" s="20" t="s">
        <v>218</v>
      </c>
      <c r="AU749" s="20" t="s">
        <v>81</v>
      </c>
    </row>
    <row r="750" s="13" customFormat="1">
      <c r="A750" s="13"/>
      <c r="B750" s="234"/>
      <c r="C750" s="235"/>
      <c r="D750" s="236" t="s">
        <v>220</v>
      </c>
      <c r="E750" s="237" t="s">
        <v>19</v>
      </c>
      <c r="F750" s="238" t="s">
        <v>221</v>
      </c>
      <c r="G750" s="235"/>
      <c r="H750" s="237" t="s">
        <v>19</v>
      </c>
      <c r="I750" s="239"/>
      <c r="J750" s="235"/>
      <c r="K750" s="235"/>
      <c r="L750" s="240"/>
      <c r="M750" s="241"/>
      <c r="N750" s="242"/>
      <c r="O750" s="242"/>
      <c r="P750" s="242"/>
      <c r="Q750" s="242"/>
      <c r="R750" s="242"/>
      <c r="S750" s="242"/>
      <c r="T750" s="24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T750" s="244" t="s">
        <v>220</v>
      </c>
      <c r="AU750" s="244" t="s">
        <v>81</v>
      </c>
      <c r="AV750" s="13" t="s">
        <v>79</v>
      </c>
      <c r="AW750" s="13" t="s">
        <v>32</v>
      </c>
      <c r="AX750" s="13" t="s">
        <v>71</v>
      </c>
      <c r="AY750" s="244" t="s">
        <v>209</v>
      </c>
    </row>
    <row r="751" s="14" customFormat="1">
      <c r="A751" s="14"/>
      <c r="B751" s="245"/>
      <c r="C751" s="246"/>
      <c r="D751" s="236" t="s">
        <v>220</v>
      </c>
      <c r="E751" s="247" t="s">
        <v>19</v>
      </c>
      <c r="F751" s="248" t="s">
        <v>3759</v>
      </c>
      <c r="G751" s="246"/>
      <c r="H751" s="249">
        <v>30</v>
      </c>
      <c r="I751" s="250"/>
      <c r="J751" s="246"/>
      <c r="K751" s="246"/>
      <c r="L751" s="251"/>
      <c r="M751" s="252"/>
      <c r="N751" s="253"/>
      <c r="O751" s="253"/>
      <c r="P751" s="253"/>
      <c r="Q751" s="253"/>
      <c r="R751" s="253"/>
      <c r="S751" s="253"/>
      <c r="T751" s="25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T751" s="255" t="s">
        <v>220</v>
      </c>
      <c r="AU751" s="255" t="s">
        <v>81</v>
      </c>
      <c r="AV751" s="14" t="s">
        <v>81</v>
      </c>
      <c r="AW751" s="14" t="s">
        <v>32</v>
      </c>
      <c r="AX751" s="14" t="s">
        <v>79</v>
      </c>
      <c r="AY751" s="255" t="s">
        <v>209</v>
      </c>
    </row>
    <row r="752" s="2" customFormat="1" ht="16.5" customHeight="1">
      <c r="A752" s="41"/>
      <c r="B752" s="42"/>
      <c r="C752" s="278" t="s">
        <v>913</v>
      </c>
      <c r="D752" s="278" t="s">
        <v>681</v>
      </c>
      <c r="E752" s="279" t="s">
        <v>3760</v>
      </c>
      <c r="F752" s="280" t="s">
        <v>3761</v>
      </c>
      <c r="G752" s="281" t="s">
        <v>362</v>
      </c>
      <c r="H752" s="282">
        <v>30.899999999999999</v>
      </c>
      <c r="I752" s="283"/>
      <c r="J752" s="284">
        <f>ROUND(I752*H752,2)</f>
        <v>0</v>
      </c>
      <c r="K752" s="280" t="s">
        <v>215</v>
      </c>
      <c r="L752" s="285"/>
      <c r="M752" s="286" t="s">
        <v>19</v>
      </c>
      <c r="N752" s="287" t="s">
        <v>42</v>
      </c>
      <c r="O752" s="87"/>
      <c r="P752" s="225">
        <f>O752*H752</f>
        <v>0</v>
      </c>
      <c r="Q752" s="225">
        <v>0</v>
      </c>
      <c r="R752" s="225">
        <f>Q752*H752</f>
        <v>0</v>
      </c>
      <c r="S752" s="225">
        <v>0</v>
      </c>
      <c r="T752" s="226">
        <f>S752*H752</f>
        <v>0</v>
      </c>
      <c r="U752" s="41"/>
      <c r="V752" s="41"/>
      <c r="W752" s="41"/>
      <c r="X752" s="41"/>
      <c r="Y752" s="41"/>
      <c r="Z752" s="41"/>
      <c r="AA752" s="41"/>
      <c r="AB752" s="41"/>
      <c r="AC752" s="41"/>
      <c r="AD752" s="41"/>
      <c r="AE752" s="41"/>
      <c r="AR752" s="227" t="s">
        <v>250</v>
      </c>
      <c r="AT752" s="227" t="s">
        <v>681</v>
      </c>
      <c r="AU752" s="227" t="s">
        <v>81</v>
      </c>
      <c r="AY752" s="20" t="s">
        <v>209</v>
      </c>
      <c r="BE752" s="228">
        <f>IF(N752="základní",J752,0)</f>
        <v>0</v>
      </c>
      <c r="BF752" s="228">
        <f>IF(N752="snížená",J752,0)</f>
        <v>0</v>
      </c>
      <c r="BG752" s="228">
        <f>IF(N752="zákl. přenesená",J752,0)</f>
        <v>0</v>
      </c>
      <c r="BH752" s="228">
        <f>IF(N752="sníž. přenesená",J752,0)</f>
        <v>0</v>
      </c>
      <c r="BI752" s="228">
        <f>IF(N752="nulová",J752,0)</f>
        <v>0</v>
      </c>
      <c r="BJ752" s="20" t="s">
        <v>79</v>
      </c>
      <c r="BK752" s="228">
        <f>ROUND(I752*H752,2)</f>
        <v>0</v>
      </c>
      <c r="BL752" s="20" t="s">
        <v>216</v>
      </c>
      <c r="BM752" s="227" t="s">
        <v>3762</v>
      </c>
    </row>
    <row r="753" s="14" customFormat="1">
      <c r="A753" s="14"/>
      <c r="B753" s="245"/>
      <c r="C753" s="246"/>
      <c r="D753" s="236" t="s">
        <v>220</v>
      </c>
      <c r="E753" s="246"/>
      <c r="F753" s="248" t="s">
        <v>3763</v>
      </c>
      <c r="G753" s="246"/>
      <c r="H753" s="249">
        <v>30.899999999999999</v>
      </c>
      <c r="I753" s="250"/>
      <c r="J753" s="246"/>
      <c r="K753" s="246"/>
      <c r="L753" s="251"/>
      <c r="M753" s="252"/>
      <c r="N753" s="253"/>
      <c r="O753" s="253"/>
      <c r="P753" s="253"/>
      <c r="Q753" s="253"/>
      <c r="R753" s="253"/>
      <c r="S753" s="253"/>
      <c r="T753" s="25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T753" s="255" t="s">
        <v>220</v>
      </c>
      <c r="AU753" s="255" t="s">
        <v>81</v>
      </c>
      <c r="AV753" s="14" t="s">
        <v>81</v>
      </c>
      <c r="AW753" s="14" t="s">
        <v>4</v>
      </c>
      <c r="AX753" s="14" t="s">
        <v>79</v>
      </c>
      <c r="AY753" s="255" t="s">
        <v>209</v>
      </c>
    </row>
    <row r="754" s="2" customFormat="1" ht="24.15" customHeight="1">
      <c r="A754" s="41"/>
      <c r="B754" s="42"/>
      <c r="C754" s="216" t="s">
        <v>918</v>
      </c>
      <c r="D754" s="216" t="s">
        <v>211</v>
      </c>
      <c r="E754" s="217" t="s">
        <v>3764</v>
      </c>
      <c r="F754" s="218" t="s">
        <v>3765</v>
      </c>
      <c r="G754" s="219" t="s">
        <v>362</v>
      </c>
      <c r="H754" s="220">
        <v>0.0080000000000000002</v>
      </c>
      <c r="I754" s="221"/>
      <c r="J754" s="222">
        <f>ROUND(I754*H754,2)</f>
        <v>0</v>
      </c>
      <c r="K754" s="218" t="s">
        <v>215</v>
      </c>
      <c r="L754" s="47"/>
      <c r="M754" s="223" t="s">
        <v>19</v>
      </c>
      <c r="N754" s="224" t="s">
        <v>42</v>
      </c>
      <c r="O754" s="87"/>
      <c r="P754" s="225">
        <f>O754*H754</f>
        <v>0</v>
      </c>
      <c r="Q754" s="225">
        <v>2.62771</v>
      </c>
      <c r="R754" s="225">
        <f>Q754*H754</f>
        <v>0.021021680000000001</v>
      </c>
      <c r="S754" s="225">
        <v>0</v>
      </c>
      <c r="T754" s="226">
        <f>S754*H754</f>
        <v>0</v>
      </c>
      <c r="U754" s="41"/>
      <c r="V754" s="41"/>
      <c r="W754" s="41"/>
      <c r="X754" s="41"/>
      <c r="Y754" s="41"/>
      <c r="Z754" s="41"/>
      <c r="AA754" s="41"/>
      <c r="AB754" s="41"/>
      <c r="AC754" s="41"/>
      <c r="AD754" s="41"/>
      <c r="AE754" s="41"/>
      <c r="AR754" s="227" t="s">
        <v>216</v>
      </c>
      <c r="AT754" s="227" t="s">
        <v>211</v>
      </c>
      <c r="AU754" s="227" t="s">
        <v>81</v>
      </c>
      <c r="AY754" s="20" t="s">
        <v>209</v>
      </c>
      <c r="BE754" s="228">
        <f>IF(N754="základní",J754,0)</f>
        <v>0</v>
      </c>
      <c r="BF754" s="228">
        <f>IF(N754="snížená",J754,0)</f>
        <v>0</v>
      </c>
      <c r="BG754" s="228">
        <f>IF(N754="zákl. přenesená",J754,0)</f>
        <v>0</v>
      </c>
      <c r="BH754" s="228">
        <f>IF(N754="sníž. přenesená",J754,0)</f>
        <v>0</v>
      </c>
      <c r="BI754" s="228">
        <f>IF(N754="nulová",J754,0)</f>
        <v>0</v>
      </c>
      <c r="BJ754" s="20" t="s">
        <v>79</v>
      </c>
      <c r="BK754" s="228">
        <f>ROUND(I754*H754,2)</f>
        <v>0</v>
      </c>
      <c r="BL754" s="20" t="s">
        <v>216</v>
      </c>
      <c r="BM754" s="227" t="s">
        <v>3766</v>
      </c>
    </row>
    <row r="755" s="2" customFormat="1">
      <c r="A755" s="41"/>
      <c r="B755" s="42"/>
      <c r="C755" s="43"/>
      <c r="D755" s="229" t="s">
        <v>218</v>
      </c>
      <c r="E755" s="43"/>
      <c r="F755" s="230" t="s">
        <v>3767</v>
      </c>
      <c r="G755" s="43"/>
      <c r="H755" s="43"/>
      <c r="I755" s="231"/>
      <c r="J755" s="43"/>
      <c r="K755" s="43"/>
      <c r="L755" s="47"/>
      <c r="M755" s="232"/>
      <c r="N755" s="233"/>
      <c r="O755" s="87"/>
      <c r="P755" s="87"/>
      <c r="Q755" s="87"/>
      <c r="R755" s="87"/>
      <c r="S755" s="87"/>
      <c r="T755" s="88"/>
      <c r="U755" s="41"/>
      <c r="V755" s="41"/>
      <c r="W755" s="41"/>
      <c r="X755" s="41"/>
      <c r="Y755" s="41"/>
      <c r="Z755" s="41"/>
      <c r="AA755" s="41"/>
      <c r="AB755" s="41"/>
      <c r="AC755" s="41"/>
      <c r="AD755" s="41"/>
      <c r="AE755" s="41"/>
      <c r="AT755" s="20" t="s">
        <v>218</v>
      </c>
      <c r="AU755" s="20" t="s">
        <v>81</v>
      </c>
    </row>
    <row r="756" s="13" customFormat="1">
      <c r="A756" s="13"/>
      <c r="B756" s="234"/>
      <c r="C756" s="235"/>
      <c r="D756" s="236" t="s">
        <v>220</v>
      </c>
      <c r="E756" s="237" t="s">
        <v>19</v>
      </c>
      <c r="F756" s="238" t="s">
        <v>3768</v>
      </c>
      <c r="G756" s="235"/>
      <c r="H756" s="237" t="s">
        <v>19</v>
      </c>
      <c r="I756" s="239"/>
      <c r="J756" s="235"/>
      <c r="K756" s="235"/>
      <c r="L756" s="240"/>
      <c r="M756" s="241"/>
      <c r="N756" s="242"/>
      <c r="O756" s="242"/>
      <c r="P756" s="242"/>
      <c r="Q756" s="242"/>
      <c r="R756" s="242"/>
      <c r="S756" s="242"/>
      <c r="T756" s="24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T756" s="244" t="s">
        <v>220</v>
      </c>
      <c r="AU756" s="244" t="s">
        <v>81</v>
      </c>
      <c r="AV756" s="13" t="s">
        <v>79</v>
      </c>
      <c r="AW756" s="13" t="s">
        <v>32</v>
      </c>
      <c r="AX756" s="13" t="s">
        <v>71</v>
      </c>
      <c r="AY756" s="244" t="s">
        <v>209</v>
      </c>
    </row>
    <row r="757" s="13" customFormat="1">
      <c r="A757" s="13"/>
      <c r="B757" s="234"/>
      <c r="C757" s="235"/>
      <c r="D757" s="236" t="s">
        <v>220</v>
      </c>
      <c r="E757" s="237" t="s">
        <v>19</v>
      </c>
      <c r="F757" s="238" t="s">
        <v>3769</v>
      </c>
      <c r="G757" s="235"/>
      <c r="H757" s="237" t="s">
        <v>19</v>
      </c>
      <c r="I757" s="239"/>
      <c r="J757" s="235"/>
      <c r="K757" s="235"/>
      <c r="L757" s="240"/>
      <c r="M757" s="241"/>
      <c r="N757" s="242"/>
      <c r="O757" s="242"/>
      <c r="P757" s="242"/>
      <c r="Q757" s="242"/>
      <c r="R757" s="242"/>
      <c r="S757" s="242"/>
      <c r="T757" s="24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T757" s="244" t="s">
        <v>220</v>
      </c>
      <c r="AU757" s="244" t="s">
        <v>81</v>
      </c>
      <c r="AV757" s="13" t="s">
        <v>79</v>
      </c>
      <c r="AW757" s="13" t="s">
        <v>32</v>
      </c>
      <c r="AX757" s="13" t="s">
        <v>71</v>
      </c>
      <c r="AY757" s="244" t="s">
        <v>209</v>
      </c>
    </row>
    <row r="758" s="13" customFormat="1">
      <c r="A758" s="13"/>
      <c r="B758" s="234"/>
      <c r="C758" s="235"/>
      <c r="D758" s="236" t="s">
        <v>220</v>
      </c>
      <c r="E758" s="237" t="s">
        <v>19</v>
      </c>
      <c r="F758" s="238" t="s">
        <v>3770</v>
      </c>
      <c r="G758" s="235"/>
      <c r="H758" s="237" t="s">
        <v>19</v>
      </c>
      <c r="I758" s="239"/>
      <c r="J758" s="235"/>
      <c r="K758" s="235"/>
      <c r="L758" s="240"/>
      <c r="M758" s="241"/>
      <c r="N758" s="242"/>
      <c r="O758" s="242"/>
      <c r="P758" s="242"/>
      <c r="Q758" s="242"/>
      <c r="R758" s="242"/>
      <c r="S758" s="242"/>
      <c r="T758" s="24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T758" s="244" t="s">
        <v>220</v>
      </c>
      <c r="AU758" s="244" t="s">
        <v>81</v>
      </c>
      <c r="AV758" s="13" t="s">
        <v>79</v>
      </c>
      <c r="AW758" s="13" t="s">
        <v>32</v>
      </c>
      <c r="AX758" s="13" t="s">
        <v>71</v>
      </c>
      <c r="AY758" s="244" t="s">
        <v>209</v>
      </c>
    </row>
    <row r="759" s="13" customFormat="1">
      <c r="A759" s="13"/>
      <c r="B759" s="234"/>
      <c r="C759" s="235"/>
      <c r="D759" s="236" t="s">
        <v>220</v>
      </c>
      <c r="E759" s="237" t="s">
        <v>19</v>
      </c>
      <c r="F759" s="238" t="s">
        <v>3771</v>
      </c>
      <c r="G759" s="235"/>
      <c r="H759" s="237" t="s">
        <v>19</v>
      </c>
      <c r="I759" s="239"/>
      <c r="J759" s="235"/>
      <c r="K759" s="235"/>
      <c r="L759" s="240"/>
      <c r="M759" s="241"/>
      <c r="N759" s="242"/>
      <c r="O759" s="242"/>
      <c r="P759" s="242"/>
      <c r="Q759" s="242"/>
      <c r="R759" s="242"/>
      <c r="S759" s="242"/>
      <c r="T759" s="24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T759" s="244" t="s">
        <v>220</v>
      </c>
      <c r="AU759" s="244" t="s">
        <v>81</v>
      </c>
      <c r="AV759" s="13" t="s">
        <v>79</v>
      </c>
      <c r="AW759" s="13" t="s">
        <v>32</v>
      </c>
      <c r="AX759" s="13" t="s">
        <v>71</v>
      </c>
      <c r="AY759" s="244" t="s">
        <v>209</v>
      </c>
    </row>
    <row r="760" s="14" customFormat="1">
      <c r="A760" s="14"/>
      <c r="B760" s="245"/>
      <c r="C760" s="246"/>
      <c r="D760" s="236" t="s">
        <v>220</v>
      </c>
      <c r="E760" s="247" t="s">
        <v>19</v>
      </c>
      <c r="F760" s="248" t="s">
        <v>3772</v>
      </c>
      <c r="G760" s="246"/>
      <c r="H760" s="249">
        <v>0.0080000000000000002</v>
      </c>
      <c r="I760" s="250"/>
      <c r="J760" s="246"/>
      <c r="K760" s="246"/>
      <c r="L760" s="251"/>
      <c r="M760" s="252"/>
      <c r="N760" s="253"/>
      <c r="O760" s="253"/>
      <c r="P760" s="253"/>
      <c r="Q760" s="253"/>
      <c r="R760" s="253"/>
      <c r="S760" s="253"/>
      <c r="T760" s="25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T760" s="255" t="s">
        <v>220</v>
      </c>
      <c r="AU760" s="255" t="s">
        <v>81</v>
      </c>
      <c r="AV760" s="14" t="s">
        <v>81</v>
      </c>
      <c r="AW760" s="14" t="s">
        <v>32</v>
      </c>
      <c r="AX760" s="14" t="s">
        <v>71</v>
      </c>
      <c r="AY760" s="255" t="s">
        <v>209</v>
      </c>
    </row>
    <row r="761" s="14" customFormat="1">
      <c r="A761" s="14"/>
      <c r="B761" s="245"/>
      <c r="C761" s="246"/>
      <c r="D761" s="236" t="s">
        <v>220</v>
      </c>
      <c r="E761" s="247" t="s">
        <v>19</v>
      </c>
      <c r="F761" s="248" t="s">
        <v>3773</v>
      </c>
      <c r="G761" s="246"/>
      <c r="H761" s="249">
        <v>-0.0040000000000000001</v>
      </c>
      <c r="I761" s="250"/>
      <c r="J761" s="246"/>
      <c r="K761" s="246"/>
      <c r="L761" s="251"/>
      <c r="M761" s="252"/>
      <c r="N761" s="253"/>
      <c r="O761" s="253"/>
      <c r="P761" s="253"/>
      <c r="Q761" s="253"/>
      <c r="R761" s="253"/>
      <c r="S761" s="253"/>
      <c r="T761" s="25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T761" s="255" t="s">
        <v>220</v>
      </c>
      <c r="AU761" s="255" t="s">
        <v>81</v>
      </c>
      <c r="AV761" s="14" t="s">
        <v>81</v>
      </c>
      <c r="AW761" s="14" t="s">
        <v>32</v>
      </c>
      <c r="AX761" s="14" t="s">
        <v>71</v>
      </c>
      <c r="AY761" s="255" t="s">
        <v>209</v>
      </c>
    </row>
    <row r="762" s="16" customFormat="1">
      <c r="A762" s="16"/>
      <c r="B762" s="267"/>
      <c r="C762" s="268"/>
      <c r="D762" s="236" t="s">
        <v>220</v>
      </c>
      <c r="E762" s="269" t="s">
        <v>19</v>
      </c>
      <c r="F762" s="270" t="s">
        <v>370</v>
      </c>
      <c r="G762" s="268"/>
      <c r="H762" s="271">
        <v>0.0040000000000000001</v>
      </c>
      <c r="I762" s="272"/>
      <c r="J762" s="268"/>
      <c r="K762" s="268"/>
      <c r="L762" s="273"/>
      <c r="M762" s="274"/>
      <c r="N762" s="275"/>
      <c r="O762" s="275"/>
      <c r="P762" s="275"/>
      <c r="Q762" s="275"/>
      <c r="R762" s="275"/>
      <c r="S762" s="275"/>
      <c r="T762" s="27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T762" s="277" t="s">
        <v>220</v>
      </c>
      <c r="AU762" s="277" t="s">
        <v>81</v>
      </c>
      <c r="AV762" s="16" t="s">
        <v>146</v>
      </c>
      <c r="AW762" s="16" t="s">
        <v>32</v>
      </c>
      <c r="AX762" s="16" t="s">
        <v>71</v>
      </c>
      <c r="AY762" s="277" t="s">
        <v>209</v>
      </c>
    </row>
    <row r="763" s="14" customFormat="1">
      <c r="A763" s="14"/>
      <c r="B763" s="245"/>
      <c r="C763" s="246"/>
      <c r="D763" s="236" t="s">
        <v>220</v>
      </c>
      <c r="E763" s="247" t="s">
        <v>19</v>
      </c>
      <c r="F763" s="248" t="s">
        <v>3774</v>
      </c>
      <c r="G763" s="246"/>
      <c r="H763" s="249">
        <v>0.0080000000000000002</v>
      </c>
      <c r="I763" s="250"/>
      <c r="J763" s="246"/>
      <c r="K763" s="246"/>
      <c r="L763" s="251"/>
      <c r="M763" s="252"/>
      <c r="N763" s="253"/>
      <c r="O763" s="253"/>
      <c r="P763" s="253"/>
      <c r="Q763" s="253"/>
      <c r="R763" s="253"/>
      <c r="S763" s="253"/>
      <c r="T763" s="25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T763" s="255" t="s">
        <v>220</v>
      </c>
      <c r="AU763" s="255" t="s">
        <v>81</v>
      </c>
      <c r="AV763" s="14" t="s">
        <v>81</v>
      </c>
      <c r="AW763" s="14" t="s">
        <v>32</v>
      </c>
      <c r="AX763" s="14" t="s">
        <v>79</v>
      </c>
      <c r="AY763" s="255" t="s">
        <v>209</v>
      </c>
    </row>
    <row r="764" s="2" customFormat="1" ht="16.5" customHeight="1">
      <c r="A764" s="41"/>
      <c r="B764" s="42"/>
      <c r="C764" s="216" t="s">
        <v>922</v>
      </c>
      <c r="D764" s="216" t="s">
        <v>211</v>
      </c>
      <c r="E764" s="217" t="s">
        <v>3775</v>
      </c>
      <c r="F764" s="218" t="s">
        <v>3776</v>
      </c>
      <c r="G764" s="219" t="s">
        <v>362</v>
      </c>
      <c r="H764" s="220">
        <v>30</v>
      </c>
      <c r="I764" s="221"/>
      <c r="J764" s="222">
        <f>ROUND(I764*H764,2)</f>
        <v>0</v>
      </c>
      <c r="K764" s="218" t="s">
        <v>215</v>
      </c>
      <c r="L764" s="47"/>
      <c r="M764" s="223" t="s">
        <v>19</v>
      </c>
      <c r="N764" s="224" t="s">
        <v>42</v>
      </c>
      <c r="O764" s="87"/>
      <c r="P764" s="225">
        <f>O764*H764</f>
        <v>0</v>
      </c>
      <c r="Q764" s="225">
        <v>1.0000000000000001E-05</v>
      </c>
      <c r="R764" s="225">
        <f>Q764*H764</f>
        <v>0.00030000000000000003</v>
      </c>
      <c r="S764" s="225">
        <v>0</v>
      </c>
      <c r="T764" s="226">
        <f>S764*H764</f>
        <v>0</v>
      </c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R764" s="227" t="s">
        <v>216</v>
      </c>
      <c r="AT764" s="227" t="s">
        <v>211</v>
      </c>
      <c r="AU764" s="227" t="s">
        <v>81</v>
      </c>
      <c r="AY764" s="20" t="s">
        <v>209</v>
      </c>
      <c r="BE764" s="228">
        <f>IF(N764="základní",J764,0)</f>
        <v>0</v>
      </c>
      <c r="BF764" s="228">
        <f>IF(N764="snížená",J764,0)</f>
        <v>0</v>
      </c>
      <c r="BG764" s="228">
        <f>IF(N764="zákl. přenesená",J764,0)</f>
        <v>0</v>
      </c>
      <c r="BH764" s="228">
        <f>IF(N764="sníž. přenesená",J764,0)</f>
        <v>0</v>
      </c>
      <c r="BI764" s="228">
        <f>IF(N764="nulová",J764,0)</f>
        <v>0</v>
      </c>
      <c r="BJ764" s="20" t="s">
        <v>79</v>
      </c>
      <c r="BK764" s="228">
        <f>ROUND(I764*H764,2)</f>
        <v>0</v>
      </c>
      <c r="BL764" s="20" t="s">
        <v>216</v>
      </c>
      <c r="BM764" s="227" t="s">
        <v>3777</v>
      </c>
    </row>
    <row r="765" s="2" customFormat="1">
      <c r="A765" s="41"/>
      <c r="B765" s="42"/>
      <c r="C765" s="43"/>
      <c r="D765" s="229" t="s">
        <v>218</v>
      </c>
      <c r="E765" s="43"/>
      <c r="F765" s="230" t="s">
        <v>3778</v>
      </c>
      <c r="G765" s="43"/>
      <c r="H765" s="43"/>
      <c r="I765" s="231"/>
      <c r="J765" s="43"/>
      <c r="K765" s="43"/>
      <c r="L765" s="47"/>
      <c r="M765" s="232"/>
      <c r="N765" s="233"/>
      <c r="O765" s="87"/>
      <c r="P765" s="87"/>
      <c r="Q765" s="87"/>
      <c r="R765" s="87"/>
      <c r="S765" s="87"/>
      <c r="T765" s="88"/>
      <c r="U765" s="41"/>
      <c r="V765" s="41"/>
      <c r="W765" s="41"/>
      <c r="X765" s="41"/>
      <c r="Y765" s="41"/>
      <c r="Z765" s="41"/>
      <c r="AA765" s="41"/>
      <c r="AB765" s="41"/>
      <c r="AC765" s="41"/>
      <c r="AD765" s="41"/>
      <c r="AE765" s="41"/>
      <c r="AT765" s="20" t="s">
        <v>218</v>
      </c>
      <c r="AU765" s="20" t="s">
        <v>81</v>
      </c>
    </row>
    <row r="766" s="13" customFormat="1">
      <c r="A766" s="13"/>
      <c r="B766" s="234"/>
      <c r="C766" s="235"/>
      <c r="D766" s="236" t="s">
        <v>220</v>
      </c>
      <c r="E766" s="237" t="s">
        <v>19</v>
      </c>
      <c r="F766" s="238" t="s">
        <v>221</v>
      </c>
      <c r="G766" s="235"/>
      <c r="H766" s="237" t="s">
        <v>19</v>
      </c>
      <c r="I766" s="239"/>
      <c r="J766" s="235"/>
      <c r="K766" s="235"/>
      <c r="L766" s="240"/>
      <c r="M766" s="241"/>
      <c r="N766" s="242"/>
      <c r="O766" s="242"/>
      <c r="P766" s="242"/>
      <c r="Q766" s="242"/>
      <c r="R766" s="242"/>
      <c r="S766" s="242"/>
      <c r="T766" s="24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T766" s="244" t="s">
        <v>220</v>
      </c>
      <c r="AU766" s="244" t="s">
        <v>81</v>
      </c>
      <c r="AV766" s="13" t="s">
        <v>79</v>
      </c>
      <c r="AW766" s="13" t="s">
        <v>32</v>
      </c>
      <c r="AX766" s="13" t="s">
        <v>71</v>
      </c>
      <c r="AY766" s="244" t="s">
        <v>209</v>
      </c>
    </row>
    <row r="767" s="14" customFormat="1">
      <c r="A767" s="14"/>
      <c r="B767" s="245"/>
      <c r="C767" s="246"/>
      <c r="D767" s="236" t="s">
        <v>220</v>
      </c>
      <c r="E767" s="247" t="s">
        <v>19</v>
      </c>
      <c r="F767" s="248" t="s">
        <v>3759</v>
      </c>
      <c r="G767" s="246"/>
      <c r="H767" s="249">
        <v>30</v>
      </c>
      <c r="I767" s="250"/>
      <c r="J767" s="246"/>
      <c r="K767" s="246"/>
      <c r="L767" s="251"/>
      <c r="M767" s="252"/>
      <c r="N767" s="253"/>
      <c r="O767" s="253"/>
      <c r="P767" s="253"/>
      <c r="Q767" s="253"/>
      <c r="R767" s="253"/>
      <c r="S767" s="253"/>
      <c r="T767" s="25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T767" s="255" t="s">
        <v>220</v>
      </c>
      <c r="AU767" s="255" t="s">
        <v>81</v>
      </c>
      <c r="AV767" s="14" t="s">
        <v>81</v>
      </c>
      <c r="AW767" s="14" t="s">
        <v>32</v>
      </c>
      <c r="AX767" s="14" t="s">
        <v>79</v>
      </c>
      <c r="AY767" s="255" t="s">
        <v>209</v>
      </c>
    </row>
    <row r="768" s="2" customFormat="1" ht="24.15" customHeight="1">
      <c r="A768" s="41"/>
      <c r="B768" s="42"/>
      <c r="C768" s="216" t="s">
        <v>926</v>
      </c>
      <c r="D768" s="216" t="s">
        <v>211</v>
      </c>
      <c r="E768" s="217" t="s">
        <v>3779</v>
      </c>
      <c r="F768" s="218" t="s">
        <v>3780</v>
      </c>
      <c r="G768" s="219" t="s">
        <v>214</v>
      </c>
      <c r="H768" s="220">
        <v>1</v>
      </c>
      <c r="I768" s="221"/>
      <c r="J768" s="222">
        <f>ROUND(I768*H768,2)</f>
        <v>0</v>
      </c>
      <c r="K768" s="218" t="s">
        <v>215</v>
      </c>
      <c r="L768" s="47"/>
      <c r="M768" s="223" t="s">
        <v>19</v>
      </c>
      <c r="N768" s="224" t="s">
        <v>42</v>
      </c>
      <c r="O768" s="87"/>
      <c r="P768" s="225">
        <f>O768*H768</f>
        <v>0</v>
      </c>
      <c r="Q768" s="225">
        <v>0</v>
      </c>
      <c r="R768" s="225">
        <f>Q768*H768</f>
        <v>0</v>
      </c>
      <c r="S768" s="225">
        <v>0</v>
      </c>
      <c r="T768" s="226">
        <f>S768*H768</f>
        <v>0</v>
      </c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R768" s="227" t="s">
        <v>216</v>
      </c>
      <c r="AT768" s="227" t="s">
        <v>211</v>
      </c>
      <c r="AU768" s="227" t="s">
        <v>81</v>
      </c>
      <c r="AY768" s="20" t="s">
        <v>209</v>
      </c>
      <c r="BE768" s="228">
        <f>IF(N768="základní",J768,0)</f>
        <v>0</v>
      </c>
      <c r="BF768" s="228">
        <f>IF(N768="snížená",J768,0)</f>
        <v>0</v>
      </c>
      <c r="BG768" s="228">
        <f>IF(N768="zákl. přenesená",J768,0)</f>
        <v>0</v>
      </c>
      <c r="BH768" s="228">
        <f>IF(N768="sníž. přenesená",J768,0)</f>
        <v>0</v>
      </c>
      <c r="BI768" s="228">
        <f>IF(N768="nulová",J768,0)</f>
        <v>0</v>
      </c>
      <c r="BJ768" s="20" t="s">
        <v>79</v>
      </c>
      <c r="BK768" s="228">
        <f>ROUND(I768*H768,2)</f>
        <v>0</v>
      </c>
      <c r="BL768" s="20" t="s">
        <v>216</v>
      </c>
      <c r="BM768" s="227" t="s">
        <v>3781</v>
      </c>
    </row>
    <row r="769" s="2" customFormat="1">
      <c r="A769" s="41"/>
      <c r="B769" s="42"/>
      <c r="C769" s="43"/>
      <c r="D769" s="229" t="s">
        <v>218</v>
      </c>
      <c r="E769" s="43"/>
      <c r="F769" s="230" t="s">
        <v>3782</v>
      </c>
      <c r="G769" s="43"/>
      <c r="H769" s="43"/>
      <c r="I769" s="231"/>
      <c r="J769" s="43"/>
      <c r="K769" s="43"/>
      <c r="L769" s="47"/>
      <c r="M769" s="232"/>
      <c r="N769" s="233"/>
      <c r="O769" s="87"/>
      <c r="P769" s="87"/>
      <c r="Q769" s="87"/>
      <c r="R769" s="87"/>
      <c r="S769" s="87"/>
      <c r="T769" s="88"/>
      <c r="U769" s="41"/>
      <c r="V769" s="41"/>
      <c r="W769" s="41"/>
      <c r="X769" s="41"/>
      <c r="Y769" s="41"/>
      <c r="Z769" s="41"/>
      <c r="AA769" s="41"/>
      <c r="AB769" s="41"/>
      <c r="AC769" s="41"/>
      <c r="AD769" s="41"/>
      <c r="AE769" s="41"/>
      <c r="AT769" s="20" t="s">
        <v>218</v>
      </c>
      <c r="AU769" s="20" t="s">
        <v>81</v>
      </c>
    </row>
    <row r="770" s="2" customFormat="1" ht="24.15" customHeight="1">
      <c r="A770" s="41"/>
      <c r="B770" s="42"/>
      <c r="C770" s="216" t="s">
        <v>931</v>
      </c>
      <c r="D770" s="216" t="s">
        <v>211</v>
      </c>
      <c r="E770" s="217" t="s">
        <v>3783</v>
      </c>
      <c r="F770" s="218" t="s">
        <v>3784</v>
      </c>
      <c r="G770" s="219" t="s">
        <v>214</v>
      </c>
      <c r="H770" s="220">
        <v>30</v>
      </c>
      <c r="I770" s="221"/>
      <c r="J770" s="222">
        <f>ROUND(I770*H770,2)</f>
        <v>0</v>
      </c>
      <c r="K770" s="218" t="s">
        <v>215</v>
      </c>
      <c r="L770" s="47"/>
      <c r="M770" s="223" t="s">
        <v>19</v>
      </c>
      <c r="N770" s="224" t="s">
        <v>42</v>
      </c>
      <c r="O770" s="87"/>
      <c r="P770" s="225">
        <f>O770*H770</f>
        <v>0</v>
      </c>
      <c r="Q770" s="225">
        <v>0</v>
      </c>
      <c r="R770" s="225">
        <f>Q770*H770</f>
        <v>0</v>
      </c>
      <c r="S770" s="225">
        <v>0</v>
      </c>
      <c r="T770" s="226">
        <f>S770*H770</f>
        <v>0</v>
      </c>
      <c r="U770" s="41"/>
      <c r="V770" s="41"/>
      <c r="W770" s="41"/>
      <c r="X770" s="41"/>
      <c r="Y770" s="41"/>
      <c r="Z770" s="41"/>
      <c r="AA770" s="41"/>
      <c r="AB770" s="41"/>
      <c r="AC770" s="41"/>
      <c r="AD770" s="41"/>
      <c r="AE770" s="41"/>
      <c r="AR770" s="227" t="s">
        <v>216</v>
      </c>
      <c r="AT770" s="227" t="s">
        <v>211</v>
      </c>
      <c r="AU770" s="227" t="s">
        <v>81</v>
      </c>
      <c r="AY770" s="20" t="s">
        <v>209</v>
      </c>
      <c r="BE770" s="228">
        <f>IF(N770="základní",J770,0)</f>
        <v>0</v>
      </c>
      <c r="BF770" s="228">
        <f>IF(N770="snížená",J770,0)</f>
        <v>0</v>
      </c>
      <c r="BG770" s="228">
        <f>IF(N770="zákl. přenesená",J770,0)</f>
        <v>0</v>
      </c>
      <c r="BH770" s="228">
        <f>IF(N770="sníž. přenesená",J770,0)</f>
        <v>0</v>
      </c>
      <c r="BI770" s="228">
        <f>IF(N770="nulová",J770,0)</f>
        <v>0</v>
      </c>
      <c r="BJ770" s="20" t="s">
        <v>79</v>
      </c>
      <c r="BK770" s="228">
        <f>ROUND(I770*H770,2)</f>
        <v>0</v>
      </c>
      <c r="BL770" s="20" t="s">
        <v>216</v>
      </c>
      <c r="BM770" s="227" t="s">
        <v>3785</v>
      </c>
    </row>
    <row r="771" s="2" customFormat="1">
      <c r="A771" s="41"/>
      <c r="B771" s="42"/>
      <c r="C771" s="43"/>
      <c r="D771" s="229" t="s">
        <v>218</v>
      </c>
      <c r="E771" s="43"/>
      <c r="F771" s="230" t="s">
        <v>3786</v>
      </c>
      <c r="G771" s="43"/>
      <c r="H771" s="43"/>
      <c r="I771" s="231"/>
      <c r="J771" s="43"/>
      <c r="K771" s="43"/>
      <c r="L771" s="47"/>
      <c r="M771" s="232"/>
      <c r="N771" s="233"/>
      <c r="O771" s="87"/>
      <c r="P771" s="87"/>
      <c r="Q771" s="87"/>
      <c r="R771" s="87"/>
      <c r="S771" s="87"/>
      <c r="T771" s="88"/>
      <c r="U771" s="41"/>
      <c r="V771" s="41"/>
      <c r="W771" s="41"/>
      <c r="X771" s="41"/>
      <c r="Y771" s="41"/>
      <c r="Z771" s="41"/>
      <c r="AA771" s="41"/>
      <c r="AB771" s="41"/>
      <c r="AC771" s="41"/>
      <c r="AD771" s="41"/>
      <c r="AE771" s="41"/>
      <c r="AT771" s="20" t="s">
        <v>218</v>
      </c>
      <c r="AU771" s="20" t="s">
        <v>81</v>
      </c>
    </row>
    <row r="772" s="2" customFormat="1" ht="24.15" customHeight="1">
      <c r="A772" s="41"/>
      <c r="B772" s="42"/>
      <c r="C772" s="216" t="s">
        <v>935</v>
      </c>
      <c r="D772" s="216" t="s">
        <v>211</v>
      </c>
      <c r="E772" s="217" t="s">
        <v>3787</v>
      </c>
      <c r="F772" s="218" t="s">
        <v>3788</v>
      </c>
      <c r="G772" s="219" t="s">
        <v>214</v>
      </c>
      <c r="H772" s="220">
        <v>1</v>
      </c>
      <c r="I772" s="221"/>
      <c r="J772" s="222">
        <f>ROUND(I772*H772,2)</f>
        <v>0</v>
      </c>
      <c r="K772" s="218" t="s">
        <v>215</v>
      </c>
      <c r="L772" s="47"/>
      <c r="M772" s="223" t="s">
        <v>19</v>
      </c>
      <c r="N772" s="224" t="s">
        <v>42</v>
      </c>
      <c r="O772" s="87"/>
      <c r="P772" s="225">
        <f>O772*H772</f>
        <v>0</v>
      </c>
      <c r="Q772" s="225">
        <v>0</v>
      </c>
      <c r="R772" s="225">
        <f>Q772*H772</f>
        <v>0</v>
      </c>
      <c r="S772" s="225">
        <v>0</v>
      </c>
      <c r="T772" s="226">
        <f>S772*H772</f>
        <v>0</v>
      </c>
      <c r="U772" s="41"/>
      <c r="V772" s="41"/>
      <c r="W772" s="41"/>
      <c r="X772" s="41"/>
      <c r="Y772" s="41"/>
      <c r="Z772" s="41"/>
      <c r="AA772" s="41"/>
      <c r="AB772" s="41"/>
      <c r="AC772" s="41"/>
      <c r="AD772" s="41"/>
      <c r="AE772" s="41"/>
      <c r="AR772" s="227" t="s">
        <v>216</v>
      </c>
      <c r="AT772" s="227" t="s">
        <v>211</v>
      </c>
      <c r="AU772" s="227" t="s">
        <v>81</v>
      </c>
      <c r="AY772" s="20" t="s">
        <v>209</v>
      </c>
      <c r="BE772" s="228">
        <f>IF(N772="základní",J772,0)</f>
        <v>0</v>
      </c>
      <c r="BF772" s="228">
        <f>IF(N772="snížená",J772,0)</f>
        <v>0</v>
      </c>
      <c r="BG772" s="228">
        <f>IF(N772="zákl. přenesená",J772,0)</f>
        <v>0</v>
      </c>
      <c r="BH772" s="228">
        <f>IF(N772="sníž. přenesená",J772,0)</f>
        <v>0</v>
      </c>
      <c r="BI772" s="228">
        <f>IF(N772="nulová",J772,0)</f>
        <v>0</v>
      </c>
      <c r="BJ772" s="20" t="s">
        <v>79</v>
      </c>
      <c r="BK772" s="228">
        <f>ROUND(I772*H772,2)</f>
        <v>0</v>
      </c>
      <c r="BL772" s="20" t="s">
        <v>216</v>
      </c>
      <c r="BM772" s="227" t="s">
        <v>3789</v>
      </c>
    </row>
    <row r="773" s="2" customFormat="1">
      <c r="A773" s="41"/>
      <c r="B773" s="42"/>
      <c r="C773" s="43"/>
      <c r="D773" s="229" t="s">
        <v>218</v>
      </c>
      <c r="E773" s="43"/>
      <c r="F773" s="230" t="s">
        <v>3790</v>
      </c>
      <c r="G773" s="43"/>
      <c r="H773" s="43"/>
      <c r="I773" s="231"/>
      <c r="J773" s="43"/>
      <c r="K773" s="43"/>
      <c r="L773" s="47"/>
      <c r="M773" s="232"/>
      <c r="N773" s="233"/>
      <c r="O773" s="87"/>
      <c r="P773" s="87"/>
      <c r="Q773" s="87"/>
      <c r="R773" s="87"/>
      <c r="S773" s="87"/>
      <c r="T773" s="88"/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T773" s="20" t="s">
        <v>218</v>
      </c>
      <c r="AU773" s="20" t="s">
        <v>81</v>
      </c>
    </row>
    <row r="774" s="2" customFormat="1" ht="24.15" customHeight="1">
      <c r="A774" s="41"/>
      <c r="B774" s="42"/>
      <c r="C774" s="216" t="s">
        <v>940</v>
      </c>
      <c r="D774" s="216" t="s">
        <v>211</v>
      </c>
      <c r="E774" s="217" t="s">
        <v>3791</v>
      </c>
      <c r="F774" s="218" t="s">
        <v>3792</v>
      </c>
      <c r="G774" s="219" t="s">
        <v>258</v>
      </c>
      <c r="H774" s="220">
        <v>72</v>
      </c>
      <c r="I774" s="221"/>
      <c r="J774" s="222">
        <f>ROUND(I774*H774,2)</f>
        <v>0</v>
      </c>
      <c r="K774" s="218" t="s">
        <v>215</v>
      </c>
      <c r="L774" s="47"/>
      <c r="M774" s="223" t="s">
        <v>19</v>
      </c>
      <c r="N774" s="224" t="s">
        <v>42</v>
      </c>
      <c r="O774" s="87"/>
      <c r="P774" s="225">
        <f>O774*H774</f>
        <v>0</v>
      </c>
      <c r="Q774" s="225">
        <v>0.00012999999999999999</v>
      </c>
      <c r="R774" s="225">
        <f>Q774*H774</f>
        <v>0.0093599999999999985</v>
      </c>
      <c r="S774" s="225">
        <v>0</v>
      </c>
      <c r="T774" s="226">
        <f>S774*H774</f>
        <v>0</v>
      </c>
      <c r="U774" s="41"/>
      <c r="V774" s="41"/>
      <c r="W774" s="41"/>
      <c r="X774" s="41"/>
      <c r="Y774" s="41"/>
      <c r="Z774" s="41"/>
      <c r="AA774" s="41"/>
      <c r="AB774" s="41"/>
      <c r="AC774" s="41"/>
      <c r="AD774" s="41"/>
      <c r="AE774" s="41"/>
      <c r="AR774" s="227" t="s">
        <v>216</v>
      </c>
      <c r="AT774" s="227" t="s">
        <v>211</v>
      </c>
      <c r="AU774" s="227" t="s">
        <v>81</v>
      </c>
      <c r="AY774" s="20" t="s">
        <v>209</v>
      </c>
      <c r="BE774" s="228">
        <f>IF(N774="základní",J774,0)</f>
        <v>0</v>
      </c>
      <c r="BF774" s="228">
        <f>IF(N774="snížená",J774,0)</f>
        <v>0</v>
      </c>
      <c r="BG774" s="228">
        <f>IF(N774="zákl. přenesená",J774,0)</f>
        <v>0</v>
      </c>
      <c r="BH774" s="228">
        <f>IF(N774="sníž. přenesená",J774,0)</f>
        <v>0</v>
      </c>
      <c r="BI774" s="228">
        <f>IF(N774="nulová",J774,0)</f>
        <v>0</v>
      </c>
      <c r="BJ774" s="20" t="s">
        <v>79</v>
      </c>
      <c r="BK774" s="228">
        <f>ROUND(I774*H774,2)</f>
        <v>0</v>
      </c>
      <c r="BL774" s="20" t="s">
        <v>216</v>
      </c>
      <c r="BM774" s="227" t="s">
        <v>3793</v>
      </c>
    </row>
    <row r="775" s="2" customFormat="1">
      <c r="A775" s="41"/>
      <c r="B775" s="42"/>
      <c r="C775" s="43"/>
      <c r="D775" s="229" t="s">
        <v>218</v>
      </c>
      <c r="E775" s="43"/>
      <c r="F775" s="230" t="s">
        <v>3794</v>
      </c>
      <c r="G775" s="43"/>
      <c r="H775" s="43"/>
      <c r="I775" s="231"/>
      <c r="J775" s="43"/>
      <c r="K775" s="43"/>
      <c r="L775" s="47"/>
      <c r="M775" s="232"/>
      <c r="N775" s="233"/>
      <c r="O775" s="87"/>
      <c r="P775" s="87"/>
      <c r="Q775" s="87"/>
      <c r="R775" s="87"/>
      <c r="S775" s="87"/>
      <c r="T775" s="88"/>
      <c r="U775" s="41"/>
      <c r="V775" s="41"/>
      <c r="W775" s="41"/>
      <c r="X775" s="41"/>
      <c r="Y775" s="41"/>
      <c r="Z775" s="41"/>
      <c r="AA775" s="41"/>
      <c r="AB775" s="41"/>
      <c r="AC775" s="41"/>
      <c r="AD775" s="41"/>
      <c r="AE775" s="41"/>
      <c r="AT775" s="20" t="s">
        <v>218</v>
      </c>
      <c r="AU775" s="20" t="s">
        <v>81</v>
      </c>
    </row>
    <row r="776" s="14" customFormat="1">
      <c r="A776" s="14"/>
      <c r="B776" s="245"/>
      <c r="C776" s="246"/>
      <c r="D776" s="236" t="s">
        <v>220</v>
      </c>
      <c r="E776" s="247" t="s">
        <v>19</v>
      </c>
      <c r="F776" s="248" t="s">
        <v>3795</v>
      </c>
      <c r="G776" s="246"/>
      <c r="H776" s="249">
        <v>35</v>
      </c>
      <c r="I776" s="250"/>
      <c r="J776" s="246"/>
      <c r="K776" s="246"/>
      <c r="L776" s="251"/>
      <c r="M776" s="252"/>
      <c r="N776" s="253"/>
      <c r="O776" s="253"/>
      <c r="P776" s="253"/>
      <c r="Q776" s="253"/>
      <c r="R776" s="253"/>
      <c r="S776" s="253"/>
      <c r="T776" s="25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T776" s="255" t="s">
        <v>220</v>
      </c>
      <c r="AU776" s="255" t="s">
        <v>81</v>
      </c>
      <c r="AV776" s="14" t="s">
        <v>81</v>
      </c>
      <c r="AW776" s="14" t="s">
        <v>32</v>
      </c>
      <c r="AX776" s="14" t="s">
        <v>71</v>
      </c>
      <c r="AY776" s="255" t="s">
        <v>209</v>
      </c>
    </row>
    <row r="777" s="14" customFormat="1">
      <c r="A777" s="14"/>
      <c r="B777" s="245"/>
      <c r="C777" s="246"/>
      <c r="D777" s="236" t="s">
        <v>220</v>
      </c>
      <c r="E777" s="247" t="s">
        <v>19</v>
      </c>
      <c r="F777" s="248" t="s">
        <v>3796</v>
      </c>
      <c r="G777" s="246"/>
      <c r="H777" s="249">
        <v>37</v>
      </c>
      <c r="I777" s="250"/>
      <c r="J777" s="246"/>
      <c r="K777" s="246"/>
      <c r="L777" s="251"/>
      <c r="M777" s="252"/>
      <c r="N777" s="253"/>
      <c r="O777" s="253"/>
      <c r="P777" s="253"/>
      <c r="Q777" s="253"/>
      <c r="R777" s="253"/>
      <c r="S777" s="253"/>
      <c r="T777" s="25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T777" s="255" t="s">
        <v>220</v>
      </c>
      <c r="AU777" s="255" t="s">
        <v>81</v>
      </c>
      <c r="AV777" s="14" t="s">
        <v>81</v>
      </c>
      <c r="AW777" s="14" t="s">
        <v>32</v>
      </c>
      <c r="AX777" s="14" t="s">
        <v>71</v>
      </c>
      <c r="AY777" s="255" t="s">
        <v>209</v>
      </c>
    </row>
    <row r="778" s="15" customFormat="1">
      <c r="A778" s="15"/>
      <c r="B778" s="256"/>
      <c r="C778" s="257"/>
      <c r="D778" s="236" t="s">
        <v>220</v>
      </c>
      <c r="E778" s="258" t="s">
        <v>19</v>
      </c>
      <c r="F778" s="259" t="s">
        <v>271</v>
      </c>
      <c r="G778" s="257"/>
      <c r="H778" s="260">
        <v>72</v>
      </c>
      <c r="I778" s="261"/>
      <c r="J778" s="257"/>
      <c r="K778" s="257"/>
      <c r="L778" s="262"/>
      <c r="M778" s="263"/>
      <c r="N778" s="264"/>
      <c r="O778" s="264"/>
      <c r="P778" s="264"/>
      <c r="Q778" s="264"/>
      <c r="R778" s="264"/>
      <c r="S778" s="264"/>
      <c r="T778" s="26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T778" s="266" t="s">
        <v>220</v>
      </c>
      <c r="AU778" s="266" t="s">
        <v>81</v>
      </c>
      <c r="AV778" s="15" t="s">
        <v>216</v>
      </c>
      <c r="AW778" s="15" t="s">
        <v>32</v>
      </c>
      <c r="AX778" s="15" t="s">
        <v>79</v>
      </c>
      <c r="AY778" s="266" t="s">
        <v>209</v>
      </c>
    </row>
    <row r="779" s="2" customFormat="1" ht="16.5" customHeight="1">
      <c r="A779" s="41"/>
      <c r="B779" s="42"/>
      <c r="C779" s="216" t="s">
        <v>944</v>
      </c>
      <c r="D779" s="216" t="s">
        <v>211</v>
      </c>
      <c r="E779" s="217" t="s">
        <v>3797</v>
      </c>
      <c r="F779" s="218" t="s">
        <v>3798</v>
      </c>
      <c r="G779" s="219" t="s">
        <v>258</v>
      </c>
      <c r="H779" s="220">
        <v>7.7300000000000004</v>
      </c>
      <c r="I779" s="221"/>
      <c r="J779" s="222">
        <f>ROUND(I779*H779,2)</f>
        <v>0</v>
      </c>
      <c r="K779" s="218" t="s">
        <v>215</v>
      </c>
      <c r="L779" s="47"/>
      <c r="M779" s="223" t="s">
        <v>19</v>
      </c>
      <c r="N779" s="224" t="s">
        <v>42</v>
      </c>
      <c r="O779" s="87"/>
      <c r="P779" s="225">
        <f>O779*H779</f>
        <v>0</v>
      </c>
      <c r="Q779" s="225">
        <v>0</v>
      </c>
      <c r="R779" s="225">
        <f>Q779*H779</f>
        <v>0</v>
      </c>
      <c r="S779" s="225">
        <v>0</v>
      </c>
      <c r="T779" s="226">
        <f>S779*H779</f>
        <v>0</v>
      </c>
      <c r="U779" s="41"/>
      <c r="V779" s="41"/>
      <c r="W779" s="41"/>
      <c r="X779" s="41"/>
      <c r="Y779" s="41"/>
      <c r="Z779" s="41"/>
      <c r="AA779" s="41"/>
      <c r="AB779" s="41"/>
      <c r="AC779" s="41"/>
      <c r="AD779" s="41"/>
      <c r="AE779" s="41"/>
      <c r="AR779" s="227" t="s">
        <v>216</v>
      </c>
      <c r="AT779" s="227" t="s">
        <v>211</v>
      </c>
      <c r="AU779" s="227" t="s">
        <v>81</v>
      </c>
      <c r="AY779" s="20" t="s">
        <v>209</v>
      </c>
      <c r="BE779" s="228">
        <f>IF(N779="základní",J779,0)</f>
        <v>0</v>
      </c>
      <c r="BF779" s="228">
        <f>IF(N779="snížená",J779,0)</f>
        <v>0</v>
      </c>
      <c r="BG779" s="228">
        <f>IF(N779="zákl. přenesená",J779,0)</f>
        <v>0</v>
      </c>
      <c r="BH779" s="228">
        <f>IF(N779="sníž. přenesená",J779,0)</f>
        <v>0</v>
      </c>
      <c r="BI779" s="228">
        <f>IF(N779="nulová",J779,0)</f>
        <v>0</v>
      </c>
      <c r="BJ779" s="20" t="s">
        <v>79</v>
      </c>
      <c r="BK779" s="228">
        <f>ROUND(I779*H779,2)</f>
        <v>0</v>
      </c>
      <c r="BL779" s="20" t="s">
        <v>216</v>
      </c>
      <c r="BM779" s="227" t="s">
        <v>3799</v>
      </c>
    </row>
    <row r="780" s="2" customFormat="1">
      <c r="A780" s="41"/>
      <c r="B780" s="42"/>
      <c r="C780" s="43"/>
      <c r="D780" s="229" t="s">
        <v>218</v>
      </c>
      <c r="E780" s="43"/>
      <c r="F780" s="230" t="s">
        <v>3800</v>
      </c>
      <c r="G780" s="43"/>
      <c r="H780" s="43"/>
      <c r="I780" s="231"/>
      <c r="J780" s="43"/>
      <c r="K780" s="43"/>
      <c r="L780" s="47"/>
      <c r="M780" s="232"/>
      <c r="N780" s="233"/>
      <c r="O780" s="87"/>
      <c r="P780" s="87"/>
      <c r="Q780" s="87"/>
      <c r="R780" s="87"/>
      <c r="S780" s="87"/>
      <c r="T780" s="88"/>
      <c r="U780" s="41"/>
      <c r="V780" s="41"/>
      <c r="W780" s="41"/>
      <c r="X780" s="41"/>
      <c r="Y780" s="41"/>
      <c r="Z780" s="41"/>
      <c r="AA780" s="41"/>
      <c r="AB780" s="41"/>
      <c r="AC780" s="41"/>
      <c r="AD780" s="41"/>
      <c r="AE780" s="41"/>
      <c r="AT780" s="20" t="s">
        <v>218</v>
      </c>
      <c r="AU780" s="20" t="s">
        <v>81</v>
      </c>
    </row>
    <row r="781" s="13" customFormat="1">
      <c r="A781" s="13"/>
      <c r="B781" s="234"/>
      <c r="C781" s="235"/>
      <c r="D781" s="236" t="s">
        <v>220</v>
      </c>
      <c r="E781" s="237" t="s">
        <v>19</v>
      </c>
      <c r="F781" s="238" t="s">
        <v>3165</v>
      </c>
      <c r="G781" s="235"/>
      <c r="H781" s="237" t="s">
        <v>19</v>
      </c>
      <c r="I781" s="239"/>
      <c r="J781" s="235"/>
      <c r="K781" s="235"/>
      <c r="L781" s="240"/>
      <c r="M781" s="241"/>
      <c r="N781" s="242"/>
      <c r="O781" s="242"/>
      <c r="P781" s="242"/>
      <c r="Q781" s="242"/>
      <c r="R781" s="242"/>
      <c r="S781" s="242"/>
      <c r="T781" s="24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T781" s="244" t="s">
        <v>220</v>
      </c>
      <c r="AU781" s="244" t="s">
        <v>81</v>
      </c>
      <c r="AV781" s="13" t="s">
        <v>79</v>
      </c>
      <c r="AW781" s="13" t="s">
        <v>32</v>
      </c>
      <c r="AX781" s="13" t="s">
        <v>71</v>
      </c>
      <c r="AY781" s="244" t="s">
        <v>209</v>
      </c>
    </row>
    <row r="782" s="13" customFormat="1">
      <c r="A782" s="13"/>
      <c r="B782" s="234"/>
      <c r="C782" s="235"/>
      <c r="D782" s="236" t="s">
        <v>220</v>
      </c>
      <c r="E782" s="237" t="s">
        <v>19</v>
      </c>
      <c r="F782" s="238" t="s">
        <v>3801</v>
      </c>
      <c r="G782" s="235"/>
      <c r="H782" s="237" t="s">
        <v>19</v>
      </c>
      <c r="I782" s="239"/>
      <c r="J782" s="235"/>
      <c r="K782" s="235"/>
      <c r="L782" s="240"/>
      <c r="M782" s="241"/>
      <c r="N782" s="242"/>
      <c r="O782" s="242"/>
      <c r="P782" s="242"/>
      <c r="Q782" s="242"/>
      <c r="R782" s="242"/>
      <c r="S782" s="242"/>
      <c r="T782" s="24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T782" s="244" t="s">
        <v>220</v>
      </c>
      <c r="AU782" s="244" t="s">
        <v>81</v>
      </c>
      <c r="AV782" s="13" t="s">
        <v>79</v>
      </c>
      <c r="AW782" s="13" t="s">
        <v>32</v>
      </c>
      <c r="AX782" s="13" t="s">
        <v>71</v>
      </c>
      <c r="AY782" s="244" t="s">
        <v>209</v>
      </c>
    </row>
    <row r="783" s="14" customFormat="1">
      <c r="A783" s="14"/>
      <c r="B783" s="245"/>
      <c r="C783" s="246"/>
      <c r="D783" s="236" t="s">
        <v>220</v>
      </c>
      <c r="E783" s="247" t="s">
        <v>19</v>
      </c>
      <c r="F783" s="248" t="s">
        <v>3659</v>
      </c>
      <c r="G783" s="246"/>
      <c r="H783" s="249">
        <v>7.7300000000000004</v>
      </c>
      <c r="I783" s="250"/>
      <c r="J783" s="246"/>
      <c r="K783" s="246"/>
      <c r="L783" s="251"/>
      <c r="M783" s="252"/>
      <c r="N783" s="253"/>
      <c r="O783" s="253"/>
      <c r="P783" s="253"/>
      <c r="Q783" s="253"/>
      <c r="R783" s="253"/>
      <c r="S783" s="253"/>
      <c r="T783" s="25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T783" s="255" t="s">
        <v>220</v>
      </c>
      <c r="AU783" s="255" t="s">
        <v>81</v>
      </c>
      <c r="AV783" s="14" t="s">
        <v>81</v>
      </c>
      <c r="AW783" s="14" t="s">
        <v>32</v>
      </c>
      <c r="AX783" s="14" t="s">
        <v>79</v>
      </c>
      <c r="AY783" s="255" t="s">
        <v>209</v>
      </c>
    </row>
    <row r="784" s="2" customFormat="1" ht="21.75" customHeight="1">
      <c r="A784" s="41"/>
      <c r="B784" s="42"/>
      <c r="C784" s="216" t="s">
        <v>948</v>
      </c>
      <c r="D784" s="216" t="s">
        <v>211</v>
      </c>
      <c r="E784" s="217" t="s">
        <v>3802</v>
      </c>
      <c r="F784" s="218" t="s">
        <v>3803</v>
      </c>
      <c r="G784" s="219" t="s">
        <v>258</v>
      </c>
      <c r="H784" s="220">
        <v>46.200000000000003</v>
      </c>
      <c r="I784" s="221"/>
      <c r="J784" s="222">
        <f>ROUND(I784*H784,2)</f>
        <v>0</v>
      </c>
      <c r="K784" s="218" t="s">
        <v>215</v>
      </c>
      <c r="L784" s="47"/>
      <c r="M784" s="223" t="s">
        <v>19</v>
      </c>
      <c r="N784" s="224" t="s">
        <v>42</v>
      </c>
      <c r="O784" s="87"/>
      <c r="P784" s="225">
        <f>O784*H784</f>
        <v>0</v>
      </c>
      <c r="Q784" s="225">
        <v>1.0000000000000001E-05</v>
      </c>
      <c r="R784" s="225">
        <f>Q784*H784</f>
        <v>0.00046200000000000006</v>
      </c>
      <c r="S784" s="225">
        <v>0</v>
      </c>
      <c r="T784" s="226">
        <f>S784*H784</f>
        <v>0</v>
      </c>
      <c r="U784" s="41"/>
      <c r="V784" s="41"/>
      <c r="W784" s="41"/>
      <c r="X784" s="41"/>
      <c r="Y784" s="41"/>
      <c r="Z784" s="41"/>
      <c r="AA784" s="41"/>
      <c r="AB784" s="41"/>
      <c r="AC784" s="41"/>
      <c r="AD784" s="41"/>
      <c r="AE784" s="41"/>
      <c r="AR784" s="227" t="s">
        <v>216</v>
      </c>
      <c r="AT784" s="227" t="s">
        <v>211</v>
      </c>
      <c r="AU784" s="227" t="s">
        <v>81</v>
      </c>
      <c r="AY784" s="20" t="s">
        <v>209</v>
      </c>
      <c r="BE784" s="228">
        <f>IF(N784="základní",J784,0)</f>
        <v>0</v>
      </c>
      <c r="BF784" s="228">
        <f>IF(N784="snížená",J784,0)</f>
        <v>0</v>
      </c>
      <c r="BG784" s="228">
        <f>IF(N784="zákl. přenesená",J784,0)</f>
        <v>0</v>
      </c>
      <c r="BH784" s="228">
        <f>IF(N784="sníž. přenesená",J784,0)</f>
        <v>0</v>
      </c>
      <c r="BI784" s="228">
        <f>IF(N784="nulová",J784,0)</f>
        <v>0</v>
      </c>
      <c r="BJ784" s="20" t="s">
        <v>79</v>
      </c>
      <c r="BK784" s="228">
        <f>ROUND(I784*H784,2)</f>
        <v>0</v>
      </c>
      <c r="BL784" s="20" t="s">
        <v>216</v>
      </c>
      <c r="BM784" s="227" t="s">
        <v>3804</v>
      </c>
    </row>
    <row r="785" s="2" customFormat="1">
      <c r="A785" s="41"/>
      <c r="B785" s="42"/>
      <c r="C785" s="43"/>
      <c r="D785" s="229" t="s">
        <v>218</v>
      </c>
      <c r="E785" s="43"/>
      <c r="F785" s="230" t="s">
        <v>3805</v>
      </c>
      <c r="G785" s="43"/>
      <c r="H785" s="43"/>
      <c r="I785" s="231"/>
      <c r="J785" s="43"/>
      <c r="K785" s="43"/>
      <c r="L785" s="47"/>
      <c r="M785" s="232"/>
      <c r="N785" s="233"/>
      <c r="O785" s="87"/>
      <c r="P785" s="87"/>
      <c r="Q785" s="87"/>
      <c r="R785" s="87"/>
      <c r="S785" s="87"/>
      <c r="T785" s="88"/>
      <c r="U785" s="41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T785" s="20" t="s">
        <v>218</v>
      </c>
      <c r="AU785" s="20" t="s">
        <v>81</v>
      </c>
    </row>
    <row r="786" s="13" customFormat="1">
      <c r="A786" s="13"/>
      <c r="B786" s="234"/>
      <c r="C786" s="235"/>
      <c r="D786" s="236" t="s">
        <v>220</v>
      </c>
      <c r="E786" s="237" t="s">
        <v>19</v>
      </c>
      <c r="F786" s="238" t="s">
        <v>221</v>
      </c>
      <c r="G786" s="235"/>
      <c r="H786" s="237" t="s">
        <v>19</v>
      </c>
      <c r="I786" s="239"/>
      <c r="J786" s="235"/>
      <c r="K786" s="235"/>
      <c r="L786" s="240"/>
      <c r="M786" s="241"/>
      <c r="N786" s="242"/>
      <c r="O786" s="242"/>
      <c r="P786" s="242"/>
      <c r="Q786" s="242"/>
      <c r="R786" s="242"/>
      <c r="S786" s="242"/>
      <c r="T786" s="24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T786" s="244" t="s">
        <v>220</v>
      </c>
      <c r="AU786" s="244" t="s">
        <v>81</v>
      </c>
      <c r="AV786" s="13" t="s">
        <v>79</v>
      </c>
      <c r="AW786" s="13" t="s">
        <v>32</v>
      </c>
      <c r="AX786" s="13" t="s">
        <v>71</v>
      </c>
      <c r="AY786" s="244" t="s">
        <v>209</v>
      </c>
    </row>
    <row r="787" s="13" customFormat="1">
      <c r="A787" s="13"/>
      <c r="B787" s="234"/>
      <c r="C787" s="235"/>
      <c r="D787" s="236" t="s">
        <v>220</v>
      </c>
      <c r="E787" s="237" t="s">
        <v>19</v>
      </c>
      <c r="F787" s="238" t="s">
        <v>3489</v>
      </c>
      <c r="G787" s="235"/>
      <c r="H787" s="237" t="s">
        <v>19</v>
      </c>
      <c r="I787" s="239"/>
      <c r="J787" s="235"/>
      <c r="K787" s="235"/>
      <c r="L787" s="240"/>
      <c r="M787" s="241"/>
      <c r="N787" s="242"/>
      <c r="O787" s="242"/>
      <c r="P787" s="242"/>
      <c r="Q787" s="242"/>
      <c r="R787" s="242"/>
      <c r="S787" s="242"/>
      <c r="T787" s="24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T787" s="244" t="s">
        <v>220</v>
      </c>
      <c r="AU787" s="244" t="s">
        <v>81</v>
      </c>
      <c r="AV787" s="13" t="s">
        <v>79</v>
      </c>
      <c r="AW787" s="13" t="s">
        <v>32</v>
      </c>
      <c r="AX787" s="13" t="s">
        <v>71</v>
      </c>
      <c r="AY787" s="244" t="s">
        <v>209</v>
      </c>
    </row>
    <row r="788" s="13" customFormat="1">
      <c r="A788" s="13"/>
      <c r="B788" s="234"/>
      <c r="C788" s="235"/>
      <c r="D788" s="236" t="s">
        <v>220</v>
      </c>
      <c r="E788" s="237" t="s">
        <v>19</v>
      </c>
      <c r="F788" s="238" t="s">
        <v>3293</v>
      </c>
      <c r="G788" s="235"/>
      <c r="H788" s="237" t="s">
        <v>19</v>
      </c>
      <c r="I788" s="239"/>
      <c r="J788" s="235"/>
      <c r="K788" s="235"/>
      <c r="L788" s="240"/>
      <c r="M788" s="241"/>
      <c r="N788" s="242"/>
      <c r="O788" s="242"/>
      <c r="P788" s="242"/>
      <c r="Q788" s="242"/>
      <c r="R788" s="242"/>
      <c r="S788" s="242"/>
      <c r="T788" s="24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T788" s="244" t="s">
        <v>220</v>
      </c>
      <c r="AU788" s="244" t="s">
        <v>81</v>
      </c>
      <c r="AV788" s="13" t="s">
        <v>79</v>
      </c>
      <c r="AW788" s="13" t="s">
        <v>32</v>
      </c>
      <c r="AX788" s="13" t="s">
        <v>71</v>
      </c>
      <c r="AY788" s="244" t="s">
        <v>209</v>
      </c>
    </row>
    <row r="789" s="14" customFormat="1">
      <c r="A789" s="14"/>
      <c r="B789" s="245"/>
      <c r="C789" s="246"/>
      <c r="D789" s="236" t="s">
        <v>220</v>
      </c>
      <c r="E789" s="247" t="s">
        <v>19</v>
      </c>
      <c r="F789" s="248" t="s">
        <v>3806</v>
      </c>
      <c r="G789" s="246"/>
      <c r="H789" s="249">
        <v>27.390000000000001</v>
      </c>
      <c r="I789" s="250"/>
      <c r="J789" s="246"/>
      <c r="K789" s="246"/>
      <c r="L789" s="251"/>
      <c r="M789" s="252"/>
      <c r="N789" s="253"/>
      <c r="O789" s="253"/>
      <c r="P789" s="253"/>
      <c r="Q789" s="253"/>
      <c r="R789" s="253"/>
      <c r="S789" s="253"/>
      <c r="T789" s="25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T789" s="255" t="s">
        <v>220</v>
      </c>
      <c r="AU789" s="255" t="s">
        <v>81</v>
      </c>
      <c r="AV789" s="14" t="s">
        <v>81</v>
      </c>
      <c r="AW789" s="14" t="s">
        <v>32</v>
      </c>
      <c r="AX789" s="14" t="s">
        <v>71</v>
      </c>
      <c r="AY789" s="255" t="s">
        <v>209</v>
      </c>
    </row>
    <row r="790" s="14" customFormat="1">
      <c r="A790" s="14"/>
      <c r="B790" s="245"/>
      <c r="C790" s="246"/>
      <c r="D790" s="236" t="s">
        <v>220</v>
      </c>
      <c r="E790" s="247" t="s">
        <v>19</v>
      </c>
      <c r="F790" s="248" t="s">
        <v>3807</v>
      </c>
      <c r="G790" s="246"/>
      <c r="H790" s="249">
        <v>18.809999999999999</v>
      </c>
      <c r="I790" s="250"/>
      <c r="J790" s="246"/>
      <c r="K790" s="246"/>
      <c r="L790" s="251"/>
      <c r="M790" s="252"/>
      <c r="N790" s="253"/>
      <c r="O790" s="253"/>
      <c r="P790" s="253"/>
      <c r="Q790" s="253"/>
      <c r="R790" s="253"/>
      <c r="S790" s="253"/>
      <c r="T790" s="25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T790" s="255" t="s">
        <v>220</v>
      </c>
      <c r="AU790" s="255" t="s">
        <v>81</v>
      </c>
      <c r="AV790" s="14" t="s">
        <v>81</v>
      </c>
      <c r="AW790" s="14" t="s">
        <v>32</v>
      </c>
      <c r="AX790" s="14" t="s">
        <v>71</v>
      </c>
      <c r="AY790" s="255" t="s">
        <v>209</v>
      </c>
    </row>
    <row r="791" s="15" customFormat="1">
      <c r="A791" s="15"/>
      <c r="B791" s="256"/>
      <c r="C791" s="257"/>
      <c r="D791" s="236" t="s">
        <v>220</v>
      </c>
      <c r="E791" s="258" t="s">
        <v>19</v>
      </c>
      <c r="F791" s="259" t="s">
        <v>271</v>
      </c>
      <c r="G791" s="257"/>
      <c r="H791" s="260">
        <v>46.200000000000003</v>
      </c>
      <c r="I791" s="261"/>
      <c r="J791" s="257"/>
      <c r="K791" s="257"/>
      <c r="L791" s="262"/>
      <c r="M791" s="263"/>
      <c r="N791" s="264"/>
      <c r="O791" s="264"/>
      <c r="P791" s="264"/>
      <c r="Q791" s="264"/>
      <c r="R791" s="264"/>
      <c r="S791" s="264"/>
      <c r="T791" s="26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T791" s="266" t="s">
        <v>220</v>
      </c>
      <c r="AU791" s="266" t="s">
        <v>81</v>
      </c>
      <c r="AV791" s="15" t="s">
        <v>216</v>
      </c>
      <c r="AW791" s="15" t="s">
        <v>32</v>
      </c>
      <c r="AX791" s="15" t="s">
        <v>79</v>
      </c>
      <c r="AY791" s="266" t="s">
        <v>209</v>
      </c>
    </row>
    <row r="792" s="2" customFormat="1" ht="21.75" customHeight="1">
      <c r="A792" s="41"/>
      <c r="B792" s="42"/>
      <c r="C792" s="216" t="s">
        <v>953</v>
      </c>
      <c r="D792" s="216" t="s">
        <v>211</v>
      </c>
      <c r="E792" s="217" t="s">
        <v>3808</v>
      </c>
      <c r="F792" s="218" t="s">
        <v>3809</v>
      </c>
      <c r="G792" s="219" t="s">
        <v>258</v>
      </c>
      <c r="H792" s="220">
        <v>92.049999999999997</v>
      </c>
      <c r="I792" s="221"/>
      <c r="J792" s="222">
        <f>ROUND(I792*H792,2)</f>
        <v>0</v>
      </c>
      <c r="K792" s="218" t="s">
        <v>215</v>
      </c>
      <c r="L792" s="47"/>
      <c r="M792" s="223" t="s">
        <v>19</v>
      </c>
      <c r="N792" s="224" t="s">
        <v>42</v>
      </c>
      <c r="O792" s="87"/>
      <c r="P792" s="225">
        <f>O792*H792</f>
        <v>0</v>
      </c>
      <c r="Q792" s="225">
        <v>0</v>
      </c>
      <c r="R792" s="225">
        <f>Q792*H792</f>
        <v>0</v>
      </c>
      <c r="S792" s="225">
        <v>0.074999999999999997</v>
      </c>
      <c r="T792" s="226">
        <f>S792*H792</f>
        <v>6.9037499999999996</v>
      </c>
      <c r="U792" s="41"/>
      <c r="V792" s="41"/>
      <c r="W792" s="41"/>
      <c r="X792" s="41"/>
      <c r="Y792" s="41"/>
      <c r="Z792" s="41"/>
      <c r="AA792" s="41"/>
      <c r="AB792" s="41"/>
      <c r="AC792" s="41"/>
      <c r="AD792" s="41"/>
      <c r="AE792" s="41"/>
      <c r="AR792" s="227" t="s">
        <v>216</v>
      </c>
      <c r="AT792" s="227" t="s">
        <v>211</v>
      </c>
      <c r="AU792" s="227" t="s">
        <v>81</v>
      </c>
      <c r="AY792" s="20" t="s">
        <v>209</v>
      </c>
      <c r="BE792" s="228">
        <f>IF(N792="základní",J792,0)</f>
        <v>0</v>
      </c>
      <c r="BF792" s="228">
        <f>IF(N792="snížená",J792,0)</f>
        <v>0</v>
      </c>
      <c r="BG792" s="228">
        <f>IF(N792="zákl. přenesená",J792,0)</f>
        <v>0</v>
      </c>
      <c r="BH792" s="228">
        <f>IF(N792="sníž. přenesená",J792,0)</f>
        <v>0</v>
      </c>
      <c r="BI792" s="228">
        <f>IF(N792="nulová",J792,0)</f>
        <v>0</v>
      </c>
      <c r="BJ792" s="20" t="s">
        <v>79</v>
      </c>
      <c r="BK792" s="228">
        <f>ROUND(I792*H792,2)</f>
        <v>0</v>
      </c>
      <c r="BL792" s="20" t="s">
        <v>216</v>
      </c>
      <c r="BM792" s="227" t="s">
        <v>3810</v>
      </c>
    </row>
    <row r="793" s="2" customFormat="1">
      <c r="A793" s="41"/>
      <c r="B793" s="42"/>
      <c r="C793" s="43"/>
      <c r="D793" s="229" t="s">
        <v>218</v>
      </c>
      <c r="E793" s="43"/>
      <c r="F793" s="230" t="s">
        <v>3811</v>
      </c>
      <c r="G793" s="43"/>
      <c r="H793" s="43"/>
      <c r="I793" s="231"/>
      <c r="J793" s="43"/>
      <c r="K793" s="43"/>
      <c r="L793" s="47"/>
      <c r="M793" s="232"/>
      <c r="N793" s="233"/>
      <c r="O793" s="87"/>
      <c r="P793" s="87"/>
      <c r="Q793" s="87"/>
      <c r="R793" s="87"/>
      <c r="S793" s="87"/>
      <c r="T793" s="88"/>
      <c r="U793" s="41"/>
      <c r="V793" s="41"/>
      <c r="W793" s="41"/>
      <c r="X793" s="41"/>
      <c r="Y793" s="41"/>
      <c r="Z793" s="41"/>
      <c r="AA793" s="41"/>
      <c r="AB793" s="41"/>
      <c r="AC793" s="41"/>
      <c r="AD793" s="41"/>
      <c r="AE793" s="41"/>
      <c r="AT793" s="20" t="s">
        <v>218</v>
      </c>
      <c r="AU793" s="20" t="s">
        <v>81</v>
      </c>
    </row>
    <row r="794" s="13" customFormat="1">
      <c r="A794" s="13"/>
      <c r="B794" s="234"/>
      <c r="C794" s="235"/>
      <c r="D794" s="236" t="s">
        <v>220</v>
      </c>
      <c r="E794" s="237" t="s">
        <v>19</v>
      </c>
      <c r="F794" s="238" t="s">
        <v>3165</v>
      </c>
      <c r="G794" s="235"/>
      <c r="H794" s="237" t="s">
        <v>19</v>
      </c>
      <c r="I794" s="239"/>
      <c r="J794" s="235"/>
      <c r="K794" s="235"/>
      <c r="L794" s="240"/>
      <c r="M794" s="241"/>
      <c r="N794" s="242"/>
      <c r="O794" s="242"/>
      <c r="P794" s="242"/>
      <c r="Q794" s="242"/>
      <c r="R794" s="242"/>
      <c r="S794" s="242"/>
      <c r="T794" s="24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T794" s="244" t="s">
        <v>220</v>
      </c>
      <c r="AU794" s="244" t="s">
        <v>81</v>
      </c>
      <c r="AV794" s="13" t="s">
        <v>79</v>
      </c>
      <c r="AW794" s="13" t="s">
        <v>32</v>
      </c>
      <c r="AX794" s="13" t="s">
        <v>71</v>
      </c>
      <c r="AY794" s="244" t="s">
        <v>209</v>
      </c>
    </row>
    <row r="795" s="13" customFormat="1">
      <c r="A795" s="13"/>
      <c r="B795" s="234"/>
      <c r="C795" s="235"/>
      <c r="D795" s="236" t="s">
        <v>220</v>
      </c>
      <c r="E795" s="237" t="s">
        <v>19</v>
      </c>
      <c r="F795" s="238" t="s">
        <v>3812</v>
      </c>
      <c r="G795" s="235"/>
      <c r="H795" s="237" t="s">
        <v>19</v>
      </c>
      <c r="I795" s="239"/>
      <c r="J795" s="235"/>
      <c r="K795" s="235"/>
      <c r="L795" s="240"/>
      <c r="M795" s="241"/>
      <c r="N795" s="242"/>
      <c r="O795" s="242"/>
      <c r="P795" s="242"/>
      <c r="Q795" s="242"/>
      <c r="R795" s="242"/>
      <c r="S795" s="242"/>
      <c r="T795" s="24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T795" s="244" t="s">
        <v>220</v>
      </c>
      <c r="AU795" s="244" t="s">
        <v>81</v>
      </c>
      <c r="AV795" s="13" t="s">
        <v>79</v>
      </c>
      <c r="AW795" s="13" t="s">
        <v>32</v>
      </c>
      <c r="AX795" s="13" t="s">
        <v>71</v>
      </c>
      <c r="AY795" s="244" t="s">
        <v>209</v>
      </c>
    </row>
    <row r="796" s="14" customFormat="1">
      <c r="A796" s="14"/>
      <c r="B796" s="245"/>
      <c r="C796" s="246"/>
      <c r="D796" s="236" t="s">
        <v>220</v>
      </c>
      <c r="E796" s="247" t="s">
        <v>19</v>
      </c>
      <c r="F796" s="248" t="s">
        <v>3813</v>
      </c>
      <c r="G796" s="246"/>
      <c r="H796" s="249">
        <v>57.18</v>
      </c>
      <c r="I796" s="250"/>
      <c r="J796" s="246"/>
      <c r="K796" s="246"/>
      <c r="L796" s="251"/>
      <c r="M796" s="252"/>
      <c r="N796" s="253"/>
      <c r="O796" s="253"/>
      <c r="P796" s="253"/>
      <c r="Q796" s="253"/>
      <c r="R796" s="253"/>
      <c r="S796" s="253"/>
      <c r="T796" s="25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T796" s="255" t="s">
        <v>220</v>
      </c>
      <c r="AU796" s="255" t="s">
        <v>81</v>
      </c>
      <c r="AV796" s="14" t="s">
        <v>81</v>
      </c>
      <c r="AW796" s="14" t="s">
        <v>32</v>
      </c>
      <c r="AX796" s="14" t="s">
        <v>71</v>
      </c>
      <c r="AY796" s="255" t="s">
        <v>209</v>
      </c>
    </row>
    <row r="797" s="13" customFormat="1">
      <c r="A797" s="13"/>
      <c r="B797" s="234"/>
      <c r="C797" s="235"/>
      <c r="D797" s="236" t="s">
        <v>220</v>
      </c>
      <c r="E797" s="237" t="s">
        <v>19</v>
      </c>
      <c r="F797" s="238" t="s">
        <v>3801</v>
      </c>
      <c r="G797" s="235"/>
      <c r="H797" s="237" t="s">
        <v>19</v>
      </c>
      <c r="I797" s="239"/>
      <c r="J797" s="235"/>
      <c r="K797" s="235"/>
      <c r="L797" s="240"/>
      <c r="M797" s="241"/>
      <c r="N797" s="242"/>
      <c r="O797" s="242"/>
      <c r="P797" s="242"/>
      <c r="Q797" s="242"/>
      <c r="R797" s="242"/>
      <c r="S797" s="242"/>
      <c r="T797" s="24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T797" s="244" t="s">
        <v>220</v>
      </c>
      <c r="AU797" s="244" t="s">
        <v>81</v>
      </c>
      <c r="AV797" s="13" t="s">
        <v>79</v>
      </c>
      <c r="AW797" s="13" t="s">
        <v>32</v>
      </c>
      <c r="AX797" s="13" t="s">
        <v>71</v>
      </c>
      <c r="AY797" s="244" t="s">
        <v>209</v>
      </c>
    </row>
    <row r="798" s="14" customFormat="1">
      <c r="A798" s="14"/>
      <c r="B798" s="245"/>
      <c r="C798" s="246"/>
      <c r="D798" s="236" t="s">
        <v>220</v>
      </c>
      <c r="E798" s="247" t="s">
        <v>19</v>
      </c>
      <c r="F798" s="248" t="s">
        <v>3659</v>
      </c>
      <c r="G798" s="246"/>
      <c r="H798" s="249">
        <v>7.7300000000000004</v>
      </c>
      <c r="I798" s="250"/>
      <c r="J798" s="246"/>
      <c r="K798" s="246"/>
      <c r="L798" s="251"/>
      <c r="M798" s="252"/>
      <c r="N798" s="253"/>
      <c r="O798" s="253"/>
      <c r="P798" s="253"/>
      <c r="Q798" s="253"/>
      <c r="R798" s="253"/>
      <c r="S798" s="253"/>
      <c r="T798" s="25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T798" s="255" t="s">
        <v>220</v>
      </c>
      <c r="AU798" s="255" t="s">
        <v>81</v>
      </c>
      <c r="AV798" s="14" t="s">
        <v>81</v>
      </c>
      <c r="AW798" s="14" t="s">
        <v>32</v>
      </c>
      <c r="AX798" s="14" t="s">
        <v>71</v>
      </c>
      <c r="AY798" s="255" t="s">
        <v>209</v>
      </c>
    </row>
    <row r="799" s="14" customFormat="1">
      <c r="A799" s="14"/>
      <c r="B799" s="245"/>
      <c r="C799" s="246"/>
      <c r="D799" s="236" t="s">
        <v>220</v>
      </c>
      <c r="E799" s="247" t="s">
        <v>19</v>
      </c>
      <c r="F799" s="248" t="s">
        <v>3660</v>
      </c>
      <c r="G799" s="246"/>
      <c r="H799" s="249">
        <v>2.8999999999999999</v>
      </c>
      <c r="I799" s="250"/>
      <c r="J799" s="246"/>
      <c r="K799" s="246"/>
      <c r="L799" s="251"/>
      <c r="M799" s="252"/>
      <c r="N799" s="253"/>
      <c r="O799" s="253"/>
      <c r="P799" s="253"/>
      <c r="Q799" s="253"/>
      <c r="R799" s="253"/>
      <c r="S799" s="253"/>
      <c r="T799" s="25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T799" s="255" t="s">
        <v>220</v>
      </c>
      <c r="AU799" s="255" t="s">
        <v>81</v>
      </c>
      <c r="AV799" s="14" t="s">
        <v>81</v>
      </c>
      <c r="AW799" s="14" t="s">
        <v>32</v>
      </c>
      <c r="AX799" s="14" t="s">
        <v>71</v>
      </c>
      <c r="AY799" s="255" t="s">
        <v>209</v>
      </c>
    </row>
    <row r="800" s="13" customFormat="1">
      <c r="A800" s="13"/>
      <c r="B800" s="234"/>
      <c r="C800" s="235"/>
      <c r="D800" s="236" t="s">
        <v>220</v>
      </c>
      <c r="E800" s="237" t="s">
        <v>19</v>
      </c>
      <c r="F800" s="238" t="s">
        <v>3622</v>
      </c>
      <c r="G800" s="235"/>
      <c r="H800" s="237" t="s">
        <v>19</v>
      </c>
      <c r="I800" s="239"/>
      <c r="J800" s="235"/>
      <c r="K800" s="235"/>
      <c r="L800" s="240"/>
      <c r="M800" s="241"/>
      <c r="N800" s="242"/>
      <c r="O800" s="242"/>
      <c r="P800" s="242"/>
      <c r="Q800" s="242"/>
      <c r="R800" s="242"/>
      <c r="S800" s="242"/>
      <c r="T800" s="24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T800" s="244" t="s">
        <v>220</v>
      </c>
      <c r="AU800" s="244" t="s">
        <v>81</v>
      </c>
      <c r="AV800" s="13" t="s">
        <v>79</v>
      </c>
      <c r="AW800" s="13" t="s">
        <v>32</v>
      </c>
      <c r="AX800" s="13" t="s">
        <v>71</v>
      </c>
      <c r="AY800" s="244" t="s">
        <v>209</v>
      </c>
    </row>
    <row r="801" s="13" customFormat="1">
      <c r="A801" s="13"/>
      <c r="B801" s="234"/>
      <c r="C801" s="235"/>
      <c r="D801" s="236" t="s">
        <v>220</v>
      </c>
      <c r="E801" s="237" t="s">
        <v>19</v>
      </c>
      <c r="F801" s="238" t="s">
        <v>3814</v>
      </c>
      <c r="G801" s="235"/>
      <c r="H801" s="237" t="s">
        <v>19</v>
      </c>
      <c r="I801" s="239"/>
      <c r="J801" s="235"/>
      <c r="K801" s="235"/>
      <c r="L801" s="240"/>
      <c r="M801" s="241"/>
      <c r="N801" s="242"/>
      <c r="O801" s="242"/>
      <c r="P801" s="242"/>
      <c r="Q801" s="242"/>
      <c r="R801" s="242"/>
      <c r="S801" s="242"/>
      <c r="T801" s="24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T801" s="244" t="s">
        <v>220</v>
      </c>
      <c r="AU801" s="244" t="s">
        <v>81</v>
      </c>
      <c r="AV801" s="13" t="s">
        <v>79</v>
      </c>
      <c r="AW801" s="13" t="s">
        <v>32</v>
      </c>
      <c r="AX801" s="13" t="s">
        <v>71</v>
      </c>
      <c r="AY801" s="244" t="s">
        <v>209</v>
      </c>
    </row>
    <row r="802" s="14" customFormat="1">
      <c r="A802" s="14"/>
      <c r="B802" s="245"/>
      <c r="C802" s="246"/>
      <c r="D802" s="236" t="s">
        <v>220</v>
      </c>
      <c r="E802" s="247" t="s">
        <v>19</v>
      </c>
      <c r="F802" s="248" t="s">
        <v>3815</v>
      </c>
      <c r="G802" s="246"/>
      <c r="H802" s="249">
        <v>12.119999999999999</v>
      </c>
      <c r="I802" s="250"/>
      <c r="J802" s="246"/>
      <c r="K802" s="246"/>
      <c r="L802" s="251"/>
      <c r="M802" s="252"/>
      <c r="N802" s="253"/>
      <c r="O802" s="253"/>
      <c r="P802" s="253"/>
      <c r="Q802" s="253"/>
      <c r="R802" s="253"/>
      <c r="S802" s="253"/>
      <c r="T802" s="25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T802" s="255" t="s">
        <v>220</v>
      </c>
      <c r="AU802" s="255" t="s">
        <v>81</v>
      </c>
      <c r="AV802" s="14" t="s">
        <v>81</v>
      </c>
      <c r="AW802" s="14" t="s">
        <v>32</v>
      </c>
      <c r="AX802" s="14" t="s">
        <v>71</v>
      </c>
      <c r="AY802" s="255" t="s">
        <v>209</v>
      </c>
    </row>
    <row r="803" s="13" customFormat="1">
      <c r="A803" s="13"/>
      <c r="B803" s="234"/>
      <c r="C803" s="235"/>
      <c r="D803" s="236" t="s">
        <v>220</v>
      </c>
      <c r="E803" s="237" t="s">
        <v>19</v>
      </c>
      <c r="F803" s="238" t="s">
        <v>3816</v>
      </c>
      <c r="G803" s="235"/>
      <c r="H803" s="237" t="s">
        <v>19</v>
      </c>
      <c r="I803" s="239"/>
      <c r="J803" s="235"/>
      <c r="K803" s="235"/>
      <c r="L803" s="240"/>
      <c r="M803" s="241"/>
      <c r="N803" s="242"/>
      <c r="O803" s="242"/>
      <c r="P803" s="242"/>
      <c r="Q803" s="242"/>
      <c r="R803" s="242"/>
      <c r="S803" s="242"/>
      <c r="T803" s="24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T803" s="244" t="s">
        <v>220</v>
      </c>
      <c r="AU803" s="244" t="s">
        <v>81</v>
      </c>
      <c r="AV803" s="13" t="s">
        <v>79</v>
      </c>
      <c r="AW803" s="13" t="s">
        <v>32</v>
      </c>
      <c r="AX803" s="13" t="s">
        <v>71</v>
      </c>
      <c r="AY803" s="244" t="s">
        <v>209</v>
      </c>
    </row>
    <row r="804" s="14" customFormat="1">
      <c r="A804" s="14"/>
      <c r="B804" s="245"/>
      <c r="C804" s="246"/>
      <c r="D804" s="236" t="s">
        <v>220</v>
      </c>
      <c r="E804" s="247" t="s">
        <v>19</v>
      </c>
      <c r="F804" s="248" t="s">
        <v>3815</v>
      </c>
      <c r="G804" s="246"/>
      <c r="H804" s="249">
        <v>12.119999999999999</v>
      </c>
      <c r="I804" s="250"/>
      <c r="J804" s="246"/>
      <c r="K804" s="246"/>
      <c r="L804" s="251"/>
      <c r="M804" s="252"/>
      <c r="N804" s="253"/>
      <c r="O804" s="253"/>
      <c r="P804" s="253"/>
      <c r="Q804" s="253"/>
      <c r="R804" s="253"/>
      <c r="S804" s="253"/>
      <c r="T804" s="25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T804" s="255" t="s">
        <v>220</v>
      </c>
      <c r="AU804" s="255" t="s">
        <v>81</v>
      </c>
      <c r="AV804" s="14" t="s">
        <v>81</v>
      </c>
      <c r="AW804" s="14" t="s">
        <v>32</v>
      </c>
      <c r="AX804" s="14" t="s">
        <v>71</v>
      </c>
      <c r="AY804" s="255" t="s">
        <v>209</v>
      </c>
    </row>
    <row r="805" s="15" customFormat="1">
      <c r="A805" s="15"/>
      <c r="B805" s="256"/>
      <c r="C805" s="257"/>
      <c r="D805" s="236" t="s">
        <v>220</v>
      </c>
      <c r="E805" s="258" t="s">
        <v>19</v>
      </c>
      <c r="F805" s="259" t="s">
        <v>271</v>
      </c>
      <c r="G805" s="257"/>
      <c r="H805" s="260">
        <v>92.050000000000011</v>
      </c>
      <c r="I805" s="261"/>
      <c r="J805" s="257"/>
      <c r="K805" s="257"/>
      <c r="L805" s="262"/>
      <c r="M805" s="263"/>
      <c r="N805" s="264"/>
      <c r="O805" s="264"/>
      <c r="P805" s="264"/>
      <c r="Q805" s="264"/>
      <c r="R805" s="264"/>
      <c r="S805" s="264"/>
      <c r="T805" s="26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T805" s="266" t="s">
        <v>220</v>
      </c>
      <c r="AU805" s="266" t="s">
        <v>81</v>
      </c>
      <c r="AV805" s="15" t="s">
        <v>216</v>
      </c>
      <c r="AW805" s="15" t="s">
        <v>32</v>
      </c>
      <c r="AX805" s="15" t="s">
        <v>79</v>
      </c>
      <c r="AY805" s="266" t="s">
        <v>209</v>
      </c>
    </row>
    <row r="806" s="2" customFormat="1" ht="16.5" customHeight="1">
      <c r="A806" s="41"/>
      <c r="B806" s="42"/>
      <c r="C806" s="216" t="s">
        <v>957</v>
      </c>
      <c r="D806" s="216" t="s">
        <v>211</v>
      </c>
      <c r="E806" s="217" t="s">
        <v>3817</v>
      </c>
      <c r="F806" s="218" t="s">
        <v>3818</v>
      </c>
      <c r="G806" s="219" t="s">
        <v>258</v>
      </c>
      <c r="H806" s="220">
        <v>31.969999999999999</v>
      </c>
      <c r="I806" s="221"/>
      <c r="J806" s="222">
        <f>ROUND(I806*H806,2)</f>
        <v>0</v>
      </c>
      <c r="K806" s="218" t="s">
        <v>215</v>
      </c>
      <c r="L806" s="47"/>
      <c r="M806" s="223" t="s">
        <v>19</v>
      </c>
      <c r="N806" s="224" t="s">
        <v>42</v>
      </c>
      <c r="O806" s="87"/>
      <c r="P806" s="225">
        <f>O806*H806</f>
        <v>0</v>
      </c>
      <c r="Q806" s="225">
        <v>0</v>
      </c>
      <c r="R806" s="225">
        <f>Q806*H806</f>
        <v>0</v>
      </c>
      <c r="S806" s="225">
        <v>0</v>
      </c>
      <c r="T806" s="226">
        <f>S806*H806</f>
        <v>0</v>
      </c>
      <c r="U806" s="41"/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R806" s="227" t="s">
        <v>216</v>
      </c>
      <c r="AT806" s="227" t="s">
        <v>211</v>
      </c>
      <c r="AU806" s="227" t="s">
        <v>81</v>
      </c>
      <c r="AY806" s="20" t="s">
        <v>209</v>
      </c>
      <c r="BE806" s="228">
        <f>IF(N806="základní",J806,0)</f>
        <v>0</v>
      </c>
      <c r="BF806" s="228">
        <f>IF(N806="snížená",J806,0)</f>
        <v>0</v>
      </c>
      <c r="BG806" s="228">
        <f>IF(N806="zákl. přenesená",J806,0)</f>
        <v>0</v>
      </c>
      <c r="BH806" s="228">
        <f>IF(N806="sníž. přenesená",J806,0)</f>
        <v>0</v>
      </c>
      <c r="BI806" s="228">
        <f>IF(N806="nulová",J806,0)</f>
        <v>0</v>
      </c>
      <c r="BJ806" s="20" t="s">
        <v>79</v>
      </c>
      <c r="BK806" s="228">
        <f>ROUND(I806*H806,2)</f>
        <v>0</v>
      </c>
      <c r="BL806" s="20" t="s">
        <v>216</v>
      </c>
      <c r="BM806" s="227" t="s">
        <v>3819</v>
      </c>
    </row>
    <row r="807" s="2" customFormat="1">
      <c r="A807" s="41"/>
      <c r="B807" s="42"/>
      <c r="C807" s="43"/>
      <c r="D807" s="229" t="s">
        <v>218</v>
      </c>
      <c r="E807" s="43"/>
      <c r="F807" s="230" t="s">
        <v>3820</v>
      </c>
      <c r="G807" s="43"/>
      <c r="H807" s="43"/>
      <c r="I807" s="231"/>
      <c r="J807" s="43"/>
      <c r="K807" s="43"/>
      <c r="L807" s="47"/>
      <c r="M807" s="232"/>
      <c r="N807" s="233"/>
      <c r="O807" s="87"/>
      <c r="P807" s="87"/>
      <c r="Q807" s="87"/>
      <c r="R807" s="87"/>
      <c r="S807" s="87"/>
      <c r="T807" s="88"/>
      <c r="U807" s="41"/>
      <c r="V807" s="41"/>
      <c r="W807" s="41"/>
      <c r="X807" s="41"/>
      <c r="Y807" s="41"/>
      <c r="Z807" s="41"/>
      <c r="AA807" s="41"/>
      <c r="AB807" s="41"/>
      <c r="AC807" s="41"/>
      <c r="AD807" s="41"/>
      <c r="AE807" s="41"/>
      <c r="AT807" s="20" t="s">
        <v>218</v>
      </c>
      <c r="AU807" s="20" t="s">
        <v>81</v>
      </c>
    </row>
    <row r="808" s="2" customFormat="1" ht="16.5" customHeight="1">
      <c r="A808" s="41"/>
      <c r="B808" s="42"/>
      <c r="C808" s="216" t="s">
        <v>963</v>
      </c>
      <c r="D808" s="216" t="s">
        <v>211</v>
      </c>
      <c r="E808" s="217" t="s">
        <v>3821</v>
      </c>
      <c r="F808" s="218" t="s">
        <v>3822</v>
      </c>
      <c r="G808" s="219" t="s">
        <v>258</v>
      </c>
      <c r="H808" s="220">
        <v>401.65300000000002</v>
      </c>
      <c r="I808" s="221"/>
      <c r="J808" s="222">
        <f>ROUND(I808*H808,2)</f>
        <v>0</v>
      </c>
      <c r="K808" s="218" t="s">
        <v>215</v>
      </c>
      <c r="L808" s="47"/>
      <c r="M808" s="223" t="s">
        <v>19</v>
      </c>
      <c r="N808" s="224" t="s">
        <v>42</v>
      </c>
      <c r="O808" s="87"/>
      <c r="P808" s="225">
        <f>O808*H808</f>
        <v>0</v>
      </c>
      <c r="Q808" s="225">
        <v>0</v>
      </c>
      <c r="R808" s="225">
        <f>Q808*H808</f>
        <v>0</v>
      </c>
      <c r="S808" s="225">
        <v>0</v>
      </c>
      <c r="T808" s="226">
        <f>S808*H808</f>
        <v>0</v>
      </c>
      <c r="U808" s="41"/>
      <c r="V808" s="41"/>
      <c r="W808" s="41"/>
      <c r="X808" s="41"/>
      <c r="Y808" s="41"/>
      <c r="Z808" s="41"/>
      <c r="AA808" s="41"/>
      <c r="AB808" s="41"/>
      <c r="AC808" s="41"/>
      <c r="AD808" s="41"/>
      <c r="AE808" s="41"/>
      <c r="AR808" s="227" t="s">
        <v>216</v>
      </c>
      <c r="AT808" s="227" t="s">
        <v>211</v>
      </c>
      <c r="AU808" s="227" t="s">
        <v>81</v>
      </c>
      <c r="AY808" s="20" t="s">
        <v>209</v>
      </c>
      <c r="BE808" s="228">
        <f>IF(N808="základní",J808,0)</f>
        <v>0</v>
      </c>
      <c r="BF808" s="228">
        <f>IF(N808="snížená",J808,0)</f>
        <v>0</v>
      </c>
      <c r="BG808" s="228">
        <f>IF(N808="zákl. přenesená",J808,0)</f>
        <v>0</v>
      </c>
      <c r="BH808" s="228">
        <f>IF(N808="sníž. přenesená",J808,0)</f>
        <v>0</v>
      </c>
      <c r="BI808" s="228">
        <f>IF(N808="nulová",J808,0)</f>
        <v>0</v>
      </c>
      <c r="BJ808" s="20" t="s">
        <v>79</v>
      </c>
      <c r="BK808" s="228">
        <f>ROUND(I808*H808,2)</f>
        <v>0</v>
      </c>
      <c r="BL808" s="20" t="s">
        <v>216</v>
      </c>
      <c r="BM808" s="227" t="s">
        <v>3823</v>
      </c>
    </row>
    <row r="809" s="2" customFormat="1">
      <c r="A809" s="41"/>
      <c r="B809" s="42"/>
      <c r="C809" s="43"/>
      <c r="D809" s="229" t="s">
        <v>218</v>
      </c>
      <c r="E809" s="43"/>
      <c r="F809" s="230" t="s">
        <v>3824</v>
      </c>
      <c r="G809" s="43"/>
      <c r="H809" s="43"/>
      <c r="I809" s="231"/>
      <c r="J809" s="43"/>
      <c r="K809" s="43"/>
      <c r="L809" s="47"/>
      <c r="M809" s="232"/>
      <c r="N809" s="233"/>
      <c r="O809" s="87"/>
      <c r="P809" s="87"/>
      <c r="Q809" s="87"/>
      <c r="R809" s="87"/>
      <c r="S809" s="87"/>
      <c r="T809" s="88"/>
      <c r="U809" s="41"/>
      <c r="V809" s="41"/>
      <c r="W809" s="41"/>
      <c r="X809" s="41"/>
      <c r="Y809" s="41"/>
      <c r="Z809" s="41"/>
      <c r="AA809" s="41"/>
      <c r="AB809" s="41"/>
      <c r="AC809" s="41"/>
      <c r="AD809" s="41"/>
      <c r="AE809" s="41"/>
      <c r="AT809" s="20" t="s">
        <v>218</v>
      </c>
      <c r="AU809" s="20" t="s">
        <v>81</v>
      </c>
    </row>
    <row r="810" s="13" customFormat="1">
      <c r="A810" s="13"/>
      <c r="B810" s="234"/>
      <c r="C810" s="235"/>
      <c r="D810" s="236" t="s">
        <v>220</v>
      </c>
      <c r="E810" s="237" t="s">
        <v>19</v>
      </c>
      <c r="F810" s="238" t="s">
        <v>3165</v>
      </c>
      <c r="G810" s="235"/>
      <c r="H810" s="237" t="s">
        <v>19</v>
      </c>
      <c r="I810" s="239"/>
      <c r="J810" s="235"/>
      <c r="K810" s="235"/>
      <c r="L810" s="240"/>
      <c r="M810" s="241"/>
      <c r="N810" s="242"/>
      <c r="O810" s="242"/>
      <c r="P810" s="242"/>
      <c r="Q810" s="242"/>
      <c r="R810" s="242"/>
      <c r="S810" s="242"/>
      <c r="T810" s="24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T810" s="244" t="s">
        <v>220</v>
      </c>
      <c r="AU810" s="244" t="s">
        <v>81</v>
      </c>
      <c r="AV810" s="13" t="s">
        <v>79</v>
      </c>
      <c r="AW810" s="13" t="s">
        <v>32</v>
      </c>
      <c r="AX810" s="13" t="s">
        <v>71</v>
      </c>
      <c r="AY810" s="244" t="s">
        <v>209</v>
      </c>
    </row>
    <row r="811" s="13" customFormat="1">
      <c r="A811" s="13"/>
      <c r="B811" s="234"/>
      <c r="C811" s="235"/>
      <c r="D811" s="236" t="s">
        <v>220</v>
      </c>
      <c r="E811" s="237" t="s">
        <v>19</v>
      </c>
      <c r="F811" s="238" t="s">
        <v>3546</v>
      </c>
      <c r="G811" s="235"/>
      <c r="H811" s="237" t="s">
        <v>19</v>
      </c>
      <c r="I811" s="239"/>
      <c r="J811" s="235"/>
      <c r="K811" s="235"/>
      <c r="L811" s="240"/>
      <c r="M811" s="241"/>
      <c r="N811" s="242"/>
      <c r="O811" s="242"/>
      <c r="P811" s="242"/>
      <c r="Q811" s="242"/>
      <c r="R811" s="242"/>
      <c r="S811" s="242"/>
      <c r="T811" s="24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T811" s="244" t="s">
        <v>220</v>
      </c>
      <c r="AU811" s="244" t="s">
        <v>81</v>
      </c>
      <c r="AV811" s="13" t="s">
        <v>79</v>
      </c>
      <c r="AW811" s="13" t="s">
        <v>32</v>
      </c>
      <c r="AX811" s="13" t="s">
        <v>71</v>
      </c>
      <c r="AY811" s="244" t="s">
        <v>209</v>
      </c>
    </row>
    <row r="812" s="14" customFormat="1">
      <c r="A812" s="14"/>
      <c r="B812" s="245"/>
      <c r="C812" s="246"/>
      <c r="D812" s="236" t="s">
        <v>220</v>
      </c>
      <c r="E812" s="247" t="s">
        <v>19</v>
      </c>
      <c r="F812" s="248" t="s">
        <v>3547</v>
      </c>
      <c r="G812" s="246"/>
      <c r="H812" s="249">
        <v>38.630000000000003</v>
      </c>
      <c r="I812" s="250"/>
      <c r="J812" s="246"/>
      <c r="K812" s="246"/>
      <c r="L812" s="251"/>
      <c r="M812" s="252"/>
      <c r="N812" s="253"/>
      <c r="O812" s="253"/>
      <c r="P812" s="253"/>
      <c r="Q812" s="253"/>
      <c r="R812" s="253"/>
      <c r="S812" s="253"/>
      <c r="T812" s="25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T812" s="255" t="s">
        <v>220</v>
      </c>
      <c r="AU812" s="255" t="s">
        <v>81</v>
      </c>
      <c r="AV812" s="14" t="s">
        <v>81</v>
      </c>
      <c r="AW812" s="14" t="s">
        <v>32</v>
      </c>
      <c r="AX812" s="14" t="s">
        <v>71</v>
      </c>
      <c r="AY812" s="255" t="s">
        <v>209</v>
      </c>
    </row>
    <row r="813" s="13" customFormat="1">
      <c r="A813" s="13"/>
      <c r="B813" s="234"/>
      <c r="C813" s="235"/>
      <c r="D813" s="236" t="s">
        <v>220</v>
      </c>
      <c r="E813" s="237" t="s">
        <v>19</v>
      </c>
      <c r="F813" s="238" t="s">
        <v>3549</v>
      </c>
      <c r="G813" s="235"/>
      <c r="H813" s="237" t="s">
        <v>19</v>
      </c>
      <c r="I813" s="239"/>
      <c r="J813" s="235"/>
      <c r="K813" s="235"/>
      <c r="L813" s="240"/>
      <c r="M813" s="241"/>
      <c r="N813" s="242"/>
      <c r="O813" s="242"/>
      <c r="P813" s="242"/>
      <c r="Q813" s="242"/>
      <c r="R813" s="242"/>
      <c r="S813" s="242"/>
      <c r="T813" s="24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T813" s="244" t="s">
        <v>220</v>
      </c>
      <c r="AU813" s="244" t="s">
        <v>81</v>
      </c>
      <c r="AV813" s="13" t="s">
        <v>79</v>
      </c>
      <c r="AW813" s="13" t="s">
        <v>32</v>
      </c>
      <c r="AX813" s="13" t="s">
        <v>71</v>
      </c>
      <c r="AY813" s="244" t="s">
        <v>209</v>
      </c>
    </row>
    <row r="814" s="14" customFormat="1">
      <c r="A814" s="14"/>
      <c r="B814" s="245"/>
      <c r="C814" s="246"/>
      <c r="D814" s="236" t="s">
        <v>220</v>
      </c>
      <c r="E814" s="247" t="s">
        <v>19</v>
      </c>
      <c r="F814" s="248" t="s">
        <v>3550</v>
      </c>
      <c r="G814" s="246"/>
      <c r="H814" s="249">
        <v>7.1399999999999997</v>
      </c>
      <c r="I814" s="250"/>
      <c r="J814" s="246"/>
      <c r="K814" s="246"/>
      <c r="L814" s="251"/>
      <c r="M814" s="252"/>
      <c r="N814" s="253"/>
      <c r="O814" s="253"/>
      <c r="P814" s="253"/>
      <c r="Q814" s="253"/>
      <c r="R814" s="253"/>
      <c r="S814" s="253"/>
      <c r="T814" s="25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T814" s="255" t="s">
        <v>220</v>
      </c>
      <c r="AU814" s="255" t="s">
        <v>81</v>
      </c>
      <c r="AV814" s="14" t="s">
        <v>81</v>
      </c>
      <c r="AW814" s="14" t="s">
        <v>32</v>
      </c>
      <c r="AX814" s="14" t="s">
        <v>71</v>
      </c>
      <c r="AY814" s="255" t="s">
        <v>209</v>
      </c>
    </row>
    <row r="815" s="13" customFormat="1">
      <c r="A815" s="13"/>
      <c r="B815" s="234"/>
      <c r="C815" s="235"/>
      <c r="D815" s="236" t="s">
        <v>220</v>
      </c>
      <c r="E815" s="237" t="s">
        <v>19</v>
      </c>
      <c r="F815" s="238" t="s">
        <v>3551</v>
      </c>
      <c r="G815" s="235"/>
      <c r="H815" s="237" t="s">
        <v>19</v>
      </c>
      <c r="I815" s="239"/>
      <c r="J815" s="235"/>
      <c r="K815" s="235"/>
      <c r="L815" s="240"/>
      <c r="M815" s="241"/>
      <c r="N815" s="242"/>
      <c r="O815" s="242"/>
      <c r="P815" s="242"/>
      <c r="Q815" s="242"/>
      <c r="R815" s="242"/>
      <c r="S815" s="242"/>
      <c r="T815" s="24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T815" s="244" t="s">
        <v>220</v>
      </c>
      <c r="AU815" s="244" t="s">
        <v>81</v>
      </c>
      <c r="AV815" s="13" t="s">
        <v>79</v>
      </c>
      <c r="AW815" s="13" t="s">
        <v>32</v>
      </c>
      <c r="AX815" s="13" t="s">
        <v>71</v>
      </c>
      <c r="AY815" s="244" t="s">
        <v>209</v>
      </c>
    </row>
    <row r="816" s="14" customFormat="1">
      <c r="A816" s="14"/>
      <c r="B816" s="245"/>
      <c r="C816" s="246"/>
      <c r="D816" s="236" t="s">
        <v>220</v>
      </c>
      <c r="E816" s="247" t="s">
        <v>19</v>
      </c>
      <c r="F816" s="248" t="s">
        <v>3552</v>
      </c>
      <c r="G816" s="246"/>
      <c r="H816" s="249">
        <v>12.83</v>
      </c>
      <c r="I816" s="250"/>
      <c r="J816" s="246"/>
      <c r="K816" s="246"/>
      <c r="L816" s="251"/>
      <c r="M816" s="252"/>
      <c r="N816" s="253"/>
      <c r="O816" s="253"/>
      <c r="P816" s="253"/>
      <c r="Q816" s="253"/>
      <c r="R816" s="253"/>
      <c r="S816" s="253"/>
      <c r="T816" s="25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T816" s="255" t="s">
        <v>220</v>
      </c>
      <c r="AU816" s="255" t="s">
        <v>81</v>
      </c>
      <c r="AV816" s="14" t="s">
        <v>81</v>
      </c>
      <c r="AW816" s="14" t="s">
        <v>32</v>
      </c>
      <c r="AX816" s="14" t="s">
        <v>71</v>
      </c>
      <c r="AY816" s="255" t="s">
        <v>209</v>
      </c>
    </row>
    <row r="817" s="13" customFormat="1">
      <c r="A817" s="13"/>
      <c r="B817" s="234"/>
      <c r="C817" s="235"/>
      <c r="D817" s="236" t="s">
        <v>220</v>
      </c>
      <c r="E817" s="237" t="s">
        <v>19</v>
      </c>
      <c r="F817" s="238" t="s">
        <v>3825</v>
      </c>
      <c r="G817" s="235"/>
      <c r="H817" s="237" t="s">
        <v>19</v>
      </c>
      <c r="I817" s="239"/>
      <c r="J817" s="235"/>
      <c r="K817" s="235"/>
      <c r="L817" s="240"/>
      <c r="M817" s="241"/>
      <c r="N817" s="242"/>
      <c r="O817" s="242"/>
      <c r="P817" s="242"/>
      <c r="Q817" s="242"/>
      <c r="R817" s="242"/>
      <c r="S817" s="242"/>
      <c r="T817" s="24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T817" s="244" t="s">
        <v>220</v>
      </c>
      <c r="AU817" s="244" t="s">
        <v>81</v>
      </c>
      <c r="AV817" s="13" t="s">
        <v>79</v>
      </c>
      <c r="AW817" s="13" t="s">
        <v>32</v>
      </c>
      <c r="AX817" s="13" t="s">
        <v>71</v>
      </c>
      <c r="AY817" s="244" t="s">
        <v>209</v>
      </c>
    </row>
    <row r="818" s="13" customFormat="1">
      <c r="A818" s="13"/>
      <c r="B818" s="234"/>
      <c r="C818" s="235"/>
      <c r="D818" s="236" t="s">
        <v>220</v>
      </c>
      <c r="E818" s="237" t="s">
        <v>19</v>
      </c>
      <c r="F818" s="238" t="s">
        <v>3826</v>
      </c>
      <c r="G818" s="235"/>
      <c r="H818" s="237" t="s">
        <v>19</v>
      </c>
      <c r="I818" s="239"/>
      <c r="J818" s="235"/>
      <c r="K818" s="235"/>
      <c r="L818" s="240"/>
      <c r="M818" s="241"/>
      <c r="N818" s="242"/>
      <c r="O818" s="242"/>
      <c r="P818" s="242"/>
      <c r="Q818" s="242"/>
      <c r="R818" s="242"/>
      <c r="S818" s="242"/>
      <c r="T818" s="24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T818" s="244" t="s">
        <v>220</v>
      </c>
      <c r="AU818" s="244" t="s">
        <v>81</v>
      </c>
      <c r="AV818" s="13" t="s">
        <v>79</v>
      </c>
      <c r="AW818" s="13" t="s">
        <v>32</v>
      </c>
      <c r="AX818" s="13" t="s">
        <v>71</v>
      </c>
      <c r="AY818" s="244" t="s">
        <v>209</v>
      </c>
    </row>
    <row r="819" s="14" customFormat="1">
      <c r="A819" s="14"/>
      <c r="B819" s="245"/>
      <c r="C819" s="246"/>
      <c r="D819" s="236" t="s">
        <v>220</v>
      </c>
      <c r="E819" s="247" t="s">
        <v>19</v>
      </c>
      <c r="F819" s="248" t="s">
        <v>3827</v>
      </c>
      <c r="G819" s="246"/>
      <c r="H819" s="249">
        <v>71.799999999999997</v>
      </c>
      <c r="I819" s="250"/>
      <c r="J819" s="246"/>
      <c r="K819" s="246"/>
      <c r="L819" s="251"/>
      <c r="M819" s="252"/>
      <c r="N819" s="253"/>
      <c r="O819" s="253"/>
      <c r="P819" s="253"/>
      <c r="Q819" s="253"/>
      <c r="R819" s="253"/>
      <c r="S819" s="253"/>
      <c r="T819" s="25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T819" s="255" t="s">
        <v>220</v>
      </c>
      <c r="AU819" s="255" t="s">
        <v>81</v>
      </c>
      <c r="AV819" s="14" t="s">
        <v>81</v>
      </c>
      <c r="AW819" s="14" t="s">
        <v>32</v>
      </c>
      <c r="AX819" s="14" t="s">
        <v>71</v>
      </c>
      <c r="AY819" s="255" t="s">
        <v>209</v>
      </c>
    </row>
    <row r="820" s="13" customFormat="1">
      <c r="A820" s="13"/>
      <c r="B820" s="234"/>
      <c r="C820" s="235"/>
      <c r="D820" s="236" t="s">
        <v>220</v>
      </c>
      <c r="E820" s="237" t="s">
        <v>19</v>
      </c>
      <c r="F820" s="238" t="s">
        <v>3828</v>
      </c>
      <c r="G820" s="235"/>
      <c r="H820" s="237" t="s">
        <v>19</v>
      </c>
      <c r="I820" s="239"/>
      <c r="J820" s="235"/>
      <c r="K820" s="235"/>
      <c r="L820" s="240"/>
      <c r="M820" s="241"/>
      <c r="N820" s="242"/>
      <c r="O820" s="242"/>
      <c r="P820" s="242"/>
      <c r="Q820" s="242"/>
      <c r="R820" s="242"/>
      <c r="S820" s="242"/>
      <c r="T820" s="24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T820" s="244" t="s">
        <v>220</v>
      </c>
      <c r="AU820" s="244" t="s">
        <v>81</v>
      </c>
      <c r="AV820" s="13" t="s">
        <v>79</v>
      </c>
      <c r="AW820" s="13" t="s">
        <v>32</v>
      </c>
      <c r="AX820" s="13" t="s">
        <v>71</v>
      </c>
      <c r="AY820" s="244" t="s">
        <v>209</v>
      </c>
    </row>
    <row r="821" s="14" customFormat="1">
      <c r="A821" s="14"/>
      <c r="B821" s="245"/>
      <c r="C821" s="246"/>
      <c r="D821" s="236" t="s">
        <v>220</v>
      </c>
      <c r="E821" s="247" t="s">
        <v>19</v>
      </c>
      <c r="F821" s="248" t="s">
        <v>3829</v>
      </c>
      <c r="G821" s="246"/>
      <c r="H821" s="249">
        <v>20.739999999999998</v>
      </c>
      <c r="I821" s="250"/>
      <c r="J821" s="246"/>
      <c r="K821" s="246"/>
      <c r="L821" s="251"/>
      <c r="M821" s="252"/>
      <c r="N821" s="253"/>
      <c r="O821" s="253"/>
      <c r="P821" s="253"/>
      <c r="Q821" s="253"/>
      <c r="R821" s="253"/>
      <c r="S821" s="253"/>
      <c r="T821" s="25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T821" s="255" t="s">
        <v>220</v>
      </c>
      <c r="AU821" s="255" t="s">
        <v>81</v>
      </c>
      <c r="AV821" s="14" t="s">
        <v>81</v>
      </c>
      <c r="AW821" s="14" t="s">
        <v>32</v>
      </c>
      <c r="AX821" s="14" t="s">
        <v>71</v>
      </c>
      <c r="AY821" s="255" t="s">
        <v>209</v>
      </c>
    </row>
    <row r="822" s="13" customFormat="1">
      <c r="A822" s="13"/>
      <c r="B822" s="234"/>
      <c r="C822" s="235"/>
      <c r="D822" s="236" t="s">
        <v>220</v>
      </c>
      <c r="E822" s="237" t="s">
        <v>19</v>
      </c>
      <c r="F822" s="238" t="s">
        <v>3830</v>
      </c>
      <c r="G822" s="235"/>
      <c r="H822" s="237" t="s">
        <v>19</v>
      </c>
      <c r="I822" s="239"/>
      <c r="J822" s="235"/>
      <c r="K822" s="235"/>
      <c r="L822" s="240"/>
      <c r="M822" s="241"/>
      <c r="N822" s="242"/>
      <c r="O822" s="242"/>
      <c r="P822" s="242"/>
      <c r="Q822" s="242"/>
      <c r="R822" s="242"/>
      <c r="S822" s="242"/>
      <c r="T822" s="24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T822" s="244" t="s">
        <v>220</v>
      </c>
      <c r="AU822" s="244" t="s">
        <v>81</v>
      </c>
      <c r="AV822" s="13" t="s">
        <v>79</v>
      </c>
      <c r="AW822" s="13" t="s">
        <v>32</v>
      </c>
      <c r="AX822" s="13" t="s">
        <v>71</v>
      </c>
      <c r="AY822" s="244" t="s">
        <v>209</v>
      </c>
    </row>
    <row r="823" s="13" customFormat="1">
      <c r="A823" s="13"/>
      <c r="B823" s="234"/>
      <c r="C823" s="235"/>
      <c r="D823" s="236" t="s">
        <v>220</v>
      </c>
      <c r="E823" s="237" t="s">
        <v>19</v>
      </c>
      <c r="F823" s="238" t="s">
        <v>3826</v>
      </c>
      <c r="G823" s="235"/>
      <c r="H823" s="237" t="s">
        <v>19</v>
      </c>
      <c r="I823" s="239"/>
      <c r="J823" s="235"/>
      <c r="K823" s="235"/>
      <c r="L823" s="240"/>
      <c r="M823" s="241"/>
      <c r="N823" s="242"/>
      <c r="O823" s="242"/>
      <c r="P823" s="242"/>
      <c r="Q823" s="242"/>
      <c r="R823" s="242"/>
      <c r="S823" s="242"/>
      <c r="T823" s="24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T823" s="244" t="s">
        <v>220</v>
      </c>
      <c r="AU823" s="244" t="s">
        <v>81</v>
      </c>
      <c r="AV823" s="13" t="s">
        <v>79</v>
      </c>
      <c r="AW823" s="13" t="s">
        <v>32</v>
      </c>
      <c r="AX823" s="13" t="s">
        <v>71</v>
      </c>
      <c r="AY823" s="244" t="s">
        <v>209</v>
      </c>
    </row>
    <row r="824" s="14" customFormat="1">
      <c r="A824" s="14"/>
      <c r="B824" s="245"/>
      <c r="C824" s="246"/>
      <c r="D824" s="236" t="s">
        <v>220</v>
      </c>
      <c r="E824" s="247" t="s">
        <v>19</v>
      </c>
      <c r="F824" s="248" t="s">
        <v>3831</v>
      </c>
      <c r="G824" s="246"/>
      <c r="H824" s="249">
        <v>74.489999999999995</v>
      </c>
      <c r="I824" s="250"/>
      <c r="J824" s="246"/>
      <c r="K824" s="246"/>
      <c r="L824" s="251"/>
      <c r="M824" s="252"/>
      <c r="N824" s="253"/>
      <c r="O824" s="253"/>
      <c r="P824" s="253"/>
      <c r="Q824" s="253"/>
      <c r="R824" s="253"/>
      <c r="S824" s="253"/>
      <c r="T824" s="25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T824" s="255" t="s">
        <v>220</v>
      </c>
      <c r="AU824" s="255" t="s">
        <v>81</v>
      </c>
      <c r="AV824" s="14" t="s">
        <v>81</v>
      </c>
      <c r="AW824" s="14" t="s">
        <v>32</v>
      </c>
      <c r="AX824" s="14" t="s">
        <v>71</v>
      </c>
      <c r="AY824" s="255" t="s">
        <v>209</v>
      </c>
    </row>
    <row r="825" s="13" customFormat="1">
      <c r="A825" s="13"/>
      <c r="B825" s="234"/>
      <c r="C825" s="235"/>
      <c r="D825" s="236" t="s">
        <v>220</v>
      </c>
      <c r="E825" s="237" t="s">
        <v>19</v>
      </c>
      <c r="F825" s="238" t="s">
        <v>3812</v>
      </c>
      <c r="G825" s="235"/>
      <c r="H825" s="237" t="s">
        <v>19</v>
      </c>
      <c r="I825" s="239"/>
      <c r="J825" s="235"/>
      <c r="K825" s="235"/>
      <c r="L825" s="240"/>
      <c r="M825" s="241"/>
      <c r="N825" s="242"/>
      <c r="O825" s="242"/>
      <c r="P825" s="242"/>
      <c r="Q825" s="242"/>
      <c r="R825" s="242"/>
      <c r="S825" s="242"/>
      <c r="T825" s="24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T825" s="244" t="s">
        <v>220</v>
      </c>
      <c r="AU825" s="244" t="s">
        <v>81</v>
      </c>
      <c r="AV825" s="13" t="s">
        <v>79</v>
      </c>
      <c r="AW825" s="13" t="s">
        <v>32</v>
      </c>
      <c r="AX825" s="13" t="s">
        <v>71</v>
      </c>
      <c r="AY825" s="244" t="s">
        <v>209</v>
      </c>
    </row>
    <row r="826" s="14" customFormat="1">
      <c r="A826" s="14"/>
      <c r="B826" s="245"/>
      <c r="C826" s="246"/>
      <c r="D826" s="236" t="s">
        <v>220</v>
      </c>
      <c r="E826" s="247" t="s">
        <v>19</v>
      </c>
      <c r="F826" s="248" t="s">
        <v>3813</v>
      </c>
      <c r="G826" s="246"/>
      <c r="H826" s="249">
        <v>57.18</v>
      </c>
      <c r="I826" s="250"/>
      <c r="J826" s="246"/>
      <c r="K826" s="246"/>
      <c r="L826" s="251"/>
      <c r="M826" s="252"/>
      <c r="N826" s="253"/>
      <c r="O826" s="253"/>
      <c r="P826" s="253"/>
      <c r="Q826" s="253"/>
      <c r="R826" s="253"/>
      <c r="S826" s="253"/>
      <c r="T826" s="25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T826" s="255" t="s">
        <v>220</v>
      </c>
      <c r="AU826" s="255" t="s">
        <v>81</v>
      </c>
      <c r="AV826" s="14" t="s">
        <v>81</v>
      </c>
      <c r="AW826" s="14" t="s">
        <v>32</v>
      </c>
      <c r="AX826" s="14" t="s">
        <v>71</v>
      </c>
      <c r="AY826" s="255" t="s">
        <v>209</v>
      </c>
    </row>
    <row r="827" s="13" customFormat="1">
      <c r="A827" s="13"/>
      <c r="B827" s="234"/>
      <c r="C827" s="235"/>
      <c r="D827" s="236" t="s">
        <v>220</v>
      </c>
      <c r="E827" s="237" t="s">
        <v>19</v>
      </c>
      <c r="F827" s="238" t="s">
        <v>3540</v>
      </c>
      <c r="G827" s="235"/>
      <c r="H827" s="237" t="s">
        <v>19</v>
      </c>
      <c r="I827" s="239"/>
      <c r="J827" s="235"/>
      <c r="K827" s="235"/>
      <c r="L827" s="240"/>
      <c r="M827" s="241"/>
      <c r="N827" s="242"/>
      <c r="O827" s="242"/>
      <c r="P827" s="242"/>
      <c r="Q827" s="242"/>
      <c r="R827" s="242"/>
      <c r="S827" s="242"/>
      <c r="T827" s="24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T827" s="244" t="s">
        <v>220</v>
      </c>
      <c r="AU827" s="244" t="s">
        <v>81</v>
      </c>
      <c r="AV827" s="13" t="s">
        <v>79</v>
      </c>
      <c r="AW827" s="13" t="s">
        <v>32</v>
      </c>
      <c r="AX827" s="13" t="s">
        <v>71</v>
      </c>
      <c r="AY827" s="244" t="s">
        <v>209</v>
      </c>
    </row>
    <row r="828" s="14" customFormat="1">
      <c r="A828" s="14"/>
      <c r="B828" s="245"/>
      <c r="C828" s="246"/>
      <c r="D828" s="236" t="s">
        <v>220</v>
      </c>
      <c r="E828" s="247" t="s">
        <v>19</v>
      </c>
      <c r="F828" s="248" t="s">
        <v>3541</v>
      </c>
      <c r="G828" s="246"/>
      <c r="H828" s="249">
        <v>10.859999999999999</v>
      </c>
      <c r="I828" s="250"/>
      <c r="J828" s="246"/>
      <c r="K828" s="246"/>
      <c r="L828" s="251"/>
      <c r="M828" s="252"/>
      <c r="N828" s="253"/>
      <c r="O828" s="253"/>
      <c r="P828" s="253"/>
      <c r="Q828" s="253"/>
      <c r="R828" s="253"/>
      <c r="S828" s="253"/>
      <c r="T828" s="25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T828" s="255" t="s">
        <v>220</v>
      </c>
      <c r="AU828" s="255" t="s">
        <v>81</v>
      </c>
      <c r="AV828" s="14" t="s">
        <v>81</v>
      </c>
      <c r="AW828" s="14" t="s">
        <v>32</v>
      </c>
      <c r="AX828" s="14" t="s">
        <v>71</v>
      </c>
      <c r="AY828" s="255" t="s">
        <v>209</v>
      </c>
    </row>
    <row r="829" s="13" customFormat="1">
      <c r="A829" s="13"/>
      <c r="B829" s="234"/>
      <c r="C829" s="235"/>
      <c r="D829" s="236" t="s">
        <v>220</v>
      </c>
      <c r="E829" s="237" t="s">
        <v>19</v>
      </c>
      <c r="F829" s="238" t="s">
        <v>3832</v>
      </c>
      <c r="G829" s="235"/>
      <c r="H829" s="237" t="s">
        <v>19</v>
      </c>
      <c r="I829" s="239"/>
      <c r="J829" s="235"/>
      <c r="K829" s="235"/>
      <c r="L829" s="240"/>
      <c r="M829" s="241"/>
      <c r="N829" s="242"/>
      <c r="O829" s="242"/>
      <c r="P829" s="242"/>
      <c r="Q829" s="242"/>
      <c r="R829" s="242"/>
      <c r="S829" s="242"/>
      <c r="T829" s="24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T829" s="244" t="s">
        <v>220</v>
      </c>
      <c r="AU829" s="244" t="s">
        <v>81</v>
      </c>
      <c r="AV829" s="13" t="s">
        <v>79</v>
      </c>
      <c r="AW829" s="13" t="s">
        <v>32</v>
      </c>
      <c r="AX829" s="13" t="s">
        <v>71</v>
      </c>
      <c r="AY829" s="244" t="s">
        <v>209</v>
      </c>
    </row>
    <row r="830" s="14" customFormat="1">
      <c r="A830" s="14"/>
      <c r="B830" s="245"/>
      <c r="C830" s="246"/>
      <c r="D830" s="236" t="s">
        <v>220</v>
      </c>
      <c r="E830" s="247" t="s">
        <v>19</v>
      </c>
      <c r="F830" s="248" t="s">
        <v>3833</v>
      </c>
      <c r="G830" s="246"/>
      <c r="H830" s="249">
        <v>17.800000000000001</v>
      </c>
      <c r="I830" s="250"/>
      <c r="J830" s="246"/>
      <c r="K830" s="246"/>
      <c r="L830" s="251"/>
      <c r="M830" s="252"/>
      <c r="N830" s="253"/>
      <c r="O830" s="253"/>
      <c r="P830" s="253"/>
      <c r="Q830" s="253"/>
      <c r="R830" s="253"/>
      <c r="S830" s="253"/>
      <c r="T830" s="25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T830" s="255" t="s">
        <v>220</v>
      </c>
      <c r="AU830" s="255" t="s">
        <v>81</v>
      </c>
      <c r="AV830" s="14" t="s">
        <v>81</v>
      </c>
      <c r="AW830" s="14" t="s">
        <v>32</v>
      </c>
      <c r="AX830" s="14" t="s">
        <v>71</v>
      </c>
      <c r="AY830" s="255" t="s">
        <v>209</v>
      </c>
    </row>
    <row r="831" s="13" customFormat="1">
      <c r="A831" s="13"/>
      <c r="B831" s="234"/>
      <c r="C831" s="235"/>
      <c r="D831" s="236" t="s">
        <v>220</v>
      </c>
      <c r="E831" s="237" t="s">
        <v>19</v>
      </c>
      <c r="F831" s="238" t="s">
        <v>3657</v>
      </c>
      <c r="G831" s="235"/>
      <c r="H831" s="237" t="s">
        <v>19</v>
      </c>
      <c r="I831" s="239"/>
      <c r="J831" s="235"/>
      <c r="K831" s="235"/>
      <c r="L831" s="240"/>
      <c r="M831" s="241"/>
      <c r="N831" s="242"/>
      <c r="O831" s="242"/>
      <c r="P831" s="242"/>
      <c r="Q831" s="242"/>
      <c r="R831" s="242"/>
      <c r="S831" s="242"/>
      <c r="T831" s="24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T831" s="244" t="s">
        <v>220</v>
      </c>
      <c r="AU831" s="244" t="s">
        <v>81</v>
      </c>
      <c r="AV831" s="13" t="s">
        <v>79</v>
      </c>
      <c r="AW831" s="13" t="s">
        <v>32</v>
      </c>
      <c r="AX831" s="13" t="s">
        <v>71</v>
      </c>
      <c r="AY831" s="244" t="s">
        <v>209</v>
      </c>
    </row>
    <row r="832" s="14" customFormat="1">
      <c r="A832" s="14"/>
      <c r="B832" s="245"/>
      <c r="C832" s="246"/>
      <c r="D832" s="236" t="s">
        <v>220</v>
      </c>
      <c r="E832" s="247" t="s">
        <v>19</v>
      </c>
      <c r="F832" s="248" t="s">
        <v>3658</v>
      </c>
      <c r="G832" s="246"/>
      <c r="H832" s="249">
        <v>13.25</v>
      </c>
      <c r="I832" s="250"/>
      <c r="J832" s="246"/>
      <c r="K832" s="246"/>
      <c r="L832" s="251"/>
      <c r="M832" s="252"/>
      <c r="N832" s="253"/>
      <c r="O832" s="253"/>
      <c r="P832" s="253"/>
      <c r="Q832" s="253"/>
      <c r="R832" s="253"/>
      <c r="S832" s="253"/>
      <c r="T832" s="25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T832" s="255" t="s">
        <v>220</v>
      </c>
      <c r="AU832" s="255" t="s">
        <v>81</v>
      </c>
      <c r="AV832" s="14" t="s">
        <v>81</v>
      </c>
      <c r="AW832" s="14" t="s">
        <v>32</v>
      </c>
      <c r="AX832" s="14" t="s">
        <v>71</v>
      </c>
      <c r="AY832" s="255" t="s">
        <v>209</v>
      </c>
    </row>
    <row r="833" s="13" customFormat="1">
      <c r="A833" s="13"/>
      <c r="B833" s="234"/>
      <c r="C833" s="235"/>
      <c r="D833" s="236" t="s">
        <v>220</v>
      </c>
      <c r="E833" s="237" t="s">
        <v>19</v>
      </c>
      <c r="F833" s="238" t="s">
        <v>3834</v>
      </c>
      <c r="G833" s="235"/>
      <c r="H833" s="237" t="s">
        <v>19</v>
      </c>
      <c r="I833" s="239"/>
      <c r="J833" s="235"/>
      <c r="K833" s="235"/>
      <c r="L833" s="240"/>
      <c r="M833" s="241"/>
      <c r="N833" s="242"/>
      <c r="O833" s="242"/>
      <c r="P833" s="242"/>
      <c r="Q833" s="242"/>
      <c r="R833" s="242"/>
      <c r="S833" s="242"/>
      <c r="T833" s="24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T833" s="244" t="s">
        <v>220</v>
      </c>
      <c r="AU833" s="244" t="s">
        <v>81</v>
      </c>
      <c r="AV833" s="13" t="s">
        <v>79</v>
      </c>
      <c r="AW833" s="13" t="s">
        <v>32</v>
      </c>
      <c r="AX833" s="13" t="s">
        <v>71</v>
      </c>
      <c r="AY833" s="244" t="s">
        <v>209</v>
      </c>
    </row>
    <row r="834" s="13" customFormat="1">
      <c r="A834" s="13"/>
      <c r="B834" s="234"/>
      <c r="C834" s="235"/>
      <c r="D834" s="236" t="s">
        <v>220</v>
      </c>
      <c r="E834" s="237" t="s">
        <v>19</v>
      </c>
      <c r="F834" s="238" t="s">
        <v>3828</v>
      </c>
      <c r="G834" s="235"/>
      <c r="H834" s="237" t="s">
        <v>19</v>
      </c>
      <c r="I834" s="239"/>
      <c r="J834" s="235"/>
      <c r="K834" s="235"/>
      <c r="L834" s="240"/>
      <c r="M834" s="241"/>
      <c r="N834" s="242"/>
      <c r="O834" s="242"/>
      <c r="P834" s="242"/>
      <c r="Q834" s="242"/>
      <c r="R834" s="242"/>
      <c r="S834" s="242"/>
      <c r="T834" s="24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T834" s="244" t="s">
        <v>220</v>
      </c>
      <c r="AU834" s="244" t="s">
        <v>81</v>
      </c>
      <c r="AV834" s="13" t="s">
        <v>79</v>
      </c>
      <c r="AW834" s="13" t="s">
        <v>32</v>
      </c>
      <c r="AX834" s="13" t="s">
        <v>71</v>
      </c>
      <c r="AY834" s="244" t="s">
        <v>209</v>
      </c>
    </row>
    <row r="835" s="14" customFormat="1">
      <c r="A835" s="14"/>
      <c r="B835" s="245"/>
      <c r="C835" s="246"/>
      <c r="D835" s="236" t="s">
        <v>220</v>
      </c>
      <c r="E835" s="247" t="s">
        <v>19</v>
      </c>
      <c r="F835" s="248" t="s">
        <v>3835</v>
      </c>
      <c r="G835" s="246"/>
      <c r="H835" s="249">
        <v>7.8399999999999999</v>
      </c>
      <c r="I835" s="250"/>
      <c r="J835" s="246"/>
      <c r="K835" s="246"/>
      <c r="L835" s="251"/>
      <c r="M835" s="252"/>
      <c r="N835" s="253"/>
      <c r="O835" s="253"/>
      <c r="P835" s="253"/>
      <c r="Q835" s="253"/>
      <c r="R835" s="253"/>
      <c r="S835" s="253"/>
      <c r="T835" s="25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T835" s="255" t="s">
        <v>220</v>
      </c>
      <c r="AU835" s="255" t="s">
        <v>81</v>
      </c>
      <c r="AV835" s="14" t="s">
        <v>81</v>
      </c>
      <c r="AW835" s="14" t="s">
        <v>32</v>
      </c>
      <c r="AX835" s="14" t="s">
        <v>71</v>
      </c>
      <c r="AY835" s="255" t="s">
        <v>209</v>
      </c>
    </row>
    <row r="836" s="13" customFormat="1">
      <c r="A836" s="13"/>
      <c r="B836" s="234"/>
      <c r="C836" s="235"/>
      <c r="D836" s="236" t="s">
        <v>220</v>
      </c>
      <c r="E836" s="237" t="s">
        <v>19</v>
      </c>
      <c r="F836" s="238" t="s">
        <v>3836</v>
      </c>
      <c r="G836" s="235"/>
      <c r="H836" s="237" t="s">
        <v>19</v>
      </c>
      <c r="I836" s="239"/>
      <c r="J836" s="235"/>
      <c r="K836" s="235"/>
      <c r="L836" s="240"/>
      <c r="M836" s="241"/>
      <c r="N836" s="242"/>
      <c r="O836" s="242"/>
      <c r="P836" s="242"/>
      <c r="Q836" s="242"/>
      <c r="R836" s="242"/>
      <c r="S836" s="242"/>
      <c r="T836" s="24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T836" s="244" t="s">
        <v>220</v>
      </c>
      <c r="AU836" s="244" t="s">
        <v>81</v>
      </c>
      <c r="AV836" s="13" t="s">
        <v>79</v>
      </c>
      <c r="AW836" s="13" t="s">
        <v>32</v>
      </c>
      <c r="AX836" s="13" t="s">
        <v>71</v>
      </c>
      <c r="AY836" s="244" t="s">
        <v>209</v>
      </c>
    </row>
    <row r="837" s="14" customFormat="1">
      <c r="A837" s="14"/>
      <c r="B837" s="245"/>
      <c r="C837" s="246"/>
      <c r="D837" s="236" t="s">
        <v>220</v>
      </c>
      <c r="E837" s="247" t="s">
        <v>19</v>
      </c>
      <c r="F837" s="248" t="s">
        <v>3837</v>
      </c>
      <c r="G837" s="246"/>
      <c r="H837" s="249">
        <v>16.591999999999999</v>
      </c>
      <c r="I837" s="250"/>
      <c r="J837" s="246"/>
      <c r="K837" s="246"/>
      <c r="L837" s="251"/>
      <c r="M837" s="252"/>
      <c r="N837" s="253"/>
      <c r="O837" s="253"/>
      <c r="P837" s="253"/>
      <c r="Q837" s="253"/>
      <c r="R837" s="253"/>
      <c r="S837" s="253"/>
      <c r="T837" s="25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T837" s="255" t="s">
        <v>220</v>
      </c>
      <c r="AU837" s="255" t="s">
        <v>81</v>
      </c>
      <c r="AV837" s="14" t="s">
        <v>81</v>
      </c>
      <c r="AW837" s="14" t="s">
        <v>32</v>
      </c>
      <c r="AX837" s="14" t="s">
        <v>71</v>
      </c>
      <c r="AY837" s="255" t="s">
        <v>209</v>
      </c>
    </row>
    <row r="838" s="13" customFormat="1">
      <c r="A838" s="13"/>
      <c r="B838" s="234"/>
      <c r="C838" s="235"/>
      <c r="D838" s="236" t="s">
        <v>220</v>
      </c>
      <c r="E838" s="237" t="s">
        <v>19</v>
      </c>
      <c r="F838" s="238" t="s">
        <v>3838</v>
      </c>
      <c r="G838" s="235"/>
      <c r="H838" s="237" t="s">
        <v>19</v>
      </c>
      <c r="I838" s="239"/>
      <c r="J838" s="235"/>
      <c r="K838" s="235"/>
      <c r="L838" s="240"/>
      <c r="M838" s="241"/>
      <c r="N838" s="242"/>
      <c r="O838" s="242"/>
      <c r="P838" s="242"/>
      <c r="Q838" s="242"/>
      <c r="R838" s="242"/>
      <c r="S838" s="242"/>
      <c r="T838" s="24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T838" s="244" t="s">
        <v>220</v>
      </c>
      <c r="AU838" s="244" t="s">
        <v>81</v>
      </c>
      <c r="AV838" s="13" t="s">
        <v>79</v>
      </c>
      <c r="AW838" s="13" t="s">
        <v>32</v>
      </c>
      <c r="AX838" s="13" t="s">
        <v>71</v>
      </c>
      <c r="AY838" s="244" t="s">
        <v>209</v>
      </c>
    </row>
    <row r="839" s="14" customFormat="1">
      <c r="A839" s="14"/>
      <c r="B839" s="245"/>
      <c r="C839" s="246"/>
      <c r="D839" s="236" t="s">
        <v>220</v>
      </c>
      <c r="E839" s="247" t="s">
        <v>19</v>
      </c>
      <c r="F839" s="248" t="s">
        <v>3839</v>
      </c>
      <c r="G839" s="246"/>
      <c r="H839" s="249">
        <v>15.460000000000001</v>
      </c>
      <c r="I839" s="250"/>
      <c r="J839" s="246"/>
      <c r="K839" s="246"/>
      <c r="L839" s="251"/>
      <c r="M839" s="252"/>
      <c r="N839" s="253"/>
      <c r="O839" s="253"/>
      <c r="P839" s="253"/>
      <c r="Q839" s="253"/>
      <c r="R839" s="253"/>
      <c r="S839" s="253"/>
      <c r="T839" s="25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T839" s="255" t="s">
        <v>220</v>
      </c>
      <c r="AU839" s="255" t="s">
        <v>81</v>
      </c>
      <c r="AV839" s="14" t="s">
        <v>81</v>
      </c>
      <c r="AW839" s="14" t="s">
        <v>32</v>
      </c>
      <c r="AX839" s="14" t="s">
        <v>71</v>
      </c>
      <c r="AY839" s="255" t="s">
        <v>209</v>
      </c>
    </row>
    <row r="840" s="14" customFormat="1">
      <c r="A840" s="14"/>
      <c r="B840" s="245"/>
      <c r="C840" s="246"/>
      <c r="D840" s="236" t="s">
        <v>220</v>
      </c>
      <c r="E840" s="247" t="s">
        <v>19</v>
      </c>
      <c r="F840" s="248" t="s">
        <v>3840</v>
      </c>
      <c r="G840" s="246"/>
      <c r="H840" s="249">
        <v>5.7999999999999998</v>
      </c>
      <c r="I840" s="250"/>
      <c r="J840" s="246"/>
      <c r="K840" s="246"/>
      <c r="L840" s="251"/>
      <c r="M840" s="252"/>
      <c r="N840" s="253"/>
      <c r="O840" s="253"/>
      <c r="P840" s="253"/>
      <c r="Q840" s="253"/>
      <c r="R840" s="253"/>
      <c r="S840" s="253"/>
      <c r="T840" s="25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T840" s="255" t="s">
        <v>220</v>
      </c>
      <c r="AU840" s="255" t="s">
        <v>81</v>
      </c>
      <c r="AV840" s="14" t="s">
        <v>81</v>
      </c>
      <c r="AW840" s="14" t="s">
        <v>32</v>
      </c>
      <c r="AX840" s="14" t="s">
        <v>71</v>
      </c>
      <c r="AY840" s="255" t="s">
        <v>209</v>
      </c>
    </row>
    <row r="841" s="13" customFormat="1">
      <c r="A841" s="13"/>
      <c r="B841" s="234"/>
      <c r="C841" s="235"/>
      <c r="D841" s="236" t="s">
        <v>220</v>
      </c>
      <c r="E841" s="237" t="s">
        <v>19</v>
      </c>
      <c r="F841" s="238" t="s">
        <v>3841</v>
      </c>
      <c r="G841" s="235"/>
      <c r="H841" s="237" t="s">
        <v>19</v>
      </c>
      <c r="I841" s="239"/>
      <c r="J841" s="235"/>
      <c r="K841" s="235"/>
      <c r="L841" s="240"/>
      <c r="M841" s="241"/>
      <c r="N841" s="242"/>
      <c r="O841" s="242"/>
      <c r="P841" s="242"/>
      <c r="Q841" s="242"/>
      <c r="R841" s="242"/>
      <c r="S841" s="242"/>
      <c r="T841" s="24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T841" s="244" t="s">
        <v>220</v>
      </c>
      <c r="AU841" s="244" t="s">
        <v>81</v>
      </c>
      <c r="AV841" s="13" t="s">
        <v>79</v>
      </c>
      <c r="AW841" s="13" t="s">
        <v>32</v>
      </c>
      <c r="AX841" s="13" t="s">
        <v>71</v>
      </c>
      <c r="AY841" s="244" t="s">
        <v>209</v>
      </c>
    </row>
    <row r="842" s="14" customFormat="1">
      <c r="A842" s="14"/>
      <c r="B842" s="245"/>
      <c r="C842" s="246"/>
      <c r="D842" s="236" t="s">
        <v>220</v>
      </c>
      <c r="E842" s="247" t="s">
        <v>19</v>
      </c>
      <c r="F842" s="248" t="s">
        <v>3842</v>
      </c>
      <c r="G842" s="246"/>
      <c r="H842" s="249">
        <v>24.239999999999998</v>
      </c>
      <c r="I842" s="250"/>
      <c r="J842" s="246"/>
      <c r="K842" s="246"/>
      <c r="L842" s="251"/>
      <c r="M842" s="252"/>
      <c r="N842" s="253"/>
      <c r="O842" s="253"/>
      <c r="P842" s="253"/>
      <c r="Q842" s="253"/>
      <c r="R842" s="253"/>
      <c r="S842" s="253"/>
      <c r="T842" s="25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T842" s="255" t="s">
        <v>220</v>
      </c>
      <c r="AU842" s="255" t="s">
        <v>81</v>
      </c>
      <c r="AV842" s="14" t="s">
        <v>81</v>
      </c>
      <c r="AW842" s="14" t="s">
        <v>32</v>
      </c>
      <c r="AX842" s="14" t="s">
        <v>71</v>
      </c>
      <c r="AY842" s="255" t="s">
        <v>209</v>
      </c>
    </row>
    <row r="843" s="13" customFormat="1">
      <c r="A843" s="13"/>
      <c r="B843" s="234"/>
      <c r="C843" s="235"/>
      <c r="D843" s="236" t="s">
        <v>220</v>
      </c>
      <c r="E843" s="237" t="s">
        <v>19</v>
      </c>
      <c r="F843" s="238" t="s">
        <v>3553</v>
      </c>
      <c r="G843" s="235"/>
      <c r="H843" s="237" t="s">
        <v>19</v>
      </c>
      <c r="I843" s="239"/>
      <c r="J843" s="235"/>
      <c r="K843" s="235"/>
      <c r="L843" s="240"/>
      <c r="M843" s="241"/>
      <c r="N843" s="242"/>
      <c r="O843" s="242"/>
      <c r="P843" s="242"/>
      <c r="Q843" s="242"/>
      <c r="R843" s="242"/>
      <c r="S843" s="242"/>
      <c r="T843" s="24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T843" s="244" t="s">
        <v>220</v>
      </c>
      <c r="AU843" s="244" t="s">
        <v>81</v>
      </c>
      <c r="AV843" s="13" t="s">
        <v>79</v>
      </c>
      <c r="AW843" s="13" t="s">
        <v>32</v>
      </c>
      <c r="AX843" s="13" t="s">
        <v>71</v>
      </c>
      <c r="AY843" s="244" t="s">
        <v>209</v>
      </c>
    </row>
    <row r="844" s="14" customFormat="1">
      <c r="A844" s="14"/>
      <c r="B844" s="245"/>
      <c r="C844" s="246"/>
      <c r="D844" s="236" t="s">
        <v>220</v>
      </c>
      <c r="E844" s="247" t="s">
        <v>19</v>
      </c>
      <c r="F844" s="248" t="s">
        <v>3568</v>
      </c>
      <c r="G844" s="246"/>
      <c r="H844" s="249">
        <v>4.4800000000000004</v>
      </c>
      <c r="I844" s="250"/>
      <c r="J844" s="246"/>
      <c r="K844" s="246"/>
      <c r="L844" s="251"/>
      <c r="M844" s="252"/>
      <c r="N844" s="253"/>
      <c r="O844" s="253"/>
      <c r="P844" s="253"/>
      <c r="Q844" s="253"/>
      <c r="R844" s="253"/>
      <c r="S844" s="253"/>
      <c r="T844" s="25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T844" s="255" t="s">
        <v>220</v>
      </c>
      <c r="AU844" s="255" t="s">
        <v>81</v>
      </c>
      <c r="AV844" s="14" t="s">
        <v>81</v>
      </c>
      <c r="AW844" s="14" t="s">
        <v>32</v>
      </c>
      <c r="AX844" s="14" t="s">
        <v>71</v>
      </c>
      <c r="AY844" s="255" t="s">
        <v>209</v>
      </c>
    </row>
    <row r="845" s="13" customFormat="1">
      <c r="A845" s="13"/>
      <c r="B845" s="234"/>
      <c r="C845" s="235"/>
      <c r="D845" s="236" t="s">
        <v>220</v>
      </c>
      <c r="E845" s="237" t="s">
        <v>19</v>
      </c>
      <c r="F845" s="238" t="s">
        <v>3843</v>
      </c>
      <c r="G845" s="235"/>
      <c r="H845" s="237" t="s">
        <v>19</v>
      </c>
      <c r="I845" s="239"/>
      <c r="J845" s="235"/>
      <c r="K845" s="235"/>
      <c r="L845" s="240"/>
      <c r="M845" s="241"/>
      <c r="N845" s="242"/>
      <c r="O845" s="242"/>
      <c r="P845" s="242"/>
      <c r="Q845" s="242"/>
      <c r="R845" s="242"/>
      <c r="S845" s="242"/>
      <c r="T845" s="24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T845" s="244" t="s">
        <v>220</v>
      </c>
      <c r="AU845" s="244" t="s">
        <v>81</v>
      </c>
      <c r="AV845" s="13" t="s">
        <v>79</v>
      </c>
      <c r="AW845" s="13" t="s">
        <v>32</v>
      </c>
      <c r="AX845" s="13" t="s">
        <v>71</v>
      </c>
      <c r="AY845" s="244" t="s">
        <v>209</v>
      </c>
    </row>
    <row r="846" s="13" customFormat="1">
      <c r="A846" s="13"/>
      <c r="B846" s="234"/>
      <c r="C846" s="235"/>
      <c r="D846" s="236" t="s">
        <v>220</v>
      </c>
      <c r="E846" s="237" t="s">
        <v>19</v>
      </c>
      <c r="F846" s="238" t="s">
        <v>3844</v>
      </c>
      <c r="G846" s="235"/>
      <c r="H846" s="237" t="s">
        <v>19</v>
      </c>
      <c r="I846" s="239"/>
      <c r="J846" s="235"/>
      <c r="K846" s="235"/>
      <c r="L846" s="240"/>
      <c r="M846" s="241"/>
      <c r="N846" s="242"/>
      <c r="O846" s="242"/>
      <c r="P846" s="242"/>
      <c r="Q846" s="242"/>
      <c r="R846" s="242"/>
      <c r="S846" s="242"/>
      <c r="T846" s="24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T846" s="244" t="s">
        <v>220</v>
      </c>
      <c r="AU846" s="244" t="s">
        <v>81</v>
      </c>
      <c r="AV846" s="13" t="s">
        <v>79</v>
      </c>
      <c r="AW846" s="13" t="s">
        <v>32</v>
      </c>
      <c r="AX846" s="13" t="s">
        <v>71</v>
      </c>
      <c r="AY846" s="244" t="s">
        <v>209</v>
      </c>
    </row>
    <row r="847" s="14" customFormat="1">
      <c r="A847" s="14"/>
      <c r="B847" s="245"/>
      <c r="C847" s="246"/>
      <c r="D847" s="236" t="s">
        <v>220</v>
      </c>
      <c r="E847" s="247" t="s">
        <v>19</v>
      </c>
      <c r="F847" s="248" t="s">
        <v>3845</v>
      </c>
      <c r="G847" s="246"/>
      <c r="H847" s="249">
        <v>0.16</v>
      </c>
      <c r="I847" s="250"/>
      <c r="J847" s="246"/>
      <c r="K847" s="246"/>
      <c r="L847" s="251"/>
      <c r="M847" s="252"/>
      <c r="N847" s="253"/>
      <c r="O847" s="253"/>
      <c r="P847" s="253"/>
      <c r="Q847" s="253"/>
      <c r="R847" s="253"/>
      <c r="S847" s="253"/>
      <c r="T847" s="25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T847" s="255" t="s">
        <v>220</v>
      </c>
      <c r="AU847" s="255" t="s">
        <v>81</v>
      </c>
      <c r="AV847" s="14" t="s">
        <v>81</v>
      </c>
      <c r="AW847" s="14" t="s">
        <v>32</v>
      </c>
      <c r="AX847" s="14" t="s">
        <v>71</v>
      </c>
      <c r="AY847" s="255" t="s">
        <v>209</v>
      </c>
    </row>
    <row r="848" s="14" customFormat="1">
      <c r="A848" s="14"/>
      <c r="B848" s="245"/>
      <c r="C848" s="246"/>
      <c r="D848" s="236" t="s">
        <v>220</v>
      </c>
      <c r="E848" s="247" t="s">
        <v>19</v>
      </c>
      <c r="F848" s="248" t="s">
        <v>3846</v>
      </c>
      <c r="G848" s="246"/>
      <c r="H848" s="249">
        <v>0.214</v>
      </c>
      <c r="I848" s="250"/>
      <c r="J848" s="246"/>
      <c r="K848" s="246"/>
      <c r="L848" s="251"/>
      <c r="M848" s="252"/>
      <c r="N848" s="253"/>
      <c r="O848" s="253"/>
      <c r="P848" s="253"/>
      <c r="Q848" s="253"/>
      <c r="R848" s="253"/>
      <c r="S848" s="253"/>
      <c r="T848" s="25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T848" s="255" t="s">
        <v>220</v>
      </c>
      <c r="AU848" s="255" t="s">
        <v>81</v>
      </c>
      <c r="AV848" s="14" t="s">
        <v>81</v>
      </c>
      <c r="AW848" s="14" t="s">
        <v>32</v>
      </c>
      <c r="AX848" s="14" t="s">
        <v>71</v>
      </c>
      <c r="AY848" s="255" t="s">
        <v>209</v>
      </c>
    </row>
    <row r="849" s="13" customFormat="1">
      <c r="A849" s="13"/>
      <c r="B849" s="234"/>
      <c r="C849" s="235"/>
      <c r="D849" s="236" t="s">
        <v>220</v>
      </c>
      <c r="E849" s="237" t="s">
        <v>19</v>
      </c>
      <c r="F849" s="238" t="s">
        <v>3847</v>
      </c>
      <c r="G849" s="235"/>
      <c r="H849" s="237" t="s">
        <v>19</v>
      </c>
      <c r="I849" s="239"/>
      <c r="J849" s="235"/>
      <c r="K849" s="235"/>
      <c r="L849" s="240"/>
      <c r="M849" s="241"/>
      <c r="N849" s="242"/>
      <c r="O849" s="242"/>
      <c r="P849" s="242"/>
      <c r="Q849" s="242"/>
      <c r="R849" s="242"/>
      <c r="S849" s="242"/>
      <c r="T849" s="24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T849" s="244" t="s">
        <v>220</v>
      </c>
      <c r="AU849" s="244" t="s">
        <v>81</v>
      </c>
      <c r="AV849" s="13" t="s">
        <v>79</v>
      </c>
      <c r="AW849" s="13" t="s">
        <v>32</v>
      </c>
      <c r="AX849" s="13" t="s">
        <v>71</v>
      </c>
      <c r="AY849" s="244" t="s">
        <v>209</v>
      </c>
    </row>
    <row r="850" s="14" customFormat="1">
      <c r="A850" s="14"/>
      <c r="B850" s="245"/>
      <c r="C850" s="246"/>
      <c r="D850" s="236" t="s">
        <v>220</v>
      </c>
      <c r="E850" s="247" t="s">
        <v>19</v>
      </c>
      <c r="F850" s="248" t="s">
        <v>3848</v>
      </c>
      <c r="G850" s="246"/>
      <c r="H850" s="249">
        <v>0.21099999999999999</v>
      </c>
      <c r="I850" s="250"/>
      <c r="J850" s="246"/>
      <c r="K850" s="246"/>
      <c r="L850" s="251"/>
      <c r="M850" s="252"/>
      <c r="N850" s="253"/>
      <c r="O850" s="253"/>
      <c r="P850" s="253"/>
      <c r="Q850" s="253"/>
      <c r="R850" s="253"/>
      <c r="S850" s="253"/>
      <c r="T850" s="25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T850" s="255" t="s">
        <v>220</v>
      </c>
      <c r="AU850" s="255" t="s">
        <v>81</v>
      </c>
      <c r="AV850" s="14" t="s">
        <v>81</v>
      </c>
      <c r="AW850" s="14" t="s">
        <v>32</v>
      </c>
      <c r="AX850" s="14" t="s">
        <v>71</v>
      </c>
      <c r="AY850" s="255" t="s">
        <v>209</v>
      </c>
    </row>
    <row r="851" s="14" customFormat="1">
      <c r="A851" s="14"/>
      <c r="B851" s="245"/>
      <c r="C851" s="246"/>
      <c r="D851" s="236" t="s">
        <v>220</v>
      </c>
      <c r="E851" s="247" t="s">
        <v>19</v>
      </c>
      <c r="F851" s="248" t="s">
        <v>3849</v>
      </c>
      <c r="G851" s="246"/>
      <c r="H851" s="249">
        <v>0.64800000000000002</v>
      </c>
      <c r="I851" s="250"/>
      <c r="J851" s="246"/>
      <c r="K851" s="246"/>
      <c r="L851" s="251"/>
      <c r="M851" s="252"/>
      <c r="N851" s="253"/>
      <c r="O851" s="253"/>
      <c r="P851" s="253"/>
      <c r="Q851" s="253"/>
      <c r="R851" s="253"/>
      <c r="S851" s="253"/>
      <c r="T851" s="25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T851" s="255" t="s">
        <v>220</v>
      </c>
      <c r="AU851" s="255" t="s">
        <v>81</v>
      </c>
      <c r="AV851" s="14" t="s">
        <v>81</v>
      </c>
      <c r="AW851" s="14" t="s">
        <v>32</v>
      </c>
      <c r="AX851" s="14" t="s">
        <v>71</v>
      </c>
      <c r="AY851" s="255" t="s">
        <v>209</v>
      </c>
    </row>
    <row r="852" s="14" customFormat="1">
      <c r="A852" s="14"/>
      <c r="B852" s="245"/>
      <c r="C852" s="246"/>
      <c r="D852" s="236" t="s">
        <v>220</v>
      </c>
      <c r="E852" s="247" t="s">
        <v>19</v>
      </c>
      <c r="F852" s="248" t="s">
        <v>3850</v>
      </c>
      <c r="G852" s="246"/>
      <c r="H852" s="249">
        <v>0.36199999999999999</v>
      </c>
      <c r="I852" s="250"/>
      <c r="J852" s="246"/>
      <c r="K852" s="246"/>
      <c r="L852" s="251"/>
      <c r="M852" s="252"/>
      <c r="N852" s="253"/>
      <c r="O852" s="253"/>
      <c r="P852" s="253"/>
      <c r="Q852" s="253"/>
      <c r="R852" s="253"/>
      <c r="S852" s="253"/>
      <c r="T852" s="25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T852" s="255" t="s">
        <v>220</v>
      </c>
      <c r="AU852" s="255" t="s">
        <v>81</v>
      </c>
      <c r="AV852" s="14" t="s">
        <v>81</v>
      </c>
      <c r="AW852" s="14" t="s">
        <v>32</v>
      </c>
      <c r="AX852" s="14" t="s">
        <v>71</v>
      </c>
      <c r="AY852" s="255" t="s">
        <v>209</v>
      </c>
    </row>
    <row r="853" s="13" customFormat="1">
      <c r="A853" s="13"/>
      <c r="B853" s="234"/>
      <c r="C853" s="235"/>
      <c r="D853" s="236" t="s">
        <v>220</v>
      </c>
      <c r="E853" s="237" t="s">
        <v>19</v>
      </c>
      <c r="F853" s="238" t="s">
        <v>3851</v>
      </c>
      <c r="G853" s="235"/>
      <c r="H853" s="237" t="s">
        <v>19</v>
      </c>
      <c r="I853" s="239"/>
      <c r="J853" s="235"/>
      <c r="K853" s="235"/>
      <c r="L853" s="240"/>
      <c r="M853" s="241"/>
      <c r="N853" s="242"/>
      <c r="O853" s="242"/>
      <c r="P853" s="242"/>
      <c r="Q853" s="242"/>
      <c r="R853" s="242"/>
      <c r="S853" s="242"/>
      <c r="T853" s="24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T853" s="244" t="s">
        <v>220</v>
      </c>
      <c r="AU853" s="244" t="s">
        <v>81</v>
      </c>
      <c r="AV853" s="13" t="s">
        <v>79</v>
      </c>
      <c r="AW853" s="13" t="s">
        <v>32</v>
      </c>
      <c r="AX853" s="13" t="s">
        <v>71</v>
      </c>
      <c r="AY853" s="244" t="s">
        <v>209</v>
      </c>
    </row>
    <row r="854" s="14" customFormat="1">
      <c r="A854" s="14"/>
      <c r="B854" s="245"/>
      <c r="C854" s="246"/>
      <c r="D854" s="236" t="s">
        <v>220</v>
      </c>
      <c r="E854" s="247" t="s">
        <v>19</v>
      </c>
      <c r="F854" s="248" t="s">
        <v>3852</v>
      </c>
      <c r="G854" s="246"/>
      <c r="H854" s="249">
        <v>0.38900000000000001</v>
      </c>
      <c r="I854" s="250"/>
      <c r="J854" s="246"/>
      <c r="K854" s="246"/>
      <c r="L854" s="251"/>
      <c r="M854" s="252"/>
      <c r="N854" s="253"/>
      <c r="O854" s="253"/>
      <c r="P854" s="253"/>
      <c r="Q854" s="253"/>
      <c r="R854" s="253"/>
      <c r="S854" s="253"/>
      <c r="T854" s="25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T854" s="255" t="s">
        <v>220</v>
      </c>
      <c r="AU854" s="255" t="s">
        <v>81</v>
      </c>
      <c r="AV854" s="14" t="s">
        <v>81</v>
      </c>
      <c r="AW854" s="14" t="s">
        <v>32</v>
      </c>
      <c r="AX854" s="14" t="s">
        <v>71</v>
      </c>
      <c r="AY854" s="255" t="s">
        <v>209</v>
      </c>
    </row>
    <row r="855" s="13" customFormat="1">
      <c r="A855" s="13"/>
      <c r="B855" s="234"/>
      <c r="C855" s="235"/>
      <c r="D855" s="236" t="s">
        <v>220</v>
      </c>
      <c r="E855" s="237" t="s">
        <v>19</v>
      </c>
      <c r="F855" s="238" t="s">
        <v>3853</v>
      </c>
      <c r="G855" s="235"/>
      <c r="H855" s="237" t="s">
        <v>19</v>
      </c>
      <c r="I855" s="239"/>
      <c r="J855" s="235"/>
      <c r="K855" s="235"/>
      <c r="L855" s="240"/>
      <c r="M855" s="241"/>
      <c r="N855" s="242"/>
      <c r="O855" s="242"/>
      <c r="P855" s="242"/>
      <c r="Q855" s="242"/>
      <c r="R855" s="242"/>
      <c r="S855" s="242"/>
      <c r="T855" s="24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T855" s="244" t="s">
        <v>220</v>
      </c>
      <c r="AU855" s="244" t="s">
        <v>81</v>
      </c>
      <c r="AV855" s="13" t="s">
        <v>79</v>
      </c>
      <c r="AW855" s="13" t="s">
        <v>32</v>
      </c>
      <c r="AX855" s="13" t="s">
        <v>71</v>
      </c>
      <c r="AY855" s="244" t="s">
        <v>209</v>
      </c>
    </row>
    <row r="856" s="14" customFormat="1">
      <c r="A856" s="14"/>
      <c r="B856" s="245"/>
      <c r="C856" s="246"/>
      <c r="D856" s="236" t="s">
        <v>220</v>
      </c>
      <c r="E856" s="247" t="s">
        <v>19</v>
      </c>
      <c r="F856" s="248" t="s">
        <v>3854</v>
      </c>
      <c r="G856" s="246"/>
      <c r="H856" s="249">
        <v>0.32000000000000001</v>
      </c>
      <c r="I856" s="250"/>
      <c r="J856" s="246"/>
      <c r="K856" s="246"/>
      <c r="L856" s="251"/>
      <c r="M856" s="252"/>
      <c r="N856" s="253"/>
      <c r="O856" s="253"/>
      <c r="P856" s="253"/>
      <c r="Q856" s="253"/>
      <c r="R856" s="253"/>
      <c r="S856" s="253"/>
      <c r="T856" s="25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T856" s="255" t="s">
        <v>220</v>
      </c>
      <c r="AU856" s="255" t="s">
        <v>81</v>
      </c>
      <c r="AV856" s="14" t="s">
        <v>81</v>
      </c>
      <c r="AW856" s="14" t="s">
        <v>32</v>
      </c>
      <c r="AX856" s="14" t="s">
        <v>71</v>
      </c>
      <c r="AY856" s="255" t="s">
        <v>209</v>
      </c>
    </row>
    <row r="857" s="13" customFormat="1">
      <c r="A857" s="13"/>
      <c r="B857" s="234"/>
      <c r="C857" s="235"/>
      <c r="D857" s="236" t="s">
        <v>220</v>
      </c>
      <c r="E857" s="237" t="s">
        <v>19</v>
      </c>
      <c r="F857" s="238" t="s">
        <v>3855</v>
      </c>
      <c r="G857" s="235"/>
      <c r="H857" s="237" t="s">
        <v>19</v>
      </c>
      <c r="I857" s="239"/>
      <c r="J857" s="235"/>
      <c r="K857" s="235"/>
      <c r="L857" s="240"/>
      <c r="M857" s="241"/>
      <c r="N857" s="242"/>
      <c r="O857" s="242"/>
      <c r="P857" s="242"/>
      <c r="Q857" s="242"/>
      <c r="R857" s="242"/>
      <c r="S857" s="242"/>
      <c r="T857" s="24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T857" s="244" t="s">
        <v>220</v>
      </c>
      <c r="AU857" s="244" t="s">
        <v>81</v>
      </c>
      <c r="AV857" s="13" t="s">
        <v>79</v>
      </c>
      <c r="AW857" s="13" t="s">
        <v>32</v>
      </c>
      <c r="AX857" s="13" t="s">
        <v>71</v>
      </c>
      <c r="AY857" s="244" t="s">
        <v>209</v>
      </c>
    </row>
    <row r="858" s="14" customFormat="1">
      <c r="A858" s="14"/>
      <c r="B858" s="245"/>
      <c r="C858" s="246"/>
      <c r="D858" s="236" t="s">
        <v>220</v>
      </c>
      <c r="E858" s="247" t="s">
        <v>19</v>
      </c>
      <c r="F858" s="248" t="s">
        <v>3856</v>
      </c>
      <c r="G858" s="246"/>
      <c r="H858" s="249">
        <v>0.023</v>
      </c>
      <c r="I858" s="250"/>
      <c r="J858" s="246"/>
      <c r="K858" s="246"/>
      <c r="L858" s="251"/>
      <c r="M858" s="252"/>
      <c r="N858" s="253"/>
      <c r="O858" s="253"/>
      <c r="P858" s="253"/>
      <c r="Q858" s="253"/>
      <c r="R858" s="253"/>
      <c r="S858" s="253"/>
      <c r="T858" s="25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T858" s="255" t="s">
        <v>220</v>
      </c>
      <c r="AU858" s="255" t="s">
        <v>81</v>
      </c>
      <c r="AV858" s="14" t="s">
        <v>81</v>
      </c>
      <c r="AW858" s="14" t="s">
        <v>32</v>
      </c>
      <c r="AX858" s="14" t="s">
        <v>71</v>
      </c>
      <c r="AY858" s="255" t="s">
        <v>209</v>
      </c>
    </row>
    <row r="859" s="13" customFormat="1">
      <c r="A859" s="13"/>
      <c r="B859" s="234"/>
      <c r="C859" s="235"/>
      <c r="D859" s="236" t="s">
        <v>220</v>
      </c>
      <c r="E859" s="237" t="s">
        <v>19</v>
      </c>
      <c r="F859" s="238" t="s">
        <v>3857</v>
      </c>
      <c r="G859" s="235"/>
      <c r="H859" s="237" t="s">
        <v>19</v>
      </c>
      <c r="I859" s="239"/>
      <c r="J859" s="235"/>
      <c r="K859" s="235"/>
      <c r="L859" s="240"/>
      <c r="M859" s="241"/>
      <c r="N859" s="242"/>
      <c r="O859" s="242"/>
      <c r="P859" s="242"/>
      <c r="Q859" s="242"/>
      <c r="R859" s="242"/>
      <c r="S859" s="242"/>
      <c r="T859" s="24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T859" s="244" t="s">
        <v>220</v>
      </c>
      <c r="AU859" s="244" t="s">
        <v>81</v>
      </c>
      <c r="AV859" s="13" t="s">
        <v>79</v>
      </c>
      <c r="AW859" s="13" t="s">
        <v>32</v>
      </c>
      <c r="AX859" s="13" t="s">
        <v>71</v>
      </c>
      <c r="AY859" s="244" t="s">
        <v>209</v>
      </c>
    </row>
    <row r="860" s="14" customFormat="1">
      <c r="A860" s="14"/>
      <c r="B860" s="245"/>
      <c r="C860" s="246"/>
      <c r="D860" s="236" t="s">
        <v>220</v>
      </c>
      <c r="E860" s="247" t="s">
        <v>19</v>
      </c>
      <c r="F860" s="248" t="s">
        <v>3858</v>
      </c>
      <c r="G860" s="246"/>
      <c r="H860" s="249">
        <v>0.19400000000000001</v>
      </c>
      <c r="I860" s="250"/>
      <c r="J860" s="246"/>
      <c r="K860" s="246"/>
      <c r="L860" s="251"/>
      <c r="M860" s="252"/>
      <c r="N860" s="253"/>
      <c r="O860" s="253"/>
      <c r="P860" s="253"/>
      <c r="Q860" s="253"/>
      <c r="R860" s="253"/>
      <c r="S860" s="253"/>
      <c r="T860" s="25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T860" s="255" t="s">
        <v>220</v>
      </c>
      <c r="AU860" s="255" t="s">
        <v>81</v>
      </c>
      <c r="AV860" s="14" t="s">
        <v>81</v>
      </c>
      <c r="AW860" s="14" t="s">
        <v>32</v>
      </c>
      <c r="AX860" s="14" t="s">
        <v>71</v>
      </c>
      <c r="AY860" s="255" t="s">
        <v>209</v>
      </c>
    </row>
    <row r="861" s="15" customFormat="1">
      <c r="A861" s="15"/>
      <c r="B861" s="256"/>
      <c r="C861" s="257"/>
      <c r="D861" s="236" t="s">
        <v>220</v>
      </c>
      <c r="E861" s="258" t="s">
        <v>19</v>
      </c>
      <c r="F861" s="259" t="s">
        <v>271</v>
      </c>
      <c r="G861" s="257"/>
      <c r="H861" s="260">
        <v>401.65300000000013</v>
      </c>
      <c r="I861" s="261"/>
      <c r="J861" s="257"/>
      <c r="K861" s="257"/>
      <c r="L861" s="262"/>
      <c r="M861" s="263"/>
      <c r="N861" s="264"/>
      <c r="O861" s="264"/>
      <c r="P861" s="264"/>
      <c r="Q861" s="264"/>
      <c r="R861" s="264"/>
      <c r="S861" s="264"/>
      <c r="T861" s="26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T861" s="266" t="s">
        <v>220</v>
      </c>
      <c r="AU861" s="266" t="s">
        <v>81</v>
      </c>
      <c r="AV861" s="15" t="s">
        <v>216</v>
      </c>
      <c r="AW861" s="15" t="s">
        <v>32</v>
      </c>
      <c r="AX861" s="15" t="s">
        <v>79</v>
      </c>
      <c r="AY861" s="266" t="s">
        <v>209</v>
      </c>
    </row>
    <row r="862" s="2" customFormat="1" ht="16.5" customHeight="1">
      <c r="A862" s="41"/>
      <c r="B862" s="42"/>
      <c r="C862" s="216" t="s">
        <v>968</v>
      </c>
      <c r="D862" s="216" t="s">
        <v>211</v>
      </c>
      <c r="E862" s="217" t="s">
        <v>3859</v>
      </c>
      <c r="F862" s="218" t="s">
        <v>3860</v>
      </c>
      <c r="G862" s="219" t="s">
        <v>258</v>
      </c>
      <c r="H862" s="220">
        <v>224.56200000000001</v>
      </c>
      <c r="I862" s="221"/>
      <c r="J862" s="222">
        <f>ROUND(I862*H862,2)</f>
        <v>0</v>
      </c>
      <c r="K862" s="218" t="s">
        <v>215</v>
      </c>
      <c r="L862" s="47"/>
      <c r="M862" s="223" t="s">
        <v>19</v>
      </c>
      <c r="N862" s="224" t="s">
        <v>42</v>
      </c>
      <c r="O862" s="87"/>
      <c r="P862" s="225">
        <f>O862*H862</f>
        <v>0</v>
      </c>
      <c r="Q862" s="225">
        <v>0</v>
      </c>
      <c r="R862" s="225">
        <f>Q862*H862</f>
        <v>0</v>
      </c>
      <c r="S862" s="225">
        <v>0</v>
      </c>
      <c r="T862" s="226">
        <f>S862*H862</f>
        <v>0</v>
      </c>
      <c r="U862" s="41"/>
      <c r="V862" s="41"/>
      <c r="W862" s="41"/>
      <c r="X862" s="41"/>
      <c r="Y862" s="41"/>
      <c r="Z862" s="41"/>
      <c r="AA862" s="41"/>
      <c r="AB862" s="41"/>
      <c r="AC862" s="41"/>
      <c r="AD862" s="41"/>
      <c r="AE862" s="41"/>
      <c r="AR862" s="227" t="s">
        <v>216</v>
      </c>
      <c r="AT862" s="227" t="s">
        <v>211</v>
      </c>
      <c r="AU862" s="227" t="s">
        <v>81</v>
      </c>
      <c r="AY862" s="20" t="s">
        <v>209</v>
      </c>
      <c r="BE862" s="228">
        <f>IF(N862="základní",J862,0)</f>
        <v>0</v>
      </c>
      <c r="BF862" s="228">
        <f>IF(N862="snížená",J862,0)</f>
        <v>0</v>
      </c>
      <c r="BG862" s="228">
        <f>IF(N862="zákl. přenesená",J862,0)</f>
        <v>0</v>
      </c>
      <c r="BH862" s="228">
        <f>IF(N862="sníž. přenesená",J862,0)</f>
        <v>0</v>
      </c>
      <c r="BI862" s="228">
        <f>IF(N862="nulová",J862,0)</f>
        <v>0</v>
      </c>
      <c r="BJ862" s="20" t="s">
        <v>79</v>
      </c>
      <c r="BK862" s="228">
        <f>ROUND(I862*H862,2)</f>
        <v>0</v>
      </c>
      <c r="BL862" s="20" t="s">
        <v>216</v>
      </c>
      <c r="BM862" s="227" t="s">
        <v>3861</v>
      </c>
    </row>
    <row r="863" s="2" customFormat="1">
      <c r="A863" s="41"/>
      <c r="B863" s="42"/>
      <c r="C863" s="43"/>
      <c r="D863" s="229" t="s">
        <v>218</v>
      </c>
      <c r="E863" s="43"/>
      <c r="F863" s="230" t="s">
        <v>3862</v>
      </c>
      <c r="G863" s="43"/>
      <c r="H863" s="43"/>
      <c r="I863" s="231"/>
      <c r="J863" s="43"/>
      <c r="K863" s="43"/>
      <c r="L863" s="47"/>
      <c r="M863" s="232"/>
      <c r="N863" s="233"/>
      <c r="O863" s="87"/>
      <c r="P863" s="87"/>
      <c r="Q863" s="87"/>
      <c r="R863" s="87"/>
      <c r="S863" s="87"/>
      <c r="T863" s="88"/>
      <c r="U863" s="41"/>
      <c r="V863" s="41"/>
      <c r="W863" s="41"/>
      <c r="X863" s="41"/>
      <c r="Y863" s="41"/>
      <c r="Z863" s="41"/>
      <c r="AA863" s="41"/>
      <c r="AB863" s="41"/>
      <c r="AC863" s="41"/>
      <c r="AD863" s="41"/>
      <c r="AE863" s="41"/>
      <c r="AT863" s="20" t="s">
        <v>218</v>
      </c>
      <c r="AU863" s="20" t="s">
        <v>81</v>
      </c>
    </row>
    <row r="864" s="13" customFormat="1">
      <c r="A864" s="13"/>
      <c r="B864" s="234"/>
      <c r="C864" s="235"/>
      <c r="D864" s="236" t="s">
        <v>220</v>
      </c>
      <c r="E864" s="237" t="s">
        <v>19</v>
      </c>
      <c r="F864" s="238" t="s">
        <v>3165</v>
      </c>
      <c r="G864" s="235"/>
      <c r="H864" s="237" t="s">
        <v>19</v>
      </c>
      <c r="I864" s="239"/>
      <c r="J864" s="235"/>
      <c r="K864" s="235"/>
      <c r="L864" s="240"/>
      <c r="M864" s="241"/>
      <c r="N864" s="242"/>
      <c r="O864" s="242"/>
      <c r="P864" s="242"/>
      <c r="Q864" s="242"/>
      <c r="R864" s="242"/>
      <c r="S864" s="242"/>
      <c r="T864" s="24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T864" s="244" t="s">
        <v>220</v>
      </c>
      <c r="AU864" s="244" t="s">
        <v>81</v>
      </c>
      <c r="AV864" s="13" t="s">
        <v>79</v>
      </c>
      <c r="AW864" s="13" t="s">
        <v>32</v>
      </c>
      <c r="AX864" s="13" t="s">
        <v>71</v>
      </c>
      <c r="AY864" s="244" t="s">
        <v>209</v>
      </c>
    </row>
    <row r="865" s="13" customFormat="1">
      <c r="A865" s="13"/>
      <c r="B865" s="234"/>
      <c r="C865" s="235"/>
      <c r="D865" s="236" t="s">
        <v>220</v>
      </c>
      <c r="E865" s="237" t="s">
        <v>19</v>
      </c>
      <c r="F865" s="238" t="s">
        <v>3825</v>
      </c>
      <c r="G865" s="235"/>
      <c r="H865" s="237" t="s">
        <v>19</v>
      </c>
      <c r="I865" s="239"/>
      <c r="J865" s="235"/>
      <c r="K865" s="235"/>
      <c r="L865" s="240"/>
      <c r="M865" s="241"/>
      <c r="N865" s="242"/>
      <c r="O865" s="242"/>
      <c r="P865" s="242"/>
      <c r="Q865" s="242"/>
      <c r="R865" s="242"/>
      <c r="S865" s="242"/>
      <c r="T865" s="24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T865" s="244" t="s">
        <v>220</v>
      </c>
      <c r="AU865" s="244" t="s">
        <v>81</v>
      </c>
      <c r="AV865" s="13" t="s">
        <v>79</v>
      </c>
      <c r="AW865" s="13" t="s">
        <v>32</v>
      </c>
      <c r="AX865" s="13" t="s">
        <v>71</v>
      </c>
      <c r="AY865" s="244" t="s">
        <v>209</v>
      </c>
    </row>
    <row r="866" s="13" customFormat="1">
      <c r="A866" s="13"/>
      <c r="B866" s="234"/>
      <c r="C866" s="235"/>
      <c r="D866" s="236" t="s">
        <v>220</v>
      </c>
      <c r="E866" s="237" t="s">
        <v>19</v>
      </c>
      <c r="F866" s="238" t="s">
        <v>3826</v>
      </c>
      <c r="G866" s="235"/>
      <c r="H866" s="237" t="s">
        <v>19</v>
      </c>
      <c r="I866" s="239"/>
      <c r="J866" s="235"/>
      <c r="K866" s="235"/>
      <c r="L866" s="240"/>
      <c r="M866" s="241"/>
      <c r="N866" s="242"/>
      <c r="O866" s="242"/>
      <c r="P866" s="242"/>
      <c r="Q866" s="242"/>
      <c r="R866" s="242"/>
      <c r="S866" s="242"/>
      <c r="T866" s="24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T866" s="244" t="s">
        <v>220</v>
      </c>
      <c r="AU866" s="244" t="s">
        <v>81</v>
      </c>
      <c r="AV866" s="13" t="s">
        <v>79</v>
      </c>
      <c r="AW866" s="13" t="s">
        <v>32</v>
      </c>
      <c r="AX866" s="13" t="s">
        <v>71</v>
      </c>
      <c r="AY866" s="244" t="s">
        <v>209</v>
      </c>
    </row>
    <row r="867" s="14" customFormat="1">
      <c r="A867" s="14"/>
      <c r="B867" s="245"/>
      <c r="C867" s="246"/>
      <c r="D867" s="236" t="s">
        <v>220</v>
      </c>
      <c r="E867" s="247" t="s">
        <v>19</v>
      </c>
      <c r="F867" s="248" t="s">
        <v>3827</v>
      </c>
      <c r="G867" s="246"/>
      <c r="H867" s="249">
        <v>71.799999999999997</v>
      </c>
      <c r="I867" s="250"/>
      <c r="J867" s="246"/>
      <c r="K867" s="246"/>
      <c r="L867" s="251"/>
      <c r="M867" s="252"/>
      <c r="N867" s="253"/>
      <c r="O867" s="253"/>
      <c r="P867" s="253"/>
      <c r="Q867" s="253"/>
      <c r="R867" s="253"/>
      <c r="S867" s="253"/>
      <c r="T867" s="25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T867" s="255" t="s">
        <v>220</v>
      </c>
      <c r="AU867" s="255" t="s">
        <v>81</v>
      </c>
      <c r="AV867" s="14" t="s">
        <v>81</v>
      </c>
      <c r="AW867" s="14" t="s">
        <v>32</v>
      </c>
      <c r="AX867" s="14" t="s">
        <v>71</v>
      </c>
      <c r="AY867" s="255" t="s">
        <v>209</v>
      </c>
    </row>
    <row r="868" s="13" customFormat="1">
      <c r="A868" s="13"/>
      <c r="B868" s="234"/>
      <c r="C868" s="235"/>
      <c r="D868" s="236" t="s">
        <v>220</v>
      </c>
      <c r="E868" s="237" t="s">
        <v>19</v>
      </c>
      <c r="F868" s="238" t="s">
        <v>3828</v>
      </c>
      <c r="G868" s="235"/>
      <c r="H868" s="237" t="s">
        <v>19</v>
      </c>
      <c r="I868" s="239"/>
      <c r="J868" s="235"/>
      <c r="K868" s="235"/>
      <c r="L868" s="240"/>
      <c r="M868" s="241"/>
      <c r="N868" s="242"/>
      <c r="O868" s="242"/>
      <c r="P868" s="242"/>
      <c r="Q868" s="242"/>
      <c r="R868" s="242"/>
      <c r="S868" s="242"/>
      <c r="T868" s="24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T868" s="244" t="s">
        <v>220</v>
      </c>
      <c r="AU868" s="244" t="s">
        <v>81</v>
      </c>
      <c r="AV868" s="13" t="s">
        <v>79</v>
      </c>
      <c r="AW868" s="13" t="s">
        <v>32</v>
      </c>
      <c r="AX868" s="13" t="s">
        <v>71</v>
      </c>
      <c r="AY868" s="244" t="s">
        <v>209</v>
      </c>
    </row>
    <row r="869" s="14" customFormat="1">
      <c r="A869" s="14"/>
      <c r="B869" s="245"/>
      <c r="C869" s="246"/>
      <c r="D869" s="236" t="s">
        <v>220</v>
      </c>
      <c r="E869" s="247" t="s">
        <v>19</v>
      </c>
      <c r="F869" s="248" t="s">
        <v>3829</v>
      </c>
      <c r="G869" s="246"/>
      <c r="H869" s="249">
        <v>20.739999999999998</v>
      </c>
      <c r="I869" s="250"/>
      <c r="J869" s="246"/>
      <c r="K869" s="246"/>
      <c r="L869" s="251"/>
      <c r="M869" s="252"/>
      <c r="N869" s="253"/>
      <c r="O869" s="253"/>
      <c r="P869" s="253"/>
      <c r="Q869" s="253"/>
      <c r="R869" s="253"/>
      <c r="S869" s="253"/>
      <c r="T869" s="25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T869" s="255" t="s">
        <v>220</v>
      </c>
      <c r="AU869" s="255" t="s">
        <v>81</v>
      </c>
      <c r="AV869" s="14" t="s">
        <v>81</v>
      </c>
      <c r="AW869" s="14" t="s">
        <v>32</v>
      </c>
      <c r="AX869" s="14" t="s">
        <v>71</v>
      </c>
      <c r="AY869" s="255" t="s">
        <v>209</v>
      </c>
    </row>
    <row r="870" s="13" customFormat="1">
      <c r="A870" s="13"/>
      <c r="B870" s="234"/>
      <c r="C870" s="235"/>
      <c r="D870" s="236" t="s">
        <v>220</v>
      </c>
      <c r="E870" s="237" t="s">
        <v>19</v>
      </c>
      <c r="F870" s="238" t="s">
        <v>3830</v>
      </c>
      <c r="G870" s="235"/>
      <c r="H870" s="237" t="s">
        <v>19</v>
      </c>
      <c r="I870" s="239"/>
      <c r="J870" s="235"/>
      <c r="K870" s="235"/>
      <c r="L870" s="240"/>
      <c r="M870" s="241"/>
      <c r="N870" s="242"/>
      <c r="O870" s="242"/>
      <c r="P870" s="242"/>
      <c r="Q870" s="242"/>
      <c r="R870" s="242"/>
      <c r="S870" s="242"/>
      <c r="T870" s="24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T870" s="244" t="s">
        <v>220</v>
      </c>
      <c r="AU870" s="244" t="s">
        <v>81</v>
      </c>
      <c r="AV870" s="13" t="s">
        <v>79</v>
      </c>
      <c r="AW870" s="13" t="s">
        <v>32</v>
      </c>
      <c r="AX870" s="13" t="s">
        <v>71</v>
      </c>
      <c r="AY870" s="244" t="s">
        <v>209</v>
      </c>
    </row>
    <row r="871" s="13" customFormat="1">
      <c r="A871" s="13"/>
      <c r="B871" s="234"/>
      <c r="C871" s="235"/>
      <c r="D871" s="236" t="s">
        <v>220</v>
      </c>
      <c r="E871" s="237" t="s">
        <v>19</v>
      </c>
      <c r="F871" s="238" t="s">
        <v>3826</v>
      </c>
      <c r="G871" s="235"/>
      <c r="H871" s="237" t="s">
        <v>19</v>
      </c>
      <c r="I871" s="239"/>
      <c r="J871" s="235"/>
      <c r="K871" s="235"/>
      <c r="L871" s="240"/>
      <c r="M871" s="241"/>
      <c r="N871" s="242"/>
      <c r="O871" s="242"/>
      <c r="P871" s="242"/>
      <c r="Q871" s="242"/>
      <c r="R871" s="242"/>
      <c r="S871" s="242"/>
      <c r="T871" s="24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T871" s="244" t="s">
        <v>220</v>
      </c>
      <c r="AU871" s="244" t="s">
        <v>81</v>
      </c>
      <c r="AV871" s="13" t="s">
        <v>79</v>
      </c>
      <c r="AW871" s="13" t="s">
        <v>32</v>
      </c>
      <c r="AX871" s="13" t="s">
        <v>71</v>
      </c>
      <c r="AY871" s="244" t="s">
        <v>209</v>
      </c>
    </row>
    <row r="872" s="14" customFormat="1">
      <c r="A872" s="14"/>
      <c r="B872" s="245"/>
      <c r="C872" s="246"/>
      <c r="D872" s="236" t="s">
        <v>220</v>
      </c>
      <c r="E872" s="247" t="s">
        <v>19</v>
      </c>
      <c r="F872" s="248" t="s">
        <v>3831</v>
      </c>
      <c r="G872" s="246"/>
      <c r="H872" s="249">
        <v>74.489999999999995</v>
      </c>
      <c r="I872" s="250"/>
      <c r="J872" s="246"/>
      <c r="K872" s="246"/>
      <c r="L872" s="251"/>
      <c r="M872" s="252"/>
      <c r="N872" s="253"/>
      <c r="O872" s="253"/>
      <c r="P872" s="253"/>
      <c r="Q872" s="253"/>
      <c r="R872" s="253"/>
      <c r="S872" s="253"/>
      <c r="T872" s="25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T872" s="255" t="s">
        <v>220</v>
      </c>
      <c r="AU872" s="255" t="s">
        <v>81</v>
      </c>
      <c r="AV872" s="14" t="s">
        <v>81</v>
      </c>
      <c r="AW872" s="14" t="s">
        <v>32</v>
      </c>
      <c r="AX872" s="14" t="s">
        <v>71</v>
      </c>
      <c r="AY872" s="255" t="s">
        <v>209</v>
      </c>
    </row>
    <row r="873" s="13" customFormat="1">
      <c r="A873" s="13"/>
      <c r="B873" s="234"/>
      <c r="C873" s="235"/>
      <c r="D873" s="236" t="s">
        <v>220</v>
      </c>
      <c r="E873" s="237" t="s">
        <v>19</v>
      </c>
      <c r="F873" s="238" t="s">
        <v>3657</v>
      </c>
      <c r="G873" s="235"/>
      <c r="H873" s="237" t="s">
        <v>19</v>
      </c>
      <c r="I873" s="239"/>
      <c r="J873" s="235"/>
      <c r="K873" s="235"/>
      <c r="L873" s="240"/>
      <c r="M873" s="241"/>
      <c r="N873" s="242"/>
      <c r="O873" s="242"/>
      <c r="P873" s="242"/>
      <c r="Q873" s="242"/>
      <c r="R873" s="242"/>
      <c r="S873" s="242"/>
      <c r="T873" s="24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T873" s="244" t="s">
        <v>220</v>
      </c>
      <c r="AU873" s="244" t="s">
        <v>81</v>
      </c>
      <c r="AV873" s="13" t="s">
        <v>79</v>
      </c>
      <c r="AW873" s="13" t="s">
        <v>32</v>
      </c>
      <c r="AX873" s="13" t="s">
        <v>71</v>
      </c>
      <c r="AY873" s="244" t="s">
        <v>209</v>
      </c>
    </row>
    <row r="874" s="14" customFormat="1">
      <c r="A874" s="14"/>
      <c r="B874" s="245"/>
      <c r="C874" s="246"/>
      <c r="D874" s="236" t="s">
        <v>220</v>
      </c>
      <c r="E874" s="247" t="s">
        <v>19</v>
      </c>
      <c r="F874" s="248" t="s">
        <v>3658</v>
      </c>
      <c r="G874" s="246"/>
      <c r="H874" s="249">
        <v>13.25</v>
      </c>
      <c r="I874" s="250"/>
      <c r="J874" s="246"/>
      <c r="K874" s="246"/>
      <c r="L874" s="251"/>
      <c r="M874" s="252"/>
      <c r="N874" s="253"/>
      <c r="O874" s="253"/>
      <c r="P874" s="253"/>
      <c r="Q874" s="253"/>
      <c r="R874" s="253"/>
      <c r="S874" s="253"/>
      <c r="T874" s="25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T874" s="255" t="s">
        <v>220</v>
      </c>
      <c r="AU874" s="255" t="s">
        <v>81</v>
      </c>
      <c r="AV874" s="14" t="s">
        <v>81</v>
      </c>
      <c r="AW874" s="14" t="s">
        <v>32</v>
      </c>
      <c r="AX874" s="14" t="s">
        <v>71</v>
      </c>
      <c r="AY874" s="255" t="s">
        <v>209</v>
      </c>
    </row>
    <row r="875" s="13" customFormat="1">
      <c r="A875" s="13"/>
      <c r="B875" s="234"/>
      <c r="C875" s="235"/>
      <c r="D875" s="236" t="s">
        <v>220</v>
      </c>
      <c r="E875" s="237" t="s">
        <v>19</v>
      </c>
      <c r="F875" s="238" t="s">
        <v>3834</v>
      </c>
      <c r="G875" s="235"/>
      <c r="H875" s="237" t="s">
        <v>19</v>
      </c>
      <c r="I875" s="239"/>
      <c r="J875" s="235"/>
      <c r="K875" s="235"/>
      <c r="L875" s="240"/>
      <c r="M875" s="241"/>
      <c r="N875" s="242"/>
      <c r="O875" s="242"/>
      <c r="P875" s="242"/>
      <c r="Q875" s="242"/>
      <c r="R875" s="242"/>
      <c r="S875" s="242"/>
      <c r="T875" s="24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T875" s="244" t="s">
        <v>220</v>
      </c>
      <c r="AU875" s="244" t="s">
        <v>81</v>
      </c>
      <c r="AV875" s="13" t="s">
        <v>79</v>
      </c>
      <c r="AW875" s="13" t="s">
        <v>32</v>
      </c>
      <c r="AX875" s="13" t="s">
        <v>71</v>
      </c>
      <c r="AY875" s="244" t="s">
        <v>209</v>
      </c>
    </row>
    <row r="876" s="13" customFormat="1">
      <c r="A876" s="13"/>
      <c r="B876" s="234"/>
      <c r="C876" s="235"/>
      <c r="D876" s="236" t="s">
        <v>220</v>
      </c>
      <c r="E876" s="237" t="s">
        <v>19</v>
      </c>
      <c r="F876" s="238" t="s">
        <v>3828</v>
      </c>
      <c r="G876" s="235"/>
      <c r="H876" s="237" t="s">
        <v>19</v>
      </c>
      <c r="I876" s="239"/>
      <c r="J876" s="235"/>
      <c r="K876" s="235"/>
      <c r="L876" s="240"/>
      <c r="M876" s="241"/>
      <c r="N876" s="242"/>
      <c r="O876" s="242"/>
      <c r="P876" s="242"/>
      <c r="Q876" s="242"/>
      <c r="R876" s="242"/>
      <c r="S876" s="242"/>
      <c r="T876" s="24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T876" s="244" t="s">
        <v>220</v>
      </c>
      <c r="AU876" s="244" t="s">
        <v>81</v>
      </c>
      <c r="AV876" s="13" t="s">
        <v>79</v>
      </c>
      <c r="AW876" s="13" t="s">
        <v>32</v>
      </c>
      <c r="AX876" s="13" t="s">
        <v>71</v>
      </c>
      <c r="AY876" s="244" t="s">
        <v>209</v>
      </c>
    </row>
    <row r="877" s="14" customFormat="1">
      <c r="A877" s="14"/>
      <c r="B877" s="245"/>
      <c r="C877" s="246"/>
      <c r="D877" s="236" t="s">
        <v>220</v>
      </c>
      <c r="E877" s="247" t="s">
        <v>19</v>
      </c>
      <c r="F877" s="248" t="s">
        <v>3835</v>
      </c>
      <c r="G877" s="246"/>
      <c r="H877" s="249">
        <v>7.8399999999999999</v>
      </c>
      <c r="I877" s="250"/>
      <c r="J877" s="246"/>
      <c r="K877" s="246"/>
      <c r="L877" s="251"/>
      <c r="M877" s="252"/>
      <c r="N877" s="253"/>
      <c r="O877" s="253"/>
      <c r="P877" s="253"/>
      <c r="Q877" s="253"/>
      <c r="R877" s="253"/>
      <c r="S877" s="253"/>
      <c r="T877" s="25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T877" s="255" t="s">
        <v>220</v>
      </c>
      <c r="AU877" s="255" t="s">
        <v>81</v>
      </c>
      <c r="AV877" s="14" t="s">
        <v>81</v>
      </c>
      <c r="AW877" s="14" t="s">
        <v>32</v>
      </c>
      <c r="AX877" s="14" t="s">
        <v>71</v>
      </c>
      <c r="AY877" s="255" t="s">
        <v>209</v>
      </c>
    </row>
    <row r="878" s="13" customFormat="1">
      <c r="A878" s="13"/>
      <c r="B878" s="234"/>
      <c r="C878" s="235"/>
      <c r="D878" s="236" t="s">
        <v>220</v>
      </c>
      <c r="E878" s="237" t="s">
        <v>19</v>
      </c>
      <c r="F878" s="238" t="s">
        <v>3836</v>
      </c>
      <c r="G878" s="235"/>
      <c r="H878" s="237" t="s">
        <v>19</v>
      </c>
      <c r="I878" s="239"/>
      <c r="J878" s="235"/>
      <c r="K878" s="235"/>
      <c r="L878" s="240"/>
      <c r="M878" s="241"/>
      <c r="N878" s="242"/>
      <c r="O878" s="242"/>
      <c r="P878" s="242"/>
      <c r="Q878" s="242"/>
      <c r="R878" s="242"/>
      <c r="S878" s="242"/>
      <c r="T878" s="24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T878" s="244" t="s">
        <v>220</v>
      </c>
      <c r="AU878" s="244" t="s">
        <v>81</v>
      </c>
      <c r="AV878" s="13" t="s">
        <v>79</v>
      </c>
      <c r="AW878" s="13" t="s">
        <v>32</v>
      </c>
      <c r="AX878" s="13" t="s">
        <v>71</v>
      </c>
      <c r="AY878" s="244" t="s">
        <v>209</v>
      </c>
    </row>
    <row r="879" s="14" customFormat="1">
      <c r="A879" s="14"/>
      <c r="B879" s="245"/>
      <c r="C879" s="246"/>
      <c r="D879" s="236" t="s">
        <v>220</v>
      </c>
      <c r="E879" s="247" t="s">
        <v>19</v>
      </c>
      <c r="F879" s="248" t="s">
        <v>3837</v>
      </c>
      <c r="G879" s="246"/>
      <c r="H879" s="249">
        <v>16.591999999999999</v>
      </c>
      <c r="I879" s="250"/>
      <c r="J879" s="246"/>
      <c r="K879" s="246"/>
      <c r="L879" s="251"/>
      <c r="M879" s="252"/>
      <c r="N879" s="253"/>
      <c r="O879" s="253"/>
      <c r="P879" s="253"/>
      <c r="Q879" s="253"/>
      <c r="R879" s="253"/>
      <c r="S879" s="253"/>
      <c r="T879" s="25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T879" s="255" t="s">
        <v>220</v>
      </c>
      <c r="AU879" s="255" t="s">
        <v>81</v>
      </c>
      <c r="AV879" s="14" t="s">
        <v>81</v>
      </c>
      <c r="AW879" s="14" t="s">
        <v>32</v>
      </c>
      <c r="AX879" s="14" t="s">
        <v>71</v>
      </c>
      <c r="AY879" s="255" t="s">
        <v>209</v>
      </c>
    </row>
    <row r="880" s="13" customFormat="1">
      <c r="A880" s="13"/>
      <c r="B880" s="234"/>
      <c r="C880" s="235"/>
      <c r="D880" s="236" t="s">
        <v>220</v>
      </c>
      <c r="E880" s="237" t="s">
        <v>19</v>
      </c>
      <c r="F880" s="238" t="s">
        <v>3801</v>
      </c>
      <c r="G880" s="235"/>
      <c r="H880" s="237" t="s">
        <v>19</v>
      </c>
      <c r="I880" s="239"/>
      <c r="J880" s="235"/>
      <c r="K880" s="235"/>
      <c r="L880" s="240"/>
      <c r="M880" s="241"/>
      <c r="N880" s="242"/>
      <c r="O880" s="242"/>
      <c r="P880" s="242"/>
      <c r="Q880" s="242"/>
      <c r="R880" s="242"/>
      <c r="S880" s="242"/>
      <c r="T880" s="24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T880" s="244" t="s">
        <v>220</v>
      </c>
      <c r="AU880" s="244" t="s">
        <v>81</v>
      </c>
      <c r="AV880" s="13" t="s">
        <v>79</v>
      </c>
      <c r="AW880" s="13" t="s">
        <v>32</v>
      </c>
      <c r="AX880" s="13" t="s">
        <v>71</v>
      </c>
      <c r="AY880" s="244" t="s">
        <v>209</v>
      </c>
    </row>
    <row r="881" s="14" customFormat="1">
      <c r="A881" s="14"/>
      <c r="B881" s="245"/>
      <c r="C881" s="246"/>
      <c r="D881" s="236" t="s">
        <v>220</v>
      </c>
      <c r="E881" s="247" t="s">
        <v>19</v>
      </c>
      <c r="F881" s="248" t="s">
        <v>3659</v>
      </c>
      <c r="G881" s="246"/>
      <c r="H881" s="249">
        <v>7.7300000000000004</v>
      </c>
      <c r="I881" s="250"/>
      <c r="J881" s="246"/>
      <c r="K881" s="246"/>
      <c r="L881" s="251"/>
      <c r="M881" s="252"/>
      <c r="N881" s="253"/>
      <c r="O881" s="253"/>
      <c r="P881" s="253"/>
      <c r="Q881" s="253"/>
      <c r="R881" s="253"/>
      <c r="S881" s="253"/>
      <c r="T881" s="25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T881" s="255" t="s">
        <v>220</v>
      </c>
      <c r="AU881" s="255" t="s">
        <v>81</v>
      </c>
      <c r="AV881" s="14" t="s">
        <v>81</v>
      </c>
      <c r="AW881" s="14" t="s">
        <v>32</v>
      </c>
      <c r="AX881" s="14" t="s">
        <v>71</v>
      </c>
      <c r="AY881" s="255" t="s">
        <v>209</v>
      </c>
    </row>
    <row r="882" s="13" customFormat="1">
      <c r="A882" s="13"/>
      <c r="B882" s="234"/>
      <c r="C882" s="235"/>
      <c r="D882" s="236" t="s">
        <v>220</v>
      </c>
      <c r="E882" s="237" t="s">
        <v>19</v>
      </c>
      <c r="F882" s="238" t="s">
        <v>3622</v>
      </c>
      <c r="G882" s="235"/>
      <c r="H882" s="237" t="s">
        <v>19</v>
      </c>
      <c r="I882" s="239"/>
      <c r="J882" s="235"/>
      <c r="K882" s="235"/>
      <c r="L882" s="240"/>
      <c r="M882" s="241"/>
      <c r="N882" s="242"/>
      <c r="O882" s="242"/>
      <c r="P882" s="242"/>
      <c r="Q882" s="242"/>
      <c r="R882" s="242"/>
      <c r="S882" s="242"/>
      <c r="T882" s="24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T882" s="244" t="s">
        <v>220</v>
      </c>
      <c r="AU882" s="244" t="s">
        <v>81</v>
      </c>
      <c r="AV882" s="13" t="s">
        <v>79</v>
      </c>
      <c r="AW882" s="13" t="s">
        <v>32</v>
      </c>
      <c r="AX882" s="13" t="s">
        <v>71</v>
      </c>
      <c r="AY882" s="244" t="s">
        <v>209</v>
      </c>
    </row>
    <row r="883" s="14" customFormat="1">
      <c r="A883" s="14"/>
      <c r="B883" s="245"/>
      <c r="C883" s="246"/>
      <c r="D883" s="236" t="s">
        <v>220</v>
      </c>
      <c r="E883" s="247" t="s">
        <v>19</v>
      </c>
      <c r="F883" s="248" t="s">
        <v>3815</v>
      </c>
      <c r="G883" s="246"/>
      <c r="H883" s="249">
        <v>12.119999999999999</v>
      </c>
      <c r="I883" s="250"/>
      <c r="J883" s="246"/>
      <c r="K883" s="246"/>
      <c r="L883" s="251"/>
      <c r="M883" s="252"/>
      <c r="N883" s="253"/>
      <c r="O883" s="253"/>
      <c r="P883" s="253"/>
      <c r="Q883" s="253"/>
      <c r="R883" s="253"/>
      <c r="S883" s="253"/>
      <c r="T883" s="25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T883" s="255" t="s">
        <v>220</v>
      </c>
      <c r="AU883" s="255" t="s">
        <v>81</v>
      </c>
      <c r="AV883" s="14" t="s">
        <v>81</v>
      </c>
      <c r="AW883" s="14" t="s">
        <v>32</v>
      </c>
      <c r="AX883" s="14" t="s">
        <v>71</v>
      </c>
      <c r="AY883" s="255" t="s">
        <v>209</v>
      </c>
    </row>
    <row r="884" s="15" customFormat="1">
      <c r="A884" s="15"/>
      <c r="B884" s="256"/>
      <c r="C884" s="257"/>
      <c r="D884" s="236" t="s">
        <v>220</v>
      </c>
      <c r="E884" s="258" t="s">
        <v>19</v>
      </c>
      <c r="F884" s="259" t="s">
        <v>271</v>
      </c>
      <c r="G884" s="257"/>
      <c r="H884" s="260">
        <v>224.56199999999998</v>
      </c>
      <c r="I884" s="261"/>
      <c r="J884" s="257"/>
      <c r="K884" s="257"/>
      <c r="L884" s="262"/>
      <c r="M884" s="263"/>
      <c r="N884" s="264"/>
      <c r="O884" s="264"/>
      <c r="P884" s="264"/>
      <c r="Q884" s="264"/>
      <c r="R884" s="264"/>
      <c r="S884" s="264"/>
      <c r="T884" s="26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T884" s="266" t="s">
        <v>220</v>
      </c>
      <c r="AU884" s="266" t="s">
        <v>81</v>
      </c>
      <c r="AV884" s="15" t="s">
        <v>216</v>
      </c>
      <c r="AW884" s="15" t="s">
        <v>32</v>
      </c>
      <c r="AX884" s="15" t="s">
        <v>79</v>
      </c>
      <c r="AY884" s="266" t="s">
        <v>209</v>
      </c>
    </row>
    <row r="885" s="2" customFormat="1" ht="24.15" customHeight="1">
      <c r="A885" s="41"/>
      <c r="B885" s="42"/>
      <c r="C885" s="216" t="s">
        <v>973</v>
      </c>
      <c r="D885" s="216" t="s">
        <v>211</v>
      </c>
      <c r="E885" s="217" t="s">
        <v>3863</v>
      </c>
      <c r="F885" s="218" t="s">
        <v>3864</v>
      </c>
      <c r="G885" s="219" t="s">
        <v>258</v>
      </c>
      <c r="H885" s="220">
        <v>23.190000000000001</v>
      </c>
      <c r="I885" s="221"/>
      <c r="J885" s="222">
        <f>ROUND(I885*H885,2)</f>
        <v>0</v>
      </c>
      <c r="K885" s="218" t="s">
        <v>215</v>
      </c>
      <c r="L885" s="47"/>
      <c r="M885" s="223" t="s">
        <v>19</v>
      </c>
      <c r="N885" s="224" t="s">
        <v>42</v>
      </c>
      <c r="O885" s="87"/>
      <c r="P885" s="225">
        <f>O885*H885</f>
        <v>0</v>
      </c>
      <c r="Q885" s="225">
        <v>0.083739999999999995</v>
      </c>
      <c r="R885" s="225">
        <f>Q885*H885</f>
        <v>1.9419306000000001</v>
      </c>
      <c r="S885" s="225">
        <v>0</v>
      </c>
      <c r="T885" s="226">
        <f>S885*H885</f>
        <v>0</v>
      </c>
      <c r="U885" s="41"/>
      <c r="V885" s="41"/>
      <c r="W885" s="41"/>
      <c r="X885" s="41"/>
      <c r="Y885" s="41"/>
      <c r="Z885" s="41"/>
      <c r="AA885" s="41"/>
      <c r="AB885" s="41"/>
      <c r="AC885" s="41"/>
      <c r="AD885" s="41"/>
      <c r="AE885" s="41"/>
      <c r="AR885" s="227" t="s">
        <v>216</v>
      </c>
      <c r="AT885" s="227" t="s">
        <v>211</v>
      </c>
      <c r="AU885" s="227" t="s">
        <v>81</v>
      </c>
      <c r="AY885" s="20" t="s">
        <v>209</v>
      </c>
      <c r="BE885" s="228">
        <f>IF(N885="základní",J885,0)</f>
        <v>0</v>
      </c>
      <c r="BF885" s="228">
        <f>IF(N885="snížená",J885,0)</f>
        <v>0</v>
      </c>
      <c r="BG885" s="228">
        <f>IF(N885="zákl. přenesená",J885,0)</f>
        <v>0</v>
      </c>
      <c r="BH885" s="228">
        <f>IF(N885="sníž. přenesená",J885,0)</f>
        <v>0</v>
      </c>
      <c r="BI885" s="228">
        <f>IF(N885="nulová",J885,0)</f>
        <v>0</v>
      </c>
      <c r="BJ885" s="20" t="s">
        <v>79</v>
      </c>
      <c r="BK885" s="228">
        <f>ROUND(I885*H885,2)</f>
        <v>0</v>
      </c>
      <c r="BL885" s="20" t="s">
        <v>216</v>
      </c>
      <c r="BM885" s="227" t="s">
        <v>3865</v>
      </c>
    </row>
    <row r="886" s="2" customFormat="1">
      <c r="A886" s="41"/>
      <c r="B886" s="42"/>
      <c r="C886" s="43"/>
      <c r="D886" s="229" t="s">
        <v>218</v>
      </c>
      <c r="E886" s="43"/>
      <c r="F886" s="230" t="s">
        <v>3866</v>
      </c>
      <c r="G886" s="43"/>
      <c r="H886" s="43"/>
      <c r="I886" s="231"/>
      <c r="J886" s="43"/>
      <c r="K886" s="43"/>
      <c r="L886" s="47"/>
      <c r="M886" s="232"/>
      <c r="N886" s="233"/>
      <c r="O886" s="87"/>
      <c r="P886" s="87"/>
      <c r="Q886" s="87"/>
      <c r="R886" s="87"/>
      <c r="S886" s="87"/>
      <c r="T886" s="88"/>
      <c r="U886" s="41"/>
      <c r="V886" s="41"/>
      <c r="W886" s="41"/>
      <c r="X886" s="41"/>
      <c r="Y886" s="41"/>
      <c r="Z886" s="41"/>
      <c r="AA886" s="41"/>
      <c r="AB886" s="41"/>
      <c r="AC886" s="41"/>
      <c r="AD886" s="41"/>
      <c r="AE886" s="41"/>
      <c r="AT886" s="20" t="s">
        <v>218</v>
      </c>
      <c r="AU886" s="20" t="s">
        <v>81</v>
      </c>
    </row>
    <row r="887" s="13" customFormat="1">
      <c r="A887" s="13"/>
      <c r="B887" s="234"/>
      <c r="C887" s="235"/>
      <c r="D887" s="236" t="s">
        <v>220</v>
      </c>
      <c r="E887" s="237" t="s">
        <v>19</v>
      </c>
      <c r="F887" s="238" t="s">
        <v>3165</v>
      </c>
      <c r="G887" s="235"/>
      <c r="H887" s="237" t="s">
        <v>19</v>
      </c>
      <c r="I887" s="239"/>
      <c r="J887" s="235"/>
      <c r="K887" s="235"/>
      <c r="L887" s="240"/>
      <c r="M887" s="241"/>
      <c r="N887" s="242"/>
      <c r="O887" s="242"/>
      <c r="P887" s="242"/>
      <c r="Q887" s="242"/>
      <c r="R887" s="242"/>
      <c r="S887" s="242"/>
      <c r="T887" s="24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T887" s="244" t="s">
        <v>220</v>
      </c>
      <c r="AU887" s="244" t="s">
        <v>81</v>
      </c>
      <c r="AV887" s="13" t="s">
        <v>79</v>
      </c>
      <c r="AW887" s="13" t="s">
        <v>32</v>
      </c>
      <c r="AX887" s="13" t="s">
        <v>71</v>
      </c>
      <c r="AY887" s="244" t="s">
        <v>209</v>
      </c>
    </row>
    <row r="888" s="13" customFormat="1">
      <c r="A888" s="13"/>
      <c r="B888" s="234"/>
      <c r="C888" s="235"/>
      <c r="D888" s="236" t="s">
        <v>220</v>
      </c>
      <c r="E888" s="237" t="s">
        <v>19</v>
      </c>
      <c r="F888" s="238" t="s">
        <v>3636</v>
      </c>
      <c r="G888" s="235"/>
      <c r="H888" s="237" t="s">
        <v>19</v>
      </c>
      <c r="I888" s="239"/>
      <c r="J888" s="235"/>
      <c r="K888" s="235"/>
      <c r="L888" s="240"/>
      <c r="M888" s="241"/>
      <c r="N888" s="242"/>
      <c r="O888" s="242"/>
      <c r="P888" s="242"/>
      <c r="Q888" s="242"/>
      <c r="R888" s="242"/>
      <c r="S888" s="242"/>
      <c r="T888" s="24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T888" s="244" t="s">
        <v>220</v>
      </c>
      <c r="AU888" s="244" t="s">
        <v>81</v>
      </c>
      <c r="AV888" s="13" t="s">
        <v>79</v>
      </c>
      <c r="AW888" s="13" t="s">
        <v>32</v>
      </c>
      <c r="AX888" s="13" t="s">
        <v>71</v>
      </c>
      <c r="AY888" s="244" t="s">
        <v>209</v>
      </c>
    </row>
    <row r="889" s="13" customFormat="1">
      <c r="A889" s="13"/>
      <c r="B889" s="234"/>
      <c r="C889" s="235"/>
      <c r="D889" s="236" t="s">
        <v>220</v>
      </c>
      <c r="E889" s="237" t="s">
        <v>19</v>
      </c>
      <c r="F889" s="238" t="s">
        <v>3867</v>
      </c>
      <c r="G889" s="235"/>
      <c r="H889" s="237" t="s">
        <v>19</v>
      </c>
      <c r="I889" s="239"/>
      <c r="J889" s="235"/>
      <c r="K889" s="235"/>
      <c r="L889" s="240"/>
      <c r="M889" s="241"/>
      <c r="N889" s="242"/>
      <c r="O889" s="242"/>
      <c r="P889" s="242"/>
      <c r="Q889" s="242"/>
      <c r="R889" s="242"/>
      <c r="S889" s="242"/>
      <c r="T889" s="24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T889" s="244" t="s">
        <v>220</v>
      </c>
      <c r="AU889" s="244" t="s">
        <v>81</v>
      </c>
      <c r="AV889" s="13" t="s">
        <v>79</v>
      </c>
      <c r="AW889" s="13" t="s">
        <v>32</v>
      </c>
      <c r="AX889" s="13" t="s">
        <v>71</v>
      </c>
      <c r="AY889" s="244" t="s">
        <v>209</v>
      </c>
    </row>
    <row r="890" s="14" customFormat="1">
      <c r="A890" s="14"/>
      <c r="B890" s="245"/>
      <c r="C890" s="246"/>
      <c r="D890" s="236" t="s">
        <v>220</v>
      </c>
      <c r="E890" s="247" t="s">
        <v>19</v>
      </c>
      <c r="F890" s="248" t="s">
        <v>3868</v>
      </c>
      <c r="G890" s="246"/>
      <c r="H890" s="249">
        <v>23.190000000000001</v>
      </c>
      <c r="I890" s="250"/>
      <c r="J890" s="246"/>
      <c r="K890" s="246"/>
      <c r="L890" s="251"/>
      <c r="M890" s="252"/>
      <c r="N890" s="253"/>
      <c r="O890" s="253"/>
      <c r="P890" s="253"/>
      <c r="Q890" s="253"/>
      <c r="R890" s="253"/>
      <c r="S890" s="253"/>
      <c r="T890" s="25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T890" s="255" t="s">
        <v>220</v>
      </c>
      <c r="AU890" s="255" t="s">
        <v>81</v>
      </c>
      <c r="AV890" s="14" t="s">
        <v>81</v>
      </c>
      <c r="AW890" s="14" t="s">
        <v>32</v>
      </c>
      <c r="AX890" s="14" t="s">
        <v>79</v>
      </c>
      <c r="AY890" s="255" t="s">
        <v>209</v>
      </c>
    </row>
    <row r="891" s="2" customFormat="1" ht="24.15" customHeight="1">
      <c r="A891" s="41"/>
      <c r="B891" s="42"/>
      <c r="C891" s="216" t="s">
        <v>978</v>
      </c>
      <c r="D891" s="216" t="s">
        <v>211</v>
      </c>
      <c r="E891" s="217" t="s">
        <v>3869</v>
      </c>
      <c r="F891" s="218" t="s">
        <v>3870</v>
      </c>
      <c r="G891" s="219" t="s">
        <v>258</v>
      </c>
      <c r="H891" s="220">
        <v>23.190000000000001</v>
      </c>
      <c r="I891" s="221"/>
      <c r="J891" s="222">
        <f>ROUND(I891*H891,2)</f>
        <v>0</v>
      </c>
      <c r="K891" s="218" t="s">
        <v>215</v>
      </c>
      <c r="L891" s="47"/>
      <c r="M891" s="223" t="s">
        <v>19</v>
      </c>
      <c r="N891" s="224" t="s">
        <v>42</v>
      </c>
      <c r="O891" s="87"/>
      <c r="P891" s="225">
        <f>O891*H891</f>
        <v>0</v>
      </c>
      <c r="Q891" s="225">
        <v>0</v>
      </c>
      <c r="R891" s="225">
        <f>Q891*H891</f>
        <v>0</v>
      </c>
      <c r="S891" s="225">
        <v>0</v>
      </c>
      <c r="T891" s="226">
        <f>S891*H891</f>
        <v>0</v>
      </c>
      <c r="U891" s="41"/>
      <c r="V891" s="41"/>
      <c r="W891" s="41"/>
      <c r="X891" s="41"/>
      <c r="Y891" s="41"/>
      <c r="Z891" s="41"/>
      <c r="AA891" s="41"/>
      <c r="AB891" s="41"/>
      <c r="AC891" s="41"/>
      <c r="AD891" s="41"/>
      <c r="AE891" s="41"/>
      <c r="AR891" s="227" t="s">
        <v>216</v>
      </c>
      <c r="AT891" s="227" t="s">
        <v>211</v>
      </c>
      <c r="AU891" s="227" t="s">
        <v>81</v>
      </c>
      <c r="AY891" s="20" t="s">
        <v>209</v>
      </c>
      <c r="BE891" s="228">
        <f>IF(N891="základní",J891,0)</f>
        <v>0</v>
      </c>
      <c r="BF891" s="228">
        <f>IF(N891="snížená",J891,0)</f>
        <v>0</v>
      </c>
      <c r="BG891" s="228">
        <f>IF(N891="zákl. přenesená",J891,0)</f>
        <v>0</v>
      </c>
      <c r="BH891" s="228">
        <f>IF(N891="sníž. přenesená",J891,0)</f>
        <v>0</v>
      </c>
      <c r="BI891" s="228">
        <f>IF(N891="nulová",J891,0)</f>
        <v>0</v>
      </c>
      <c r="BJ891" s="20" t="s">
        <v>79</v>
      </c>
      <c r="BK891" s="228">
        <f>ROUND(I891*H891,2)</f>
        <v>0</v>
      </c>
      <c r="BL891" s="20" t="s">
        <v>216</v>
      </c>
      <c r="BM891" s="227" t="s">
        <v>3871</v>
      </c>
    </row>
    <row r="892" s="2" customFormat="1">
      <c r="A892" s="41"/>
      <c r="B892" s="42"/>
      <c r="C892" s="43"/>
      <c r="D892" s="229" t="s">
        <v>218</v>
      </c>
      <c r="E892" s="43"/>
      <c r="F892" s="230" t="s">
        <v>3872</v>
      </c>
      <c r="G892" s="43"/>
      <c r="H892" s="43"/>
      <c r="I892" s="231"/>
      <c r="J892" s="43"/>
      <c r="K892" s="43"/>
      <c r="L892" s="47"/>
      <c r="M892" s="232"/>
      <c r="N892" s="233"/>
      <c r="O892" s="87"/>
      <c r="P892" s="87"/>
      <c r="Q892" s="87"/>
      <c r="R892" s="87"/>
      <c r="S892" s="87"/>
      <c r="T892" s="88"/>
      <c r="U892" s="41"/>
      <c r="V892" s="41"/>
      <c r="W892" s="41"/>
      <c r="X892" s="41"/>
      <c r="Y892" s="41"/>
      <c r="Z892" s="41"/>
      <c r="AA892" s="41"/>
      <c r="AB892" s="41"/>
      <c r="AC892" s="41"/>
      <c r="AD892" s="41"/>
      <c r="AE892" s="41"/>
      <c r="AT892" s="20" t="s">
        <v>218</v>
      </c>
      <c r="AU892" s="20" t="s">
        <v>81</v>
      </c>
    </row>
    <row r="893" s="14" customFormat="1">
      <c r="A893" s="14"/>
      <c r="B893" s="245"/>
      <c r="C893" s="246"/>
      <c r="D893" s="236" t="s">
        <v>220</v>
      </c>
      <c r="E893" s="247" t="s">
        <v>19</v>
      </c>
      <c r="F893" s="248" t="s">
        <v>3868</v>
      </c>
      <c r="G893" s="246"/>
      <c r="H893" s="249">
        <v>23.190000000000001</v>
      </c>
      <c r="I893" s="250"/>
      <c r="J893" s="246"/>
      <c r="K893" s="246"/>
      <c r="L893" s="251"/>
      <c r="M893" s="252"/>
      <c r="N893" s="253"/>
      <c r="O893" s="253"/>
      <c r="P893" s="253"/>
      <c r="Q893" s="253"/>
      <c r="R893" s="253"/>
      <c r="S893" s="253"/>
      <c r="T893" s="25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T893" s="255" t="s">
        <v>220</v>
      </c>
      <c r="AU893" s="255" t="s">
        <v>81</v>
      </c>
      <c r="AV893" s="14" t="s">
        <v>81</v>
      </c>
      <c r="AW893" s="14" t="s">
        <v>32</v>
      </c>
      <c r="AX893" s="14" t="s">
        <v>79</v>
      </c>
      <c r="AY893" s="255" t="s">
        <v>209</v>
      </c>
    </row>
    <row r="894" s="2" customFormat="1" ht="21.75" customHeight="1">
      <c r="A894" s="41"/>
      <c r="B894" s="42"/>
      <c r="C894" s="216" t="s">
        <v>982</v>
      </c>
      <c r="D894" s="216" t="s">
        <v>211</v>
      </c>
      <c r="E894" s="217" t="s">
        <v>3873</v>
      </c>
      <c r="F894" s="218" t="s">
        <v>3874</v>
      </c>
      <c r="G894" s="219" t="s">
        <v>258</v>
      </c>
      <c r="H894" s="220">
        <v>0.38900000000000001</v>
      </c>
      <c r="I894" s="221"/>
      <c r="J894" s="222">
        <f>ROUND(I894*H894,2)</f>
        <v>0</v>
      </c>
      <c r="K894" s="218" t="s">
        <v>215</v>
      </c>
      <c r="L894" s="47"/>
      <c r="M894" s="223" t="s">
        <v>19</v>
      </c>
      <c r="N894" s="224" t="s">
        <v>42</v>
      </c>
      <c r="O894" s="87"/>
      <c r="P894" s="225">
        <f>O894*H894</f>
        <v>0</v>
      </c>
      <c r="Q894" s="225">
        <v>0.0015299999999999999</v>
      </c>
      <c r="R894" s="225">
        <f>Q894*H894</f>
        <v>0.00059517000000000001</v>
      </c>
      <c r="S894" s="225">
        <v>0</v>
      </c>
      <c r="T894" s="226">
        <f>S894*H894</f>
        <v>0</v>
      </c>
      <c r="U894" s="41"/>
      <c r="V894" s="41"/>
      <c r="W894" s="41"/>
      <c r="X894" s="41"/>
      <c r="Y894" s="41"/>
      <c r="Z894" s="41"/>
      <c r="AA894" s="41"/>
      <c r="AB894" s="41"/>
      <c r="AC894" s="41"/>
      <c r="AD894" s="41"/>
      <c r="AE894" s="41"/>
      <c r="AR894" s="227" t="s">
        <v>216</v>
      </c>
      <c r="AT894" s="227" t="s">
        <v>211</v>
      </c>
      <c r="AU894" s="227" t="s">
        <v>81</v>
      </c>
      <c r="AY894" s="20" t="s">
        <v>209</v>
      </c>
      <c r="BE894" s="228">
        <f>IF(N894="základní",J894,0)</f>
        <v>0</v>
      </c>
      <c r="BF894" s="228">
        <f>IF(N894="snížená",J894,0)</f>
        <v>0</v>
      </c>
      <c r="BG894" s="228">
        <f>IF(N894="zákl. přenesená",J894,0)</f>
        <v>0</v>
      </c>
      <c r="BH894" s="228">
        <f>IF(N894="sníž. přenesená",J894,0)</f>
        <v>0</v>
      </c>
      <c r="BI894" s="228">
        <f>IF(N894="nulová",J894,0)</f>
        <v>0</v>
      </c>
      <c r="BJ894" s="20" t="s">
        <v>79</v>
      </c>
      <c r="BK894" s="228">
        <f>ROUND(I894*H894,2)</f>
        <v>0</v>
      </c>
      <c r="BL894" s="20" t="s">
        <v>216</v>
      </c>
      <c r="BM894" s="227" t="s">
        <v>3875</v>
      </c>
    </row>
    <row r="895" s="2" customFormat="1">
      <c r="A895" s="41"/>
      <c r="B895" s="42"/>
      <c r="C895" s="43"/>
      <c r="D895" s="229" t="s">
        <v>218</v>
      </c>
      <c r="E895" s="43"/>
      <c r="F895" s="230" t="s">
        <v>3876</v>
      </c>
      <c r="G895" s="43"/>
      <c r="H895" s="43"/>
      <c r="I895" s="231"/>
      <c r="J895" s="43"/>
      <c r="K895" s="43"/>
      <c r="L895" s="47"/>
      <c r="M895" s="232"/>
      <c r="N895" s="233"/>
      <c r="O895" s="87"/>
      <c r="P895" s="87"/>
      <c r="Q895" s="87"/>
      <c r="R895" s="87"/>
      <c r="S895" s="87"/>
      <c r="T895" s="88"/>
      <c r="U895" s="41"/>
      <c r="V895" s="41"/>
      <c r="W895" s="41"/>
      <c r="X895" s="41"/>
      <c r="Y895" s="41"/>
      <c r="Z895" s="41"/>
      <c r="AA895" s="41"/>
      <c r="AB895" s="41"/>
      <c r="AC895" s="41"/>
      <c r="AD895" s="41"/>
      <c r="AE895" s="41"/>
      <c r="AT895" s="20" t="s">
        <v>218</v>
      </c>
      <c r="AU895" s="20" t="s">
        <v>81</v>
      </c>
    </row>
    <row r="896" s="13" customFormat="1">
      <c r="A896" s="13"/>
      <c r="B896" s="234"/>
      <c r="C896" s="235"/>
      <c r="D896" s="236" t="s">
        <v>220</v>
      </c>
      <c r="E896" s="237" t="s">
        <v>19</v>
      </c>
      <c r="F896" s="238" t="s">
        <v>3768</v>
      </c>
      <c r="G896" s="235"/>
      <c r="H896" s="237" t="s">
        <v>19</v>
      </c>
      <c r="I896" s="239"/>
      <c r="J896" s="235"/>
      <c r="K896" s="235"/>
      <c r="L896" s="240"/>
      <c r="M896" s="241"/>
      <c r="N896" s="242"/>
      <c r="O896" s="242"/>
      <c r="P896" s="242"/>
      <c r="Q896" s="242"/>
      <c r="R896" s="242"/>
      <c r="S896" s="242"/>
      <c r="T896" s="24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T896" s="244" t="s">
        <v>220</v>
      </c>
      <c r="AU896" s="244" t="s">
        <v>81</v>
      </c>
      <c r="AV896" s="13" t="s">
        <v>79</v>
      </c>
      <c r="AW896" s="13" t="s">
        <v>32</v>
      </c>
      <c r="AX896" s="13" t="s">
        <v>71</v>
      </c>
      <c r="AY896" s="244" t="s">
        <v>209</v>
      </c>
    </row>
    <row r="897" s="13" customFormat="1">
      <c r="A897" s="13"/>
      <c r="B897" s="234"/>
      <c r="C897" s="235"/>
      <c r="D897" s="236" t="s">
        <v>220</v>
      </c>
      <c r="E897" s="237" t="s">
        <v>19</v>
      </c>
      <c r="F897" s="238" t="s">
        <v>3851</v>
      </c>
      <c r="G897" s="235"/>
      <c r="H897" s="237" t="s">
        <v>19</v>
      </c>
      <c r="I897" s="239"/>
      <c r="J897" s="235"/>
      <c r="K897" s="235"/>
      <c r="L897" s="240"/>
      <c r="M897" s="241"/>
      <c r="N897" s="242"/>
      <c r="O897" s="242"/>
      <c r="P897" s="242"/>
      <c r="Q897" s="242"/>
      <c r="R897" s="242"/>
      <c r="S897" s="242"/>
      <c r="T897" s="24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T897" s="244" t="s">
        <v>220</v>
      </c>
      <c r="AU897" s="244" t="s">
        <v>81</v>
      </c>
      <c r="AV897" s="13" t="s">
        <v>79</v>
      </c>
      <c r="AW897" s="13" t="s">
        <v>32</v>
      </c>
      <c r="AX897" s="13" t="s">
        <v>71</v>
      </c>
      <c r="AY897" s="244" t="s">
        <v>209</v>
      </c>
    </row>
    <row r="898" s="14" customFormat="1">
      <c r="A898" s="14"/>
      <c r="B898" s="245"/>
      <c r="C898" s="246"/>
      <c r="D898" s="236" t="s">
        <v>220</v>
      </c>
      <c r="E898" s="247" t="s">
        <v>19</v>
      </c>
      <c r="F898" s="248" t="s">
        <v>3852</v>
      </c>
      <c r="G898" s="246"/>
      <c r="H898" s="249">
        <v>0.38900000000000001</v>
      </c>
      <c r="I898" s="250"/>
      <c r="J898" s="246"/>
      <c r="K898" s="246"/>
      <c r="L898" s="251"/>
      <c r="M898" s="252"/>
      <c r="N898" s="253"/>
      <c r="O898" s="253"/>
      <c r="P898" s="253"/>
      <c r="Q898" s="253"/>
      <c r="R898" s="253"/>
      <c r="S898" s="253"/>
      <c r="T898" s="25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T898" s="255" t="s">
        <v>220</v>
      </c>
      <c r="AU898" s="255" t="s">
        <v>81</v>
      </c>
      <c r="AV898" s="14" t="s">
        <v>81</v>
      </c>
      <c r="AW898" s="14" t="s">
        <v>32</v>
      </c>
      <c r="AX898" s="14" t="s">
        <v>79</v>
      </c>
      <c r="AY898" s="255" t="s">
        <v>209</v>
      </c>
    </row>
    <row r="899" s="2" customFormat="1" ht="16.5" customHeight="1">
      <c r="A899" s="41"/>
      <c r="B899" s="42"/>
      <c r="C899" s="216" t="s">
        <v>986</v>
      </c>
      <c r="D899" s="216" t="s">
        <v>211</v>
      </c>
      <c r="E899" s="217" t="s">
        <v>3877</v>
      </c>
      <c r="F899" s="218" t="s">
        <v>3878</v>
      </c>
      <c r="G899" s="219" t="s">
        <v>258</v>
      </c>
      <c r="H899" s="220">
        <v>13.25</v>
      </c>
      <c r="I899" s="221"/>
      <c r="J899" s="222">
        <f>ROUND(I899*H899,2)</f>
        <v>0</v>
      </c>
      <c r="K899" s="218" t="s">
        <v>215</v>
      </c>
      <c r="L899" s="47"/>
      <c r="M899" s="223" t="s">
        <v>19</v>
      </c>
      <c r="N899" s="224" t="s">
        <v>42</v>
      </c>
      <c r="O899" s="87"/>
      <c r="P899" s="225">
        <f>O899*H899</f>
        <v>0</v>
      </c>
      <c r="Q899" s="225">
        <v>0.0020999999999999999</v>
      </c>
      <c r="R899" s="225">
        <f>Q899*H899</f>
        <v>0.027824999999999999</v>
      </c>
      <c r="S899" s="225">
        <v>0</v>
      </c>
      <c r="T899" s="226">
        <f>S899*H899</f>
        <v>0</v>
      </c>
      <c r="U899" s="41"/>
      <c r="V899" s="41"/>
      <c r="W899" s="41"/>
      <c r="X899" s="41"/>
      <c r="Y899" s="41"/>
      <c r="Z899" s="41"/>
      <c r="AA899" s="41"/>
      <c r="AB899" s="41"/>
      <c r="AC899" s="41"/>
      <c r="AD899" s="41"/>
      <c r="AE899" s="41"/>
      <c r="AR899" s="227" t="s">
        <v>216</v>
      </c>
      <c r="AT899" s="227" t="s">
        <v>211</v>
      </c>
      <c r="AU899" s="227" t="s">
        <v>81</v>
      </c>
      <c r="AY899" s="20" t="s">
        <v>209</v>
      </c>
      <c r="BE899" s="228">
        <f>IF(N899="základní",J899,0)</f>
        <v>0</v>
      </c>
      <c r="BF899" s="228">
        <f>IF(N899="snížená",J899,0)</f>
        <v>0</v>
      </c>
      <c r="BG899" s="228">
        <f>IF(N899="zákl. přenesená",J899,0)</f>
        <v>0</v>
      </c>
      <c r="BH899" s="228">
        <f>IF(N899="sníž. přenesená",J899,0)</f>
        <v>0</v>
      </c>
      <c r="BI899" s="228">
        <f>IF(N899="nulová",J899,0)</f>
        <v>0</v>
      </c>
      <c r="BJ899" s="20" t="s">
        <v>79</v>
      </c>
      <c r="BK899" s="228">
        <f>ROUND(I899*H899,2)</f>
        <v>0</v>
      </c>
      <c r="BL899" s="20" t="s">
        <v>216</v>
      </c>
      <c r="BM899" s="227" t="s">
        <v>3879</v>
      </c>
    </row>
    <row r="900" s="2" customFormat="1">
      <c r="A900" s="41"/>
      <c r="B900" s="42"/>
      <c r="C900" s="43"/>
      <c r="D900" s="229" t="s">
        <v>218</v>
      </c>
      <c r="E900" s="43"/>
      <c r="F900" s="230" t="s">
        <v>3880</v>
      </c>
      <c r="G900" s="43"/>
      <c r="H900" s="43"/>
      <c r="I900" s="231"/>
      <c r="J900" s="43"/>
      <c r="K900" s="43"/>
      <c r="L900" s="47"/>
      <c r="M900" s="232"/>
      <c r="N900" s="233"/>
      <c r="O900" s="87"/>
      <c r="P900" s="87"/>
      <c r="Q900" s="87"/>
      <c r="R900" s="87"/>
      <c r="S900" s="87"/>
      <c r="T900" s="88"/>
      <c r="U900" s="41"/>
      <c r="V900" s="41"/>
      <c r="W900" s="41"/>
      <c r="X900" s="41"/>
      <c r="Y900" s="41"/>
      <c r="Z900" s="41"/>
      <c r="AA900" s="41"/>
      <c r="AB900" s="41"/>
      <c r="AC900" s="41"/>
      <c r="AD900" s="41"/>
      <c r="AE900" s="41"/>
      <c r="AT900" s="20" t="s">
        <v>218</v>
      </c>
      <c r="AU900" s="20" t="s">
        <v>81</v>
      </c>
    </row>
    <row r="901" s="13" customFormat="1">
      <c r="A901" s="13"/>
      <c r="B901" s="234"/>
      <c r="C901" s="235"/>
      <c r="D901" s="236" t="s">
        <v>220</v>
      </c>
      <c r="E901" s="237" t="s">
        <v>19</v>
      </c>
      <c r="F901" s="238" t="s">
        <v>3657</v>
      </c>
      <c r="G901" s="235"/>
      <c r="H901" s="237" t="s">
        <v>19</v>
      </c>
      <c r="I901" s="239"/>
      <c r="J901" s="235"/>
      <c r="K901" s="235"/>
      <c r="L901" s="240"/>
      <c r="M901" s="241"/>
      <c r="N901" s="242"/>
      <c r="O901" s="242"/>
      <c r="P901" s="242"/>
      <c r="Q901" s="242"/>
      <c r="R901" s="242"/>
      <c r="S901" s="242"/>
      <c r="T901" s="24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T901" s="244" t="s">
        <v>220</v>
      </c>
      <c r="AU901" s="244" t="s">
        <v>81</v>
      </c>
      <c r="AV901" s="13" t="s">
        <v>79</v>
      </c>
      <c r="AW901" s="13" t="s">
        <v>32</v>
      </c>
      <c r="AX901" s="13" t="s">
        <v>71</v>
      </c>
      <c r="AY901" s="244" t="s">
        <v>209</v>
      </c>
    </row>
    <row r="902" s="14" customFormat="1">
      <c r="A902" s="14"/>
      <c r="B902" s="245"/>
      <c r="C902" s="246"/>
      <c r="D902" s="236" t="s">
        <v>220</v>
      </c>
      <c r="E902" s="247" t="s">
        <v>19</v>
      </c>
      <c r="F902" s="248" t="s">
        <v>3658</v>
      </c>
      <c r="G902" s="246"/>
      <c r="H902" s="249">
        <v>13.25</v>
      </c>
      <c r="I902" s="250"/>
      <c r="J902" s="246"/>
      <c r="K902" s="246"/>
      <c r="L902" s="251"/>
      <c r="M902" s="252"/>
      <c r="N902" s="253"/>
      <c r="O902" s="253"/>
      <c r="P902" s="253"/>
      <c r="Q902" s="253"/>
      <c r="R902" s="253"/>
      <c r="S902" s="253"/>
      <c r="T902" s="25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T902" s="255" t="s">
        <v>220</v>
      </c>
      <c r="AU902" s="255" t="s">
        <v>81</v>
      </c>
      <c r="AV902" s="14" t="s">
        <v>81</v>
      </c>
      <c r="AW902" s="14" t="s">
        <v>32</v>
      </c>
      <c r="AX902" s="14" t="s">
        <v>79</v>
      </c>
      <c r="AY902" s="255" t="s">
        <v>209</v>
      </c>
    </row>
    <row r="903" s="2" customFormat="1" ht="16.5" customHeight="1">
      <c r="A903" s="41"/>
      <c r="B903" s="42"/>
      <c r="C903" s="216" t="s">
        <v>991</v>
      </c>
      <c r="D903" s="216" t="s">
        <v>211</v>
      </c>
      <c r="E903" s="217" t="s">
        <v>3881</v>
      </c>
      <c r="F903" s="218" t="s">
        <v>3882</v>
      </c>
      <c r="G903" s="219" t="s">
        <v>258</v>
      </c>
      <c r="H903" s="220">
        <v>23.138999999999999</v>
      </c>
      <c r="I903" s="221"/>
      <c r="J903" s="222">
        <f>ROUND(I903*H903,2)</f>
        <v>0</v>
      </c>
      <c r="K903" s="218" t="s">
        <v>215</v>
      </c>
      <c r="L903" s="47"/>
      <c r="M903" s="223" t="s">
        <v>19</v>
      </c>
      <c r="N903" s="224" t="s">
        <v>42</v>
      </c>
      <c r="O903" s="87"/>
      <c r="P903" s="225">
        <f>O903*H903</f>
        <v>0</v>
      </c>
      <c r="Q903" s="225">
        <v>0.0041000000000000003</v>
      </c>
      <c r="R903" s="225">
        <f>Q903*H903</f>
        <v>0.094869900000000007</v>
      </c>
      <c r="S903" s="225">
        <v>0</v>
      </c>
      <c r="T903" s="226">
        <f>S903*H903</f>
        <v>0</v>
      </c>
      <c r="U903" s="41"/>
      <c r="V903" s="41"/>
      <c r="W903" s="41"/>
      <c r="X903" s="41"/>
      <c r="Y903" s="41"/>
      <c r="Z903" s="41"/>
      <c r="AA903" s="41"/>
      <c r="AB903" s="41"/>
      <c r="AC903" s="41"/>
      <c r="AD903" s="41"/>
      <c r="AE903" s="41"/>
      <c r="AR903" s="227" t="s">
        <v>216</v>
      </c>
      <c r="AT903" s="227" t="s">
        <v>211</v>
      </c>
      <c r="AU903" s="227" t="s">
        <v>81</v>
      </c>
      <c r="AY903" s="20" t="s">
        <v>209</v>
      </c>
      <c r="BE903" s="228">
        <f>IF(N903="základní",J903,0)</f>
        <v>0</v>
      </c>
      <c r="BF903" s="228">
        <f>IF(N903="snížená",J903,0)</f>
        <v>0</v>
      </c>
      <c r="BG903" s="228">
        <f>IF(N903="zákl. přenesená",J903,0)</f>
        <v>0</v>
      </c>
      <c r="BH903" s="228">
        <f>IF(N903="sníž. přenesená",J903,0)</f>
        <v>0</v>
      </c>
      <c r="BI903" s="228">
        <f>IF(N903="nulová",J903,0)</f>
        <v>0</v>
      </c>
      <c r="BJ903" s="20" t="s">
        <v>79</v>
      </c>
      <c r="BK903" s="228">
        <f>ROUND(I903*H903,2)</f>
        <v>0</v>
      </c>
      <c r="BL903" s="20" t="s">
        <v>216</v>
      </c>
      <c r="BM903" s="227" t="s">
        <v>3883</v>
      </c>
    </row>
    <row r="904" s="2" customFormat="1">
      <c r="A904" s="41"/>
      <c r="B904" s="42"/>
      <c r="C904" s="43"/>
      <c r="D904" s="229" t="s">
        <v>218</v>
      </c>
      <c r="E904" s="43"/>
      <c r="F904" s="230" t="s">
        <v>3884</v>
      </c>
      <c r="G904" s="43"/>
      <c r="H904" s="43"/>
      <c r="I904" s="231"/>
      <c r="J904" s="43"/>
      <c r="K904" s="43"/>
      <c r="L904" s="47"/>
      <c r="M904" s="232"/>
      <c r="N904" s="233"/>
      <c r="O904" s="87"/>
      <c r="P904" s="87"/>
      <c r="Q904" s="87"/>
      <c r="R904" s="87"/>
      <c r="S904" s="87"/>
      <c r="T904" s="88"/>
      <c r="U904" s="41"/>
      <c r="V904" s="41"/>
      <c r="W904" s="41"/>
      <c r="X904" s="41"/>
      <c r="Y904" s="41"/>
      <c r="Z904" s="41"/>
      <c r="AA904" s="41"/>
      <c r="AB904" s="41"/>
      <c r="AC904" s="41"/>
      <c r="AD904" s="41"/>
      <c r="AE904" s="41"/>
      <c r="AT904" s="20" t="s">
        <v>218</v>
      </c>
      <c r="AU904" s="20" t="s">
        <v>81</v>
      </c>
    </row>
    <row r="905" s="13" customFormat="1">
      <c r="A905" s="13"/>
      <c r="B905" s="234"/>
      <c r="C905" s="235"/>
      <c r="D905" s="236" t="s">
        <v>220</v>
      </c>
      <c r="E905" s="237" t="s">
        <v>19</v>
      </c>
      <c r="F905" s="238" t="s">
        <v>3165</v>
      </c>
      <c r="G905" s="235"/>
      <c r="H905" s="237" t="s">
        <v>19</v>
      </c>
      <c r="I905" s="239"/>
      <c r="J905" s="235"/>
      <c r="K905" s="235"/>
      <c r="L905" s="240"/>
      <c r="M905" s="241"/>
      <c r="N905" s="242"/>
      <c r="O905" s="242"/>
      <c r="P905" s="242"/>
      <c r="Q905" s="242"/>
      <c r="R905" s="242"/>
      <c r="S905" s="242"/>
      <c r="T905" s="24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T905" s="244" t="s">
        <v>220</v>
      </c>
      <c r="AU905" s="244" t="s">
        <v>81</v>
      </c>
      <c r="AV905" s="13" t="s">
        <v>79</v>
      </c>
      <c r="AW905" s="13" t="s">
        <v>32</v>
      </c>
      <c r="AX905" s="13" t="s">
        <v>71</v>
      </c>
      <c r="AY905" s="244" t="s">
        <v>209</v>
      </c>
    </row>
    <row r="906" s="13" customFormat="1">
      <c r="A906" s="13"/>
      <c r="B906" s="234"/>
      <c r="C906" s="235"/>
      <c r="D906" s="236" t="s">
        <v>220</v>
      </c>
      <c r="E906" s="237" t="s">
        <v>19</v>
      </c>
      <c r="F906" s="238" t="s">
        <v>3801</v>
      </c>
      <c r="G906" s="235"/>
      <c r="H906" s="237" t="s">
        <v>19</v>
      </c>
      <c r="I906" s="239"/>
      <c r="J906" s="235"/>
      <c r="K906" s="235"/>
      <c r="L906" s="240"/>
      <c r="M906" s="241"/>
      <c r="N906" s="242"/>
      <c r="O906" s="242"/>
      <c r="P906" s="242"/>
      <c r="Q906" s="242"/>
      <c r="R906" s="242"/>
      <c r="S906" s="242"/>
      <c r="T906" s="24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T906" s="244" t="s">
        <v>220</v>
      </c>
      <c r="AU906" s="244" t="s">
        <v>81</v>
      </c>
      <c r="AV906" s="13" t="s">
        <v>79</v>
      </c>
      <c r="AW906" s="13" t="s">
        <v>32</v>
      </c>
      <c r="AX906" s="13" t="s">
        <v>71</v>
      </c>
      <c r="AY906" s="244" t="s">
        <v>209</v>
      </c>
    </row>
    <row r="907" s="14" customFormat="1">
      <c r="A907" s="14"/>
      <c r="B907" s="245"/>
      <c r="C907" s="246"/>
      <c r="D907" s="236" t="s">
        <v>220</v>
      </c>
      <c r="E907" s="247" t="s">
        <v>19</v>
      </c>
      <c r="F907" s="248" t="s">
        <v>3659</v>
      </c>
      <c r="G907" s="246"/>
      <c r="H907" s="249">
        <v>7.7300000000000004</v>
      </c>
      <c r="I907" s="250"/>
      <c r="J907" s="246"/>
      <c r="K907" s="246"/>
      <c r="L907" s="251"/>
      <c r="M907" s="252"/>
      <c r="N907" s="253"/>
      <c r="O907" s="253"/>
      <c r="P907" s="253"/>
      <c r="Q907" s="253"/>
      <c r="R907" s="253"/>
      <c r="S907" s="253"/>
      <c r="T907" s="25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T907" s="255" t="s">
        <v>220</v>
      </c>
      <c r="AU907" s="255" t="s">
        <v>81</v>
      </c>
      <c r="AV907" s="14" t="s">
        <v>81</v>
      </c>
      <c r="AW907" s="14" t="s">
        <v>32</v>
      </c>
      <c r="AX907" s="14" t="s">
        <v>71</v>
      </c>
      <c r="AY907" s="255" t="s">
        <v>209</v>
      </c>
    </row>
    <row r="908" s="14" customFormat="1">
      <c r="A908" s="14"/>
      <c r="B908" s="245"/>
      <c r="C908" s="246"/>
      <c r="D908" s="236" t="s">
        <v>220</v>
      </c>
      <c r="E908" s="247" t="s">
        <v>19</v>
      </c>
      <c r="F908" s="248" t="s">
        <v>3660</v>
      </c>
      <c r="G908" s="246"/>
      <c r="H908" s="249">
        <v>2.8999999999999999</v>
      </c>
      <c r="I908" s="250"/>
      <c r="J908" s="246"/>
      <c r="K908" s="246"/>
      <c r="L908" s="251"/>
      <c r="M908" s="252"/>
      <c r="N908" s="253"/>
      <c r="O908" s="253"/>
      <c r="P908" s="253"/>
      <c r="Q908" s="253"/>
      <c r="R908" s="253"/>
      <c r="S908" s="253"/>
      <c r="T908" s="25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T908" s="255" t="s">
        <v>220</v>
      </c>
      <c r="AU908" s="255" t="s">
        <v>81</v>
      </c>
      <c r="AV908" s="14" t="s">
        <v>81</v>
      </c>
      <c r="AW908" s="14" t="s">
        <v>32</v>
      </c>
      <c r="AX908" s="14" t="s">
        <v>71</v>
      </c>
      <c r="AY908" s="255" t="s">
        <v>209</v>
      </c>
    </row>
    <row r="909" s="13" customFormat="1">
      <c r="A909" s="13"/>
      <c r="B909" s="234"/>
      <c r="C909" s="235"/>
      <c r="D909" s="236" t="s">
        <v>220</v>
      </c>
      <c r="E909" s="237" t="s">
        <v>19</v>
      </c>
      <c r="F909" s="238" t="s">
        <v>3622</v>
      </c>
      <c r="G909" s="235"/>
      <c r="H909" s="237" t="s">
        <v>19</v>
      </c>
      <c r="I909" s="239"/>
      <c r="J909" s="235"/>
      <c r="K909" s="235"/>
      <c r="L909" s="240"/>
      <c r="M909" s="241"/>
      <c r="N909" s="242"/>
      <c r="O909" s="242"/>
      <c r="P909" s="242"/>
      <c r="Q909" s="242"/>
      <c r="R909" s="242"/>
      <c r="S909" s="242"/>
      <c r="T909" s="24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T909" s="244" t="s">
        <v>220</v>
      </c>
      <c r="AU909" s="244" t="s">
        <v>81</v>
      </c>
      <c r="AV909" s="13" t="s">
        <v>79</v>
      </c>
      <c r="AW909" s="13" t="s">
        <v>32</v>
      </c>
      <c r="AX909" s="13" t="s">
        <v>71</v>
      </c>
      <c r="AY909" s="244" t="s">
        <v>209</v>
      </c>
    </row>
    <row r="910" s="14" customFormat="1">
      <c r="A910" s="14"/>
      <c r="B910" s="245"/>
      <c r="C910" s="246"/>
      <c r="D910" s="236" t="s">
        <v>220</v>
      </c>
      <c r="E910" s="247" t="s">
        <v>19</v>
      </c>
      <c r="F910" s="248" t="s">
        <v>3815</v>
      </c>
      <c r="G910" s="246"/>
      <c r="H910" s="249">
        <v>12.119999999999999</v>
      </c>
      <c r="I910" s="250"/>
      <c r="J910" s="246"/>
      <c r="K910" s="246"/>
      <c r="L910" s="251"/>
      <c r="M910" s="252"/>
      <c r="N910" s="253"/>
      <c r="O910" s="253"/>
      <c r="P910" s="253"/>
      <c r="Q910" s="253"/>
      <c r="R910" s="253"/>
      <c r="S910" s="253"/>
      <c r="T910" s="25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T910" s="255" t="s">
        <v>220</v>
      </c>
      <c r="AU910" s="255" t="s">
        <v>81</v>
      </c>
      <c r="AV910" s="14" t="s">
        <v>81</v>
      </c>
      <c r="AW910" s="14" t="s">
        <v>32</v>
      </c>
      <c r="AX910" s="14" t="s">
        <v>71</v>
      </c>
      <c r="AY910" s="255" t="s">
        <v>209</v>
      </c>
    </row>
    <row r="911" s="13" customFormat="1">
      <c r="A911" s="13"/>
      <c r="B911" s="234"/>
      <c r="C911" s="235"/>
      <c r="D911" s="236" t="s">
        <v>220</v>
      </c>
      <c r="E911" s="237" t="s">
        <v>19</v>
      </c>
      <c r="F911" s="238" t="s">
        <v>3768</v>
      </c>
      <c r="G911" s="235"/>
      <c r="H911" s="237" t="s">
        <v>19</v>
      </c>
      <c r="I911" s="239"/>
      <c r="J911" s="235"/>
      <c r="K911" s="235"/>
      <c r="L911" s="240"/>
      <c r="M911" s="241"/>
      <c r="N911" s="242"/>
      <c r="O911" s="242"/>
      <c r="P911" s="242"/>
      <c r="Q911" s="242"/>
      <c r="R911" s="242"/>
      <c r="S911" s="242"/>
      <c r="T911" s="24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T911" s="244" t="s">
        <v>220</v>
      </c>
      <c r="AU911" s="244" t="s">
        <v>81</v>
      </c>
      <c r="AV911" s="13" t="s">
        <v>79</v>
      </c>
      <c r="AW911" s="13" t="s">
        <v>32</v>
      </c>
      <c r="AX911" s="13" t="s">
        <v>71</v>
      </c>
      <c r="AY911" s="244" t="s">
        <v>209</v>
      </c>
    </row>
    <row r="912" s="13" customFormat="1">
      <c r="A912" s="13"/>
      <c r="B912" s="234"/>
      <c r="C912" s="235"/>
      <c r="D912" s="236" t="s">
        <v>220</v>
      </c>
      <c r="E912" s="237" t="s">
        <v>19</v>
      </c>
      <c r="F912" s="238" t="s">
        <v>3851</v>
      </c>
      <c r="G912" s="235"/>
      <c r="H912" s="237" t="s">
        <v>19</v>
      </c>
      <c r="I912" s="239"/>
      <c r="J912" s="235"/>
      <c r="K912" s="235"/>
      <c r="L912" s="240"/>
      <c r="M912" s="241"/>
      <c r="N912" s="242"/>
      <c r="O912" s="242"/>
      <c r="P912" s="242"/>
      <c r="Q912" s="242"/>
      <c r="R912" s="242"/>
      <c r="S912" s="242"/>
      <c r="T912" s="24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T912" s="244" t="s">
        <v>220</v>
      </c>
      <c r="AU912" s="244" t="s">
        <v>81</v>
      </c>
      <c r="AV912" s="13" t="s">
        <v>79</v>
      </c>
      <c r="AW912" s="13" t="s">
        <v>32</v>
      </c>
      <c r="AX912" s="13" t="s">
        <v>71</v>
      </c>
      <c r="AY912" s="244" t="s">
        <v>209</v>
      </c>
    </row>
    <row r="913" s="14" customFormat="1">
      <c r="A913" s="14"/>
      <c r="B913" s="245"/>
      <c r="C913" s="246"/>
      <c r="D913" s="236" t="s">
        <v>220</v>
      </c>
      <c r="E913" s="247" t="s">
        <v>19</v>
      </c>
      <c r="F913" s="248" t="s">
        <v>3852</v>
      </c>
      <c r="G913" s="246"/>
      <c r="H913" s="249">
        <v>0.38900000000000001</v>
      </c>
      <c r="I913" s="250"/>
      <c r="J913" s="246"/>
      <c r="K913" s="246"/>
      <c r="L913" s="251"/>
      <c r="M913" s="252"/>
      <c r="N913" s="253"/>
      <c r="O913" s="253"/>
      <c r="P913" s="253"/>
      <c r="Q913" s="253"/>
      <c r="R913" s="253"/>
      <c r="S913" s="253"/>
      <c r="T913" s="25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T913" s="255" t="s">
        <v>220</v>
      </c>
      <c r="AU913" s="255" t="s">
        <v>81</v>
      </c>
      <c r="AV913" s="14" t="s">
        <v>81</v>
      </c>
      <c r="AW913" s="14" t="s">
        <v>32</v>
      </c>
      <c r="AX913" s="14" t="s">
        <v>71</v>
      </c>
      <c r="AY913" s="255" t="s">
        <v>209</v>
      </c>
    </row>
    <row r="914" s="15" customFormat="1">
      <c r="A914" s="15"/>
      <c r="B914" s="256"/>
      <c r="C914" s="257"/>
      <c r="D914" s="236" t="s">
        <v>220</v>
      </c>
      <c r="E914" s="258" t="s">
        <v>19</v>
      </c>
      <c r="F914" s="259" t="s">
        <v>271</v>
      </c>
      <c r="G914" s="257"/>
      <c r="H914" s="260">
        <v>23.138999999999999</v>
      </c>
      <c r="I914" s="261"/>
      <c r="J914" s="257"/>
      <c r="K914" s="257"/>
      <c r="L914" s="262"/>
      <c r="M914" s="263"/>
      <c r="N914" s="264"/>
      <c r="O914" s="264"/>
      <c r="P914" s="264"/>
      <c r="Q914" s="264"/>
      <c r="R914" s="264"/>
      <c r="S914" s="264"/>
      <c r="T914" s="26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T914" s="266" t="s">
        <v>220</v>
      </c>
      <c r="AU914" s="266" t="s">
        <v>81</v>
      </c>
      <c r="AV914" s="15" t="s">
        <v>216</v>
      </c>
      <c r="AW914" s="15" t="s">
        <v>32</v>
      </c>
      <c r="AX914" s="15" t="s">
        <v>79</v>
      </c>
      <c r="AY914" s="266" t="s">
        <v>209</v>
      </c>
    </row>
    <row r="915" s="2" customFormat="1" ht="16.5" customHeight="1">
      <c r="A915" s="41"/>
      <c r="B915" s="42"/>
      <c r="C915" s="216" t="s">
        <v>995</v>
      </c>
      <c r="D915" s="216" t="s">
        <v>211</v>
      </c>
      <c r="E915" s="217" t="s">
        <v>3885</v>
      </c>
      <c r="F915" s="218" t="s">
        <v>3886</v>
      </c>
      <c r="G915" s="219" t="s">
        <v>258</v>
      </c>
      <c r="H915" s="220">
        <v>92.540000000000006</v>
      </c>
      <c r="I915" s="221"/>
      <c r="J915" s="222">
        <f>ROUND(I915*H915,2)</f>
        <v>0</v>
      </c>
      <c r="K915" s="218" t="s">
        <v>215</v>
      </c>
      <c r="L915" s="47"/>
      <c r="M915" s="223" t="s">
        <v>19</v>
      </c>
      <c r="N915" s="224" t="s">
        <v>42</v>
      </c>
      <c r="O915" s="87"/>
      <c r="P915" s="225">
        <f>O915*H915</f>
        <v>0</v>
      </c>
      <c r="Q915" s="225">
        <v>0.00046999999999999999</v>
      </c>
      <c r="R915" s="225">
        <f>Q915*H915</f>
        <v>0.043493799999999999</v>
      </c>
      <c r="S915" s="225">
        <v>0</v>
      </c>
      <c r="T915" s="226">
        <f>S915*H915</f>
        <v>0</v>
      </c>
      <c r="U915" s="41"/>
      <c r="V915" s="41"/>
      <c r="W915" s="41"/>
      <c r="X915" s="41"/>
      <c r="Y915" s="41"/>
      <c r="Z915" s="41"/>
      <c r="AA915" s="41"/>
      <c r="AB915" s="41"/>
      <c r="AC915" s="41"/>
      <c r="AD915" s="41"/>
      <c r="AE915" s="41"/>
      <c r="AR915" s="227" t="s">
        <v>216</v>
      </c>
      <c r="AT915" s="227" t="s">
        <v>211</v>
      </c>
      <c r="AU915" s="227" t="s">
        <v>81</v>
      </c>
      <c r="AY915" s="20" t="s">
        <v>209</v>
      </c>
      <c r="BE915" s="228">
        <f>IF(N915="základní",J915,0)</f>
        <v>0</v>
      </c>
      <c r="BF915" s="228">
        <f>IF(N915="snížená",J915,0)</f>
        <v>0</v>
      </c>
      <c r="BG915" s="228">
        <f>IF(N915="zákl. přenesená",J915,0)</f>
        <v>0</v>
      </c>
      <c r="BH915" s="228">
        <f>IF(N915="sníž. přenesená",J915,0)</f>
        <v>0</v>
      </c>
      <c r="BI915" s="228">
        <f>IF(N915="nulová",J915,0)</f>
        <v>0</v>
      </c>
      <c r="BJ915" s="20" t="s">
        <v>79</v>
      </c>
      <c r="BK915" s="228">
        <f>ROUND(I915*H915,2)</f>
        <v>0</v>
      </c>
      <c r="BL915" s="20" t="s">
        <v>216</v>
      </c>
      <c r="BM915" s="227" t="s">
        <v>3887</v>
      </c>
    </row>
    <row r="916" s="2" customFormat="1">
      <c r="A916" s="41"/>
      <c r="B916" s="42"/>
      <c r="C916" s="43"/>
      <c r="D916" s="229" t="s">
        <v>218</v>
      </c>
      <c r="E916" s="43"/>
      <c r="F916" s="230" t="s">
        <v>3888</v>
      </c>
      <c r="G916" s="43"/>
      <c r="H916" s="43"/>
      <c r="I916" s="231"/>
      <c r="J916" s="43"/>
      <c r="K916" s="43"/>
      <c r="L916" s="47"/>
      <c r="M916" s="232"/>
      <c r="N916" s="233"/>
      <c r="O916" s="87"/>
      <c r="P916" s="87"/>
      <c r="Q916" s="87"/>
      <c r="R916" s="87"/>
      <c r="S916" s="87"/>
      <c r="T916" s="88"/>
      <c r="U916" s="41"/>
      <c r="V916" s="41"/>
      <c r="W916" s="41"/>
      <c r="X916" s="41"/>
      <c r="Y916" s="41"/>
      <c r="Z916" s="41"/>
      <c r="AA916" s="41"/>
      <c r="AB916" s="41"/>
      <c r="AC916" s="41"/>
      <c r="AD916" s="41"/>
      <c r="AE916" s="41"/>
      <c r="AT916" s="20" t="s">
        <v>218</v>
      </c>
      <c r="AU916" s="20" t="s">
        <v>81</v>
      </c>
    </row>
    <row r="917" s="13" customFormat="1">
      <c r="A917" s="13"/>
      <c r="B917" s="234"/>
      <c r="C917" s="235"/>
      <c r="D917" s="236" t="s">
        <v>220</v>
      </c>
      <c r="E917" s="237" t="s">
        <v>19</v>
      </c>
      <c r="F917" s="238" t="s">
        <v>3165</v>
      </c>
      <c r="G917" s="235"/>
      <c r="H917" s="237" t="s">
        <v>19</v>
      </c>
      <c r="I917" s="239"/>
      <c r="J917" s="235"/>
      <c r="K917" s="235"/>
      <c r="L917" s="240"/>
      <c r="M917" s="241"/>
      <c r="N917" s="242"/>
      <c r="O917" s="242"/>
      <c r="P917" s="242"/>
      <c r="Q917" s="242"/>
      <c r="R917" s="242"/>
      <c r="S917" s="242"/>
      <c r="T917" s="24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T917" s="244" t="s">
        <v>220</v>
      </c>
      <c r="AU917" s="244" t="s">
        <v>81</v>
      </c>
      <c r="AV917" s="13" t="s">
        <v>79</v>
      </c>
      <c r="AW917" s="13" t="s">
        <v>32</v>
      </c>
      <c r="AX917" s="13" t="s">
        <v>71</v>
      </c>
      <c r="AY917" s="244" t="s">
        <v>209</v>
      </c>
    </row>
    <row r="918" s="13" customFormat="1">
      <c r="A918" s="13"/>
      <c r="B918" s="234"/>
      <c r="C918" s="235"/>
      <c r="D918" s="236" t="s">
        <v>220</v>
      </c>
      <c r="E918" s="237" t="s">
        <v>19</v>
      </c>
      <c r="F918" s="238" t="s">
        <v>3889</v>
      </c>
      <c r="G918" s="235"/>
      <c r="H918" s="237" t="s">
        <v>19</v>
      </c>
      <c r="I918" s="239"/>
      <c r="J918" s="235"/>
      <c r="K918" s="235"/>
      <c r="L918" s="240"/>
      <c r="M918" s="241"/>
      <c r="N918" s="242"/>
      <c r="O918" s="242"/>
      <c r="P918" s="242"/>
      <c r="Q918" s="242"/>
      <c r="R918" s="242"/>
      <c r="S918" s="242"/>
      <c r="T918" s="24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T918" s="244" t="s">
        <v>220</v>
      </c>
      <c r="AU918" s="244" t="s">
        <v>81</v>
      </c>
      <c r="AV918" s="13" t="s">
        <v>79</v>
      </c>
      <c r="AW918" s="13" t="s">
        <v>32</v>
      </c>
      <c r="AX918" s="13" t="s">
        <v>71</v>
      </c>
      <c r="AY918" s="244" t="s">
        <v>209</v>
      </c>
    </row>
    <row r="919" s="13" customFormat="1">
      <c r="A919" s="13"/>
      <c r="B919" s="234"/>
      <c r="C919" s="235"/>
      <c r="D919" s="236" t="s">
        <v>220</v>
      </c>
      <c r="E919" s="237" t="s">
        <v>19</v>
      </c>
      <c r="F919" s="238" t="s">
        <v>3825</v>
      </c>
      <c r="G919" s="235"/>
      <c r="H919" s="237" t="s">
        <v>19</v>
      </c>
      <c r="I919" s="239"/>
      <c r="J919" s="235"/>
      <c r="K919" s="235"/>
      <c r="L919" s="240"/>
      <c r="M919" s="241"/>
      <c r="N919" s="242"/>
      <c r="O919" s="242"/>
      <c r="P919" s="242"/>
      <c r="Q919" s="242"/>
      <c r="R919" s="242"/>
      <c r="S919" s="242"/>
      <c r="T919" s="24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T919" s="244" t="s">
        <v>220</v>
      </c>
      <c r="AU919" s="244" t="s">
        <v>81</v>
      </c>
      <c r="AV919" s="13" t="s">
        <v>79</v>
      </c>
      <c r="AW919" s="13" t="s">
        <v>32</v>
      </c>
      <c r="AX919" s="13" t="s">
        <v>71</v>
      </c>
      <c r="AY919" s="244" t="s">
        <v>209</v>
      </c>
    </row>
    <row r="920" s="13" customFormat="1">
      <c r="A920" s="13"/>
      <c r="B920" s="234"/>
      <c r="C920" s="235"/>
      <c r="D920" s="236" t="s">
        <v>220</v>
      </c>
      <c r="E920" s="237" t="s">
        <v>19</v>
      </c>
      <c r="F920" s="238" t="s">
        <v>3826</v>
      </c>
      <c r="G920" s="235"/>
      <c r="H920" s="237" t="s">
        <v>19</v>
      </c>
      <c r="I920" s="239"/>
      <c r="J920" s="235"/>
      <c r="K920" s="235"/>
      <c r="L920" s="240"/>
      <c r="M920" s="241"/>
      <c r="N920" s="242"/>
      <c r="O920" s="242"/>
      <c r="P920" s="242"/>
      <c r="Q920" s="242"/>
      <c r="R920" s="242"/>
      <c r="S920" s="242"/>
      <c r="T920" s="24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T920" s="244" t="s">
        <v>220</v>
      </c>
      <c r="AU920" s="244" t="s">
        <v>81</v>
      </c>
      <c r="AV920" s="13" t="s">
        <v>79</v>
      </c>
      <c r="AW920" s="13" t="s">
        <v>32</v>
      </c>
      <c r="AX920" s="13" t="s">
        <v>71</v>
      </c>
      <c r="AY920" s="244" t="s">
        <v>209</v>
      </c>
    </row>
    <row r="921" s="14" customFormat="1">
      <c r="A921" s="14"/>
      <c r="B921" s="245"/>
      <c r="C921" s="246"/>
      <c r="D921" s="236" t="s">
        <v>220</v>
      </c>
      <c r="E921" s="247" t="s">
        <v>19</v>
      </c>
      <c r="F921" s="248" t="s">
        <v>3827</v>
      </c>
      <c r="G921" s="246"/>
      <c r="H921" s="249">
        <v>71.799999999999997</v>
      </c>
      <c r="I921" s="250"/>
      <c r="J921" s="246"/>
      <c r="K921" s="246"/>
      <c r="L921" s="251"/>
      <c r="M921" s="252"/>
      <c r="N921" s="253"/>
      <c r="O921" s="253"/>
      <c r="P921" s="253"/>
      <c r="Q921" s="253"/>
      <c r="R921" s="253"/>
      <c r="S921" s="253"/>
      <c r="T921" s="25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T921" s="255" t="s">
        <v>220</v>
      </c>
      <c r="AU921" s="255" t="s">
        <v>81</v>
      </c>
      <c r="AV921" s="14" t="s">
        <v>81</v>
      </c>
      <c r="AW921" s="14" t="s">
        <v>32</v>
      </c>
      <c r="AX921" s="14" t="s">
        <v>71</v>
      </c>
      <c r="AY921" s="255" t="s">
        <v>209</v>
      </c>
    </row>
    <row r="922" s="13" customFormat="1">
      <c r="A922" s="13"/>
      <c r="B922" s="234"/>
      <c r="C922" s="235"/>
      <c r="D922" s="236" t="s">
        <v>220</v>
      </c>
      <c r="E922" s="237" t="s">
        <v>19</v>
      </c>
      <c r="F922" s="238" t="s">
        <v>3828</v>
      </c>
      <c r="G922" s="235"/>
      <c r="H922" s="237" t="s">
        <v>19</v>
      </c>
      <c r="I922" s="239"/>
      <c r="J922" s="235"/>
      <c r="K922" s="235"/>
      <c r="L922" s="240"/>
      <c r="M922" s="241"/>
      <c r="N922" s="242"/>
      <c r="O922" s="242"/>
      <c r="P922" s="242"/>
      <c r="Q922" s="242"/>
      <c r="R922" s="242"/>
      <c r="S922" s="242"/>
      <c r="T922" s="24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T922" s="244" t="s">
        <v>220</v>
      </c>
      <c r="AU922" s="244" t="s">
        <v>81</v>
      </c>
      <c r="AV922" s="13" t="s">
        <v>79</v>
      </c>
      <c r="AW922" s="13" t="s">
        <v>32</v>
      </c>
      <c r="AX922" s="13" t="s">
        <v>71</v>
      </c>
      <c r="AY922" s="244" t="s">
        <v>209</v>
      </c>
    </row>
    <row r="923" s="14" customFormat="1">
      <c r="A923" s="14"/>
      <c r="B923" s="245"/>
      <c r="C923" s="246"/>
      <c r="D923" s="236" t="s">
        <v>220</v>
      </c>
      <c r="E923" s="247" t="s">
        <v>19</v>
      </c>
      <c r="F923" s="248" t="s">
        <v>3829</v>
      </c>
      <c r="G923" s="246"/>
      <c r="H923" s="249">
        <v>20.739999999999998</v>
      </c>
      <c r="I923" s="250"/>
      <c r="J923" s="246"/>
      <c r="K923" s="246"/>
      <c r="L923" s="251"/>
      <c r="M923" s="252"/>
      <c r="N923" s="253"/>
      <c r="O923" s="253"/>
      <c r="P923" s="253"/>
      <c r="Q923" s="253"/>
      <c r="R923" s="253"/>
      <c r="S923" s="253"/>
      <c r="T923" s="25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T923" s="255" t="s">
        <v>220</v>
      </c>
      <c r="AU923" s="255" t="s">
        <v>81</v>
      </c>
      <c r="AV923" s="14" t="s">
        <v>81</v>
      </c>
      <c r="AW923" s="14" t="s">
        <v>32</v>
      </c>
      <c r="AX923" s="14" t="s">
        <v>71</v>
      </c>
      <c r="AY923" s="255" t="s">
        <v>209</v>
      </c>
    </row>
    <row r="924" s="15" customFormat="1">
      <c r="A924" s="15"/>
      <c r="B924" s="256"/>
      <c r="C924" s="257"/>
      <c r="D924" s="236" t="s">
        <v>220</v>
      </c>
      <c r="E924" s="258" t="s">
        <v>19</v>
      </c>
      <c r="F924" s="259" t="s">
        <v>271</v>
      </c>
      <c r="G924" s="257"/>
      <c r="H924" s="260">
        <v>92.539999999999992</v>
      </c>
      <c r="I924" s="261"/>
      <c r="J924" s="257"/>
      <c r="K924" s="257"/>
      <c r="L924" s="262"/>
      <c r="M924" s="263"/>
      <c r="N924" s="264"/>
      <c r="O924" s="264"/>
      <c r="P924" s="264"/>
      <c r="Q924" s="264"/>
      <c r="R924" s="264"/>
      <c r="S924" s="264"/>
      <c r="T924" s="26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T924" s="266" t="s">
        <v>220</v>
      </c>
      <c r="AU924" s="266" t="s">
        <v>81</v>
      </c>
      <c r="AV924" s="15" t="s">
        <v>216</v>
      </c>
      <c r="AW924" s="15" t="s">
        <v>32</v>
      </c>
      <c r="AX924" s="15" t="s">
        <v>79</v>
      </c>
      <c r="AY924" s="266" t="s">
        <v>209</v>
      </c>
    </row>
    <row r="925" s="2" customFormat="1" ht="24.15" customHeight="1">
      <c r="A925" s="41"/>
      <c r="B925" s="42"/>
      <c r="C925" s="216" t="s">
        <v>999</v>
      </c>
      <c r="D925" s="216" t="s">
        <v>211</v>
      </c>
      <c r="E925" s="217" t="s">
        <v>3890</v>
      </c>
      <c r="F925" s="218" t="s">
        <v>3891</v>
      </c>
      <c r="G925" s="219" t="s">
        <v>214</v>
      </c>
      <c r="H925" s="220">
        <v>2</v>
      </c>
      <c r="I925" s="221"/>
      <c r="J925" s="222">
        <f>ROUND(I925*H925,2)</f>
        <v>0</v>
      </c>
      <c r="K925" s="218" t="s">
        <v>19</v>
      </c>
      <c r="L925" s="47"/>
      <c r="M925" s="223" t="s">
        <v>19</v>
      </c>
      <c r="N925" s="224" t="s">
        <v>42</v>
      </c>
      <c r="O925" s="87"/>
      <c r="P925" s="225">
        <f>O925*H925</f>
        <v>0</v>
      </c>
      <c r="Q925" s="225">
        <v>0</v>
      </c>
      <c r="R925" s="225">
        <f>Q925*H925</f>
        <v>0</v>
      </c>
      <c r="S925" s="225">
        <v>0</v>
      </c>
      <c r="T925" s="226">
        <f>S925*H925</f>
        <v>0</v>
      </c>
      <c r="U925" s="41"/>
      <c r="V925" s="41"/>
      <c r="W925" s="41"/>
      <c r="X925" s="41"/>
      <c r="Y925" s="41"/>
      <c r="Z925" s="41"/>
      <c r="AA925" s="41"/>
      <c r="AB925" s="41"/>
      <c r="AC925" s="41"/>
      <c r="AD925" s="41"/>
      <c r="AE925" s="41"/>
      <c r="AR925" s="227" t="s">
        <v>216</v>
      </c>
      <c r="AT925" s="227" t="s">
        <v>211</v>
      </c>
      <c r="AU925" s="227" t="s">
        <v>81</v>
      </c>
      <c r="AY925" s="20" t="s">
        <v>209</v>
      </c>
      <c r="BE925" s="228">
        <f>IF(N925="základní",J925,0)</f>
        <v>0</v>
      </c>
      <c r="BF925" s="228">
        <f>IF(N925="snížená",J925,0)</f>
        <v>0</v>
      </c>
      <c r="BG925" s="228">
        <f>IF(N925="zákl. přenesená",J925,0)</f>
        <v>0</v>
      </c>
      <c r="BH925" s="228">
        <f>IF(N925="sníž. přenesená",J925,0)</f>
        <v>0</v>
      </c>
      <c r="BI925" s="228">
        <f>IF(N925="nulová",J925,0)</f>
        <v>0</v>
      </c>
      <c r="BJ925" s="20" t="s">
        <v>79</v>
      </c>
      <c r="BK925" s="228">
        <f>ROUND(I925*H925,2)</f>
        <v>0</v>
      </c>
      <c r="BL925" s="20" t="s">
        <v>216</v>
      </c>
      <c r="BM925" s="227" t="s">
        <v>3892</v>
      </c>
    </row>
    <row r="926" s="13" customFormat="1">
      <c r="A926" s="13"/>
      <c r="B926" s="234"/>
      <c r="C926" s="235"/>
      <c r="D926" s="236" t="s">
        <v>220</v>
      </c>
      <c r="E926" s="237" t="s">
        <v>19</v>
      </c>
      <c r="F926" s="238" t="s">
        <v>3768</v>
      </c>
      <c r="G926" s="235"/>
      <c r="H926" s="237" t="s">
        <v>19</v>
      </c>
      <c r="I926" s="239"/>
      <c r="J926" s="235"/>
      <c r="K926" s="235"/>
      <c r="L926" s="240"/>
      <c r="M926" s="241"/>
      <c r="N926" s="242"/>
      <c r="O926" s="242"/>
      <c r="P926" s="242"/>
      <c r="Q926" s="242"/>
      <c r="R926" s="242"/>
      <c r="S926" s="242"/>
      <c r="T926" s="24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T926" s="244" t="s">
        <v>220</v>
      </c>
      <c r="AU926" s="244" t="s">
        <v>81</v>
      </c>
      <c r="AV926" s="13" t="s">
        <v>79</v>
      </c>
      <c r="AW926" s="13" t="s">
        <v>32</v>
      </c>
      <c r="AX926" s="13" t="s">
        <v>71</v>
      </c>
      <c r="AY926" s="244" t="s">
        <v>209</v>
      </c>
    </row>
    <row r="927" s="13" customFormat="1">
      <c r="A927" s="13"/>
      <c r="B927" s="234"/>
      <c r="C927" s="235"/>
      <c r="D927" s="236" t="s">
        <v>220</v>
      </c>
      <c r="E927" s="237" t="s">
        <v>19</v>
      </c>
      <c r="F927" s="238" t="s">
        <v>3893</v>
      </c>
      <c r="G927" s="235"/>
      <c r="H927" s="237" t="s">
        <v>19</v>
      </c>
      <c r="I927" s="239"/>
      <c r="J927" s="235"/>
      <c r="K927" s="235"/>
      <c r="L927" s="240"/>
      <c r="M927" s="241"/>
      <c r="N927" s="242"/>
      <c r="O927" s="242"/>
      <c r="P927" s="242"/>
      <c r="Q927" s="242"/>
      <c r="R927" s="242"/>
      <c r="S927" s="242"/>
      <c r="T927" s="24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T927" s="244" t="s">
        <v>220</v>
      </c>
      <c r="AU927" s="244" t="s">
        <v>81</v>
      </c>
      <c r="AV927" s="13" t="s">
        <v>79</v>
      </c>
      <c r="AW927" s="13" t="s">
        <v>32</v>
      </c>
      <c r="AX927" s="13" t="s">
        <v>71</v>
      </c>
      <c r="AY927" s="244" t="s">
        <v>209</v>
      </c>
    </row>
    <row r="928" s="14" customFormat="1">
      <c r="A928" s="14"/>
      <c r="B928" s="245"/>
      <c r="C928" s="246"/>
      <c r="D928" s="236" t="s">
        <v>220</v>
      </c>
      <c r="E928" s="247" t="s">
        <v>19</v>
      </c>
      <c r="F928" s="248" t="s">
        <v>81</v>
      </c>
      <c r="G928" s="246"/>
      <c r="H928" s="249">
        <v>2</v>
      </c>
      <c r="I928" s="250"/>
      <c r="J928" s="246"/>
      <c r="K928" s="246"/>
      <c r="L928" s="251"/>
      <c r="M928" s="252"/>
      <c r="N928" s="253"/>
      <c r="O928" s="253"/>
      <c r="P928" s="253"/>
      <c r="Q928" s="253"/>
      <c r="R928" s="253"/>
      <c r="S928" s="253"/>
      <c r="T928" s="25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T928" s="255" t="s">
        <v>220</v>
      </c>
      <c r="AU928" s="255" t="s">
        <v>81</v>
      </c>
      <c r="AV928" s="14" t="s">
        <v>81</v>
      </c>
      <c r="AW928" s="14" t="s">
        <v>32</v>
      </c>
      <c r="AX928" s="14" t="s">
        <v>71</v>
      </c>
      <c r="AY928" s="255" t="s">
        <v>209</v>
      </c>
    </row>
    <row r="929" s="15" customFormat="1">
      <c r="A929" s="15"/>
      <c r="B929" s="256"/>
      <c r="C929" s="257"/>
      <c r="D929" s="236" t="s">
        <v>220</v>
      </c>
      <c r="E929" s="258" t="s">
        <v>19</v>
      </c>
      <c r="F929" s="259" t="s">
        <v>271</v>
      </c>
      <c r="G929" s="257"/>
      <c r="H929" s="260">
        <v>2</v>
      </c>
      <c r="I929" s="261"/>
      <c r="J929" s="257"/>
      <c r="K929" s="257"/>
      <c r="L929" s="262"/>
      <c r="M929" s="263"/>
      <c r="N929" s="264"/>
      <c r="O929" s="264"/>
      <c r="P929" s="264"/>
      <c r="Q929" s="264"/>
      <c r="R929" s="264"/>
      <c r="S929" s="264"/>
      <c r="T929" s="26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T929" s="266" t="s">
        <v>220</v>
      </c>
      <c r="AU929" s="266" t="s">
        <v>81</v>
      </c>
      <c r="AV929" s="15" t="s">
        <v>216</v>
      </c>
      <c r="AW929" s="15" t="s">
        <v>32</v>
      </c>
      <c r="AX929" s="15" t="s">
        <v>79</v>
      </c>
      <c r="AY929" s="266" t="s">
        <v>209</v>
      </c>
    </row>
    <row r="930" s="2" customFormat="1" ht="24.15" customHeight="1">
      <c r="A930" s="41"/>
      <c r="B930" s="42"/>
      <c r="C930" s="216" t="s">
        <v>1003</v>
      </c>
      <c r="D930" s="216" t="s">
        <v>211</v>
      </c>
      <c r="E930" s="217" t="s">
        <v>3894</v>
      </c>
      <c r="F930" s="218" t="s">
        <v>3895</v>
      </c>
      <c r="G930" s="219" t="s">
        <v>214</v>
      </c>
      <c r="H930" s="220">
        <v>1</v>
      </c>
      <c r="I930" s="221"/>
      <c r="J930" s="222">
        <f>ROUND(I930*H930,2)</f>
        <v>0</v>
      </c>
      <c r="K930" s="218" t="s">
        <v>19</v>
      </c>
      <c r="L930" s="47"/>
      <c r="M930" s="223" t="s">
        <v>19</v>
      </c>
      <c r="N930" s="224" t="s">
        <v>42</v>
      </c>
      <c r="O930" s="87"/>
      <c r="P930" s="225">
        <f>O930*H930</f>
        <v>0</v>
      </c>
      <c r="Q930" s="225">
        <v>0</v>
      </c>
      <c r="R930" s="225">
        <f>Q930*H930</f>
        <v>0</v>
      </c>
      <c r="S930" s="225">
        <v>0</v>
      </c>
      <c r="T930" s="226">
        <f>S930*H930</f>
        <v>0</v>
      </c>
      <c r="U930" s="41"/>
      <c r="V930" s="41"/>
      <c r="W930" s="41"/>
      <c r="X930" s="41"/>
      <c r="Y930" s="41"/>
      <c r="Z930" s="41"/>
      <c r="AA930" s="41"/>
      <c r="AB930" s="41"/>
      <c r="AC930" s="41"/>
      <c r="AD930" s="41"/>
      <c r="AE930" s="41"/>
      <c r="AR930" s="227" t="s">
        <v>216</v>
      </c>
      <c r="AT930" s="227" t="s">
        <v>211</v>
      </c>
      <c r="AU930" s="227" t="s">
        <v>81</v>
      </c>
      <c r="AY930" s="20" t="s">
        <v>209</v>
      </c>
      <c r="BE930" s="228">
        <f>IF(N930="základní",J930,0)</f>
        <v>0</v>
      </c>
      <c r="BF930" s="228">
        <f>IF(N930="snížená",J930,0)</f>
        <v>0</v>
      </c>
      <c r="BG930" s="228">
        <f>IF(N930="zákl. přenesená",J930,0)</f>
        <v>0</v>
      </c>
      <c r="BH930" s="228">
        <f>IF(N930="sníž. přenesená",J930,0)</f>
        <v>0</v>
      </c>
      <c r="BI930" s="228">
        <f>IF(N930="nulová",J930,0)</f>
        <v>0</v>
      </c>
      <c r="BJ930" s="20" t="s">
        <v>79</v>
      </c>
      <c r="BK930" s="228">
        <f>ROUND(I930*H930,2)</f>
        <v>0</v>
      </c>
      <c r="BL930" s="20" t="s">
        <v>216</v>
      </c>
      <c r="BM930" s="227" t="s">
        <v>3896</v>
      </c>
    </row>
    <row r="931" s="13" customFormat="1">
      <c r="A931" s="13"/>
      <c r="B931" s="234"/>
      <c r="C931" s="235"/>
      <c r="D931" s="236" t="s">
        <v>220</v>
      </c>
      <c r="E931" s="237" t="s">
        <v>19</v>
      </c>
      <c r="F931" s="238" t="s">
        <v>3768</v>
      </c>
      <c r="G931" s="235"/>
      <c r="H931" s="237" t="s">
        <v>19</v>
      </c>
      <c r="I931" s="239"/>
      <c r="J931" s="235"/>
      <c r="K931" s="235"/>
      <c r="L931" s="240"/>
      <c r="M931" s="241"/>
      <c r="N931" s="242"/>
      <c r="O931" s="242"/>
      <c r="P931" s="242"/>
      <c r="Q931" s="242"/>
      <c r="R931" s="242"/>
      <c r="S931" s="242"/>
      <c r="T931" s="24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T931" s="244" t="s">
        <v>220</v>
      </c>
      <c r="AU931" s="244" t="s">
        <v>81</v>
      </c>
      <c r="AV931" s="13" t="s">
        <v>79</v>
      </c>
      <c r="AW931" s="13" t="s">
        <v>32</v>
      </c>
      <c r="AX931" s="13" t="s">
        <v>71</v>
      </c>
      <c r="AY931" s="244" t="s">
        <v>209</v>
      </c>
    </row>
    <row r="932" s="13" customFormat="1">
      <c r="A932" s="13"/>
      <c r="B932" s="234"/>
      <c r="C932" s="235"/>
      <c r="D932" s="236" t="s">
        <v>220</v>
      </c>
      <c r="E932" s="237" t="s">
        <v>19</v>
      </c>
      <c r="F932" s="238" t="s">
        <v>3897</v>
      </c>
      <c r="G932" s="235"/>
      <c r="H932" s="237" t="s">
        <v>19</v>
      </c>
      <c r="I932" s="239"/>
      <c r="J932" s="235"/>
      <c r="K932" s="235"/>
      <c r="L932" s="240"/>
      <c r="M932" s="241"/>
      <c r="N932" s="242"/>
      <c r="O932" s="242"/>
      <c r="P932" s="242"/>
      <c r="Q932" s="242"/>
      <c r="R932" s="242"/>
      <c r="S932" s="242"/>
      <c r="T932" s="24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T932" s="244" t="s">
        <v>220</v>
      </c>
      <c r="AU932" s="244" t="s">
        <v>81</v>
      </c>
      <c r="AV932" s="13" t="s">
        <v>79</v>
      </c>
      <c r="AW932" s="13" t="s">
        <v>32</v>
      </c>
      <c r="AX932" s="13" t="s">
        <v>71</v>
      </c>
      <c r="AY932" s="244" t="s">
        <v>209</v>
      </c>
    </row>
    <row r="933" s="14" customFormat="1">
      <c r="A933" s="14"/>
      <c r="B933" s="245"/>
      <c r="C933" s="246"/>
      <c r="D933" s="236" t="s">
        <v>220</v>
      </c>
      <c r="E933" s="247" t="s">
        <v>19</v>
      </c>
      <c r="F933" s="248" t="s">
        <v>79</v>
      </c>
      <c r="G933" s="246"/>
      <c r="H933" s="249">
        <v>1</v>
      </c>
      <c r="I933" s="250"/>
      <c r="J933" s="246"/>
      <c r="K933" s="246"/>
      <c r="L933" s="251"/>
      <c r="M933" s="252"/>
      <c r="N933" s="253"/>
      <c r="O933" s="253"/>
      <c r="P933" s="253"/>
      <c r="Q933" s="253"/>
      <c r="R933" s="253"/>
      <c r="S933" s="253"/>
      <c r="T933" s="25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T933" s="255" t="s">
        <v>220</v>
      </c>
      <c r="AU933" s="255" t="s">
        <v>81</v>
      </c>
      <c r="AV933" s="14" t="s">
        <v>81</v>
      </c>
      <c r="AW933" s="14" t="s">
        <v>32</v>
      </c>
      <c r="AX933" s="14" t="s">
        <v>71</v>
      </c>
      <c r="AY933" s="255" t="s">
        <v>209</v>
      </c>
    </row>
    <row r="934" s="15" customFormat="1">
      <c r="A934" s="15"/>
      <c r="B934" s="256"/>
      <c r="C934" s="257"/>
      <c r="D934" s="236" t="s">
        <v>220</v>
      </c>
      <c r="E934" s="258" t="s">
        <v>19</v>
      </c>
      <c r="F934" s="259" t="s">
        <v>271</v>
      </c>
      <c r="G934" s="257"/>
      <c r="H934" s="260">
        <v>1</v>
      </c>
      <c r="I934" s="261"/>
      <c r="J934" s="257"/>
      <c r="K934" s="257"/>
      <c r="L934" s="262"/>
      <c r="M934" s="263"/>
      <c r="N934" s="264"/>
      <c r="O934" s="264"/>
      <c r="P934" s="264"/>
      <c r="Q934" s="264"/>
      <c r="R934" s="264"/>
      <c r="S934" s="264"/>
      <c r="T934" s="26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T934" s="266" t="s">
        <v>220</v>
      </c>
      <c r="AU934" s="266" t="s">
        <v>81</v>
      </c>
      <c r="AV934" s="15" t="s">
        <v>216</v>
      </c>
      <c r="AW934" s="15" t="s">
        <v>32</v>
      </c>
      <c r="AX934" s="15" t="s">
        <v>79</v>
      </c>
      <c r="AY934" s="266" t="s">
        <v>209</v>
      </c>
    </row>
    <row r="935" s="2" customFormat="1" ht="24.15" customHeight="1">
      <c r="A935" s="41"/>
      <c r="B935" s="42"/>
      <c r="C935" s="216" t="s">
        <v>1007</v>
      </c>
      <c r="D935" s="216" t="s">
        <v>211</v>
      </c>
      <c r="E935" s="217" t="s">
        <v>3898</v>
      </c>
      <c r="F935" s="218" t="s">
        <v>3899</v>
      </c>
      <c r="G935" s="219" t="s">
        <v>214</v>
      </c>
      <c r="H935" s="220">
        <v>2</v>
      </c>
      <c r="I935" s="221"/>
      <c r="J935" s="222">
        <f>ROUND(I935*H935,2)</f>
        <v>0</v>
      </c>
      <c r="K935" s="218" t="s">
        <v>19</v>
      </c>
      <c r="L935" s="47"/>
      <c r="M935" s="223" t="s">
        <v>19</v>
      </c>
      <c r="N935" s="224" t="s">
        <v>42</v>
      </c>
      <c r="O935" s="87"/>
      <c r="P935" s="225">
        <f>O935*H935</f>
        <v>0</v>
      </c>
      <c r="Q935" s="225">
        <v>0</v>
      </c>
      <c r="R935" s="225">
        <f>Q935*H935</f>
        <v>0</v>
      </c>
      <c r="S935" s="225">
        <v>0</v>
      </c>
      <c r="T935" s="226">
        <f>S935*H935</f>
        <v>0</v>
      </c>
      <c r="U935" s="41"/>
      <c r="V935" s="41"/>
      <c r="W935" s="41"/>
      <c r="X935" s="41"/>
      <c r="Y935" s="41"/>
      <c r="Z935" s="41"/>
      <c r="AA935" s="41"/>
      <c r="AB935" s="41"/>
      <c r="AC935" s="41"/>
      <c r="AD935" s="41"/>
      <c r="AE935" s="41"/>
      <c r="AR935" s="227" t="s">
        <v>216</v>
      </c>
      <c r="AT935" s="227" t="s">
        <v>211</v>
      </c>
      <c r="AU935" s="227" t="s">
        <v>81</v>
      </c>
      <c r="AY935" s="20" t="s">
        <v>209</v>
      </c>
      <c r="BE935" s="228">
        <f>IF(N935="základní",J935,0)</f>
        <v>0</v>
      </c>
      <c r="BF935" s="228">
        <f>IF(N935="snížená",J935,0)</f>
        <v>0</v>
      </c>
      <c r="BG935" s="228">
        <f>IF(N935="zákl. přenesená",J935,0)</f>
        <v>0</v>
      </c>
      <c r="BH935" s="228">
        <f>IF(N935="sníž. přenesená",J935,0)</f>
        <v>0</v>
      </c>
      <c r="BI935" s="228">
        <f>IF(N935="nulová",J935,0)</f>
        <v>0</v>
      </c>
      <c r="BJ935" s="20" t="s">
        <v>79</v>
      </c>
      <c r="BK935" s="228">
        <f>ROUND(I935*H935,2)</f>
        <v>0</v>
      </c>
      <c r="BL935" s="20" t="s">
        <v>216</v>
      </c>
      <c r="BM935" s="227" t="s">
        <v>3900</v>
      </c>
    </row>
    <row r="936" s="13" customFormat="1">
      <c r="A936" s="13"/>
      <c r="B936" s="234"/>
      <c r="C936" s="235"/>
      <c r="D936" s="236" t="s">
        <v>220</v>
      </c>
      <c r="E936" s="237" t="s">
        <v>19</v>
      </c>
      <c r="F936" s="238" t="s">
        <v>3768</v>
      </c>
      <c r="G936" s="235"/>
      <c r="H936" s="237" t="s">
        <v>19</v>
      </c>
      <c r="I936" s="239"/>
      <c r="J936" s="235"/>
      <c r="K936" s="235"/>
      <c r="L936" s="240"/>
      <c r="M936" s="241"/>
      <c r="N936" s="242"/>
      <c r="O936" s="242"/>
      <c r="P936" s="242"/>
      <c r="Q936" s="242"/>
      <c r="R936" s="242"/>
      <c r="S936" s="242"/>
      <c r="T936" s="24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T936" s="244" t="s">
        <v>220</v>
      </c>
      <c r="AU936" s="244" t="s">
        <v>81</v>
      </c>
      <c r="AV936" s="13" t="s">
        <v>79</v>
      </c>
      <c r="AW936" s="13" t="s">
        <v>32</v>
      </c>
      <c r="AX936" s="13" t="s">
        <v>71</v>
      </c>
      <c r="AY936" s="244" t="s">
        <v>209</v>
      </c>
    </row>
    <row r="937" s="13" customFormat="1">
      <c r="A937" s="13"/>
      <c r="B937" s="234"/>
      <c r="C937" s="235"/>
      <c r="D937" s="236" t="s">
        <v>220</v>
      </c>
      <c r="E937" s="237" t="s">
        <v>19</v>
      </c>
      <c r="F937" s="238" t="s">
        <v>3901</v>
      </c>
      <c r="G937" s="235"/>
      <c r="H937" s="237" t="s">
        <v>19</v>
      </c>
      <c r="I937" s="239"/>
      <c r="J937" s="235"/>
      <c r="K937" s="235"/>
      <c r="L937" s="240"/>
      <c r="M937" s="241"/>
      <c r="N937" s="242"/>
      <c r="O937" s="242"/>
      <c r="P937" s="242"/>
      <c r="Q937" s="242"/>
      <c r="R937" s="242"/>
      <c r="S937" s="242"/>
      <c r="T937" s="24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T937" s="244" t="s">
        <v>220</v>
      </c>
      <c r="AU937" s="244" t="s">
        <v>81</v>
      </c>
      <c r="AV937" s="13" t="s">
        <v>79</v>
      </c>
      <c r="AW937" s="13" t="s">
        <v>32</v>
      </c>
      <c r="AX937" s="13" t="s">
        <v>71</v>
      </c>
      <c r="AY937" s="244" t="s">
        <v>209</v>
      </c>
    </row>
    <row r="938" s="14" customFormat="1">
      <c r="A938" s="14"/>
      <c r="B938" s="245"/>
      <c r="C938" s="246"/>
      <c r="D938" s="236" t="s">
        <v>220</v>
      </c>
      <c r="E938" s="247" t="s">
        <v>19</v>
      </c>
      <c r="F938" s="248" t="s">
        <v>81</v>
      </c>
      <c r="G938" s="246"/>
      <c r="H938" s="249">
        <v>2</v>
      </c>
      <c r="I938" s="250"/>
      <c r="J938" s="246"/>
      <c r="K938" s="246"/>
      <c r="L938" s="251"/>
      <c r="M938" s="252"/>
      <c r="N938" s="253"/>
      <c r="O938" s="253"/>
      <c r="P938" s="253"/>
      <c r="Q938" s="253"/>
      <c r="R938" s="253"/>
      <c r="S938" s="253"/>
      <c r="T938" s="25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T938" s="255" t="s">
        <v>220</v>
      </c>
      <c r="AU938" s="255" t="s">
        <v>81</v>
      </c>
      <c r="AV938" s="14" t="s">
        <v>81</v>
      </c>
      <c r="AW938" s="14" t="s">
        <v>32</v>
      </c>
      <c r="AX938" s="14" t="s">
        <v>79</v>
      </c>
      <c r="AY938" s="255" t="s">
        <v>209</v>
      </c>
    </row>
    <row r="939" s="15" customFormat="1">
      <c r="A939" s="15"/>
      <c r="B939" s="256"/>
      <c r="C939" s="257"/>
      <c r="D939" s="236" t="s">
        <v>220</v>
      </c>
      <c r="E939" s="258" t="s">
        <v>19</v>
      </c>
      <c r="F939" s="259" t="s">
        <v>271</v>
      </c>
      <c r="G939" s="257"/>
      <c r="H939" s="260">
        <v>2</v>
      </c>
      <c r="I939" s="261"/>
      <c r="J939" s="257"/>
      <c r="K939" s="257"/>
      <c r="L939" s="262"/>
      <c r="M939" s="263"/>
      <c r="N939" s="264"/>
      <c r="O939" s="264"/>
      <c r="P939" s="264"/>
      <c r="Q939" s="264"/>
      <c r="R939" s="264"/>
      <c r="S939" s="264"/>
      <c r="T939" s="26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T939" s="266" t="s">
        <v>220</v>
      </c>
      <c r="AU939" s="266" t="s">
        <v>81</v>
      </c>
      <c r="AV939" s="15" t="s">
        <v>216</v>
      </c>
      <c r="AW939" s="15" t="s">
        <v>32</v>
      </c>
      <c r="AX939" s="15" t="s">
        <v>71</v>
      </c>
      <c r="AY939" s="266" t="s">
        <v>209</v>
      </c>
    </row>
    <row r="940" s="2" customFormat="1" ht="24.15" customHeight="1">
      <c r="A940" s="41"/>
      <c r="B940" s="42"/>
      <c r="C940" s="216" t="s">
        <v>1013</v>
      </c>
      <c r="D940" s="216" t="s">
        <v>211</v>
      </c>
      <c r="E940" s="217" t="s">
        <v>3902</v>
      </c>
      <c r="F940" s="218" t="s">
        <v>3903</v>
      </c>
      <c r="G940" s="219" t="s">
        <v>214</v>
      </c>
      <c r="H940" s="220">
        <v>4</v>
      </c>
      <c r="I940" s="221"/>
      <c r="J940" s="222">
        <f>ROUND(I940*H940,2)</f>
        <v>0</v>
      </c>
      <c r="K940" s="218" t="s">
        <v>19</v>
      </c>
      <c r="L940" s="47"/>
      <c r="M940" s="223" t="s">
        <v>19</v>
      </c>
      <c r="N940" s="224" t="s">
        <v>42</v>
      </c>
      <c r="O940" s="87"/>
      <c r="P940" s="225">
        <f>O940*H940</f>
        <v>0</v>
      </c>
      <c r="Q940" s="225">
        <v>0</v>
      </c>
      <c r="R940" s="225">
        <f>Q940*H940</f>
        <v>0</v>
      </c>
      <c r="S940" s="225">
        <v>0</v>
      </c>
      <c r="T940" s="226">
        <f>S940*H940</f>
        <v>0</v>
      </c>
      <c r="U940" s="41"/>
      <c r="V940" s="41"/>
      <c r="W940" s="41"/>
      <c r="X940" s="41"/>
      <c r="Y940" s="41"/>
      <c r="Z940" s="41"/>
      <c r="AA940" s="41"/>
      <c r="AB940" s="41"/>
      <c r="AC940" s="41"/>
      <c r="AD940" s="41"/>
      <c r="AE940" s="41"/>
      <c r="AR940" s="227" t="s">
        <v>216</v>
      </c>
      <c r="AT940" s="227" t="s">
        <v>211</v>
      </c>
      <c r="AU940" s="227" t="s">
        <v>81</v>
      </c>
      <c r="AY940" s="20" t="s">
        <v>209</v>
      </c>
      <c r="BE940" s="228">
        <f>IF(N940="základní",J940,0)</f>
        <v>0</v>
      </c>
      <c r="BF940" s="228">
        <f>IF(N940="snížená",J940,0)</f>
        <v>0</v>
      </c>
      <c r="BG940" s="228">
        <f>IF(N940="zákl. přenesená",J940,0)</f>
        <v>0</v>
      </c>
      <c r="BH940" s="228">
        <f>IF(N940="sníž. přenesená",J940,0)</f>
        <v>0</v>
      </c>
      <c r="BI940" s="228">
        <f>IF(N940="nulová",J940,0)</f>
        <v>0</v>
      </c>
      <c r="BJ940" s="20" t="s">
        <v>79</v>
      </c>
      <c r="BK940" s="228">
        <f>ROUND(I940*H940,2)</f>
        <v>0</v>
      </c>
      <c r="BL940" s="20" t="s">
        <v>216</v>
      </c>
      <c r="BM940" s="227" t="s">
        <v>3904</v>
      </c>
    </row>
    <row r="941" s="13" customFormat="1">
      <c r="A941" s="13"/>
      <c r="B941" s="234"/>
      <c r="C941" s="235"/>
      <c r="D941" s="236" t="s">
        <v>220</v>
      </c>
      <c r="E941" s="237" t="s">
        <v>19</v>
      </c>
      <c r="F941" s="238" t="s">
        <v>3768</v>
      </c>
      <c r="G941" s="235"/>
      <c r="H941" s="237" t="s">
        <v>19</v>
      </c>
      <c r="I941" s="239"/>
      <c r="J941" s="235"/>
      <c r="K941" s="235"/>
      <c r="L941" s="240"/>
      <c r="M941" s="241"/>
      <c r="N941" s="242"/>
      <c r="O941" s="242"/>
      <c r="P941" s="242"/>
      <c r="Q941" s="242"/>
      <c r="R941" s="242"/>
      <c r="S941" s="242"/>
      <c r="T941" s="24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T941" s="244" t="s">
        <v>220</v>
      </c>
      <c r="AU941" s="244" t="s">
        <v>81</v>
      </c>
      <c r="AV941" s="13" t="s">
        <v>79</v>
      </c>
      <c r="AW941" s="13" t="s">
        <v>32</v>
      </c>
      <c r="AX941" s="13" t="s">
        <v>71</v>
      </c>
      <c r="AY941" s="244" t="s">
        <v>209</v>
      </c>
    </row>
    <row r="942" s="13" customFormat="1">
      <c r="A942" s="13"/>
      <c r="B942" s="234"/>
      <c r="C942" s="235"/>
      <c r="D942" s="236" t="s">
        <v>220</v>
      </c>
      <c r="E942" s="237" t="s">
        <v>19</v>
      </c>
      <c r="F942" s="238" t="s">
        <v>3905</v>
      </c>
      <c r="G942" s="235"/>
      <c r="H942" s="237" t="s">
        <v>19</v>
      </c>
      <c r="I942" s="239"/>
      <c r="J942" s="235"/>
      <c r="K942" s="235"/>
      <c r="L942" s="240"/>
      <c r="M942" s="241"/>
      <c r="N942" s="242"/>
      <c r="O942" s="242"/>
      <c r="P942" s="242"/>
      <c r="Q942" s="242"/>
      <c r="R942" s="242"/>
      <c r="S942" s="242"/>
      <c r="T942" s="24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T942" s="244" t="s">
        <v>220</v>
      </c>
      <c r="AU942" s="244" t="s">
        <v>81</v>
      </c>
      <c r="AV942" s="13" t="s">
        <v>79</v>
      </c>
      <c r="AW942" s="13" t="s">
        <v>32</v>
      </c>
      <c r="AX942" s="13" t="s">
        <v>71</v>
      </c>
      <c r="AY942" s="244" t="s">
        <v>209</v>
      </c>
    </row>
    <row r="943" s="14" customFormat="1">
      <c r="A943" s="14"/>
      <c r="B943" s="245"/>
      <c r="C943" s="246"/>
      <c r="D943" s="236" t="s">
        <v>220</v>
      </c>
      <c r="E943" s="247" t="s">
        <v>19</v>
      </c>
      <c r="F943" s="248" t="s">
        <v>216</v>
      </c>
      <c r="G943" s="246"/>
      <c r="H943" s="249">
        <v>4</v>
      </c>
      <c r="I943" s="250"/>
      <c r="J943" s="246"/>
      <c r="K943" s="246"/>
      <c r="L943" s="251"/>
      <c r="M943" s="252"/>
      <c r="N943" s="253"/>
      <c r="O943" s="253"/>
      <c r="P943" s="253"/>
      <c r="Q943" s="253"/>
      <c r="R943" s="253"/>
      <c r="S943" s="253"/>
      <c r="T943" s="25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T943" s="255" t="s">
        <v>220</v>
      </c>
      <c r="AU943" s="255" t="s">
        <v>81</v>
      </c>
      <c r="AV943" s="14" t="s">
        <v>81</v>
      </c>
      <c r="AW943" s="14" t="s">
        <v>32</v>
      </c>
      <c r="AX943" s="14" t="s">
        <v>71</v>
      </c>
      <c r="AY943" s="255" t="s">
        <v>209</v>
      </c>
    </row>
    <row r="944" s="15" customFormat="1">
      <c r="A944" s="15"/>
      <c r="B944" s="256"/>
      <c r="C944" s="257"/>
      <c r="D944" s="236" t="s">
        <v>220</v>
      </c>
      <c r="E944" s="258" t="s">
        <v>19</v>
      </c>
      <c r="F944" s="259" t="s">
        <v>271</v>
      </c>
      <c r="G944" s="257"/>
      <c r="H944" s="260">
        <v>4</v>
      </c>
      <c r="I944" s="261"/>
      <c r="J944" s="257"/>
      <c r="K944" s="257"/>
      <c r="L944" s="262"/>
      <c r="M944" s="263"/>
      <c r="N944" s="264"/>
      <c r="O944" s="264"/>
      <c r="P944" s="264"/>
      <c r="Q944" s="264"/>
      <c r="R944" s="264"/>
      <c r="S944" s="264"/>
      <c r="T944" s="26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T944" s="266" t="s">
        <v>220</v>
      </c>
      <c r="AU944" s="266" t="s">
        <v>81</v>
      </c>
      <c r="AV944" s="15" t="s">
        <v>216</v>
      </c>
      <c r="AW944" s="15" t="s">
        <v>32</v>
      </c>
      <c r="AX944" s="15" t="s">
        <v>79</v>
      </c>
      <c r="AY944" s="266" t="s">
        <v>209</v>
      </c>
    </row>
    <row r="945" s="2" customFormat="1" ht="24.15" customHeight="1">
      <c r="A945" s="41"/>
      <c r="B945" s="42"/>
      <c r="C945" s="216" t="s">
        <v>1019</v>
      </c>
      <c r="D945" s="216" t="s">
        <v>211</v>
      </c>
      <c r="E945" s="217" t="s">
        <v>3906</v>
      </c>
      <c r="F945" s="218" t="s">
        <v>3907</v>
      </c>
      <c r="G945" s="219" t="s">
        <v>214</v>
      </c>
      <c r="H945" s="220">
        <v>2</v>
      </c>
      <c r="I945" s="221"/>
      <c r="J945" s="222">
        <f>ROUND(I945*H945,2)</f>
        <v>0</v>
      </c>
      <c r="K945" s="218" t="s">
        <v>19</v>
      </c>
      <c r="L945" s="47"/>
      <c r="M945" s="223" t="s">
        <v>19</v>
      </c>
      <c r="N945" s="224" t="s">
        <v>42</v>
      </c>
      <c r="O945" s="87"/>
      <c r="P945" s="225">
        <f>O945*H945</f>
        <v>0</v>
      </c>
      <c r="Q945" s="225">
        <v>0</v>
      </c>
      <c r="R945" s="225">
        <f>Q945*H945</f>
        <v>0</v>
      </c>
      <c r="S945" s="225">
        <v>0</v>
      </c>
      <c r="T945" s="226">
        <f>S945*H945</f>
        <v>0</v>
      </c>
      <c r="U945" s="41"/>
      <c r="V945" s="41"/>
      <c r="W945" s="41"/>
      <c r="X945" s="41"/>
      <c r="Y945" s="41"/>
      <c r="Z945" s="41"/>
      <c r="AA945" s="41"/>
      <c r="AB945" s="41"/>
      <c r="AC945" s="41"/>
      <c r="AD945" s="41"/>
      <c r="AE945" s="41"/>
      <c r="AR945" s="227" t="s">
        <v>216</v>
      </c>
      <c r="AT945" s="227" t="s">
        <v>211</v>
      </c>
      <c r="AU945" s="227" t="s">
        <v>81</v>
      </c>
      <c r="AY945" s="20" t="s">
        <v>209</v>
      </c>
      <c r="BE945" s="228">
        <f>IF(N945="základní",J945,0)</f>
        <v>0</v>
      </c>
      <c r="BF945" s="228">
        <f>IF(N945="snížená",J945,0)</f>
        <v>0</v>
      </c>
      <c r="BG945" s="228">
        <f>IF(N945="zákl. přenesená",J945,0)</f>
        <v>0</v>
      </c>
      <c r="BH945" s="228">
        <f>IF(N945="sníž. přenesená",J945,0)</f>
        <v>0</v>
      </c>
      <c r="BI945" s="228">
        <f>IF(N945="nulová",J945,0)</f>
        <v>0</v>
      </c>
      <c r="BJ945" s="20" t="s">
        <v>79</v>
      </c>
      <c r="BK945" s="228">
        <f>ROUND(I945*H945,2)</f>
        <v>0</v>
      </c>
      <c r="BL945" s="20" t="s">
        <v>216</v>
      </c>
      <c r="BM945" s="227" t="s">
        <v>3908</v>
      </c>
    </row>
    <row r="946" s="13" customFormat="1">
      <c r="A946" s="13"/>
      <c r="B946" s="234"/>
      <c r="C946" s="235"/>
      <c r="D946" s="236" t="s">
        <v>220</v>
      </c>
      <c r="E946" s="237" t="s">
        <v>19</v>
      </c>
      <c r="F946" s="238" t="s">
        <v>3768</v>
      </c>
      <c r="G946" s="235"/>
      <c r="H946" s="237" t="s">
        <v>19</v>
      </c>
      <c r="I946" s="239"/>
      <c r="J946" s="235"/>
      <c r="K946" s="235"/>
      <c r="L946" s="240"/>
      <c r="M946" s="241"/>
      <c r="N946" s="242"/>
      <c r="O946" s="242"/>
      <c r="P946" s="242"/>
      <c r="Q946" s="242"/>
      <c r="R946" s="242"/>
      <c r="S946" s="242"/>
      <c r="T946" s="24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T946" s="244" t="s">
        <v>220</v>
      </c>
      <c r="AU946" s="244" t="s">
        <v>81</v>
      </c>
      <c r="AV946" s="13" t="s">
        <v>79</v>
      </c>
      <c r="AW946" s="13" t="s">
        <v>32</v>
      </c>
      <c r="AX946" s="13" t="s">
        <v>71</v>
      </c>
      <c r="AY946" s="244" t="s">
        <v>209</v>
      </c>
    </row>
    <row r="947" s="13" customFormat="1">
      <c r="A947" s="13"/>
      <c r="B947" s="234"/>
      <c r="C947" s="235"/>
      <c r="D947" s="236" t="s">
        <v>220</v>
      </c>
      <c r="E947" s="237" t="s">
        <v>19</v>
      </c>
      <c r="F947" s="238" t="s">
        <v>3909</v>
      </c>
      <c r="G947" s="235"/>
      <c r="H947" s="237" t="s">
        <v>19</v>
      </c>
      <c r="I947" s="239"/>
      <c r="J947" s="235"/>
      <c r="K947" s="235"/>
      <c r="L947" s="240"/>
      <c r="M947" s="241"/>
      <c r="N947" s="242"/>
      <c r="O947" s="242"/>
      <c r="P947" s="242"/>
      <c r="Q947" s="242"/>
      <c r="R947" s="242"/>
      <c r="S947" s="242"/>
      <c r="T947" s="24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T947" s="244" t="s">
        <v>220</v>
      </c>
      <c r="AU947" s="244" t="s">
        <v>81</v>
      </c>
      <c r="AV947" s="13" t="s">
        <v>79</v>
      </c>
      <c r="AW947" s="13" t="s">
        <v>32</v>
      </c>
      <c r="AX947" s="13" t="s">
        <v>71</v>
      </c>
      <c r="AY947" s="244" t="s">
        <v>209</v>
      </c>
    </row>
    <row r="948" s="14" customFormat="1">
      <c r="A948" s="14"/>
      <c r="B948" s="245"/>
      <c r="C948" s="246"/>
      <c r="D948" s="236" t="s">
        <v>220</v>
      </c>
      <c r="E948" s="247" t="s">
        <v>19</v>
      </c>
      <c r="F948" s="248" t="s">
        <v>81</v>
      </c>
      <c r="G948" s="246"/>
      <c r="H948" s="249">
        <v>2</v>
      </c>
      <c r="I948" s="250"/>
      <c r="J948" s="246"/>
      <c r="K948" s="246"/>
      <c r="L948" s="251"/>
      <c r="M948" s="252"/>
      <c r="N948" s="253"/>
      <c r="O948" s="253"/>
      <c r="P948" s="253"/>
      <c r="Q948" s="253"/>
      <c r="R948" s="253"/>
      <c r="S948" s="253"/>
      <c r="T948" s="25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T948" s="255" t="s">
        <v>220</v>
      </c>
      <c r="AU948" s="255" t="s">
        <v>81</v>
      </c>
      <c r="AV948" s="14" t="s">
        <v>81</v>
      </c>
      <c r="AW948" s="14" t="s">
        <v>32</v>
      </c>
      <c r="AX948" s="14" t="s">
        <v>71</v>
      </c>
      <c r="AY948" s="255" t="s">
        <v>209</v>
      </c>
    </row>
    <row r="949" s="15" customFormat="1">
      <c r="A949" s="15"/>
      <c r="B949" s="256"/>
      <c r="C949" s="257"/>
      <c r="D949" s="236" t="s">
        <v>220</v>
      </c>
      <c r="E949" s="258" t="s">
        <v>19</v>
      </c>
      <c r="F949" s="259" t="s">
        <v>271</v>
      </c>
      <c r="G949" s="257"/>
      <c r="H949" s="260">
        <v>2</v>
      </c>
      <c r="I949" s="261"/>
      <c r="J949" s="257"/>
      <c r="K949" s="257"/>
      <c r="L949" s="262"/>
      <c r="M949" s="263"/>
      <c r="N949" s="264"/>
      <c r="O949" s="264"/>
      <c r="P949" s="264"/>
      <c r="Q949" s="264"/>
      <c r="R949" s="264"/>
      <c r="S949" s="264"/>
      <c r="T949" s="26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T949" s="266" t="s">
        <v>220</v>
      </c>
      <c r="AU949" s="266" t="s">
        <v>81</v>
      </c>
      <c r="AV949" s="15" t="s">
        <v>216</v>
      </c>
      <c r="AW949" s="15" t="s">
        <v>32</v>
      </c>
      <c r="AX949" s="15" t="s">
        <v>79</v>
      </c>
      <c r="AY949" s="266" t="s">
        <v>209</v>
      </c>
    </row>
    <row r="950" s="2" customFormat="1" ht="33" customHeight="1">
      <c r="A950" s="41"/>
      <c r="B950" s="42"/>
      <c r="C950" s="216" t="s">
        <v>1029</v>
      </c>
      <c r="D950" s="216" t="s">
        <v>211</v>
      </c>
      <c r="E950" s="217" t="s">
        <v>3910</v>
      </c>
      <c r="F950" s="218" t="s">
        <v>3911</v>
      </c>
      <c r="G950" s="219" t="s">
        <v>214</v>
      </c>
      <c r="H950" s="220">
        <v>1</v>
      </c>
      <c r="I950" s="221"/>
      <c r="J950" s="222">
        <f>ROUND(I950*H950,2)</f>
        <v>0</v>
      </c>
      <c r="K950" s="218" t="s">
        <v>19</v>
      </c>
      <c r="L950" s="47"/>
      <c r="M950" s="223" t="s">
        <v>19</v>
      </c>
      <c r="N950" s="224" t="s">
        <v>42</v>
      </c>
      <c r="O950" s="87"/>
      <c r="P950" s="225">
        <f>O950*H950</f>
        <v>0</v>
      </c>
      <c r="Q950" s="225">
        <v>0</v>
      </c>
      <c r="R950" s="225">
        <f>Q950*H950</f>
        <v>0</v>
      </c>
      <c r="S950" s="225">
        <v>0</v>
      </c>
      <c r="T950" s="226">
        <f>S950*H950</f>
        <v>0</v>
      </c>
      <c r="U950" s="41"/>
      <c r="V950" s="41"/>
      <c r="W950" s="41"/>
      <c r="X950" s="41"/>
      <c r="Y950" s="41"/>
      <c r="Z950" s="41"/>
      <c r="AA950" s="41"/>
      <c r="AB950" s="41"/>
      <c r="AC950" s="41"/>
      <c r="AD950" s="41"/>
      <c r="AE950" s="41"/>
      <c r="AR950" s="227" t="s">
        <v>216</v>
      </c>
      <c r="AT950" s="227" t="s">
        <v>211</v>
      </c>
      <c r="AU950" s="227" t="s">
        <v>81</v>
      </c>
      <c r="AY950" s="20" t="s">
        <v>209</v>
      </c>
      <c r="BE950" s="228">
        <f>IF(N950="základní",J950,0)</f>
        <v>0</v>
      </c>
      <c r="BF950" s="228">
        <f>IF(N950="snížená",J950,0)</f>
        <v>0</v>
      </c>
      <c r="BG950" s="228">
        <f>IF(N950="zákl. přenesená",J950,0)</f>
        <v>0</v>
      </c>
      <c r="BH950" s="228">
        <f>IF(N950="sníž. přenesená",J950,0)</f>
        <v>0</v>
      </c>
      <c r="BI950" s="228">
        <f>IF(N950="nulová",J950,0)</f>
        <v>0</v>
      </c>
      <c r="BJ950" s="20" t="s">
        <v>79</v>
      </c>
      <c r="BK950" s="228">
        <f>ROUND(I950*H950,2)</f>
        <v>0</v>
      </c>
      <c r="BL950" s="20" t="s">
        <v>216</v>
      </c>
      <c r="BM950" s="227" t="s">
        <v>3912</v>
      </c>
    </row>
    <row r="951" s="13" customFormat="1">
      <c r="A951" s="13"/>
      <c r="B951" s="234"/>
      <c r="C951" s="235"/>
      <c r="D951" s="236" t="s">
        <v>220</v>
      </c>
      <c r="E951" s="237" t="s">
        <v>19</v>
      </c>
      <c r="F951" s="238" t="s">
        <v>3768</v>
      </c>
      <c r="G951" s="235"/>
      <c r="H951" s="237" t="s">
        <v>19</v>
      </c>
      <c r="I951" s="239"/>
      <c r="J951" s="235"/>
      <c r="K951" s="235"/>
      <c r="L951" s="240"/>
      <c r="M951" s="241"/>
      <c r="N951" s="242"/>
      <c r="O951" s="242"/>
      <c r="P951" s="242"/>
      <c r="Q951" s="242"/>
      <c r="R951" s="242"/>
      <c r="S951" s="242"/>
      <c r="T951" s="24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T951" s="244" t="s">
        <v>220</v>
      </c>
      <c r="AU951" s="244" t="s">
        <v>81</v>
      </c>
      <c r="AV951" s="13" t="s">
        <v>79</v>
      </c>
      <c r="AW951" s="13" t="s">
        <v>32</v>
      </c>
      <c r="AX951" s="13" t="s">
        <v>71</v>
      </c>
      <c r="AY951" s="244" t="s">
        <v>209</v>
      </c>
    </row>
    <row r="952" s="13" customFormat="1">
      <c r="A952" s="13"/>
      <c r="B952" s="234"/>
      <c r="C952" s="235"/>
      <c r="D952" s="236" t="s">
        <v>220</v>
      </c>
      <c r="E952" s="237" t="s">
        <v>19</v>
      </c>
      <c r="F952" s="238" t="s">
        <v>3913</v>
      </c>
      <c r="G952" s="235"/>
      <c r="H952" s="237" t="s">
        <v>19</v>
      </c>
      <c r="I952" s="239"/>
      <c r="J952" s="235"/>
      <c r="K952" s="235"/>
      <c r="L952" s="240"/>
      <c r="M952" s="241"/>
      <c r="N952" s="242"/>
      <c r="O952" s="242"/>
      <c r="P952" s="242"/>
      <c r="Q952" s="242"/>
      <c r="R952" s="242"/>
      <c r="S952" s="242"/>
      <c r="T952" s="24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T952" s="244" t="s">
        <v>220</v>
      </c>
      <c r="AU952" s="244" t="s">
        <v>81</v>
      </c>
      <c r="AV952" s="13" t="s">
        <v>79</v>
      </c>
      <c r="AW952" s="13" t="s">
        <v>32</v>
      </c>
      <c r="AX952" s="13" t="s">
        <v>71</v>
      </c>
      <c r="AY952" s="244" t="s">
        <v>209</v>
      </c>
    </row>
    <row r="953" s="14" customFormat="1">
      <c r="A953" s="14"/>
      <c r="B953" s="245"/>
      <c r="C953" s="246"/>
      <c r="D953" s="236" t="s">
        <v>220</v>
      </c>
      <c r="E953" s="247" t="s">
        <v>19</v>
      </c>
      <c r="F953" s="248" t="s">
        <v>3914</v>
      </c>
      <c r="G953" s="246"/>
      <c r="H953" s="249">
        <v>1</v>
      </c>
      <c r="I953" s="250"/>
      <c r="J953" s="246"/>
      <c r="K953" s="246"/>
      <c r="L953" s="251"/>
      <c r="M953" s="252"/>
      <c r="N953" s="253"/>
      <c r="O953" s="253"/>
      <c r="P953" s="253"/>
      <c r="Q953" s="253"/>
      <c r="R953" s="253"/>
      <c r="S953" s="253"/>
      <c r="T953" s="25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T953" s="255" t="s">
        <v>220</v>
      </c>
      <c r="AU953" s="255" t="s">
        <v>81</v>
      </c>
      <c r="AV953" s="14" t="s">
        <v>81</v>
      </c>
      <c r="AW953" s="14" t="s">
        <v>32</v>
      </c>
      <c r="AX953" s="14" t="s">
        <v>71</v>
      </c>
      <c r="AY953" s="255" t="s">
        <v>209</v>
      </c>
    </row>
    <row r="954" s="15" customFormat="1">
      <c r="A954" s="15"/>
      <c r="B954" s="256"/>
      <c r="C954" s="257"/>
      <c r="D954" s="236" t="s">
        <v>220</v>
      </c>
      <c r="E954" s="258" t="s">
        <v>19</v>
      </c>
      <c r="F954" s="259" t="s">
        <v>271</v>
      </c>
      <c r="G954" s="257"/>
      <c r="H954" s="260">
        <v>1</v>
      </c>
      <c r="I954" s="261"/>
      <c r="J954" s="257"/>
      <c r="K954" s="257"/>
      <c r="L954" s="262"/>
      <c r="M954" s="263"/>
      <c r="N954" s="264"/>
      <c r="O954" s="264"/>
      <c r="P954" s="264"/>
      <c r="Q954" s="264"/>
      <c r="R954" s="264"/>
      <c r="S954" s="264"/>
      <c r="T954" s="26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T954" s="266" t="s">
        <v>220</v>
      </c>
      <c r="AU954" s="266" t="s">
        <v>81</v>
      </c>
      <c r="AV954" s="15" t="s">
        <v>216</v>
      </c>
      <c r="AW954" s="15" t="s">
        <v>32</v>
      </c>
      <c r="AX954" s="15" t="s">
        <v>79</v>
      </c>
      <c r="AY954" s="266" t="s">
        <v>209</v>
      </c>
    </row>
    <row r="955" s="2" customFormat="1" ht="33" customHeight="1">
      <c r="A955" s="41"/>
      <c r="B955" s="42"/>
      <c r="C955" s="216" t="s">
        <v>1036</v>
      </c>
      <c r="D955" s="216" t="s">
        <v>211</v>
      </c>
      <c r="E955" s="217" t="s">
        <v>3915</v>
      </c>
      <c r="F955" s="218" t="s">
        <v>3916</v>
      </c>
      <c r="G955" s="219" t="s">
        <v>214</v>
      </c>
      <c r="H955" s="220">
        <v>4</v>
      </c>
      <c r="I955" s="221"/>
      <c r="J955" s="222">
        <f>ROUND(I955*H955,2)</f>
        <v>0</v>
      </c>
      <c r="K955" s="218" t="s">
        <v>19</v>
      </c>
      <c r="L955" s="47"/>
      <c r="M955" s="223" t="s">
        <v>19</v>
      </c>
      <c r="N955" s="224" t="s">
        <v>42</v>
      </c>
      <c r="O955" s="87"/>
      <c r="P955" s="225">
        <f>O955*H955</f>
        <v>0</v>
      </c>
      <c r="Q955" s="225">
        <v>0</v>
      </c>
      <c r="R955" s="225">
        <f>Q955*H955</f>
        <v>0</v>
      </c>
      <c r="S955" s="225">
        <v>0</v>
      </c>
      <c r="T955" s="226">
        <f>S955*H955</f>
        <v>0</v>
      </c>
      <c r="U955" s="41"/>
      <c r="V955" s="41"/>
      <c r="W955" s="41"/>
      <c r="X955" s="41"/>
      <c r="Y955" s="41"/>
      <c r="Z955" s="41"/>
      <c r="AA955" s="41"/>
      <c r="AB955" s="41"/>
      <c r="AC955" s="41"/>
      <c r="AD955" s="41"/>
      <c r="AE955" s="41"/>
      <c r="AR955" s="227" t="s">
        <v>216</v>
      </c>
      <c r="AT955" s="227" t="s">
        <v>211</v>
      </c>
      <c r="AU955" s="227" t="s">
        <v>81</v>
      </c>
      <c r="AY955" s="20" t="s">
        <v>209</v>
      </c>
      <c r="BE955" s="228">
        <f>IF(N955="základní",J955,0)</f>
        <v>0</v>
      </c>
      <c r="BF955" s="228">
        <f>IF(N955="snížená",J955,0)</f>
        <v>0</v>
      </c>
      <c r="BG955" s="228">
        <f>IF(N955="zákl. přenesená",J955,0)</f>
        <v>0</v>
      </c>
      <c r="BH955" s="228">
        <f>IF(N955="sníž. přenesená",J955,0)</f>
        <v>0</v>
      </c>
      <c r="BI955" s="228">
        <f>IF(N955="nulová",J955,0)</f>
        <v>0</v>
      </c>
      <c r="BJ955" s="20" t="s">
        <v>79</v>
      </c>
      <c r="BK955" s="228">
        <f>ROUND(I955*H955,2)</f>
        <v>0</v>
      </c>
      <c r="BL955" s="20" t="s">
        <v>216</v>
      </c>
      <c r="BM955" s="227" t="s">
        <v>3917</v>
      </c>
    </row>
    <row r="956" s="13" customFormat="1">
      <c r="A956" s="13"/>
      <c r="B956" s="234"/>
      <c r="C956" s="235"/>
      <c r="D956" s="236" t="s">
        <v>220</v>
      </c>
      <c r="E956" s="237" t="s">
        <v>19</v>
      </c>
      <c r="F956" s="238" t="s">
        <v>3768</v>
      </c>
      <c r="G956" s="235"/>
      <c r="H956" s="237" t="s">
        <v>19</v>
      </c>
      <c r="I956" s="239"/>
      <c r="J956" s="235"/>
      <c r="K956" s="235"/>
      <c r="L956" s="240"/>
      <c r="M956" s="241"/>
      <c r="N956" s="242"/>
      <c r="O956" s="242"/>
      <c r="P956" s="242"/>
      <c r="Q956" s="242"/>
      <c r="R956" s="242"/>
      <c r="S956" s="242"/>
      <c r="T956" s="24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T956" s="244" t="s">
        <v>220</v>
      </c>
      <c r="AU956" s="244" t="s">
        <v>81</v>
      </c>
      <c r="AV956" s="13" t="s">
        <v>79</v>
      </c>
      <c r="AW956" s="13" t="s">
        <v>32</v>
      </c>
      <c r="AX956" s="13" t="s">
        <v>71</v>
      </c>
      <c r="AY956" s="244" t="s">
        <v>209</v>
      </c>
    </row>
    <row r="957" s="13" customFormat="1">
      <c r="A957" s="13"/>
      <c r="B957" s="234"/>
      <c r="C957" s="235"/>
      <c r="D957" s="236" t="s">
        <v>220</v>
      </c>
      <c r="E957" s="237" t="s">
        <v>19</v>
      </c>
      <c r="F957" s="238" t="s">
        <v>3918</v>
      </c>
      <c r="G957" s="235"/>
      <c r="H957" s="237" t="s">
        <v>19</v>
      </c>
      <c r="I957" s="239"/>
      <c r="J957" s="235"/>
      <c r="K957" s="235"/>
      <c r="L957" s="240"/>
      <c r="M957" s="241"/>
      <c r="N957" s="242"/>
      <c r="O957" s="242"/>
      <c r="P957" s="242"/>
      <c r="Q957" s="242"/>
      <c r="R957" s="242"/>
      <c r="S957" s="242"/>
      <c r="T957" s="24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T957" s="244" t="s">
        <v>220</v>
      </c>
      <c r="AU957" s="244" t="s">
        <v>81</v>
      </c>
      <c r="AV957" s="13" t="s">
        <v>79</v>
      </c>
      <c r="AW957" s="13" t="s">
        <v>32</v>
      </c>
      <c r="AX957" s="13" t="s">
        <v>71</v>
      </c>
      <c r="AY957" s="244" t="s">
        <v>209</v>
      </c>
    </row>
    <row r="958" s="13" customFormat="1">
      <c r="A958" s="13"/>
      <c r="B958" s="234"/>
      <c r="C958" s="235"/>
      <c r="D958" s="236" t="s">
        <v>220</v>
      </c>
      <c r="E958" s="237" t="s">
        <v>19</v>
      </c>
      <c r="F958" s="238" t="s">
        <v>3919</v>
      </c>
      <c r="G958" s="235"/>
      <c r="H958" s="237" t="s">
        <v>19</v>
      </c>
      <c r="I958" s="239"/>
      <c r="J958" s="235"/>
      <c r="K958" s="235"/>
      <c r="L958" s="240"/>
      <c r="M958" s="241"/>
      <c r="N958" s="242"/>
      <c r="O958" s="242"/>
      <c r="P958" s="242"/>
      <c r="Q958" s="242"/>
      <c r="R958" s="242"/>
      <c r="S958" s="242"/>
      <c r="T958" s="24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T958" s="244" t="s">
        <v>220</v>
      </c>
      <c r="AU958" s="244" t="s">
        <v>81</v>
      </c>
      <c r="AV958" s="13" t="s">
        <v>79</v>
      </c>
      <c r="AW958" s="13" t="s">
        <v>32</v>
      </c>
      <c r="AX958" s="13" t="s">
        <v>71</v>
      </c>
      <c r="AY958" s="244" t="s">
        <v>209</v>
      </c>
    </row>
    <row r="959" s="13" customFormat="1">
      <c r="A959" s="13"/>
      <c r="B959" s="234"/>
      <c r="C959" s="235"/>
      <c r="D959" s="236" t="s">
        <v>220</v>
      </c>
      <c r="E959" s="237" t="s">
        <v>19</v>
      </c>
      <c r="F959" s="238" t="s">
        <v>3920</v>
      </c>
      <c r="G959" s="235"/>
      <c r="H959" s="237" t="s">
        <v>19</v>
      </c>
      <c r="I959" s="239"/>
      <c r="J959" s="235"/>
      <c r="K959" s="235"/>
      <c r="L959" s="240"/>
      <c r="M959" s="241"/>
      <c r="N959" s="242"/>
      <c r="O959" s="242"/>
      <c r="P959" s="242"/>
      <c r="Q959" s="242"/>
      <c r="R959" s="242"/>
      <c r="S959" s="242"/>
      <c r="T959" s="24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T959" s="244" t="s">
        <v>220</v>
      </c>
      <c r="AU959" s="244" t="s">
        <v>81</v>
      </c>
      <c r="AV959" s="13" t="s">
        <v>79</v>
      </c>
      <c r="AW959" s="13" t="s">
        <v>32</v>
      </c>
      <c r="AX959" s="13" t="s">
        <v>71</v>
      </c>
      <c r="AY959" s="244" t="s">
        <v>209</v>
      </c>
    </row>
    <row r="960" s="13" customFormat="1">
      <c r="A960" s="13"/>
      <c r="B960" s="234"/>
      <c r="C960" s="235"/>
      <c r="D960" s="236" t="s">
        <v>220</v>
      </c>
      <c r="E960" s="237" t="s">
        <v>19</v>
      </c>
      <c r="F960" s="238" t="s">
        <v>3921</v>
      </c>
      <c r="G960" s="235"/>
      <c r="H960" s="237" t="s">
        <v>19</v>
      </c>
      <c r="I960" s="239"/>
      <c r="J960" s="235"/>
      <c r="K960" s="235"/>
      <c r="L960" s="240"/>
      <c r="M960" s="241"/>
      <c r="N960" s="242"/>
      <c r="O960" s="242"/>
      <c r="P960" s="242"/>
      <c r="Q960" s="242"/>
      <c r="R960" s="242"/>
      <c r="S960" s="242"/>
      <c r="T960" s="24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T960" s="244" t="s">
        <v>220</v>
      </c>
      <c r="AU960" s="244" t="s">
        <v>81</v>
      </c>
      <c r="AV960" s="13" t="s">
        <v>79</v>
      </c>
      <c r="AW960" s="13" t="s">
        <v>32</v>
      </c>
      <c r="AX960" s="13" t="s">
        <v>71</v>
      </c>
      <c r="AY960" s="244" t="s">
        <v>209</v>
      </c>
    </row>
    <row r="961" s="14" customFormat="1">
      <c r="A961" s="14"/>
      <c r="B961" s="245"/>
      <c r="C961" s="246"/>
      <c r="D961" s="236" t="s">
        <v>220</v>
      </c>
      <c r="E961" s="247" t="s">
        <v>19</v>
      </c>
      <c r="F961" s="248" t="s">
        <v>216</v>
      </c>
      <c r="G961" s="246"/>
      <c r="H961" s="249">
        <v>4</v>
      </c>
      <c r="I961" s="250"/>
      <c r="J961" s="246"/>
      <c r="K961" s="246"/>
      <c r="L961" s="251"/>
      <c r="M961" s="252"/>
      <c r="N961" s="253"/>
      <c r="O961" s="253"/>
      <c r="P961" s="253"/>
      <c r="Q961" s="253"/>
      <c r="R961" s="253"/>
      <c r="S961" s="253"/>
      <c r="T961" s="25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T961" s="255" t="s">
        <v>220</v>
      </c>
      <c r="AU961" s="255" t="s">
        <v>81</v>
      </c>
      <c r="AV961" s="14" t="s">
        <v>81</v>
      </c>
      <c r="AW961" s="14" t="s">
        <v>32</v>
      </c>
      <c r="AX961" s="14" t="s">
        <v>79</v>
      </c>
      <c r="AY961" s="255" t="s">
        <v>209</v>
      </c>
    </row>
    <row r="962" s="2" customFormat="1" ht="16.5" customHeight="1">
      <c r="A962" s="41"/>
      <c r="B962" s="42"/>
      <c r="C962" s="216" t="s">
        <v>1041</v>
      </c>
      <c r="D962" s="216" t="s">
        <v>211</v>
      </c>
      <c r="E962" s="217" t="s">
        <v>3922</v>
      </c>
      <c r="F962" s="218" t="s">
        <v>3923</v>
      </c>
      <c r="G962" s="219" t="s">
        <v>214</v>
      </c>
      <c r="H962" s="220">
        <v>2</v>
      </c>
      <c r="I962" s="221"/>
      <c r="J962" s="222">
        <f>ROUND(I962*H962,2)</f>
        <v>0</v>
      </c>
      <c r="K962" s="218" t="s">
        <v>19</v>
      </c>
      <c r="L962" s="47"/>
      <c r="M962" s="223" t="s">
        <v>19</v>
      </c>
      <c r="N962" s="224" t="s">
        <v>42</v>
      </c>
      <c r="O962" s="87"/>
      <c r="P962" s="225">
        <f>O962*H962</f>
        <v>0</v>
      </c>
      <c r="Q962" s="225">
        <v>0</v>
      </c>
      <c r="R962" s="225">
        <f>Q962*H962</f>
        <v>0</v>
      </c>
      <c r="S962" s="225">
        <v>0</v>
      </c>
      <c r="T962" s="226">
        <f>S962*H962</f>
        <v>0</v>
      </c>
      <c r="U962" s="41"/>
      <c r="V962" s="41"/>
      <c r="W962" s="41"/>
      <c r="X962" s="41"/>
      <c r="Y962" s="41"/>
      <c r="Z962" s="41"/>
      <c r="AA962" s="41"/>
      <c r="AB962" s="41"/>
      <c r="AC962" s="41"/>
      <c r="AD962" s="41"/>
      <c r="AE962" s="41"/>
      <c r="AR962" s="227" t="s">
        <v>216</v>
      </c>
      <c r="AT962" s="227" t="s">
        <v>211</v>
      </c>
      <c r="AU962" s="227" t="s">
        <v>81</v>
      </c>
      <c r="AY962" s="20" t="s">
        <v>209</v>
      </c>
      <c r="BE962" s="228">
        <f>IF(N962="základní",J962,0)</f>
        <v>0</v>
      </c>
      <c r="BF962" s="228">
        <f>IF(N962="snížená",J962,0)</f>
        <v>0</v>
      </c>
      <c r="BG962" s="228">
        <f>IF(N962="zákl. přenesená",J962,0)</f>
        <v>0</v>
      </c>
      <c r="BH962" s="228">
        <f>IF(N962="sníž. přenesená",J962,0)</f>
        <v>0</v>
      </c>
      <c r="BI962" s="228">
        <f>IF(N962="nulová",J962,0)</f>
        <v>0</v>
      </c>
      <c r="BJ962" s="20" t="s">
        <v>79</v>
      </c>
      <c r="BK962" s="228">
        <f>ROUND(I962*H962,2)</f>
        <v>0</v>
      </c>
      <c r="BL962" s="20" t="s">
        <v>216</v>
      </c>
      <c r="BM962" s="227" t="s">
        <v>3924</v>
      </c>
    </row>
    <row r="963" s="13" customFormat="1">
      <c r="A963" s="13"/>
      <c r="B963" s="234"/>
      <c r="C963" s="235"/>
      <c r="D963" s="236" t="s">
        <v>220</v>
      </c>
      <c r="E963" s="237" t="s">
        <v>19</v>
      </c>
      <c r="F963" s="238" t="s">
        <v>3768</v>
      </c>
      <c r="G963" s="235"/>
      <c r="H963" s="237" t="s">
        <v>19</v>
      </c>
      <c r="I963" s="239"/>
      <c r="J963" s="235"/>
      <c r="K963" s="235"/>
      <c r="L963" s="240"/>
      <c r="M963" s="241"/>
      <c r="N963" s="242"/>
      <c r="O963" s="242"/>
      <c r="P963" s="242"/>
      <c r="Q963" s="242"/>
      <c r="R963" s="242"/>
      <c r="S963" s="242"/>
      <c r="T963" s="24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T963" s="244" t="s">
        <v>220</v>
      </c>
      <c r="AU963" s="244" t="s">
        <v>81</v>
      </c>
      <c r="AV963" s="13" t="s">
        <v>79</v>
      </c>
      <c r="AW963" s="13" t="s">
        <v>32</v>
      </c>
      <c r="AX963" s="13" t="s">
        <v>71</v>
      </c>
      <c r="AY963" s="244" t="s">
        <v>209</v>
      </c>
    </row>
    <row r="964" s="13" customFormat="1">
      <c r="A964" s="13"/>
      <c r="B964" s="234"/>
      <c r="C964" s="235"/>
      <c r="D964" s="236" t="s">
        <v>220</v>
      </c>
      <c r="E964" s="237" t="s">
        <v>19</v>
      </c>
      <c r="F964" s="238" t="s">
        <v>3925</v>
      </c>
      <c r="G964" s="235"/>
      <c r="H964" s="237" t="s">
        <v>19</v>
      </c>
      <c r="I964" s="239"/>
      <c r="J964" s="235"/>
      <c r="K964" s="235"/>
      <c r="L964" s="240"/>
      <c r="M964" s="241"/>
      <c r="N964" s="242"/>
      <c r="O964" s="242"/>
      <c r="P964" s="242"/>
      <c r="Q964" s="242"/>
      <c r="R964" s="242"/>
      <c r="S964" s="242"/>
      <c r="T964" s="24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T964" s="244" t="s">
        <v>220</v>
      </c>
      <c r="AU964" s="244" t="s">
        <v>81</v>
      </c>
      <c r="AV964" s="13" t="s">
        <v>79</v>
      </c>
      <c r="AW964" s="13" t="s">
        <v>32</v>
      </c>
      <c r="AX964" s="13" t="s">
        <v>71</v>
      </c>
      <c r="AY964" s="244" t="s">
        <v>209</v>
      </c>
    </row>
    <row r="965" s="14" customFormat="1">
      <c r="A965" s="14"/>
      <c r="B965" s="245"/>
      <c r="C965" s="246"/>
      <c r="D965" s="236" t="s">
        <v>220</v>
      </c>
      <c r="E965" s="247" t="s">
        <v>19</v>
      </c>
      <c r="F965" s="248" t="s">
        <v>81</v>
      </c>
      <c r="G965" s="246"/>
      <c r="H965" s="249">
        <v>2</v>
      </c>
      <c r="I965" s="250"/>
      <c r="J965" s="246"/>
      <c r="K965" s="246"/>
      <c r="L965" s="251"/>
      <c r="M965" s="252"/>
      <c r="N965" s="253"/>
      <c r="O965" s="253"/>
      <c r="P965" s="253"/>
      <c r="Q965" s="253"/>
      <c r="R965" s="253"/>
      <c r="S965" s="253"/>
      <c r="T965" s="25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T965" s="255" t="s">
        <v>220</v>
      </c>
      <c r="AU965" s="255" t="s">
        <v>81</v>
      </c>
      <c r="AV965" s="14" t="s">
        <v>81</v>
      </c>
      <c r="AW965" s="14" t="s">
        <v>32</v>
      </c>
      <c r="AX965" s="14" t="s">
        <v>79</v>
      </c>
      <c r="AY965" s="255" t="s">
        <v>209</v>
      </c>
    </row>
    <row r="966" s="13" customFormat="1">
      <c r="A966" s="13"/>
      <c r="B966" s="234"/>
      <c r="C966" s="235"/>
      <c r="D966" s="236" t="s">
        <v>220</v>
      </c>
      <c r="E966" s="237" t="s">
        <v>19</v>
      </c>
      <c r="F966" s="238" t="s">
        <v>3926</v>
      </c>
      <c r="G966" s="235"/>
      <c r="H966" s="237" t="s">
        <v>19</v>
      </c>
      <c r="I966" s="239"/>
      <c r="J966" s="235"/>
      <c r="K966" s="235"/>
      <c r="L966" s="240"/>
      <c r="M966" s="241"/>
      <c r="N966" s="242"/>
      <c r="O966" s="242"/>
      <c r="P966" s="242"/>
      <c r="Q966" s="242"/>
      <c r="R966" s="242"/>
      <c r="S966" s="242"/>
      <c r="T966" s="24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T966" s="244" t="s">
        <v>220</v>
      </c>
      <c r="AU966" s="244" t="s">
        <v>81</v>
      </c>
      <c r="AV966" s="13" t="s">
        <v>79</v>
      </c>
      <c r="AW966" s="13" t="s">
        <v>32</v>
      </c>
      <c r="AX966" s="13" t="s">
        <v>71</v>
      </c>
      <c r="AY966" s="244" t="s">
        <v>209</v>
      </c>
    </row>
    <row r="967" s="13" customFormat="1">
      <c r="A967" s="13"/>
      <c r="B967" s="234"/>
      <c r="C967" s="235"/>
      <c r="D967" s="236" t="s">
        <v>220</v>
      </c>
      <c r="E967" s="237" t="s">
        <v>19</v>
      </c>
      <c r="F967" s="238" t="s">
        <v>3927</v>
      </c>
      <c r="G967" s="235"/>
      <c r="H967" s="237" t="s">
        <v>19</v>
      </c>
      <c r="I967" s="239"/>
      <c r="J967" s="235"/>
      <c r="K967" s="235"/>
      <c r="L967" s="240"/>
      <c r="M967" s="241"/>
      <c r="N967" s="242"/>
      <c r="O967" s="242"/>
      <c r="P967" s="242"/>
      <c r="Q967" s="242"/>
      <c r="R967" s="242"/>
      <c r="S967" s="242"/>
      <c r="T967" s="24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T967" s="244" t="s">
        <v>220</v>
      </c>
      <c r="AU967" s="244" t="s">
        <v>81</v>
      </c>
      <c r="AV967" s="13" t="s">
        <v>79</v>
      </c>
      <c r="AW967" s="13" t="s">
        <v>32</v>
      </c>
      <c r="AX967" s="13" t="s">
        <v>71</v>
      </c>
      <c r="AY967" s="244" t="s">
        <v>209</v>
      </c>
    </row>
    <row r="968" s="2" customFormat="1" ht="16.5" customHeight="1">
      <c r="A968" s="41"/>
      <c r="B968" s="42"/>
      <c r="C968" s="216" t="s">
        <v>1048</v>
      </c>
      <c r="D968" s="216" t="s">
        <v>211</v>
      </c>
      <c r="E968" s="217" t="s">
        <v>3928</v>
      </c>
      <c r="F968" s="218" t="s">
        <v>3929</v>
      </c>
      <c r="G968" s="219" t="s">
        <v>214</v>
      </c>
      <c r="H968" s="220">
        <v>1</v>
      </c>
      <c r="I968" s="221"/>
      <c r="J968" s="222">
        <f>ROUND(I968*H968,2)</f>
        <v>0</v>
      </c>
      <c r="K968" s="218" t="s">
        <v>215</v>
      </c>
      <c r="L968" s="47"/>
      <c r="M968" s="223" t="s">
        <v>19</v>
      </c>
      <c r="N968" s="224" t="s">
        <v>42</v>
      </c>
      <c r="O968" s="87"/>
      <c r="P968" s="225">
        <f>O968*H968</f>
        <v>0</v>
      </c>
      <c r="Q968" s="225">
        <v>0.00018000000000000001</v>
      </c>
      <c r="R968" s="225">
        <f>Q968*H968</f>
        <v>0.00018000000000000001</v>
      </c>
      <c r="S968" s="225">
        <v>0</v>
      </c>
      <c r="T968" s="226">
        <f>S968*H968</f>
        <v>0</v>
      </c>
      <c r="U968" s="41"/>
      <c r="V968" s="41"/>
      <c r="W968" s="41"/>
      <c r="X968" s="41"/>
      <c r="Y968" s="41"/>
      <c r="Z968" s="41"/>
      <c r="AA968" s="41"/>
      <c r="AB968" s="41"/>
      <c r="AC968" s="41"/>
      <c r="AD968" s="41"/>
      <c r="AE968" s="41"/>
      <c r="AR968" s="227" t="s">
        <v>216</v>
      </c>
      <c r="AT968" s="227" t="s">
        <v>211</v>
      </c>
      <c r="AU968" s="227" t="s">
        <v>81</v>
      </c>
      <c r="AY968" s="20" t="s">
        <v>209</v>
      </c>
      <c r="BE968" s="228">
        <f>IF(N968="základní",J968,0)</f>
        <v>0</v>
      </c>
      <c r="BF968" s="228">
        <f>IF(N968="snížená",J968,0)</f>
        <v>0</v>
      </c>
      <c r="BG968" s="228">
        <f>IF(N968="zákl. přenesená",J968,0)</f>
        <v>0</v>
      </c>
      <c r="BH968" s="228">
        <f>IF(N968="sníž. přenesená",J968,0)</f>
        <v>0</v>
      </c>
      <c r="BI968" s="228">
        <f>IF(N968="nulová",J968,0)</f>
        <v>0</v>
      </c>
      <c r="BJ968" s="20" t="s">
        <v>79</v>
      </c>
      <c r="BK968" s="228">
        <f>ROUND(I968*H968,2)</f>
        <v>0</v>
      </c>
      <c r="BL968" s="20" t="s">
        <v>216</v>
      </c>
      <c r="BM968" s="227" t="s">
        <v>3930</v>
      </c>
    </row>
    <row r="969" s="2" customFormat="1">
      <c r="A969" s="41"/>
      <c r="B969" s="42"/>
      <c r="C969" s="43"/>
      <c r="D969" s="229" t="s">
        <v>218</v>
      </c>
      <c r="E969" s="43"/>
      <c r="F969" s="230" t="s">
        <v>3931</v>
      </c>
      <c r="G969" s="43"/>
      <c r="H969" s="43"/>
      <c r="I969" s="231"/>
      <c r="J969" s="43"/>
      <c r="K969" s="43"/>
      <c r="L969" s="47"/>
      <c r="M969" s="232"/>
      <c r="N969" s="233"/>
      <c r="O969" s="87"/>
      <c r="P969" s="87"/>
      <c r="Q969" s="87"/>
      <c r="R969" s="87"/>
      <c r="S969" s="87"/>
      <c r="T969" s="88"/>
      <c r="U969" s="41"/>
      <c r="V969" s="41"/>
      <c r="W969" s="41"/>
      <c r="X969" s="41"/>
      <c r="Y969" s="41"/>
      <c r="Z969" s="41"/>
      <c r="AA969" s="41"/>
      <c r="AB969" s="41"/>
      <c r="AC969" s="41"/>
      <c r="AD969" s="41"/>
      <c r="AE969" s="41"/>
      <c r="AT969" s="20" t="s">
        <v>218</v>
      </c>
      <c r="AU969" s="20" t="s">
        <v>81</v>
      </c>
    </row>
    <row r="970" s="13" customFormat="1">
      <c r="A970" s="13"/>
      <c r="B970" s="234"/>
      <c r="C970" s="235"/>
      <c r="D970" s="236" t="s">
        <v>220</v>
      </c>
      <c r="E970" s="237" t="s">
        <v>19</v>
      </c>
      <c r="F970" s="238" t="s">
        <v>221</v>
      </c>
      <c r="G970" s="235"/>
      <c r="H970" s="237" t="s">
        <v>19</v>
      </c>
      <c r="I970" s="239"/>
      <c r="J970" s="235"/>
      <c r="K970" s="235"/>
      <c r="L970" s="240"/>
      <c r="M970" s="241"/>
      <c r="N970" s="242"/>
      <c r="O970" s="242"/>
      <c r="P970" s="242"/>
      <c r="Q970" s="242"/>
      <c r="R970" s="242"/>
      <c r="S970" s="242"/>
      <c r="T970" s="24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T970" s="244" t="s">
        <v>220</v>
      </c>
      <c r="AU970" s="244" t="s">
        <v>81</v>
      </c>
      <c r="AV970" s="13" t="s">
        <v>79</v>
      </c>
      <c r="AW970" s="13" t="s">
        <v>32</v>
      </c>
      <c r="AX970" s="13" t="s">
        <v>71</v>
      </c>
      <c r="AY970" s="244" t="s">
        <v>209</v>
      </c>
    </row>
    <row r="971" s="13" customFormat="1">
      <c r="A971" s="13"/>
      <c r="B971" s="234"/>
      <c r="C971" s="235"/>
      <c r="D971" s="236" t="s">
        <v>220</v>
      </c>
      <c r="E971" s="237" t="s">
        <v>19</v>
      </c>
      <c r="F971" s="238" t="s">
        <v>3932</v>
      </c>
      <c r="G971" s="235"/>
      <c r="H971" s="237" t="s">
        <v>19</v>
      </c>
      <c r="I971" s="239"/>
      <c r="J971" s="235"/>
      <c r="K971" s="235"/>
      <c r="L971" s="240"/>
      <c r="M971" s="241"/>
      <c r="N971" s="242"/>
      <c r="O971" s="242"/>
      <c r="P971" s="242"/>
      <c r="Q971" s="242"/>
      <c r="R971" s="242"/>
      <c r="S971" s="242"/>
      <c r="T971" s="24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T971" s="244" t="s">
        <v>220</v>
      </c>
      <c r="AU971" s="244" t="s">
        <v>81</v>
      </c>
      <c r="AV971" s="13" t="s">
        <v>79</v>
      </c>
      <c r="AW971" s="13" t="s">
        <v>32</v>
      </c>
      <c r="AX971" s="13" t="s">
        <v>71</v>
      </c>
      <c r="AY971" s="244" t="s">
        <v>209</v>
      </c>
    </row>
    <row r="972" s="13" customFormat="1">
      <c r="A972" s="13"/>
      <c r="B972" s="234"/>
      <c r="C972" s="235"/>
      <c r="D972" s="236" t="s">
        <v>220</v>
      </c>
      <c r="E972" s="237" t="s">
        <v>19</v>
      </c>
      <c r="F972" s="238" t="s">
        <v>3933</v>
      </c>
      <c r="G972" s="235"/>
      <c r="H972" s="237" t="s">
        <v>19</v>
      </c>
      <c r="I972" s="239"/>
      <c r="J972" s="235"/>
      <c r="K972" s="235"/>
      <c r="L972" s="240"/>
      <c r="M972" s="241"/>
      <c r="N972" s="242"/>
      <c r="O972" s="242"/>
      <c r="P972" s="242"/>
      <c r="Q972" s="242"/>
      <c r="R972" s="242"/>
      <c r="S972" s="242"/>
      <c r="T972" s="24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T972" s="244" t="s">
        <v>220</v>
      </c>
      <c r="AU972" s="244" t="s">
        <v>81</v>
      </c>
      <c r="AV972" s="13" t="s">
        <v>79</v>
      </c>
      <c r="AW972" s="13" t="s">
        <v>32</v>
      </c>
      <c r="AX972" s="13" t="s">
        <v>71</v>
      </c>
      <c r="AY972" s="244" t="s">
        <v>209</v>
      </c>
    </row>
    <row r="973" s="14" customFormat="1">
      <c r="A973" s="14"/>
      <c r="B973" s="245"/>
      <c r="C973" s="246"/>
      <c r="D973" s="236" t="s">
        <v>220</v>
      </c>
      <c r="E973" s="247" t="s">
        <v>19</v>
      </c>
      <c r="F973" s="248" t="s">
        <v>79</v>
      </c>
      <c r="G973" s="246"/>
      <c r="H973" s="249">
        <v>1</v>
      </c>
      <c r="I973" s="250"/>
      <c r="J973" s="246"/>
      <c r="K973" s="246"/>
      <c r="L973" s="251"/>
      <c r="M973" s="252"/>
      <c r="N973" s="253"/>
      <c r="O973" s="253"/>
      <c r="P973" s="253"/>
      <c r="Q973" s="253"/>
      <c r="R973" s="253"/>
      <c r="S973" s="253"/>
      <c r="T973" s="25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T973" s="255" t="s">
        <v>220</v>
      </c>
      <c r="AU973" s="255" t="s">
        <v>81</v>
      </c>
      <c r="AV973" s="14" t="s">
        <v>81</v>
      </c>
      <c r="AW973" s="14" t="s">
        <v>32</v>
      </c>
      <c r="AX973" s="14" t="s">
        <v>79</v>
      </c>
      <c r="AY973" s="255" t="s">
        <v>209</v>
      </c>
    </row>
    <row r="974" s="2" customFormat="1" ht="16.5" customHeight="1">
      <c r="A974" s="41"/>
      <c r="B974" s="42"/>
      <c r="C974" s="278" t="s">
        <v>1055</v>
      </c>
      <c r="D974" s="278" t="s">
        <v>681</v>
      </c>
      <c r="E974" s="279" t="s">
        <v>3934</v>
      </c>
      <c r="F974" s="280" t="s">
        <v>3935</v>
      </c>
      <c r="G974" s="281" t="s">
        <v>214</v>
      </c>
      <c r="H974" s="282">
        <v>1</v>
      </c>
      <c r="I974" s="283"/>
      <c r="J974" s="284">
        <f>ROUND(I974*H974,2)</f>
        <v>0</v>
      </c>
      <c r="K974" s="280" t="s">
        <v>215</v>
      </c>
      <c r="L974" s="285"/>
      <c r="M974" s="286" t="s">
        <v>19</v>
      </c>
      <c r="N974" s="287" t="s">
        <v>42</v>
      </c>
      <c r="O974" s="87"/>
      <c r="P974" s="225">
        <f>O974*H974</f>
        <v>0</v>
      </c>
      <c r="Q974" s="225">
        <v>0.012</v>
      </c>
      <c r="R974" s="225">
        <f>Q974*H974</f>
        <v>0.012</v>
      </c>
      <c r="S974" s="225">
        <v>0</v>
      </c>
      <c r="T974" s="226">
        <f>S974*H974</f>
        <v>0</v>
      </c>
      <c r="U974" s="41"/>
      <c r="V974" s="41"/>
      <c r="W974" s="41"/>
      <c r="X974" s="41"/>
      <c r="Y974" s="41"/>
      <c r="Z974" s="41"/>
      <c r="AA974" s="41"/>
      <c r="AB974" s="41"/>
      <c r="AC974" s="41"/>
      <c r="AD974" s="41"/>
      <c r="AE974" s="41"/>
      <c r="AR974" s="227" t="s">
        <v>250</v>
      </c>
      <c r="AT974" s="227" t="s">
        <v>681</v>
      </c>
      <c r="AU974" s="227" t="s">
        <v>81</v>
      </c>
      <c r="AY974" s="20" t="s">
        <v>209</v>
      </c>
      <c r="BE974" s="228">
        <f>IF(N974="základní",J974,0)</f>
        <v>0</v>
      </c>
      <c r="BF974" s="228">
        <f>IF(N974="snížená",J974,0)</f>
        <v>0</v>
      </c>
      <c r="BG974" s="228">
        <f>IF(N974="zákl. přenesená",J974,0)</f>
        <v>0</v>
      </c>
      <c r="BH974" s="228">
        <f>IF(N974="sníž. přenesená",J974,0)</f>
        <v>0</v>
      </c>
      <c r="BI974" s="228">
        <f>IF(N974="nulová",J974,0)</f>
        <v>0</v>
      </c>
      <c r="BJ974" s="20" t="s">
        <v>79</v>
      </c>
      <c r="BK974" s="228">
        <f>ROUND(I974*H974,2)</f>
        <v>0</v>
      </c>
      <c r="BL974" s="20" t="s">
        <v>216</v>
      </c>
      <c r="BM974" s="227" t="s">
        <v>3936</v>
      </c>
    </row>
    <row r="975" s="2" customFormat="1" ht="16.5" customHeight="1">
      <c r="A975" s="41"/>
      <c r="B975" s="42"/>
      <c r="C975" s="278" t="s">
        <v>1060</v>
      </c>
      <c r="D975" s="278" t="s">
        <v>681</v>
      </c>
      <c r="E975" s="279" t="s">
        <v>3937</v>
      </c>
      <c r="F975" s="280" t="s">
        <v>3938</v>
      </c>
      <c r="G975" s="281" t="s">
        <v>214</v>
      </c>
      <c r="H975" s="282">
        <v>1</v>
      </c>
      <c r="I975" s="283"/>
      <c r="J975" s="284">
        <f>ROUND(I975*H975,2)</f>
        <v>0</v>
      </c>
      <c r="K975" s="280" t="s">
        <v>19</v>
      </c>
      <c r="L975" s="285"/>
      <c r="M975" s="286" t="s">
        <v>19</v>
      </c>
      <c r="N975" s="287" t="s">
        <v>42</v>
      </c>
      <c r="O975" s="87"/>
      <c r="P975" s="225">
        <f>O975*H975</f>
        <v>0</v>
      </c>
      <c r="Q975" s="225">
        <v>0</v>
      </c>
      <c r="R975" s="225">
        <f>Q975*H975</f>
        <v>0</v>
      </c>
      <c r="S975" s="225">
        <v>0</v>
      </c>
      <c r="T975" s="226">
        <f>S975*H975</f>
        <v>0</v>
      </c>
      <c r="U975" s="41"/>
      <c r="V975" s="41"/>
      <c r="W975" s="41"/>
      <c r="X975" s="41"/>
      <c r="Y975" s="41"/>
      <c r="Z975" s="41"/>
      <c r="AA975" s="41"/>
      <c r="AB975" s="41"/>
      <c r="AC975" s="41"/>
      <c r="AD975" s="41"/>
      <c r="AE975" s="41"/>
      <c r="AR975" s="227" t="s">
        <v>3939</v>
      </c>
      <c r="AT975" s="227" t="s">
        <v>681</v>
      </c>
      <c r="AU975" s="227" t="s">
        <v>81</v>
      </c>
      <c r="AY975" s="20" t="s">
        <v>209</v>
      </c>
      <c r="BE975" s="228">
        <f>IF(N975="základní",J975,0)</f>
        <v>0</v>
      </c>
      <c r="BF975" s="228">
        <f>IF(N975="snížená",J975,0)</f>
        <v>0</v>
      </c>
      <c r="BG975" s="228">
        <f>IF(N975="zákl. přenesená",J975,0)</f>
        <v>0</v>
      </c>
      <c r="BH975" s="228">
        <f>IF(N975="sníž. přenesená",J975,0)</f>
        <v>0</v>
      </c>
      <c r="BI975" s="228">
        <f>IF(N975="nulová",J975,0)</f>
        <v>0</v>
      </c>
      <c r="BJ975" s="20" t="s">
        <v>79</v>
      </c>
      <c r="BK975" s="228">
        <f>ROUND(I975*H975,2)</f>
        <v>0</v>
      </c>
      <c r="BL975" s="20" t="s">
        <v>592</v>
      </c>
      <c r="BM975" s="227" t="s">
        <v>3940</v>
      </c>
    </row>
    <row r="976" s="2" customFormat="1" ht="24.15" customHeight="1">
      <c r="A976" s="41"/>
      <c r="B976" s="42"/>
      <c r="C976" s="216" t="s">
        <v>1066</v>
      </c>
      <c r="D976" s="216" t="s">
        <v>211</v>
      </c>
      <c r="E976" s="217" t="s">
        <v>3941</v>
      </c>
      <c r="F976" s="218" t="s">
        <v>3942</v>
      </c>
      <c r="G976" s="219" t="s">
        <v>299</v>
      </c>
      <c r="H976" s="220">
        <v>0.14000000000000001</v>
      </c>
      <c r="I976" s="221"/>
      <c r="J976" s="222">
        <f>ROUND(I976*H976,2)</f>
        <v>0</v>
      </c>
      <c r="K976" s="218" t="s">
        <v>215</v>
      </c>
      <c r="L976" s="47"/>
      <c r="M976" s="223" t="s">
        <v>19</v>
      </c>
      <c r="N976" s="224" t="s">
        <v>42</v>
      </c>
      <c r="O976" s="87"/>
      <c r="P976" s="225">
        <f>O976*H976</f>
        <v>0</v>
      </c>
      <c r="Q976" s="225">
        <v>0.0010499999999999999</v>
      </c>
      <c r="R976" s="225">
        <f>Q976*H976</f>
        <v>0.000147</v>
      </c>
      <c r="S976" s="225">
        <v>0.0061999999999999998</v>
      </c>
      <c r="T976" s="226">
        <f>S976*H976</f>
        <v>0.00086800000000000006</v>
      </c>
      <c r="U976" s="41"/>
      <c r="V976" s="41"/>
      <c r="W976" s="41"/>
      <c r="X976" s="41"/>
      <c r="Y976" s="41"/>
      <c r="Z976" s="41"/>
      <c r="AA976" s="41"/>
      <c r="AB976" s="41"/>
      <c r="AC976" s="41"/>
      <c r="AD976" s="41"/>
      <c r="AE976" s="41"/>
      <c r="AR976" s="227" t="s">
        <v>216</v>
      </c>
      <c r="AT976" s="227" t="s">
        <v>211</v>
      </c>
      <c r="AU976" s="227" t="s">
        <v>81</v>
      </c>
      <c r="AY976" s="20" t="s">
        <v>209</v>
      </c>
      <c r="BE976" s="228">
        <f>IF(N976="základní",J976,0)</f>
        <v>0</v>
      </c>
      <c r="BF976" s="228">
        <f>IF(N976="snížená",J976,0)</f>
        <v>0</v>
      </c>
      <c r="BG976" s="228">
        <f>IF(N976="zákl. přenesená",J976,0)</f>
        <v>0</v>
      </c>
      <c r="BH976" s="228">
        <f>IF(N976="sníž. přenesená",J976,0)</f>
        <v>0</v>
      </c>
      <c r="BI976" s="228">
        <f>IF(N976="nulová",J976,0)</f>
        <v>0</v>
      </c>
      <c r="BJ976" s="20" t="s">
        <v>79</v>
      </c>
      <c r="BK976" s="228">
        <f>ROUND(I976*H976,2)</f>
        <v>0</v>
      </c>
      <c r="BL976" s="20" t="s">
        <v>216</v>
      </c>
      <c r="BM976" s="227" t="s">
        <v>3943</v>
      </c>
    </row>
    <row r="977" s="2" customFormat="1">
      <c r="A977" s="41"/>
      <c r="B977" s="42"/>
      <c r="C977" s="43"/>
      <c r="D977" s="229" t="s">
        <v>218</v>
      </c>
      <c r="E977" s="43"/>
      <c r="F977" s="230" t="s">
        <v>3944</v>
      </c>
      <c r="G977" s="43"/>
      <c r="H977" s="43"/>
      <c r="I977" s="231"/>
      <c r="J977" s="43"/>
      <c r="K977" s="43"/>
      <c r="L977" s="47"/>
      <c r="M977" s="232"/>
      <c r="N977" s="233"/>
      <c r="O977" s="87"/>
      <c r="P977" s="87"/>
      <c r="Q977" s="87"/>
      <c r="R977" s="87"/>
      <c r="S977" s="87"/>
      <c r="T977" s="88"/>
      <c r="U977" s="41"/>
      <c r="V977" s="41"/>
      <c r="W977" s="41"/>
      <c r="X977" s="41"/>
      <c r="Y977" s="41"/>
      <c r="Z977" s="41"/>
      <c r="AA977" s="41"/>
      <c r="AB977" s="41"/>
      <c r="AC977" s="41"/>
      <c r="AD977" s="41"/>
      <c r="AE977" s="41"/>
      <c r="AT977" s="20" t="s">
        <v>218</v>
      </c>
      <c r="AU977" s="20" t="s">
        <v>81</v>
      </c>
    </row>
    <row r="978" s="13" customFormat="1">
      <c r="A978" s="13"/>
      <c r="B978" s="234"/>
      <c r="C978" s="235"/>
      <c r="D978" s="236" t="s">
        <v>220</v>
      </c>
      <c r="E978" s="237" t="s">
        <v>19</v>
      </c>
      <c r="F978" s="238" t="s">
        <v>3945</v>
      </c>
      <c r="G978" s="235"/>
      <c r="H978" s="237" t="s">
        <v>19</v>
      </c>
      <c r="I978" s="239"/>
      <c r="J978" s="235"/>
      <c r="K978" s="235"/>
      <c r="L978" s="240"/>
      <c r="M978" s="241"/>
      <c r="N978" s="242"/>
      <c r="O978" s="242"/>
      <c r="P978" s="242"/>
      <c r="Q978" s="242"/>
      <c r="R978" s="242"/>
      <c r="S978" s="242"/>
      <c r="T978" s="24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T978" s="244" t="s">
        <v>220</v>
      </c>
      <c r="AU978" s="244" t="s">
        <v>81</v>
      </c>
      <c r="AV978" s="13" t="s">
        <v>79</v>
      </c>
      <c r="AW978" s="13" t="s">
        <v>32</v>
      </c>
      <c r="AX978" s="13" t="s">
        <v>71</v>
      </c>
      <c r="AY978" s="244" t="s">
        <v>209</v>
      </c>
    </row>
    <row r="979" s="13" customFormat="1">
      <c r="A979" s="13"/>
      <c r="B979" s="234"/>
      <c r="C979" s="235"/>
      <c r="D979" s="236" t="s">
        <v>220</v>
      </c>
      <c r="E979" s="237" t="s">
        <v>19</v>
      </c>
      <c r="F979" s="238" t="s">
        <v>3946</v>
      </c>
      <c r="G979" s="235"/>
      <c r="H979" s="237" t="s">
        <v>19</v>
      </c>
      <c r="I979" s="239"/>
      <c r="J979" s="235"/>
      <c r="K979" s="235"/>
      <c r="L979" s="240"/>
      <c r="M979" s="241"/>
      <c r="N979" s="242"/>
      <c r="O979" s="242"/>
      <c r="P979" s="242"/>
      <c r="Q979" s="242"/>
      <c r="R979" s="242"/>
      <c r="S979" s="242"/>
      <c r="T979" s="24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T979" s="244" t="s">
        <v>220</v>
      </c>
      <c r="AU979" s="244" t="s">
        <v>81</v>
      </c>
      <c r="AV979" s="13" t="s">
        <v>79</v>
      </c>
      <c r="AW979" s="13" t="s">
        <v>32</v>
      </c>
      <c r="AX979" s="13" t="s">
        <v>71</v>
      </c>
      <c r="AY979" s="244" t="s">
        <v>209</v>
      </c>
    </row>
    <row r="980" s="14" customFormat="1">
      <c r="A980" s="14"/>
      <c r="B980" s="245"/>
      <c r="C980" s="246"/>
      <c r="D980" s="236" t="s">
        <v>220</v>
      </c>
      <c r="E980" s="247" t="s">
        <v>19</v>
      </c>
      <c r="F980" s="248" t="s">
        <v>3947</v>
      </c>
      <c r="G980" s="246"/>
      <c r="H980" s="249">
        <v>0.14000000000000001</v>
      </c>
      <c r="I980" s="250"/>
      <c r="J980" s="246"/>
      <c r="K980" s="246"/>
      <c r="L980" s="251"/>
      <c r="M980" s="252"/>
      <c r="N980" s="253"/>
      <c r="O980" s="253"/>
      <c r="P980" s="253"/>
      <c r="Q980" s="253"/>
      <c r="R980" s="253"/>
      <c r="S980" s="253"/>
      <c r="T980" s="25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T980" s="255" t="s">
        <v>220</v>
      </c>
      <c r="AU980" s="255" t="s">
        <v>81</v>
      </c>
      <c r="AV980" s="14" t="s">
        <v>81</v>
      </c>
      <c r="AW980" s="14" t="s">
        <v>32</v>
      </c>
      <c r="AX980" s="14" t="s">
        <v>79</v>
      </c>
      <c r="AY980" s="255" t="s">
        <v>209</v>
      </c>
    </row>
    <row r="981" s="2" customFormat="1" ht="24.15" customHeight="1">
      <c r="A981" s="41"/>
      <c r="B981" s="42"/>
      <c r="C981" s="216" t="s">
        <v>1074</v>
      </c>
      <c r="D981" s="216" t="s">
        <v>211</v>
      </c>
      <c r="E981" s="217" t="s">
        <v>3948</v>
      </c>
      <c r="F981" s="218" t="s">
        <v>3949</v>
      </c>
      <c r="G981" s="219" t="s">
        <v>299</v>
      </c>
      <c r="H981" s="220">
        <v>0.59999999999999998</v>
      </c>
      <c r="I981" s="221"/>
      <c r="J981" s="222">
        <f>ROUND(I981*H981,2)</f>
        <v>0</v>
      </c>
      <c r="K981" s="218" t="s">
        <v>215</v>
      </c>
      <c r="L981" s="47"/>
      <c r="M981" s="223" t="s">
        <v>19</v>
      </c>
      <c r="N981" s="224" t="s">
        <v>42</v>
      </c>
      <c r="O981" s="87"/>
      <c r="P981" s="225">
        <f>O981*H981</f>
        <v>0</v>
      </c>
      <c r="Q981" s="225">
        <v>0.0012800000000000001</v>
      </c>
      <c r="R981" s="225">
        <f>Q981*H981</f>
        <v>0.00076800000000000002</v>
      </c>
      <c r="S981" s="225">
        <v>0.021000000000000001</v>
      </c>
      <c r="T981" s="226">
        <f>S981*H981</f>
        <v>0.0126</v>
      </c>
      <c r="U981" s="41"/>
      <c r="V981" s="41"/>
      <c r="W981" s="41"/>
      <c r="X981" s="41"/>
      <c r="Y981" s="41"/>
      <c r="Z981" s="41"/>
      <c r="AA981" s="41"/>
      <c r="AB981" s="41"/>
      <c r="AC981" s="41"/>
      <c r="AD981" s="41"/>
      <c r="AE981" s="41"/>
      <c r="AR981" s="227" t="s">
        <v>216</v>
      </c>
      <c r="AT981" s="227" t="s">
        <v>211</v>
      </c>
      <c r="AU981" s="227" t="s">
        <v>81</v>
      </c>
      <c r="AY981" s="20" t="s">
        <v>209</v>
      </c>
      <c r="BE981" s="228">
        <f>IF(N981="základní",J981,0)</f>
        <v>0</v>
      </c>
      <c r="BF981" s="228">
        <f>IF(N981="snížená",J981,0)</f>
        <v>0</v>
      </c>
      <c r="BG981" s="228">
        <f>IF(N981="zákl. přenesená",J981,0)</f>
        <v>0</v>
      </c>
      <c r="BH981" s="228">
        <f>IF(N981="sníž. přenesená",J981,0)</f>
        <v>0</v>
      </c>
      <c r="BI981" s="228">
        <f>IF(N981="nulová",J981,0)</f>
        <v>0</v>
      </c>
      <c r="BJ981" s="20" t="s">
        <v>79</v>
      </c>
      <c r="BK981" s="228">
        <f>ROUND(I981*H981,2)</f>
        <v>0</v>
      </c>
      <c r="BL981" s="20" t="s">
        <v>216</v>
      </c>
      <c r="BM981" s="227" t="s">
        <v>3950</v>
      </c>
    </row>
    <row r="982" s="2" customFormat="1">
      <c r="A982" s="41"/>
      <c r="B982" s="42"/>
      <c r="C982" s="43"/>
      <c r="D982" s="229" t="s">
        <v>218</v>
      </c>
      <c r="E982" s="43"/>
      <c r="F982" s="230" t="s">
        <v>3951</v>
      </c>
      <c r="G982" s="43"/>
      <c r="H982" s="43"/>
      <c r="I982" s="231"/>
      <c r="J982" s="43"/>
      <c r="K982" s="43"/>
      <c r="L982" s="47"/>
      <c r="M982" s="232"/>
      <c r="N982" s="233"/>
      <c r="O982" s="87"/>
      <c r="P982" s="87"/>
      <c r="Q982" s="87"/>
      <c r="R982" s="87"/>
      <c r="S982" s="87"/>
      <c r="T982" s="88"/>
      <c r="U982" s="41"/>
      <c r="V982" s="41"/>
      <c r="W982" s="41"/>
      <c r="X982" s="41"/>
      <c r="Y982" s="41"/>
      <c r="Z982" s="41"/>
      <c r="AA982" s="41"/>
      <c r="AB982" s="41"/>
      <c r="AC982" s="41"/>
      <c r="AD982" s="41"/>
      <c r="AE982" s="41"/>
      <c r="AT982" s="20" t="s">
        <v>218</v>
      </c>
      <c r="AU982" s="20" t="s">
        <v>81</v>
      </c>
    </row>
    <row r="983" s="13" customFormat="1">
      <c r="A983" s="13"/>
      <c r="B983" s="234"/>
      <c r="C983" s="235"/>
      <c r="D983" s="236" t="s">
        <v>220</v>
      </c>
      <c r="E983" s="237" t="s">
        <v>19</v>
      </c>
      <c r="F983" s="238" t="s">
        <v>3945</v>
      </c>
      <c r="G983" s="235"/>
      <c r="H983" s="237" t="s">
        <v>19</v>
      </c>
      <c r="I983" s="239"/>
      <c r="J983" s="235"/>
      <c r="K983" s="235"/>
      <c r="L983" s="240"/>
      <c r="M983" s="241"/>
      <c r="N983" s="242"/>
      <c r="O983" s="242"/>
      <c r="P983" s="242"/>
      <c r="Q983" s="242"/>
      <c r="R983" s="242"/>
      <c r="S983" s="242"/>
      <c r="T983" s="24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T983" s="244" t="s">
        <v>220</v>
      </c>
      <c r="AU983" s="244" t="s">
        <v>81</v>
      </c>
      <c r="AV983" s="13" t="s">
        <v>79</v>
      </c>
      <c r="AW983" s="13" t="s">
        <v>32</v>
      </c>
      <c r="AX983" s="13" t="s">
        <v>71</v>
      </c>
      <c r="AY983" s="244" t="s">
        <v>209</v>
      </c>
    </row>
    <row r="984" s="13" customFormat="1">
      <c r="A984" s="13"/>
      <c r="B984" s="234"/>
      <c r="C984" s="235"/>
      <c r="D984" s="236" t="s">
        <v>220</v>
      </c>
      <c r="E984" s="237" t="s">
        <v>19</v>
      </c>
      <c r="F984" s="238" t="s">
        <v>3952</v>
      </c>
      <c r="G984" s="235"/>
      <c r="H984" s="237" t="s">
        <v>19</v>
      </c>
      <c r="I984" s="239"/>
      <c r="J984" s="235"/>
      <c r="K984" s="235"/>
      <c r="L984" s="240"/>
      <c r="M984" s="241"/>
      <c r="N984" s="242"/>
      <c r="O984" s="242"/>
      <c r="P984" s="242"/>
      <c r="Q984" s="242"/>
      <c r="R984" s="242"/>
      <c r="S984" s="242"/>
      <c r="T984" s="24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T984" s="244" t="s">
        <v>220</v>
      </c>
      <c r="AU984" s="244" t="s">
        <v>81</v>
      </c>
      <c r="AV984" s="13" t="s">
        <v>79</v>
      </c>
      <c r="AW984" s="13" t="s">
        <v>32</v>
      </c>
      <c r="AX984" s="13" t="s">
        <v>71</v>
      </c>
      <c r="AY984" s="244" t="s">
        <v>209</v>
      </c>
    </row>
    <row r="985" s="14" customFormat="1">
      <c r="A985" s="14"/>
      <c r="B985" s="245"/>
      <c r="C985" s="246"/>
      <c r="D985" s="236" t="s">
        <v>220</v>
      </c>
      <c r="E985" s="247" t="s">
        <v>19</v>
      </c>
      <c r="F985" s="248" t="s">
        <v>3953</v>
      </c>
      <c r="G985" s="246"/>
      <c r="H985" s="249">
        <v>0.59999999999999998</v>
      </c>
      <c r="I985" s="250"/>
      <c r="J985" s="246"/>
      <c r="K985" s="246"/>
      <c r="L985" s="251"/>
      <c r="M985" s="252"/>
      <c r="N985" s="253"/>
      <c r="O985" s="253"/>
      <c r="P985" s="253"/>
      <c r="Q985" s="253"/>
      <c r="R985" s="253"/>
      <c r="S985" s="253"/>
      <c r="T985" s="25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T985" s="255" t="s">
        <v>220</v>
      </c>
      <c r="AU985" s="255" t="s">
        <v>81</v>
      </c>
      <c r="AV985" s="14" t="s">
        <v>81</v>
      </c>
      <c r="AW985" s="14" t="s">
        <v>32</v>
      </c>
      <c r="AX985" s="14" t="s">
        <v>79</v>
      </c>
      <c r="AY985" s="255" t="s">
        <v>209</v>
      </c>
    </row>
    <row r="986" s="2" customFormat="1" ht="24.15" customHeight="1">
      <c r="A986" s="41"/>
      <c r="B986" s="42"/>
      <c r="C986" s="216" t="s">
        <v>1080</v>
      </c>
      <c r="D986" s="216" t="s">
        <v>211</v>
      </c>
      <c r="E986" s="217" t="s">
        <v>3954</v>
      </c>
      <c r="F986" s="218" t="s">
        <v>3955</v>
      </c>
      <c r="G986" s="219" t="s">
        <v>299</v>
      </c>
      <c r="H986" s="220">
        <v>1.2</v>
      </c>
      <c r="I986" s="221"/>
      <c r="J986" s="222">
        <f>ROUND(I986*H986,2)</f>
        <v>0</v>
      </c>
      <c r="K986" s="218" t="s">
        <v>215</v>
      </c>
      <c r="L986" s="47"/>
      <c r="M986" s="223" t="s">
        <v>19</v>
      </c>
      <c r="N986" s="224" t="s">
        <v>42</v>
      </c>
      <c r="O986" s="87"/>
      <c r="P986" s="225">
        <f>O986*H986</f>
        <v>0</v>
      </c>
      <c r="Q986" s="225">
        <v>0.0027899999999999999</v>
      </c>
      <c r="R986" s="225">
        <f>Q986*H986</f>
        <v>0.0033479999999999998</v>
      </c>
      <c r="S986" s="225">
        <v>0.056000000000000001</v>
      </c>
      <c r="T986" s="226">
        <f>S986*H986</f>
        <v>0.067199999999999996</v>
      </c>
      <c r="U986" s="41"/>
      <c r="V986" s="41"/>
      <c r="W986" s="41"/>
      <c r="X986" s="41"/>
      <c r="Y986" s="41"/>
      <c r="Z986" s="41"/>
      <c r="AA986" s="41"/>
      <c r="AB986" s="41"/>
      <c r="AC986" s="41"/>
      <c r="AD986" s="41"/>
      <c r="AE986" s="41"/>
      <c r="AR986" s="227" t="s">
        <v>216</v>
      </c>
      <c r="AT986" s="227" t="s">
        <v>211</v>
      </c>
      <c r="AU986" s="227" t="s">
        <v>81</v>
      </c>
      <c r="AY986" s="20" t="s">
        <v>209</v>
      </c>
      <c r="BE986" s="228">
        <f>IF(N986="základní",J986,0)</f>
        <v>0</v>
      </c>
      <c r="BF986" s="228">
        <f>IF(N986="snížená",J986,0)</f>
        <v>0</v>
      </c>
      <c r="BG986" s="228">
        <f>IF(N986="zákl. přenesená",J986,0)</f>
        <v>0</v>
      </c>
      <c r="BH986" s="228">
        <f>IF(N986="sníž. přenesená",J986,0)</f>
        <v>0</v>
      </c>
      <c r="BI986" s="228">
        <f>IF(N986="nulová",J986,0)</f>
        <v>0</v>
      </c>
      <c r="BJ986" s="20" t="s">
        <v>79</v>
      </c>
      <c r="BK986" s="228">
        <f>ROUND(I986*H986,2)</f>
        <v>0</v>
      </c>
      <c r="BL986" s="20" t="s">
        <v>216</v>
      </c>
      <c r="BM986" s="227" t="s">
        <v>3956</v>
      </c>
    </row>
    <row r="987" s="2" customFormat="1">
      <c r="A987" s="41"/>
      <c r="B987" s="42"/>
      <c r="C987" s="43"/>
      <c r="D987" s="229" t="s">
        <v>218</v>
      </c>
      <c r="E987" s="43"/>
      <c r="F987" s="230" t="s">
        <v>3957</v>
      </c>
      <c r="G987" s="43"/>
      <c r="H987" s="43"/>
      <c r="I987" s="231"/>
      <c r="J987" s="43"/>
      <c r="K987" s="43"/>
      <c r="L987" s="47"/>
      <c r="M987" s="232"/>
      <c r="N987" s="233"/>
      <c r="O987" s="87"/>
      <c r="P987" s="87"/>
      <c r="Q987" s="87"/>
      <c r="R987" s="87"/>
      <c r="S987" s="87"/>
      <c r="T987" s="88"/>
      <c r="U987" s="41"/>
      <c r="V987" s="41"/>
      <c r="W987" s="41"/>
      <c r="X987" s="41"/>
      <c r="Y987" s="41"/>
      <c r="Z987" s="41"/>
      <c r="AA987" s="41"/>
      <c r="AB987" s="41"/>
      <c r="AC987" s="41"/>
      <c r="AD987" s="41"/>
      <c r="AE987" s="41"/>
      <c r="AT987" s="20" t="s">
        <v>218</v>
      </c>
      <c r="AU987" s="20" t="s">
        <v>81</v>
      </c>
    </row>
    <row r="988" s="13" customFormat="1">
      <c r="A988" s="13"/>
      <c r="B988" s="234"/>
      <c r="C988" s="235"/>
      <c r="D988" s="236" t="s">
        <v>220</v>
      </c>
      <c r="E988" s="237" t="s">
        <v>19</v>
      </c>
      <c r="F988" s="238" t="s">
        <v>3945</v>
      </c>
      <c r="G988" s="235"/>
      <c r="H988" s="237" t="s">
        <v>19</v>
      </c>
      <c r="I988" s="239"/>
      <c r="J988" s="235"/>
      <c r="K988" s="235"/>
      <c r="L988" s="240"/>
      <c r="M988" s="241"/>
      <c r="N988" s="242"/>
      <c r="O988" s="242"/>
      <c r="P988" s="242"/>
      <c r="Q988" s="242"/>
      <c r="R988" s="242"/>
      <c r="S988" s="242"/>
      <c r="T988" s="24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T988" s="244" t="s">
        <v>220</v>
      </c>
      <c r="AU988" s="244" t="s">
        <v>81</v>
      </c>
      <c r="AV988" s="13" t="s">
        <v>79</v>
      </c>
      <c r="AW988" s="13" t="s">
        <v>32</v>
      </c>
      <c r="AX988" s="13" t="s">
        <v>71</v>
      </c>
      <c r="AY988" s="244" t="s">
        <v>209</v>
      </c>
    </row>
    <row r="989" s="13" customFormat="1">
      <c r="A989" s="13"/>
      <c r="B989" s="234"/>
      <c r="C989" s="235"/>
      <c r="D989" s="236" t="s">
        <v>220</v>
      </c>
      <c r="E989" s="237" t="s">
        <v>19</v>
      </c>
      <c r="F989" s="238" t="s">
        <v>3958</v>
      </c>
      <c r="G989" s="235"/>
      <c r="H989" s="237" t="s">
        <v>19</v>
      </c>
      <c r="I989" s="239"/>
      <c r="J989" s="235"/>
      <c r="K989" s="235"/>
      <c r="L989" s="240"/>
      <c r="M989" s="241"/>
      <c r="N989" s="242"/>
      <c r="O989" s="242"/>
      <c r="P989" s="242"/>
      <c r="Q989" s="242"/>
      <c r="R989" s="242"/>
      <c r="S989" s="242"/>
      <c r="T989" s="24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T989" s="244" t="s">
        <v>220</v>
      </c>
      <c r="AU989" s="244" t="s">
        <v>81</v>
      </c>
      <c r="AV989" s="13" t="s">
        <v>79</v>
      </c>
      <c r="AW989" s="13" t="s">
        <v>32</v>
      </c>
      <c r="AX989" s="13" t="s">
        <v>71</v>
      </c>
      <c r="AY989" s="244" t="s">
        <v>209</v>
      </c>
    </row>
    <row r="990" s="14" customFormat="1">
      <c r="A990" s="14"/>
      <c r="B990" s="245"/>
      <c r="C990" s="246"/>
      <c r="D990" s="236" t="s">
        <v>220</v>
      </c>
      <c r="E990" s="247" t="s">
        <v>19</v>
      </c>
      <c r="F990" s="248" t="s">
        <v>3959</v>
      </c>
      <c r="G990" s="246"/>
      <c r="H990" s="249">
        <v>1.2</v>
      </c>
      <c r="I990" s="250"/>
      <c r="J990" s="246"/>
      <c r="K990" s="246"/>
      <c r="L990" s="251"/>
      <c r="M990" s="252"/>
      <c r="N990" s="253"/>
      <c r="O990" s="253"/>
      <c r="P990" s="253"/>
      <c r="Q990" s="253"/>
      <c r="R990" s="253"/>
      <c r="S990" s="253"/>
      <c r="T990" s="25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T990" s="255" t="s">
        <v>220</v>
      </c>
      <c r="AU990" s="255" t="s">
        <v>81</v>
      </c>
      <c r="AV990" s="14" t="s">
        <v>81</v>
      </c>
      <c r="AW990" s="14" t="s">
        <v>32</v>
      </c>
      <c r="AX990" s="14" t="s">
        <v>79</v>
      </c>
      <c r="AY990" s="255" t="s">
        <v>209</v>
      </c>
    </row>
    <row r="991" s="2" customFormat="1" ht="24.15" customHeight="1">
      <c r="A991" s="41"/>
      <c r="B991" s="42"/>
      <c r="C991" s="216" t="s">
        <v>1085</v>
      </c>
      <c r="D991" s="216" t="s">
        <v>211</v>
      </c>
      <c r="E991" s="217" t="s">
        <v>3960</v>
      </c>
      <c r="F991" s="218" t="s">
        <v>3961</v>
      </c>
      <c r="G991" s="219" t="s">
        <v>299</v>
      </c>
      <c r="H991" s="220">
        <v>2.46</v>
      </c>
      <c r="I991" s="221"/>
      <c r="J991" s="222">
        <f>ROUND(I991*H991,2)</f>
        <v>0</v>
      </c>
      <c r="K991" s="218" t="s">
        <v>215</v>
      </c>
      <c r="L991" s="47"/>
      <c r="M991" s="223" t="s">
        <v>19</v>
      </c>
      <c r="N991" s="224" t="s">
        <v>42</v>
      </c>
      <c r="O991" s="87"/>
      <c r="P991" s="225">
        <f>O991*H991</f>
        <v>0</v>
      </c>
      <c r="Q991" s="225">
        <v>0.00316</v>
      </c>
      <c r="R991" s="225">
        <f>Q991*H991</f>
        <v>0.0077736000000000003</v>
      </c>
      <c r="S991" s="225">
        <v>0.069000000000000006</v>
      </c>
      <c r="T991" s="226">
        <f>S991*H991</f>
        <v>0.16974</v>
      </c>
      <c r="U991" s="41"/>
      <c r="V991" s="41"/>
      <c r="W991" s="41"/>
      <c r="X991" s="41"/>
      <c r="Y991" s="41"/>
      <c r="Z991" s="41"/>
      <c r="AA991" s="41"/>
      <c r="AB991" s="41"/>
      <c r="AC991" s="41"/>
      <c r="AD991" s="41"/>
      <c r="AE991" s="41"/>
      <c r="AR991" s="227" t="s">
        <v>216</v>
      </c>
      <c r="AT991" s="227" t="s">
        <v>211</v>
      </c>
      <c r="AU991" s="227" t="s">
        <v>81</v>
      </c>
      <c r="AY991" s="20" t="s">
        <v>209</v>
      </c>
      <c r="BE991" s="228">
        <f>IF(N991="základní",J991,0)</f>
        <v>0</v>
      </c>
      <c r="BF991" s="228">
        <f>IF(N991="snížená",J991,0)</f>
        <v>0</v>
      </c>
      <c r="BG991" s="228">
        <f>IF(N991="zákl. přenesená",J991,0)</f>
        <v>0</v>
      </c>
      <c r="BH991" s="228">
        <f>IF(N991="sníž. přenesená",J991,0)</f>
        <v>0</v>
      </c>
      <c r="BI991" s="228">
        <f>IF(N991="nulová",J991,0)</f>
        <v>0</v>
      </c>
      <c r="BJ991" s="20" t="s">
        <v>79</v>
      </c>
      <c r="BK991" s="228">
        <f>ROUND(I991*H991,2)</f>
        <v>0</v>
      </c>
      <c r="BL991" s="20" t="s">
        <v>216</v>
      </c>
      <c r="BM991" s="227" t="s">
        <v>3962</v>
      </c>
    </row>
    <row r="992" s="2" customFormat="1">
      <c r="A992" s="41"/>
      <c r="B992" s="42"/>
      <c r="C992" s="43"/>
      <c r="D992" s="229" t="s">
        <v>218</v>
      </c>
      <c r="E992" s="43"/>
      <c r="F992" s="230" t="s">
        <v>3963</v>
      </c>
      <c r="G992" s="43"/>
      <c r="H992" s="43"/>
      <c r="I992" s="231"/>
      <c r="J992" s="43"/>
      <c r="K992" s="43"/>
      <c r="L992" s="47"/>
      <c r="M992" s="232"/>
      <c r="N992" s="233"/>
      <c r="O992" s="87"/>
      <c r="P992" s="87"/>
      <c r="Q992" s="87"/>
      <c r="R992" s="87"/>
      <c r="S992" s="87"/>
      <c r="T992" s="88"/>
      <c r="U992" s="41"/>
      <c r="V992" s="41"/>
      <c r="W992" s="41"/>
      <c r="X992" s="41"/>
      <c r="Y992" s="41"/>
      <c r="Z992" s="41"/>
      <c r="AA992" s="41"/>
      <c r="AB992" s="41"/>
      <c r="AC992" s="41"/>
      <c r="AD992" s="41"/>
      <c r="AE992" s="41"/>
      <c r="AT992" s="20" t="s">
        <v>218</v>
      </c>
      <c r="AU992" s="20" t="s">
        <v>81</v>
      </c>
    </row>
    <row r="993" s="13" customFormat="1">
      <c r="A993" s="13"/>
      <c r="B993" s="234"/>
      <c r="C993" s="235"/>
      <c r="D993" s="236" t="s">
        <v>220</v>
      </c>
      <c r="E993" s="237" t="s">
        <v>19</v>
      </c>
      <c r="F993" s="238" t="s">
        <v>3945</v>
      </c>
      <c r="G993" s="235"/>
      <c r="H993" s="237" t="s">
        <v>19</v>
      </c>
      <c r="I993" s="239"/>
      <c r="J993" s="235"/>
      <c r="K993" s="235"/>
      <c r="L993" s="240"/>
      <c r="M993" s="241"/>
      <c r="N993" s="242"/>
      <c r="O993" s="242"/>
      <c r="P993" s="242"/>
      <c r="Q993" s="242"/>
      <c r="R993" s="242"/>
      <c r="S993" s="242"/>
      <c r="T993" s="24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T993" s="244" t="s">
        <v>220</v>
      </c>
      <c r="AU993" s="244" t="s">
        <v>81</v>
      </c>
      <c r="AV993" s="13" t="s">
        <v>79</v>
      </c>
      <c r="AW993" s="13" t="s">
        <v>32</v>
      </c>
      <c r="AX993" s="13" t="s">
        <v>71</v>
      </c>
      <c r="AY993" s="244" t="s">
        <v>209</v>
      </c>
    </row>
    <row r="994" s="13" customFormat="1">
      <c r="A994" s="13"/>
      <c r="B994" s="234"/>
      <c r="C994" s="235"/>
      <c r="D994" s="236" t="s">
        <v>220</v>
      </c>
      <c r="E994" s="237" t="s">
        <v>19</v>
      </c>
      <c r="F994" s="238" t="s">
        <v>3964</v>
      </c>
      <c r="G994" s="235"/>
      <c r="H994" s="237" t="s">
        <v>19</v>
      </c>
      <c r="I994" s="239"/>
      <c r="J994" s="235"/>
      <c r="K994" s="235"/>
      <c r="L994" s="240"/>
      <c r="M994" s="241"/>
      <c r="N994" s="242"/>
      <c r="O994" s="242"/>
      <c r="P994" s="242"/>
      <c r="Q994" s="242"/>
      <c r="R994" s="242"/>
      <c r="S994" s="242"/>
      <c r="T994" s="24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T994" s="244" t="s">
        <v>220</v>
      </c>
      <c r="AU994" s="244" t="s">
        <v>81</v>
      </c>
      <c r="AV994" s="13" t="s">
        <v>79</v>
      </c>
      <c r="AW994" s="13" t="s">
        <v>32</v>
      </c>
      <c r="AX994" s="13" t="s">
        <v>71</v>
      </c>
      <c r="AY994" s="244" t="s">
        <v>209</v>
      </c>
    </row>
    <row r="995" s="14" customFormat="1">
      <c r="A995" s="14"/>
      <c r="B995" s="245"/>
      <c r="C995" s="246"/>
      <c r="D995" s="236" t="s">
        <v>220</v>
      </c>
      <c r="E995" s="247" t="s">
        <v>19</v>
      </c>
      <c r="F995" s="248" t="s">
        <v>3965</v>
      </c>
      <c r="G995" s="246"/>
      <c r="H995" s="249">
        <v>0.28000000000000003</v>
      </c>
      <c r="I995" s="250"/>
      <c r="J995" s="246"/>
      <c r="K995" s="246"/>
      <c r="L995" s="251"/>
      <c r="M995" s="252"/>
      <c r="N995" s="253"/>
      <c r="O995" s="253"/>
      <c r="P995" s="253"/>
      <c r="Q995" s="253"/>
      <c r="R995" s="253"/>
      <c r="S995" s="253"/>
      <c r="T995" s="25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T995" s="255" t="s">
        <v>220</v>
      </c>
      <c r="AU995" s="255" t="s">
        <v>81</v>
      </c>
      <c r="AV995" s="14" t="s">
        <v>81</v>
      </c>
      <c r="AW995" s="14" t="s">
        <v>32</v>
      </c>
      <c r="AX995" s="14" t="s">
        <v>71</v>
      </c>
      <c r="AY995" s="255" t="s">
        <v>209</v>
      </c>
    </row>
    <row r="996" s="13" customFormat="1">
      <c r="A996" s="13"/>
      <c r="B996" s="234"/>
      <c r="C996" s="235"/>
      <c r="D996" s="236" t="s">
        <v>220</v>
      </c>
      <c r="E996" s="237" t="s">
        <v>19</v>
      </c>
      <c r="F996" s="238" t="s">
        <v>3966</v>
      </c>
      <c r="G996" s="235"/>
      <c r="H996" s="237" t="s">
        <v>19</v>
      </c>
      <c r="I996" s="239"/>
      <c r="J996" s="235"/>
      <c r="K996" s="235"/>
      <c r="L996" s="240"/>
      <c r="M996" s="241"/>
      <c r="N996" s="242"/>
      <c r="O996" s="242"/>
      <c r="P996" s="242"/>
      <c r="Q996" s="242"/>
      <c r="R996" s="242"/>
      <c r="S996" s="242"/>
      <c r="T996" s="24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T996" s="244" t="s">
        <v>220</v>
      </c>
      <c r="AU996" s="244" t="s">
        <v>81</v>
      </c>
      <c r="AV996" s="13" t="s">
        <v>79</v>
      </c>
      <c r="AW996" s="13" t="s">
        <v>32</v>
      </c>
      <c r="AX996" s="13" t="s">
        <v>71</v>
      </c>
      <c r="AY996" s="244" t="s">
        <v>209</v>
      </c>
    </row>
    <row r="997" s="14" customFormat="1">
      <c r="A997" s="14"/>
      <c r="B997" s="245"/>
      <c r="C997" s="246"/>
      <c r="D997" s="236" t="s">
        <v>220</v>
      </c>
      <c r="E997" s="247" t="s">
        <v>19</v>
      </c>
      <c r="F997" s="248" t="s">
        <v>3953</v>
      </c>
      <c r="G997" s="246"/>
      <c r="H997" s="249">
        <v>0.59999999999999998</v>
      </c>
      <c r="I997" s="250"/>
      <c r="J997" s="246"/>
      <c r="K997" s="246"/>
      <c r="L997" s="251"/>
      <c r="M997" s="252"/>
      <c r="N997" s="253"/>
      <c r="O997" s="253"/>
      <c r="P997" s="253"/>
      <c r="Q997" s="253"/>
      <c r="R997" s="253"/>
      <c r="S997" s="253"/>
      <c r="T997" s="25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T997" s="255" t="s">
        <v>220</v>
      </c>
      <c r="AU997" s="255" t="s">
        <v>81</v>
      </c>
      <c r="AV997" s="14" t="s">
        <v>81</v>
      </c>
      <c r="AW997" s="14" t="s">
        <v>32</v>
      </c>
      <c r="AX997" s="14" t="s">
        <v>71</v>
      </c>
      <c r="AY997" s="255" t="s">
        <v>209</v>
      </c>
    </row>
    <row r="998" s="13" customFormat="1">
      <c r="A998" s="13"/>
      <c r="B998" s="234"/>
      <c r="C998" s="235"/>
      <c r="D998" s="236" t="s">
        <v>220</v>
      </c>
      <c r="E998" s="237" t="s">
        <v>19</v>
      </c>
      <c r="F998" s="238" t="s">
        <v>3967</v>
      </c>
      <c r="G998" s="235"/>
      <c r="H998" s="237" t="s">
        <v>19</v>
      </c>
      <c r="I998" s="239"/>
      <c r="J998" s="235"/>
      <c r="K998" s="235"/>
      <c r="L998" s="240"/>
      <c r="M998" s="241"/>
      <c r="N998" s="242"/>
      <c r="O998" s="242"/>
      <c r="P998" s="242"/>
      <c r="Q998" s="242"/>
      <c r="R998" s="242"/>
      <c r="S998" s="242"/>
      <c r="T998" s="24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T998" s="244" t="s">
        <v>220</v>
      </c>
      <c r="AU998" s="244" t="s">
        <v>81</v>
      </c>
      <c r="AV998" s="13" t="s">
        <v>79</v>
      </c>
      <c r="AW998" s="13" t="s">
        <v>32</v>
      </c>
      <c r="AX998" s="13" t="s">
        <v>71</v>
      </c>
      <c r="AY998" s="244" t="s">
        <v>209</v>
      </c>
    </row>
    <row r="999" s="14" customFormat="1">
      <c r="A999" s="14"/>
      <c r="B999" s="245"/>
      <c r="C999" s="246"/>
      <c r="D999" s="236" t="s">
        <v>220</v>
      </c>
      <c r="E999" s="247" t="s">
        <v>19</v>
      </c>
      <c r="F999" s="248" t="s">
        <v>3968</v>
      </c>
      <c r="G999" s="246"/>
      <c r="H999" s="249">
        <v>0.68000000000000005</v>
      </c>
      <c r="I999" s="250"/>
      <c r="J999" s="246"/>
      <c r="K999" s="246"/>
      <c r="L999" s="251"/>
      <c r="M999" s="252"/>
      <c r="N999" s="253"/>
      <c r="O999" s="253"/>
      <c r="P999" s="253"/>
      <c r="Q999" s="253"/>
      <c r="R999" s="253"/>
      <c r="S999" s="253"/>
      <c r="T999" s="25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T999" s="255" t="s">
        <v>220</v>
      </c>
      <c r="AU999" s="255" t="s">
        <v>81</v>
      </c>
      <c r="AV999" s="14" t="s">
        <v>81</v>
      </c>
      <c r="AW999" s="14" t="s">
        <v>32</v>
      </c>
      <c r="AX999" s="14" t="s">
        <v>71</v>
      </c>
      <c r="AY999" s="255" t="s">
        <v>209</v>
      </c>
    </row>
    <row r="1000" s="13" customFormat="1">
      <c r="A1000" s="13"/>
      <c r="B1000" s="234"/>
      <c r="C1000" s="235"/>
      <c r="D1000" s="236" t="s">
        <v>220</v>
      </c>
      <c r="E1000" s="237" t="s">
        <v>19</v>
      </c>
      <c r="F1000" s="238" t="s">
        <v>3969</v>
      </c>
      <c r="G1000" s="235"/>
      <c r="H1000" s="237" t="s">
        <v>19</v>
      </c>
      <c r="I1000" s="239"/>
      <c r="J1000" s="235"/>
      <c r="K1000" s="235"/>
      <c r="L1000" s="240"/>
      <c r="M1000" s="241"/>
      <c r="N1000" s="242"/>
      <c r="O1000" s="242"/>
      <c r="P1000" s="242"/>
      <c r="Q1000" s="242"/>
      <c r="R1000" s="242"/>
      <c r="S1000" s="242"/>
      <c r="T1000" s="24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T1000" s="244" t="s">
        <v>220</v>
      </c>
      <c r="AU1000" s="244" t="s">
        <v>81</v>
      </c>
      <c r="AV1000" s="13" t="s">
        <v>79</v>
      </c>
      <c r="AW1000" s="13" t="s">
        <v>32</v>
      </c>
      <c r="AX1000" s="13" t="s">
        <v>71</v>
      </c>
      <c r="AY1000" s="244" t="s">
        <v>209</v>
      </c>
    </row>
    <row r="1001" s="14" customFormat="1">
      <c r="A1001" s="14"/>
      <c r="B1001" s="245"/>
      <c r="C1001" s="246"/>
      <c r="D1001" s="236" t="s">
        <v>220</v>
      </c>
      <c r="E1001" s="247" t="s">
        <v>19</v>
      </c>
      <c r="F1001" s="248" t="s">
        <v>3970</v>
      </c>
      <c r="G1001" s="246"/>
      <c r="H1001" s="249">
        <v>0.56000000000000005</v>
      </c>
      <c r="I1001" s="250"/>
      <c r="J1001" s="246"/>
      <c r="K1001" s="246"/>
      <c r="L1001" s="251"/>
      <c r="M1001" s="252"/>
      <c r="N1001" s="253"/>
      <c r="O1001" s="253"/>
      <c r="P1001" s="253"/>
      <c r="Q1001" s="253"/>
      <c r="R1001" s="253"/>
      <c r="S1001" s="253"/>
      <c r="T1001" s="25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T1001" s="255" t="s">
        <v>220</v>
      </c>
      <c r="AU1001" s="255" t="s">
        <v>81</v>
      </c>
      <c r="AV1001" s="14" t="s">
        <v>81</v>
      </c>
      <c r="AW1001" s="14" t="s">
        <v>32</v>
      </c>
      <c r="AX1001" s="14" t="s">
        <v>71</v>
      </c>
      <c r="AY1001" s="255" t="s">
        <v>209</v>
      </c>
    </row>
    <row r="1002" s="13" customFormat="1">
      <c r="A1002" s="13"/>
      <c r="B1002" s="234"/>
      <c r="C1002" s="235"/>
      <c r="D1002" s="236" t="s">
        <v>220</v>
      </c>
      <c r="E1002" s="237" t="s">
        <v>19</v>
      </c>
      <c r="F1002" s="238" t="s">
        <v>3971</v>
      </c>
      <c r="G1002" s="235"/>
      <c r="H1002" s="237" t="s">
        <v>19</v>
      </c>
      <c r="I1002" s="239"/>
      <c r="J1002" s="235"/>
      <c r="K1002" s="235"/>
      <c r="L1002" s="240"/>
      <c r="M1002" s="241"/>
      <c r="N1002" s="242"/>
      <c r="O1002" s="242"/>
      <c r="P1002" s="242"/>
      <c r="Q1002" s="242"/>
      <c r="R1002" s="242"/>
      <c r="S1002" s="242"/>
      <c r="T1002" s="243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T1002" s="244" t="s">
        <v>220</v>
      </c>
      <c r="AU1002" s="244" t="s">
        <v>81</v>
      </c>
      <c r="AV1002" s="13" t="s">
        <v>79</v>
      </c>
      <c r="AW1002" s="13" t="s">
        <v>32</v>
      </c>
      <c r="AX1002" s="13" t="s">
        <v>71</v>
      </c>
      <c r="AY1002" s="244" t="s">
        <v>209</v>
      </c>
    </row>
    <row r="1003" s="14" customFormat="1">
      <c r="A1003" s="14"/>
      <c r="B1003" s="245"/>
      <c r="C1003" s="246"/>
      <c r="D1003" s="236" t="s">
        <v>220</v>
      </c>
      <c r="E1003" s="247" t="s">
        <v>19</v>
      </c>
      <c r="F1003" s="248" t="s">
        <v>3972</v>
      </c>
      <c r="G1003" s="246"/>
      <c r="H1003" s="249">
        <v>0.34000000000000002</v>
      </c>
      <c r="I1003" s="250"/>
      <c r="J1003" s="246"/>
      <c r="K1003" s="246"/>
      <c r="L1003" s="251"/>
      <c r="M1003" s="252"/>
      <c r="N1003" s="253"/>
      <c r="O1003" s="253"/>
      <c r="P1003" s="253"/>
      <c r="Q1003" s="253"/>
      <c r="R1003" s="253"/>
      <c r="S1003" s="253"/>
      <c r="T1003" s="25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T1003" s="255" t="s">
        <v>220</v>
      </c>
      <c r="AU1003" s="255" t="s">
        <v>81</v>
      </c>
      <c r="AV1003" s="14" t="s">
        <v>81</v>
      </c>
      <c r="AW1003" s="14" t="s">
        <v>32</v>
      </c>
      <c r="AX1003" s="14" t="s">
        <v>71</v>
      </c>
      <c r="AY1003" s="255" t="s">
        <v>209</v>
      </c>
    </row>
    <row r="1004" s="15" customFormat="1">
      <c r="A1004" s="15"/>
      <c r="B1004" s="256"/>
      <c r="C1004" s="257"/>
      <c r="D1004" s="236" t="s">
        <v>220</v>
      </c>
      <c r="E1004" s="258" t="s">
        <v>19</v>
      </c>
      <c r="F1004" s="259" t="s">
        <v>271</v>
      </c>
      <c r="G1004" s="257"/>
      <c r="H1004" s="260">
        <v>2.46</v>
      </c>
      <c r="I1004" s="261"/>
      <c r="J1004" s="257"/>
      <c r="K1004" s="257"/>
      <c r="L1004" s="262"/>
      <c r="M1004" s="263"/>
      <c r="N1004" s="264"/>
      <c r="O1004" s="264"/>
      <c r="P1004" s="264"/>
      <c r="Q1004" s="264"/>
      <c r="R1004" s="264"/>
      <c r="S1004" s="264"/>
      <c r="T1004" s="265"/>
      <c r="U1004" s="15"/>
      <c r="V1004" s="15"/>
      <c r="W1004" s="15"/>
      <c r="X1004" s="15"/>
      <c r="Y1004" s="15"/>
      <c r="Z1004" s="15"/>
      <c r="AA1004" s="15"/>
      <c r="AB1004" s="15"/>
      <c r="AC1004" s="15"/>
      <c r="AD1004" s="15"/>
      <c r="AE1004" s="15"/>
      <c r="AT1004" s="266" t="s">
        <v>220</v>
      </c>
      <c r="AU1004" s="266" t="s">
        <v>81</v>
      </c>
      <c r="AV1004" s="15" t="s">
        <v>216</v>
      </c>
      <c r="AW1004" s="15" t="s">
        <v>32</v>
      </c>
      <c r="AX1004" s="15" t="s">
        <v>79</v>
      </c>
      <c r="AY1004" s="266" t="s">
        <v>209</v>
      </c>
    </row>
    <row r="1005" s="2" customFormat="1" ht="24.15" customHeight="1">
      <c r="A1005" s="41"/>
      <c r="B1005" s="42"/>
      <c r="C1005" s="216" t="s">
        <v>1089</v>
      </c>
      <c r="D1005" s="216" t="s">
        <v>211</v>
      </c>
      <c r="E1005" s="217" t="s">
        <v>3973</v>
      </c>
      <c r="F1005" s="218" t="s">
        <v>3974</v>
      </c>
      <c r="G1005" s="219" t="s">
        <v>299</v>
      </c>
      <c r="H1005" s="220">
        <v>0.14000000000000001</v>
      </c>
      <c r="I1005" s="221"/>
      <c r="J1005" s="222">
        <f>ROUND(I1005*H1005,2)</f>
        <v>0</v>
      </c>
      <c r="K1005" s="218" t="s">
        <v>215</v>
      </c>
      <c r="L1005" s="47"/>
      <c r="M1005" s="223" t="s">
        <v>19</v>
      </c>
      <c r="N1005" s="224" t="s">
        <v>42</v>
      </c>
      <c r="O1005" s="87"/>
      <c r="P1005" s="225">
        <f>O1005*H1005</f>
        <v>0</v>
      </c>
      <c r="Q1005" s="225">
        <v>0.00365</v>
      </c>
      <c r="R1005" s="225">
        <f>Q1005*H1005</f>
        <v>0.00051100000000000006</v>
      </c>
      <c r="S1005" s="225">
        <v>0.11</v>
      </c>
      <c r="T1005" s="226">
        <f>S1005*H1005</f>
        <v>0.015400000000000002</v>
      </c>
      <c r="U1005" s="41"/>
      <c r="V1005" s="41"/>
      <c r="W1005" s="41"/>
      <c r="X1005" s="41"/>
      <c r="Y1005" s="41"/>
      <c r="Z1005" s="41"/>
      <c r="AA1005" s="41"/>
      <c r="AB1005" s="41"/>
      <c r="AC1005" s="41"/>
      <c r="AD1005" s="41"/>
      <c r="AE1005" s="41"/>
      <c r="AR1005" s="227" t="s">
        <v>216</v>
      </c>
      <c r="AT1005" s="227" t="s">
        <v>211</v>
      </c>
      <c r="AU1005" s="227" t="s">
        <v>81</v>
      </c>
      <c r="AY1005" s="20" t="s">
        <v>209</v>
      </c>
      <c r="BE1005" s="228">
        <f>IF(N1005="základní",J1005,0)</f>
        <v>0</v>
      </c>
      <c r="BF1005" s="228">
        <f>IF(N1005="snížená",J1005,0)</f>
        <v>0</v>
      </c>
      <c r="BG1005" s="228">
        <f>IF(N1005="zákl. přenesená",J1005,0)</f>
        <v>0</v>
      </c>
      <c r="BH1005" s="228">
        <f>IF(N1005="sníž. přenesená",J1005,0)</f>
        <v>0</v>
      </c>
      <c r="BI1005" s="228">
        <f>IF(N1005="nulová",J1005,0)</f>
        <v>0</v>
      </c>
      <c r="BJ1005" s="20" t="s">
        <v>79</v>
      </c>
      <c r="BK1005" s="228">
        <f>ROUND(I1005*H1005,2)</f>
        <v>0</v>
      </c>
      <c r="BL1005" s="20" t="s">
        <v>216</v>
      </c>
      <c r="BM1005" s="227" t="s">
        <v>3975</v>
      </c>
    </row>
    <row r="1006" s="2" customFormat="1">
      <c r="A1006" s="41"/>
      <c r="B1006" s="42"/>
      <c r="C1006" s="43"/>
      <c r="D1006" s="229" t="s">
        <v>218</v>
      </c>
      <c r="E1006" s="43"/>
      <c r="F1006" s="230" t="s">
        <v>3976</v>
      </c>
      <c r="G1006" s="43"/>
      <c r="H1006" s="43"/>
      <c r="I1006" s="231"/>
      <c r="J1006" s="43"/>
      <c r="K1006" s="43"/>
      <c r="L1006" s="47"/>
      <c r="M1006" s="232"/>
      <c r="N1006" s="233"/>
      <c r="O1006" s="87"/>
      <c r="P1006" s="87"/>
      <c r="Q1006" s="87"/>
      <c r="R1006" s="87"/>
      <c r="S1006" s="87"/>
      <c r="T1006" s="88"/>
      <c r="U1006" s="41"/>
      <c r="V1006" s="41"/>
      <c r="W1006" s="41"/>
      <c r="X1006" s="41"/>
      <c r="Y1006" s="41"/>
      <c r="Z1006" s="41"/>
      <c r="AA1006" s="41"/>
      <c r="AB1006" s="41"/>
      <c r="AC1006" s="41"/>
      <c r="AD1006" s="41"/>
      <c r="AE1006" s="41"/>
      <c r="AT1006" s="20" t="s">
        <v>218</v>
      </c>
      <c r="AU1006" s="20" t="s">
        <v>81</v>
      </c>
    </row>
    <row r="1007" s="13" customFormat="1">
      <c r="A1007" s="13"/>
      <c r="B1007" s="234"/>
      <c r="C1007" s="235"/>
      <c r="D1007" s="236" t="s">
        <v>220</v>
      </c>
      <c r="E1007" s="237" t="s">
        <v>19</v>
      </c>
      <c r="F1007" s="238" t="s">
        <v>3945</v>
      </c>
      <c r="G1007" s="235"/>
      <c r="H1007" s="237" t="s">
        <v>19</v>
      </c>
      <c r="I1007" s="239"/>
      <c r="J1007" s="235"/>
      <c r="K1007" s="235"/>
      <c r="L1007" s="240"/>
      <c r="M1007" s="241"/>
      <c r="N1007" s="242"/>
      <c r="O1007" s="242"/>
      <c r="P1007" s="242"/>
      <c r="Q1007" s="242"/>
      <c r="R1007" s="242"/>
      <c r="S1007" s="242"/>
      <c r="T1007" s="243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T1007" s="244" t="s">
        <v>220</v>
      </c>
      <c r="AU1007" s="244" t="s">
        <v>81</v>
      </c>
      <c r="AV1007" s="13" t="s">
        <v>79</v>
      </c>
      <c r="AW1007" s="13" t="s">
        <v>32</v>
      </c>
      <c r="AX1007" s="13" t="s">
        <v>71</v>
      </c>
      <c r="AY1007" s="244" t="s">
        <v>209</v>
      </c>
    </row>
    <row r="1008" s="13" customFormat="1">
      <c r="A1008" s="13"/>
      <c r="B1008" s="234"/>
      <c r="C1008" s="235"/>
      <c r="D1008" s="236" t="s">
        <v>220</v>
      </c>
      <c r="E1008" s="237" t="s">
        <v>19</v>
      </c>
      <c r="F1008" s="238" t="s">
        <v>3977</v>
      </c>
      <c r="G1008" s="235"/>
      <c r="H1008" s="237" t="s">
        <v>19</v>
      </c>
      <c r="I1008" s="239"/>
      <c r="J1008" s="235"/>
      <c r="K1008" s="235"/>
      <c r="L1008" s="240"/>
      <c r="M1008" s="241"/>
      <c r="N1008" s="242"/>
      <c r="O1008" s="242"/>
      <c r="P1008" s="242"/>
      <c r="Q1008" s="242"/>
      <c r="R1008" s="242"/>
      <c r="S1008" s="242"/>
      <c r="T1008" s="243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T1008" s="244" t="s">
        <v>220</v>
      </c>
      <c r="AU1008" s="244" t="s">
        <v>81</v>
      </c>
      <c r="AV1008" s="13" t="s">
        <v>79</v>
      </c>
      <c r="AW1008" s="13" t="s">
        <v>32</v>
      </c>
      <c r="AX1008" s="13" t="s">
        <v>71</v>
      </c>
      <c r="AY1008" s="244" t="s">
        <v>209</v>
      </c>
    </row>
    <row r="1009" s="14" customFormat="1">
      <c r="A1009" s="14"/>
      <c r="B1009" s="245"/>
      <c r="C1009" s="246"/>
      <c r="D1009" s="236" t="s">
        <v>220</v>
      </c>
      <c r="E1009" s="247" t="s">
        <v>19</v>
      </c>
      <c r="F1009" s="248" t="s">
        <v>3947</v>
      </c>
      <c r="G1009" s="246"/>
      <c r="H1009" s="249">
        <v>0.14000000000000001</v>
      </c>
      <c r="I1009" s="250"/>
      <c r="J1009" s="246"/>
      <c r="K1009" s="246"/>
      <c r="L1009" s="251"/>
      <c r="M1009" s="252"/>
      <c r="N1009" s="253"/>
      <c r="O1009" s="253"/>
      <c r="P1009" s="253"/>
      <c r="Q1009" s="253"/>
      <c r="R1009" s="253"/>
      <c r="S1009" s="253"/>
      <c r="T1009" s="25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T1009" s="255" t="s">
        <v>220</v>
      </c>
      <c r="AU1009" s="255" t="s">
        <v>81</v>
      </c>
      <c r="AV1009" s="14" t="s">
        <v>81</v>
      </c>
      <c r="AW1009" s="14" t="s">
        <v>32</v>
      </c>
      <c r="AX1009" s="14" t="s">
        <v>79</v>
      </c>
      <c r="AY1009" s="255" t="s">
        <v>209</v>
      </c>
    </row>
    <row r="1010" s="2" customFormat="1" ht="16.5" customHeight="1">
      <c r="A1010" s="41"/>
      <c r="B1010" s="42"/>
      <c r="C1010" s="216" t="s">
        <v>1096</v>
      </c>
      <c r="D1010" s="216" t="s">
        <v>211</v>
      </c>
      <c r="E1010" s="217" t="s">
        <v>3978</v>
      </c>
      <c r="F1010" s="218" t="s">
        <v>3979</v>
      </c>
      <c r="G1010" s="219" t="s">
        <v>214</v>
      </c>
      <c r="H1010" s="220">
        <v>1</v>
      </c>
      <c r="I1010" s="221"/>
      <c r="J1010" s="222">
        <f>ROUND(I1010*H1010,2)</f>
        <v>0</v>
      </c>
      <c r="K1010" s="218" t="s">
        <v>19</v>
      </c>
      <c r="L1010" s="47"/>
      <c r="M1010" s="223" t="s">
        <v>19</v>
      </c>
      <c r="N1010" s="224" t="s">
        <v>42</v>
      </c>
      <c r="O1010" s="87"/>
      <c r="P1010" s="225">
        <f>O1010*H1010</f>
        <v>0</v>
      </c>
      <c r="Q1010" s="225">
        <v>0</v>
      </c>
      <c r="R1010" s="225">
        <f>Q1010*H1010</f>
        <v>0</v>
      </c>
      <c r="S1010" s="225">
        <v>0</v>
      </c>
      <c r="T1010" s="226">
        <f>S1010*H1010</f>
        <v>0</v>
      </c>
      <c r="U1010" s="41"/>
      <c r="V1010" s="41"/>
      <c r="W1010" s="41"/>
      <c r="X1010" s="41"/>
      <c r="Y1010" s="41"/>
      <c r="Z1010" s="41"/>
      <c r="AA1010" s="41"/>
      <c r="AB1010" s="41"/>
      <c r="AC1010" s="41"/>
      <c r="AD1010" s="41"/>
      <c r="AE1010" s="41"/>
      <c r="AR1010" s="227" t="s">
        <v>592</v>
      </c>
      <c r="AT1010" s="227" t="s">
        <v>211</v>
      </c>
      <c r="AU1010" s="227" t="s">
        <v>81</v>
      </c>
      <c r="AY1010" s="20" t="s">
        <v>209</v>
      </c>
      <c r="BE1010" s="228">
        <f>IF(N1010="základní",J1010,0)</f>
        <v>0</v>
      </c>
      <c r="BF1010" s="228">
        <f>IF(N1010="snížená",J1010,0)</f>
        <v>0</v>
      </c>
      <c r="BG1010" s="228">
        <f>IF(N1010="zákl. přenesená",J1010,0)</f>
        <v>0</v>
      </c>
      <c r="BH1010" s="228">
        <f>IF(N1010="sníž. přenesená",J1010,0)</f>
        <v>0</v>
      </c>
      <c r="BI1010" s="228">
        <f>IF(N1010="nulová",J1010,0)</f>
        <v>0</v>
      </c>
      <c r="BJ1010" s="20" t="s">
        <v>79</v>
      </c>
      <c r="BK1010" s="228">
        <f>ROUND(I1010*H1010,2)</f>
        <v>0</v>
      </c>
      <c r="BL1010" s="20" t="s">
        <v>592</v>
      </c>
      <c r="BM1010" s="227" t="s">
        <v>3980</v>
      </c>
    </row>
    <row r="1011" s="2" customFormat="1" ht="16.5" customHeight="1">
      <c r="A1011" s="41"/>
      <c r="B1011" s="42"/>
      <c r="C1011" s="216" t="s">
        <v>1101</v>
      </c>
      <c r="D1011" s="216" t="s">
        <v>211</v>
      </c>
      <c r="E1011" s="217" t="s">
        <v>3981</v>
      </c>
      <c r="F1011" s="218" t="s">
        <v>3982</v>
      </c>
      <c r="G1011" s="219" t="s">
        <v>731</v>
      </c>
      <c r="H1011" s="220">
        <v>1</v>
      </c>
      <c r="I1011" s="221"/>
      <c r="J1011" s="222">
        <f>ROUND(I1011*H1011,2)</f>
        <v>0</v>
      </c>
      <c r="K1011" s="218" t="s">
        <v>19</v>
      </c>
      <c r="L1011" s="47"/>
      <c r="M1011" s="223" t="s">
        <v>19</v>
      </c>
      <c r="N1011" s="224" t="s">
        <v>42</v>
      </c>
      <c r="O1011" s="87"/>
      <c r="P1011" s="225">
        <f>O1011*H1011</f>
        <v>0</v>
      </c>
      <c r="Q1011" s="225">
        <v>0</v>
      </c>
      <c r="R1011" s="225">
        <f>Q1011*H1011</f>
        <v>0</v>
      </c>
      <c r="S1011" s="225">
        <v>0</v>
      </c>
      <c r="T1011" s="226">
        <f>S1011*H1011</f>
        <v>0</v>
      </c>
      <c r="U1011" s="41"/>
      <c r="V1011" s="41"/>
      <c r="W1011" s="41"/>
      <c r="X1011" s="41"/>
      <c r="Y1011" s="41"/>
      <c r="Z1011" s="41"/>
      <c r="AA1011" s="41"/>
      <c r="AB1011" s="41"/>
      <c r="AC1011" s="41"/>
      <c r="AD1011" s="41"/>
      <c r="AE1011" s="41"/>
      <c r="AR1011" s="227" t="s">
        <v>216</v>
      </c>
      <c r="AT1011" s="227" t="s">
        <v>211</v>
      </c>
      <c r="AU1011" s="227" t="s">
        <v>81</v>
      </c>
      <c r="AY1011" s="20" t="s">
        <v>209</v>
      </c>
      <c r="BE1011" s="228">
        <f>IF(N1011="základní",J1011,0)</f>
        <v>0</v>
      </c>
      <c r="BF1011" s="228">
        <f>IF(N1011="snížená",J1011,0)</f>
        <v>0</v>
      </c>
      <c r="BG1011" s="228">
        <f>IF(N1011="zákl. přenesená",J1011,0)</f>
        <v>0</v>
      </c>
      <c r="BH1011" s="228">
        <f>IF(N1011="sníž. přenesená",J1011,0)</f>
        <v>0</v>
      </c>
      <c r="BI1011" s="228">
        <f>IF(N1011="nulová",J1011,0)</f>
        <v>0</v>
      </c>
      <c r="BJ1011" s="20" t="s">
        <v>79</v>
      </c>
      <c r="BK1011" s="228">
        <f>ROUND(I1011*H1011,2)</f>
        <v>0</v>
      </c>
      <c r="BL1011" s="20" t="s">
        <v>216</v>
      </c>
      <c r="BM1011" s="227" t="s">
        <v>3983</v>
      </c>
    </row>
    <row r="1012" s="13" customFormat="1">
      <c r="A1012" s="13"/>
      <c r="B1012" s="234"/>
      <c r="C1012" s="235"/>
      <c r="D1012" s="236" t="s">
        <v>220</v>
      </c>
      <c r="E1012" s="237" t="s">
        <v>19</v>
      </c>
      <c r="F1012" s="238" t="s">
        <v>3932</v>
      </c>
      <c r="G1012" s="235"/>
      <c r="H1012" s="237" t="s">
        <v>19</v>
      </c>
      <c r="I1012" s="239"/>
      <c r="J1012" s="235"/>
      <c r="K1012" s="235"/>
      <c r="L1012" s="240"/>
      <c r="M1012" s="241"/>
      <c r="N1012" s="242"/>
      <c r="O1012" s="242"/>
      <c r="P1012" s="242"/>
      <c r="Q1012" s="242"/>
      <c r="R1012" s="242"/>
      <c r="S1012" s="242"/>
      <c r="T1012" s="243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T1012" s="244" t="s">
        <v>220</v>
      </c>
      <c r="AU1012" s="244" t="s">
        <v>81</v>
      </c>
      <c r="AV1012" s="13" t="s">
        <v>79</v>
      </c>
      <c r="AW1012" s="13" t="s">
        <v>32</v>
      </c>
      <c r="AX1012" s="13" t="s">
        <v>71</v>
      </c>
      <c r="AY1012" s="244" t="s">
        <v>209</v>
      </c>
    </row>
    <row r="1013" s="13" customFormat="1">
      <c r="A1013" s="13"/>
      <c r="B1013" s="234"/>
      <c r="C1013" s="235"/>
      <c r="D1013" s="236" t="s">
        <v>220</v>
      </c>
      <c r="E1013" s="237" t="s">
        <v>19</v>
      </c>
      <c r="F1013" s="238" t="s">
        <v>3984</v>
      </c>
      <c r="G1013" s="235"/>
      <c r="H1013" s="237" t="s">
        <v>19</v>
      </c>
      <c r="I1013" s="239"/>
      <c r="J1013" s="235"/>
      <c r="K1013" s="235"/>
      <c r="L1013" s="240"/>
      <c r="M1013" s="241"/>
      <c r="N1013" s="242"/>
      <c r="O1013" s="242"/>
      <c r="P1013" s="242"/>
      <c r="Q1013" s="242"/>
      <c r="R1013" s="242"/>
      <c r="S1013" s="242"/>
      <c r="T1013" s="243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T1013" s="244" t="s">
        <v>220</v>
      </c>
      <c r="AU1013" s="244" t="s">
        <v>81</v>
      </c>
      <c r="AV1013" s="13" t="s">
        <v>79</v>
      </c>
      <c r="AW1013" s="13" t="s">
        <v>32</v>
      </c>
      <c r="AX1013" s="13" t="s">
        <v>71</v>
      </c>
      <c r="AY1013" s="244" t="s">
        <v>209</v>
      </c>
    </row>
    <row r="1014" s="13" customFormat="1">
      <c r="A1014" s="13"/>
      <c r="B1014" s="234"/>
      <c r="C1014" s="235"/>
      <c r="D1014" s="236" t="s">
        <v>220</v>
      </c>
      <c r="E1014" s="237" t="s">
        <v>19</v>
      </c>
      <c r="F1014" s="238" t="s">
        <v>3985</v>
      </c>
      <c r="G1014" s="235"/>
      <c r="H1014" s="237" t="s">
        <v>19</v>
      </c>
      <c r="I1014" s="239"/>
      <c r="J1014" s="235"/>
      <c r="K1014" s="235"/>
      <c r="L1014" s="240"/>
      <c r="M1014" s="241"/>
      <c r="N1014" s="242"/>
      <c r="O1014" s="242"/>
      <c r="P1014" s="242"/>
      <c r="Q1014" s="242"/>
      <c r="R1014" s="242"/>
      <c r="S1014" s="242"/>
      <c r="T1014" s="243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T1014" s="244" t="s">
        <v>220</v>
      </c>
      <c r="AU1014" s="244" t="s">
        <v>81</v>
      </c>
      <c r="AV1014" s="13" t="s">
        <v>79</v>
      </c>
      <c r="AW1014" s="13" t="s">
        <v>32</v>
      </c>
      <c r="AX1014" s="13" t="s">
        <v>71</v>
      </c>
      <c r="AY1014" s="244" t="s">
        <v>209</v>
      </c>
    </row>
    <row r="1015" s="13" customFormat="1">
      <c r="A1015" s="13"/>
      <c r="B1015" s="234"/>
      <c r="C1015" s="235"/>
      <c r="D1015" s="236" t="s">
        <v>220</v>
      </c>
      <c r="E1015" s="237" t="s">
        <v>19</v>
      </c>
      <c r="F1015" s="238" t="s">
        <v>3986</v>
      </c>
      <c r="G1015" s="235"/>
      <c r="H1015" s="237" t="s">
        <v>19</v>
      </c>
      <c r="I1015" s="239"/>
      <c r="J1015" s="235"/>
      <c r="K1015" s="235"/>
      <c r="L1015" s="240"/>
      <c r="M1015" s="241"/>
      <c r="N1015" s="242"/>
      <c r="O1015" s="242"/>
      <c r="P1015" s="242"/>
      <c r="Q1015" s="242"/>
      <c r="R1015" s="242"/>
      <c r="S1015" s="242"/>
      <c r="T1015" s="243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T1015" s="244" t="s">
        <v>220</v>
      </c>
      <c r="AU1015" s="244" t="s">
        <v>81</v>
      </c>
      <c r="AV1015" s="13" t="s">
        <v>79</v>
      </c>
      <c r="AW1015" s="13" t="s">
        <v>32</v>
      </c>
      <c r="AX1015" s="13" t="s">
        <v>71</v>
      </c>
      <c r="AY1015" s="244" t="s">
        <v>209</v>
      </c>
    </row>
    <row r="1016" s="14" customFormat="1">
      <c r="A1016" s="14"/>
      <c r="B1016" s="245"/>
      <c r="C1016" s="246"/>
      <c r="D1016" s="236" t="s">
        <v>220</v>
      </c>
      <c r="E1016" s="247" t="s">
        <v>19</v>
      </c>
      <c r="F1016" s="248" t="s">
        <v>79</v>
      </c>
      <c r="G1016" s="246"/>
      <c r="H1016" s="249">
        <v>1</v>
      </c>
      <c r="I1016" s="250"/>
      <c r="J1016" s="246"/>
      <c r="K1016" s="246"/>
      <c r="L1016" s="251"/>
      <c r="M1016" s="252"/>
      <c r="N1016" s="253"/>
      <c r="O1016" s="253"/>
      <c r="P1016" s="253"/>
      <c r="Q1016" s="253"/>
      <c r="R1016" s="253"/>
      <c r="S1016" s="253"/>
      <c r="T1016" s="25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T1016" s="255" t="s">
        <v>220</v>
      </c>
      <c r="AU1016" s="255" t="s">
        <v>81</v>
      </c>
      <c r="AV1016" s="14" t="s">
        <v>81</v>
      </c>
      <c r="AW1016" s="14" t="s">
        <v>32</v>
      </c>
      <c r="AX1016" s="14" t="s">
        <v>71</v>
      </c>
      <c r="AY1016" s="255" t="s">
        <v>209</v>
      </c>
    </row>
    <row r="1017" s="15" customFormat="1">
      <c r="A1017" s="15"/>
      <c r="B1017" s="256"/>
      <c r="C1017" s="257"/>
      <c r="D1017" s="236" t="s">
        <v>220</v>
      </c>
      <c r="E1017" s="258" t="s">
        <v>19</v>
      </c>
      <c r="F1017" s="259" t="s">
        <v>271</v>
      </c>
      <c r="G1017" s="257"/>
      <c r="H1017" s="260">
        <v>1</v>
      </c>
      <c r="I1017" s="261"/>
      <c r="J1017" s="257"/>
      <c r="K1017" s="257"/>
      <c r="L1017" s="262"/>
      <c r="M1017" s="263"/>
      <c r="N1017" s="264"/>
      <c r="O1017" s="264"/>
      <c r="P1017" s="264"/>
      <c r="Q1017" s="264"/>
      <c r="R1017" s="264"/>
      <c r="S1017" s="264"/>
      <c r="T1017" s="26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T1017" s="266" t="s">
        <v>220</v>
      </c>
      <c r="AU1017" s="266" t="s">
        <v>81</v>
      </c>
      <c r="AV1017" s="15" t="s">
        <v>216</v>
      </c>
      <c r="AW1017" s="15" t="s">
        <v>32</v>
      </c>
      <c r="AX1017" s="15" t="s">
        <v>79</v>
      </c>
      <c r="AY1017" s="266" t="s">
        <v>209</v>
      </c>
    </row>
    <row r="1018" s="12" customFormat="1" ht="22.8" customHeight="1">
      <c r="A1018" s="12"/>
      <c r="B1018" s="200"/>
      <c r="C1018" s="201"/>
      <c r="D1018" s="202" t="s">
        <v>70</v>
      </c>
      <c r="E1018" s="214" t="s">
        <v>1053</v>
      </c>
      <c r="F1018" s="214" t="s">
        <v>1054</v>
      </c>
      <c r="G1018" s="201"/>
      <c r="H1018" s="201"/>
      <c r="I1018" s="204"/>
      <c r="J1018" s="215">
        <f>BK1018</f>
        <v>0</v>
      </c>
      <c r="K1018" s="201"/>
      <c r="L1018" s="206"/>
      <c r="M1018" s="207"/>
      <c r="N1018" s="208"/>
      <c r="O1018" s="208"/>
      <c r="P1018" s="209">
        <f>SUM(P1019:P1031)</f>
        <v>0</v>
      </c>
      <c r="Q1018" s="208"/>
      <c r="R1018" s="209">
        <f>SUM(R1019:R1031)</f>
        <v>0</v>
      </c>
      <c r="S1018" s="208"/>
      <c r="T1018" s="210">
        <f>SUM(T1019:T1031)</f>
        <v>0</v>
      </c>
      <c r="U1018" s="12"/>
      <c r="V1018" s="12"/>
      <c r="W1018" s="12"/>
      <c r="X1018" s="12"/>
      <c r="Y1018" s="12"/>
      <c r="Z1018" s="12"/>
      <c r="AA1018" s="12"/>
      <c r="AB1018" s="12"/>
      <c r="AC1018" s="12"/>
      <c r="AD1018" s="12"/>
      <c r="AE1018" s="12"/>
      <c r="AR1018" s="211" t="s">
        <v>79</v>
      </c>
      <c r="AT1018" s="212" t="s">
        <v>70</v>
      </c>
      <c r="AU1018" s="212" t="s">
        <v>79</v>
      </c>
      <c r="AY1018" s="211" t="s">
        <v>209</v>
      </c>
      <c r="BK1018" s="213">
        <f>SUM(BK1019:BK1031)</f>
        <v>0</v>
      </c>
    </row>
    <row r="1019" s="2" customFormat="1" ht="24.15" customHeight="1">
      <c r="A1019" s="41"/>
      <c r="B1019" s="42"/>
      <c r="C1019" s="216" t="s">
        <v>1109</v>
      </c>
      <c r="D1019" s="216" t="s">
        <v>211</v>
      </c>
      <c r="E1019" s="217" t="s">
        <v>3987</v>
      </c>
      <c r="F1019" s="218" t="s">
        <v>3988</v>
      </c>
      <c r="G1019" s="219" t="s">
        <v>659</v>
      </c>
      <c r="H1019" s="220">
        <v>7.1699999999999999</v>
      </c>
      <c r="I1019" s="221"/>
      <c r="J1019" s="222">
        <f>ROUND(I1019*H1019,2)</f>
        <v>0</v>
      </c>
      <c r="K1019" s="218" t="s">
        <v>215</v>
      </c>
      <c r="L1019" s="47"/>
      <c r="M1019" s="223" t="s">
        <v>19</v>
      </c>
      <c r="N1019" s="224" t="s">
        <v>42</v>
      </c>
      <c r="O1019" s="87"/>
      <c r="P1019" s="225">
        <f>O1019*H1019</f>
        <v>0</v>
      </c>
      <c r="Q1019" s="225">
        <v>0</v>
      </c>
      <c r="R1019" s="225">
        <f>Q1019*H1019</f>
        <v>0</v>
      </c>
      <c r="S1019" s="225">
        <v>0</v>
      </c>
      <c r="T1019" s="226">
        <f>S1019*H1019</f>
        <v>0</v>
      </c>
      <c r="U1019" s="41"/>
      <c r="V1019" s="41"/>
      <c r="W1019" s="41"/>
      <c r="X1019" s="41"/>
      <c r="Y1019" s="41"/>
      <c r="Z1019" s="41"/>
      <c r="AA1019" s="41"/>
      <c r="AB1019" s="41"/>
      <c r="AC1019" s="41"/>
      <c r="AD1019" s="41"/>
      <c r="AE1019" s="41"/>
      <c r="AR1019" s="227" t="s">
        <v>216</v>
      </c>
      <c r="AT1019" s="227" t="s">
        <v>211</v>
      </c>
      <c r="AU1019" s="227" t="s">
        <v>81</v>
      </c>
      <c r="AY1019" s="20" t="s">
        <v>209</v>
      </c>
      <c r="BE1019" s="228">
        <f>IF(N1019="základní",J1019,0)</f>
        <v>0</v>
      </c>
      <c r="BF1019" s="228">
        <f>IF(N1019="snížená",J1019,0)</f>
        <v>0</v>
      </c>
      <c r="BG1019" s="228">
        <f>IF(N1019="zákl. přenesená",J1019,0)</f>
        <v>0</v>
      </c>
      <c r="BH1019" s="228">
        <f>IF(N1019="sníž. přenesená",J1019,0)</f>
        <v>0</v>
      </c>
      <c r="BI1019" s="228">
        <f>IF(N1019="nulová",J1019,0)</f>
        <v>0</v>
      </c>
      <c r="BJ1019" s="20" t="s">
        <v>79</v>
      </c>
      <c r="BK1019" s="228">
        <f>ROUND(I1019*H1019,2)</f>
        <v>0</v>
      </c>
      <c r="BL1019" s="20" t="s">
        <v>216</v>
      </c>
      <c r="BM1019" s="227" t="s">
        <v>3989</v>
      </c>
    </row>
    <row r="1020" s="2" customFormat="1">
      <c r="A1020" s="41"/>
      <c r="B1020" s="42"/>
      <c r="C1020" s="43"/>
      <c r="D1020" s="229" t="s">
        <v>218</v>
      </c>
      <c r="E1020" s="43"/>
      <c r="F1020" s="230" t="s">
        <v>3990</v>
      </c>
      <c r="G1020" s="43"/>
      <c r="H1020" s="43"/>
      <c r="I1020" s="231"/>
      <c r="J1020" s="43"/>
      <c r="K1020" s="43"/>
      <c r="L1020" s="47"/>
      <c r="M1020" s="232"/>
      <c r="N1020" s="233"/>
      <c r="O1020" s="87"/>
      <c r="P1020" s="87"/>
      <c r="Q1020" s="87"/>
      <c r="R1020" s="87"/>
      <c r="S1020" s="87"/>
      <c r="T1020" s="88"/>
      <c r="U1020" s="41"/>
      <c r="V1020" s="41"/>
      <c r="W1020" s="41"/>
      <c r="X1020" s="41"/>
      <c r="Y1020" s="41"/>
      <c r="Z1020" s="41"/>
      <c r="AA1020" s="41"/>
      <c r="AB1020" s="41"/>
      <c r="AC1020" s="41"/>
      <c r="AD1020" s="41"/>
      <c r="AE1020" s="41"/>
      <c r="AT1020" s="20" t="s">
        <v>218</v>
      </c>
      <c r="AU1020" s="20" t="s">
        <v>81</v>
      </c>
    </row>
    <row r="1021" s="2" customFormat="1" ht="21.75" customHeight="1">
      <c r="A1021" s="41"/>
      <c r="B1021" s="42"/>
      <c r="C1021" s="216" t="s">
        <v>1115</v>
      </c>
      <c r="D1021" s="216" t="s">
        <v>211</v>
      </c>
      <c r="E1021" s="217" t="s">
        <v>3991</v>
      </c>
      <c r="F1021" s="218" t="s">
        <v>3992</v>
      </c>
      <c r="G1021" s="219" t="s">
        <v>659</v>
      </c>
      <c r="H1021" s="220">
        <v>7.1699999999999999</v>
      </c>
      <c r="I1021" s="221"/>
      <c r="J1021" s="222">
        <f>ROUND(I1021*H1021,2)</f>
        <v>0</v>
      </c>
      <c r="K1021" s="218" t="s">
        <v>215</v>
      </c>
      <c r="L1021" s="47"/>
      <c r="M1021" s="223" t="s">
        <v>19</v>
      </c>
      <c r="N1021" s="224" t="s">
        <v>42</v>
      </c>
      <c r="O1021" s="87"/>
      <c r="P1021" s="225">
        <f>O1021*H1021</f>
        <v>0</v>
      </c>
      <c r="Q1021" s="225">
        <v>0</v>
      </c>
      <c r="R1021" s="225">
        <f>Q1021*H1021</f>
        <v>0</v>
      </c>
      <c r="S1021" s="225">
        <v>0</v>
      </c>
      <c r="T1021" s="226">
        <f>S1021*H1021</f>
        <v>0</v>
      </c>
      <c r="U1021" s="41"/>
      <c r="V1021" s="41"/>
      <c r="W1021" s="41"/>
      <c r="X1021" s="41"/>
      <c r="Y1021" s="41"/>
      <c r="Z1021" s="41"/>
      <c r="AA1021" s="41"/>
      <c r="AB1021" s="41"/>
      <c r="AC1021" s="41"/>
      <c r="AD1021" s="41"/>
      <c r="AE1021" s="41"/>
      <c r="AR1021" s="227" t="s">
        <v>216</v>
      </c>
      <c r="AT1021" s="227" t="s">
        <v>211</v>
      </c>
      <c r="AU1021" s="227" t="s">
        <v>81</v>
      </c>
      <c r="AY1021" s="20" t="s">
        <v>209</v>
      </c>
      <c r="BE1021" s="228">
        <f>IF(N1021="základní",J1021,0)</f>
        <v>0</v>
      </c>
      <c r="BF1021" s="228">
        <f>IF(N1021="snížená",J1021,0)</f>
        <v>0</v>
      </c>
      <c r="BG1021" s="228">
        <f>IF(N1021="zákl. přenesená",J1021,0)</f>
        <v>0</v>
      </c>
      <c r="BH1021" s="228">
        <f>IF(N1021="sníž. přenesená",J1021,0)</f>
        <v>0</v>
      </c>
      <c r="BI1021" s="228">
        <f>IF(N1021="nulová",J1021,0)</f>
        <v>0</v>
      </c>
      <c r="BJ1021" s="20" t="s">
        <v>79</v>
      </c>
      <c r="BK1021" s="228">
        <f>ROUND(I1021*H1021,2)</f>
        <v>0</v>
      </c>
      <c r="BL1021" s="20" t="s">
        <v>216</v>
      </c>
      <c r="BM1021" s="227" t="s">
        <v>3993</v>
      </c>
    </row>
    <row r="1022" s="2" customFormat="1">
      <c r="A1022" s="41"/>
      <c r="B1022" s="42"/>
      <c r="C1022" s="43"/>
      <c r="D1022" s="229" t="s">
        <v>218</v>
      </c>
      <c r="E1022" s="43"/>
      <c r="F1022" s="230" t="s">
        <v>3994</v>
      </c>
      <c r="G1022" s="43"/>
      <c r="H1022" s="43"/>
      <c r="I1022" s="231"/>
      <c r="J1022" s="43"/>
      <c r="K1022" s="43"/>
      <c r="L1022" s="47"/>
      <c r="M1022" s="232"/>
      <c r="N1022" s="233"/>
      <c r="O1022" s="87"/>
      <c r="P1022" s="87"/>
      <c r="Q1022" s="87"/>
      <c r="R1022" s="87"/>
      <c r="S1022" s="87"/>
      <c r="T1022" s="88"/>
      <c r="U1022" s="41"/>
      <c r="V1022" s="41"/>
      <c r="W1022" s="41"/>
      <c r="X1022" s="41"/>
      <c r="Y1022" s="41"/>
      <c r="Z1022" s="41"/>
      <c r="AA1022" s="41"/>
      <c r="AB1022" s="41"/>
      <c r="AC1022" s="41"/>
      <c r="AD1022" s="41"/>
      <c r="AE1022" s="41"/>
      <c r="AT1022" s="20" t="s">
        <v>218</v>
      </c>
      <c r="AU1022" s="20" t="s">
        <v>81</v>
      </c>
    </row>
    <row r="1023" s="2" customFormat="1" ht="24.15" customHeight="1">
      <c r="A1023" s="41"/>
      <c r="B1023" s="42"/>
      <c r="C1023" s="216" t="s">
        <v>1119</v>
      </c>
      <c r="D1023" s="216" t="s">
        <v>211</v>
      </c>
      <c r="E1023" s="217" t="s">
        <v>3995</v>
      </c>
      <c r="F1023" s="218" t="s">
        <v>3996</v>
      </c>
      <c r="G1023" s="219" t="s">
        <v>659</v>
      </c>
      <c r="H1023" s="220">
        <v>100.38</v>
      </c>
      <c r="I1023" s="221"/>
      <c r="J1023" s="222">
        <f>ROUND(I1023*H1023,2)</f>
        <v>0</v>
      </c>
      <c r="K1023" s="218" t="s">
        <v>215</v>
      </c>
      <c r="L1023" s="47"/>
      <c r="M1023" s="223" t="s">
        <v>19</v>
      </c>
      <c r="N1023" s="224" t="s">
        <v>42</v>
      </c>
      <c r="O1023" s="87"/>
      <c r="P1023" s="225">
        <f>O1023*H1023</f>
        <v>0</v>
      </c>
      <c r="Q1023" s="225">
        <v>0</v>
      </c>
      <c r="R1023" s="225">
        <f>Q1023*H1023</f>
        <v>0</v>
      </c>
      <c r="S1023" s="225">
        <v>0</v>
      </c>
      <c r="T1023" s="226">
        <f>S1023*H1023</f>
        <v>0</v>
      </c>
      <c r="U1023" s="41"/>
      <c r="V1023" s="41"/>
      <c r="W1023" s="41"/>
      <c r="X1023" s="41"/>
      <c r="Y1023" s="41"/>
      <c r="Z1023" s="41"/>
      <c r="AA1023" s="41"/>
      <c r="AB1023" s="41"/>
      <c r="AC1023" s="41"/>
      <c r="AD1023" s="41"/>
      <c r="AE1023" s="41"/>
      <c r="AR1023" s="227" t="s">
        <v>216</v>
      </c>
      <c r="AT1023" s="227" t="s">
        <v>211</v>
      </c>
      <c r="AU1023" s="227" t="s">
        <v>81</v>
      </c>
      <c r="AY1023" s="20" t="s">
        <v>209</v>
      </c>
      <c r="BE1023" s="228">
        <f>IF(N1023="základní",J1023,0)</f>
        <v>0</v>
      </c>
      <c r="BF1023" s="228">
        <f>IF(N1023="snížená",J1023,0)</f>
        <v>0</v>
      </c>
      <c r="BG1023" s="228">
        <f>IF(N1023="zákl. přenesená",J1023,0)</f>
        <v>0</v>
      </c>
      <c r="BH1023" s="228">
        <f>IF(N1023="sníž. přenesená",J1023,0)</f>
        <v>0</v>
      </c>
      <c r="BI1023" s="228">
        <f>IF(N1023="nulová",J1023,0)</f>
        <v>0</v>
      </c>
      <c r="BJ1023" s="20" t="s">
        <v>79</v>
      </c>
      <c r="BK1023" s="228">
        <f>ROUND(I1023*H1023,2)</f>
        <v>0</v>
      </c>
      <c r="BL1023" s="20" t="s">
        <v>216</v>
      </c>
      <c r="BM1023" s="227" t="s">
        <v>3997</v>
      </c>
    </row>
    <row r="1024" s="2" customFormat="1">
      <c r="A1024" s="41"/>
      <c r="B1024" s="42"/>
      <c r="C1024" s="43"/>
      <c r="D1024" s="229" t="s">
        <v>218</v>
      </c>
      <c r="E1024" s="43"/>
      <c r="F1024" s="230" t="s">
        <v>3998</v>
      </c>
      <c r="G1024" s="43"/>
      <c r="H1024" s="43"/>
      <c r="I1024" s="231"/>
      <c r="J1024" s="43"/>
      <c r="K1024" s="43"/>
      <c r="L1024" s="47"/>
      <c r="M1024" s="232"/>
      <c r="N1024" s="233"/>
      <c r="O1024" s="87"/>
      <c r="P1024" s="87"/>
      <c r="Q1024" s="87"/>
      <c r="R1024" s="87"/>
      <c r="S1024" s="87"/>
      <c r="T1024" s="88"/>
      <c r="U1024" s="41"/>
      <c r="V1024" s="41"/>
      <c r="W1024" s="41"/>
      <c r="X1024" s="41"/>
      <c r="Y1024" s="41"/>
      <c r="Z1024" s="41"/>
      <c r="AA1024" s="41"/>
      <c r="AB1024" s="41"/>
      <c r="AC1024" s="41"/>
      <c r="AD1024" s="41"/>
      <c r="AE1024" s="41"/>
      <c r="AT1024" s="20" t="s">
        <v>218</v>
      </c>
      <c r="AU1024" s="20" t="s">
        <v>81</v>
      </c>
    </row>
    <row r="1025" s="14" customFormat="1">
      <c r="A1025" s="14"/>
      <c r="B1025" s="245"/>
      <c r="C1025" s="246"/>
      <c r="D1025" s="236" t="s">
        <v>220</v>
      </c>
      <c r="E1025" s="246"/>
      <c r="F1025" s="248" t="s">
        <v>3999</v>
      </c>
      <c r="G1025" s="246"/>
      <c r="H1025" s="249">
        <v>100.38</v>
      </c>
      <c r="I1025" s="250"/>
      <c r="J1025" s="246"/>
      <c r="K1025" s="246"/>
      <c r="L1025" s="251"/>
      <c r="M1025" s="252"/>
      <c r="N1025" s="253"/>
      <c r="O1025" s="253"/>
      <c r="P1025" s="253"/>
      <c r="Q1025" s="253"/>
      <c r="R1025" s="253"/>
      <c r="S1025" s="253"/>
      <c r="T1025" s="25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T1025" s="255" t="s">
        <v>220</v>
      </c>
      <c r="AU1025" s="255" t="s">
        <v>81</v>
      </c>
      <c r="AV1025" s="14" t="s">
        <v>81</v>
      </c>
      <c r="AW1025" s="14" t="s">
        <v>4</v>
      </c>
      <c r="AX1025" s="14" t="s">
        <v>79</v>
      </c>
      <c r="AY1025" s="255" t="s">
        <v>209</v>
      </c>
    </row>
    <row r="1026" s="2" customFormat="1" ht="24.15" customHeight="1">
      <c r="A1026" s="41"/>
      <c r="B1026" s="42"/>
      <c r="C1026" s="216" t="s">
        <v>1125</v>
      </c>
      <c r="D1026" s="216" t="s">
        <v>211</v>
      </c>
      <c r="E1026" s="217" t="s">
        <v>4000</v>
      </c>
      <c r="F1026" s="218" t="s">
        <v>4001</v>
      </c>
      <c r="G1026" s="219" t="s">
        <v>659</v>
      </c>
      <c r="H1026" s="220">
        <v>0.26600000000000001</v>
      </c>
      <c r="I1026" s="221"/>
      <c r="J1026" s="222">
        <f>ROUND(I1026*H1026,2)</f>
        <v>0</v>
      </c>
      <c r="K1026" s="218" t="s">
        <v>215</v>
      </c>
      <c r="L1026" s="47"/>
      <c r="M1026" s="223" t="s">
        <v>19</v>
      </c>
      <c r="N1026" s="224" t="s">
        <v>42</v>
      </c>
      <c r="O1026" s="87"/>
      <c r="P1026" s="225">
        <f>O1026*H1026</f>
        <v>0</v>
      </c>
      <c r="Q1026" s="225">
        <v>0</v>
      </c>
      <c r="R1026" s="225">
        <f>Q1026*H1026</f>
        <v>0</v>
      </c>
      <c r="S1026" s="225">
        <v>0</v>
      </c>
      <c r="T1026" s="226">
        <f>S1026*H1026</f>
        <v>0</v>
      </c>
      <c r="U1026" s="41"/>
      <c r="V1026" s="41"/>
      <c r="W1026" s="41"/>
      <c r="X1026" s="41"/>
      <c r="Y1026" s="41"/>
      <c r="Z1026" s="41"/>
      <c r="AA1026" s="41"/>
      <c r="AB1026" s="41"/>
      <c r="AC1026" s="41"/>
      <c r="AD1026" s="41"/>
      <c r="AE1026" s="41"/>
      <c r="AR1026" s="227" t="s">
        <v>216</v>
      </c>
      <c r="AT1026" s="227" t="s">
        <v>211</v>
      </c>
      <c r="AU1026" s="227" t="s">
        <v>81</v>
      </c>
      <c r="AY1026" s="20" t="s">
        <v>209</v>
      </c>
      <c r="BE1026" s="228">
        <f>IF(N1026="základní",J1026,0)</f>
        <v>0</v>
      </c>
      <c r="BF1026" s="228">
        <f>IF(N1026="snížená",J1026,0)</f>
        <v>0</v>
      </c>
      <c r="BG1026" s="228">
        <f>IF(N1026="zákl. přenesená",J1026,0)</f>
        <v>0</v>
      </c>
      <c r="BH1026" s="228">
        <f>IF(N1026="sníž. přenesená",J1026,0)</f>
        <v>0</v>
      </c>
      <c r="BI1026" s="228">
        <f>IF(N1026="nulová",J1026,0)</f>
        <v>0</v>
      </c>
      <c r="BJ1026" s="20" t="s">
        <v>79</v>
      </c>
      <c r="BK1026" s="228">
        <f>ROUND(I1026*H1026,2)</f>
        <v>0</v>
      </c>
      <c r="BL1026" s="20" t="s">
        <v>216</v>
      </c>
      <c r="BM1026" s="227" t="s">
        <v>4002</v>
      </c>
    </row>
    <row r="1027" s="2" customFormat="1">
      <c r="A1027" s="41"/>
      <c r="B1027" s="42"/>
      <c r="C1027" s="43"/>
      <c r="D1027" s="229" t="s">
        <v>218</v>
      </c>
      <c r="E1027" s="43"/>
      <c r="F1027" s="230" t="s">
        <v>4003</v>
      </c>
      <c r="G1027" s="43"/>
      <c r="H1027" s="43"/>
      <c r="I1027" s="231"/>
      <c r="J1027" s="43"/>
      <c r="K1027" s="43"/>
      <c r="L1027" s="47"/>
      <c r="M1027" s="232"/>
      <c r="N1027" s="233"/>
      <c r="O1027" s="87"/>
      <c r="P1027" s="87"/>
      <c r="Q1027" s="87"/>
      <c r="R1027" s="87"/>
      <c r="S1027" s="87"/>
      <c r="T1027" s="88"/>
      <c r="U1027" s="41"/>
      <c r="V1027" s="41"/>
      <c r="W1027" s="41"/>
      <c r="X1027" s="41"/>
      <c r="Y1027" s="41"/>
      <c r="Z1027" s="41"/>
      <c r="AA1027" s="41"/>
      <c r="AB1027" s="41"/>
      <c r="AC1027" s="41"/>
      <c r="AD1027" s="41"/>
      <c r="AE1027" s="41"/>
      <c r="AT1027" s="20" t="s">
        <v>218</v>
      </c>
      <c r="AU1027" s="20" t="s">
        <v>81</v>
      </c>
    </row>
    <row r="1028" s="14" customFormat="1">
      <c r="A1028" s="14"/>
      <c r="B1028" s="245"/>
      <c r="C1028" s="246"/>
      <c r="D1028" s="236" t="s">
        <v>220</v>
      </c>
      <c r="E1028" s="247" t="s">
        <v>19</v>
      </c>
      <c r="F1028" s="248" t="s">
        <v>4004</v>
      </c>
      <c r="G1028" s="246"/>
      <c r="H1028" s="249">
        <v>0.26600000000000001</v>
      </c>
      <c r="I1028" s="250"/>
      <c r="J1028" s="246"/>
      <c r="K1028" s="246"/>
      <c r="L1028" s="251"/>
      <c r="M1028" s="252"/>
      <c r="N1028" s="253"/>
      <c r="O1028" s="253"/>
      <c r="P1028" s="253"/>
      <c r="Q1028" s="253"/>
      <c r="R1028" s="253"/>
      <c r="S1028" s="253"/>
      <c r="T1028" s="25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T1028" s="255" t="s">
        <v>220</v>
      </c>
      <c r="AU1028" s="255" t="s">
        <v>81</v>
      </c>
      <c r="AV1028" s="14" t="s">
        <v>81</v>
      </c>
      <c r="AW1028" s="14" t="s">
        <v>32</v>
      </c>
      <c r="AX1028" s="14" t="s">
        <v>79</v>
      </c>
      <c r="AY1028" s="255" t="s">
        <v>209</v>
      </c>
    </row>
    <row r="1029" s="2" customFormat="1" ht="33" customHeight="1">
      <c r="A1029" s="41"/>
      <c r="B1029" s="42"/>
      <c r="C1029" s="216" t="s">
        <v>1130</v>
      </c>
      <c r="D1029" s="216" t="s">
        <v>211</v>
      </c>
      <c r="E1029" s="217" t="s">
        <v>4005</v>
      </c>
      <c r="F1029" s="218" t="s">
        <v>4006</v>
      </c>
      <c r="G1029" s="219" t="s">
        <v>659</v>
      </c>
      <c r="H1029" s="220">
        <v>6.9039999999999999</v>
      </c>
      <c r="I1029" s="221"/>
      <c r="J1029" s="222">
        <f>ROUND(I1029*H1029,2)</f>
        <v>0</v>
      </c>
      <c r="K1029" s="218" t="s">
        <v>215</v>
      </c>
      <c r="L1029" s="47"/>
      <c r="M1029" s="223" t="s">
        <v>19</v>
      </c>
      <c r="N1029" s="224" t="s">
        <v>42</v>
      </c>
      <c r="O1029" s="87"/>
      <c r="P1029" s="225">
        <f>O1029*H1029</f>
        <v>0</v>
      </c>
      <c r="Q1029" s="225">
        <v>0</v>
      </c>
      <c r="R1029" s="225">
        <f>Q1029*H1029</f>
        <v>0</v>
      </c>
      <c r="S1029" s="225">
        <v>0</v>
      </c>
      <c r="T1029" s="226">
        <f>S1029*H1029</f>
        <v>0</v>
      </c>
      <c r="U1029" s="41"/>
      <c r="V1029" s="41"/>
      <c r="W1029" s="41"/>
      <c r="X1029" s="41"/>
      <c r="Y1029" s="41"/>
      <c r="Z1029" s="41"/>
      <c r="AA1029" s="41"/>
      <c r="AB1029" s="41"/>
      <c r="AC1029" s="41"/>
      <c r="AD1029" s="41"/>
      <c r="AE1029" s="41"/>
      <c r="AR1029" s="227" t="s">
        <v>216</v>
      </c>
      <c r="AT1029" s="227" t="s">
        <v>211</v>
      </c>
      <c r="AU1029" s="227" t="s">
        <v>81</v>
      </c>
      <c r="AY1029" s="20" t="s">
        <v>209</v>
      </c>
      <c r="BE1029" s="228">
        <f>IF(N1029="základní",J1029,0)</f>
        <v>0</v>
      </c>
      <c r="BF1029" s="228">
        <f>IF(N1029="snížená",J1029,0)</f>
        <v>0</v>
      </c>
      <c r="BG1029" s="228">
        <f>IF(N1029="zákl. přenesená",J1029,0)</f>
        <v>0</v>
      </c>
      <c r="BH1029" s="228">
        <f>IF(N1029="sníž. přenesená",J1029,0)</f>
        <v>0</v>
      </c>
      <c r="BI1029" s="228">
        <f>IF(N1029="nulová",J1029,0)</f>
        <v>0</v>
      </c>
      <c r="BJ1029" s="20" t="s">
        <v>79</v>
      </c>
      <c r="BK1029" s="228">
        <f>ROUND(I1029*H1029,2)</f>
        <v>0</v>
      </c>
      <c r="BL1029" s="20" t="s">
        <v>216</v>
      </c>
      <c r="BM1029" s="227" t="s">
        <v>4007</v>
      </c>
    </row>
    <row r="1030" s="2" customFormat="1">
      <c r="A1030" s="41"/>
      <c r="B1030" s="42"/>
      <c r="C1030" s="43"/>
      <c r="D1030" s="229" t="s">
        <v>218</v>
      </c>
      <c r="E1030" s="43"/>
      <c r="F1030" s="230" t="s">
        <v>4008</v>
      </c>
      <c r="G1030" s="43"/>
      <c r="H1030" s="43"/>
      <c r="I1030" s="231"/>
      <c r="J1030" s="43"/>
      <c r="K1030" s="43"/>
      <c r="L1030" s="47"/>
      <c r="M1030" s="232"/>
      <c r="N1030" s="233"/>
      <c r="O1030" s="87"/>
      <c r="P1030" s="87"/>
      <c r="Q1030" s="87"/>
      <c r="R1030" s="87"/>
      <c r="S1030" s="87"/>
      <c r="T1030" s="88"/>
      <c r="U1030" s="41"/>
      <c r="V1030" s="41"/>
      <c r="W1030" s="41"/>
      <c r="X1030" s="41"/>
      <c r="Y1030" s="41"/>
      <c r="Z1030" s="41"/>
      <c r="AA1030" s="41"/>
      <c r="AB1030" s="41"/>
      <c r="AC1030" s="41"/>
      <c r="AD1030" s="41"/>
      <c r="AE1030" s="41"/>
      <c r="AT1030" s="20" t="s">
        <v>218</v>
      </c>
      <c r="AU1030" s="20" t="s">
        <v>81</v>
      </c>
    </row>
    <row r="1031" s="14" customFormat="1">
      <c r="A1031" s="14"/>
      <c r="B1031" s="245"/>
      <c r="C1031" s="246"/>
      <c r="D1031" s="236" t="s">
        <v>220</v>
      </c>
      <c r="E1031" s="247" t="s">
        <v>19</v>
      </c>
      <c r="F1031" s="248" t="s">
        <v>4009</v>
      </c>
      <c r="G1031" s="246"/>
      <c r="H1031" s="249">
        <v>6.9039999999999999</v>
      </c>
      <c r="I1031" s="250"/>
      <c r="J1031" s="246"/>
      <c r="K1031" s="246"/>
      <c r="L1031" s="251"/>
      <c r="M1031" s="252"/>
      <c r="N1031" s="253"/>
      <c r="O1031" s="253"/>
      <c r="P1031" s="253"/>
      <c r="Q1031" s="253"/>
      <c r="R1031" s="253"/>
      <c r="S1031" s="253"/>
      <c r="T1031" s="25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T1031" s="255" t="s">
        <v>220</v>
      </c>
      <c r="AU1031" s="255" t="s">
        <v>81</v>
      </c>
      <c r="AV1031" s="14" t="s">
        <v>81</v>
      </c>
      <c r="AW1031" s="14" t="s">
        <v>32</v>
      </c>
      <c r="AX1031" s="14" t="s">
        <v>79</v>
      </c>
      <c r="AY1031" s="255" t="s">
        <v>209</v>
      </c>
    </row>
    <row r="1032" s="12" customFormat="1" ht="22.8" customHeight="1">
      <c r="A1032" s="12"/>
      <c r="B1032" s="200"/>
      <c r="C1032" s="201"/>
      <c r="D1032" s="202" t="s">
        <v>70</v>
      </c>
      <c r="E1032" s="214" t="s">
        <v>1094</v>
      </c>
      <c r="F1032" s="214" t="s">
        <v>1095</v>
      </c>
      <c r="G1032" s="201"/>
      <c r="H1032" s="201"/>
      <c r="I1032" s="204"/>
      <c r="J1032" s="215">
        <f>BK1032</f>
        <v>0</v>
      </c>
      <c r="K1032" s="201"/>
      <c r="L1032" s="206"/>
      <c r="M1032" s="207"/>
      <c r="N1032" s="208"/>
      <c r="O1032" s="208"/>
      <c r="P1032" s="209">
        <f>SUM(P1033:P1036)</f>
        <v>0</v>
      </c>
      <c r="Q1032" s="208"/>
      <c r="R1032" s="209">
        <f>SUM(R1033:R1036)</f>
        <v>0</v>
      </c>
      <c r="S1032" s="208"/>
      <c r="T1032" s="210">
        <f>SUM(T1033:T1036)</f>
        <v>0</v>
      </c>
      <c r="U1032" s="12"/>
      <c r="V1032" s="12"/>
      <c r="W1032" s="12"/>
      <c r="X1032" s="12"/>
      <c r="Y1032" s="12"/>
      <c r="Z1032" s="12"/>
      <c r="AA1032" s="12"/>
      <c r="AB1032" s="12"/>
      <c r="AC1032" s="12"/>
      <c r="AD1032" s="12"/>
      <c r="AE1032" s="12"/>
      <c r="AR1032" s="211" t="s">
        <v>79</v>
      </c>
      <c r="AT1032" s="212" t="s">
        <v>70</v>
      </c>
      <c r="AU1032" s="212" t="s">
        <v>79</v>
      </c>
      <c r="AY1032" s="211" t="s">
        <v>209</v>
      </c>
      <c r="BK1032" s="213">
        <f>SUM(BK1033:BK1036)</f>
        <v>0</v>
      </c>
    </row>
    <row r="1033" s="2" customFormat="1" ht="33" customHeight="1">
      <c r="A1033" s="41"/>
      <c r="B1033" s="42"/>
      <c r="C1033" s="216" t="s">
        <v>1134</v>
      </c>
      <c r="D1033" s="216" t="s">
        <v>211</v>
      </c>
      <c r="E1033" s="217" t="s">
        <v>4010</v>
      </c>
      <c r="F1033" s="218" t="s">
        <v>4011</v>
      </c>
      <c r="G1033" s="219" t="s">
        <v>659</v>
      </c>
      <c r="H1033" s="220">
        <v>294.93700000000001</v>
      </c>
      <c r="I1033" s="221"/>
      <c r="J1033" s="222">
        <f>ROUND(I1033*H1033,2)</f>
        <v>0</v>
      </c>
      <c r="K1033" s="218" t="s">
        <v>215</v>
      </c>
      <c r="L1033" s="47"/>
      <c r="M1033" s="223" t="s">
        <v>19</v>
      </c>
      <c r="N1033" s="224" t="s">
        <v>42</v>
      </c>
      <c r="O1033" s="87"/>
      <c r="P1033" s="225">
        <f>O1033*H1033</f>
        <v>0</v>
      </c>
      <c r="Q1033" s="225">
        <v>0</v>
      </c>
      <c r="R1033" s="225">
        <f>Q1033*H1033</f>
        <v>0</v>
      </c>
      <c r="S1033" s="225">
        <v>0</v>
      </c>
      <c r="T1033" s="226">
        <f>S1033*H1033</f>
        <v>0</v>
      </c>
      <c r="U1033" s="41"/>
      <c r="V1033" s="41"/>
      <c r="W1033" s="41"/>
      <c r="X1033" s="41"/>
      <c r="Y1033" s="41"/>
      <c r="Z1033" s="41"/>
      <c r="AA1033" s="41"/>
      <c r="AB1033" s="41"/>
      <c r="AC1033" s="41"/>
      <c r="AD1033" s="41"/>
      <c r="AE1033" s="41"/>
      <c r="AR1033" s="227" t="s">
        <v>216</v>
      </c>
      <c r="AT1033" s="227" t="s">
        <v>211</v>
      </c>
      <c r="AU1033" s="227" t="s">
        <v>81</v>
      </c>
      <c r="AY1033" s="20" t="s">
        <v>209</v>
      </c>
      <c r="BE1033" s="228">
        <f>IF(N1033="základní",J1033,0)</f>
        <v>0</v>
      </c>
      <c r="BF1033" s="228">
        <f>IF(N1033="snížená",J1033,0)</f>
        <v>0</v>
      </c>
      <c r="BG1033" s="228">
        <f>IF(N1033="zákl. přenesená",J1033,0)</f>
        <v>0</v>
      </c>
      <c r="BH1033" s="228">
        <f>IF(N1033="sníž. přenesená",J1033,0)</f>
        <v>0</v>
      </c>
      <c r="BI1033" s="228">
        <f>IF(N1033="nulová",J1033,0)</f>
        <v>0</v>
      </c>
      <c r="BJ1033" s="20" t="s">
        <v>79</v>
      </c>
      <c r="BK1033" s="228">
        <f>ROUND(I1033*H1033,2)</f>
        <v>0</v>
      </c>
      <c r="BL1033" s="20" t="s">
        <v>216</v>
      </c>
      <c r="BM1033" s="227" t="s">
        <v>4012</v>
      </c>
    </row>
    <row r="1034" s="2" customFormat="1">
      <c r="A1034" s="41"/>
      <c r="B1034" s="42"/>
      <c r="C1034" s="43"/>
      <c r="D1034" s="229" t="s">
        <v>218</v>
      </c>
      <c r="E1034" s="43"/>
      <c r="F1034" s="230" t="s">
        <v>4013</v>
      </c>
      <c r="G1034" s="43"/>
      <c r="H1034" s="43"/>
      <c r="I1034" s="231"/>
      <c r="J1034" s="43"/>
      <c r="K1034" s="43"/>
      <c r="L1034" s="47"/>
      <c r="M1034" s="232"/>
      <c r="N1034" s="233"/>
      <c r="O1034" s="87"/>
      <c r="P1034" s="87"/>
      <c r="Q1034" s="87"/>
      <c r="R1034" s="87"/>
      <c r="S1034" s="87"/>
      <c r="T1034" s="88"/>
      <c r="U1034" s="41"/>
      <c r="V1034" s="41"/>
      <c r="W1034" s="41"/>
      <c r="X1034" s="41"/>
      <c r="Y1034" s="41"/>
      <c r="Z1034" s="41"/>
      <c r="AA1034" s="41"/>
      <c r="AB1034" s="41"/>
      <c r="AC1034" s="41"/>
      <c r="AD1034" s="41"/>
      <c r="AE1034" s="41"/>
      <c r="AT1034" s="20" t="s">
        <v>218</v>
      </c>
      <c r="AU1034" s="20" t="s">
        <v>81</v>
      </c>
    </row>
    <row r="1035" s="2" customFormat="1" ht="33" customHeight="1">
      <c r="A1035" s="41"/>
      <c r="B1035" s="42"/>
      <c r="C1035" s="216" t="s">
        <v>1139</v>
      </c>
      <c r="D1035" s="216" t="s">
        <v>211</v>
      </c>
      <c r="E1035" s="217" t="s">
        <v>4014</v>
      </c>
      <c r="F1035" s="218" t="s">
        <v>4015</v>
      </c>
      <c r="G1035" s="219" t="s">
        <v>659</v>
      </c>
      <c r="H1035" s="220">
        <v>294.93700000000001</v>
      </c>
      <c r="I1035" s="221"/>
      <c r="J1035" s="222">
        <f>ROUND(I1035*H1035,2)</f>
        <v>0</v>
      </c>
      <c r="K1035" s="218" t="s">
        <v>215</v>
      </c>
      <c r="L1035" s="47"/>
      <c r="M1035" s="223" t="s">
        <v>19</v>
      </c>
      <c r="N1035" s="224" t="s">
        <v>42</v>
      </c>
      <c r="O1035" s="87"/>
      <c r="P1035" s="225">
        <f>O1035*H1035</f>
        <v>0</v>
      </c>
      <c r="Q1035" s="225">
        <v>0</v>
      </c>
      <c r="R1035" s="225">
        <f>Q1035*H1035</f>
        <v>0</v>
      </c>
      <c r="S1035" s="225">
        <v>0</v>
      </c>
      <c r="T1035" s="226">
        <f>S1035*H1035</f>
        <v>0</v>
      </c>
      <c r="U1035" s="41"/>
      <c r="V1035" s="41"/>
      <c r="W1035" s="41"/>
      <c r="X1035" s="41"/>
      <c r="Y1035" s="41"/>
      <c r="Z1035" s="41"/>
      <c r="AA1035" s="41"/>
      <c r="AB1035" s="41"/>
      <c r="AC1035" s="41"/>
      <c r="AD1035" s="41"/>
      <c r="AE1035" s="41"/>
      <c r="AR1035" s="227" t="s">
        <v>216</v>
      </c>
      <c r="AT1035" s="227" t="s">
        <v>211</v>
      </c>
      <c r="AU1035" s="227" t="s">
        <v>81</v>
      </c>
      <c r="AY1035" s="20" t="s">
        <v>209</v>
      </c>
      <c r="BE1035" s="228">
        <f>IF(N1035="základní",J1035,0)</f>
        <v>0</v>
      </c>
      <c r="BF1035" s="228">
        <f>IF(N1035="snížená",J1035,0)</f>
        <v>0</v>
      </c>
      <c r="BG1035" s="228">
        <f>IF(N1035="zákl. přenesená",J1035,0)</f>
        <v>0</v>
      </c>
      <c r="BH1035" s="228">
        <f>IF(N1035="sníž. přenesená",J1035,0)</f>
        <v>0</v>
      </c>
      <c r="BI1035" s="228">
        <f>IF(N1035="nulová",J1035,0)</f>
        <v>0</v>
      </c>
      <c r="BJ1035" s="20" t="s">
        <v>79</v>
      </c>
      <c r="BK1035" s="228">
        <f>ROUND(I1035*H1035,2)</f>
        <v>0</v>
      </c>
      <c r="BL1035" s="20" t="s">
        <v>216</v>
      </c>
      <c r="BM1035" s="227" t="s">
        <v>4016</v>
      </c>
    </row>
    <row r="1036" s="2" customFormat="1">
      <c r="A1036" s="41"/>
      <c r="B1036" s="42"/>
      <c r="C1036" s="43"/>
      <c r="D1036" s="229" t="s">
        <v>218</v>
      </c>
      <c r="E1036" s="43"/>
      <c r="F1036" s="230" t="s">
        <v>4017</v>
      </c>
      <c r="G1036" s="43"/>
      <c r="H1036" s="43"/>
      <c r="I1036" s="231"/>
      <c r="J1036" s="43"/>
      <c r="K1036" s="43"/>
      <c r="L1036" s="47"/>
      <c r="M1036" s="232"/>
      <c r="N1036" s="233"/>
      <c r="O1036" s="87"/>
      <c r="P1036" s="87"/>
      <c r="Q1036" s="87"/>
      <c r="R1036" s="87"/>
      <c r="S1036" s="87"/>
      <c r="T1036" s="88"/>
      <c r="U1036" s="41"/>
      <c r="V1036" s="41"/>
      <c r="W1036" s="41"/>
      <c r="X1036" s="41"/>
      <c r="Y1036" s="41"/>
      <c r="Z1036" s="41"/>
      <c r="AA1036" s="41"/>
      <c r="AB1036" s="41"/>
      <c r="AC1036" s="41"/>
      <c r="AD1036" s="41"/>
      <c r="AE1036" s="41"/>
      <c r="AT1036" s="20" t="s">
        <v>218</v>
      </c>
      <c r="AU1036" s="20" t="s">
        <v>81</v>
      </c>
    </row>
    <row r="1037" s="12" customFormat="1" ht="25.92" customHeight="1">
      <c r="A1037" s="12"/>
      <c r="B1037" s="200"/>
      <c r="C1037" s="201"/>
      <c r="D1037" s="202" t="s">
        <v>70</v>
      </c>
      <c r="E1037" s="203" t="s">
        <v>4018</v>
      </c>
      <c r="F1037" s="203" t="s">
        <v>4019</v>
      </c>
      <c r="G1037" s="201"/>
      <c r="H1037" s="201"/>
      <c r="I1037" s="204"/>
      <c r="J1037" s="205">
        <f>BK1037</f>
        <v>0</v>
      </c>
      <c r="K1037" s="201"/>
      <c r="L1037" s="206"/>
      <c r="M1037" s="207"/>
      <c r="N1037" s="208"/>
      <c r="O1037" s="208"/>
      <c r="P1037" s="209">
        <f>P1038+P1211+P1290+P1335+P1340+P1403+P1433+P1471+P1490+P1575+P1605+P1616</f>
        <v>0</v>
      </c>
      <c r="Q1037" s="208"/>
      <c r="R1037" s="209">
        <f>R1038+R1211+R1290+R1335+R1340+R1403+R1433+R1471+R1490+R1575+R1605+R1616</f>
        <v>5.3293561</v>
      </c>
      <c r="S1037" s="208"/>
      <c r="T1037" s="210">
        <f>T1038+T1211+T1290+T1335+T1340+T1403+T1433+T1471+T1490+T1575+T1605+T1616</f>
        <v>0</v>
      </c>
      <c r="U1037" s="12"/>
      <c r="V1037" s="12"/>
      <c r="W1037" s="12"/>
      <c r="X1037" s="12"/>
      <c r="Y1037" s="12"/>
      <c r="Z1037" s="12"/>
      <c r="AA1037" s="12"/>
      <c r="AB1037" s="12"/>
      <c r="AC1037" s="12"/>
      <c r="AD1037" s="12"/>
      <c r="AE1037" s="12"/>
      <c r="AR1037" s="211" t="s">
        <v>81</v>
      </c>
      <c r="AT1037" s="212" t="s">
        <v>70</v>
      </c>
      <c r="AU1037" s="212" t="s">
        <v>71</v>
      </c>
      <c r="AY1037" s="211" t="s">
        <v>209</v>
      </c>
      <c r="BK1037" s="213">
        <f>BK1038+BK1211+BK1290+BK1335+BK1340+BK1403+BK1433+BK1471+BK1490+BK1575+BK1605+BK1616</f>
        <v>0</v>
      </c>
    </row>
    <row r="1038" s="12" customFormat="1" ht="22.8" customHeight="1">
      <c r="A1038" s="12"/>
      <c r="B1038" s="200"/>
      <c r="C1038" s="201"/>
      <c r="D1038" s="202" t="s">
        <v>70</v>
      </c>
      <c r="E1038" s="214" t="s">
        <v>4020</v>
      </c>
      <c r="F1038" s="214" t="s">
        <v>4021</v>
      </c>
      <c r="G1038" s="201"/>
      <c r="H1038" s="201"/>
      <c r="I1038" s="204"/>
      <c r="J1038" s="215">
        <f>BK1038</f>
        <v>0</v>
      </c>
      <c r="K1038" s="201"/>
      <c r="L1038" s="206"/>
      <c r="M1038" s="207"/>
      <c r="N1038" s="208"/>
      <c r="O1038" s="208"/>
      <c r="P1038" s="209">
        <f>SUM(P1039:P1210)</f>
        <v>0</v>
      </c>
      <c r="Q1038" s="208"/>
      <c r="R1038" s="209">
        <f>SUM(R1039:R1210)</f>
        <v>0.85760360000000013</v>
      </c>
      <c r="S1038" s="208"/>
      <c r="T1038" s="210">
        <f>SUM(T1039:T1210)</f>
        <v>0</v>
      </c>
      <c r="U1038" s="12"/>
      <c r="V1038" s="12"/>
      <c r="W1038" s="12"/>
      <c r="X1038" s="12"/>
      <c r="Y1038" s="12"/>
      <c r="Z1038" s="12"/>
      <c r="AA1038" s="12"/>
      <c r="AB1038" s="12"/>
      <c r="AC1038" s="12"/>
      <c r="AD1038" s="12"/>
      <c r="AE1038" s="12"/>
      <c r="AR1038" s="211" t="s">
        <v>81</v>
      </c>
      <c r="AT1038" s="212" t="s">
        <v>70</v>
      </c>
      <c r="AU1038" s="212" t="s">
        <v>79</v>
      </c>
      <c r="AY1038" s="211" t="s">
        <v>209</v>
      </c>
      <c r="BK1038" s="213">
        <f>SUM(BK1039:BK1210)</f>
        <v>0</v>
      </c>
    </row>
    <row r="1039" s="2" customFormat="1" ht="21.75" customHeight="1">
      <c r="A1039" s="41"/>
      <c r="B1039" s="42"/>
      <c r="C1039" s="216" t="s">
        <v>1143</v>
      </c>
      <c r="D1039" s="216" t="s">
        <v>211</v>
      </c>
      <c r="E1039" s="217" t="s">
        <v>4022</v>
      </c>
      <c r="F1039" s="218" t="s">
        <v>4023</v>
      </c>
      <c r="G1039" s="219" t="s">
        <v>258</v>
      </c>
      <c r="H1039" s="220">
        <v>29</v>
      </c>
      <c r="I1039" s="221"/>
      <c r="J1039" s="222">
        <f>ROUND(I1039*H1039,2)</f>
        <v>0</v>
      </c>
      <c r="K1039" s="218" t="s">
        <v>215</v>
      </c>
      <c r="L1039" s="47"/>
      <c r="M1039" s="223" t="s">
        <v>19</v>
      </c>
      <c r="N1039" s="224" t="s">
        <v>42</v>
      </c>
      <c r="O1039" s="87"/>
      <c r="P1039" s="225">
        <f>O1039*H1039</f>
        <v>0</v>
      </c>
      <c r="Q1039" s="225">
        <v>0</v>
      </c>
      <c r="R1039" s="225">
        <f>Q1039*H1039</f>
        <v>0</v>
      </c>
      <c r="S1039" s="225">
        <v>0</v>
      </c>
      <c r="T1039" s="226">
        <f>S1039*H1039</f>
        <v>0</v>
      </c>
      <c r="U1039" s="41"/>
      <c r="V1039" s="41"/>
      <c r="W1039" s="41"/>
      <c r="X1039" s="41"/>
      <c r="Y1039" s="41"/>
      <c r="Z1039" s="41"/>
      <c r="AA1039" s="41"/>
      <c r="AB1039" s="41"/>
      <c r="AC1039" s="41"/>
      <c r="AD1039" s="41"/>
      <c r="AE1039" s="41"/>
      <c r="AR1039" s="227" t="s">
        <v>304</v>
      </c>
      <c r="AT1039" s="227" t="s">
        <v>211</v>
      </c>
      <c r="AU1039" s="227" t="s">
        <v>81</v>
      </c>
      <c r="AY1039" s="20" t="s">
        <v>209</v>
      </c>
      <c r="BE1039" s="228">
        <f>IF(N1039="základní",J1039,0)</f>
        <v>0</v>
      </c>
      <c r="BF1039" s="228">
        <f>IF(N1039="snížená",J1039,0)</f>
        <v>0</v>
      </c>
      <c r="BG1039" s="228">
        <f>IF(N1039="zákl. přenesená",J1039,0)</f>
        <v>0</v>
      </c>
      <c r="BH1039" s="228">
        <f>IF(N1039="sníž. přenesená",J1039,0)</f>
        <v>0</v>
      </c>
      <c r="BI1039" s="228">
        <f>IF(N1039="nulová",J1039,0)</f>
        <v>0</v>
      </c>
      <c r="BJ1039" s="20" t="s">
        <v>79</v>
      </c>
      <c r="BK1039" s="228">
        <f>ROUND(I1039*H1039,2)</f>
        <v>0</v>
      </c>
      <c r="BL1039" s="20" t="s">
        <v>304</v>
      </c>
      <c r="BM1039" s="227" t="s">
        <v>4024</v>
      </c>
    </row>
    <row r="1040" s="2" customFormat="1">
      <c r="A1040" s="41"/>
      <c r="B1040" s="42"/>
      <c r="C1040" s="43"/>
      <c r="D1040" s="229" t="s">
        <v>218</v>
      </c>
      <c r="E1040" s="43"/>
      <c r="F1040" s="230" t="s">
        <v>4025</v>
      </c>
      <c r="G1040" s="43"/>
      <c r="H1040" s="43"/>
      <c r="I1040" s="231"/>
      <c r="J1040" s="43"/>
      <c r="K1040" s="43"/>
      <c r="L1040" s="47"/>
      <c r="M1040" s="232"/>
      <c r="N1040" s="233"/>
      <c r="O1040" s="87"/>
      <c r="P1040" s="87"/>
      <c r="Q1040" s="87"/>
      <c r="R1040" s="87"/>
      <c r="S1040" s="87"/>
      <c r="T1040" s="88"/>
      <c r="U1040" s="41"/>
      <c r="V1040" s="41"/>
      <c r="W1040" s="41"/>
      <c r="X1040" s="41"/>
      <c r="Y1040" s="41"/>
      <c r="Z1040" s="41"/>
      <c r="AA1040" s="41"/>
      <c r="AB1040" s="41"/>
      <c r="AC1040" s="41"/>
      <c r="AD1040" s="41"/>
      <c r="AE1040" s="41"/>
      <c r="AT1040" s="20" t="s">
        <v>218</v>
      </c>
      <c r="AU1040" s="20" t="s">
        <v>81</v>
      </c>
    </row>
    <row r="1041" s="13" customFormat="1">
      <c r="A1041" s="13"/>
      <c r="B1041" s="234"/>
      <c r="C1041" s="235"/>
      <c r="D1041" s="236" t="s">
        <v>220</v>
      </c>
      <c r="E1041" s="237" t="s">
        <v>19</v>
      </c>
      <c r="F1041" s="238" t="s">
        <v>3165</v>
      </c>
      <c r="G1041" s="235"/>
      <c r="H1041" s="237" t="s">
        <v>19</v>
      </c>
      <c r="I1041" s="239"/>
      <c r="J1041" s="235"/>
      <c r="K1041" s="235"/>
      <c r="L1041" s="240"/>
      <c r="M1041" s="241"/>
      <c r="N1041" s="242"/>
      <c r="O1041" s="242"/>
      <c r="P1041" s="242"/>
      <c r="Q1041" s="242"/>
      <c r="R1041" s="242"/>
      <c r="S1041" s="242"/>
      <c r="T1041" s="243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T1041" s="244" t="s">
        <v>220</v>
      </c>
      <c r="AU1041" s="244" t="s">
        <v>81</v>
      </c>
      <c r="AV1041" s="13" t="s">
        <v>79</v>
      </c>
      <c r="AW1041" s="13" t="s">
        <v>32</v>
      </c>
      <c r="AX1041" s="13" t="s">
        <v>71</v>
      </c>
      <c r="AY1041" s="244" t="s">
        <v>209</v>
      </c>
    </row>
    <row r="1042" s="13" customFormat="1">
      <c r="A1042" s="13"/>
      <c r="B1042" s="234"/>
      <c r="C1042" s="235"/>
      <c r="D1042" s="236" t="s">
        <v>220</v>
      </c>
      <c r="E1042" s="237" t="s">
        <v>19</v>
      </c>
      <c r="F1042" s="238" t="s">
        <v>4026</v>
      </c>
      <c r="G1042" s="235"/>
      <c r="H1042" s="237" t="s">
        <v>19</v>
      </c>
      <c r="I1042" s="239"/>
      <c r="J1042" s="235"/>
      <c r="K1042" s="235"/>
      <c r="L1042" s="240"/>
      <c r="M1042" s="241"/>
      <c r="N1042" s="242"/>
      <c r="O1042" s="242"/>
      <c r="P1042" s="242"/>
      <c r="Q1042" s="242"/>
      <c r="R1042" s="242"/>
      <c r="S1042" s="242"/>
      <c r="T1042" s="243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T1042" s="244" t="s">
        <v>220</v>
      </c>
      <c r="AU1042" s="244" t="s">
        <v>81</v>
      </c>
      <c r="AV1042" s="13" t="s">
        <v>79</v>
      </c>
      <c r="AW1042" s="13" t="s">
        <v>32</v>
      </c>
      <c r="AX1042" s="13" t="s">
        <v>71</v>
      </c>
      <c r="AY1042" s="244" t="s">
        <v>209</v>
      </c>
    </row>
    <row r="1043" s="14" customFormat="1">
      <c r="A1043" s="14"/>
      <c r="B1043" s="245"/>
      <c r="C1043" s="246"/>
      <c r="D1043" s="236" t="s">
        <v>220</v>
      </c>
      <c r="E1043" s="247" t="s">
        <v>19</v>
      </c>
      <c r="F1043" s="248" t="s">
        <v>3833</v>
      </c>
      <c r="G1043" s="246"/>
      <c r="H1043" s="249">
        <v>17.800000000000001</v>
      </c>
      <c r="I1043" s="250"/>
      <c r="J1043" s="246"/>
      <c r="K1043" s="246"/>
      <c r="L1043" s="251"/>
      <c r="M1043" s="252"/>
      <c r="N1043" s="253"/>
      <c r="O1043" s="253"/>
      <c r="P1043" s="253"/>
      <c r="Q1043" s="253"/>
      <c r="R1043" s="253"/>
      <c r="S1043" s="253"/>
      <c r="T1043" s="25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T1043" s="255" t="s">
        <v>220</v>
      </c>
      <c r="AU1043" s="255" t="s">
        <v>81</v>
      </c>
      <c r="AV1043" s="14" t="s">
        <v>81</v>
      </c>
      <c r="AW1043" s="14" t="s">
        <v>32</v>
      </c>
      <c r="AX1043" s="14" t="s">
        <v>71</v>
      </c>
      <c r="AY1043" s="255" t="s">
        <v>209</v>
      </c>
    </row>
    <row r="1044" s="13" customFormat="1">
      <c r="A1044" s="13"/>
      <c r="B1044" s="234"/>
      <c r="C1044" s="235"/>
      <c r="D1044" s="236" t="s">
        <v>220</v>
      </c>
      <c r="E1044" s="237" t="s">
        <v>19</v>
      </c>
      <c r="F1044" s="238" t="s">
        <v>3834</v>
      </c>
      <c r="G1044" s="235"/>
      <c r="H1044" s="237" t="s">
        <v>19</v>
      </c>
      <c r="I1044" s="239"/>
      <c r="J1044" s="235"/>
      <c r="K1044" s="235"/>
      <c r="L1044" s="240"/>
      <c r="M1044" s="241"/>
      <c r="N1044" s="242"/>
      <c r="O1044" s="242"/>
      <c r="P1044" s="242"/>
      <c r="Q1044" s="242"/>
      <c r="R1044" s="242"/>
      <c r="S1044" s="242"/>
      <c r="T1044" s="243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T1044" s="244" t="s">
        <v>220</v>
      </c>
      <c r="AU1044" s="244" t="s">
        <v>81</v>
      </c>
      <c r="AV1044" s="13" t="s">
        <v>79</v>
      </c>
      <c r="AW1044" s="13" t="s">
        <v>32</v>
      </c>
      <c r="AX1044" s="13" t="s">
        <v>71</v>
      </c>
      <c r="AY1044" s="244" t="s">
        <v>209</v>
      </c>
    </row>
    <row r="1045" s="13" customFormat="1">
      <c r="A1045" s="13"/>
      <c r="B1045" s="234"/>
      <c r="C1045" s="235"/>
      <c r="D1045" s="236" t="s">
        <v>220</v>
      </c>
      <c r="E1045" s="237" t="s">
        <v>19</v>
      </c>
      <c r="F1045" s="238" t="s">
        <v>3828</v>
      </c>
      <c r="G1045" s="235"/>
      <c r="H1045" s="237" t="s">
        <v>19</v>
      </c>
      <c r="I1045" s="239"/>
      <c r="J1045" s="235"/>
      <c r="K1045" s="235"/>
      <c r="L1045" s="240"/>
      <c r="M1045" s="241"/>
      <c r="N1045" s="242"/>
      <c r="O1045" s="242"/>
      <c r="P1045" s="242"/>
      <c r="Q1045" s="242"/>
      <c r="R1045" s="242"/>
      <c r="S1045" s="242"/>
      <c r="T1045" s="243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T1045" s="244" t="s">
        <v>220</v>
      </c>
      <c r="AU1045" s="244" t="s">
        <v>81</v>
      </c>
      <c r="AV1045" s="13" t="s">
        <v>79</v>
      </c>
      <c r="AW1045" s="13" t="s">
        <v>32</v>
      </c>
      <c r="AX1045" s="13" t="s">
        <v>71</v>
      </c>
      <c r="AY1045" s="244" t="s">
        <v>209</v>
      </c>
    </row>
    <row r="1046" s="14" customFormat="1">
      <c r="A1046" s="14"/>
      <c r="B1046" s="245"/>
      <c r="C1046" s="246"/>
      <c r="D1046" s="236" t="s">
        <v>220</v>
      </c>
      <c r="E1046" s="247" t="s">
        <v>19</v>
      </c>
      <c r="F1046" s="248" t="s">
        <v>3835</v>
      </c>
      <c r="G1046" s="246"/>
      <c r="H1046" s="249">
        <v>7.8399999999999999</v>
      </c>
      <c r="I1046" s="250"/>
      <c r="J1046" s="246"/>
      <c r="K1046" s="246"/>
      <c r="L1046" s="251"/>
      <c r="M1046" s="252"/>
      <c r="N1046" s="253"/>
      <c r="O1046" s="253"/>
      <c r="P1046" s="253"/>
      <c r="Q1046" s="253"/>
      <c r="R1046" s="253"/>
      <c r="S1046" s="253"/>
      <c r="T1046" s="25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T1046" s="255" t="s">
        <v>220</v>
      </c>
      <c r="AU1046" s="255" t="s">
        <v>81</v>
      </c>
      <c r="AV1046" s="14" t="s">
        <v>81</v>
      </c>
      <c r="AW1046" s="14" t="s">
        <v>32</v>
      </c>
      <c r="AX1046" s="14" t="s">
        <v>71</v>
      </c>
      <c r="AY1046" s="255" t="s">
        <v>209</v>
      </c>
    </row>
    <row r="1047" s="13" customFormat="1">
      <c r="A1047" s="13"/>
      <c r="B1047" s="234"/>
      <c r="C1047" s="235"/>
      <c r="D1047" s="236" t="s">
        <v>220</v>
      </c>
      <c r="E1047" s="237" t="s">
        <v>19</v>
      </c>
      <c r="F1047" s="238" t="s">
        <v>3553</v>
      </c>
      <c r="G1047" s="235"/>
      <c r="H1047" s="237" t="s">
        <v>19</v>
      </c>
      <c r="I1047" s="239"/>
      <c r="J1047" s="235"/>
      <c r="K1047" s="235"/>
      <c r="L1047" s="240"/>
      <c r="M1047" s="241"/>
      <c r="N1047" s="242"/>
      <c r="O1047" s="242"/>
      <c r="P1047" s="242"/>
      <c r="Q1047" s="242"/>
      <c r="R1047" s="242"/>
      <c r="S1047" s="242"/>
      <c r="T1047" s="243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T1047" s="244" t="s">
        <v>220</v>
      </c>
      <c r="AU1047" s="244" t="s">
        <v>81</v>
      </c>
      <c r="AV1047" s="13" t="s">
        <v>79</v>
      </c>
      <c r="AW1047" s="13" t="s">
        <v>32</v>
      </c>
      <c r="AX1047" s="13" t="s">
        <v>71</v>
      </c>
      <c r="AY1047" s="244" t="s">
        <v>209</v>
      </c>
    </row>
    <row r="1048" s="14" customFormat="1">
      <c r="A1048" s="14"/>
      <c r="B1048" s="245"/>
      <c r="C1048" s="246"/>
      <c r="D1048" s="236" t="s">
        <v>220</v>
      </c>
      <c r="E1048" s="247" t="s">
        <v>19</v>
      </c>
      <c r="F1048" s="248" t="s">
        <v>3554</v>
      </c>
      <c r="G1048" s="246"/>
      <c r="H1048" s="249">
        <v>3.3599999999999999</v>
      </c>
      <c r="I1048" s="250"/>
      <c r="J1048" s="246"/>
      <c r="K1048" s="246"/>
      <c r="L1048" s="251"/>
      <c r="M1048" s="252"/>
      <c r="N1048" s="253"/>
      <c r="O1048" s="253"/>
      <c r="P1048" s="253"/>
      <c r="Q1048" s="253"/>
      <c r="R1048" s="253"/>
      <c r="S1048" s="253"/>
      <c r="T1048" s="25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T1048" s="255" t="s">
        <v>220</v>
      </c>
      <c r="AU1048" s="255" t="s">
        <v>81</v>
      </c>
      <c r="AV1048" s="14" t="s">
        <v>81</v>
      </c>
      <c r="AW1048" s="14" t="s">
        <v>32</v>
      </c>
      <c r="AX1048" s="14" t="s">
        <v>71</v>
      </c>
      <c r="AY1048" s="255" t="s">
        <v>209</v>
      </c>
    </row>
    <row r="1049" s="15" customFormat="1">
      <c r="A1049" s="15"/>
      <c r="B1049" s="256"/>
      <c r="C1049" s="257"/>
      <c r="D1049" s="236" t="s">
        <v>220</v>
      </c>
      <c r="E1049" s="258" t="s">
        <v>19</v>
      </c>
      <c r="F1049" s="259" t="s">
        <v>271</v>
      </c>
      <c r="G1049" s="257"/>
      <c r="H1049" s="260">
        <v>29</v>
      </c>
      <c r="I1049" s="261"/>
      <c r="J1049" s="257"/>
      <c r="K1049" s="257"/>
      <c r="L1049" s="262"/>
      <c r="M1049" s="263"/>
      <c r="N1049" s="264"/>
      <c r="O1049" s="264"/>
      <c r="P1049" s="264"/>
      <c r="Q1049" s="264"/>
      <c r="R1049" s="264"/>
      <c r="S1049" s="264"/>
      <c r="T1049" s="265"/>
      <c r="U1049" s="15"/>
      <c r="V1049" s="15"/>
      <c r="W1049" s="15"/>
      <c r="X1049" s="15"/>
      <c r="Y1049" s="15"/>
      <c r="Z1049" s="15"/>
      <c r="AA1049" s="15"/>
      <c r="AB1049" s="15"/>
      <c r="AC1049" s="15"/>
      <c r="AD1049" s="15"/>
      <c r="AE1049" s="15"/>
      <c r="AT1049" s="266" t="s">
        <v>220</v>
      </c>
      <c r="AU1049" s="266" t="s">
        <v>81</v>
      </c>
      <c r="AV1049" s="15" t="s">
        <v>216</v>
      </c>
      <c r="AW1049" s="15" t="s">
        <v>32</v>
      </c>
      <c r="AX1049" s="15" t="s">
        <v>79</v>
      </c>
      <c r="AY1049" s="266" t="s">
        <v>209</v>
      </c>
    </row>
    <row r="1050" s="2" customFormat="1" ht="16.5" customHeight="1">
      <c r="A1050" s="41"/>
      <c r="B1050" s="42"/>
      <c r="C1050" s="278" t="s">
        <v>1148</v>
      </c>
      <c r="D1050" s="278" t="s">
        <v>681</v>
      </c>
      <c r="E1050" s="279" t="s">
        <v>4027</v>
      </c>
      <c r="F1050" s="280" t="s">
        <v>4028</v>
      </c>
      <c r="G1050" s="281" t="s">
        <v>659</v>
      </c>
      <c r="H1050" s="282">
        <v>0.012999999999999999</v>
      </c>
      <c r="I1050" s="283"/>
      <c r="J1050" s="284">
        <f>ROUND(I1050*H1050,2)</f>
        <v>0</v>
      </c>
      <c r="K1050" s="280" t="s">
        <v>215</v>
      </c>
      <c r="L1050" s="285"/>
      <c r="M1050" s="286" t="s">
        <v>19</v>
      </c>
      <c r="N1050" s="287" t="s">
        <v>42</v>
      </c>
      <c r="O1050" s="87"/>
      <c r="P1050" s="225">
        <f>O1050*H1050</f>
        <v>0</v>
      </c>
      <c r="Q1050" s="225">
        <v>1</v>
      </c>
      <c r="R1050" s="225">
        <f>Q1050*H1050</f>
        <v>0.012999999999999999</v>
      </c>
      <c r="S1050" s="225">
        <v>0</v>
      </c>
      <c r="T1050" s="226">
        <f>S1050*H1050</f>
        <v>0</v>
      </c>
      <c r="U1050" s="41"/>
      <c r="V1050" s="41"/>
      <c r="W1050" s="41"/>
      <c r="X1050" s="41"/>
      <c r="Y1050" s="41"/>
      <c r="Z1050" s="41"/>
      <c r="AA1050" s="41"/>
      <c r="AB1050" s="41"/>
      <c r="AC1050" s="41"/>
      <c r="AD1050" s="41"/>
      <c r="AE1050" s="41"/>
      <c r="AR1050" s="227" t="s">
        <v>417</v>
      </c>
      <c r="AT1050" s="227" t="s">
        <v>681</v>
      </c>
      <c r="AU1050" s="227" t="s">
        <v>81</v>
      </c>
      <c r="AY1050" s="20" t="s">
        <v>209</v>
      </c>
      <c r="BE1050" s="228">
        <f>IF(N1050="základní",J1050,0)</f>
        <v>0</v>
      </c>
      <c r="BF1050" s="228">
        <f>IF(N1050="snížená",J1050,0)</f>
        <v>0</v>
      </c>
      <c r="BG1050" s="228">
        <f>IF(N1050="zákl. přenesená",J1050,0)</f>
        <v>0</v>
      </c>
      <c r="BH1050" s="228">
        <f>IF(N1050="sníž. přenesená",J1050,0)</f>
        <v>0</v>
      </c>
      <c r="BI1050" s="228">
        <f>IF(N1050="nulová",J1050,0)</f>
        <v>0</v>
      </c>
      <c r="BJ1050" s="20" t="s">
        <v>79</v>
      </c>
      <c r="BK1050" s="228">
        <f>ROUND(I1050*H1050,2)</f>
        <v>0</v>
      </c>
      <c r="BL1050" s="20" t="s">
        <v>304</v>
      </c>
      <c r="BM1050" s="227" t="s">
        <v>4029</v>
      </c>
    </row>
    <row r="1051" s="14" customFormat="1">
      <c r="A1051" s="14"/>
      <c r="B1051" s="245"/>
      <c r="C1051" s="246"/>
      <c r="D1051" s="236" t="s">
        <v>220</v>
      </c>
      <c r="E1051" s="246"/>
      <c r="F1051" s="248" t="s">
        <v>4030</v>
      </c>
      <c r="G1051" s="246"/>
      <c r="H1051" s="249">
        <v>0.012999999999999999</v>
      </c>
      <c r="I1051" s="250"/>
      <c r="J1051" s="246"/>
      <c r="K1051" s="246"/>
      <c r="L1051" s="251"/>
      <c r="M1051" s="252"/>
      <c r="N1051" s="253"/>
      <c r="O1051" s="253"/>
      <c r="P1051" s="253"/>
      <c r="Q1051" s="253"/>
      <c r="R1051" s="253"/>
      <c r="S1051" s="253"/>
      <c r="T1051" s="25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T1051" s="255" t="s">
        <v>220</v>
      </c>
      <c r="AU1051" s="255" t="s">
        <v>81</v>
      </c>
      <c r="AV1051" s="14" t="s">
        <v>81</v>
      </c>
      <c r="AW1051" s="14" t="s">
        <v>4</v>
      </c>
      <c r="AX1051" s="14" t="s">
        <v>79</v>
      </c>
      <c r="AY1051" s="255" t="s">
        <v>209</v>
      </c>
    </row>
    <row r="1052" s="2" customFormat="1" ht="24.15" customHeight="1">
      <c r="A1052" s="41"/>
      <c r="B1052" s="42"/>
      <c r="C1052" s="216" t="s">
        <v>1152</v>
      </c>
      <c r="D1052" s="216" t="s">
        <v>211</v>
      </c>
      <c r="E1052" s="217" t="s">
        <v>4031</v>
      </c>
      <c r="F1052" s="218" t="s">
        <v>4032</v>
      </c>
      <c r="G1052" s="219" t="s">
        <v>258</v>
      </c>
      <c r="H1052" s="220">
        <v>25.812000000000001</v>
      </c>
      <c r="I1052" s="221"/>
      <c r="J1052" s="222">
        <f>ROUND(I1052*H1052,2)</f>
        <v>0</v>
      </c>
      <c r="K1052" s="218" t="s">
        <v>215</v>
      </c>
      <c r="L1052" s="47"/>
      <c r="M1052" s="223" t="s">
        <v>19</v>
      </c>
      <c r="N1052" s="224" t="s">
        <v>42</v>
      </c>
      <c r="O1052" s="87"/>
      <c r="P1052" s="225">
        <f>O1052*H1052</f>
        <v>0</v>
      </c>
      <c r="Q1052" s="225">
        <v>0</v>
      </c>
      <c r="R1052" s="225">
        <f>Q1052*H1052</f>
        <v>0</v>
      </c>
      <c r="S1052" s="225">
        <v>0</v>
      </c>
      <c r="T1052" s="226">
        <f>S1052*H1052</f>
        <v>0</v>
      </c>
      <c r="U1052" s="41"/>
      <c r="V1052" s="41"/>
      <c r="W1052" s="41"/>
      <c r="X1052" s="41"/>
      <c r="Y1052" s="41"/>
      <c r="Z1052" s="41"/>
      <c r="AA1052" s="41"/>
      <c r="AB1052" s="41"/>
      <c r="AC1052" s="41"/>
      <c r="AD1052" s="41"/>
      <c r="AE1052" s="41"/>
      <c r="AR1052" s="227" t="s">
        <v>304</v>
      </c>
      <c r="AT1052" s="227" t="s">
        <v>211</v>
      </c>
      <c r="AU1052" s="227" t="s">
        <v>81</v>
      </c>
      <c r="AY1052" s="20" t="s">
        <v>209</v>
      </c>
      <c r="BE1052" s="228">
        <f>IF(N1052="základní",J1052,0)</f>
        <v>0</v>
      </c>
      <c r="BF1052" s="228">
        <f>IF(N1052="snížená",J1052,0)</f>
        <v>0</v>
      </c>
      <c r="BG1052" s="228">
        <f>IF(N1052="zákl. přenesená",J1052,0)</f>
        <v>0</v>
      </c>
      <c r="BH1052" s="228">
        <f>IF(N1052="sníž. přenesená",J1052,0)</f>
        <v>0</v>
      </c>
      <c r="BI1052" s="228">
        <f>IF(N1052="nulová",J1052,0)</f>
        <v>0</v>
      </c>
      <c r="BJ1052" s="20" t="s">
        <v>79</v>
      </c>
      <c r="BK1052" s="228">
        <f>ROUND(I1052*H1052,2)</f>
        <v>0</v>
      </c>
      <c r="BL1052" s="20" t="s">
        <v>304</v>
      </c>
      <c r="BM1052" s="227" t="s">
        <v>4033</v>
      </c>
    </row>
    <row r="1053" s="2" customFormat="1">
      <c r="A1053" s="41"/>
      <c r="B1053" s="42"/>
      <c r="C1053" s="43"/>
      <c r="D1053" s="229" t="s">
        <v>218</v>
      </c>
      <c r="E1053" s="43"/>
      <c r="F1053" s="230" t="s">
        <v>4034</v>
      </c>
      <c r="G1053" s="43"/>
      <c r="H1053" s="43"/>
      <c r="I1053" s="231"/>
      <c r="J1053" s="43"/>
      <c r="K1053" s="43"/>
      <c r="L1053" s="47"/>
      <c r="M1053" s="232"/>
      <c r="N1053" s="233"/>
      <c r="O1053" s="87"/>
      <c r="P1053" s="87"/>
      <c r="Q1053" s="87"/>
      <c r="R1053" s="87"/>
      <c r="S1053" s="87"/>
      <c r="T1053" s="88"/>
      <c r="U1053" s="41"/>
      <c r="V1053" s="41"/>
      <c r="W1053" s="41"/>
      <c r="X1053" s="41"/>
      <c r="Y1053" s="41"/>
      <c r="Z1053" s="41"/>
      <c r="AA1053" s="41"/>
      <c r="AB1053" s="41"/>
      <c r="AC1053" s="41"/>
      <c r="AD1053" s="41"/>
      <c r="AE1053" s="41"/>
      <c r="AT1053" s="20" t="s">
        <v>218</v>
      </c>
      <c r="AU1053" s="20" t="s">
        <v>81</v>
      </c>
    </row>
    <row r="1054" s="13" customFormat="1">
      <c r="A1054" s="13"/>
      <c r="B1054" s="234"/>
      <c r="C1054" s="235"/>
      <c r="D1054" s="236" t="s">
        <v>220</v>
      </c>
      <c r="E1054" s="237" t="s">
        <v>19</v>
      </c>
      <c r="F1054" s="238" t="s">
        <v>3768</v>
      </c>
      <c r="G1054" s="235"/>
      <c r="H1054" s="237" t="s">
        <v>19</v>
      </c>
      <c r="I1054" s="239"/>
      <c r="J1054" s="235"/>
      <c r="K1054" s="235"/>
      <c r="L1054" s="240"/>
      <c r="M1054" s="241"/>
      <c r="N1054" s="242"/>
      <c r="O1054" s="242"/>
      <c r="P1054" s="242"/>
      <c r="Q1054" s="242"/>
      <c r="R1054" s="242"/>
      <c r="S1054" s="242"/>
      <c r="T1054" s="243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T1054" s="244" t="s">
        <v>220</v>
      </c>
      <c r="AU1054" s="244" t="s">
        <v>81</v>
      </c>
      <c r="AV1054" s="13" t="s">
        <v>79</v>
      </c>
      <c r="AW1054" s="13" t="s">
        <v>32</v>
      </c>
      <c r="AX1054" s="13" t="s">
        <v>71</v>
      </c>
      <c r="AY1054" s="244" t="s">
        <v>209</v>
      </c>
    </row>
    <row r="1055" s="13" customFormat="1">
      <c r="A1055" s="13"/>
      <c r="B1055" s="234"/>
      <c r="C1055" s="235"/>
      <c r="D1055" s="236" t="s">
        <v>220</v>
      </c>
      <c r="E1055" s="237" t="s">
        <v>19</v>
      </c>
      <c r="F1055" s="238" t="s">
        <v>3844</v>
      </c>
      <c r="G1055" s="235"/>
      <c r="H1055" s="237" t="s">
        <v>19</v>
      </c>
      <c r="I1055" s="239"/>
      <c r="J1055" s="235"/>
      <c r="K1055" s="235"/>
      <c r="L1055" s="240"/>
      <c r="M1055" s="241"/>
      <c r="N1055" s="242"/>
      <c r="O1055" s="242"/>
      <c r="P1055" s="242"/>
      <c r="Q1055" s="242"/>
      <c r="R1055" s="242"/>
      <c r="S1055" s="242"/>
      <c r="T1055" s="243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T1055" s="244" t="s">
        <v>220</v>
      </c>
      <c r="AU1055" s="244" t="s">
        <v>81</v>
      </c>
      <c r="AV1055" s="13" t="s">
        <v>79</v>
      </c>
      <c r="AW1055" s="13" t="s">
        <v>32</v>
      </c>
      <c r="AX1055" s="13" t="s">
        <v>71</v>
      </c>
      <c r="AY1055" s="244" t="s">
        <v>209</v>
      </c>
    </row>
    <row r="1056" s="14" customFormat="1">
      <c r="A1056" s="14"/>
      <c r="B1056" s="245"/>
      <c r="C1056" s="246"/>
      <c r="D1056" s="236" t="s">
        <v>220</v>
      </c>
      <c r="E1056" s="247" t="s">
        <v>19</v>
      </c>
      <c r="F1056" s="248" t="s">
        <v>3845</v>
      </c>
      <c r="G1056" s="246"/>
      <c r="H1056" s="249">
        <v>0.16</v>
      </c>
      <c r="I1056" s="250"/>
      <c r="J1056" s="246"/>
      <c r="K1056" s="246"/>
      <c r="L1056" s="251"/>
      <c r="M1056" s="252"/>
      <c r="N1056" s="253"/>
      <c r="O1056" s="253"/>
      <c r="P1056" s="253"/>
      <c r="Q1056" s="253"/>
      <c r="R1056" s="253"/>
      <c r="S1056" s="253"/>
      <c r="T1056" s="25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T1056" s="255" t="s">
        <v>220</v>
      </c>
      <c r="AU1056" s="255" t="s">
        <v>81</v>
      </c>
      <c r="AV1056" s="14" t="s">
        <v>81</v>
      </c>
      <c r="AW1056" s="14" t="s">
        <v>32</v>
      </c>
      <c r="AX1056" s="14" t="s">
        <v>71</v>
      </c>
      <c r="AY1056" s="255" t="s">
        <v>209</v>
      </c>
    </row>
    <row r="1057" s="14" customFormat="1">
      <c r="A1057" s="14"/>
      <c r="B1057" s="245"/>
      <c r="C1057" s="246"/>
      <c r="D1057" s="236" t="s">
        <v>220</v>
      </c>
      <c r="E1057" s="247" t="s">
        <v>19</v>
      </c>
      <c r="F1057" s="248" t="s">
        <v>3846</v>
      </c>
      <c r="G1057" s="246"/>
      <c r="H1057" s="249">
        <v>0.214</v>
      </c>
      <c r="I1057" s="250"/>
      <c r="J1057" s="246"/>
      <c r="K1057" s="246"/>
      <c r="L1057" s="251"/>
      <c r="M1057" s="252"/>
      <c r="N1057" s="253"/>
      <c r="O1057" s="253"/>
      <c r="P1057" s="253"/>
      <c r="Q1057" s="253"/>
      <c r="R1057" s="253"/>
      <c r="S1057" s="253"/>
      <c r="T1057" s="25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T1057" s="255" t="s">
        <v>220</v>
      </c>
      <c r="AU1057" s="255" t="s">
        <v>81</v>
      </c>
      <c r="AV1057" s="14" t="s">
        <v>81</v>
      </c>
      <c r="AW1057" s="14" t="s">
        <v>32</v>
      </c>
      <c r="AX1057" s="14" t="s">
        <v>71</v>
      </c>
      <c r="AY1057" s="255" t="s">
        <v>209</v>
      </c>
    </row>
    <row r="1058" s="14" customFormat="1">
      <c r="A1058" s="14"/>
      <c r="B1058" s="245"/>
      <c r="C1058" s="246"/>
      <c r="D1058" s="236" t="s">
        <v>220</v>
      </c>
      <c r="E1058" s="247" t="s">
        <v>19</v>
      </c>
      <c r="F1058" s="248" t="s">
        <v>4035</v>
      </c>
      <c r="G1058" s="246"/>
      <c r="H1058" s="249">
        <v>6</v>
      </c>
      <c r="I1058" s="250"/>
      <c r="J1058" s="246"/>
      <c r="K1058" s="246"/>
      <c r="L1058" s="251"/>
      <c r="M1058" s="252"/>
      <c r="N1058" s="253"/>
      <c r="O1058" s="253"/>
      <c r="P1058" s="253"/>
      <c r="Q1058" s="253"/>
      <c r="R1058" s="253"/>
      <c r="S1058" s="253"/>
      <c r="T1058" s="25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T1058" s="255" t="s">
        <v>220</v>
      </c>
      <c r="AU1058" s="255" t="s">
        <v>81</v>
      </c>
      <c r="AV1058" s="14" t="s">
        <v>81</v>
      </c>
      <c r="AW1058" s="14" t="s">
        <v>32</v>
      </c>
      <c r="AX1058" s="14" t="s">
        <v>71</v>
      </c>
      <c r="AY1058" s="255" t="s">
        <v>209</v>
      </c>
    </row>
    <row r="1059" s="13" customFormat="1">
      <c r="A1059" s="13"/>
      <c r="B1059" s="234"/>
      <c r="C1059" s="235"/>
      <c r="D1059" s="236" t="s">
        <v>220</v>
      </c>
      <c r="E1059" s="237" t="s">
        <v>19</v>
      </c>
      <c r="F1059" s="238" t="s">
        <v>3847</v>
      </c>
      <c r="G1059" s="235"/>
      <c r="H1059" s="237" t="s">
        <v>19</v>
      </c>
      <c r="I1059" s="239"/>
      <c r="J1059" s="235"/>
      <c r="K1059" s="235"/>
      <c r="L1059" s="240"/>
      <c r="M1059" s="241"/>
      <c r="N1059" s="242"/>
      <c r="O1059" s="242"/>
      <c r="P1059" s="242"/>
      <c r="Q1059" s="242"/>
      <c r="R1059" s="242"/>
      <c r="S1059" s="242"/>
      <c r="T1059" s="243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T1059" s="244" t="s">
        <v>220</v>
      </c>
      <c r="AU1059" s="244" t="s">
        <v>81</v>
      </c>
      <c r="AV1059" s="13" t="s">
        <v>79</v>
      </c>
      <c r="AW1059" s="13" t="s">
        <v>32</v>
      </c>
      <c r="AX1059" s="13" t="s">
        <v>71</v>
      </c>
      <c r="AY1059" s="244" t="s">
        <v>209</v>
      </c>
    </row>
    <row r="1060" s="14" customFormat="1">
      <c r="A1060" s="14"/>
      <c r="B1060" s="245"/>
      <c r="C1060" s="246"/>
      <c r="D1060" s="236" t="s">
        <v>220</v>
      </c>
      <c r="E1060" s="247" t="s">
        <v>19</v>
      </c>
      <c r="F1060" s="248" t="s">
        <v>3848</v>
      </c>
      <c r="G1060" s="246"/>
      <c r="H1060" s="249">
        <v>0.21099999999999999</v>
      </c>
      <c r="I1060" s="250"/>
      <c r="J1060" s="246"/>
      <c r="K1060" s="246"/>
      <c r="L1060" s="251"/>
      <c r="M1060" s="252"/>
      <c r="N1060" s="253"/>
      <c r="O1060" s="253"/>
      <c r="P1060" s="253"/>
      <c r="Q1060" s="253"/>
      <c r="R1060" s="253"/>
      <c r="S1060" s="253"/>
      <c r="T1060" s="25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T1060" s="255" t="s">
        <v>220</v>
      </c>
      <c r="AU1060" s="255" t="s">
        <v>81</v>
      </c>
      <c r="AV1060" s="14" t="s">
        <v>81</v>
      </c>
      <c r="AW1060" s="14" t="s">
        <v>32</v>
      </c>
      <c r="AX1060" s="14" t="s">
        <v>71</v>
      </c>
      <c r="AY1060" s="255" t="s">
        <v>209</v>
      </c>
    </row>
    <row r="1061" s="14" customFormat="1">
      <c r="A1061" s="14"/>
      <c r="B1061" s="245"/>
      <c r="C1061" s="246"/>
      <c r="D1061" s="236" t="s">
        <v>220</v>
      </c>
      <c r="E1061" s="247" t="s">
        <v>19</v>
      </c>
      <c r="F1061" s="248" t="s">
        <v>3849</v>
      </c>
      <c r="G1061" s="246"/>
      <c r="H1061" s="249">
        <v>0.64800000000000002</v>
      </c>
      <c r="I1061" s="250"/>
      <c r="J1061" s="246"/>
      <c r="K1061" s="246"/>
      <c r="L1061" s="251"/>
      <c r="M1061" s="252"/>
      <c r="N1061" s="253"/>
      <c r="O1061" s="253"/>
      <c r="P1061" s="253"/>
      <c r="Q1061" s="253"/>
      <c r="R1061" s="253"/>
      <c r="S1061" s="253"/>
      <c r="T1061" s="25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T1061" s="255" t="s">
        <v>220</v>
      </c>
      <c r="AU1061" s="255" t="s">
        <v>81</v>
      </c>
      <c r="AV1061" s="14" t="s">
        <v>81</v>
      </c>
      <c r="AW1061" s="14" t="s">
        <v>32</v>
      </c>
      <c r="AX1061" s="14" t="s">
        <v>71</v>
      </c>
      <c r="AY1061" s="255" t="s">
        <v>209</v>
      </c>
    </row>
    <row r="1062" s="14" customFormat="1">
      <c r="A1062" s="14"/>
      <c r="B1062" s="245"/>
      <c r="C1062" s="246"/>
      <c r="D1062" s="236" t="s">
        <v>220</v>
      </c>
      <c r="E1062" s="247" t="s">
        <v>19</v>
      </c>
      <c r="F1062" s="248" t="s">
        <v>3850</v>
      </c>
      <c r="G1062" s="246"/>
      <c r="H1062" s="249">
        <v>0.36199999999999999</v>
      </c>
      <c r="I1062" s="250"/>
      <c r="J1062" s="246"/>
      <c r="K1062" s="246"/>
      <c r="L1062" s="251"/>
      <c r="M1062" s="252"/>
      <c r="N1062" s="253"/>
      <c r="O1062" s="253"/>
      <c r="P1062" s="253"/>
      <c r="Q1062" s="253"/>
      <c r="R1062" s="253"/>
      <c r="S1062" s="253"/>
      <c r="T1062" s="25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T1062" s="255" t="s">
        <v>220</v>
      </c>
      <c r="AU1062" s="255" t="s">
        <v>81</v>
      </c>
      <c r="AV1062" s="14" t="s">
        <v>81</v>
      </c>
      <c r="AW1062" s="14" t="s">
        <v>32</v>
      </c>
      <c r="AX1062" s="14" t="s">
        <v>71</v>
      </c>
      <c r="AY1062" s="255" t="s">
        <v>209</v>
      </c>
    </row>
    <row r="1063" s="14" customFormat="1">
      <c r="A1063" s="14"/>
      <c r="B1063" s="245"/>
      <c r="C1063" s="246"/>
      <c r="D1063" s="236" t="s">
        <v>220</v>
      </c>
      <c r="E1063" s="247" t="s">
        <v>19</v>
      </c>
      <c r="F1063" s="248" t="s">
        <v>4036</v>
      </c>
      <c r="G1063" s="246"/>
      <c r="H1063" s="249">
        <v>16</v>
      </c>
      <c r="I1063" s="250"/>
      <c r="J1063" s="246"/>
      <c r="K1063" s="246"/>
      <c r="L1063" s="251"/>
      <c r="M1063" s="252"/>
      <c r="N1063" s="253"/>
      <c r="O1063" s="253"/>
      <c r="P1063" s="253"/>
      <c r="Q1063" s="253"/>
      <c r="R1063" s="253"/>
      <c r="S1063" s="253"/>
      <c r="T1063" s="25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T1063" s="255" t="s">
        <v>220</v>
      </c>
      <c r="AU1063" s="255" t="s">
        <v>81</v>
      </c>
      <c r="AV1063" s="14" t="s">
        <v>81</v>
      </c>
      <c r="AW1063" s="14" t="s">
        <v>32</v>
      </c>
      <c r="AX1063" s="14" t="s">
        <v>71</v>
      </c>
      <c r="AY1063" s="255" t="s">
        <v>209</v>
      </c>
    </row>
    <row r="1064" s="13" customFormat="1">
      <c r="A1064" s="13"/>
      <c r="B1064" s="234"/>
      <c r="C1064" s="235"/>
      <c r="D1064" s="236" t="s">
        <v>220</v>
      </c>
      <c r="E1064" s="237" t="s">
        <v>19</v>
      </c>
      <c r="F1064" s="238" t="s">
        <v>3855</v>
      </c>
      <c r="G1064" s="235"/>
      <c r="H1064" s="237" t="s">
        <v>19</v>
      </c>
      <c r="I1064" s="239"/>
      <c r="J1064" s="235"/>
      <c r="K1064" s="235"/>
      <c r="L1064" s="240"/>
      <c r="M1064" s="241"/>
      <c r="N1064" s="242"/>
      <c r="O1064" s="242"/>
      <c r="P1064" s="242"/>
      <c r="Q1064" s="242"/>
      <c r="R1064" s="242"/>
      <c r="S1064" s="242"/>
      <c r="T1064" s="243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T1064" s="244" t="s">
        <v>220</v>
      </c>
      <c r="AU1064" s="244" t="s">
        <v>81</v>
      </c>
      <c r="AV1064" s="13" t="s">
        <v>79</v>
      </c>
      <c r="AW1064" s="13" t="s">
        <v>32</v>
      </c>
      <c r="AX1064" s="13" t="s">
        <v>71</v>
      </c>
      <c r="AY1064" s="244" t="s">
        <v>209</v>
      </c>
    </row>
    <row r="1065" s="14" customFormat="1">
      <c r="A1065" s="14"/>
      <c r="B1065" s="245"/>
      <c r="C1065" s="246"/>
      <c r="D1065" s="236" t="s">
        <v>220</v>
      </c>
      <c r="E1065" s="247" t="s">
        <v>19</v>
      </c>
      <c r="F1065" s="248" t="s">
        <v>3856</v>
      </c>
      <c r="G1065" s="246"/>
      <c r="H1065" s="249">
        <v>0.023</v>
      </c>
      <c r="I1065" s="250"/>
      <c r="J1065" s="246"/>
      <c r="K1065" s="246"/>
      <c r="L1065" s="251"/>
      <c r="M1065" s="252"/>
      <c r="N1065" s="253"/>
      <c r="O1065" s="253"/>
      <c r="P1065" s="253"/>
      <c r="Q1065" s="253"/>
      <c r="R1065" s="253"/>
      <c r="S1065" s="253"/>
      <c r="T1065" s="25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T1065" s="255" t="s">
        <v>220</v>
      </c>
      <c r="AU1065" s="255" t="s">
        <v>81</v>
      </c>
      <c r="AV1065" s="14" t="s">
        <v>81</v>
      </c>
      <c r="AW1065" s="14" t="s">
        <v>32</v>
      </c>
      <c r="AX1065" s="14" t="s">
        <v>71</v>
      </c>
      <c r="AY1065" s="255" t="s">
        <v>209</v>
      </c>
    </row>
    <row r="1066" s="14" customFormat="1">
      <c r="A1066" s="14"/>
      <c r="B1066" s="245"/>
      <c r="C1066" s="246"/>
      <c r="D1066" s="236" t="s">
        <v>220</v>
      </c>
      <c r="E1066" s="247" t="s">
        <v>19</v>
      </c>
      <c r="F1066" s="248" t="s">
        <v>4037</v>
      </c>
      <c r="G1066" s="246"/>
      <c r="H1066" s="249">
        <v>2</v>
      </c>
      <c r="I1066" s="250"/>
      <c r="J1066" s="246"/>
      <c r="K1066" s="246"/>
      <c r="L1066" s="251"/>
      <c r="M1066" s="252"/>
      <c r="N1066" s="253"/>
      <c r="O1066" s="253"/>
      <c r="P1066" s="253"/>
      <c r="Q1066" s="253"/>
      <c r="R1066" s="253"/>
      <c r="S1066" s="253"/>
      <c r="T1066" s="25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T1066" s="255" t="s">
        <v>220</v>
      </c>
      <c r="AU1066" s="255" t="s">
        <v>81</v>
      </c>
      <c r="AV1066" s="14" t="s">
        <v>81</v>
      </c>
      <c r="AW1066" s="14" t="s">
        <v>32</v>
      </c>
      <c r="AX1066" s="14" t="s">
        <v>71</v>
      </c>
      <c r="AY1066" s="255" t="s">
        <v>209</v>
      </c>
    </row>
    <row r="1067" s="13" customFormat="1">
      <c r="A1067" s="13"/>
      <c r="B1067" s="234"/>
      <c r="C1067" s="235"/>
      <c r="D1067" s="236" t="s">
        <v>220</v>
      </c>
      <c r="E1067" s="237" t="s">
        <v>19</v>
      </c>
      <c r="F1067" s="238" t="s">
        <v>3857</v>
      </c>
      <c r="G1067" s="235"/>
      <c r="H1067" s="237" t="s">
        <v>19</v>
      </c>
      <c r="I1067" s="239"/>
      <c r="J1067" s="235"/>
      <c r="K1067" s="235"/>
      <c r="L1067" s="240"/>
      <c r="M1067" s="241"/>
      <c r="N1067" s="242"/>
      <c r="O1067" s="242"/>
      <c r="P1067" s="242"/>
      <c r="Q1067" s="242"/>
      <c r="R1067" s="242"/>
      <c r="S1067" s="242"/>
      <c r="T1067" s="243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T1067" s="244" t="s">
        <v>220</v>
      </c>
      <c r="AU1067" s="244" t="s">
        <v>81</v>
      </c>
      <c r="AV1067" s="13" t="s">
        <v>79</v>
      </c>
      <c r="AW1067" s="13" t="s">
        <v>32</v>
      </c>
      <c r="AX1067" s="13" t="s">
        <v>71</v>
      </c>
      <c r="AY1067" s="244" t="s">
        <v>209</v>
      </c>
    </row>
    <row r="1068" s="14" customFormat="1">
      <c r="A1068" s="14"/>
      <c r="B1068" s="245"/>
      <c r="C1068" s="246"/>
      <c r="D1068" s="236" t="s">
        <v>220</v>
      </c>
      <c r="E1068" s="247" t="s">
        <v>19</v>
      </c>
      <c r="F1068" s="248" t="s">
        <v>3858</v>
      </c>
      <c r="G1068" s="246"/>
      <c r="H1068" s="249">
        <v>0.19400000000000001</v>
      </c>
      <c r="I1068" s="250"/>
      <c r="J1068" s="246"/>
      <c r="K1068" s="246"/>
      <c r="L1068" s="251"/>
      <c r="M1068" s="252"/>
      <c r="N1068" s="253"/>
      <c r="O1068" s="253"/>
      <c r="P1068" s="253"/>
      <c r="Q1068" s="253"/>
      <c r="R1068" s="253"/>
      <c r="S1068" s="253"/>
      <c r="T1068" s="25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T1068" s="255" t="s">
        <v>220</v>
      </c>
      <c r="AU1068" s="255" t="s">
        <v>81</v>
      </c>
      <c r="AV1068" s="14" t="s">
        <v>81</v>
      </c>
      <c r="AW1068" s="14" t="s">
        <v>32</v>
      </c>
      <c r="AX1068" s="14" t="s">
        <v>71</v>
      </c>
      <c r="AY1068" s="255" t="s">
        <v>209</v>
      </c>
    </row>
    <row r="1069" s="15" customFormat="1">
      <c r="A1069" s="15"/>
      <c r="B1069" s="256"/>
      <c r="C1069" s="257"/>
      <c r="D1069" s="236" t="s">
        <v>220</v>
      </c>
      <c r="E1069" s="258" t="s">
        <v>19</v>
      </c>
      <c r="F1069" s="259" t="s">
        <v>271</v>
      </c>
      <c r="G1069" s="257"/>
      <c r="H1069" s="260">
        <v>25.811999999999998</v>
      </c>
      <c r="I1069" s="261"/>
      <c r="J1069" s="257"/>
      <c r="K1069" s="257"/>
      <c r="L1069" s="262"/>
      <c r="M1069" s="263"/>
      <c r="N1069" s="264"/>
      <c r="O1069" s="264"/>
      <c r="P1069" s="264"/>
      <c r="Q1069" s="264"/>
      <c r="R1069" s="264"/>
      <c r="S1069" s="264"/>
      <c r="T1069" s="265"/>
      <c r="U1069" s="15"/>
      <c r="V1069" s="15"/>
      <c r="W1069" s="15"/>
      <c r="X1069" s="15"/>
      <c r="Y1069" s="15"/>
      <c r="Z1069" s="15"/>
      <c r="AA1069" s="15"/>
      <c r="AB1069" s="15"/>
      <c r="AC1069" s="15"/>
      <c r="AD1069" s="15"/>
      <c r="AE1069" s="15"/>
      <c r="AT1069" s="266" t="s">
        <v>220</v>
      </c>
      <c r="AU1069" s="266" t="s">
        <v>81</v>
      </c>
      <c r="AV1069" s="15" t="s">
        <v>216</v>
      </c>
      <c r="AW1069" s="15" t="s">
        <v>32</v>
      </c>
      <c r="AX1069" s="15" t="s">
        <v>79</v>
      </c>
      <c r="AY1069" s="266" t="s">
        <v>209</v>
      </c>
    </row>
    <row r="1070" s="2" customFormat="1" ht="16.5" customHeight="1">
      <c r="A1070" s="41"/>
      <c r="B1070" s="42"/>
      <c r="C1070" s="278" t="s">
        <v>1158</v>
      </c>
      <c r="D1070" s="278" t="s">
        <v>681</v>
      </c>
      <c r="E1070" s="279" t="s">
        <v>4038</v>
      </c>
      <c r="F1070" s="280" t="s">
        <v>4039</v>
      </c>
      <c r="G1070" s="281" t="s">
        <v>725</v>
      </c>
      <c r="H1070" s="282">
        <v>81.977999999999994</v>
      </c>
      <c r="I1070" s="283"/>
      <c r="J1070" s="284">
        <f>ROUND(I1070*H1070,2)</f>
        <v>0</v>
      </c>
      <c r="K1070" s="280" t="s">
        <v>19</v>
      </c>
      <c r="L1070" s="285"/>
      <c r="M1070" s="286" t="s">
        <v>19</v>
      </c>
      <c r="N1070" s="287" t="s">
        <v>42</v>
      </c>
      <c r="O1070" s="87"/>
      <c r="P1070" s="225">
        <f>O1070*H1070</f>
        <v>0</v>
      </c>
      <c r="Q1070" s="225">
        <v>0.001</v>
      </c>
      <c r="R1070" s="225">
        <f>Q1070*H1070</f>
        <v>0.081977999999999995</v>
      </c>
      <c r="S1070" s="225">
        <v>0</v>
      </c>
      <c r="T1070" s="226">
        <f>S1070*H1070</f>
        <v>0</v>
      </c>
      <c r="U1070" s="41"/>
      <c r="V1070" s="41"/>
      <c r="W1070" s="41"/>
      <c r="X1070" s="41"/>
      <c r="Y1070" s="41"/>
      <c r="Z1070" s="41"/>
      <c r="AA1070" s="41"/>
      <c r="AB1070" s="41"/>
      <c r="AC1070" s="41"/>
      <c r="AD1070" s="41"/>
      <c r="AE1070" s="41"/>
      <c r="AR1070" s="227" t="s">
        <v>417</v>
      </c>
      <c r="AT1070" s="227" t="s">
        <v>681</v>
      </c>
      <c r="AU1070" s="227" t="s">
        <v>81</v>
      </c>
      <c r="AY1070" s="20" t="s">
        <v>209</v>
      </c>
      <c r="BE1070" s="228">
        <f>IF(N1070="základní",J1070,0)</f>
        <v>0</v>
      </c>
      <c r="BF1070" s="228">
        <f>IF(N1070="snížená",J1070,0)</f>
        <v>0</v>
      </c>
      <c r="BG1070" s="228">
        <f>IF(N1070="zákl. přenesená",J1070,0)</f>
        <v>0</v>
      </c>
      <c r="BH1070" s="228">
        <f>IF(N1070="sníž. přenesená",J1070,0)</f>
        <v>0</v>
      </c>
      <c r="BI1070" s="228">
        <f>IF(N1070="nulová",J1070,0)</f>
        <v>0</v>
      </c>
      <c r="BJ1070" s="20" t="s">
        <v>79</v>
      </c>
      <c r="BK1070" s="228">
        <f>ROUND(I1070*H1070,2)</f>
        <v>0</v>
      </c>
      <c r="BL1070" s="20" t="s">
        <v>304</v>
      </c>
      <c r="BM1070" s="227" t="s">
        <v>4040</v>
      </c>
    </row>
    <row r="1071" s="13" customFormat="1">
      <c r="A1071" s="13"/>
      <c r="B1071" s="234"/>
      <c r="C1071" s="235"/>
      <c r="D1071" s="236" t="s">
        <v>220</v>
      </c>
      <c r="E1071" s="237" t="s">
        <v>19</v>
      </c>
      <c r="F1071" s="238" t="s">
        <v>4041</v>
      </c>
      <c r="G1071" s="235"/>
      <c r="H1071" s="237" t="s">
        <v>19</v>
      </c>
      <c r="I1071" s="239"/>
      <c r="J1071" s="235"/>
      <c r="K1071" s="235"/>
      <c r="L1071" s="240"/>
      <c r="M1071" s="241"/>
      <c r="N1071" s="242"/>
      <c r="O1071" s="242"/>
      <c r="P1071" s="242"/>
      <c r="Q1071" s="242"/>
      <c r="R1071" s="242"/>
      <c r="S1071" s="242"/>
      <c r="T1071" s="243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T1071" s="244" t="s">
        <v>220</v>
      </c>
      <c r="AU1071" s="244" t="s">
        <v>81</v>
      </c>
      <c r="AV1071" s="13" t="s">
        <v>79</v>
      </c>
      <c r="AW1071" s="13" t="s">
        <v>32</v>
      </c>
      <c r="AX1071" s="13" t="s">
        <v>71</v>
      </c>
      <c r="AY1071" s="244" t="s">
        <v>209</v>
      </c>
    </row>
    <row r="1072" s="14" customFormat="1">
      <c r="A1072" s="14"/>
      <c r="B1072" s="245"/>
      <c r="C1072" s="246"/>
      <c r="D1072" s="236" t="s">
        <v>220</v>
      </c>
      <c r="E1072" s="247" t="s">
        <v>19</v>
      </c>
      <c r="F1072" s="248" t="s">
        <v>4042</v>
      </c>
      <c r="G1072" s="246"/>
      <c r="H1072" s="249">
        <v>81.977999999999994</v>
      </c>
      <c r="I1072" s="250"/>
      <c r="J1072" s="246"/>
      <c r="K1072" s="246"/>
      <c r="L1072" s="251"/>
      <c r="M1072" s="252"/>
      <c r="N1072" s="253"/>
      <c r="O1072" s="253"/>
      <c r="P1072" s="253"/>
      <c r="Q1072" s="253"/>
      <c r="R1072" s="253"/>
      <c r="S1072" s="253"/>
      <c r="T1072" s="25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T1072" s="255" t="s">
        <v>220</v>
      </c>
      <c r="AU1072" s="255" t="s">
        <v>81</v>
      </c>
      <c r="AV1072" s="14" t="s">
        <v>81</v>
      </c>
      <c r="AW1072" s="14" t="s">
        <v>32</v>
      </c>
      <c r="AX1072" s="14" t="s">
        <v>79</v>
      </c>
      <c r="AY1072" s="255" t="s">
        <v>209</v>
      </c>
    </row>
    <row r="1073" s="2" customFormat="1" ht="21.75" customHeight="1">
      <c r="A1073" s="41"/>
      <c r="B1073" s="42"/>
      <c r="C1073" s="216" t="s">
        <v>1166</v>
      </c>
      <c r="D1073" s="216" t="s">
        <v>211</v>
      </c>
      <c r="E1073" s="217" t="s">
        <v>4043</v>
      </c>
      <c r="F1073" s="218" t="s">
        <v>4044</v>
      </c>
      <c r="G1073" s="219" t="s">
        <v>258</v>
      </c>
      <c r="H1073" s="220">
        <v>240.06200000000001</v>
      </c>
      <c r="I1073" s="221"/>
      <c r="J1073" s="222">
        <f>ROUND(I1073*H1073,2)</f>
        <v>0</v>
      </c>
      <c r="K1073" s="218" t="s">
        <v>215</v>
      </c>
      <c r="L1073" s="47"/>
      <c r="M1073" s="223" t="s">
        <v>19</v>
      </c>
      <c r="N1073" s="224" t="s">
        <v>42</v>
      </c>
      <c r="O1073" s="87"/>
      <c r="P1073" s="225">
        <f>O1073*H1073</f>
        <v>0</v>
      </c>
      <c r="Q1073" s="225">
        <v>0</v>
      </c>
      <c r="R1073" s="225">
        <f>Q1073*H1073</f>
        <v>0</v>
      </c>
      <c r="S1073" s="225">
        <v>0</v>
      </c>
      <c r="T1073" s="226">
        <f>S1073*H1073</f>
        <v>0</v>
      </c>
      <c r="U1073" s="41"/>
      <c r="V1073" s="41"/>
      <c r="W1073" s="41"/>
      <c r="X1073" s="41"/>
      <c r="Y1073" s="41"/>
      <c r="Z1073" s="41"/>
      <c r="AA1073" s="41"/>
      <c r="AB1073" s="41"/>
      <c r="AC1073" s="41"/>
      <c r="AD1073" s="41"/>
      <c r="AE1073" s="41"/>
      <c r="AR1073" s="227" t="s">
        <v>304</v>
      </c>
      <c r="AT1073" s="227" t="s">
        <v>211</v>
      </c>
      <c r="AU1073" s="227" t="s">
        <v>81</v>
      </c>
      <c r="AY1073" s="20" t="s">
        <v>209</v>
      </c>
      <c r="BE1073" s="228">
        <f>IF(N1073="základní",J1073,0)</f>
        <v>0</v>
      </c>
      <c r="BF1073" s="228">
        <f>IF(N1073="snížená",J1073,0)</f>
        <v>0</v>
      </c>
      <c r="BG1073" s="228">
        <f>IF(N1073="zákl. přenesená",J1073,0)</f>
        <v>0</v>
      </c>
      <c r="BH1073" s="228">
        <f>IF(N1073="sníž. přenesená",J1073,0)</f>
        <v>0</v>
      </c>
      <c r="BI1073" s="228">
        <f>IF(N1073="nulová",J1073,0)</f>
        <v>0</v>
      </c>
      <c r="BJ1073" s="20" t="s">
        <v>79</v>
      </c>
      <c r="BK1073" s="228">
        <f>ROUND(I1073*H1073,2)</f>
        <v>0</v>
      </c>
      <c r="BL1073" s="20" t="s">
        <v>304</v>
      </c>
      <c r="BM1073" s="227" t="s">
        <v>4045</v>
      </c>
    </row>
    <row r="1074" s="2" customFormat="1">
      <c r="A1074" s="41"/>
      <c r="B1074" s="42"/>
      <c r="C1074" s="43"/>
      <c r="D1074" s="229" t="s">
        <v>218</v>
      </c>
      <c r="E1074" s="43"/>
      <c r="F1074" s="230" t="s">
        <v>4046</v>
      </c>
      <c r="G1074" s="43"/>
      <c r="H1074" s="43"/>
      <c r="I1074" s="231"/>
      <c r="J1074" s="43"/>
      <c r="K1074" s="43"/>
      <c r="L1074" s="47"/>
      <c r="M1074" s="232"/>
      <c r="N1074" s="233"/>
      <c r="O1074" s="87"/>
      <c r="P1074" s="87"/>
      <c r="Q1074" s="87"/>
      <c r="R1074" s="87"/>
      <c r="S1074" s="87"/>
      <c r="T1074" s="88"/>
      <c r="U1074" s="41"/>
      <c r="V1074" s="41"/>
      <c r="W1074" s="41"/>
      <c r="X1074" s="41"/>
      <c r="Y1074" s="41"/>
      <c r="Z1074" s="41"/>
      <c r="AA1074" s="41"/>
      <c r="AB1074" s="41"/>
      <c r="AC1074" s="41"/>
      <c r="AD1074" s="41"/>
      <c r="AE1074" s="41"/>
      <c r="AT1074" s="20" t="s">
        <v>218</v>
      </c>
      <c r="AU1074" s="20" t="s">
        <v>81</v>
      </c>
    </row>
    <row r="1075" s="13" customFormat="1">
      <c r="A1075" s="13"/>
      <c r="B1075" s="234"/>
      <c r="C1075" s="235"/>
      <c r="D1075" s="236" t="s">
        <v>220</v>
      </c>
      <c r="E1075" s="237" t="s">
        <v>19</v>
      </c>
      <c r="F1075" s="238" t="s">
        <v>3165</v>
      </c>
      <c r="G1075" s="235"/>
      <c r="H1075" s="237" t="s">
        <v>19</v>
      </c>
      <c r="I1075" s="239"/>
      <c r="J1075" s="235"/>
      <c r="K1075" s="235"/>
      <c r="L1075" s="240"/>
      <c r="M1075" s="241"/>
      <c r="N1075" s="242"/>
      <c r="O1075" s="242"/>
      <c r="P1075" s="242"/>
      <c r="Q1075" s="242"/>
      <c r="R1075" s="242"/>
      <c r="S1075" s="242"/>
      <c r="T1075" s="243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T1075" s="244" t="s">
        <v>220</v>
      </c>
      <c r="AU1075" s="244" t="s">
        <v>81</v>
      </c>
      <c r="AV1075" s="13" t="s">
        <v>79</v>
      </c>
      <c r="AW1075" s="13" t="s">
        <v>32</v>
      </c>
      <c r="AX1075" s="13" t="s">
        <v>71</v>
      </c>
      <c r="AY1075" s="244" t="s">
        <v>209</v>
      </c>
    </row>
    <row r="1076" s="13" customFormat="1">
      <c r="A1076" s="13"/>
      <c r="B1076" s="234"/>
      <c r="C1076" s="235"/>
      <c r="D1076" s="236" t="s">
        <v>220</v>
      </c>
      <c r="E1076" s="237" t="s">
        <v>19</v>
      </c>
      <c r="F1076" s="238" t="s">
        <v>3830</v>
      </c>
      <c r="G1076" s="235"/>
      <c r="H1076" s="237" t="s">
        <v>19</v>
      </c>
      <c r="I1076" s="239"/>
      <c r="J1076" s="235"/>
      <c r="K1076" s="235"/>
      <c r="L1076" s="240"/>
      <c r="M1076" s="241"/>
      <c r="N1076" s="242"/>
      <c r="O1076" s="242"/>
      <c r="P1076" s="242"/>
      <c r="Q1076" s="242"/>
      <c r="R1076" s="242"/>
      <c r="S1076" s="242"/>
      <c r="T1076" s="243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T1076" s="244" t="s">
        <v>220</v>
      </c>
      <c r="AU1076" s="244" t="s">
        <v>81</v>
      </c>
      <c r="AV1076" s="13" t="s">
        <v>79</v>
      </c>
      <c r="AW1076" s="13" t="s">
        <v>32</v>
      </c>
      <c r="AX1076" s="13" t="s">
        <v>71</v>
      </c>
      <c r="AY1076" s="244" t="s">
        <v>209</v>
      </c>
    </row>
    <row r="1077" s="13" customFormat="1">
      <c r="A1077" s="13"/>
      <c r="B1077" s="234"/>
      <c r="C1077" s="235"/>
      <c r="D1077" s="236" t="s">
        <v>220</v>
      </c>
      <c r="E1077" s="237" t="s">
        <v>19</v>
      </c>
      <c r="F1077" s="238" t="s">
        <v>4047</v>
      </c>
      <c r="G1077" s="235"/>
      <c r="H1077" s="237" t="s">
        <v>19</v>
      </c>
      <c r="I1077" s="239"/>
      <c r="J1077" s="235"/>
      <c r="K1077" s="235"/>
      <c r="L1077" s="240"/>
      <c r="M1077" s="241"/>
      <c r="N1077" s="242"/>
      <c r="O1077" s="242"/>
      <c r="P1077" s="242"/>
      <c r="Q1077" s="242"/>
      <c r="R1077" s="242"/>
      <c r="S1077" s="242"/>
      <c r="T1077" s="243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T1077" s="244" t="s">
        <v>220</v>
      </c>
      <c r="AU1077" s="244" t="s">
        <v>81</v>
      </c>
      <c r="AV1077" s="13" t="s">
        <v>79</v>
      </c>
      <c r="AW1077" s="13" t="s">
        <v>32</v>
      </c>
      <c r="AX1077" s="13" t="s">
        <v>71</v>
      </c>
      <c r="AY1077" s="244" t="s">
        <v>209</v>
      </c>
    </row>
    <row r="1078" s="14" customFormat="1">
      <c r="A1078" s="14"/>
      <c r="B1078" s="245"/>
      <c r="C1078" s="246"/>
      <c r="D1078" s="236" t="s">
        <v>220</v>
      </c>
      <c r="E1078" s="247" t="s">
        <v>19</v>
      </c>
      <c r="F1078" s="248" t="s">
        <v>4048</v>
      </c>
      <c r="G1078" s="246"/>
      <c r="H1078" s="249">
        <v>223.47</v>
      </c>
      <c r="I1078" s="250"/>
      <c r="J1078" s="246"/>
      <c r="K1078" s="246"/>
      <c r="L1078" s="251"/>
      <c r="M1078" s="252"/>
      <c r="N1078" s="253"/>
      <c r="O1078" s="253"/>
      <c r="P1078" s="253"/>
      <c r="Q1078" s="253"/>
      <c r="R1078" s="253"/>
      <c r="S1078" s="253"/>
      <c r="T1078" s="25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T1078" s="255" t="s">
        <v>220</v>
      </c>
      <c r="AU1078" s="255" t="s">
        <v>81</v>
      </c>
      <c r="AV1078" s="14" t="s">
        <v>81</v>
      </c>
      <c r="AW1078" s="14" t="s">
        <v>32</v>
      </c>
      <c r="AX1078" s="14" t="s">
        <v>71</v>
      </c>
      <c r="AY1078" s="255" t="s">
        <v>209</v>
      </c>
    </row>
    <row r="1079" s="13" customFormat="1">
      <c r="A1079" s="13"/>
      <c r="B1079" s="234"/>
      <c r="C1079" s="235"/>
      <c r="D1079" s="236" t="s">
        <v>220</v>
      </c>
      <c r="E1079" s="237" t="s">
        <v>19</v>
      </c>
      <c r="F1079" s="238" t="s">
        <v>3834</v>
      </c>
      <c r="G1079" s="235"/>
      <c r="H1079" s="237" t="s">
        <v>19</v>
      </c>
      <c r="I1079" s="239"/>
      <c r="J1079" s="235"/>
      <c r="K1079" s="235"/>
      <c r="L1079" s="240"/>
      <c r="M1079" s="241"/>
      <c r="N1079" s="242"/>
      <c r="O1079" s="242"/>
      <c r="P1079" s="242"/>
      <c r="Q1079" s="242"/>
      <c r="R1079" s="242"/>
      <c r="S1079" s="242"/>
      <c r="T1079" s="243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T1079" s="244" t="s">
        <v>220</v>
      </c>
      <c r="AU1079" s="244" t="s">
        <v>81</v>
      </c>
      <c r="AV1079" s="13" t="s">
        <v>79</v>
      </c>
      <c r="AW1079" s="13" t="s">
        <v>32</v>
      </c>
      <c r="AX1079" s="13" t="s">
        <v>71</v>
      </c>
      <c r="AY1079" s="244" t="s">
        <v>209</v>
      </c>
    </row>
    <row r="1080" s="13" customFormat="1">
      <c r="A1080" s="13"/>
      <c r="B1080" s="234"/>
      <c r="C1080" s="235"/>
      <c r="D1080" s="236" t="s">
        <v>220</v>
      </c>
      <c r="E1080" s="237" t="s">
        <v>19</v>
      </c>
      <c r="F1080" s="238" t="s">
        <v>3836</v>
      </c>
      <c r="G1080" s="235"/>
      <c r="H1080" s="237" t="s">
        <v>19</v>
      </c>
      <c r="I1080" s="239"/>
      <c r="J1080" s="235"/>
      <c r="K1080" s="235"/>
      <c r="L1080" s="240"/>
      <c r="M1080" s="241"/>
      <c r="N1080" s="242"/>
      <c r="O1080" s="242"/>
      <c r="P1080" s="242"/>
      <c r="Q1080" s="242"/>
      <c r="R1080" s="242"/>
      <c r="S1080" s="242"/>
      <c r="T1080" s="243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T1080" s="244" t="s">
        <v>220</v>
      </c>
      <c r="AU1080" s="244" t="s">
        <v>81</v>
      </c>
      <c r="AV1080" s="13" t="s">
        <v>79</v>
      </c>
      <c r="AW1080" s="13" t="s">
        <v>32</v>
      </c>
      <c r="AX1080" s="13" t="s">
        <v>71</v>
      </c>
      <c r="AY1080" s="244" t="s">
        <v>209</v>
      </c>
    </row>
    <row r="1081" s="14" customFormat="1">
      <c r="A1081" s="14"/>
      <c r="B1081" s="245"/>
      <c r="C1081" s="246"/>
      <c r="D1081" s="236" t="s">
        <v>220</v>
      </c>
      <c r="E1081" s="247" t="s">
        <v>19</v>
      </c>
      <c r="F1081" s="248" t="s">
        <v>3837</v>
      </c>
      <c r="G1081" s="246"/>
      <c r="H1081" s="249">
        <v>16.591999999999999</v>
      </c>
      <c r="I1081" s="250"/>
      <c r="J1081" s="246"/>
      <c r="K1081" s="246"/>
      <c r="L1081" s="251"/>
      <c r="M1081" s="252"/>
      <c r="N1081" s="253"/>
      <c r="O1081" s="253"/>
      <c r="P1081" s="253"/>
      <c r="Q1081" s="253"/>
      <c r="R1081" s="253"/>
      <c r="S1081" s="253"/>
      <c r="T1081" s="25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T1081" s="255" t="s">
        <v>220</v>
      </c>
      <c r="AU1081" s="255" t="s">
        <v>81</v>
      </c>
      <c r="AV1081" s="14" t="s">
        <v>81</v>
      </c>
      <c r="AW1081" s="14" t="s">
        <v>32</v>
      </c>
      <c r="AX1081" s="14" t="s">
        <v>71</v>
      </c>
      <c r="AY1081" s="255" t="s">
        <v>209</v>
      </c>
    </row>
    <row r="1082" s="15" customFormat="1">
      <c r="A1082" s="15"/>
      <c r="B1082" s="256"/>
      <c r="C1082" s="257"/>
      <c r="D1082" s="236" t="s">
        <v>220</v>
      </c>
      <c r="E1082" s="258" t="s">
        <v>19</v>
      </c>
      <c r="F1082" s="259" t="s">
        <v>271</v>
      </c>
      <c r="G1082" s="257"/>
      <c r="H1082" s="260">
        <v>240.06200000000001</v>
      </c>
      <c r="I1082" s="261"/>
      <c r="J1082" s="257"/>
      <c r="K1082" s="257"/>
      <c r="L1082" s="262"/>
      <c r="M1082" s="263"/>
      <c r="N1082" s="264"/>
      <c r="O1082" s="264"/>
      <c r="P1082" s="264"/>
      <c r="Q1082" s="264"/>
      <c r="R1082" s="264"/>
      <c r="S1082" s="264"/>
      <c r="T1082" s="265"/>
      <c r="U1082" s="15"/>
      <c r="V1082" s="15"/>
      <c r="W1082" s="15"/>
      <c r="X1082" s="15"/>
      <c r="Y1082" s="15"/>
      <c r="Z1082" s="15"/>
      <c r="AA1082" s="15"/>
      <c r="AB1082" s="15"/>
      <c r="AC1082" s="15"/>
      <c r="AD1082" s="15"/>
      <c r="AE1082" s="15"/>
      <c r="AT1082" s="266" t="s">
        <v>220</v>
      </c>
      <c r="AU1082" s="266" t="s">
        <v>81</v>
      </c>
      <c r="AV1082" s="15" t="s">
        <v>216</v>
      </c>
      <c r="AW1082" s="15" t="s">
        <v>32</v>
      </c>
      <c r="AX1082" s="15" t="s">
        <v>79</v>
      </c>
      <c r="AY1082" s="266" t="s">
        <v>209</v>
      </c>
    </row>
    <row r="1083" s="2" customFormat="1" ht="16.5" customHeight="1">
      <c r="A1083" s="41"/>
      <c r="B1083" s="42"/>
      <c r="C1083" s="278" t="s">
        <v>1173</v>
      </c>
      <c r="D1083" s="278" t="s">
        <v>681</v>
      </c>
      <c r="E1083" s="279" t="s">
        <v>4027</v>
      </c>
      <c r="F1083" s="280" t="s">
        <v>4028</v>
      </c>
      <c r="G1083" s="281" t="s">
        <v>659</v>
      </c>
      <c r="H1083" s="282">
        <v>0.108</v>
      </c>
      <c r="I1083" s="283"/>
      <c r="J1083" s="284">
        <f>ROUND(I1083*H1083,2)</f>
        <v>0</v>
      </c>
      <c r="K1083" s="280" t="s">
        <v>215</v>
      </c>
      <c r="L1083" s="285"/>
      <c r="M1083" s="286" t="s">
        <v>19</v>
      </c>
      <c r="N1083" s="287" t="s">
        <v>42</v>
      </c>
      <c r="O1083" s="87"/>
      <c r="P1083" s="225">
        <f>O1083*H1083</f>
        <v>0</v>
      </c>
      <c r="Q1083" s="225">
        <v>1</v>
      </c>
      <c r="R1083" s="225">
        <f>Q1083*H1083</f>
        <v>0.108</v>
      </c>
      <c r="S1083" s="225">
        <v>0</v>
      </c>
      <c r="T1083" s="226">
        <f>S1083*H1083</f>
        <v>0</v>
      </c>
      <c r="U1083" s="41"/>
      <c r="V1083" s="41"/>
      <c r="W1083" s="41"/>
      <c r="X1083" s="41"/>
      <c r="Y1083" s="41"/>
      <c r="Z1083" s="41"/>
      <c r="AA1083" s="41"/>
      <c r="AB1083" s="41"/>
      <c r="AC1083" s="41"/>
      <c r="AD1083" s="41"/>
      <c r="AE1083" s="41"/>
      <c r="AR1083" s="227" t="s">
        <v>417</v>
      </c>
      <c r="AT1083" s="227" t="s">
        <v>681</v>
      </c>
      <c r="AU1083" s="227" t="s">
        <v>81</v>
      </c>
      <c r="AY1083" s="20" t="s">
        <v>209</v>
      </c>
      <c r="BE1083" s="228">
        <f>IF(N1083="základní",J1083,0)</f>
        <v>0</v>
      </c>
      <c r="BF1083" s="228">
        <f>IF(N1083="snížená",J1083,0)</f>
        <v>0</v>
      </c>
      <c r="BG1083" s="228">
        <f>IF(N1083="zákl. přenesená",J1083,0)</f>
        <v>0</v>
      </c>
      <c r="BH1083" s="228">
        <f>IF(N1083="sníž. přenesená",J1083,0)</f>
        <v>0</v>
      </c>
      <c r="BI1083" s="228">
        <f>IF(N1083="nulová",J1083,0)</f>
        <v>0</v>
      </c>
      <c r="BJ1083" s="20" t="s">
        <v>79</v>
      </c>
      <c r="BK1083" s="228">
        <f>ROUND(I1083*H1083,2)</f>
        <v>0</v>
      </c>
      <c r="BL1083" s="20" t="s">
        <v>304</v>
      </c>
      <c r="BM1083" s="227" t="s">
        <v>4049</v>
      </c>
    </row>
    <row r="1084" s="14" customFormat="1">
      <c r="A1084" s="14"/>
      <c r="B1084" s="245"/>
      <c r="C1084" s="246"/>
      <c r="D1084" s="236" t="s">
        <v>220</v>
      </c>
      <c r="E1084" s="246"/>
      <c r="F1084" s="248" t="s">
        <v>4050</v>
      </c>
      <c r="G1084" s="246"/>
      <c r="H1084" s="249">
        <v>0.108</v>
      </c>
      <c r="I1084" s="250"/>
      <c r="J1084" s="246"/>
      <c r="K1084" s="246"/>
      <c r="L1084" s="251"/>
      <c r="M1084" s="252"/>
      <c r="N1084" s="253"/>
      <c r="O1084" s="253"/>
      <c r="P1084" s="253"/>
      <c r="Q1084" s="253"/>
      <c r="R1084" s="253"/>
      <c r="S1084" s="253"/>
      <c r="T1084" s="25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T1084" s="255" t="s">
        <v>220</v>
      </c>
      <c r="AU1084" s="255" t="s">
        <v>81</v>
      </c>
      <c r="AV1084" s="14" t="s">
        <v>81</v>
      </c>
      <c r="AW1084" s="14" t="s">
        <v>4</v>
      </c>
      <c r="AX1084" s="14" t="s">
        <v>79</v>
      </c>
      <c r="AY1084" s="255" t="s">
        <v>209</v>
      </c>
    </row>
    <row r="1085" s="2" customFormat="1" ht="21.75" customHeight="1">
      <c r="A1085" s="41"/>
      <c r="B1085" s="42"/>
      <c r="C1085" s="216" t="s">
        <v>4051</v>
      </c>
      <c r="D1085" s="216" t="s">
        <v>211</v>
      </c>
      <c r="E1085" s="217" t="s">
        <v>4052</v>
      </c>
      <c r="F1085" s="218" t="s">
        <v>4053</v>
      </c>
      <c r="G1085" s="219" t="s">
        <v>258</v>
      </c>
      <c r="H1085" s="220">
        <v>74.489999999999995</v>
      </c>
      <c r="I1085" s="221"/>
      <c r="J1085" s="222">
        <f>ROUND(I1085*H1085,2)</f>
        <v>0</v>
      </c>
      <c r="K1085" s="218" t="s">
        <v>215</v>
      </c>
      <c r="L1085" s="47"/>
      <c r="M1085" s="223" t="s">
        <v>19</v>
      </c>
      <c r="N1085" s="224" t="s">
        <v>42</v>
      </c>
      <c r="O1085" s="87"/>
      <c r="P1085" s="225">
        <f>O1085*H1085</f>
        <v>0</v>
      </c>
      <c r="Q1085" s="225">
        <v>0</v>
      </c>
      <c r="R1085" s="225">
        <f>Q1085*H1085</f>
        <v>0</v>
      </c>
      <c r="S1085" s="225">
        <v>0</v>
      </c>
      <c r="T1085" s="226">
        <f>S1085*H1085</f>
        <v>0</v>
      </c>
      <c r="U1085" s="41"/>
      <c r="V1085" s="41"/>
      <c r="W1085" s="41"/>
      <c r="X1085" s="41"/>
      <c r="Y1085" s="41"/>
      <c r="Z1085" s="41"/>
      <c r="AA1085" s="41"/>
      <c r="AB1085" s="41"/>
      <c r="AC1085" s="41"/>
      <c r="AD1085" s="41"/>
      <c r="AE1085" s="41"/>
      <c r="AR1085" s="227" t="s">
        <v>304</v>
      </c>
      <c r="AT1085" s="227" t="s">
        <v>211</v>
      </c>
      <c r="AU1085" s="227" t="s">
        <v>81</v>
      </c>
      <c r="AY1085" s="20" t="s">
        <v>209</v>
      </c>
      <c r="BE1085" s="228">
        <f>IF(N1085="základní",J1085,0)</f>
        <v>0</v>
      </c>
      <c r="BF1085" s="228">
        <f>IF(N1085="snížená",J1085,0)</f>
        <v>0</v>
      </c>
      <c r="BG1085" s="228">
        <f>IF(N1085="zákl. přenesená",J1085,0)</f>
        <v>0</v>
      </c>
      <c r="BH1085" s="228">
        <f>IF(N1085="sníž. přenesená",J1085,0)</f>
        <v>0</v>
      </c>
      <c r="BI1085" s="228">
        <f>IF(N1085="nulová",J1085,0)</f>
        <v>0</v>
      </c>
      <c r="BJ1085" s="20" t="s">
        <v>79</v>
      </c>
      <c r="BK1085" s="228">
        <f>ROUND(I1085*H1085,2)</f>
        <v>0</v>
      </c>
      <c r="BL1085" s="20" t="s">
        <v>304</v>
      </c>
      <c r="BM1085" s="227" t="s">
        <v>4054</v>
      </c>
    </row>
    <row r="1086" s="2" customFormat="1">
      <c r="A1086" s="41"/>
      <c r="B1086" s="42"/>
      <c r="C1086" s="43"/>
      <c r="D1086" s="229" t="s">
        <v>218</v>
      </c>
      <c r="E1086" s="43"/>
      <c r="F1086" s="230" t="s">
        <v>4055</v>
      </c>
      <c r="G1086" s="43"/>
      <c r="H1086" s="43"/>
      <c r="I1086" s="231"/>
      <c r="J1086" s="43"/>
      <c r="K1086" s="43"/>
      <c r="L1086" s="47"/>
      <c r="M1086" s="232"/>
      <c r="N1086" s="233"/>
      <c r="O1086" s="87"/>
      <c r="P1086" s="87"/>
      <c r="Q1086" s="87"/>
      <c r="R1086" s="87"/>
      <c r="S1086" s="87"/>
      <c r="T1086" s="88"/>
      <c r="U1086" s="41"/>
      <c r="V1086" s="41"/>
      <c r="W1086" s="41"/>
      <c r="X1086" s="41"/>
      <c r="Y1086" s="41"/>
      <c r="Z1086" s="41"/>
      <c r="AA1086" s="41"/>
      <c r="AB1086" s="41"/>
      <c r="AC1086" s="41"/>
      <c r="AD1086" s="41"/>
      <c r="AE1086" s="41"/>
      <c r="AT1086" s="20" t="s">
        <v>218</v>
      </c>
      <c r="AU1086" s="20" t="s">
        <v>81</v>
      </c>
    </row>
    <row r="1087" s="13" customFormat="1">
      <c r="A1087" s="13"/>
      <c r="B1087" s="234"/>
      <c r="C1087" s="235"/>
      <c r="D1087" s="236" t="s">
        <v>220</v>
      </c>
      <c r="E1087" s="237" t="s">
        <v>19</v>
      </c>
      <c r="F1087" s="238" t="s">
        <v>3165</v>
      </c>
      <c r="G1087" s="235"/>
      <c r="H1087" s="237" t="s">
        <v>19</v>
      </c>
      <c r="I1087" s="239"/>
      <c r="J1087" s="235"/>
      <c r="K1087" s="235"/>
      <c r="L1087" s="240"/>
      <c r="M1087" s="241"/>
      <c r="N1087" s="242"/>
      <c r="O1087" s="242"/>
      <c r="P1087" s="242"/>
      <c r="Q1087" s="242"/>
      <c r="R1087" s="242"/>
      <c r="S1087" s="242"/>
      <c r="T1087" s="243"/>
      <c r="U1087" s="13"/>
      <c r="V1087" s="13"/>
      <c r="W1087" s="13"/>
      <c r="X1087" s="13"/>
      <c r="Y1087" s="13"/>
      <c r="Z1087" s="13"/>
      <c r="AA1087" s="13"/>
      <c r="AB1087" s="13"/>
      <c r="AC1087" s="13"/>
      <c r="AD1087" s="13"/>
      <c r="AE1087" s="13"/>
      <c r="AT1087" s="244" t="s">
        <v>220</v>
      </c>
      <c r="AU1087" s="244" t="s">
        <v>81</v>
      </c>
      <c r="AV1087" s="13" t="s">
        <v>79</v>
      </c>
      <c r="AW1087" s="13" t="s">
        <v>32</v>
      </c>
      <c r="AX1087" s="13" t="s">
        <v>71</v>
      </c>
      <c r="AY1087" s="244" t="s">
        <v>209</v>
      </c>
    </row>
    <row r="1088" s="13" customFormat="1">
      <c r="A1088" s="13"/>
      <c r="B1088" s="234"/>
      <c r="C1088" s="235"/>
      <c r="D1088" s="236" t="s">
        <v>220</v>
      </c>
      <c r="E1088" s="237" t="s">
        <v>19</v>
      </c>
      <c r="F1088" s="238" t="s">
        <v>3830</v>
      </c>
      <c r="G1088" s="235"/>
      <c r="H1088" s="237" t="s">
        <v>19</v>
      </c>
      <c r="I1088" s="239"/>
      <c r="J1088" s="235"/>
      <c r="K1088" s="235"/>
      <c r="L1088" s="240"/>
      <c r="M1088" s="241"/>
      <c r="N1088" s="242"/>
      <c r="O1088" s="242"/>
      <c r="P1088" s="242"/>
      <c r="Q1088" s="242"/>
      <c r="R1088" s="242"/>
      <c r="S1088" s="242"/>
      <c r="T1088" s="243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T1088" s="244" t="s">
        <v>220</v>
      </c>
      <c r="AU1088" s="244" t="s">
        <v>81</v>
      </c>
      <c r="AV1088" s="13" t="s">
        <v>79</v>
      </c>
      <c r="AW1088" s="13" t="s">
        <v>32</v>
      </c>
      <c r="AX1088" s="13" t="s">
        <v>71</v>
      </c>
      <c r="AY1088" s="244" t="s">
        <v>209</v>
      </c>
    </row>
    <row r="1089" s="13" customFormat="1">
      <c r="A1089" s="13"/>
      <c r="B1089" s="234"/>
      <c r="C1089" s="235"/>
      <c r="D1089" s="236" t="s">
        <v>220</v>
      </c>
      <c r="E1089" s="237" t="s">
        <v>19</v>
      </c>
      <c r="F1089" s="238" t="s">
        <v>4056</v>
      </c>
      <c r="G1089" s="235"/>
      <c r="H1089" s="237" t="s">
        <v>19</v>
      </c>
      <c r="I1089" s="239"/>
      <c r="J1089" s="235"/>
      <c r="K1089" s="235"/>
      <c r="L1089" s="240"/>
      <c r="M1089" s="241"/>
      <c r="N1089" s="242"/>
      <c r="O1089" s="242"/>
      <c r="P1089" s="242"/>
      <c r="Q1089" s="242"/>
      <c r="R1089" s="242"/>
      <c r="S1089" s="242"/>
      <c r="T1089" s="243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T1089" s="244" t="s">
        <v>220</v>
      </c>
      <c r="AU1089" s="244" t="s">
        <v>81</v>
      </c>
      <c r="AV1089" s="13" t="s">
        <v>79</v>
      </c>
      <c r="AW1089" s="13" t="s">
        <v>32</v>
      </c>
      <c r="AX1089" s="13" t="s">
        <v>71</v>
      </c>
      <c r="AY1089" s="244" t="s">
        <v>209</v>
      </c>
    </row>
    <row r="1090" s="14" customFormat="1">
      <c r="A1090" s="14"/>
      <c r="B1090" s="245"/>
      <c r="C1090" s="246"/>
      <c r="D1090" s="236" t="s">
        <v>220</v>
      </c>
      <c r="E1090" s="247" t="s">
        <v>19</v>
      </c>
      <c r="F1090" s="248" t="s">
        <v>3831</v>
      </c>
      <c r="G1090" s="246"/>
      <c r="H1090" s="249">
        <v>74.489999999999995</v>
      </c>
      <c r="I1090" s="250"/>
      <c r="J1090" s="246"/>
      <c r="K1090" s="246"/>
      <c r="L1090" s="251"/>
      <c r="M1090" s="252"/>
      <c r="N1090" s="253"/>
      <c r="O1090" s="253"/>
      <c r="P1090" s="253"/>
      <c r="Q1090" s="253"/>
      <c r="R1090" s="253"/>
      <c r="S1090" s="253"/>
      <c r="T1090" s="25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T1090" s="255" t="s">
        <v>220</v>
      </c>
      <c r="AU1090" s="255" t="s">
        <v>81</v>
      </c>
      <c r="AV1090" s="14" t="s">
        <v>81</v>
      </c>
      <c r="AW1090" s="14" t="s">
        <v>32</v>
      </c>
      <c r="AX1090" s="14" t="s">
        <v>79</v>
      </c>
      <c r="AY1090" s="255" t="s">
        <v>209</v>
      </c>
    </row>
    <row r="1091" s="2" customFormat="1" ht="16.5" customHeight="1">
      <c r="A1091" s="41"/>
      <c r="B1091" s="42"/>
      <c r="C1091" s="278" t="s">
        <v>4057</v>
      </c>
      <c r="D1091" s="278" t="s">
        <v>681</v>
      </c>
      <c r="E1091" s="279" t="s">
        <v>4058</v>
      </c>
      <c r="F1091" s="280" t="s">
        <v>4059</v>
      </c>
      <c r="G1091" s="281" t="s">
        <v>659</v>
      </c>
      <c r="H1091" s="282">
        <v>0.036999999999999998</v>
      </c>
      <c r="I1091" s="283"/>
      <c r="J1091" s="284">
        <f>ROUND(I1091*H1091,2)</f>
        <v>0</v>
      </c>
      <c r="K1091" s="280" t="s">
        <v>215</v>
      </c>
      <c r="L1091" s="285"/>
      <c r="M1091" s="286" t="s">
        <v>19</v>
      </c>
      <c r="N1091" s="287" t="s">
        <v>42</v>
      </c>
      <c r="O1091" s="87"/>
      <c r="P1091" s="225">
        <f>O1091*H1091</f>
        <v>0</v>
      </c>
      <c r="Q1091" s="225">
        <v>1</v>
      </c>
      <c r="R1091" s="225">
        <f>Q1091*H1091</f>
        <v>0.036999999999999998</v>
      </c>
      <c r="S1091" s="225">
        <v>0</v>
      </c>
      <c r="T1091" s="226">
        <f>S1091*H1091</f>
        <v>0</v>
      </c>
      <c r="U1091" s="41"/>
      <c r="V1091" s="41"/>
      <c r="W1091" s="41"/>
      <c r="X1091" s="41"/>
      <c r="Y1091" s="41"/>
      <c r="Z1091" s="41"/>
      <c r="AA1091" s="41"/>
      <c r="AB1091" s="41"/>
      <c r="AC1091" s="41"/>
      <c r="AD1091" s="41"/>
      <c r="AE1091" s="41"/>
      <c r="AR1091" s="227" t="s">
        <v>417</v>
      </c>
      <c r="AT1091" s="227" t="s">
        <v>681</v>
      </c>
      <c r="AU1091" s="227" t="s">
        <v>81</v>
      </c>
      <c r="AY1091" s="20" t="s">
        <v>209</v>
      </c>
      <c r="BE1091" s="228">
        <f>IF(N1091="základní",J1091,0)</f>
        <v>0</v>
      </c>
      <c r="BF1091" s="228">
        <f>IF(N1091="snížená",J1091,0)</f>
        <v>0</v>
      </c>
      <c r="BG1091" s="228">
        <f>IF(N1091="zákl. přenesená",J1091,0)</f>
        <v>0</v>
      </c>
      <c r="BH1091" s="228">
        <f>IF(N1091="sníž. přenesená",J1091,0)</f>
        <v>0</v>
      </c>
      <c r="BI1091" s="228">
        <f>IF(N1091="nulová",J1091,0)</f>
        <v>0</v>
      </c>
      <c r="BJ1091" s="20" t="s">
        <v>79</v>
      </c>
      <c r="BK1091" s="228">
        <f>ROUND(I1091*H1091,2)</f>
        <v>0</v>
      </c>
      <c r="BL1091" s="20" t="s">
        <v>304</v>
      </c>
      <c r="BM1091" s="227" t="s">
        <v>4060</v>
      </c>
    </row>
    <row r="1092" s="14" customFormat="1">
      <c r="A1092" s="14"/>
      <c r="B1092" s="245"/>
      <c r="C1092" s="246"/>
      <c r="D1092" s="236" t="s">
        <v>220</v>
      </c>
      <c r="E1092" s="246"/>
      <c r="F1092" s="248" t="s">
        <v>4061</v>
      </c>
      <c r="G1092" s="246"/>
      <c r="H1092" s="249">
        <v>0.036999999999999998</v>
      </c>
      <c r="I1092" s="250"/>
      <c r="J1092" s="246"/>
      <c r="K1092" s="246"/>
      <c r="L1092" s="251"/>
      <c r="M1092" s="252"/>
      <c r="N1092" s="253"/>
      <c r="O1092" s="253"/>
      <c r="P1092" s="253"/>
      <c r="Q1092" s="253"/>
      <c r="R1092" s="253"/>
      <c r="S1092" s="253"/>
      <c r="T1092" s="25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T1092" s="255" t="s">
        <v>220</v>
      </c>
      <c r="AU1092" s="255" t="s">
        <v>81</v>
      </c>
      <c r="AV1092" s="14" t="s">
        <v>81</v>
      </c>
      <c r="AW1092" s="14" t="s">
        <v>4</v>
      </c>
      <c r="AX1092" s="14" t="s">
        <v>79</v>
      </c>
      <c r="AY1092" s="255" t="s">
        <v>209</v>
      </c>
    </row>
    <row r="1093" s="2" customFormat="1" ht="16.5" customHeight="1">
      <c r="A1093" s="41"/>
      <c r="B1093" s="42"/>
      <c r="C1093" s="216" t="s">
        <v>4062</v>
      </c>
      <c r="D1093" s="216" t="s">
        <v>211</v>
      </c>
      <c r="E1093" s="217" t="s">
        <v>4063</v>
      </c>
      <c r="F1093" s="218" t="s">
        <v>4064</v>
      </c>
      <c r="G1093" s="219" t="s">
        <v>258</v>
      </c>
      <c r="H1093" s="220">
        <v>31.132000000000001</v>
      </c>
      <c r="I1093" s="221"/>
      <c r="J1093" s="222">
        <f>ROUND(I1093*H1093,2)</f>
        <v>0</v>
      </c>
      <c r="K1093" s="218" t="s">
        <v>215</v>
      </c>
      <c r="L1093" s="47"/>
      <c r="M1093" s="223" t="s">
        <v>19</v>
      </c>
      <c r="N1093" s="224" t="s">
        <v>42</v>
      </c>
      <c r="O1093" s="87"/>
      <c r="P1093" s="225">
        <f>O1093*H1093</f>
        <v>0</v>
      </c>
      <c r="Q1093" s="225">
        <v>0.00040000000000000002</v>
      </c>
      <c r="R1093" s="225">
        <f>Q1093*H1093</f>
        <v>0.012452800000000002</v>
      </c>
      <c r="S1093" s="225">
        <v>0</v>
      </c>
      <c r="T1093" s="226">
        <f>S1093*H1093</f>
        <v>0</v>
      </c>
      <c r="U1093" s="41"/>
      <c r="V1093" s="41"/>
      <c r="W1093" s="41"/>
      <c r="X1093" s="41"/>
      <c r="Y1093" s="41"/>
      <c r="Z1093" s="41"/>
      <c r="AA1093" s="41"/>
      <c r="AB1093" s="41"/>
      <c r="AC1093" s="41"/>
      <c r="AD1093" s="41"/>
      <c r="AE1093" s="41"/>
      <c r="AR1093" s="227" t="s">
        <v>304</v>
      </c>
      <c r="AT1093" s="227" t="s">
        <v>211</v>
      </c>
      <c r="AU1093" s="227" t="s">
        <v>81</v>
      </c>
      <c r="AY1093" s="20" t="s">
        <v>209</v>
      </c>
      <c r="BE1093" s="228">
        <f>IF(N1093="základní",J1093,0)</f>
        <v>0</v>
      </c>
      <c r="BF1093" s="228">
        <f>IF(N1093="snížená",J1093,0)</f>
        <v>0</v>
      </c>
      <c r="BG1093" s="228">
        <f>IF(N1093="zákl. přenesená",J1093,0)</f>
        <v>0</v>
      </c>
      <c r="BH1093" s="228">
        <f>IF(N1093="sníž. přenesená",J1093,0)</f>
        <v>0</v>
      </c>
      <c r="BI1093" s="228">
        <f>IF(N1093="nulová",J1093,0)</f>
        <v>0</v>
      </c>
      <c r="BJ1093" s="20" t="s">
        <v>79</v>
      </c>
      <c r="BK1093" s="228">
        <f>ROUND(I1093*H1093,2)</f>
        <v>0</v>
      </c>
      <c r="BL1093" s="20" t="s">
        <v>304</v>
      </c>
      <c r="BM1093" s="227" t="s">
        <v>4065</v>
      </c>
    </row>
    <row r="1094" s="2" customFormat="1">
      <c r="A1094" s="41"/>
      <c r="B1094" s="42"/>
      <c r="C1094" s="43"/>
      <c r="D1094" s="229" t="s">
        <v>218</v>
      </c>
      <c r="E1094" s="43"/>
      <c r="F1094" s="230" t="s">
        <v>4066</v>
      </c>
      <c r="G1094" s="43"/>
      <c r="H1094" s="43"/>
      <c r="I1094" s="231"/>
      <c r="J1094" s="43"/>
      <c r="K1094" s="43"/>
      <c r="L1094" s="47"/>
      <c r="M1094" s="232"/>
      <c r="N1094" s="233"/>
      <c r="O1094" s="87"/>
      <c r="P1094" s="87"/>
      <c r="Q1094" s="87"/>
      <c r="R1094" s="87"/>
      <c r="S1094" s="87"/>
      <c r="T1094" s="88"/>
      <c r="U1094" s="41"/>
      <c r="V1094" s="41"/>
      <c r="W1094" s="41"/>
      <c r="X1094" s="41"/>
      <c r="Y1094" s="41"/>
      <c r="Z1094" s="41"/>
      <c r="AA1094" s="41"/>
      <c r="AB1094" s="41"/>
      <c r="AC1094" s="41"/>
      <c r="AD1094" s="41"/>
      <c r="AE1094" s="41"/>
      <c r="AT1094" s="20" t="s">
        <v>218</v>
      </c>
      <c r="AU1094" s="20" t="s">
        <v>81</v>
      </c>
    </row>
    <row r="1095" s="13" customFormat="1">
      <c r="A1095" s="13"/>
      <c r="B1095" s="234"/>
      <c r="C1095" s="235"/>
      <c r="D1095" s="236" t="s">
        <v>220</v>
      </c>
      <c r="E1095" s="237" t="s">
        <v>19</v>
      </c>
      <c r="F1095" s="238" t="s">
        <v>3834</v>
      </c>
      <c r="G1095" s="235"/>
      <c r="H1095" s="237" t="s">
        <v>19</v>
      </c>
      <c r="I1095" s="239"/>
      <c r="J1095" s="235"/>
      <c r="K1095" s="235"/>
      <c r="L1095" s="240"/>
      <c r="M1095" s="241"/>
      <c r="N1095" s="242"/>
      <c r="O1095" s="242"/>
      <c r="P1095" s="242"/>
      <c r="Q1095" s="242"/>
      <c r="R1095" s="242"/>
      <c r="S1095" s="242"/>
      <c r="T1095" s="243"/>
      <c r="U1095" s="13"/>
      <c r="V1095" s="13"/>
      <c r="W1095" s="13"/>
      <c r="X1095" s="13"/>
      <c r="Y1095" s="13"/>
      <c r="Z1095" s="13"/>
      <c r="AA1095" s="13"/>
      <c r="AB1095" s="13"/>
      <c r="AC1095" s="13"/>
      <c r="AD1095" s="13"/>
      <c r="AE1095" s="13"/>
      <c r="AT1095" s="244" t="s">
        <v>220</v>
      </c>
      <c r="AU1095" s="244" t="s">
        <v>81</v>
      </c>
      <c r="AV1095" s="13" t="s">
        <v>79</v>
      </c>
      <c r="AW1095" s="13" t="s">
        <v>32</v>
      </c>
      <c r="AX1095" s="13" t="s">
        <v>71</v>
      </c>
      <c r="AY1095" s="244" t="s">
        <v>209</v>
      </c>
    </row>
    <row r="1096" s="13" customFormat="1">
      <c r="A1096" s="13"/>
      <c r="B1096" s="234"/>
      <c r="C1096" s="235"/>
      <c r="D1096" s="236" t="s">
        <v>220</v>
      </c>
      <c r="E1096" s="237" t="s">
        <v>19</v>
      </c>
      <c r="F1096" s="238" t="s">
        <v>3836</v>
      </c>
      <c r="G1096" s="235"/>
      <c r="H1096" s="237" t="s">
        <v>19</v>
      </c>
      <c r="I1096" s="239"/>
      <c r="J1096" s="235"/>
      <c r="K1096" s="235"/>
      <c r="L1096" s="240"/>
      <c r="M1096" s="241"/>
      <c r="N1096" s="242"/>
      <c r="O1096" s="242"/>
      <c r="P1096" s="242"/>
      <c r="Q1096" s="242"/>
      <c r="R1096" s="242"/>
      <c r="S1096" s="242"/>
      <c r="T1096" s="243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T1096" s="244" t="s">
        <v>220</v>
      </c>
      <c r="AU1096" s="244" t="s">
        <v>81</v>
      </c>
      <c r="AV1096" s="13" t="s">
        <v>79</v>
      </c>
      <c r="AW1096" s="13" t="s">
        <v>32</v>
      </c>
      <c r="AX1096" s="13" t="s">
        <v>71</v>
      </c>
      <c r="AY1096" s="244" t="s">
        <v>209</v>
      </c>
    </row>
    <row r="1097" s="14" customFormat="1">
      <c r="A1097" s="14"/>
      <c r="B1097" s="245"/>
      <c r="C1097" s="246"/>
      <c r="D1097" s="236" t="s">
        <v>220</v>
      </c>
      <c r="E1097" s="247" t="s">
        <v>19</v>
      </c>
      <c r="F1097" s="248" t="s">
        <v>3837</v>
      </c>
      <c r="G1097" s="246"/>
      <c r="H1097" s="249">
        <v>16.591999999999999</v>
      </c>
      <c r="I1097" s="250"/>
      <c r="J1097" s="246"/>
      <c r="K1097" s="246"/>
      <c r="L1097" s="251"/>
      <c r="M1097" s="252"/>
      <c r="N1097" s="253"/>
      <c r="O1097" s="253"/>
      <c r="P1097" s="253"/>
      <c r="Q1097" s="253"/>
      <c r="R1097" s="253"/>
      <c r="S1097" s="253"/>
      <c r="T1097" s="25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T1097" s="255" t="s">
        <v>220</v>
      </c>
      <c r="AU1097" s="255" t="s">
        <v>81</v>
      </c>
      <c r="AV1097" s="14" t="s">
        <v>81</v>
      </c>
      <c r="AW1097" s="14" t="s">
        <v>32</v>
      </c>
      <c r="AX1097" s="14" t="s">
        <v>71</v>
      </c>
      <c r="AY1097" s="255" t="s">
        <v>209</v>
      </c>
    </row>
    <row r="1098" s="16" customFormat="1">
      <c r="A1098" s="16"/>
      <c r="B1098" s="267"/>
      <c r="C1098" s="268"/>
      <c r="D1098" s="236" t="s">
        <v>220</v>
      </c>
      <c r="E1098" s="269" t="s">
        <v>19</v>
      </c>
      <c r="F1098" s="270" t="s">
        <v>370</v>
      </c>
      <c r="G1098" s="268"/>
      <c r="H1098" s="271">
        <v>16.591999999999999</v>
      </c>
      <c r="I1098" s="272"/>
      <c r="J1098" s="268"/>
      <c r="K1098" s="268"/>
      <c r="L1098" s="273"/>
      <c r="M1098" s="274"/>
      <c r="N1098" s="275"/>
      <c r="O1098" s="275"/>
      <c r="P1098" s="275"/>
      <c r="Q1098" s="275"/>
      <c r="R1098" s="275"/>
      <c r="S1098" s="275"/>
      <c r="T1098" s="276"/>
      <c r="U1098" s="16"/>
      <c r="V1098" s="16"/>
      <c r="W1098" s="16"/>
      <c r="X1098" s="16"/>
      <c r="Y1098" s="16"/>
      <c r="Z1098" s="16"/>
      <c r="AA1098" s="16"/>
      <c r="AB1098" s="16"/>
      <c r="AC1098" s="16"/>
      <c r="AD1098" s="16"/>
      <c r="AE1098" s="16"/>
      <c r="AT1098" s="277" t="s">
        <v>220</v>
      </c>
      <c r="AU1098" s="277" t="s">
        <v>81</v>
      </c>
      <c r="AV1098" s="16" t="s">
        <v>146</v>
      </c>
      <c r="AW1098" s="16" t="s">
        <v>32</v>
      </c>
      <c r="AX1098" s="16" t="s">
        <v>71</v>
      </c>
      <c r="AY1098" s="277" t="s">
        <v>209</v>
      </c>
    </row>
    <row r="1099" s="14" customFormat="1">
      <c r="A1099" s="14"/>
      <c r="B1099" s="245"/>
      <c r="C1099" s="246"/>
      <c r="D1099" s="236" t="s">
        <v>220</v>
      </c>
      <c r="E1099" s="247" t="s">
        <v>19</v>
      </c>
      <c r="F1099" s="248" t="s">
        <v>4067</v>
      </c>
      <c r="G1099" s="246"/>
      <c r="H1099" s="249">
        <v>5.6200000000000001</v>
      </c>
      <c r="I1099" s="250"/>
      <c r="J1099" s="246"/>
      <c r="K1099" s="246"/>
      <c r="L1099" s="251"/>
      <c r="M1099" s="252"/>
      <c r="N1099" s="253"/>
      <c r="O1099" s="253"/>
      <c r="P1099" s="253"/>
      <c r="Q1099" s="253"/>
      <c r="R1099" s="253"/>
      <c r="S1099" s="253"/>
      <c r="T1099" s="25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T1099" s="255" t="s">
        <v>220</v>
      </c>
      <c r="AU1099" s="255" t="s">
        <v>81</v>
      </c>
      <c r="AV1099" s="14" t="s">
        <v>81</v>
      </c>
      <c r="AW1099" s="14" t="s">
        <v>32</v>
      </c>
      <c r="AX1099" s="14" t="s">
        <v>71</v>
      </c>
      <c r="AY1099" s="255" t="s">
        <v>209</v>
      </c>
    </row>
    <row r="1100" s="14" customFormat="1">
      <c r="A1100" s="14"/>
      <c r="B1100" s="245"/>
      <c r="C1100" s="246"/>
      <c r="D1100" s="236" t="s">
        <v>220</v>
      </c>
      <c r="E1100" s="247" t="s">
        <v>19</v>
      </c>
      <c r="F1100" s="248" t="s">
        <v>4068</v>
      </c>
      <c r="G1100" s="246"/>
      <c r="H1100" s="249">
        <v>8.9199999999999999</v>
      </c>
      <c r="I1100" s="250"/>
      <c r="J1100" s="246"/>
      <c r="K1100" s="246"/>
      <c r="L1100" s="251"/>
      <c r="M1100" s="252"/>
      <c r="N1100" s="253"/>
      <c r="O1100" s="253"/>
      <c r="P1100" s="253"/>
      <c r="Q1100" s="253"/>
      <c r="R1100" s="253"/>
      <c r="S1100" s="253"/>
      <c r="T1100" s="25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T1100" s="255" t="s">
        <v>220</v>
      </c>
      <c r="AU1100" s="255" t="s">
        <v>81</v>
      </c>
      <c r="AV1100" s="14" t="s">
        <v>81</v>
      </c>
      <c r="AW1100" s="14" t="s">
        <v>32</v>
      </c>
      <c r="AX1100" s="14" t="s">
        <v>71</v>
      </c>
      <c r="AY1100" s="255" t="s">
        <v>209</v>
      </c>
    </row>
    <row r="1101" s="16" customFormat="1">
      <c r="A1101" s="16"/>
      <c r="B1101" s="267"/>
      <c r="C1101" s="268"/>
      <c r="D1101" s="236" t="s">
        <v>220</v>
      </c>
      <c r="E1101" s="269" t="s">
        <v>19</v>
      </c>
      <c r="F1101" s="270" t="s">
        <v>370</v>
      </c>
      <c r="G1101" s="268"/>
      <c r="H1101" s="271">
        <v>14.539999999999999</v>
      </c>
      <c r="I1101" s="272"/>
      <c r="J1101" s="268"/>
      <c r="K1101" s="268"/>
      <c r="L1101" s="273"/>
      <c r="M1101" s="274"/>
      <c r="N1101" s="275"/>
      <c r="O1101" s="275"/>
      <c r="P1101" s="275"/>
      <c r="Q1101" s="275"/>
      <c r="R1101" s="275"/>
      <c r="S1101" s="275"/>
      <c r="T1101" s="276"/>
      <c r="U1101" s="16"/>
      <c r="V1101" s="16"/>
      <c r="W1101" s="16"/>
      <c r="X1101" s="16"/>
      <c r="Y1101" s="16"/>
      <c r="Z1101" s="16"/>
      <c r="AA1101" s="16"/>
      <c r="AB1101" s="16"/>
      <c r="AC1101" s="16"/>
      <c r="AD1101" s="16"/>
      <c r="AE1101" s="16"/>
      <c r="AT1101" s="277" t="s">
        <v>220</v>
      </c>
      <c r="AU1101" s="277" t="s">
        <v>81</v>
      </c>
      <c r="AV1101" s="16" t="s">
        <v>146</v>
      </c>
      <c r="AW1101" s="16" t="s">
        <v>32</v>
      </c>
      <c r="AX1101" s="16" t="s">
        <v>71</v>
      </c>
      <c r="AY1101" s="277" t="s">
        <v>209</v>
      </c>
    </row>
    <row r="1102" s="15" customFormat="1">
      <c r="A1102" s="15"/>
      <c r="B1102" s="256"/>
      <c r="C1102" s="257"/>
      <c r="D1102" s="236" t="s">
        <v>220</v>
      </c>
      <c r="E1102" s="258" t="s">
        <v>19</v>
      </c>
      <c r="F1102" s="259" t="s">
        <v>271</v>
      </c>
      <c r="G1102" s="257"/>
      <c r="H1102" s="260">
        <v>31.131999999999998</v>
      </c>
      <c r="I1102" s="261"/>
      <c r="J1102" s="257"/>
      <c r="K1102" s="257"/>
      <c r="L1102" s="262"/>
      <c r="M1102" s="263"/>
      <c r="N1102" s="264"/>
      <c r="O1102" s="264"/>
      <c r="P1102" s="264"/>
      <c r="Q1102" s="264"/>
      <c r="R1102" s="264"/>
      <c r="S1102" s="264"/>
      <c r="T1102" s="265"/>
      <c r="U1102" s="15"/>
      <c r="V1102" s="15"/>
      <c r="W1102" s="15"/>
      <c r="X1102" s="15"/>
      <c r="Y1102" s="15"/>
      <c r="Z1102" s="15"/>
      <c r="AA1102" s="15"/>
      <c r="AB1102" s="15"/>
      <c r="AC1102" s="15"/>
      <c r="AD1102" s="15"/>
      <c r="AE1102" s="15"/>
      <c r="AT1102" s="266" t="s">
        <v>220</v>
      </c>
      <c r="AU1102" s="266" t="s">
        <v>81</v>
      </c>
      <c r="AV1102" s="15" t="s">
        <v>216</v>
      </c>
      <c r="AW1102" s="15" t="s">
        <v>32</v>
      </c>
      <c r="AX1102" s="15" t="s">
        <v>79</v>
      </c>
      <c r="AY1102" s="266" t="s">
        <v>209</v>
      </c>
    </row>
    <row r="1103" s="2" customFormat="1" ht="24.15" customHeight="1">
      <c r="A1103" s="41"/>
      <c r="B1103" s="42"/>
      <c r="C1103" s="278" t="s">
        <v>4069</v>
      </c>
      <c r="D1103" s="278" t="s">
        <v>681</v>
      </c>
      <c r="E1103" s="279" t="s">
        <v>4070</v>
      </c>
      <c r="F1103" s="280" t="s">
        <v>4071</v>
      </c>
      <c r="G1103" s="281" t="s">
        <v>258</v>
      </c>
      <c r="H1103" s="282">
        <v>19.91</v>
      </c>
      <c r="I1103" s="283"/>
      <c r="J1103" s="284">
        <f>ROUND(I1103*H1103,2)</f>
        <v>0</v>
      </c>
      <c r="K1103" s="280" t="s">
        <v>215</v>
      </c>
      <c r="L1103" s="285"/>
      <c r="M1103" s="286" t="s">
        <v>19</v>
      </c>
      <c r="N1103" s="287" t="s">
        <v>42</v>
      </c>
      <c r="O1103" s="87"/>
      <c r="P1103" s="225">
        <f>O1103*H1103</f>
        <v>0</v>
      </c>
      <c r="Q1103" s="225">
        <v>0.0047000000000000002</v>
      </c>
      <c r="R1103" s="225">
        <f>Q1103*H1103</f>
        <v>0.093577000000000007</v>
      </c>
      <c r="S1103" s="225">
        <v>0</v>
      </c>
      <c r="T1103" s="226">
        <f>S1103*H1103</f>
        <v>0</v>
      </c>
      <c r="U1103" s="41"/>
      <c r="V1103" s="41"/>
      <c r="W1103" s="41"/>
      <c r="X1103" s="41"/>
      <c r="Y1103" s="41"/>
      <c r="Z1103" s="41"/>
      <c r="AA1103" s="41"/>
      <c r="AB1103" s="41"/>
      <c r="AC1103" s="41"/>
      <c r="AD1103" s="41"/>
      <c r="AE1103" s="41"/>
      <c r="AR1103" s="227" t="s">
        <v>417</v>
      </c>
      <c r="AT1103" s="227" t="s">
        <v>681</v>
      </c>
      <c r="AU1103" s="227" t="s">
        <v>81</v>
      </c>
      <c r="AY1103" s="20" t="s">
        <v>209</v>
      </c>
      <c r="BE1103" s="228">
        <f>IF(N1103="základní",J1103,0)</f>
        <v>0</v>
      </c>
      <c r="BF1103" s="228">
        <f>IF(N1103="snížená",J1103,0)</f>
        <v>0</v>
      </c>
      <c r="BG1103" s="228">
        <f>IF(N1103="zákl. přenesená",J1103,0)</f>
        <v>0</v>
      </c>
      <c r="BH1103" s="228">
        <f>IF(N1103="sníž. přenesená",J1103,0)</f>
        <v>0</v>
      </c>
      <c r="BI1103" s="228">
        <f>IF(N1103="nulová",J1103,0)</f>
        <v>0</v>
      </c>
      <c r="BJ1103" s="20" t="s">
        <v>79</v>
      </c>
      <c r="BK1103" s="228">
        <f>ROUND(I1103*H1103,2)</f>
        <v>0</v>
      </c>
      <c r="BL1103" s="20" t="s">
        <v>304</v>
      </c>
      <c r="BM1103" s="227" t="s">
        <v>4072</v>
      </c>
    </row>
    <row r="1104" s="13" customFormat="1">
      <c r="A1104" s="13"/>
      <c r="B1104" s="234"/>
      <c r="C1104" s="235"/>
      <c r="D1104" s="236" t="s">
        <v>220</v>
      </c>
      <c r="E1104" s="237" t="s">
        <v>19</v>
      </c>
      <c r="F1104" s="238" t="s">
        <v>3834</v>
      </c>
      <c r="G1104" s="235"/>
      <c r="H1104" s="237" t="s">
        <v>19</v>
      </c>
      <c r="I1104" s="239"/>
      <c r="J1104" s="235"/>
      <c r="K1104" s="235"/>
      <c r="L1104" s="240"/>
      <c r="M1104" s="241"/>
      <c r="N1104" s="242"/>
      <c r="O1104" s="242"/>
      <c r="P1104" s="242"/>
      <c r="Q1104" s="242"/>
      <c r="R1104" s="242"/>
      <c r="S1104" s="242"/>
      <c r="T1104" s="243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T1104" s="244" t="s">
        <v>220</v>
      </c>
      <c r="AU1104" s="244" t="s">
        <v>81</v>
      </c>
      <c r="AV1104" s="13" t="s">
        <v>79</v>
      </c>
      <c r="AW1104" s="13" t="s">
        <v>32</v>
      </c>
      <c r="AX1104" s="13" t="s">
        <v>71</v>
      </c>
      <c r="AY1104" s="244" t="s">
        <v>209</v>
      </c>
    </row>
    <row r="1105" s="14" customFormat="1">
      <c r="A1105" s="14"/>
      <c r="B1105" s="245"/>
      <c r="C1105" s="246"/>
      <c r="D1105" s="236" t="s">
        <v>220</v>
      </c>
      <c r="E1105" s="247" t="s">
        <v>19</v>
      </c>
      <c r="F1105" s="248" t="s">
        <v>4073</v>
      </c>
      <c r="G1105" s="246"/>
      <c r="H1105" s="249">
        <v>16.591999999999999</v>
      </c>
      <c r="I1105" s="250"/>
      <c r="J1105" s="246"/>
      <c r="K1105" s="246"/>
      <c r="L1105" s="251"/>
      <c r="M1105" s="252"/>
      <c r="N1105" s="253"/>
      <c r="O1105" s="253"/>
      <c r="P1105" s="253"/>
      <c r="Q1105" s="253"/>
      <c r="R1105" s="253"/>
      <c r="S1105" s="253"/>
      <c r="T1105" s="25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T1105" s="255" t="s">
        <v>220</v>
      </c>
      <c r="AU1105" s="255" t="s">
        <v>81</v>
      </c>
      <c r="AV1105" s="14" t="s">
        <v>81</v>
      </c>
      <c r="AW1105" s="14" t="s">
        <v>32</v>
      </c>
      <c r="AX1105" s="14" t="s">
        <v>79</v>
      </c>
      <c r="AY1105" s="255" t="s">
        <v>209</v>
      </c>
    </row>
    <row r="1106" s="14" customFormat="1">
      <c r="A1106" s="14"/>
      <c r="B1106" s="245"/>
      <c r="C1106" s="246"/>
      <c r="D1106" s="236" t="s">
        <v>220</v>
      </c>
      <c r="E1106" s="246"/>
      <c r="F1106" s="248" t="s">
        <v>4074</v>
      </c>
      <c r="G1106" s="246"/>
      <c r="H1106" s="249">
        <v>19.91</v>
      </c>
      <c r="I1106" s="250"/>
      <c r="J1106" s="246"/>
      <c r="K1106" s="246"/>
      <c r="L1106" s="251"/>
      <c r="M1106" s="252"/>
      <c r="N1106" s="253"/>
      <c r="O1106" s="253"/>
      <c r="P1106" s="253"/>
      <c r="Q1106" s="253"/>
      <c r="R1106" s="253"/>
      <c r="S1106" s="253"/>
      <c r="T1106" s="25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T1106" s="255" t="s">
        <v>220</v>
      </c>
      <c r="AU1106" s="255" t="s">
        <v>81</v>
      </c>
      <c r="AV1106" s="14" t="s">
        <v>81</v>
      </c>
      <c r="AW1106" s="14" t="s">
        <v>4</v>
      </c>
      <c r="AX1106" s="14" t="s">
        <v>79</v>
      </c>
      <c r="AY1106" s="255" t="s">
        <v>209</v>
      </c>
    </row>
    <row r="1107" s="2" customFormat="1" ht="24.15" customHeight="1">
      <c r="A1107" s="41"/>
      <c r="B1107" s="42"/>
      <c r="C1107" s="278" t="s">
        <v>4075</v>
      </c>
      <c r="D1107" s="278" t="s">
        <v>681</v>
      </c>
      <c r="E1107" s="279" t="s">
        <v>4076</v>
      </c>
      <c r="F1107" s="280" t="s">
        <v>4077</v>
      </c>
      <c r="G1107" s="281" t="s">
        <v>258</v>
      </c>
      <c r="H1107" s="282">
        <v>21.539000000000001</v>
      </c>
      <c r="I1107" s="283"/>
      <c r="J1107" s="284">
        <f>ROUND(I1107*H1107,2)</f>
        <v>0</v>
      </c>
      <c r="K1107" s="280" t="s">
        <v>19</v>
      </c>
      <c r="L1107" s="285"/>
      <c r="M1107" s="286" t="s">
        <v>19</v>
      </c>
      <c r="N1107" s="287" t="s">
        <v>42</v>
      </c>
      <c r="O1107" s="87"/>
      <c r="P1107" s="225">
        <f>O1107*H1107</f>
        <v>0</v>
      </c>
      <c r="Q1107" s="225">
        <v>0</v>
      </c>
      <c r="R1107" s="225">
        <f>Q1107*H1107</f>
        <v>0</v>
      </c>
      <c r="S1107" s="225">
        <v>0</v>
      </c>
      <c r="T1107" s="226">
        <f>S1107*H1107</f>
        <v>0</v>
      </c>
      <c r="U1107" s="41"/>
      <c r="V1107" s="41"/>
      <c r="W1107" s="41"/>
      <c r="X1107" s="41"/>
      <c r="Y1107" s="41"/>
      <c r="Z1107" s="41"/>
      <c r="AA1107" s="41"/>
      <c r="AB1107" s="41"/>
      <c r="AC1107" s="41"/>
      <c r="AD1107" s="41"/>
      <c r="AE1107" s="41"/>
      <c r="AR1107" s="227" t="s">
        <v>417</v>
      </c>
      <c r="AT1107" s="227" t="s">
        <v>681</v>
      </c>
      <c r="AU1107" s="227" t="s">
        <v>81</v>
      </c>
      <c r="AY1107" s="20" t="s">
        <v>209</v>
      </c>
      <c r="BE1107" s="228">
        <f>IF(N1107="základní",J1107,0)</f>
        <v>0</v>
      </c>
      <c r="BF1107" s="228">
        <f>IF(N1107="snížená",J1107,0)</f>
        <v>0</v>
      </c>
      <c r="BG1107" s="228">
        <f>IF(N1107="zákl. přenesená",J1107,0)</f>
        <v>0</v>
      </c>
      <c r="BH1107" s="228">
        <f>IF(N1107="sníž. přenesená",J1107,0)</f>
        <v>0</v>
      </c>
      <c r="BI1107" s="228">
        <f>IF(N1107="nulová",J1107,0)</f>
        <v>0</v>
      </c>
      <c r="BJ1107" s="20" t="s">
        <v>79</v>
      </c>
      <c r="BK1107" s="228">
        <f>ROUND(I1107*H1107,2)</f>
        <v>0</v>
      </c>
      <c r="BL1107" s="20" t="s">
        <v>304</v>
      </c>
      <c r="BM1107" s="227" t="s">
        <v>4078</v>
      </c>
    </row>
    <row r="1108" s="13" customFormat="1">
      <c r="A1108" s="13"/>
      <c r="B1108" s="234"/>
      <c r="C1108" s="235"/>
      <c r="D1108" s="236" t="s">
        <v>220</v>
      </c>
      <c r="E1108" s="237" t="s">
        <v>19</v>
      </c>
      <c r="F1108" s="238" t="s">
        <v>3834</v>
      </c>
      <c r="G1108" s="235"/>
      <c r="H1108" s="237" t="s">
        <v>19</v>
      </c>
      <c r="I1108" s="239"/>
      <c r="J1108" s="235"/>
      <c r="K1108" s="235"/>
      <c r="L1108" s="240"/>
      <c r="M1108" s="241"/>
      <c r="N1108" s="242"/>
      <c r="O1108" s="242"/>
      <c r="P1108" s="242"/>
      <c r="Q1108" s="242"/>
      <c r="R1108" s="242"/>
      <c r="S1108" s="242"/>
      <c r="T1108" s="243"/>
      <c r="U1108" s="13"/>
      <c r="V1108" s="13"/>
      <c r="W1108" s="13"/>
      <c r="X1108" s="13"/>
      <c r="Y1108" s="13"/>
      <c r="Z1108" s="13"/>
      <c r="AA1108" s="13"/>
      <c r="AB1108" s="13"/>
      <c r="AC1108" s="13"/>
      <c r="AD1108" s="13"/>
      <c r="AE1108" s="13"/>
      <c r="AT1108" s="244" t="s">
        <v>220</v>
      </c>
      <c r="AU1108" s="244" t="s">
        <v>81</v>
      </c>
      <c r="AV1108" s="13" t="s">
        <v>79</v>
      </c>
      <c r="AW1108" s="13" t="s">
        <v>32</v>
      </c>
      <c r="AX1108" s="13" t="s">
        <v>71</v>
      </c>
      <c r="AY1108" s="244" t="s">
        <v>209</v>
      </c>
    </row>
    <row r="1109" s="14" customFormat="1">
      <c r="A1109" s="14"/>
      <c r="B1109" s="245"/>
      <c r="C1109" s="246"/>
      <c r="D1109" s="236" t="s">
        <v>220</v>
      </c>
      <c r="E1109" s="247" t="s">
        <v>19</v>
      </c>
      <c r="F1109" s="248" t="s">
        <v>4079</v>
      </c>
      <c r="G1109" s="246"/>
      <c r="H1109" s="249">
        <v>17.949000000000002</v>
      </c>
      <c r="I1109" s="250"/>
      <c r="J1109" s="246"/>
      <c r="K1109" s="246"/>
      <c r="L1109" s="251"/>
      <c r="M1109" s="252"/>
      <c r="N1109" s="253"/>
      <c r="O1109" s="253"/>
      <c r="P1109" s="253"/>
      <c r="Q1109" s="253"/>
      <c r="R1109" s="253"/>
      <c r="S1109" s="253"/>
      <c r="T1109" s="25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T1109" s="255" t="s">
        <v>220</v>
      </c>
      <c r="AU1109" s="255" t="s">
        <v>81</v>
      </c>
      <c r="AV1109" s="14" t="s">
        <v>81</v>
      </c>
      <c r="AW1109" s="14" t="s">
        <v>32</v>
      </c>
      <c r="AX1109" s="14" t="s">
        <v>79</v>
      </c>
      <c r="AY1109" s="255" t="s">
        <v>209</v>
      </c>
    </row>
    <row r="1110" s="14" customFormat="1">
      <c r="A1110" s="14"/>
      <c r="B1110" s="245"/>
      <c r="C1110" s="246"/>
      <c r="D1110" s="236" t="s">
        <v>220</v>
      </c>
      <c r="E1110" s="246"/>
      <c r="F1110" s="248" t="s">
        <v>4080</v>
      </c>
      <c r="G1110" s="246"/>
      <c r="H1110" s="249">
        <v>21.539000000000001</v>
      </c>
      <c r="I1110" s="250"/>
      <c r="J1110" s="246"/>
      <c r="K1110" s="246"/>
      <c r="L1110" s="251"/>
      <c r="M1110" s="252"/>
      <c r="N1110" s="253"/>
      <c r="O1110" s="253"/>
      <c r="P1110" s="253"/>
      <c r="Q1110" s="253"/>
      <c r="R1110" s="253"/>
      <c r="S1110" s="253"/>
      <c r="T1110" s="25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T1110" s="255" t="s">
        <v>220</v>
      </c>
      <c r="AU1110" s="255" t="s">
        <v>81</v>
      </c>
      <c r="AV1110" s="14" t="s">
        <v>81</v>
      </c>
      <c r="AW1110" s="14" t="s">
        <v>4</v>
      </c>
      <c r="AX1110" s="14" t="s">
        <v>79</v>
      </c>
      <c r="AY1110" s="255" t="s">
        <v>209</v>
      </c>
    </row>
    <row r="1111" s="2" customFormat="1" ht="24.15" customHeight="1">
      <c r="A1111" s="41"/>
      <c r="B1111" s="42"/>
      <c r="C1111" s="216" t="s">
        <v>4081</v>
      </c>
      <c r="D1111" s="216" t="s">
        <v>211</v>
      </c>
      <c r="E1111" s="217" t="s">
        <v>4082</v>
      </c>
      <c r="F1111" s="218" t="s">
        <v>4083</v>
      </c>
      <c r="G1111" s="219" t="s">
        <v>258</v>
      </c>
      <c r="H1111" s="220">
        <v>87.319999999999993</v>
      </c>
      <c r="I1111" s="221"/>
      <c r="J1111" s="222">
        <f>ROUND(I1111*H1111,2)</f>
        <v>0</v>
      </c>
      <c r="K1111" s="218" t="s">
        <v>215</v>
      </c>
      <c r="L1111" s="47"/>
      <c r="M1111" s="223" t="s">
        <v>19</v>
      </c>
      <c r="N1111" s="224" t="s">
        <v>42</v>
      </c>
      <c r="O1111" s="87"/>
      <c r="P1111" s="225">
        <f>O1111*H1111</f>
        <v>0</v>
      </c>
      <c r="Q1111" s="225">
        <v>0.00080000000000000004</v>
      </c>
      <c r="R1111" s="225">
        <f>Q1111*H1111</f>
        <v>0.069856000000000001</v>
      </c>
      <c r="S1111" s="225">
        <v>0</v>
      </c>
      <c r="T1111" s="226">
        <f>S1111*H1111</f>
        <v>0</v>
      </c>
      <c r="U1111" s="41"/>
      <c r="V1111" s="41"/>
      <c r="W1111" s="41"/>
      <c r="X1111" s="41"/>
      <c r="Y1111" s="41"/>
      <c r="Z1111" s="41"/>
      <c r="AA1111" s="41"/>
      <c r="AB1111" s="41"/>
      <c r="AC1111" s="41"/>
      <c r="AD1111" s="41"/>
      <c r="AE1111" s="41"/>
      <c r="AR1111" s="227" t="s">
        <v>304</v>
      </c>
      <c r="AT1111" s="227" t="s">
        <v>211</v>
      </c>
      <c r="AU1111" s="227" t="s">
        <v>81</v>
      </c>
      <c r="AY1111" s="20" t="s">
        <v>209</v>
      </c>
      <c r="BE1111" s="228">
        <f>IF(N1111="základní",J1111,0)</f>
        <v>0</v>
      </c>
      <c r="BF1111" s="228">
        <f>IF(N1111="snížená",J1111,0)</f>
        <v>0</v>
      </c>
      <c r="BG1111" s="228">
        <f>IF(N1111="zákl. přenesená",J1111,0)</f>
        <v>0</v>
      </c>
      <c r="BH1111" s="228">
        <f>IF(N1111="sníž. přenesená",J1111,0)</f>
        <v>0</v>
      </c>
      <c r="BI1111" s="228">
        <f>IF(N1111="nulová",J1111,0)</f>
        <v>0</v>
      </c>
      <c r="BJ1111" s="20" t="s">
        <v>79</v>
      </c>
      <c r="BK1111" s="228">
        <f>ROUND(I1111*H1111,2)</f>
        <v>0</v>
      </c>
      <c r="BL1111" s="20" t="s">
        <v>304</v>
      </c>
      <c r="BM1111" s="227" t="s">
        <v>4084</v>
      </c>
    </row>
    <row r="1112" s="2" customFormat="1">
      <c r="A1112" s="41"/>
      <c r="B1112" s="42"/>
      <c r="C1112" s="43"/>
      <c r="D1112" s="229" t="s">
        <v>218</v>
      </c>
      <c r="E1112" s="43"/>
      <c r="F1112" s="230" t="s">
        <v>4085</v>
      </c>
      <c r="G1112" s="43"/>
      <c r="H1112" s="43"/>
      <c r="I1112" s="231"/>
      <c r="J1112" s="43"/>
      <c r="K1112" s="43"/>
      <c r="L1112" s="47"/>
      <c r="M1112" s="232"/>
      <c r="N1112" s="233"/>
      <c r="O1112" s="87"/>
      <c r="P1112" s="87"/>
      <c r="Q1112" s="87"/>
      <c r="R1112" s="87"/>
      <c r="S1112" s="87"/>
      <c r="T1112" s="88"/>
      <c r="U1112" s="41"/>
      <c r="V1112" s="41"/>
      <c r="W1112" s="41"/>
      <c r="X1112" s="41"/>
      <c r="Y1112" s="41"/>
      <c r="Z1112" s="41"/>
      <c r="AA1112" s="41"/>
      <c r="AB1112" s="41"/>
      <c r="AC1112" s="41"/>
      <c r="AD1112" s="41"/>
      <c r="AE1112" s="41"/>
      <c r="AT1112" s="20" t="s">
        <v>218</v>
      </c>
      <c r="AU1112" s="20" t="s">
        <v>81</v>
      </c>
    </row>
    <row r="1113" s="13" customFormat="1">
      <c r="A1113" s="13"/>
      <c r="B1113" s="234"/>
      <c r="C1113" s="235"/>
      <c r="D1113" s="236" t="s">
        <v>220</v>
      </c>
      <c r="E1113" s="237" t="s">
        <v>19</v>
      </c>
      <c r="F1113" s="238" t="s">
        <v>3165</v>
      </c>
      <c r="G1113" s="235"/>
      <c r="H1113" s="237" t="s">
        <v>19</v>
      </c>
      <c r="I1113" s="239"/>
      <c r="J1113" s="235"/>
      <c r="K1113" s="235"/>
      <c r="L1113" s="240"/>
      <c r="M1113" s="241"/>
      <c r="N1113" s="242"/>
      <c r="O1113" s="242"/>
      <c r="P1113" s="242"/>
      <c r="Q1113" s="242"/>
      <c r="R1113" s="242"/>
      <c r="S1113" s="242"/>
      <c r="T1113" s="243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T1113" s="244" t="s">
        <v>220</v>
      </c>
      <c r="AU1113" s="244" t="s">
        <v>81</v>
      </c>
      <c r="AV1113" s="13" t="s">
        <v>79</v>
      </c>
      <c r="AW1113" s="13" t="s">
        <v>32</v>
      </c>
      <c r="AX1113" s="13" t="s">
        <v>71</v>
      </c>
      <c r="AY1113" s="244" t="s">
        <v>209</v>
      </c>
    </row>
    <row r="1114" s="13" customFormat="1">
      <c r="A1114" s="13"/>
      <c r="B1114" s="234"/>
      <c r="C1114" s="235"/>
      <c r="D1114" s="236" t="s">
        <v>220</v>
      </c>
      <c r="E1114" s="237" t="s">
        <v>19</v>
      </c>
      <c r="F1114" s="238" t="s">
        <v>4086</v>
      </c>
      <c r="G1114" s="235"/>
      <c r="H1114" s="237" t="s">
        <v>19</v>
      </c>
      <c r="I1114" s="239"/>
      <c r="J1114" s="235"/>
      <c r="K1114" s="235"/>
      <c r="L1114" s="240"/>
      <c r="M1114" s="241"/>
      <c r="N1114" s="242"/>
      <c r="O1114" s="242"/>
      <c r="P1114" s="242"/>
      <c r="Q1114" s="242"/>
      <c r="R1114" s="242"/>
      <c r="S1114" s="242"/>
      <c r="T1114" s="243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T1114" s="244" t="s">
        <v>220</v>
      </c>
      <c r="AU1114" s="244" t="s">
        <v>81</v>
      </c>
      <c r="AV1114" s="13" t="s">
        <v>79</v>
      </c>
      <c r="AW1114" s="13" t="s">
        <v>32</v>
      </c>
      <c r="AX1114" s="13" t="s">
        <v>71</v>
      </c>
      <c r="AY1114" s="244" t="s">
        <v>209</v>
      </c>
    </row>
    <row r="1115" s="14" customFormat="1">
      <c r="A1115" s="14"/>
      <c r="B1115" s="245"/>
      <c r="C1115" s="246"/>
      <c r="D1115" s="236" t="s">
        <v>220</v>
      </c>
      <c r="E1115" s="247" t="s">
        <v>19</v>
      </c>
      <c r="F1115" s="248" t="s">
        <v>3552</v>
      </c>
      <c r="G1115" s="246"/>
      <c r="H1115" s="249">
        <v>12.83</v>
      </c>
      <c r="I1115" s="250"/>
      <c r="J1115" s="246"/>
      <c r="K1115" s="246"/>
      <c r="L1115" s="251"/>
      <c r="M1115" s="252"/>
      <c r="N1115" s="253"/>
      <c r="O1115" s="253"/>
      <c r="P1115" s="253"/>
      <c r="Q1115" s="253"/>
      <c r="R1115" s="253"/>
      <c r="S1115" s="253"/>
      <c r="T1115" s="25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T1115" s="255" t="s">
        <v>220</v>
      </c>
      <c r="AU1115" s="255" t="s">
        <v>81</v>
      </c>
      <c r="AV1115" s="14" t="s">
        <v>81</v>
      </c>
      <c r="AW1115" s="14" t="s">
        <v>32</v>
      </c>
      <c r="AX1115" s="14" t="s">
        <v>71</v>
      </c>
      <c r="AY1115" s="255" t="s">
        <v>209</v>
      </c>
    </row>
    <row r="1116" s="13" customFormat="1">
      <c r="A1116" s="13"/>
      <c r="B1116" s="234"/>
      <c r="C1116" s="235"/>
      <c r="D1116" s="236" t="s">
        <v>220</v>
      </c>
      <c r="E1116" s="237" t="s">
        <v>19</v>
      </c>
      <c r="F1116" s="238" t="s">
        <v>3830</v>
      </c>
      <c r="G1116" s="235"/>
      <c r="H1116" s="237" t="s">
        <v>19</v>
      </c>
      <c r="I1116" s="239"/>
      <c r="J1116" s="235"/>
      <c r="K1116" s="235"/>
      <c r="L1116" s="240"/>
      <c r="M1116" s="241"/>
      <c r="N1116" s="242"/>
      <c r="O1116" s="242"/>
      <c r="P1116" s="242"/>
      <c r="Q1116" s="242"/>
      <c r="R1116" s="242"/>
      <c r="S1116" s="242"/>
      <c r="T1116" s="243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T1116" s="244" t="s">
        <v>220</v>
      </c>
      <c r="AU1116" s="244" t="s">
        <v>81</v>
      </c>
      <c r="AV1116" s="13" t="s">
        <v>79</v>
      </c>
      <c r="AW1116" s="13" t="s">
        <v>32</v>
      </c>
      <c r="AX1116" s="13" t="s">
        <v>71</v>
      </c>
      <c r="AY1116" s="244" t="s">
        <v>209</v>
      </c>
    </row>
    <row r="1117" s="13" customFormat="1">
      <c r="A1117" s="13"/>
      <c r="B1117" s="234"/>
      <c r="C1117" s="235"/>
      <c r="D1117" s="236" t="s">
        <v>220</v>
      </c>
      <c r="E1117" s="237" t="s">
        <v>19</v>
      </c>
      <c r="F1117" s="238" t="s">
        <v>4056</v>
      </c>
      <c r="G1117" s="235"/>
      <c r="H1117" s="237" t="s">
        <v>19</v>
      </c>
      <c r="I1117" s="239"/>
      <c r="J1117" s="235"/>
      <c r="K1117" s="235"/>
      <c r="L1117" s="240"/>
      <c r="M1117" s="241"/>
      <c r="N1117" s="242"/>
      <c r="O1117" s="242"/>
      <c r="P1117" s="242"/>
      <c r="Q1117" s="242"/>
      <c r="R1117" s="242"/>
      <c r="S1117" s="242"/>
      <c r="T1117" s="243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T1117" s="244" t="s">
        <v>220</v>
      </c>
      <c r="AU1117" s="244" t="s">
        <v>81</v>
      </c>
      <c r="AV1117" s="13" t="s">
        <v>79</v>
      </c>
      <c r="AW1117" s="13" t="s">
        <v>32</v>
      </c>
      <c r="AX1117" s="13" t="s">
        <v>71</v>
      </c>
      <c r="AY1117" s="244" t="s">
        <v>209</v>
      </c>
    </row>
    <row r="1118" s="14" customFormat="1">
      <c r="A1118" s="14"/>
      <c r="B1118" s="245"/>
      <c r="C1118" s="246"/>
      <c r="D1118" s="236" t="s">
        <v>220</v>
      </c>
      <c r="E1118" s="247" t="s">
        <v>19</v>
      </c>
      <c r="F1118" s="248" t="s">
        <v>3831</v>
      </c>
      <c r="G1118" s="246"/>
      <c r="H1118" s="249">
        <v>74.489999999999995</v>
      </c>
      <c r="I1118" s="250"/>
      <c r="J1118" s="246"/>
      <c r="K1118" s="246"/>
      <c r="L1118" s="251"/>
      <c r="M1118" s="252"/>
      <c r="N1118" s="253"/>
      <c r="O1118" s="253"/>
      <c r="P1118" s="253"/>
      <c r="Q1118" s="253"/>
      <c r="R1118" s="253"/>
      <c r="S1118" s="253"/>
      <c r="T1118" s="25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T1118" s="255" t="s">
        <v>220</v>
      </c>
      <c r="AU1118" s="255" t="s">
        <v>81</v>
      </c>
      <c r="AV1118" s="14" t="s">
        <v>81</v>
      </c>
      <c r="AW1118" s="14" t="s">
        <v>32</v>
      </c>
      <c r="AX1118" s="14" t="s">
        <v>71</v>
      </c>
      <c r="AY1118" s="255" t="s">
        <v>209</v>
      </c>
    </row>
    <row r="1119" s="15" customFormat="1">
      <c r="A1119" s="15"/>
      <c r="B1119" s="256"/>
      <c r="C1119" s="257"/>
      <c r="D1119" s="236" t="s">
        <v>220</v>
      </c>
      <c r="E1119" s="258" t="s">
        <v>19</v>
      </c>
      <c r="F1119" s="259" t="s">
        <v>271</v>
      </c>
      <c r="G1119" s="257"/>
      <c r="H1119" s="260">
        <v>87.319999999999993</v>
      </c>
      <c r="I1119" s="261"/>
      <c r="J1119" s="257"/>
      <c r="K1119" s="257"/>
      <c r="L1119" s="262"/>
      <c r="M1119" s="263"/>
      <c r="N1119" s="264"/>
      <c r="O1119" s="264"/>
      <c r="P1119" s="264"/>
      <c r="Q1119" s="264"/>
      <c r="R1119" s="264"/>
      <c r="S1119" s="264"/>
      <c r="T1119" s="265"/>
      <c r="U1119" s="15"/>
      <c r="V1119" s="15"/>
      <c r="W1119" s="15"/>
      <c r="X1119" s="15"/>
      <c r="Y1119" s="15"/>
      <c r="Z1119" s="15"/>
      <c r="AA1119" s="15"/>
      <c r="AB1119" s="15"/>
      <c r="AC1119" s="15"/>
      <c r="AD1119" s="15"/>
      <c r="AE1119" s="15"/>
      <c r="AT1119" s="266" t="s">
        <v>220</v>
      </c>
      <c r="AU1119" s="266" t="s">
        <v>81</v>
      </c>
      <c r="AV1119" s="15" t="s">
        <v>216</v>
      </c>
      <c r="AW1119" s="15" t="s">
        <v>32</v>
      </c>
      <c r="AX1119" s="15" t="s">
        <v>79</v>
      </c>
      <c r="AY1119" s="266" t="s">
        <v>209</v>
      </c>
    </row>
    <row r="1120" s="2" customFormat="1" ht="16.5" customHeight="1">
      <c r="A1120" s="41"/>
      <c r="B1120" s="42"/>
      <c r="C1120" s="216" t="s">
        <v>4087</v>
      </c>
      <c r="D1120" s="216" t="s">
        <v>211</v>
      </c>
      <c r="E1120" s="217" t="s">
        <v>4088</v>
      </c>
      <c r="F1120" s="218" t="s">
        <v>4089</v>
      </c>
      <c r="G1120" s="219" t="s">
        <v>258</v>
      </c>
      <c r="H1120" s="220">
        <v>63.789000000000001</v>
      </c>
      <c r="I1120" s="221"/>
      <c r="J1120" s="222">
        <f>ROUND(I1120*H1120,2)</f>
        <v>0</v>
      </c>
      <c r="K1120" s="218" t="s">
        <v>215</v>
      </c>
      <c r="L1120" s="47"/>
      <c r="M1120" s="223" t="s">
        <v>19</v>
      </c>
      <c r="N1120" s="224" t="s">
        <v>42</v>
      </c>
      <c r="O1120" s="87"/>
      <c r="P1120" s="225">
        <f>O1120*H1120</f>
        <v>0</v>
      </c>
      <c r="Q1120" s="225">
        <v>0</v>
      </c>
      <c r="R1120" s="225">
        <f>Q1120*H1120</f>
        <v>0</v>
      </c>
      <c r="S1120" s="225">
        <v>0</v>
      </c>
      <c r="T1120" s="226">
        <f>S1120*H1120</f>
        <v>0</v>
      </c>
      <c r="U1120" s="41"/>
      <c r="V1120" s="41"/>
      <c r="W1120" s="41"/>
      <c r="X1120" s="41"/>
      <c r="Y1120" s="41"/>
      <c r="Z1120" s="41"/>
      <c r="AA1120" s="41"/>
      <c r="AB1120" s="41"/>
      <c r="AC1120" s="41"/>
      <c r="AD1120" s="41"/>
      <c r="AE1120" s="41"/>
      <c r="AR1120" s="227" t="s">
        <v>304</v>
      </c>
      <c r="AT1120" s="227" t="s">
        <v>211</v>
      </c>
      <c r="AU1120" s="227" t="s">
        <v>81</v>
      </c>
      <c r="AY1120" s="20" t="s">
        <v>209</v>
      </c>
      <c r="BE1120" s="228">
        <f>IF(N1120="základní",J1120,0)</f>
        <v>0</v>
      </c>
      <c r="BF1120" s="228">
        <f>IF(N1120="snížená",J1120,0)</f>
        <v>0</v>
      </c>
      <c r="BG1120" s="228">
        <f>IF(N1120="zákl. přenesená",J1120,0)</f>
        <v>0</v>
      </c>
      <c r="BH1120" s="228">
        <f>IF(N1120="sníž. přenesená",J1120,0)</f>
        <v>0</v>
      </c>
      <c r="BI1120" s="228">
        <f>IF(N1120="nulová",J1120,0)</f>
        <v>0</v>
      </c>
      <c r="BJ1120" s="20" t="s">
        <v>79</v>
      </c>
      <c r="BK1120" s="228">
        <f>ROUND(I1120*H1120,2)</f>
        <v>0</v>
      </c>
      <c r="BL1120" s="20" t="s">
        <v>304</v>
      </c>
      <c r="BM1120" s="227" t="s">
        <v>4090</v>
      </c>
    </row>
    <row r="1121" s="2" customFormat="1">
      <c r="A1121" s="41"/>
      <c r="B1121" s="42"/>
      <c r="C1121" s="43"/>
      <c r="D1121" s="229" t="s">
        <v>218</v>
      </c>
      <c r="E1121" s="43"/>
      <c r="F1121" s="230" t="s">
        <v>4091</v>
      </c>
      <c r="G1121" s="43"/>
      <c r="H1121" s="43"/>
      <c r="I1121" s="231"/>
      <c r="J1121" s="43"/>
      <c r="K1121" s="43"/>
      <c r="L1121" s="47"/>
      <c r="M1121" s="232"/>
      <c r="N1121" s="233"/>
      <c r="O1121" s="87"/>
      <c r="P1121" s="87"/>
      <c r="Q1121" s="87"/>
      <c r="R1121" s="87"/>
      <c r="S1121" s="87"/>
      <c r="T1121" s="88"/>
      <c r="U1121" s="41"/>
      <c r="V1121" s="41"/>
      <c r="W1121" s="41"/>
      <c r="X1121" s="41"/>
      <c r="Y1121" s="41"/>
      <c r="Z1121" s="41"/>
      <c r="AA1121" s="41"/>
      <c r="AB1121" s="41"/>
      <c r="AC1121" s="41"/>
      <c r="AD1121" s="41"/>
      <c r="AE1121" s="41"/>
      <c r="AT1121" s="20" t="s">
        <v>218</v>
      </c>
      <c r="AU1121" s="20" t="s">
        <v>81</v>
      </c>
    </row>
    <row r="1122" s="13" customFormat="1">
      <c r="A1122" s="13"/>
      <c r="B1122" s="234"/>
      <c r="C1122" s="235"/>
      <c r="D1122" s="236" t="s">
        <v>220</v>
      </c>
      <c r="E1122" s="237" t="s">
        <v>19</v>
      </c>
      <c r="F1122" s="238" t="s">
        <v>3165</v>
      </c>
      <c r="G1122" s="235"/>
      <c r="H1122" s="237" t="s">
        <v>19</v>
      </c>
      <c r="I1122" s="239"/>
      <c r="J1122" s="235"/>
      <c r="K1122" s="235"/>
      <c r="L1122" s="240"/>
      <c r="M1122" s="241"/>
      <c r="N1122" s="242"/>
      <c r="O1122" s="242"/>
      <c r="P1122" s="242"/>
      <c r="Q1122" s="242"/>
      <c r="R1122" s="242"/>
      <c r="S1122" s="242"/>
      <c r="T1122" s="243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T1122" s="244" t="s">
        <v>220</v>
      </c>
      <c r="AU1122" s="244" t="s">
        <v>81</v>
      </c>
      <c r="AV1122" s="13" t="s">
        <v>79</v>
      </c>
      <c r="AW1122" s="13" t="s">
        <v>32</v>
      </c>
      <c r="AX1122" s="13" t="s">
        <v>71</v>
      </c>
      <c r="AY1122" s="244" t="s">
        <v>209</v>
      </c>
    </row>
    <row r="1123" s="13" customFormat="1">
      <c r="A1123" s="13"/>
      <c r="B1123" s="234"/>
      <c r="C1123" s="235"/>
      <c r="D1123" s="236" t="s">
        <v>220</v>
      </c>
      <c r="E1123" s="237" t="s">
        <v>19</v>
      </c>
      <c r="F1123" s="238" t="s">
        <v>3546</v>
      </c>
      <c r="G1123" s="235"/>
      <c r="H1123" s="237" t="s">
        <v>19</v>
      </c>
      <c r="I1123" s="239"/>
      <c r="J1123" s="235"/>
      <c r="K1123" s="235"/>
      <c r="L1123" s="240"/>
      <c r="M1123" s="241"/>
      <c r="N1123" s="242"/>
      <c r="O1123" s="242"/>
      <c r="P1123" s="242"/>
      <c r="Q1123" s="242"/>
      <c r="R1123" s="242"/>
      <c r="S1123" s="242"/>
      <c r="T1123" s="243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T1123" s="244" t="s">
        <v>220</v>
      </c>
      <c r="AU1123" s="244" t="s">
        <v>81</v>
      </c>
      <c r="AV1123" s="13" t="s">
        <v>79</v>
      </c>
      <c r="AW1123" s="13" t="s">
        <v>32</v>
      </c>
      <c r="AX1123" s="13" t="s">
        <v>71</v>
      </c>
      <c r="AY1123" s="244" t="s">
        <v>209</v>
      </c>
    </row>
    <row r="1124" s="14" customFormat="1">
      <c r="A1124" s="14"/>
      <c r="B1124" s="245"/>
      <c r="C1124" s="246"/>
      <c r="D1124" s="236" t="s">
        <v>220</v>
      </c>
      <c r="E1124" s="247" t="s">
        <v>19</v>
      </c>
      <c r="F1124" s="248" t="s">
        <v>3547</v>
      </c>
      <c r="G1124" s="246"/>
      <c r="H1124" s="249">
        <v>38.630000000000003</v>
      </c>
      <c r="I1124" s="250"/>
      <c r="J1124" s="246"/>
      <c r="K1124" s="246"/>
      <c r="L1124" s="251"/>
      <c r="M1124" s="252"/>
      <c r="N1124" s="253"/>
      <c r="O1124" s="253"/>
      <c r="P1124" s="253"/>
      <c r="Q1124" s="253"/>
      <c r="R1124" s="253"/>
      <c r="S1124" s="253"/>
      <c r="T1124" s="25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T1124" s="255" t="s">
        <v>220</v>
      </c>
      <c r="AU1124" s="255" t="s">
        <v>81</v>
      </c>
      <c r="AV1124" s="14" t="s">
        <v>81</v>
      </c>
      <c r="AW1124" s="14" t="s">
        <v>32</v>
      </c>
      <c r="AX1124" s="14" t="s">
        <v>71</v>
      </c>
      <c r="AY1124" s="255" t="s">
        <v>209</v>
      </c>
    </row>
    <row r="1125" s="13" customFormat="1">
      <c r="A1125" s="13"/>
      <c r="B1125" s="234"/>
      <c r="C1125" s="235"/>
      <c r="D1125" s="236" t="s">
        <v>220</v>
      </c>
      <c r="E1125" s="237" t="s">
        <v>19</v>
      </c>
      <c r="F1125" s="238" t="s">
        <v>3549</v>
      </c>
      <c r="G1125" s="235"/>
      <c r="H1125" s="237" t="s">
        <v>19</v>
      </c>
      <c r="I1125" s="239"/>
      <c r="J1125" s="235"/>
      <c r="K1125" s="235"/>
      <c r="L1125" s="240"/>
      <c r="M1125" s="241"/>
      <c r="N1125" s="242"/>
      <c r="O1125" s="242"/>
      <c r="P1125" s="242"/>
      <c r="Q1125" s="242"/>
      <c r="R1125" s="242"/>
      <c r="S1125" s="242"/>
      <c r="T1125" s="243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T1125" s="244" t="s">
        <v>220</v>
      </c>
      <c r="AU1125" s="244" t="s">
        <v>81</v>
      </c>
      <c r="AV1125" s="13" t="s">
        <v>79</v>
      </c>
      <c r="AW1125" s="13" t="s">
        <v>32</v>
      </c>
      <c r="AX1125" s="13" t="s">
        <v>71</v>
      </c>
      <c r="AY1125" s="244" t="s">
        <v>209</v>
      </c>
    </row>
    <row r="1126" s="14" customFormat="1">
      <c r="A1126" s="14"/>
      <c r="B1126" s="245"/>
      <c r="C1126" s="246"/>
      <c r="D1126" s="236" t="s">
        <v>220</v>
      </c>
      <c r="E1126" s="247" t="s">
        <v>19</v>
      </c>
      <c r="F1126" s="248" t="s">
        <v>3550</v>
      </c>
      <c r="G1126" s="246"/>
      <c r="H1126" s="249">
        <v>7.1399999999999997</v>
      </c>
      <c r="I1126" s="250"/>
      <c r="J1126" s="246"/>
      <c r="K1126" s="246"/>
      <c r="L1126" s="251"/>
      <c r="M1126" s="252"/>
      <c r="N1126" s="253"/>
      <c r="O1126" s="253"/>
      <c r="P1126" s="253"/>
      <c r="Q1126" s="253"/>
      <c r="R1126" s="253"/>
      <c r="S1126" s="253"/>
      <c r="T1126" s="25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T1126" s="255" t="s">
        <v>220</v>
      </c>
      <c r="AU1126" s="255" t="s">
        <v>81</v>
      </c>
      <c r="AV1126" s="14" t="s">
        <v>81</v>
      </c>
      <c r="AW1126" s="14" t="s">
        <v>32</v>
      </c>
      <c r="AX1126" s="14" t="s">
        <v>71</v>
      </c>
      <c r="AY1126" s="255" t="s">
        <v>209</v>
      </c>
    </row>
    <row r="1127" s="13" customFormat="1">
      <c r="A1127" s="13"/>
      <c r="B1127" s="234"/>
      <c r="C1127" s="235"/>
      <c r="D1127" s="236" t="s">
        <v>220</v>
      </c>
      <c r="E1127" s="237" t="s">
        <v>19</v>
      </c>
      <c r="F1127" s="238" t="s">
        <v>3551</v>
      </c>
      <c r="G1127" s="235"/>
      <c r="H1127" s="237" t="s">
        <v>19</v>
      </c>
      <c r="I1127" s="239"/>
      <c r="J1127" s="235"/>
      <c r="K1127" s="235"/>
      <c r="L1127" s="240"/>
      <c r="M1127" s="241"/>
      <c r="N1127" s="242"/>
      <c r="O1127" s="242"/>
      <c r="P1127" s="242"/>
      <c r="Q1127" s="242"/>
      <c r="R1127" s="242"/>
      <c r="S1127" s="242"/>
      <c r="T1127" s="243"/>
      <c r="U1127" s="13"/>
      <c r="V1127" s="13"/>
      <c r="W1127" s="13"/>
      <c r="X1127" s="13"/>
      <c r="Y1127" s="13"/>
      <c r="Z1127" s="13"/>
      <c r="AA1127" s="13"/>
      <c r="AB1127" s="13"/>
      <c r="AC1127" s="13"/>
      <c r="AD1127" s="13"/>
      <c r="AE1127" s="13"/>
      <c r="AT1127" s="244" t="s">
        <v>220</v>
      </c>
      <c r="AU1127" s="244" t="s">
        <v>81</v>
      </c>
      <c r="AV1127" s="13" t="s">
        <v>79</v>
      </c>
      <c r="AW1127" s="13" t="s">
        <v>32</v>
      </c>
      <c r="AX1127" s="13" t="s">
        <v>71</v>
      </c>
      <c r="AY1127" s="244" t="s">
        <v>209</v>
      </c>
    </row>
    <row r="1128" s="14" customFormat="1">
      <c r="A1128" s="14"/>
      <c r="B1128" s="245"/>
      <c r="C1128" s="246"/>
      <c r="D1128" s="236" t="s">
        <v>220</v>
      </c>
      <c r="E1128" s="247" t="s">
        <v>19</v>
      </c>
      <c r="F1128" s="248" t="s">
        <v>3552</v>
      </c>
      <c r="G1128" s="246"/>
      <c r="H1128" s="249">
        <v>12.83</v>
      </c>
      <c r="I1128" s="250"/>
      <c r="J1128" s="246"/>
      <c r="K1128" s="246"/>
      <c r="L1128" s="251"/>
      <c r="M1128" s="252"/>
      <c r="N1128" s="253"/>
      <c r="O1128" s="253"/>
      <c r="P1128" s="253"/>
      <c r="Q1128" s="253"/>
      <c r="R1128" s="253"/>
      <c r="S1128" s="253"/>
      <c r="T1128" s="25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T1128" s="255" t="s">
        <v>220</v>
      </c>
      <c r="AU1128" s="255" t="s">
        <v>81</v>
      </c>
      <c r="AV1128" s="14" t="s">
        <v>81</v>
      </c>
      <c r="AW1128" s="14" t="s">
        <v>32</v>
      </c>
      <c r="AX1128" s="14" t="s">
        <v>71</v>
      </c>
      <c r="AY1128" s="255" t="s">
        <v>209</v>
      </c>
    </row>
    <row r="1129" s="13" customFormat="1">
      <c r="A1129" s="13"/>
      <c r="B1129" s="234"/>
      <c r="C1129" s="235"/>
      <c r="D1129" s="236" t="s">
        <v>220</v>
      </c>
      <c r="E1129" s="237" t="s">
        <v>19</v>
      </c>
      <c r="F1129" s="238" t="s">
        <v>3553</v>
      </c>
      <c r="G1129" s="235"/>
      <c r="H1129" s="237" t="s">
        <v>19</v>
      </c>
      <c r="I1129" s="239"/>
      <c r="J1129" s="235"/>
      <c r="K1129" s="235"/>
      <c r="L1129" s="240"/>
      <c r="M1129" s="241"/>
      <c r="N1129" s="242"/>
      <c r="O1129" s="242"/>
      <c r="P1129" s="242"/>
      <c r="Q1129" s="242"/>
      <c r="R1129" s="242"/>
      <c r="S1129" s="242"/>
      <c r="T1129" s="243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T1129" s="244" t="s">
        <v>220</v>
      </c>
      <c r="AU1129" s="244" t="s">
        <v>81</v>
      </c>
      <c r="AV1129" s="13" t="s">
        <v>79</v>
      </c>
      <c r="AW1129" s="13" t="s">
        <v>32</v>
      </c>
      <c r="AX1129" s="13" t="s">
        <v>71</v>
      </c>
      <c r="AY1129" s="244" t="s">
        <v>209</v>
      </c>
    </row>
    <row r="1130" s="14" customFormat="1">
      <c r="A1130" s="14"/>
      <c r="B1130" s="245"/>
      <c r="C1130" s="246"/>
      <c r="D1130" s="236" t="s">
        <v>220</v>
      </c>
      <c r="E1130" s="247" t="s">
        <v>19</v>
      </c>
      <c r="F1130" s="248" t="s">
        <v>3568</v>
      </c>
      <c r="G1130" s="246"/>
      <c r="H1130" s="249">
        <v>4.4800000000000004</v>
      </c>
      <c r="I1130" s="250"/>
      <c r="J1130" s="246"/>
      <c r="K1130" s="246"/>
      <c r="L1130" s="251"/>
      <c r="M1130" s="252"/>
      <c r="N1130" s="253"/>
      <c r="O1130" s="253"/>
      <c r="P1130" s="253"/>
      <c r="Q1130" s="253"/>
      <c r="R1130" s="253"/>
      <c r="S1130" s="253"/>
      <c r="T1130" s="25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T1130" s="255" t="s">
        <v>220</v>
      </c>
      <c r="AU1130" s="255" t="s">
        <v>81</v>
      </c>
      <c r="AV1130" s="14" t="s">
        <v>81</v>
      </c>
      <c r="AW1130" s="14" t="s">
        <v>32</v>
      </c>
      <c r="AX1130" s="14" t="s">
        <v>71</v>
      </c>
      <c r="AY1130" s="255" t="s">
        <v>209</v>
      </c>
    </row>
    <row r="1131" s="16" customFormat="1">
      <c r="A1131" s="16"/>
      <c r="B1131" s="267"/>
      <c r="C1131" s="268"/>
      <c r="D1131" s="236" t="s">
        <v>220</v>
      </c>
      <c r="E1131" s="269" t="s">
        <v>19</v>
      </c>
      <c r="F1131" s="270" t="s">
        <v>370</v>
      </c>
      <c r="G1131" s="268"/>
      <c r="H1131" s="271">
        <v>63.079999999999998</v>
      </c>
      <c r="I1131" s="272"/>
      <c r="J1131" s="268"/>
      <c r="K1131" s="268"/>
      <c r="L1131" s="273"/>
      <c r="M1131" s="274"/>
      <c r="N1131" s="275"/>
      <c r="O1131" s="275"/>
      <c r="P1131" s="275"/>
      <c r="Q1131" s="275"/>
      <c r="R1131" s="275"/>
      <c r="S1131" s="275"/>
      <c r="T1131" s="276"/>
      <c r="U1131" s="16"/>
      <c r="V1131" s="16"/>
      <c r="W1131" s="16"/>
      <c r="X1131" s="16"/>
      <c r="Y1131" s="16"/>
      <c r="Z1131" s="16"/>
      <c r="AA1131" s="16"/>
      <c r="AB1131" s="16"/>
      <c r="AC1131" s="16"/>
      <c r="AD1131" s="16"/>
      <c r="AE1131" s="16"/>
      <c r="AT1131" s="277" t="s">
        <v>220</v>
      </c>
      <c r="AU1131" s="277" t="s">
        <v>81</v>
      </c>
      <c r="AV1131" s="16" t="s">
        <v>146</v>
      </c>
      <c r="AW1131" s="16" t="s">
        <v>32</v>
      </c>
      <c r="AX1131" s="16" t="s">
        <v>71</v>
      </c>
      <c r="AY1131" s="277" t="s">
        <v>209</v>
      </c>
    </row>
    <row r="1132" s="13" customFormat="1">
      <c r="A1132" s="13"/>
      <c r="B1132" s="234"/>
      <c r="C1132" s="235"/>
      <c r="D1132" s="236" t="s">
        <v>220</v>
      </c>
      <c r="E1132" s="237" t="s">
        <v>19</v>
      </c>
      <c r="F1132" s="238" t="s">
        <v>3768</v>
      </c>
      <c r="G1132" s="235"/>
      <c r="H1132" s="237" t="s">
        <v>19</v>
      </c>
      <c r="I1132" s="239"/>
      <c r="J1132" s="235"/>
      <c r="K1132" s="235"/>
      <c r="L1132" s="240"/>
      <c r="M1132" s="241"/>
      <c r="N1132" s="242"/>
      <c r="O1132" s="242"/>
      <c r="P1132" s="242"/>
      <c r="Q1132" s="242"/>
      <c r="R1132" s="242"/>
      <c r="S1132" s="242"/>
      <c r="T1132" s="243"/>
      <c r="U1132" s="13"/>
      <c r="V1132" s="13"/>
      <c r="W1132" s="13"/>
      <c r="X1132" s="13"/>
      <c r="Y1132" s="13"/>
      <c r="Z1132" s="13"/>
      <c r="AA1132" s="13"/>
      <c r="AB1132" s="13"/>
      <c r="AC1132" s="13"/>
      <c r="AD1132" s="13"/>
      <c r="AE1132" s="13"/>
      <c r="AT1132" s="244" t="s">
        <v>220</v>
      </c>
      <c r="AU1132" s="244" t="s">
        <v>81</v>
      </c>
      <c r="AV1132" s="13" t="s">
        <v>79</v>
      </c>
      <c r="AW1132" s="13" t="s">
        <v>32</v>
      </c>
      <c r="AX1132" s="13" t="s">
        <v>71</v>
      </c>
      <c r="AY1132" s="244" t="s">
        <v>209</v>
      </c>
    </row>
    <row r="1133" s="13" customFormat="1">
      <c r="A1133" s="13"/>
      <c r="B1133" s="234"/>
      <c r="C1133" s="235"/>
      <c r="D1133" s="236" t="s">
        <v>220</v>
      </c>
      <c r="E1133" s="237" t="s">
        <v>19</v>
      </c>
      <c r="F1133" s="238" t="s">
        <v>3851</v>
      </c>
      <c r="G1133" s="235"/>
      <c r="H1133" s="237" t="s">
        <v>19</v>
      </c>
      <c r="I1133" s="239"/>
      <c r="J1133" s="235"/>
      <c r="K1133" s="235"/>
      <c r="L1133" s="240"/>
      <c r="M1133" s="241"/>
      <c r="N1133" s="242"/>
      <c r="O1133" s="242"/>
      <c r="P1133" s="242"/>
      <c r="Q1133" s="242"/>
      <c r="R1133" s="242"/>
      <c r="S1133" s="242"/>
      <c r="T1133" s="243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T1133" s="244" t="s">
        <v>220</v>
      </c>
      <c r="AU1133" s="244" t="s">
        <v>81</v>
      </c>
      <c r="AV1133" s="13" t="s">
        <v>79</v>
      </c>
      <c r="AW1133" s="13" t="s">
        <v>32</v>
      </c>
      <c r="AX1133" s="13" t="s">
        <v>71</v>
      </c>
      <c r="AY1133" s="244" t="s">
        <v>209</v>
      </c>
    </row>
    <row r="1134" s="14" customFormat="1">
      <c r="A1134" s="14"/>
      <c r="B1134" s="245"/>
      <c r="C1134" s="246"/>
      <c r="D1134" s="236" t="s">
        <v>220</v>
      </c>
      <c r="E1134" s="247" t="s">
        <v>19</v>
      </c>
      <c r="F1134" s="248" t="s">
        <v>3852</v>
      </c>
      <c r="G1134" s="246"/>
      <c r="H1134" s="249">
        <v>0.38900000000000001</v>
      </c>
      <c r="I1134" s="250"/>
      <c r="J1134" s="246"/>
      <c r="K1134" s="246"/>
      <c r="L1134" s="251"/>
      <c r="M1134" s="252"/>
      <c r="N1134" s="253"/>
      <c r="O1134" s="253"/>
      <c r="P1134" s="253"/>
      <c r="Q1134" s="253"/>
      <c r="R1134" s="253"/>
      <c r="S1134" s="253"/>
      <c r="T1134" s="25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T1134" s="255" t="s">
        <v>220</v>
      </c>
      <c r="AU1134" s="255" t="s">
        <v>81</v>
      </c>
      <c r="AV1134" s="14" t="s">
        <v>81</v>
      </c>
      <c r="AW1134" s="14" t="s">
        <v>32</v>
      </c>
      <c r="AX1134" s="14" t="s">
        <v>71</v>
      </c>
      <c r="AY1134" s="255" t="s">
        <v>209</v>
      </c>
    </row>
    <row r="1135" s="13" customFormat="1">
      <c r="A1135" s="13"/>
      <c r="B1135" s="234"/>
      <c r="C1135" s="235"/>
      <c r="D1135" s="236" t="s">
        <v>220</v>
      </c>
      <c r="E1135" s="237" t="s">
        <v>19</v>
      </c>
      <c r="F1135" s="238" t="s">
        <v>3853</v>
      </c>
      <c r="G1135" s="235"/>
      <c r="H1135" s="237" t="s">
        <v>19</v>
      </c>
      <c r="I1135" s="239"/>
      <c r="J1135" s="235"/>
      <c r="K1135" s="235"/>
      <c r="L1135" s="240"/>
      <c r="M1135" s="241"/>
      <c r="N1135" s="242"/>
      <c r="O1135" s="242"/>
      <c r="P1135" s="242"/>
      <c r="Q1135" s="242"/>
      <c r="R1135" s="242"/>
      <c r="S1135" s="242"/>
      <c r="T1135" s="243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T1135" s="244" t="s">
        <v>220</v>
      </c>
      <c r="AU1135" s="244" t="s">
        <v>81</v>
      </c>
      <c r="AV1135" s="13" t="s">
        <v>79</v>
      </c>
      <c r="AW1135" s="13" t="s">
        <v>32</v>
      </c>
      <c r="AX1135" s="13" t="s">
        <v>71</v>
      </c>
      <c r="AY1135" s="244" t="s">
        <v>209</v>
      </c>
    </row>
    <row r="1136" s="14" customFormat="1">
      <c r="A1136" s="14"/>
      <c r="B1136" s="245"/>
      <c r="C1136" s="246"/>
      <c r="D1136" s="236" t="s">
        <v>220</v>
      </c>
      <c r="E1136" s="247" t="s">
        <v>19</v>
      </c>
      <c r="F1136" s="248" t="s">
        <v>3854</v>
      </c>
      <c r="G1136" s="246"/>
      <c r="H1136" s="249">
        <v>0.32000000000000001</v>
      </c>
      <c r="I1136" s="250"/>
      <c r="J1136" s="246"/>
      <c r="K1136" s="246"/>
      <c r="L1136" s="251"/>
      <c r="M1136" s="252"/>
      <c r="N1136" s="253"/>
      <c r="O1136" s="253"/>
      <c r="P1136" s="253"/>
      <c r="Q1136" s="253"/>
      <c r="R1136" s="253"/>
      <c r="S1136" s="253"/>
      <c r="T1136" s="25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T1136" s="255" t="s">
        <v>220</v>
      </c>
      <c r="AU1136" s="255" t="s">
        <v>81</v>
      </c>
      <c r="AV1136" s="14" t="s">
        <v>81</v>
      </c>
      <c r="AW1136" s="14" t="s">
        <v>32</v>
      </c>
      <c r="AX1136" s="14" t="s">
        <v>71</v>
      </c>
      <c r="AY1136" s="255" t="s">
        <v>209</v>
      </c>
    </row>
    <row r="1137" s="16" customFormat="1">
      <c r="A1137" s="16"/>
      <c r="B1137" s="267"/>
      <c r="C1137" s="268"/>
      <c r="D1137" s="236" t="s">
        <v>220</v>
      </c>
      <c r="E1137" s="269" t="s">
        <v>19</v>
      </c>
      <c r="F1137" s="270" t="s">
        <v>370</v>
      </c>
      <c r="G1137" s="268"/>
      <c r="H1137" s="271">
        <v>0.70900000000000007</v>
      </c>
      <c r="I1137" s="272"/>
      <c r="J1137" s="268"/>
      <c r="K1137" s="268"/>
      <c r="L1137" s="273"/>
      <c r="M1137" s="274"/>
      <c r="N1137" s="275"/>
      <c r="O1137" s="275"/>
      <c r="P1137" s="275"/>
      <c r="Q1137" s="275"/>
      <c r="R1137" s="275"/>
      <c r="S1137" s="275"/>
      <c r="T1137" s="276"/>
      <c r="U1137" s="16"/>
      <c r="V1137" s="16"/>
      <c r="W1137" s="16"/>
      <c r="X1137" s="16"/>
      <c r="Y1137" s="16"/>
      <c r="Z1137" s="16"/>
      <c r="AA1137" s="16"/>
      <c r="AB1137" s="16"/>
      <c r="AC1137" s="16"/>
      <c r="AD1137" s="16"/>
      <c r="AE1137" s="16"/>
      <c r="AT1137" s="277" t="s">
        <v>220</v>
      </c>
      <c r="AU1137" s="277" t="s">
        <v>81</v>
      </c>
      <c r="AV1137" s="16" t="s">
        <v>146</v>
      </c>
      <c r="AW1137" s="16" t="s">
        <v>32</v>
      </c>
      <c r="AX1137" s="16" t="s">
        <v>71</v>
      </c>
      <c r="AY1137" s="277" t="s">
        <v>209</v>
      </c>
    </row>
    <row r="1138" s="15" customFormat="1">
      <c r="A1138" s="15"/>
      <c r="B1138" s="256"/>
      <c r="C1138" s="257"/>
      <c r="D1138" s="236" t="s">
        <v>220</v>
      </c>
      <c r="E1138" s="258" t="s">
        <v>19</v>
      </c>
      <c r="F1138" s="259" t="s">
        <v>271</v>
      </c>
      <c r="G1138" s="257"/>
      <c r="H1138" s="260">
        <v>63.789000000000001</v>
      </c>
      <c r="I1138" s="261"/>
      <c r="J1138" s="257"/>
      <c r="K1138" s="257"/>
      <c r="L1138" s="262"/>
      <c r="M1138" s="263"/>
      <c r="N1138" s="264"/>
      <c r="O1138" s="264"/>
      <c r="P1138" s="264"/>
      <c r="Q1138" s="264"/>
      <c r="R1138" s="264"/>
      <c r="S1138" s="264"/>
      <c r="T1138" s="265"/>
      <c r="U1138" s="15"/>
      <c r="V1138" s="15"/>
      <c r="W1138" s="15"/>
      <c r="X1138" s="15"/>
      <c r="Y1138" s="15"/>
      <c r="Z1138" s="15"/>
      <c r="AA1138" s="15"/>
      <c r="AB1138" s="15"/>
      <c r="AC1138" s="15"/>
      <c r="AD1138" s="15"/>
      <c r="AE1138" s="15"/>
      <c r="AT1138" s="266" t="s">
        <v>220</v>
      </c>
      <c r="AU1138" s="266" t="s">
        <v>81</v>
      </c>
      <c r="AV1138" s="15" t="s">
        <v>216</v>
      </c>
      <c r="AW1138" s="15" t="s">
        <v>32</v>
      </c>
      <c r="AX1138" s="15" t="s">
        <v>79</v>
      </c>
      <c r="AY1138" s="266" t="s">
        <v>209</v>
      </c>
    </row>
    <row r="1139" s="2" customFormat="1" ht="16.5" customHeight="1">
      <c r="A1139" s="41"/>
      <c r="B1139" s="42"/>
      <c r="C1139" s="278" t="s">
        <v>4092</v>
      </c>
      <c r="D1139" s="278" t="s">
        <v>681</v>
      </c>
      <c r="E1139" s="279" t="s">
        <v>4093</v>
      </c>
      <c r="F1139" s="280" t="s">
        <v>4094</v>
      </c>
      <c r="G1139" s="281" t="s">
        <v>725</v>
      </c>
      <c r="H1139" s="282">
        <v>26.154</v>
      </c>
      <c r="I1139" s="283"/>
      <c r="J1139" s="284">
        <f>ROUND(I1139*H1139,2)</f>
        <v>0</v>
      </c>
      <c r="K1139" s="280" t="s">
        <v>215</v>
      </c>
      <c r="L1139" s="285"/>
      <c r="M1139" s="286" t="s">
        <v>19</v>
      </c>
      <c r="N1139" s="287" t="s">
        <v>42</v>
      </c>
      <c r="O1139" s="87"/>
      <c r="P1139" s="225">
        <f>O1139*H1139</f>
        <v>0</v>
      </c>
      <c r="Q1139" s="225">
        <v>0.001</v>
      </c>
      <c r="R1139" s="225">
        <f>Q1139*H1139</f>
        <v>0.026154</v>
      </c>
      <c r="S1139" s="225">
        <v>0</v>
      </c>
      <c r="T1139" s="226">
        <f>S1139*H1139</f>
        <v>0</v>
      </c>
      <c r="U1139" s="41"/>
      <c r="V1139" s="41"/>
      <c r="W1139" s="41"/>
      <c r="X1139" s="41"/>
      <c r="Y1139" s="41"/>
      <c r="Z1139" s="41"/>
      <c r="AA1139" s="41"/>
      <c r="AB1139" s="41"/>
      <c r="AC1139" s="41"/>
      <c r="AD1139" s="41"/>
      <c r="AE1139" s="41"/>
      <c r="AR1139" s="227" t="s">
        <v>417</v>
      </c>
      <c r="AT1139" s="227" t="s">
        <v>681</v>
      </c>
      <c r="AU1139" s="227" t="s">
        <v>81</v>
      </c>
      <c r="AY1139" s="20" t="s">
        <v>209</v>
      </c>
      <c r="BE1139" s="228">
        <f>IF(N1139="základní",J1139,0)</f>
        <v>0</v>
      </c>
      <c r="BF1139" s="228">
        <f>IF(N1139="snížená",J1139,0)</f>
        <v>0</v>
      </c>
      <c r="BG1139" s="228">
        <f>IF(N1139="zákl. přenesená",J1139,0)</f>
        <v>0</v>
      </c>
      <c r="BH1139" s="228">
        <f>IF(N1139="sníž. přenesená",J1139,0)</f>
        <v>0</v>
      </c>
      <c r="BI1139" s="228">
        <f>IF(N1139="nulová",J1139,0)</f>
        <v>0</v>
      </c>
      <c r="BJ1139" s="20" t="s">
        <v>79</v>
      </c>
      <c r="BK1139" s="228">
        <f>ROUND(I1139*H1139,2)</f>
        <v>0</v>
      </c>
      <c r="BL1139" s="20" t="s">
        <v>304</v>
      </c>
      <c r="BM1139" s="227" t="s">
        <v>4095</v>
      </c>
    </row>
    <row r="1140" s="13" customFormat="1">
      <c r="A1140" s="13"/>
      <c r="B1140" s="234"/>
      <c r="C1140" s="235"/>
      <c r="D1140" s="236" t="s">
        <v>220</v>
      </c>
      <c r="E1140" s="237" t="s">
        <v>19</v>
      </c>
      <c r="F1140" s="238" t="s">
        <v>4096</v>
      </c>
      <c r="G1140" s="235"/>
      <c r="H1140" s="237" t="s">
        <v>19</v>
      </c>
      <c r="I1140" s="239"/>
      <c r="J1140" s="235"/>
      <c r="K1140" s="235"/>
      <c r="L1140" s="240"/>
      <c r="M1140" s="241"/>
      <c r="N1140" s="242"/>
      <c r="O1140" s="242"/>
      <c r="P1140" s="242"/>
      <c r="Q1140" s="242"/>
      <c r="R1140" s="242"/>
      <c r="S1140" s="242"/>
      <c r="T1140" s="243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T1140" s="244" t="s">
        <v>220</v>
      </c>
      <c r="AU1140" s="244" t="s">
        <v>81</v>
      </c>
      <c r="AV1140" s="13" t="s">
        <v>79</v>
      </c>
      <c r="AW1140" s="13" t="s">
        <v>32</v>
      </c>
      <c r="AX1140" s="13" t="s">
        <v>71</v>
      </c>
      <c r="AY1140" s="244" t="s">
        <v>209</v>
      </c>
    </row>
    <row r="1141" s="13" customFormat="1">
      <c r="A1141" s="13"/>
      <c r="B1141" s="234"/>
      <c r="C1141" s="235"/>
      <c r="D1141" s="236" t="s">
        <v>220</v>
      </c>
      <c r="E1141" s="237" t="s">
        <v>19</v>
      </c>
      <c r="F1141" s="238" t="s">
        <v>3546</v>
      </c>
      <c r="G1141" s="235"/>
      <c r="H1141" s="237" t="s">
        <v>19</v>
      </c>
      <c r="I1141" s="239"/>
      <c r="J1141" s="235"/>
      <c r="K1141" s="235"/>
      <c r="L1141" s="240"/>
      <c r="M1141" s="241"/>
      <c r="N1141" s="242"/>
      <c r="O1141" s="242"/>
      <c r="P1141" s="242"/>
      <c r="Q1141" s="242"/>
      <c r="R1141" s="242"/>
      <c r="S1141" s="242"/>
      <c r="T1141" s="243"/>
      <c r="U1141" s="13"/>
      <c r="V1141" s="13"/>
      <c r="W1141" s="13"/>
      <c r="X1141" s="13"/>
      <c r="Y1141" s="13"/>
      <c r="Z1141" s="13"/>
      <c r="AA1141" s="13"/>
      <c r="AB1141" s="13"/>
      <c r="AC1141" s="13"/>
      <c r="AD1141" s="13"/>
      <c r="AE1141" s="13"/>
      <c r="AT1141" s="244" t="s">
        <v>220</v>
      </c>
      <c r="AU1141" s="244" t="s">
        <v>81</v>
      </c>
      <c r="AV1141" s="13" t="s">
        <v>79</v>
      </c>
      <c r="AW1141" s="13" t="s">
        <v>32</v>
      </c>
      <c r="AX1141" s="13" t="s">
        <v>71</v>
      </c>
      <c r="AY1141" s="244" t="s">
        <v>209</v>
      </c>
    </row>
    <row r="1142" s="14" customFormat="1">
      <c r="A1142" s="14"/>
      <c r="B1142" s="245"/>
      <c r="C1142" s="246"/>
      <c r="D1142" s="236" t="s">
        <v>220</v>
      </c>
      <c r="E1142" s="247" t="s">
        <v>19</v>
      </c>
      <c r="F1142" s="248" t="s">
        <v>4097</v>
      </c>
      <c r="G1142" s="246"/>
      <c r="H1142" s="249">
        <v>15.452</v>
      </c>
      <c r="I1142" s="250"/>
      <c r="J1142" s="246"/>
      <c r="K1142" s="246"/>
      <c r="L1142" s="251"/>
      <c r="M1142" s="252"/>
      <c r="N1142" s="253"/>
      <c r="O1142" s="253"/>
      <c r="P1142" s="253"/>
      <c r="Q1142" s="253"/>
      <c r="R1142" s="253"/>
      <c r="S1142" s="253"/>
      <c r="T1142" s="25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T1142" s="255" t="s">
        <v>220</v>
      </c>
      <c r="AU1142" s="255" t="s">
        <v>81</v>
      </c>
      <c r="AV1142" s="14" t="s">
        <v>81</v>
      </c>
      <c r="AW1142" s="14" t="s">
        <v>32</v>
      </c>
      <c r="AX1142" s="14" t="s">
        <v>71</v>
      </c>
      <c r="AY1142" s="255" t="s">
        <v>209</v>
      </c>
    </row>
    <row r="1143" s="13" customFormat="1">
      <c r="A1143" s="13"/>
      <c r="B1143" s="234"/>
      <c r="C1143" s="235"/>
      <c r="D1143" s="236" t="s">
        <v>220</v>
      </c>
      <c r="E1143" s="237" t="s">
        <v>19</v>
      </c>
      <c r="F1143" s="238" t="s">
        <v>3549</v>
      </c>
      <c r="G1143" s="235"/>
      <c r="H1143" s="237" t="s">
        <v>19</v>
      </c>
      <c r="I1143" s="239"/>
      <c r="J1143" s="235"/>
      <c r="K1143" s="235"/>
      <c r="L1143" s="240"/>
      <c r="M1143" s="241"/>
      <c r="N1143" s="242"/>
      <c r="O1143" s="242"/>
      <c r="P1143" s="242"/>
      <c r="Q1143" s="242"/>
      <c r="R1143" s="242"/>
      <c r="S1143" s="242"/>
      <c r="T1143" s="243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T1143" s="244" t="s">
        <v>220</v>
      </c>
      <c r="AU1143" s="244" t="s">
        <v>81</v>
      </c>
      <c r="AV1143" s="13" t="s">
        <v>79</v>
      </c>
      <c r="AW1143" s="13" t="s">
        <v>32</v>
      </c>
      <c r="AX1143" s="13" t="s">
        <v>71</v>
      </c>
      <c r="AY1143" s="244" t="s">
        <v>209</v>
      </c>
    </row>
    <row r="1144" s="14" customFormat="1">
      <c r="A1144" s="14"/>
      <c r="B1144" s="245"/>
      <c r="C1144" s="246"/>
      <c r="D1144" s="236" t="s">
        <v>220</v>
      </c>
      <c r="E1144" s="247" t="s">
        <v>19</v>
      </c>
      <c r="F1144" s="248" t="s">
        <v>4098</v>
      </c>
      <c r="G1144" s="246"/>
      <c r="H1144" s="249">
        <v>2.8559999999999999</v>
      </c>
      <c r="I1144" s="250"/>
      <c r="J1144" s="246"/>
      <c r="K1144" s="246"/>
      <c r="L1144" s="251"/>
      <c r="M1144" s="252"/>
      <c r="N1144" s="253"/>
      <c r="O1144" s="253"/>
      <c r="P1144" s="253"/>
      <c r="Q1144" s="253"/>
      <c r="R1144" s="253"/>
      <c r="S1144" s="253"/>
      <c r="T1144" s="25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T1144" s="255" t="s">
        <v>220</v>
      </c>
      <c r="AU1144" s="255" t="s">
        <v>81</v>
      </c>
      <c r="AV1144" s="14" t="s">
        <v>81</v>
      </c>
      <c r="AW1144" s="14" t="s">
        <v>32</v>
      </c>
      <c r="AX1144" s="14" t="s">
        <v>71</v>
      </c>
      <c r="AY1144" s="255" t="s">
        <v>209</v>
      </c>
    </row>
    <row r="1145" s="13" customFormat="1">
      <c r="A1145" s="13"/>
      <c r="B1145" s="234"/>
      <c r="C1145" s="235"/>
      <c r="D1145" s="236" t="s">
        <v>220</v>
      </c>
      <c r="E1145" s="237" t="s">
        <v>19</v>
      </c>
      <c r="F1145" s="238" t="s">
        <v>3549</v>
      </c>
      <c r="G1145" s="235"/>
      <c r="H1145" s="237" t="s">
        <v>19</v>
      </c>
      <c r="I1145" s="239"/>
      <c r="J1145" s="235"/>
      <c r="K1145" s="235"/>
      <c r="L1145" s="240"/>
      <c r="M1145" s="241"/>
      <c r="N1145" s="242"/>
      <c r="O1145" s="242"/>
      <c r="P1145" s="242"/>
      <c r="Q1145" s="242"/>
      <c r="R1145" s="242"/>
      <c r="S1145" s="242"/>
      <c r="T1145" s="243"/>
      <c r="U1145" s="13"/>
      <c r="V1145" s="13"/>
      <c r="W1145" s="13"/>
      <c r="X1145" s="13"/>
      <c r="Y1145" s="13"/>
      <c r="Z1145" s="13"/>
      <c r="AA1145" s="13"/>
      <c r="AB1145" s="13"/>
      <c r="AC1145" s="13"/>
      <c r="AD1145" s="13"/>
      <c r="AE1145" s="13"/>
      <c r="AT1145" s="244" t="s">
        <v>220</v>
      </c>
      <c r="AU1145" s="244" t="s">
        <v>81</v>
      </c>
      <c r="AV1145" s="13" t="s">
        <v>79</v>
      </c>
      <c r="AW1145" s="13" t="s">
        <v>32</v>
      </c>
      <c r="AX1145" s="13" t="s">
        <v>71</v>
      </c>
      <c r="AY1145" s="244" t="s">
        <v>209</v>
      </c>
    </row>
    <row r="1146" s="14" customFormat="1">
      <c r="A1146" s="14"/>
      <c r="B1146" s="245"/>
      <c r="C1146" s="246"/>
      <c r="D1146" s="236" t="s">
        <v>220</v>
      </c>
      <c r="E1146" s="247" t="s">
        <v>19</v>
      </c>
      <c r="F1146" s="248" t="s">
        <v>4099</v>
      </c>
      <c r="G1146" s="246"/>
      <c r="H1146" s="249">
        <v>5.1319999999999997</v>
      </c>
      <c r="I1146" s="250"/>
      <c r="J1146" s="246"/>
      <c r="K1146" s="246"/>
      <c r="L1146" s="251"/>
      <c r="M1146" s="252"/>
      <c r="N1146" s="253"/>
      <c r="O1146" s="253"/>
      <c r="P1146" s="253"/>
      <c r="Q1146" s="253"/>
      <c r="R1146" s="253"/>
      <c r="S1146" s="253"/>
      <c r="T1146" s="25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T1146" s="255" t="s">
        <v>220</v>
      </c>
      <c r="AU1146" s="255" t="s">
        <v>81</v>
      </c>
      <c r="AV1146" s="14" t="s">
        <v>81</v>
      </c>
      <c r="AW1146" s="14" t="s">
        <v>32</v>
      </c>
      <c r="AX1146" s="14" t="s">
        <v>71</v>
      </c>
      <c r="AY1146" s="255" t="s">
        <v>209</v>
      </c>
    </row>
    <row r="1147" s="13" customFormat="1">
      <c r="A1147" s="13"/>
      <c r="B1147" s="234"/>
      <c r="C1147" s="235"/>
      <c r="D1147" s="236" t="s">
        <v>220</v>
      </c>
      <c r="E1147" s="237" t="s">
        <v>19</v>
      </c>
      <c r="F1147" s="238" t="s">
        <v>3553</v>
      </c>
      <c r="G1147" s="235"/>
      <c r="H1147" s="237" t="s">
        <v>19</v>
      </c>
      <c r="I1147" s="239"/>
      <c r="J1147" s="235"/>
      <c r="K1147" s="235"/>
      <c r="L1147" s="240"/>
      <c r="M1147" s="241"/>
      <c r="N1147" s="242"/>
      <c r="O1147" s="242"/>
      <c r="P1147" s="242"/>
      <c r="Q1147" s="242"/>
      <c r="R1147" s="242"/>
      <c r="S1147" s="242"/>
      <c r="T1147" s="243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T1147" s="244" t="s">
        <v>220</v>
      </c>
      <c r="AU1147" s="244" t="s">
        <v>81</v>
      </c>
      <c r="AV1147" s="13" t="s">
        <v>79</v>
      </c>
      <c r="AW1147" s="13" t="s">
        <v>32</v>
      </c>
      <c r="AX1147" s="13" t="s">
        <v>71</v>
      </c>
      <c r="AY1147" s="244" t="s">
        <v>209</v>
      </c>
    </row>
    <row r="1148" s="14" customFormat="1">
      <c r="A1148" s="14"/>
      <c r="B1148" s="245"/>
      <c r="C1148" s="246"/>
      <c r="D1148" s="236" t="s">
        <v>220</v>
      </c>
      <c r="E1148" s="247" t="s">
        <v>19</v>
      </c>
      <c r="F1148" s="248" t="s">
        <v>4100</v>
      </c>
      <c r="G1148" s="246"/>
      <c r="H1148" s="249">
        <v>1.792</v>
      </c>
      <c r="I1148" s="250"/>
      <c r="J1148" s="246"/>
      <c r="K1148" s="246"/>
      <c r="L1148" s="251"/>
      <c r="M1148" s="252"/>
      <c r="N1148" s="253"/>
      <c r="O1148" s="253"/>
      <c r="P1148" s="253"/>
      <c r="Q1148" s="253"/>
      <c r="R1148" s="253"/>
      <c r="S1148" s="253"/>
      <c r="T1148" s="25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T1148" s="255" t="s">
        <v>220</v>
      </c>
      <c r="AU1148" s="255" t="s">
        <v>81</v>
      </c>
      <c r="AV1148" s="14" t="s">
        <v>81</v>
      </c>
      <c r="AW1148" s="14" t="s">
        <v>32</v>
      </c>
      <c r="AX1148" s="14" t="s">
        <v>71</v>
      </c>
      <c r="AY1148" s="255" t="s">
        <v>209</v>
      </c>
    </row>
    <row r="1149" s="13" customFormat="1">
      <c r="A1149" s="13"/>
      <c r="B1149" s="234"/>
      <c r="C1149" s="235"/>
      <c r="D1149" s="236" t="s">
        <v>220</v>
      </c>
      <c r="E1149" s="237" t="s">
        <v>19</v>
      </c>
      <c r="F1149" s="238" t="s">
        <v>4101</v>
      </c>
      <c r="G1149" s="235"/>
      <c r="H1149" s="237" t="s">
        <v>19</v>
      </c>
      <c r="I1149" s="239"/>
      <c r="J1149" s="235"/>
      <c r="K1149" s="235"/>
      <c r="L1149" s="240"/>
      <c r="M1149" s="241"/>
      <c r="N1149" s="242"/>
      <c r="O1149" s="242"/>
      <c r="P1149" s="242"/>
      <c r="Q1149" s="242"/>
      <c r="R1149" s="242"/>
      <c r="S1149" s="242"/>
      <c r="T1149" s="243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T1149" s="244" t="s">
        <v>220</v>
      </c>
      <c r="AU1149" s="244" t="s">
        <v>81</v>
      </c>
      <c r="AV1149" s="13" t="s">
        <v>79</v>
      </c>
      <c r="AW1149" s="13" t="s">
        <v>32</v>
      </c>
      <c r="AX1149" s="13" t="s">
        <v>71</v>
      </c>
      <c r="AY1149" s="244" t="s">
        <v>209</v>
      </c>
    </row>
    <row r="1150" s="13" customFormat="1">
      <c r="A1150" s="13"/>
      <c r="B1150" s="234"/>
      <c r="C1150" s="235"/>
      <c r="D1150" s="236" t="s">
        <v>220</v>
      </c>
      <c r="E1150" s="237" t="s">
        <v>19</v>
      </c>
      <c r="F1150" s="238" t="s">
        <v>4102</v>
      </c>
      <c r="G1150" s="235"/>
      <c r="H1150" s="237" t="s">
        <v>19</v>
      </c>
      <c r="I1150" s="239"/>
      <c r="J1150" s="235"/>
      <c r="K1150" s="235"/>
      <c r="L1150" s="240"/>
      <c r="M1150" s="241"/>
      <c r="N1150" s="242"/>
      <c r="O1150" s="242"/>
      <c r="P1150" s="242"/>
      <c r="Q1150" s="242"/>
      <c r="R1150" s="242"/>
      <c r="S1150" s="242"/>
      <c r="T1150" s="243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T1150" s="244" t="s">
        <v>220</v>
      </c>
      <c r="AU1150" s="244" t="s">
        <v>81</v>
      </c>
      <c r="AV1150" s="13" t="s">
        <v>79</v>
      </c>
      <c r="AW1150" s="13" t="s">
        <v>32</v>
      </c>
      <c r="AX1150" s="13" t="s">
        <v>71</v>
      </c>
      <c r="AY1150" s="244" t="s">
        <v>209</v>
      </c>
    </row>
    <row r="1151" s="14" customFormat="1">
      <c r="A1151" s="14"/>
      <c r="B1151" s="245"/>
      <c r="C1151" s="246"/>
      <c r="D1151" s="236" t="s">
        <v>220</v>
      </c>
      <c r="E1151" s="247" t="s">
        <v>19</v>
      </c>
      <c r="F1151" s="248" t="s">
        <v>4103</v>
      </c>
      <c r="G1151" s="246"/>
      <c r="H1151" s="249">
        <v>0.92200000000000004</v>
      </c>
      <c r="I1151" s="250"/>
      <c r="J1151" s="246"/>
      <c r="K1151" s="246"/>
      <c r="L1151" s="251"/>
      <c r="M1151" s="252"/>
      <c r="N1151" s="253"/>
      <c r="O1151" s="253"/>
      <c r="P1151" s="253"/>
      <c r="Q1151" s="253"/>
      <c r="R1151" s="253"/>
      <c r="S1151" s="253"/>
      <c r="T1151" s="25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T1151" s="255" t="s">
        <v>220</v>
      </c>
      <c r="AU1151" s="255" t="s">
        <v>81</v>
      </c>
      <c r="AV1151" s="14" t="s">
        <v>81</v>
      </c>
      <c r="AW1151" s="14" t="s">
        <v>32</v>
      </c>
      <c r="AX1151" s="14" t="s">
        <v>71</v>
      </c>
      <c r="AY1151" s="255" t="s">
        <v>209</v>
      </c>
    </row>
    <row r="1152" s="15" customFormat="1">
      <c r="A1152" s="15"/>
      <c r="B1152" s="256"/>
      <c r="C1152" s="257"/>
      <c r="D1152" s="236" t="s">
        <v>220</v>
      </c>
      <c r="E1152" s="258" t="s">
        <v>19</v>
      </c>
      <c r="F1152" s="259" t="s">
        <v>271</v>
      </c>
      <c r="G1152" s="257"/>
      <c r="H1152" s="260">
        <v>26.154</v>
      </c>
      <c r="I1152" s="261"/>
      <c r="J1152" s="257"/>
      <c r="K1152" s="257"/>
      <c r="L1152" s="262"/>
      <c r="M1152" s="263"/>
      <c r="N1152" s="264"/>
      <c r="O1152" s="264"/>
      <c r="P1152" s="264"/>
      <c r="Q1152" s="264"/>
      <c r="R1152" s="264"/>
      <c r="S1152" s="264"/>
      <c r="T1152" s="265"/>
      <c r="U1152" s="15"/>
      <c r="V1152" s="15"/>
      <c r="W1152" s="15"/>
      <c r="X1152" s="15"/>
      <c r="Y1152" s="15"/>
      <c r="Z1152" s="15"/>
      <c r="AA1152" s="15"/>
      <c r="AB1152" s="15"/>
      <c r="AC1152" s="15"/>
      <c r="AD1152" s="15"/>
      <c r="AE1152" s="15"/>
      <c r="AT1152" s="266" t="s">
        <v>220</v>
      </c>
      <c r="AU1152" s="266" t="s">
        <v>81</v>
      </c>
      <c r="AV1152" s="15" t="s">
        <v>216</v>
      </c>
      <c r="AW1152" s="15" t="s">
        <v>32</v>
      </c>
      <c r="AX1152" s="15" t="s">
        <v>79</v>
      </c>
      <c r="AY1152" s="266" t="s">
        <v>209</v>
      </c>
    </row>
    <row r="1153" s="2" customFormat="1" ht="21.75" customHeight="1">
      <c r="A1153" s="41"/>
      <c r="B1153" s="42"/>
      <c r="C1153" s="216" t="s">
        <v>4104</v>
      </c>
      <c r="D1153" s="216" t="s">
        <v>211</v>
      </c>
      <c r="E1153" s="217" t="s">
        <v>4105</v>
      </c>
      <c r="F1153" s="218" t="s">
        <v>4106</v>
      </c>
      <c r="G1153" s="219" t="s">
        <v>258</v>
      </c>
      <c r="H1153" s="220">
        <v>10.859999999999999</v>
      </c>
      <c r="I1153" s="221"/>
      <c r="J1153" s="222">
        <f>ROUND(I1153*H1153,2)</f>
        <v>0</v>
      </c>
      <c r="K1153" s="218" t="s">
        <v>215</v>
      </c>
      <c r="L1153" s="47"/>
      <c r="M1153" s="223" t="s">
        <v>19</v>
      </c>
      <c r="N1153" s="224" t="s">
        <v>42</v>
      </c>
      <c r="O1153" s="87"/>
      <c r="P1153" s="225">
        <f>O1153*H1153</f>
        <v>0</v>
      </c>
      <c r="Q1153" s="225">
        <v>0</v>
      </c>
      <c r="R1153" s="225">
        <f>Q1153*H1153</f>
        <v>0</v>
      </c>
      <c r="S1153" s="225">
        <v>0</v>
      </c>
      <c r="T1153" s="226">
        <f>S1153*H1153</f>
        <v>0</v>
      </c>
      <c r="U1153" s="41"/>
      <c r="V1153" s="41"/>
      <c r="W1153" s="41"/>
      <c r="X1153" s="41"/>
      <c r="Y1153" s="41"/>
      <c r="Z1153" s="41"/>
      <c r="AA1153" s="41"/>
      <c r="AB1153" s="41"/>
      <c r="AC1153" s="41"/>
      <c r="AD1153" s="41"/>
      <c r="AE1153" s="41"/>
      <c r="AR1153" s="227" t="s">
        <v>304</v>
      </c>
      <c r="AT1153" s="227" t="s">
        <v>211</v>
      </c>
      <c r="AU1153" s="227" t="s">
        <v>81</v>
      </c>
      <c r="AY1153" s="20" t="s">
        <v>209</v>
      </c>
      <c r="BE1153" s="228">
        <f>IF(N1153="základní",J1153,0)</f>
        <v>0</v>
      </c>
      <c r="BF1153" s="228">
        <f>IF(N1153="snížená",J1153,0)</f>
        <v>0</v>
      </c>
      <c r="BG1153" s="228">
        <f>IF(N1153="zákl. přenesená",J1153,0)</f>
        <v>0</v>
      </c>
      <c r="BH1153" s="228">
        <f>IF(N1153="sníž. přenesená",J1153,0)</f>
        <v>0</v>
      </c>
      <c r="BI1153" s="228">
        <f>IF(N1153="nulová",J1153,0)</f>
        <v>0</v>
      </c>
      <c r="BJ1153" s="20" t="s">
        <v>79</v>
      </c>
      <c r="BK1153" s="228">
        <f>ROUND(I1153*H1153,2)</f>
        <v>0</v>
      </c>
      <c r="BL1153" s="20" t="s">
        <v>304</v>
      </c>
      <c r="BM1153" s="227" t="s">
        <v>4107</v>
      </c>
    </row>
    <row r="1154" s="2" customFormat="1">
      <c r="A1154" s="41"/>
      <c r="B1154" s="42"/>
      <c r="C1154" s="43"/>
      <c r="D1154" s="229" t="s">
        <v>218</v>
      </c>
      <c r="E1154" s="43"/>
      <c r="F1154" s="230" t="s">
        <v>4108</v>
      </c>
      <c r="G1154" s="43"/>
      <c r="H1154" s="43"/>
      <c r="I1154" s="231"/>
      <c r="J1154" s="43"/>
      <c r="K1154" s="43"/>
      <c r="L1154" s="47"/>
      <c r="M1154" s="232"/>
      <c r="N1154" s="233"/>
      <c r="O1154" s="87"/>
      <c r="P1154" s="87"/>
      <c r="Q1154" s="87"/>
      <c r="R1154" s="87"/>
      <c r="S1154" s="87"/>
      <c r="T1154" s="88"/>
      <c r="U1154" s="41"/>
      <c r="V1154" s="41"/>
      <c r="W1154" s="41"/>
      <c r="X1154" s="41"/>
      <c r="Y1154" s="41"/>
      <c r="Z1154" s="41"/>
      <c r="AA1154" s="41"/>
      <c r="AB1154" s="41"/>
      <c r="AC1154" s="41"/>
      <c r="AD1154" s="41"/>
      <c r="AE1154" s="41"/>
      <c r="AT1154" s="20" t="s">
        <v>218</v>
      </c>
      <c r="AU1154" s="20" t="s">
        <v>81</v>
      </c>
    </row>
    <row r="1155" s="13" customFormat="1">
      <c r="A1155" s="13"/>
      <c r="B1155" s="234"/>
      <c r="C1155" s="235"/>
      <c r="D1155" s="236" t="s">
        <v>220</v>
      </c>
      <c r="E1155" s="237" t="s">
        <v>19</v>
      </c>
      <c r="F1155" s="238" t="s">
        <v>3165</v>
      </c>
      <c r="G1155" s="235"/>
      <c r="H1155" s="237" t="s">
        <v>19</v>
      </c>
      <c r="I1155" s="239"/>
      <c r="J1155" s="235"/>
      <c r="K1155" s="235"/>
      <c r="L1155" s="240"/>
      <c r="M1155" s="241"/>
      <c r="N1155" s="242"/>
      <c r="O1155" s="242"/>
      <c r="P1155" s="242"/>
      <c r="Q1155" s="242"/>
      <c r="R1155" s="242"/>
      <c r="S1155" s="242"/>
      <c r="T1155" s="243"/>
      <c r="U1155" s="13"/>
      <c r="V1155" s="13"/>
      <c r="W1155" s="13"/>
      <c r="X1155" s="13"/>
      <c r="Y1155" s="13"/>
      <c r="Z1155" s="13"/>
      <c r="AA1155" s="13"/>
      <c r="AB1155" s="13"/>
      <c r="AC1155" s="13"/>
      <c r="AD1155" s="13"/>
      <c r="AE1155" s="13"/>
      <c r="AT1155" s="244" t="s">
        <v>220</v>
      </c>
      <c r="AU1155" s="244" t="s">
        <v>81</v>
      </c>
      <c r="AV1155" s="13" t="s">
        <v>79</v>
      </c>
      <c r="AW1155" s="13" t="s">
        <v>32</v>
      </c>
      <c r="AX1155" s="13" t="s">
        <v>71</v>
      </c>
      <c r="AY1155" s="244" t="s">
        <v>209</v>
      </c>
    </row>
    <row r="1156" s="13" customFormat="1">
      <c r="A1156" s="13"/>
      <c r="B1156" s="234"/>
      <c r="C1156" s="235"/>
      <c r="D1156" s="236" t="s">
        <v>220</v>
      </c>
      <c r="E1156" s="237" t="s">
        <v>19</v>
      </c>
      <c r="F1156" s="238" t="s">
        <v>3540</v>
      </c>
      <c r="G1156" s="235"/>
      <c r="H1156" s="237" t="s">
        <v>19</v>
      </c>
      <c r="I1156" s="239"/>
      <c r="J1156" s="235"/>
      <c r="K1156" s="235"/>
      <c r="L1156" s="240"/>
      <c r="M1156" s="241"/>
      <c r="N1156" s="242"/>
      <c r="O1156" s="242"/>
      <c r="P1156" s="242"/>
      <c r="Q1156" s="242"/>
      <c r="R1156" s="242"/>
      <c r="S1156" s="242"/>
      <c r="T1156" s="243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T1156" s="244" t="s">
        <v>220</v>
      </c>
      <c r="AU1156" s="244" t="s">
        <v>81</v>
      </c>
      <c r="AV1156" s="13" t="s">
        <v>79</v>
      </c>
      <c r="AW1156" s="13" t="s">
        <v>32</v>
      </c>
      <c r="AX1156" s="13" t="s">
        <v>71</v>
      </c>
      <c r="AY1156" s="244" t="s">
        <v>209</v>
      </c>
    </row>
    <row r="1157" s="14" customFormat="1">
      <c r="A1157" s="14"/>
      <c r="B1157" s="245"/>
      <c r="C1157" s="246"/>
      <c r="D1157" s="236" t="s">
        <v>220</v>
      </c>
      <c r="E1157" s="247" t="s">
        <v>19</v>
      </c>
      <c r="F1157" s="248" t="s">
        <v>3541</v>
      </c>
      <c r="G1157" s="246"/>
      <c r="H1157" s="249">
        <v>10.859999999999999</v>
      </c>
      <c r="I1157" s="250"/>
      <c r="J1157" s="246"/>
      <c r="K1157" s="246"/>
      <c r="L1157" s="251"/>
      <c r="M1157" s="252"/>
      <c r="N1157" s="253"/>
      <c r="O1157" s="253"/>
      <c r="P1157" s="253"/>
      <c r="Q1157" s="253"/>
      <c r="R1157" s="253"/>
      <c r="S1157" s="253"/>
      <c r="T1157" s="25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T1157" s="255" t="s">
        <v>220</v>
      </c>
      <c r="AU1157" s="255" t="s">
        <v>81</v>
      </c>
      <c r="AV1157" s="14" t="s">
        <v>81</v>
      </c>
      <c r="AW1157" s="14" t="s">
        <v>32</v>
      </c>
      <c r="AX1157" s="14" t="s">
        <v>79</v>
      </c>
      <c r="AY1157" s="255" t="s">
        <v>209</v>
      </c>
    </row>
    <row r="1158" s="2" customFormat="1" ht="16.5" customHeight="1">
      <c r="A1158" s="41"/>
      <c r="B1158" s="42"/>
      <c r="C1158" s="278" t="s">
        <v>4109</v>
      </c>
      <c r="D1158" s="278" t="s">
        <v>681</v>
      </c>
      <c r="E1158" s="279" t="s">
        <v>4110</v>
      </c>
      <c r="F1158" s="280" t="s">
        <v>4111</v>
      </c>
      <c r="G1158" s="281" t="s">
        <v>725</v>
      </c>
      <c r="H1158" s="282">
        <v>19.547999999999998</v>
      </c>
      <c r="I1158" s="283"/>
      <c r="J1158" s="284">
        <f>ROUND(I1158*H1158,2)</f>
        <v>0</v>
      </c>
      <c r="K1158" s="280" t="s">
        <v>19</v>
      </c>
      <c r="L1158" s="285"/>
      <c r="M1158" s="286" t="s">
        <v>19</v>
      </c>
      <c r="N1158" s="287" t="s">
        <v>42</v>
      </c>
      <c r="O1158" s="87"/>
      <c r="P1158" s="225">
        <f>O1158*H1158</f>
        <v>0</v>
      </c>
      <c r="Q1158" s="225">
        <v>0</v>
      </c>
      <c r="R1158" s="225">
        <f>Q1158*H1158</f>
        <v>0</v>
      </c>
      <c r="S1158" s="225">
        <v>0</v>
      </c>
      <c r="T1158" s="226">
        <f>S1158*H1158</f>
        <v>0</v>
      </c>
      <c r="U1158" s="41"/>
      <c r="V1158" s="41"/>
      <c r="W1158" s="41"/>
      <c r="X1158" s="41"/>
      <c r="Y1158" s="41"/>
      <c r="Z1158" s="41"/>
      <c r="AA1158" s="41"/>
      <c r="AB1158" s="41"/>
      <c r="AC1158" s="41"/>
      <c r="AD1158" s="41"/>
      <c r="AE1158" s="41"/>
      <c r="AR1158" s="227" t="s">
        <v>417</v>
      </c>
      <c r="AT1158" s="227" t="s">
        <v>681</v>
      </c>
      <c r="AU1158" s="227" t="s">
        <v>81</v>
      </c>
      <c r="AY1158" s="20" t="s">
        <v>209</v>
      </c>
      <c r="BE1158" s="228">
        <f>IF(N1158="základní",J1158,0)</f>
        <v>0</v>
      </c>
      <c r="BF1158" s="228">
        <f>IF(N1158="snížená",J1158,0)</f>
        <v>0</v>
      </c>
      <c r="BG1158" s="228">
        <f>IF(N1158="zákl. přenesená",J1158,0)</f>
        <v>0</v>
      </c>
      <c r="BH1158" s="228">
        <f>IF(N1158="sníž. přenesená",J1158,0)</f>
        <v>0</v>
      </c>
      <c r="BI1158" s="228">
        <f>IF(N1158="nulová",J1158,0)</f>
        <v>0</v>
      </c>
      <c r="BJ1158" s="20" t="s">
        <v>79</v>
      </c>
      <c r="BK1158" s="228">
        <f>ROUND(I1158*H1158,2)</f>
        <v>0</v>
      </c>
      <c r="BL1158" s="20" t="s">
        <v>304</v>
      </c>
      <c r="BM1158" s="227" t="s">
        <v>4112</v>
      </c>
    </row>
    <row r="1159" s="13" customFormat="1">
      <c r="A1159" s="13"/>
      <c r="B1159" s="234"/>
      <c r="C1159" s="235"/>
      <c r="D1159" s="236" t="s">
        <v>220</v>
      </c>
      <c r="E1159" s="237" t="s">
        <v>19</v>
      </c>
      <c r="F1159" s="238" t="s">
        <v>4113</v>
      </c>
      <c r="G1159" s="235"/>
      <c r="H1159" s="237" t="s">
        <v>19</v>
      </c>
      <c r="I1159" s="239"/>
      <c r="J1159" s="235"/>
      <c r="K1159" s="235"/>
      <c r="L1159" s="240"/>
      <c r="M1159" s="241"/>
      <c r="N1159" s="242"/>
      <c r="O1159" s="242"/>
      <c r="P1159" s="242"/>
      <c r="Q1159" s="242"/>
      <c r="R1159" s="242"/>
      <c r="S1159" s="242"/>
      <c r="T1159" s="243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T1159" s="244" t="s">
        <v>220</v>
      </c>
      <c r="AU1159" s="244" t="s">
        <v>81</v>
      </c>
      <c r="AV1159" s="13" t="s">
        <v>79</v>
      </c>
      <c r="AW1159" s="13" t="s">
        <v>32</v>
      </c>
      <c r="AX1159" s="13" t="s">
        <v>71</v>
      </c>
      <c r="AY1159" s="244" t="s">
        <v>209</v>
      </c>
    </row>
    <row r="1160" s="14" customFormat="1">
      <c r="A1160" s="14"/>
      <c r="B1160" s="245"/>
      <c r="C1160" s="246"/>
      <c r="D1160" s="236" t="s">
        <v>220</v>
      </c>
      <c r="E1160" s="247" t="s">
        <v>19</v>
      </c>
      <c r="F1160" s="248" t="s">
        <v>4114</v>
      </c>
      <c r="G1160" s="246"/>
      <c r="H1160" s="249">
        <v>19.547999999999998</v>
      </c>
      <c r="I1160" s="250"/>
      <c r="J1160" s="246"/>
      <c r="K1160" s="246"/>
      <c r="L1160" s="251"/>
      <c r="M1160" s="252"/>
      <c r="N1160" s="253"/>
      <c r="O1160" s="253"/>
      <c r="P1160" s="253"/>
      <c r="Q1160" s="253"/>
      <c r="R1160" s="253"/>
      <c r="S1160" s="253"/>
      <c r="T1160" s="25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T1160" s="255" t="s">
        <v>220</v>
      </c>
      <c r="AU1160" s="255" t="s">
        <v>81</v>
      </c>
      <c r="AV1160" s="14" t="s">
        <v>81</v>
      </c>
      <c r="AW1160" s="14" t="s">
        <v>32</v>
      </c>
      <c r="AX1160" s="14" t="s">
        <v>79</v>
      </c>
      <c r="AY1160" s="255" t="s">
        <v>209</v>
      </c>
    </row>
    <row r="1161" s="2" customFormat="1" ht="21.75" customHeight="1">
      <c r="A1161" s="41"/>
      <c r="B1161" s="42"/>
      <c r="C1161" s="216" t="s">
        <v>4115</v>
      </c>
      <c r="D1161" s="216" t="s">
        <v>211</v>
      </c>
      <c r="E1161" s="217" t="s">
        <v>4116</v>
      </c>
      <c r="F1161" s="218" t="s">
        <v>4117</v>
      </c>
      <c r="G1161" s="219" t="s">
        <v>258</v>
      </c>
      <c r="H1161" s="220">
        <v>12.119999999999999</v>
      </c>
      <c r="I1161" s="221"/>
      <c r="J1161" s="222">
        <f>ROUND(I1161*H1161,2)</f>
        <v>0</v>
      </c>
      <c r="K1161" s="218" t="s">
        <v>215</v>
      </c>
      <c r="L1161" s="47"/>
      <c r="M1161" s="223" t="s">
        <v>19</v>
      </c>
      <c r="N1161" s="224" t="s">
        <v>42</v>
      </c>
      <c r="O1161" s="87"/>
      <c r="P1161" s="225">
        <f>O1161*H1161</f>
        <v>0</v>
      </c>
      <c r="Q1161" s="225">
        <v>0</v>
      </c>
      <c r="R1161" s="225">
        <f>Q1161*H1161</f>
        <v>0</v>
      </c>
      <c r="S1161" s="225">
        <v>0</v>
      </c>
      <c r="T1161" s="226">
        <f>S1161*H1161</f>
        <v>0</v>
      </c>
      <c r="U1161" s="41"/>
      <c r="V1161" s="41"/>
      <c r="W1161" s="41"/>
      <c r="X1161" s="41"/>
      <c r="Y1161" s="41"/>
      <c r="Z1161" s="41"/>
      <c r="AA1161" s="41"/>
      <c r="AB1161" s="41"/>
      <c r="AC1161" s="41"/>
      <c r="AD1161" s="41"/>
      <c r="AE1161" s="41"/>
      <c r="AR1161" s="227" t="s">
        <v>304</v>
      </c>
      <c r="AT1161" s="227" t="s">
        <v>211</v>
      </c>
      <c r="AU1161" s="227" t="s">
        <v>81</v>
      </c>
      <c r="AY1161" s="20" t="s">
        <v>209</v>
      </c>
      <c r="BE1161" s="228">
        <f>IF(N1161="základní",J1161,0)</f>
        <v>0</v>
      </c>
      <c r="BF1161" s="228">
        <f>IF(N1161="snížená",J1161,0)</f>
        <v>0</v>
      </c>
      <c r="BG1161" s="228">
        <f>IF(N1161="zákl. přenesená",J1161,0)</f>
        <v>0</v>
      </c>
      <c r="BH1161" s="228">
        <f>IF(N1161="sníž. přenesená",J1161,0)</f>
        <v>0</v>
      </c>
      <c r="BI1161" s="228">
        <f>IF(N1161="nulová",J1161,0)</f>
        <v>0</v>
      </c>
      <c r="BJ1161" s="20" t="s">
        <v>79</v>
      </c>
      <c r="BK1161" s="228">
        <f>ROUND(I1161*H1161,2)</f>
        <v>0</v>
      </c>
      <c r="BL1161" s="20" t="s">
        <v>304</v>
      </c>
      <c r="BM1161" s="227" t="s">
        <v>4118</v>
      </c>
    </row>
    <row r="1162" s="2" customFormat="1">
      <c r="A1162" s="41"/>
      <c r="B1162" s="42"/>
      <c r="C1162" s="43"/>
      <c r="D1162" s="229" t="s">
        <v>218</v>
      </c>
      <c r="E1162" s="43"/>
      <c r="F1162" s="230" t="s">
        <v>4119</v>
      </c>
      <c r="G1162" s="43"/>
      <c r="H1162" s="43"/>
      <c r="I1162" s="231"/>
      <c r="J1162" s="43"/>
      <c r="K1162" s="43"/>
      <c r="L1162" s="47"/>
      <c r="M1162" s="232"/>
      <c r="N1162" s="233"/>
      <c r="O1162" s="87"/>
      <c r="P1162" s="87"/>
      <c r="Q1162" s="87"/>
      <c r="R1162" s="87"/>
      <c r="S1162" s="87"/>
      <c r="T1162" s="88"/>
      <c r="U1162" s="41"/>
      <c r="V1162" s="41"/>
      <c r="W1162" s="41"/>
      <c r="X1162" s="41"/>
      <c r="Y1162" s="41"/>
      <c r="Z1162" s="41"/>
      <c r="AA1162" s="41"/>
      <c r="AB1162" s="41"/>
      <c r="AC1162" s="41"/>
      <c r="AD1162" s="41"/>
      <c r="AE1162" s="41"/>
      <c r="AT1162" s="20" t="s">
        <v>218</v>
      </c>
      <c r="AU1162" s="20" t="s">
        <v>81</v>
      </c>
    </row>
    <row r="1163" s="13" customFormat="1">
      <c r="A1163" s="13"/>
      <c r="B1163" s="234"/>
      <c r="C1163" s="235"/>
      <c r="D1163" s="236" t="s">
        <v>220</v>
      </c>
      <c r="E1163" s="237" t="s">
        <v>19</v>
      </c>
      <c r="F1163" s="238" t="s">
        <v>3165</v>
      </c>
      <c r="G1163" s="235"/>
      <c r="H1163" s="237" t="s">
        <v>19</v>
      </c>
      <c r="I1163" s="239"/>
      <c r="J1163" s="235"/>
      <c r="K1163" s="235"/>
      <c r="L1163" s="240"/>
      <c r="M1163" s="241"/>
      <c r="N1163" s="242"/>
      <c r="O1163" s="242"/>
      <c r="P1163" s="242"/>
      <c r="Q1163" s="242"/>
      <c r="R1163" s="242"/>
      <c r="S1163" s="242"/>
      <c r="T1163" s="243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T1163" s="244" t="s">
        <v>220</v>
      </c>
      <c r="AU1163" s="244" t="s">
        <v>81</v>
      </c>
      <c r="AV1163" s="13" t="s">
        <v>79</v>
      </c>
      <c r="AW1163" s="13" t="s">
        <v>32</v>
      </c>
      <c r="AX1163" s="13" t="s">
        <v>71</v>
      </c>
      <c r="AY1163" s="244" t="s">
        <v>209</v>
      </c>
    </row>
    <row r="1164" s="13" customFormat="1">
      <c r="A1164" s="13"/>
      <c r="B1164" s="234"/>
      <c r="C1164" s="235"/>
      <c r="D1164" s="236" t="s">
        <v>220</v>
      </c>
      <c r="E1164" s="237" t="s">
        <v>19</v>
      </c>
      <c r="F1164" s="238" t="s">
        <v>3622</v>
      </c>
      <c r="G1164" s="235"/>
      <c r="H1164" s="237" t="s">
        <v>19</v>
      </c>
      <c r="I1164" s="239"/>
      <c r="J1164" s="235"/>
      <c r="K1164" s="235"/>
      <c r="L1164" s="240"/>
      <c r="M1164" s="241"/>
      <c r="N1164" s="242"/>
      <c r="O1164" s="242"/>
      <c r="P1164" s="242"/>
      <c r="Q1164" s="242"/>
      <c r="R1164" s="242"/>
      <c r="S1164" s="242"/>
      <c r="T1164" s="243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T1164" s="244" t="s">
        <v>220</v>
      </c>
      <c r="AU1164" s="244" t="s">
        <v>81</v>
      </c>
      <c r="AV1164" s="13" t="s">
        <v>79</v>
      </c>
      <c r="AW1164" s="13" t="s">
        <v>32</v>
      </c>
      <c r="AX1164" s="13" t="s">
        <v>71</v>
      </c>
      <c r="AY1164" s="244" t="s">
        <v>209</v>
      </c>
    </row>
    <row r="1165" s="13" customFormat="1">
      <c r="A1165" s="13"/>
      <c r="B1165" s="234"/>
      <c r="C1165" s="235"/>
      <c r="D1165" s="236" t="s">
        <v>220</v>
      </c>
      <c r="E1165" s="237" t="s">
        <v>19</v>
      </c>
      <c r="F1165" s="238" t="s">
        <v>4120</v>
      </c>
      <c r="G1165" s="235"/>
      <c r="H1165" s="237" t="s">
        <v>19</v>
      </c>
      <c r="I1165" s="239"/>
      <c r="J1165" s="235"/>
      <c r="K1165" s="235"/>
      <c r="L1165" s="240"/>
      <c r="M1165" s="241"/>
      <c r="N1165" s="242"/>
      <c r="O1165" s="242"/>
      <c r="P1165" s="242"/>
      <c r="Q1165" s="242"/>
      <c r="R1165" s="242"/>
      <c r="S1165" s="242"/>
      <c r="T1165" s="243"/>
      <c r="U1165" s="13"/>
      <c r="V1165" s="13"/>
      <c r="W1165" s="13"/>
      <c r="X1165" s="13"/>
      <c r="Y1165" s="13"/>
      <c r="Z1165" s="13"/>
      <c r="AA1165" s="13"/>
      <c r="AB1165" s="13"/>
      <c r="AC1165" s="13"/>
      <c r="AD1165" s="13"/>
      <c r="AE1165" s="13"/>
      <c r="AT1165" s="244" t="s">
        <v>220</v>
      </c>
      <c r="AU1165" s="244" t="s">
        <v>81</v>
      </c>
      <c r="AV1165" s="13" t="s">
        <v>79</v>
      </c>
      <c r="AW1165" s="13" t="s">
        <v>32</v>
      </c>
      <c r="AX1165" s="13" t="s">
        <v>71</v>
      </c>
      <c r="AY1165" s="244" t="s">
        <v>209</v>
      </c>
    </row>
    <row r="1166" s="14" customFormat="1">
      <c r="A1166" s="14"/>
      <c r="B1166" s="245"/>
      <c r="C1166" s="246"/>
      <c r="D1166" s="236" t="s">
        <v>220</v>
      </c>
      <c r="E1166" s="247" t="s">
        <v>19</v>
      </c>
      <c r="F1166" s="248" t="s">
        <v>4121</v>
      </c>
      <c r="G1166" s="246"/>
      <c r="H1166" s="249">
        <v>12.119999999999999</v>
      </c>
      <c r="I1166" s="250"/>
      <c r="J1166" s="246"/>
      <c r="K1166" s="246"/>
      <c r="L1166" s="251"/>
      <c r="M1166" s="252"/>
      <c r="N1166" s="253"/>
      <c r="O1166" s="253"/>
      <c r="P1166" s="253"/>
      <c r="Q1166" s="253"/>
      <c r="R1166" s="253"/>
      <c r="S1166" s="253"/>
      <c r="T1166" s="25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T1166" s="255" t="s">
        <v>220</v>
      </c>
      <c r="AU1166" s="255" t="s">
        <v>81</v>
      </c>
      <c r="AV1166" s="14" t="s">
        <v>81</v>
      </c>
      <c r="AW1166" s="14" t="s">
        <v>32</v>
      </c>
      <c r="AX1166" s="14" t="s">
        <v>79</v>
      </c>
      <c r="AY1166" s="255" t="s">
        <v>209</v>
      </c>
    </row>
    <row r="1167" s="2" customFormat="1" ht="16.5" customHeight="1">
      <c r="A1167" s="41"/>
      <c r="B1167" s="42"/>
      <c r="C1167" s="278" t="s">
        <v>4122</v>
      </c>
      <c r="D1167" s="278" t="s">
        <v>681</v>
      </c>
      <c r="E1167" s="279" t="s">
        <v>4123</v>
      </c>
      <c r="F1167" s="280" t="s">
        <v>4124</v>
      </c>
      <c r="G1167" s="281" t="s">
        <v>725</v>
      </c>
      <c r="H1167" s="282">
        <v>67.872</v>
      </c>
      <c r="I1167" s="283"/>
      <c r="J1167" s="284">
        <f>ROUND(I1167*H1167,2)</f>
        <v>0</v>
      </c>
      <c r="K1167" s="280" t="s">
        <v>215</v>
      </c>
      <c r="L1167" s="285"/>
      <c r="M1167" s="286" t="s">
        <v>19</v>
      </c>
      <c r="N1167" s="287" t="s">
        <v>42</v>
      </c>
      <c r="O1167" s="87"/>
      <c r="P1167" s="225">
        <f>O1167*H1167</f>
        <v>0</v>
      </c>
      <c r="Q1167" s="225">
        <v>0.001</v>
      </c>
      <c r="R1167" s="225">
        <f>Q1167*H1167</f>
        <v>0.067872000000000002</v>
      </c>
      <c r="S1167" s="225">
        <v>0</v>
      </c>
      <c r="T1167" s="226">
        <f>S1167*H1167</f>
        <v>0</v>
      </c>
      <c r="U1167" s="41"/>
      <c r="V1167" s="41"/>
      <c r="W1167" s="41"/>
      <c r="X1167" s="41"/>
      <c r="Y1167" s="41"/>
      <c r="Z1167" s="41"/>
      <c r="AA1167" s="41"/>
      <c r="AB1167" s="41"/>
      <c r="AC1167" s="41"/>
      <c r="AD1167" s="41"/>
      <c r="AE1167" s="41"/>
      <c r="AR1167" s="227" t="s">
        <v>417</v>
      </c>
      <c r="AT1167" s="227" t="s">
        <v>681</v>
      </c>
      <c r="AU1167" s="227" t="s">
        <v>81</v>
      </c>
      <c r="AY1167" s="20" t="s">
        <v>209</v>
      </c>
      <c r="BE1167" s="228">
        <f>IF(N1167="základní",J1167,0)</f>
        <v>0</v>
      </c>
      <c r="BF1167" s="228">
        <f>IF(N1167="snížená",J1167,0)</f>
        <v>0</v>
      </c>
      <c r="BG1167" s="228">
        <f>IF(N1167="zákl. přenesená",J1167,0)</f>
        <v>0</v>
      </c>
      <c r="BH1167" s="228">
        <f>IF(N1167="sníž. přenesená",J1167,0)</f>
        <v>0</v>
      </c>
      <c r="BI1167" s="228">
        <f>IF(N1167="nulová",J1167,0)</f>
        <v>0</v>
      </c>
      <c r="BJ1167" s="20" t="s">
        <v>79</v>
      </c>
      <c r="BK1167" s="228">
        <f>ROUND(I1167*H1167,2)</f>
        <v>0</v>
      </c>
      <c r="BL1167" s="20" t="s">
        <v>304</v>
      </c>
      <c r="BM1167" s="227" t="s">
        <v>4125</v>
      </c>
    </row>
    <row r="1168" s="13" customFormat="1">
      <c r="A1168" s="13"/>
      <c r="B1168" s="234"/>
      <c r="C1168" s="235"/>
      <c r="D1168" s="236" t="s">
        <v>220</v>
      </c>
      <c r="E1168" s="237" t="s">
        <v>19</v>
      </c>
      <c r="F1168" s="238" t="s">
        <v>4126</v>
      </c>
      <c r="G1168" s="235"/>
      <c r="H1168" s="237" t="s">
        <v>19</v>
      </c>
      <c r="I1168" s="239"/>
      <c r="J1168" s="235"/>
      <c r="K1168" s="235"/>
      <c r="L1168" s="240"/>
      <c r="M1168" s="241"/>
      <c r="N1168" s="242"/>
      <c r="O1168" s="242"/>
      <c r="P1168" s="242"/>
      <c r="Q1168" s="242"/>
      <c r="R1168" s="242"/>
      <c r="S1168" s="242"/>
      <c r="T1168" s="243"/>
      <c r="U1168" s="13"/>
      <c r="V1168" s="13"/>
      <c r="W1168" s="13"/>
      <c r="X1168" s="13"/>
      <c r="Y1168" s="13"/>
      <c r="Z1168" s="13"/>
      <c r="AA1168" s="13"/>
      <c r="AB1168" s="13"/>
      <c r="AC1168" s="13"/>
      <c r="AD1168" s="13"/>
      <c r="AE1168" s="13"/>
      <c r="AT1168" s="244" t="s">
        <v>220</v>
      </c>
      <c r="AU1168" s="244" t="s">
        <v>81</v>
      </c>
      <c r="AV1168" s="13" t="s">
        <v>79</v>
      </c>
      <c r="AW1168" s="13" t="s">
        <v>32</v>
      </c>
      <c r="AX1168" s="13" t="s">
        <v>71</v>
      </c>
      <c r="AY1168" s="244" t="s">
        <v>209</v>
      </c>
    </row>
    <row r="1169" s="13" customFormat="1">
      <c r="A1169" s="13"/>
      <c r="B1169" s="234"/>
      <c r="C1169" s="235"/>
      <c r="D1169" s="236" t="s">
        <v>220</v>
      </c>
      <c r="E1169" s="237" t="s">
        <v>19</v>
      </c>
      <c r="F1169" s="238" t="s">
        <v>4127</v>
      </c>
      <c r="G1169" s="235"/>
      <c r="H1169" s="237" t="s">
        <v>19</v>
      </c>
      <c r="I1169" s="239"/>
      <c r="J1169" s="235"/>
      <c r="K1169" s="235"/>
      <c r="L1169" s="240"/>
      <c r="M1169" s="241"/>
      <c r="N1169" s="242"/>
      <c r="O1169" s="242"/>
      <c r="P1169" s="242"/>
      <c r="Q1169" s="242"/>
      <c r="R1169" s="242"/>
      <c r="S1169" s="242"/>
      <c r="T1169" s="243"/>
      <c r="U1169" s="13"/>
      <c r="V1169" s="13"/>
      <c r="W1169" s="13"/>
      <c r="X1169" s="13"/>
      <c r="Y1169" s="13"/>
      <c r="Z1169" s="13"/>
      <c r="AA1169" s="13"/>
      <c r="AB1169" s="13"/>
      <c r="AC1169" s="13"/>
      <c r="AD1169" s="13"/>
      <c r="AE1169" s="13"/>
      <c r="AT1169" s="244" t="s">
        <v>220</v>
      </c>
      <c r="AU1169" s="244" t="s">
        <v>81</v>
      </c>
      <c r="AV1169" s="13" t="s">
        <v>79</v>
      </c>
      <c r="AW1169" s="13" t="s">
        <v>32</v>
      </c>
      <c r="AX1169" s="13" t="s">
        <v>71</v>
      </c>
      <c r="AY1169" s="244" t="s">
        <v>209</v>
      </c>
    </row>
    <row r="1170" s="14" customFormat="1">
      <c r="A1170" s="14"/>
      <c r="B1170" s="245"/>
      <c r="C1170" s="246"/>
      <c r="D1170" s="236" t="s">
        <v>220</v>
      </c>
      <c r="E1170" s="247" t="s">
        <v>19</v>
      </c>
      <c r="F1170" s="248" t="s">
        <v>4128</v>
      </c>
      <c r="G1170" s="246"/>
      <c r="H1170" s="249">
        <v>67.872</v>
      </c>
      <c r="I1170" s="250"/>
      <c r="J1170" s="246"/>
      <c r="K1170" s="246"/>
      <c r="L1170" s="251"/>
      <c r="M1170" s="252"/>
      <c r="N1170" s="253"/>
      <c r="O1170" s="253"/>
      <c r="P1170" s="253"/>
      <c r="Q1170" s="253"/>
      <c r="R1170" s="253"/>
      <c r="S1170" s="253"/>
      <c r="T1170" s="25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T1170" s="255" t="s">
        <v>220</v>
      </c>
      <c r="AU1170" s="255" t="s">
        <v>81</v>
      </c>
      <c r="AV1170" s="14" t="s">
        <v>81</v>
      </c>
      <c r="AW1170" s="14" t="s">
        <v>32</v>
      </c>
      <c r="AX1170" s="14" t="s">
        <v>79</v>
      </c>
      <c r="AY1170" s="255" t="s">
        <v>209</v>
      </c>
    </row>
    <row r="1171" s="2" customFormat="1" ht="21.75" customHeight="1">
      <c r="A1171" s="41"/>
      <c r="B1171" s="42"/>
      <c r="C1171" s="216" t="s">
        <v>4129</v>
      </c>
      <c r="D1171" s="216" t="s">
        <v>211</v>
      </c>
      <c r="E1171" s="217" t="s">
        <v>4130</v>
      </c>
      <c r="F1171" s="218" t="s">
        <v>4131</v>
      </c>
      <c r="G1171" s="219" t="s">
        <v>258</v>
      </c>
      <c r="H1171" s="220">
        <v>39.939999999999998</v>
      </c>
      <c r="I1171" s="221"/>
      <c r="J1171" s="222">
        <f>ROUND(I1171*H1171,2)</f>
        <v>0</v>
      </c>
      <c r="K1171" s="218" t="s">
        <v>215</v>
      </c>
      <c r="L1171" s="47"/>
      <c r="M1171" s="223" t="s">
        <v>19</v>
      </c>
      <c r="N1171" s="224" t="s">
        <v>42</v>
      </c>
      <c r="O1171" s="87"/>
      <c r="P1171" s="225">
        <f>O1171*H1171</f>
        <v>0</v>
      </c>
      <c r="Q1171" s="225">
        <v>0</v>
      </c>
      <c r="R1171" s="225">
        <f>Q1171*H1171</f>
        <v>0</v>
      </c>
      <c r="S1171" s="225">
        <v>0</v>
      </c>
      <c r="T1171" s="226">
        <f>S1171*H1171</f>
        <v>0</v>
      </c>
      <c r="U1171" s="41"/>
      <c r="V1171" s="41"/>
      <c r="W1171" s="41"/>
      <c r="X1171" s="41"/>
      <c r="Y1171" s="41"/>
      <c r="Z1171" s="41"/>
      <c r="AA1171" s="41"/>
      <c r="AB1171" s="41"/>
      <c r="AC1171" s="41"/>
      <c r="AD1171" s="41"/>
      <c r="AE1171" s="41"/>
      <c r="AR1171" s="227" t="s">
        <v>304</v>
      </c>
      <c r="AT1171" s="227" t="s">
        <v>211</v>
      </c>
      <c r="AU1171" s="227" t="s">
        <v>81</v>
      </c>
      <c r="AY1171" s="20" t="s">
        <v>209</v>
      </c>
      <c r="BE1171" s="228">
        <f>IF(N1171="základní",J1171,0)</f>
        <v>0</v>
      </c>
      <c r="BF1171" s="228">
        <f>IF(N1171="snížená",J1171,0)</f>
        <v>0</v>
      </c>
      <c r="BG1171" s="228">
        <f>IF(N1171="zákl. přenesená",J1171,0)</f>
        <v>0</v>
      </c>
      <c r="BH1171" s="228">
        <f>IF(N1171="sníž. přenesená",J1171,0)</f>
        <v>0</v>
      </c>
      <c r="BI1171" s="228">
        <f>IF(N1171="nulová",J1171,0)</f>
        <v>0</v>
      </c>
      <c r="BJ1171" s="20" t="s">
        <v>79</v>
      </c>
      <c r="BK1171" s="228">
        <f>ROUND(I1171*H1171,2)</f>
        <v>0</v>
      </c>
      <c r="BL1171" s="20" t="s">
        <v>304</v>
      </c>
      <c r="BM1171" s="227" t="s">
        <v>4132</v>
      </c>
    </row>
    <row r="1172" s="2" customFormat="1">
      <c r="A1172" s="41"/>
      <c r="B1172" s="42"/>
      <c r="C1172" s="43"/>
      <c r="D1172" s="229" t="s">
        <v>218</v>
      </c>
      <c r="E1172" s="43"/>
      <c r="F1172" s="230" t="s">
        <v>4133</v>
      </c>
      <c r="G1172" s="43"/>
      <c r="H1172" s="43"/>
      <c r="I1172" s="231"/>
      <c r="J1172" s="43"/>
      <c r="K1172" s="43"/>
      <c r="L1172" s="47"/>
      <c r="M1172" s="232"/>
      <c r="N1172" s="233"/>
      <c r="O1172" s="87"/>
      <c r="P1172" s="87"/>
      <c r="Q1172" s="87"/>
      <c r="R1172" s="87"/>
      <c r="S1172" s="87"/>
      <c r="T1172" s="88"/>
      <c r="U1172" s="41"/>
      <c r="V1172" s="41"/>
      <c r="W1172" s="41"/>
      <c r="X1172" s="41"/>
      <c r="Y1172" s="41"/>
      <c r="Z1172" s="41"/>
      <c r="AA1172" s="41"/>
      <c r="AB1172" s="41"/>
      <c r="AC1172" s="41"/>
      <c r="AD1172" s="41"/>
      <c r="AE1172" s="41"/>
      <c r="AT1172" s="20" t="s">
        <v>218</v>
      </c>
      <c r="AU1172" s="20" t="s">
        <v>81</v>
      </c>
    </row>
    <row r="1173" s="13" customFormat="1">
      <c r="A1173" s="13"/>
      <c r="B1173" s="234"/>
      <c r="C1173" s="235"/>
      <c r="D1173" s="236" t="s">
        <v>220</v>
      </c>
      <c r="E1173" s="237" t="s">
        <v>19</v>
      </c>
      <c r="F1173" s="238" t="s">
        <v>4134</v>
      </c>
      <c r="G1173" s="235"/>
      <c r="H1173" s="237" t="s">
        <v>19</v>
      </c>
      <c r="I1173" s="239"/>
      <c r="J1173" s="235"/>
      <c r="K1173" s="235"/>
      <c r="L1173" s="240"/>
      <c r="M1173" s="241"/>
      <c r="N1173" s="242"/>
      <c r="O1173" s="242"/>
      <c r="P1173" s="242"/>
      <c r="Q1173" s="242"/>
      <c r="R1173" s="242"/>
      <c r="S1173" s="242"/>
      <c r="T1173" s="243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T1173" s="244" t="s">
        <v>220</v>
      </c>
      <c r="AU1173" s="244" t="s">
        <v>81</v>
      </c>
      <c r="AV1173" s="13" t="s">
        <v>79</v>
      </c>
      <c r="AW1173" s="13" t="s">
        <v>32</v>
      </c>
      <c r="AX1173" s="13" t="s">
        <v>71</v>
      </c>
      <c r="AY1173" s="244" t="s">
        <v>209</v>
      </c>
    </row>
    <row r="1174" s="14" customFormat="1">
      <c r="A1174" s="14"/>
      <c r="B1174" s="245"/>
      <c r="C1174" s="246"/>
      <c r="D1174" s="236" t="s">
        <v>220</v>
      </c>
      <c r="E1174" s="247" t="s">
        <v>19</v>
      </c>
      <c r="F1174" s="248" t="s">
        <v>4135</v>
      </c>
      <c r="G1174" s="246"/>
      <c r="H1174" s="249">
        <v>14.279999999999999</v>
      </c>
      <c r="I1174" s="250"/>
      <c r="J1174" s="246"/>
      <c r="K1174" s="246"/>
      <c r="L1174" s="251"/>
      <c r="M1174" s="252"/>
      <c r="N1174" s="253"/>
      <c r="O1174" s="253"/>
      <c r="P1174" s="253"/>
      <c r="Q1174" s="253"/>
      <c r="R1174" s="253"/>
      <c r="S1174" s="253"/>
      <c r="T1174" s="25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T1174" s="255" t="s">
        <v>220</v>
      </c>
      <c r="AU1174" s="255" t="s">
        <v>81</v>
      </c>
      <c r="AV1174" s="14" t="s">
        <v>81</v>
      </c>
      <c r="AW1174" s="14" t="s">
        <v>32</v>
      </c>
      <c r="AX1174" s="14" t="s">
        <v>71</v>
      </c>
      <c r="AY1174" s="255" t="s">
        <v>209</v>
      </c>
    </row>
    <row r="1175" s="13" customFormat="1">
      <c r="A1175" s="13"/>
      <c r="B1175" s="234"/>
      <c r="C1175" s="235"/>
      <c r="D1175" s="236" t="s">
        <v>220</v>
      </c>
      <c r="E1175" s="237" t="s">
        <v>19</v>
      </c>
      <c r="F1175" s="238" t="s">
        <v>4136</v>
      </c>
      <c r="G1175" s="235"/>
      <c r="H1175" s="237" t="s">
        <v>19</v>
      </c>
      <c r="I1175" s="239"/>
      <c r="J1175" s="235"/>
      <c r="K1175" s="235"/>
      <c r="L1175" s="240"/>
      <c r="M1175" s="241"/>
      <c r="N1175" s="242"/>
      <c r="O1175" s="242"/>
      <c r="P1175" s="242"/>
      <c r="Q1175" s="242"/>
      <c r="R1175" s="242"/>
      <c r="S1175" s="242"/>
      <c r="T1175" s="243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T1175" s="244" t="s">
        <v>220</v>
      </c>
      <c r="AU1175" s="244" t="s">
        <v>81</v>
      </c>
      <c r="AV1175" s="13" t="s">
        <v>79</v>
      </c>
      <c r="AW1175" s="13" t="s">
        <v>32</v>
      </c>
      <c r="AX1175" s="13" t="s">
        <v>71</v>
      </c>
      <c r="AY1175" s="244" t="s">
        <v>209</v>
      </c>
    </row>
    <row r="1176" s="14" customFormat="1">
      <c r="A1176" s="14"/>
      <c r="B1176" s="245"/>
      <c r="C1176" s="246"/>
      <c r="D1176" s="236" t="s">
        <v>220</v>
      </c>
      <c r="E1176" s="247" t="s">
        <v>19</v>
      </c>
      <c r="F1176" s="248" t="s">
        <v>4137</v>
      </c>
      <c r="G1176" s="246"/>
      <c r="H1176" s="249">
        <v>25.66</v>
      </c>
      <c r="I1176" s="250"/>
      <c r="J1176" s="246"/>
      <c r="K1176" s="246"/>
      <c r="L1176" s="251"/>
      <c r="M1176" s="252"/>
      <c r="N1176" s="253"/>
      <c r="O1176" s="253"/>
      <c r="P1176" s="253"/>
      <c r="Q1176" s="253"/>
      <c r="R1176" s="253"/>
      <c r="S1176" s="253"/>
      <c r="T1176" s="25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T1176" s="255" t="s">
        <v>220</v>
      </c>
      <c r="AU1176" s="255" t="s">
        <v>81</v>
      </c>
      <c r="AV1176" s="14" t="s">
        <v>81</v>
      </c>
      <c r="AW1176" s="14" t="s">
        <v>32</v>
      </c>
      <c r="AX1176" s="14" t="s">
        <v>71</v>
      </c>
      <c r="AY1176" s="255" t="s">
        <v>209</v>
      </c>
    </row>
    <row r="1177" s="15" customFormat="1">
      <c r="A1177" s="15"/>
      <c r="B1177" s="256"/>
      <c r="C1177" s="257"/>
      <c r="D1177" s="236" t="s">
        <v>220</v>
      </c>
      <c r="E1177" s="258" t="s">
        <v>19</v>
      </c>
      <c r="F1177" s="259" t="s">
        <v>271</v>
      </c>
      <c r="G1177" s="257"/>
      <c r="H1177" s="260">
        <v>39.939999999999998</v>
      </c>
      <c r="I1177" s="261"/>
      <c r="J1177" s="257"/>
      <c r="K1177" s="257"/>
      <c r="L1177" s="262"/>
      <c r="M1177" s="263"/>
      <c r="N1177" s="264"/>
      <c r="O1177" s="264"/>
      <c r="P1177" s="264"/>
      <c r="Q1177" s="264"/>
      <c r="R1177" s="264"/>
      <c r="S1177" s="264"/>
      <c r="T1177" s="265"/>
      <c r="U1177" s="15"/>
      <c r="V1177" s="15"/>
      <c r="W1177" s="15"/>
      <c r="X1177" s="15"/>
      <c r="Y1177" s="15"/>
      <c r="Z1177" s="15"/>
      <c r="AA1177" s="15"/>
      <c r="AB1177" s="15"/>
      <c r="AC1177" s="15"/>
      <c r="AD1177" s="15"/>
      <c r="AE1177" s="15"/>
      <c r="AT1177" s="266" t="s">
        <v>220</v>
      </c>
      <c r="AU1177" s="266" t="s">
        <v>81</v>
      </c>
      <c r="AV1177" s="15" t="s">
        <v>216</v>
      </c>
      <c r="AW1177" s="15" t="s">
        <v>32</v>
      </c>
      <c r="AX1177" s="15" t="s">
        <v>79</v>
      </c>
      <c r="AY1177" s="266" t="s">
        <v>209</v>
      </c>
    </row>
    <row r="1178" s="2" customFormat="1" ht="16.5" customHeight="1">
      <c r="A1178" s="41"/>
      <c r="B1178" s="42"/>
      <c r="C1178" s="278" t="s">
        <v>4138</v>
      </c>
      <c r="D1178" s="278" t="s">
        <v>681</v>
      </c>
      <c r="E1178" s="279" t="s">
        <v>4139</v>
      </c>
      <c r="F1178" s="280" t="s">
        <v>4140</v>
      </c>
      <c r="G1178" s="281" t="s">
        <v>725</v>
      </c>
      <c r="H1178" s="282">
        <v>99.849999999999994</v>
      </c>
      <c r="I1178" s="283"/>
      <c r="J1178" s="284">
        <f>ROUND(I1178*H1178,2)</f>
        <v>0</v>
      </c>
      <c r="K1178" s="280" t="s">
        <v>19</v>
      </c>
      <c r="L1178" s="285"/>
      <c r="M1178" s="286" t="s">
        <v>19</v>
      </c>
      <c r="N1178" s="287" t="s">
        <v>42</v>
      </c>
      <c r="O1178" s="87"/>
      <c r="P1178" s="225">
        <f>O1178*H1178</f>
        <v>0</v>
      </c>
      <c r="Q1178" s="225">
        <v>0</v>
      </c>
      <c r="R1178" s="225">
        <f>Q1178*H1178</f>
        <v>0</v>
      </c>
      <c r="S1178" s="225">
        <v>0</v>
      </c>
      <c r="T1178" s="226">
        <f>S1178*H1178</f>
        <v>0</v>
      </c>
      <c r="U1178" s="41"/>
      <c r="V1178" s="41"/>
      <c r="W1178" s="41"/>
      <c r="X1178" s="41"/>
      <c r="Y1178" s="41"/>
      <c r="Z1178" s="41"/>
      <c r="AA1178" s="41"/>
      <c r="AB1178" s="41"/>
      <c r="AC1178" s="41"/>
      <c r="AD1178" s="41"/>
      <c r="AE1178" s="41"/>
      <c r="AR1178" s="227" t="s">
        <v>417</v>
      </c>
      <c r="AT1178" s="227" t="s">
        <v>681</v>
      </c>
      <c r="AU1178" s="227" t="s">
        <v>81</v>
      </c>
      <c r="AY1178" s="20" t="s">
        <v>209</v>
      </c>
      <c r="BE1178" s="228">
        <f>IF(N1178="základní",J1178,0)</f>
        <v>0</v>
      </c>
      <c r="BF1178" s="228">
        <f>IF(N1178="snížená",J1178,0)</f>
        <v>0</v>
      </c>
      <c r="BG1178" s="228">
        <f>IF(N1178="zákl. přenesená",J1178,0)</f>
        <v>0</v>
      </c>
      <c r="BH1178" s="228">
        <f>IF(N1178="sníž. přenesená",J1178,0)</f>
        <v>0</v>
      </c>
      <c r="BI1178" s="228">
        <f>IF(N1178="nulová",J1178,0)</f>
        <v>0</v>
      </c>
      <c r="BJ1178" s="20" t="s">
        <v>79</v>
      </c>
      <c r="BK1178" s="228">
        <f>ROUND(I1178*H1178,2)</f>
        <v>0</v>
      </c>
      <c r="BL1178" s="20" t="s">
        <v>304</v>
      </c>
      <c r="BM1178" s="227" t="s">
        <v>4141</v>
      </c>
    </row>
    <row r="1179" s="13" customFormat="1">
      <c r="A1179" s="13"/>
      <c r="B1179" s="234"/>
      <c r="C1179" s="235"/>
      <c r="D1179" s="236" t="s">
        <v>220</v>
      </c>
      <c r="E1179" s="237" t="s">
        <v>19</v>
      </c>
      <c r="F1179" s="238" t="s">
        <v>4142</v>
      </c>
      <c r="G1179" s="235"/>
      <c r="H1179" s="237" t="s">
        <v>19</v>
      </c>
      <c r="I1179" s="239"/>
      <c r="J1179" s="235"/>
      <c r="K1179" s="235"/>
      <c r="L1179" s="240"/>
      <c r="M1179" s="241"/>
      <c r="N1179" s="242"/>
      <c r="O1179" s="242"/>
      <c r="P1179" s="242"/>
      <c r="Q1179" s="242"/>
      <c r="R1179" s="242"/>
      <c r="S1179" s="242"/>
      <c r="T1179" s="243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T1179" s="244" t="s">
        <v>220</v>
      </c>
      <c r="AU1179" s="244" t="s">
        <v>81</v>
      </c>
      <c r="AV1179" s="13" t="s">
        <v>79</v>
      </c>
      <c r="AW1179" s="13" t="s">
        <v>32</v>
      </c>
      <c r="AX1179" s="13" t="s">
        <v>71</v>
      </c>
      <c r="AY1179" s="244" t="s">
        <v>209</v>
      </c>
    </row>
    <row r="1180" s="13" customFormat="1">
      <c r="A1180" s="13"/>
      <c r="B1180" s="234"/>
      <c r="C1180" s="235"/>
      <c r="D1180" s="236" t="s">
        <v>220</v>
      </c>
      <c r="E1180" s="237" t="s">
        <v>19</v>
      </c>
      <c r="F1180" s="238" t="s">
        <v>4143</v>
      </c>
      <c r="G1180" s="235"/>
      <c r="H1180" s="237" t="s">
        <v>19</v>
      </c>
      <c r="I1180" s="239"/>
      <c r="J1180" s="235"/>
      <c r="K1180" s="235"/>
      <c r="L1180" s="240"/>
      <c r="M1180" s="241"/>
      <c r="N1180" s="242"/>
      <c r="O1180" s="242"/>
      <c r="P1180" s="242"/>
      <c r="Q1180" s="242"/>
      <c r="R1180" s="242"/>
      <c r="S1180" s="242"/>
      <c r="T1180" s="243"/>
      <c r="U1180" s="13"/>
      <c r="V1180" s="13"/>
      <c r="W1180" s="13"/>
      <c r="X1180" s="13"/>
      <c r="Y1180" s="13"/>
      <c r="Z1180" s="13"/>
      <c r="AA1180" s="13"/>
      <c r="AB1180" s="13"/>
      <c r="AC1180" s="13"/>
      <c r="AD1180" s="13"/>
      <c r="AE1180" s="13"/>
      <c r="AT1180" s="244" t="s">
        <v>220</v>
      </c>
      <c r="AU1180" s="244" t="s">
        <v>81</v>
      </c>
      <c r="AV1180" s="13" t="s">
        <v>79</v>
      </c>
      <c r="AW1180" s="13" t="s">
        <v>32</v>
      </c>
      <c r="AX1180" s="13" t="s">
        <v>71</v>
      </c>
      <c r="AY1180" s="244" t="s">
        <v>209</v>
      </c>
    </row>
    <row r="1181" s="13" customFormat="1">
      <c r="A1181" s="13"/>
      <c r="B1181" s="234"/>
      <c r="C1181" s="235"/>
      <c r="D1181" s="236" t="s">
        <v>220</v>
      </c>
      <c r="E1181" s="237" t="s">
        <v>19</v>
      </c>
      <c r="F1181" s="238" t="s">
        <v>4134</v>
      </c>
      <c r="G1181" s="235"/>
      <c r="H1181" s="237" t="s">
        <v>19</v>
      </c>
      <c r="I1181" s="239"/>
      <c r="J1181" s="235"/>
      <c r="K1181" s="235"/>
      <c r="L1181" s="240"/>
      <c r="M1181" s="241"/>
      <c r="N1181" s="242"/>
      <c r="O1181" s="242"/>
      <c r="P1181" s="242"/>
      <c r="Q1181" s="242"/>
      <c r="R1181" s="242"/>
      <c r="S1181" s="242"/>
      <c r="T1181" s="243"/>
      <c r="U1181" s="13"/>
      <c r="V1181" s="13"/>
      <c r="W1181" s="13"/>
      <c r="X1181" s="13"/>
      <c r="Y1181" s="13"/>
      <c r="Z1181" s="13"/>
      <c r="AA1181" s="13"/>
      <c r="AB1181" s="13"/>
      <c r="AC1181" s="13"/>
      <c r="AD1181" s="13"/>
      <c r="AE1181" s="13"/>
      <c r="AT1181" s="244" t="s">
        <v>220</v>
      </c>
      <c r="AU1181" s="244" t="s">
        <v>81</v>
      </c>
      <c r="AV1181" s="13" t="s">
        <v>79</v>
      </c>
      <c r="AW1181" s="13" t="s">
        <v>32</v>
      </c>
      <c r="AX1181" s="13" t="s">
        <v>71</v>
      </c>
      <c r="AY1181" s="244" t="s">
        <v>209</v>
      </c>
    </row>
    <row r="1182" s="14" customFormat="1">
      <c r="A1182" s="14"/>
      <c r="B1182" s="245"/>
      <c r="C1182" s="246"/>
      <c r="D1182" s="236" t="s">
        <v>220</v>
      </c>
      <c r="E1182" s="247" t="s">
        <v>19</v>
      </c>
      <c r="F1182" s="248" t="s">
        <v>4135</v>
      </c>
      <c r="G1182" s="246"/>
      <c r="H1182" s="249">
        <v>14.279999999999999</v>
      </c>
      <c r="I1182" s="250"/>
      <c r="J1182" s="246"/>
      <c r="K1182" s="246"/>
      <c r="L1182" s="251"/>
      <c r="M1182" s="252"/>
      <c r="N1182" s="253"/>
      <c r="O1182" s="253"/>
      <c r="P1182" s="253"/>
      <c r="Q1182" s="253"/>
      <c r="R1182" s="253"/>
      <c r="S1182" s="253"/>
      <c r="T1182" s="25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T1182" s="255" t="s">
        <v>220</v>
      </c>
      <c r="AU1182" s="255" t="s">
        <v>81</v>
      </c>
      <c r="AV1182" s="14" t="s">
        <v>81</v>
      </c>
      <c r="AW1182" s="14" t="s">
        <v>32</v>
      </c>
      <c r="AX1182" s="14" t="s">
        <v>71</v>
      </c>
      <c r="AY1182" s="255" t="s">
        <v>209</v>
      </c>
    </row>
    <row r="1183" s="13" customFormat="1">
      <c r="A1183" s="13"/>
      <c r="B1183" s="234"/>
      <c r="C1183" s="235"/>
      <c r="D1183" s="236" t="s">
        <v>220</v>
      </c>
      <c r="E1183" s="237" t="s">
        <v>19</v>
      </c>
      <c r="F1183" s="238" t="s">
        <v>4136</v>
      </c>
      <c r="G1183" s="235"/>
      <c r="H1183" s="237" t="s">
        <v>19</v>
      </c>
      <c r="I1183" s="239"/>
      <c r="J1183" s="235"/>
      <c r="K1183" s="235"/>
      <c r="L1183" s="240"/>
      <c r="M1183" s="241"/>
      <c r="N1183" s="242"/>
      <c r="O1183" s="242"/>
      <c r="P1183" s="242"/>
      <c r="Q1183" s="242"/>
      <c r="R1183" s="242"/>
      <c r="S1183" s="242"/>
      <c r="T1183" s="243"/>
      <c r="U1183" s="13"/>
      <c r="V1183" s="13"/>
      <c r="W1183" s="13"/>
      <c r="X1183" s="13"/>
      <c r="Y1183" s="13"/>
      <c r="Z1183" s="13"/>
      <c r="AA1183" s="13"/>
      <c r="AB1183" s="13"/>
      <c r="AC1183" s="13"/>
      <c r="AD1183" s="13"/>
      <c r="AE1183" s="13"/>
      <c r="AT1183" s="244" t="s">
        <v>220</v>
      </c>
      <c r="AU1183" s="244" t="s">
        <v>81</v>
      </c>
      <c r="AV1183" s="13" t="s">
        <v>79</v>
      </c>
      <c r="AW1183" s="13" t="s">
        <v>32</v>
      </c>
      <c r="AX1183" s="13" t="s">
        <v>71</v>
      </c>
      <c r="AY1183" s="244" t="s">
        <v>209</v>
      </c>
    </row>
    <row r="1184" s="14" customFormat="1">
      <c r="A1184" s="14"/>
      <c r="B1184" s="245"/>
      <c r="C1184" s="246"/>
      <c r="D1184" s="236" t="s">
        <v>220</v>
      </c>
      <c r="E1184" s="247" t="s">
        <v>19</v>
      </c>
      <c r="F1184" s="248" t="s">
        <v>4137</v>
      </c>
      <c r="G1184" s="246"/>
      <c r="H1184" s="249">
        <v>25.66</v>
      </c>
      <c r="I1184" s="250"/>
      <c r="J1184" s="246"/>
      <c r="K1184" s="246"/>
      <c r="L1184" s="251"/>
      <c r="M1184" s="252"/>
      <c r="N1184" s="253"/>
      <c r="O1184" s="253"/>
      <c r="P1184" s="253"/>
      <c r="Q1184" s="253"/>
      <c r="R1184" s="253"/>
      <c r="S1184" s="253"/>
      <c r="T1184" s="25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T1184" s="255" t="s">
        <v>220</v>
      </c>
      <c r="AU1184" s="255" t="s">
        <v>81</v>
      </c>
      <c r="AV1184" s="14" t="s">
        <v>81</v>
      </c>
      <c r="AW1184" s="14" t="s">
        <v>32</v>
      </c>
      <c r="AX1184" s="14" t="s">
        <v>71</v>
      </c>
      <c r="AY1184" s="255" t="s">
        <v>209</v>
      </c>
    </row>
    <row r="1185" s="16" customFormat="1">
      <c r="A1185" s="16"/>
      <c r="B1185" s="267"/>
      <c r="C1185" s="268"/>
      <c r="D1185" s="236" t="s">
        <v>220</v>
      </c>
      <c r="E1185" s="269" t="s">
        <v>19</v>
      </c>
      <c r="F1185" s="270" t="s">
        <v>370</v>
      </c>
      <c r="G1185" s="268"/>
      <c r="H1185" s="271">
        <v>39.939999999999998</v>
      </c>
      <c r="I1185" s="272"/>
      <c r="J1185" s="268"/>
      <c r="K1185" s="268"/>
      <c r="L1185" s="273"/>
      <c r="M1185" s="274"/>
      <c r="N1185" s="275"/>
      <c r="O1185" s="275"/>
      <c r="P1185" s="275"/>
      <c r="Q1185" s="275"/>
      <c r="R1185" s="275"/>
      <c r="S1185" s="275"/>
      <c r="T1185" s="276"/>
      <c r="U1185" s="16"/>
      <c r="V1185" s="16"/>
      <c r="W1185" s="16"/>
      <c r="X1185" s="16"/>
      <c r="Y1185" s="16"/>
      <c r="Z1185" s="16"/>
      <c r="AA1185" s="16"/>
      <c r="AB1185" s="16"/>
      <c r="AC1185" s="16"/>
      <c r="AD1185" s="16"/>
      <c r="AE1185" s="16"/>
      <c r="AT1185" s="277" t="s">
        <v>220</v>
      </c>
      <c r="AU1185" s="277" t="s">
        <v>81</v>
      </c>
      <c r="AV1185" s="16" t="s">
        <v>146</v>
      </c>
      <c r="AW1185" s="16" t="s">
        <v>32</v>
      </c>
      <c r="AX1185" s="16" t="s">
        <v>71</v>
      </c>
      <c r="AY1185" s="277" t="s">
        <v>209</v>
      </c>
    </row>
    <row r="1186" s="14" customFormat="1">
      <c r="A1186" s="14"/>
      <c r="B1186" s="245"/>
      <c r="C1186" s="246"/>
      <c r="D1186" s="236" t="s">
        <v>220</v>
      </c>
      <c r="E1186" s="247" t="s">
        <v>19</v>
      </c>
      <c r="F1186" s="248" t="s">
        <v>4144</v>
      </c>
      <c r="G1186" s="246"/>
      <c r="H1186" s="249">
        <v>99.849999999999994</v>
      </c>
      <c r="I1186" s="250"/>
      <c r="J1186" s="246"/>
      <c r="K1186" s="246"/>
      <c r="L1186" s="251"/>
      <c r="M1186" s="252"/>
      <c r="N1186" s="253"/>
      <c r="O1186" s="253"/>
      <c r="P1186" s="253"/>
      <c r="Q1186" s="253"/>
      <c r="R1186" s="253"/>
      <c r="S1186" s="253"/>
      <c r="T1186" s="25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T1186" s="255" t="s">
        <v>220</v>
      </c>
      <c r="AU1186" s="255" t="s">
        <v>81</v>
      </c>
      <c r="AV1186" s="14" t="s">
        <v>81</v>
      </c>
      <c r="AW1186" s="14" t="s">
        <v>32</v>
      </c>
      <c r="AX1186" s="14" t="s">
        <v>79</v>
      </c>
      <c r="AY1186" s="255" t="s">
        <v>209</v>
      </c>
    </row>
    <row r="1187" s="2" customFormat="1" ht="21.75" customHeight="1">
      <c r="A1187" s="41"/>
      <c r="B1187" s="42"/>
      <c r="C1187" s="216" t="s">
        <v>4145</v>
      </c>
      <c r="D1187" s="216" t="s">
        <v>211</v>
      </c>
      <c r="E1187" s="217" t="s">
        <v>4146</v>
      </c>
      <c r="F1187" s="218" t="s">
        <v>4147</v>
      </c>
      <c r="G1187" s="219" t="s">
        <v>258</v>
      </c>
      <c r="H1187" s="220">
        <v>57.18</v>
      </c>
      <c r="I1187" s="221"/>
      <c r="J1187" s="222">
        <f>ROUND(I1187*H1187,2)</f>
        <v>0</v>
      </c>
      <c r="K1187" s="218" t="s">
        <v>215</v>
      </c>
      <c r="L1187" s="47"/>
      <c r="M1187" s="223" t="s">
        <v>19</v>
      </c>
      <c r="N1187" s="224" t="s">
        <v>42</v>
      </c>
      <c r="O1187" s="87"/>
      <c r="P1187" s="225">
        <f>O1187*H1187</f>
        <v>0</v>
      </c>
      <c r="Q1187" s="225">
        <v>0</v>
      </c>
      <c r="R1187" s="225">
        <f>Q1187*H1187</f>
        <v>0</v>
      </c>
      <c r="S1187" s="225">
        <v>0</v>
      </c>
      <c r="T1187" s="226">
        <f>S1187*H1187</f>
        <v>0</v>
      </c>
      <c r="U1187" s="41"/>
      <c r="V1187" s="41"/>
      <c r="W1187" s="41"/>
      <c r="X1187" s="41"/>
      <c r="Y1187" s="41"/>
      <c r="Z1187" s="41"/>
      <c r="AA1187" s="41"/>
      <c r="AB1187" s="41"/>
      <c r="AC1187" s="41"/>
      <c r="AD1187" s="41"/>
      <c r="AE1187" s="41"/>
      <c r="AR1187" s="227" t="s">
        <v>304</v>
      </c>
      <c r="AT1187" s="227" t="s">
        <v>211</v>
      </c>
      <c r="AU1187" s="227" t="s">
        <v>81</v>
      </c>
      <c r="AY1187" s="20" t="s">
        <v>209</v>
      </c>
      <c r="BE1187" s="228">
        <f>IF(N1187="základní",J1187,0)</f>
        <v>0</v>
      </c>
      <c r="BF1187" s="228">
        <f>IF(N1187="snížená",J1187,0)</f>
        <v>0</v>
      </c>
      <c r="BG1187" s="228">
        <f>IF(N1187="zákl. přenesená",J1187,0)</f>
        <v>0</v>
      </c>
      <c r="BH1187" s="228">
        <f>IF(N1187="sníž. přenesená",J1187,0)</f>
        <v>0</v>
      </c>
      <c r="BI1187" s="228">
        <f>IF(N1187="nulová",J1187,0)</f>
        <v>0</v>
      </c>
      <c r="BJ1187" s="20" t="s">
        <v>79</v>
      </c>
      <c r="BK1187" s="228">
        <f>ROUND(I1187*H1187,2)</f>
        <v>0</v>
      </c>
      <c r="BL1187" s="20" t="s">
        <v>304</v>
      </c>
      <c r="BM1187" s="227" t="s">
        <v>4148</v>
      </c>
    </row>
    <row r="1188" s="2" customFormat="1">
      <c r="A1188" s="41"/>
      <c r="B1188" s="42"/>
      <c r="C1188" s="43"/>
      <c r="D1188" s="229" t="s">
        <v>218</v>
      </c>
      <c r="E1188" s="43"/>
      <c r="F1188" s="230" t="s">
        <v>4149</v>
      </c>
      <c r="G1188" s="43"/>
      <c r="H1188" s="43"/>
      <c r="I1188" s="231"/>
      <c r="J1188" s="43"/>
      <c r="K1188" s="43"/>
      <c r="L1188" s="47"/>
      <c r="M1188" s="232"/>
      <c r="N1188" s="233"/>
      <c r="O1188" s="87"/>
      <c r="P1188" s="87"/>
      <c r="Q1188" s="87"/>
      <c r="R1188" s="87"/>
      <c r="S1188" s="87"/>
      <c r="T1188" s="88"/>
      <c r="U1188" s="41"/>
      <c r="V1188" s="41"/>
      <c r="W1188" s="41"/>
      <c r="X1188" s="41"/>
      <c r="Y1188" s="41"/>
      <c r="Z1188" s="41"/>
      <c r="AA1188" s="41"/>
      <c r="AB1188" s="41"/>
      <c r="AC1188" s="41"/>
      <c r="AD1188" s="41"/>
      <c r="AE1188" s="41"/>
      <c r="AT1188" s="20" t="s">
        <v>218</v>
      </c>
      <c r="AU1188" s="20" t="s">
        <v>81</v>
      </c>
    </row>
    <row r="1189" s="13" customFormat="1">
      <c r="A1189" s="13"/>
      <c r="B1189" s="234"/>
      <c r="C1189" s="235"/>
      <c r="D1189" s="236" t="s">
        <v>220</v>
      </c>
      <c r="E1189" s="237" t="s">
        <v>19</v>
      </c>
      <c r="F1189" s="238" t="s">
        <v>3812</v>
      </c>
      <c r="G1189" s="235"/>
      <c r="H1189" s="237" t="s">
        <v>19</v>
      </c>
      <c r="I1189" s="239"/>
      <c r="J1189" s="235"/>
      <c r="K1189" s="235"/>
      <c r="L1189" s="240"/>
      <c r="M1189" s="241"/>
      <c r="N1189" s="242"/>
      <c r="O1189" s="242"/>
      <c r="P1189" s="242"/>
      <c r="Q1189" s="242"/>
      <c r="R1189" s="242"/>
      <c r="S1189" s="242"/>
      <c r="T1189" s="243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T1189" s="244" t="s">
        <v>220</v>
      </c>
      <c r="AU1189" s="244" t="s">
        <v>81</v>
      </c>
      <c r="AV1189" s="13" t="s">
        <v>79</v>
      </c>
      <c r="AW1189" s="13" t="s">
        <v>32</v>
      </c>
      <c r="AX1189" s="13" t="s">
        <v>71</v>
      </c>
      <c r="AY1189" s="244" t="s">
        <v>209</v>
      </c>
    </row>
    <row r="1190" s="13" customFormat="1">
      <c r="A1190" s="13"/>
      <c r="B1190" s="234"/>
      <c r="C1190" s="235"/>
      <c r="D1190" s="236" t="s">
        <v>220</v>
      </c>
      <c r="E1190" s="237" t="s">
        <v>19</v>
      </c>
      <c r="F1190" s="238" t="s">
        <v>3826</v>
      </c>
      <c r="G1190" s="235"/>
      <c r="H1190" s="237" t="s">
        <v>19</v>
      </c>
      <c r="I1190" s="239"/>
      <c r="J1190" s="235"/>
      <c r="K1190" s="235"/>
      <c r="L1190" s="240"/>
      <c r="M1190" s="241"/>
      <c r="N1190" s="242"/>
      <c r="O1190" s="242"/>
      <c r="P1190" s="242"/>
      <c r="Q1190" s="242"/>
      <c r="R1190" s="242"/>
      <c r="S1190" s="242"/>
      <c r="T1190" s="243"/>
      <c r="U1190" s="13"/>
      <c r="V1190" s="13"/>
      <c r="W1190" s="13"/>
      <c r="X1190" s="13"/>
      <c r="Y1190" s="13"/>
      <c r="Z1190" s="13"/>
      <c r="AA1190" s="13"/>
      <c r="AB1190" s="13"/>
      <c r="AC1190" s="13"/>
      <c r="AD1190" s="13"/>
      <c r="AE1190" s="13"/>
      <c r="AT1190" s="244" t="s">
        <v>220</v>
      </c>
      <c r="AU1190" s="244" t="s">
        <v>81</v>
      </c>
      <c r="AV1190" s="13" t="s">
        <v>79</v>
      </c>
      <c r="AW1190" s="13" t="s">
        <v>32</v>
      </c>
      <c r="AX1190" s="13" t="s">
        <v>71</v>
      </c>
      <c r="AY1190" s="244" t="s">
        <v>209</v>
      </c>
    </row>
    <row r="1191" s="14" customFormat="1">
      <c r="A1191" s="14"/>
      <c r="B1191" s="245"/>
      <c r="C1191" s="246"/>
      <c r="D1191" s="236" t="s">
        <v>220</v>
      </c>
      <c r="E1191" s="247" t="s">
        <v>19</v>
      </c>
      <c r="F1191" s="248" t="s">
        <v>3813</v>
      </c>
      <c r="G1191" s="246"/>
      <c r="H1191" s="249">
        <v>57.18</v>
      </c>
      <c r="I1191" s="250"/>
      <c r="J1191" s="246"/>
      <c r="K1191" s="246"/>
      <c r="L1191" s="251"/>
      <c r="M1191" s="252"/>
      <c r="N1191" s="253"/>
      <c r="O1191" s="253"/>
      <c r="P1191" s="253"/>
      <c r="Q1191" s="253"/>
      <c r="R1191" s="253"/>
      <c r="S1191" s="253"/>
      <c r="T1191" s="25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T1191" s="255" t="s">
        <v>220</v>
      </c>
      <c r="AU1191" s="255" t="s">
        <v>81</v>
      </c>
      <c r="AV1191" s="14" t="s">
        <v>81</v>
      </c>
      <c r="AW1191" s="14" t="s">
        <v>32</v>
      </c>
      <c r="AX1191" s="14" t="s">
        <v>79</v>
      </c>
      <c r="AY1191" s="255" t="s">
        <v>209</v>
      </c>
    </row>
    <row r="1192" s="2" customFormat="1" ht="16.5" customHeight="1">
      <c r="A1192" s="41"/>
      <c r="B1192" s="42"/>
      <c r="C1192" s="278" t="s">
        <v>4150</v>
      </c>
      <c r="D1192" s="278" t="s">
        <v>681</v>
      </c>
      <c r="E1192" s="279" t="s">
        <v>4123</v>
      </c>
      <c r="F1192" s="280" t="s">
        <v>4124</v>
      </c>
      <c r="G1192" s="281" t="s">
        <v>725</v>
      </c>
      <c r="H1192" s="282">
        <v>320.20800000000003</v>
      </c>
      <c r="I1192" s="283"/>
      <c r="J1192" s="284">
        <f>ROUND(I1192*H1192,2)</f>
        <v>0</v>
      </c>
      <c r="K1192" s="280" t="s">
        <v>215</v>
      </c>
      <c r="L1192" s="285"/>
      <c r="M1192" s="286" t="s">
        <v>19</v>
      </c>
      <c r="N1192" s="287" t="s">
        <v>42</v>
      </c>
      <c r="O1192" s="87"/>
      <c r="P1192" s="225">
        <f>O1192*H1192</f>
        <v>0</v>
      </c>
      <c r="Q1192" s="225">
        <v>0.001</v>
      </c>
      <c r="R1192" s="225">
        <f>Q1192*H1192</f>
        <v>0.32020800000000005</v>
      </c>
      <c r="S1192" s="225">
        <v>0</v>
      </c>
      <c r="T1192" s="226">
        <f>S1192*H1192</f>
        <v>0</v>
      </c>
      <c r="U1192" s="41"/>
      <c r="V1192" s="41"/>
      <c r="W1192" s="41"/>
      <c r="X1192" s="41"/>
      <c r="Y1192" s="41"/>
      <c r="Z1192" s="41"/>
      <c r="AA1192" s="41"/>
      <c r="AB1192" s="41"/>
      <c r="AC1192" s="41"/>
      <c r="AD1192" s="41"/>
      <c r="AE1192" s="41"/>
      <c r="AR1192" s="227" t="s">
        <v>417</v>
      </c>
      <c r="AT1192" s="227" t="s">
        <v>681</v>
      </c>
      <c r="AU1192" s="227" t="s">
        <v>81</v>
      </c>
      <c r="AY1192" s="20" t="s">
        <v>209</v>
      </c>
      <c r="BE1192" s="228">
        <f>IF(N1192="základní",J1192,0)</f>
        <v>0</v>
      </c>
      <c r="BF1192" s="228">
        <f>IF(N1192="snížená",J1192,0)</f>
        <v>0</v>
      </c>
      <c r="BG1192" s="228">
        <f>IF(N1192="zákl. přenesená",J1192,0)</f>
        <v>0</v>
      </c>
      <c r="BH1192" s="228">
        <f>IF(N1192="sníž. přenesená",J1192,0)</f>
        <v>0</v>
      </c>
      <c r="BI1192" s="228">
        <f>IF(N1192="nulová",J1192,0)</f>
        <v>0</v>
      </c>
      <c r="BJ1192" s="20" t="s">
        <v>79</v>
      </c>
      <c r="BK1192" s="228">
        <f>ROUND(I1192*H1192,2)</f>
        <v>0</v>
      </c>
      <c r="BL1192" s="20" t="s">
        <v>304</v>
      </c>
      <c r="BM1192" s="227" t="s">
        <v>4151</v>
      </c>
    </row>
    <row r="1193" s="13" customFormat="1">
      <c r="A1193" s="13"/>
      <c r="B1193" s="234"/>
      <c r="C1193" s="235"/>
      <c r="D1193" s="236" t="s">
        <v>220</v>
      </c>
      <c r="E1193" s="237" t="s">
        <v>19</v>
      </c>
      <c r="F1193" s="238" t="s">
        <v>3812</v>
      </c>
      <c r="G1193" s="235"/>
      <c r="H1193" s="237" t="s">
        <v>19</v>
      </c>
      <c r="I1193" s="239"/>
      <c r="J1193" s="235"/>
      <c r="K1193" s="235"/>
      <c r="L1193" s="240"/>
      <c r="M1193" s="241"/>
      <c r="N1193" s="242"/>
      <c r="O1193" s="242"/>
      <c r="P1193" s="242"/>
      <c r="Q1193" s="242"/>
      <c r="R1193" s="242"/>
      <c r="S1193" s="242"/>
      <c r="T1193" s="243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T1193" s="244" t="s">
        <v>220</v>
      </c>
      <c r="AU1193" s="244" t="s">
        <v>81</v>
      </c>
      <c r="AV1193" s="13" t="s">
        <v>79</v>
      </c>
      <c r="AW1193" s="13" t="s">
        <v>32</v>
      </c>
      <c r="AX1193" s="13" t="s">
        <v>71</v>
      </c>
      <c r="AY1193" s="244" t="s">
        <v>209</v>
      </c>
    </row>
    <row r="1194" s="13" customFormat="1">
      <c r="A1194" s="13"/>
      <c r="B1194" s="234"/>
      <c r="C1194" s="235"/>
      <c r="D1194" s="236" t="s">
        <v>220</v>
      </c>
      <c r="E1194" s="237" t="s">
        <v>19</v>
      </c>
      <c r="F1194" s="238" t="s">
        <v>4152</v>
      </c>
      <c r="G1194" s="235"/>
      <c r="H1194" s="237" t="s">
        <v>19</v>
      </c>
      <c r="I1194" s="239"/>
      <c r="J1194" s="235"/>
      <c r="K1194" s="235"/>
      <c r="L1194" s="240"/>
      <c r="M1194" s="241"/>
      <c r="N1194" s="242"/>
      <c r="O1194" s="242"/>
      <c r="P1194" s="242"/>
      <c r="Q1194" s="242"/>
      <c r="R1194" s="242"/>
      <c r="S1194" s="242"/>
      <c r="T1194" s="243"/>
      <c r="U1194" s="13"/>
      <c r="V1194" s="13"/>
      <c r="W1194" s="13"/>
      <c r="X1194" s="13"/>
      <c r="Y1194" s="13"/>
      <c r="Z1194" s="13"/>
      <c r="AA1194" s="13"/>
      <c r="AB1194" s="13"/>
      <c r="AC1194" s="13"/>
      <c r="AD1194" s="13"/>
      <c r="AE1194" s="13"/>
      <c r="AT1194" s="244" t="s">
        <v>220</v>
      </c>
      <c r="AU1194" s="244" t="s">
        <v>81</v>
      </c>
      <c r="AV1194" s="13" t="s">
        <v>79</v>
      </c>
      <c r="AW1194" s="13" t="s">
        <v>32</v>
      </c>
      <c r="AX1194" s="13" t="s">
        <v>71</v>
      </c>
      <c r="AY1194" s="244" t="s">
        <v>209</v>
      </c>
    </row>
    <row r="1195" s="13" customFormat="1">
      <c r="A1195" s="13"/>
      <c r="B1195" s="234"/>
      <c r="C1195" s="235"/>
      <c r="D1195" s="236" t="s">
        <v>220</v>
      </c>
      <c r="E1195" s="237" t="s">
        <v>19</v>
      </c>
      <c r="F1195" s="238" t="s">
        <v>4126</v>
      </c>
      <c r="G1195" s="235"/>
      <c r="H1195" s="237" t="s">
        <v>19</v>
      </c>
      <c r="I1195" s="239"/>
      <c r="J1195" s="235"/>
      <c r="K1195" s="235"/>
      <c r="L1195" s="240"/>
      <c r="M1195" s="241"/>
      <c r="N1195" s="242"/>
      <c r="O1195" s="242"/>
      <c r="P1195" s="242"/>
      <c r="Q1195" s="242"/>
      <c r="R1195" s="242"/>
      <c r="S1195" s="242"/>
      <c r="T1195" s="243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T1195" s="244" t="s">
        <v>220</v>
      </c>
      <c r="AU1195" s="244" t="s">
        <v>81</v>
      </c>
      <c r="AV1195" s="13" t="s">
        <v>79</v>
      </c>
      <c r="AW1195" s="13" t="s">
        <v>32</v>
      </c>
      <c r="AX1195" s="13" t="s">
        <v>71</v>
      </c>
      <c r="AY1195" s="244" t="s">
        <v>209</v>
      </c>
    </row>
    <row r="1196" s="13" customFormat="1">
      <c r="A1196" s="13"/>
      <c r="B1196" s="234"/>
      <c r="C1196" s="235"/>
      <c r="D1196" s="236" t="s">
        <v>220</v>
      </c>
      <c r="E1196" s="237" t="s">
        <v>19</v>
      </c>
      <c r="F1196" s="238" t="s">
        <v>4127</v>
      </c>
      <c r="G1196" s="235"/>
      <c r="H1196" s="237" t="s">
        <v>19</v>
      </c>
      <c r="I1196" s="239"/>
      <c r="J1196" s="235"/>
      <c r="K1196" s="235"/>
      <c r="L1196" s="240"/>
      <c r="M1196" s="241"/>
      <c r="N1196" s="242"/>
      <c r="O1196" s="242"/>
      <c r="P1196" s="242"/>
      <c r="Q1196" s="242"/>
      <c r="R1196" s="242"/>
      <c r="S1196" s="242"/>
      <c r="T1196" s="243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T1196" s="244" t="s">
        <v>220</v>
      </c>
      <c r="AU1196" s="244" t="s">
        <v>81</v>
      </c>
      <c r="AV1196" s="13" t="s">
        <v>79</v>
      </c>
      <c r="AW1196" s="13" t="s">
        <v>32</v>
      </c>
      <c r="AX1196" s="13" t="s">
        <v>71</v>
      </c>
      <c r="AY1196" s="244" t="s">
        <v>209</v>
      </c>
    </row>
    <row r="1197" s="14" customFormat="1">
      <c r="A1197" s="14"/>
      <c r="B1197" s="245"/>
      <c r="C1197" s="246"/>
      <c r="D1197" s="236" t="s">
        <v>220</v>
      </c>
      <c r="E1197" s="247" t="s">
        <v>19</v>
      </c>
      <c r="F1197" s="248" t="s">
        <v>4153</v>
      </c>
      <c r="G1197" s="246"/>
      <c r="H1197" s="249">
        <v>320.20800000000003</v>
      </c>
      <c r="I1197" s="250"/>
      <c r="J1197" s="246"/>
      <c r="K1197" s="246"/>
      <c r="L1197" s="251"/>
      <c r="M1197" s="252"/>
      <c r="N1197" s="253"/>
      <c r="O1197" s="253"/>
      <c r="P1197" s="253"/>
      <c r="Q1197" s="253"/>
      <c r="R1197" s="253"/>
      <c r="S1197" s="253"/>
      <c r="T1197" s="25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T1197" s="255" t="s">
        <v>220</v>
      </c>
      <c r="AU1197" s="255" t="s">
        <v>81</v>
      </c>
      <c r="AV1197" s="14" t="s">
        <v>81</v>
      </c>
      <c r="AW1197" s="14" t="s">
        <v>32</v>
      </c>
      <c r="AX1197" s="14" t="s">
        <v>79</v>
      </c>
      <c r="AY1197" s="255" t="s">
        <v>209</v>
      </c>
    </row>
    <row r="1198" s="2" customFormat="1" ht="16.5" customHeight="1">
      <c r="A1198" s="41"/>
      <c r="B1198" s="42"/>
      <c r="C1198" s="216" t="s">
        <v>4154</v>
      </c>
      <c r="D1198" s="216" t="s">
        <v>211</v>
      </c>
      <c r="E1198" s="217" t="s">
        <v>4155</v>
      </c>
      <c r="F1198" s="218" t="s">
        <v>4156</v>
      </c>
      <c r="G1198" s="219" t="s">
        <v>258</v>
      </c>
      <c r="H1198" s="220">
        <v>87.319999999999993</v>
      </c>
      <c r="I1198" s="221"/>
      <c r="J1198" s="222">
        <f>ROUND(I1198*H1198,2)</f>
        <v>0</v>
      </c>
      <c r="K1198" s="218" t="s">
        <v>215</v>
      </c>
      <c r="L1198" s="47"/>
      <c r="M1198" s="223" t="s">
        <v>19</v>
      </c>
      <c r="N1198" s="224" t="s">
        <v>42</v>
      </c>
      <c r="O1198" s="87"/>
      <c r="P1198" s="225">
        <f>O1198*H1198</f>
        <v>0</v>
      </c>
      <c r="Q1198" s="225">
        <v>0</v>
      </c>
      <c r="R1198" s="225">
        <f>Q1198*H1198</f>
        <v>0</v>
      </c>
      <c r="S1198" s="225">
        <v>0</v>
      </c>
      <c r="T1198" s="226">
        <f>S1198*H1198</f>
        <v>0</v>
      </c>
      <c r="U1198" s="41"/>
      <c r="V1198" s="41"/>
      <c r="W1198" s="41"/>
      <c r="X1198" s="41"/>
      <c r="Y1198" s="41"/>
      <c r="Z1198" s="41"/>
      <c r="AA1198" s="41"/>
      <c r="AB1198" s="41"/>
      <c r="AC1198" s="41"/>
      <c r="AD1198" s="41"/>
      <c r="AE1198" s="41"/>
      <c r="AR1198" s="227" t="s">
        <v>304</v>
      </c>
      <c r="AT1198" s="227" t="s">
        <v>211</v>
      </c>
      <c r="AU1198" s="227" t="s">
        <v>81</v>
      </c>
      <c r="AY1198" s="20" t="s">
        <v>209</v>
      </c>
      <c r="BE1198" s="228">
        <f>IF(N1198="základní",J1198,0)</f>
        <v>0</v>
      </c>
      <c r="BF1198" s="228">
        <f>IF(N1198="snížená",J1198,0)</f>
        <v>0</v>
      </c>
      <c r="BG1198" s="228">
        <f>IF(N1198="zákl. přenesená",J1198,0)</f>
        <v>0</v>
      </c>
      <c r="BH1198" s="228">
        <f>IF(N1198="sníž. přenesená",J1198,0)</f>
        <v>0</v>
      </c>
      <c r="BI1198" s="228">
        <f>IF(N1198="nulová",J1198,0)</f>
        <v>0</v>
      </c>
      <c r="BJ1198" s="20" t="s">
        <v>79</v>
      </c>
      <c r="BK1198" s="228">
        <f>ROUND(I1198*H1198,2)</f>
        <v>0</v>
      </c>
      <c r="BL1198" s="20" t="s">
        <v>304</v>
      </c>
      <c r="BM1198" s="227" t="s">
        <v>4157</v>
      </c>
    </row>
    <row r="1199" s="2" customFormat="1">
      <c r="A1199" s="41"/>
      <c r="B1199" s="42"/>
      <c r="C1199" s="43"/>
      <c r="D1199" s="229" t="s">
        <v>218</v>
      </c>
      <c r="E1199" s="43"/>
      <c r="F1199" s="230" t="s">
        <v>4158</v>
      </c>
      <c r="G1199" s="43"/>
      <c r="H1199" s="43"/>
      <c r="I1199" s="231"/>
      <c r="J1199" s="43"/>
      <c r="K1199" s="43"/>
      <c r="L1199" s="47"/>
      <c r="M1199" s="232"/>
      <c r="N1199" s="233"/>
      <c r="O1199" s="87"/>
      <c r="P1199" s="87"/>
      <c r="Q1199" s="87"/>
      <c r="R1199" s="87"/>
      <c r="S1199" s="87"/>
      <c r="T1199" s="88"/>
      <c r="U1199" s="41"/>
      <c r="V1199" s="41"/>
      <c r="W1199" s="41"/>
      <c r="X1199" s="41"/>
      <c r="Y1199" s="41"/>
      <c r="Z1199" s="41"/>
      <c r="AA1199" s="41"/>
      <c r="AB1199" s="41"/>
      <c r="AC1199" s="41"/>
      <c r="AD1199" s="41"/>
      <c r="AE1199" s="41"/>
      <c r="AT1199" s="20" t="s">
        <v>218</v>
      </c>
      <c r="AU1199" s="20" t="s">
        <v>81</v>
      </c>
    </row>
    <row r="1200" s="13" customFormat="1">
      <c r="A1200" s="13"/>
      <c r="B1200" s="234"/>
      <c r="C1200" s="235"/>
      <c r="D1200" s="236" t="s">
        <v>220</v>
      </c>
      <c r="E1200" s="237" t="s">
        <v>19</v>
      </c>
      <c r="F1200" s="238" t="s">
        <v>3165</v>
      </c>
      <c r="G1200" s="235"/>
      <c r="H1200" s="237" t="s">
        <v>19</v>
      </c>
      <c r="I1200" s="239"/>
      <c r="J1200" s="235"/>
      <c r="K1200" s="235"/>
      <c r="L1200" s="240"/>
      <c r="M1200" s="241"/>
      <c r="N1200" s="242"/>
      <c r="O1200" s="242"/>
      <c r="P1200" s="242"/>
      <c r="Q1200" s="242"/>
      <c r="R1200" s="242"/>
      <c r="S1200" s="242"/>
      <c r="T1200" s="243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T1200" s="244" t="s">
        <v>220</v>
      </c>
      <c r="AU1200" s="244" t="s">
        <v>81</v>
      </c>
      <c r="AV1200" s="13" t="s">
        <v>79</v>
      </c>
      <c r="AW1200" s="13" t="s">
        <v>32</v>
      </c>
      <c r="AX1200" s="13" t="s">
        <v>71</v>
      </c>
      <c r="AY1200" s="244" t="s">
        <v>209</v>
      </c>
    </row>
    <row r="1201" s="13" customFormat="1">
      <c r="A1201" s="13"/>
      <c r="B1201" s="234"/>
      <c r="C1201" s="235"/>
      <c r="D1201" s="236" t="s">
        <v>220</v>
      </c>
      <c r="E1201" s="237" t="s">
        <v>19</v>
      </c>
      <c r="F1201" s="238" t="s">
        <v>4086</v>
      </c>
      <c r="G1201" s="235"/>
      <c r="H1201" s="237" t="s">
        <v>19</v>
      </c>
      <c r="I1201" s="239"/>
      <c r="J1201" s="235"/>
      <c r="K1201" s="235"/>
      <c r="L1201" s="240"/>
      <c r="M1201" s="241"/>
      <c r="N1201" s="242"/>
      <c r="O1201" s="242"/>
      <c r="P1201" s="242"/>
      <c r="Q1201" s="242"/>
      <c r="R1201" s="242"/>
      <c r="S1201" s="242"/>
      <c r="T1201" s="243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T1201" s="244" t="s">
        <v>220</v>
      </c>
      <c r="AU1201" s="244" t="s">
        <v>81</v>
      </c>
      <c r="AV1201" s="13" t="s">
        <v>79</v>
      </c>
      <c r="AW1201" s="13" t="s">
        <v>32</v>
      </c>
      <c r="AX1201" s="13" t="s">
        <v>71</v>
      </c>
      <c r="AY1201" s="244" t="s">
        <v>209</v>
      </c>
    </row>
    <row r="1202" s="14" customFormat="1">
      <c r="A1202" s="14"/>
      <c r="B1202" s="245"/>
      <c r="C1202" s="246"/>
      <c r="D1202" s="236" t="s">
        <v>220</v>
      </c>
      <c r="E1202" s="247" t="s">
        <v>19</v>
      </c>
      <c r="F1202" s="248" t="s">
        <v>3552</v>
      </c>
      <c r="G1202" s="246"/>
      <c r="H1202" s="249">
        <v>12.83</v>
      </c>
      <c r="I1202" s="250"/>
      <c r="J1202" s="246"/>
      <c r="K1202" s="246"/>
      <c r="L1202" s="251"/>
      <c r="M1202" s="252"/>
      <c r="N1202" s="253"/>
      <c r="O1202" s="253"/>
      <c r="P1202" s="253"/>
      <c r="Q1202" s="253"/>
      <c r="R1202" s="253"/>
      <c r="S1202" s="253"/>
      <c r="T1202" s="25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T1202" s="255" t="s">
        <v>220</v>
      </c>
      <c r="AU1202" s="255" t="s">
        <v>81</v>
      </c>
      <c r="AV1202" s="14" t="s">
        <v>81</v>
      </c>
      <c r="AW1202" s="14" t="s">
        <v>32</v>
      </c>
      <c r="AX1202" s="14" t="s">
        <v>71</v>
      </c>
      <c r="AY1202" s="255" t="s">
        <v>209</v>
      </c>
    </row>
    <row r="1203" s="13" customFormat="1">
      <c r="A1203" s="13"/>
      <c r="B1203" s="234"/>
      <c r="C1203" s="235"/>
      <c r="D1203" s="236" t="s">
        <v>220</v>
      </c>
      <c r="E1203" s="237" t="s">
        <v>19</v>
      </c>
      <c r="F1203" s="238" t="s">
        <v>3830</v>
      </c>
      <c r="G1203" s="235"/>
      <c r="H1203" s="237" t="s">
        <v>19</v>
      </c>
      <c r="I1203" s="239"/>
      <c r="J1203" s="235"/>
      <c r="K1203" s="235"/>
      <c r="L1203" s="240"/>
      <c r="M1203" s="241"/>
      <c r="N1203" s="242"/>
      <c r="O1203" s="242"/>
      <c r="P1203" s="242"/>
      <c r="Q1203" s="242"/>
      <c r="R1203" s="242"/>
      <c r="S1203" s="242"/>
      <c r="T1203" s="243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T1203" s="244" t="s">
        <v>220</v>
      </c>
      <c r="AU1203" s="244" t="s">
        <v>81</v>
      </c>
      <c r="AV1203" s="13" t="s">
        <v>79</v>
      </c>
      <c r="AW1203" s="13" t="s">
        <v>32</v>
      </c>
      <c r="AX1203" s="13" t="s">
        <v>71</v>
      </c>
      <c r="AY1203" s="244" t="s">
        <v>209</v>
      </c>
    </row>
    <row r="1204" s="13" customFormat="1">
      <c r="A1204" s="13"/>
      <c r="B1204" s="234"/>
      <c r="C1204" s="235"/>
      <c r="D1204" s="236" t="s">
        <v>220</v>
      </c>
      <c r="E1204" s="237" t="s">
        <v>19</v>
      </c>
      <c r="F1204" s="238" t="s">
        <v>4056</v>
      </c>
      <c r="G1204" s="235"/>
      <c r="H1204" s="237" t="s">
        <v>19</v>
      </c>
      <c r="I1204" s="239"/>
      <c r="J1204" s="235"/>
      <c r="K1204" s="235"/>
      <c r="L1204" s="240"/>
      <c r="M1204" s="241"/>
      <c r="N1204" s="242"/>
      <c r="O1204" s="242"/>
      <c r="P1204" s="242"/>
      <c r="Q1204" s="242"/>
      <c r="R1204" s="242"/>
      <c r="S1204" s="242"/>
      <c r="T1204" s="243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T1204" s="244" t="s">
        <v>220</v>
      </c>
      <c r="AU1204" s="244" t="s">
        <v>81</v>
      </c>
      <c r="AV1204" s="13" t="s">
        <v>79</v>
      </c>
      <c r="AW1204" s="13" t="s">
        <v>32</v>
      </c>
      <c r="AX1204" s="13" t="s">
        <v>71</v>
      </c>
      <c r="AY1204" s="244" t="s">
        <v>209</v>
      </c>
    </row>
    <row r="1205" s="14" customFormat="1">
      <c r="A1205" s="14"/>
      <c r="B1205" s="245"/>
      <c r="C1205" s="246"/>
      <c r="D1205" s="236" t="s">
        <v>220</v>
      </c>
      <c r="E1205" s="247" t="s">
        <v>19</v>
      </c>
      <c r="F1205" s="248" t="s">
        <v>3831</v>
      </c>
      <c r="G1205" s="246"/>
      <c r="H1205" s="249">
        <v>74.489999999999995</v>
      </c>
      <c r="I1205" s="250"/>
      <c r="J1205" s="246"/>
      <c r="K1205" s="246"/>
      <c r="L1205" s="251"/>
      <c r="M1205" s="252"/>
      <c r="N1205" s="253"/>
      <c r="O1205" s="253"/>
      <c r="P1205" s="253"/>
      <c r="Q1205" s="253"/>
      <c r="R1205" s="253"/>
      <c r="S1205" s="253"/>
      <c r="T1205" s="25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T1205" s="255" t="s">
        <v>220</v>
      </c>
      <c r="AU1205" s="255" t="s">
        <v>81</v>
      </c>
      <c r="AV1205" s="14" t="s">
        <v>81</v>
      </c>
      <c r="AW1205" s="14" t="s">
        <v>32</v>
      </c>
      <c r="AX1205" s="14" t="s">
        <v>71</v>
      </c>
      <c r="AY1205" s="255" t="s">
        <v>209</v>
      </c>
    </row>
    <row r="1206" s="15" customFormat="1">
      <c r="A1206" s="15"/>
      <c r="B1206" s="256"/>
      <c r="C1206" s="257"/>
      <c r="D1206" s="236" t="s">
        <v>220</v>
      </c>
      <c r="E1206" s="258" t="s">
        <v>19</v>
      </c>
      <c r="F1206" s="259" t="s">
        <v>271</v>
      </c>
      <c r="G1206" s="257"/>
      <c r="H1206" s="260">
        <v>87.319999999999993</v>
      </c>
      <c r="I1206" s="261"/>
      <c r="J1206" s="257"/>
      <c r="K1206" s="257"/>
      <c r="L1206" s="262"/>
      <c r="M1206" s="263"/>
      <c r="N1206" s="264"/>
      <c r="O1206" s="264"/>
      <c r="P1206" s="264"/>
      <c r="Q1206" s="264"/>
      <c r="R1206" s="264"/>
      <c r="S1206" s="264"/>
      <c r="T1206" s="265"/>
      <c r="U1206" s="15"/>
      <c r="V1206" s="15"/>
      <c r="W1206" s="15"/>
      <c r="X1206" s="15"/>
      <c r="Y1206" s="15"/>
      <c r="Z1206" s="15"/>
      <c r="AA1206" s="15"/>
      <c r="AB1206" s="15"/>
      <c r="AC1206" s="15"/>
      <c r="AD1206" s="15"/>
      <c r="AE1206" s="15"/>
      <c r="AT1206" s="266" t="s">
        <v>220</v>
      </c>
      <c r="AU1206" s="266" t="s">
        <v>81</v>
      </c>
      <c r="AV1206" s="15" t="s">
        <v>216</v>
      </c>
      <c r="AW1206" s="15" t="s">
        <v>32</v>
      </c>
      <c r="AX1206" s="15" t="s">
        <v>79</v>
      </c>
      <c r="AY1206" s="266" t="s">
        <v>209</v>
      </c>
    </row>
    <row r="1207" s="2" customFormat="1" ht="16.5" customHeight="1">
      <c r="A1207" s="41"/>
      <c r="B1207" s="42"/>
      <c r="C1207" s="278" t="s">
        <v>4159</v>
      </c>
      <c r="D1207" s="278" t="s">
        <v>681</v>
      </c>
      <c r="E1207" s="279" t="s">
        <v>4160</v>
      </c>
      <c r="F1207" s="280" t="s">
        <v>4161</v>
      </c>
      <c r="G1207" s="281" t="s">
        <v>258</v>
      </c>
      <c r="H1207" s="282">
        <v>91.686000000000007</v>
      </c>
      <c r="I1207" s="283"/>
      <c r="J1207" s="284">
        <f>ROUND(I1207*H1207,2)</f>
        <v>0</v>
      </c>
      <c r="K1207" s="280" t="s">
        <v>215</v>
      </c>
      <c r="L1207" s="285"/>
      <c r="M1207" s="286" t="s">
        <v>19</v>
      </c>
      <c r="N1207" s="287" t="s">
        <v>42</v>
      </c>
      <c r="O1207" s="87"/>
      <c r="P1207" s="225">
        <f>O1207*H1207</f>
        <v>0</v>
      </c>
      <c r="Q1207" s="225">
        <v>0.00029999999999999997</v>
      </c>
      <c r="R1207" s="225">
        <f>Q1207*H1207</f>
        <v>0.0275058</v>
      </c>
      <c r="S1207" s="225">
        <v>0</v>
      </c>
      <c r="T1207" s="226">
        <f>S1207*H1207</f>
        <v>0</v>
      </c>
      <c r="U1207" s="41"/>
      <c r="V1207" s="41"/>
      <c r="W1207" s="41"/>
      <c r="X1207" s="41"/>
      <c r="Y1207" s="41"/>
      <c r="Z1207" s="41"/>
      <c r="AA1207" s="41"/>
      <c r="AB1207" s="41"/>
      <c r="AC1207" s="41"/>
      <c r="AD1207" s="41"/>
      <c r="AE1207" s="41"/>
      <c r="AR1207" s="227" t="s">
        <v>417</v>
      </c>
      <c r="AT1207" s="227" t="s">
        <v>681</v>
      </c>
      <c r="AU1207" s="227" t="s">
        <v>81</v>
      </c>
      <c r="AY1207" s="20" t="s">
        <v>209</v>
      </c>
      <c r="BE1207" s="228">
        <f>IF(N1207="základní",J1207,0)</f>
        <v>0</v>
      </c>
      <c r="BF1207" s="228">
        <f>IF(N1207="snížená",J1207,0)</f>
        <v>0</v>
      </c>
      <c r="BG1207" s="228">
        <f>IF(N1207="zákl. přenesená",J1207,0)</f>
        <v>0</v>
      </c>
      <c r="BH1207" s="228">
        <f>IF(N1207="sníž. přenesená",J1207,0)</f>
        <v>0</v>
      </c>
      <c r="BI1207" s="228">
        <f>IF(N1207="nulová",J1207,0)</f>
        <v>0</v>
      </c>
      <c r="BJ1207" s="20" t="s">
        <v>79</v>
      </c>
      <c r="BK1207" s="228">
        <f>ROUND(I1207*H1207,2)</f>
        <v>0</v>
      </c>
      <c r="BL1207" s="20" t="s">
        <v>304</v>
      </c>
      <c r="BM1207" s="227" t="s">
        <v>4162</v>
      </c>
    </row>
    <row r="1208" s="14" customFormat="1">
      <c r="A1208" s="14"/>
      <c r="B1208" s="245"/>
      <c r="C1208" s="246"/>
      <c r="D1208" s="236" t="s">
        <v>220</v>
      </c>
      <c r="E1208" s="246"/>
      <c r="F1208" s="248" t="s">
        <v>4163</v>
      </c>
      <c r="G1208" s="246"/>
      <c r="H1208" s="249">
        <v>91.686000000000007</v>
      </c>
      <c r="I1208" s="250"/>
      <c r="J1208" s="246"/>
      <c r="K1208" s="246"/>
      <c r="L1208" s="251"/>
      <c r="M1208" s="252"/>
      <c r="N1208" s="253"/>
      <c r="O1208" s="253"/>
      <c r="P1208" s="253"/>
      <c r="Q1208" s="253"/>
      <c r="R1208" s="253"/>
      <c r="S1208" s="253"/>
      <c r="T1208" s="25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T1208" s="255" t="s">
        <v>220</v>
      </c>
      <c r="AU1208" s="255" t="s">
        <v>81</v>
      </c>
      <c r="AV1208" s="14" t="s">
        <v>81</v>
      </c>
      <c r="AW1208" s="14" t="s">
        <v>4</v>
      </c>
      <c r="AX1208" s="14" t="s">
        <v>79</v>
      </c>
      <c r="AY1208" s="255" t="s">
        <v>209</v>
      </c>
    </row>
    <row r="1209" s="2" customFormat="1" ht="24.15" customHeight="1">
      <c r="A1209" s="41"/>
      <c r="B1209" s="42"/>
      <c r="C1209" s="216" t="s">
        <v>4164</v>
      </c>
      <c r="D1209" s="216" t="s">
        <v>211</v>
      </c>
      <c r="E1209" s="217" t="s">
        <v>4165</v>
      </c>
      <c r="F1209" s="218" t="s">
        <v>4166</v>
      </c>
      <c r="G1209" s="219" t="s">
        <v>659</v>
      </c>
      <c r="H1209" s="220">
        <v>0.85799999999999998</v>
      </c>
      <c r="I1209" s="221"/>
      <c r="J1209" s="222">
        <f>ROUND(I1209*H1209,2)</f>
        <v>0</v>
      </c>
      <c r="K1209" s="218" t="s">
        <v>215</v>
      </c>
      <c r="L1209" s="47"/>
      <c r="M1209" s="223" t="s">
        <v>19</v>
      </c>
      <c r="N1209" s="224" t="s">
        <v>42</v>
      </c>
      <c r="O1209" s="87"/>
      <c r="P1209" s="225">
        <f>O1209*H1209</f>
        <v>0</v>
      </c>
      <c r="Q1209" s="225">
        <v>0</v>
      </c>
      <c r="R1209" s="225">
        <f>Q1209*H1209</f>
        <v>0</v>
      </c>
      <c r="S1209" s="225">
        <v>0</v>
      </c>
      <c r="T1209" s="226">
        <f>S1209*H1209</f>
        <v>0</v>
      </c>
      <c r="U1209" s="41"/>
      <c r="V1209" s="41"/>
      <c r="W1209" s="41"/>
      <c r="X1209" s="41"/>
      <c r="Y1209" s="41"/>
      <c r="Z1209" s="41"/>
      <c r="AA1209" s="41"/>
      <c r="AB1209" s="41"/>
      <c r="AC1209" s="41"/>
      <c r="AD1209" s="41"/>
      <c r="AE1209" s="41"/>
      <c r="AR1209" s="227" t="s">
        <v>304</v>
      </c>
      <c r="AT1209" s="227" t="s">
        <v>211</v>
      </c>
      <c r="AU1209" s="227" t="s">
        <v>81</v>
      </c>
      <c r="AY1209" s="20" t="s">
        <v>209</v>
      </c>
      <c r="BE1209" s="228">
        <f>IF(N1209="základní",J1209,0)</f>
        <v>0</v>
      </c>
      <c r="BF1209" s="228">
        <f>IF(N1209="snížená",J1209,0)</f>
        <v>0</v>
      </c>
      <c r="BG1209" s="228">
        <f>IF(N1209="zákl. přenesená",J1209,0)</f>
        <v>0</v>
      </c>
      <c r="BH1209" s="228">
        <f>IF(N1209="sníž. přenesená",J1209,0)</f>
        <v>0</v>
      </c>
      <c r="BI1209" s="228">
        <f>IF(N1209="nulová",J1209,0)</f>
        <v>0</v>
      </c>
      <c r="BJ1209" s="20" t="s">
        <v>79</v>
      </c>
      <c r="BK1209" s="228">
        <f>ROUND(I1209*H1209,2)</f>
        <v>0</v>
      </c>
      <c r="BL1209" s="20" t="s">
        <v>304</v>
      </c>
      <c r="BM1209" s="227" t="s">
        <v>4167</v>
      </c>
    </row>
    <row r="1210" s="2" customFormat="1">
      <c r="A1210" s="41"/>
      <c r="B1210" s="42"/>
      <c r="C1210" s="43"/>
      <c r="D1210" s="229" t="s">
        <v>218</v>
      </c>
      <c r="E1210" s="43"/>
      <c r="F1210" s="230" t="s">
        <v>4168</v>
      </c>
      <c r="G1210" s="43"/>
      <c r="H1210" s="43"/>
      <c r="I1210" s="231"/>
      <c r="J1210" s="43"/>
      <c r="K1210" s="43"/>
      <c r="L1210" s="47"/>
      <c r="M1210" s="232"/>
      <c r="N1210" s="233"/>
      <c r="O1210" s="87"/>
      <c r="P1210" s="87"/>
      <c r="Q1210" s="87"/>
      <c r="R1210" s="87"/>
      <c r="S1210" s="87"/>
      <c r="T1210" s="88"/>
      <c r="U1210" s="41"/>
      <c r="V1210" s="41"/>
      <c r="W1210" s="41"/>
      <c r="X1210" s="41"/>
      <c r="Y1210" s="41"/>
      <c r="Z1210" s="41"/>
      <c r="AA1210" s="41"/>
      <c r="AB1210" s="41"/>
      <c r="AC1210" s="41"/>
      <c r="AD1210" s="41"/>
      <c r="AE1210" s="41"/>
      <c r="AT1210" s="20" t="s">
        <v>218</v>
      </c>
      <c r="AU1210" s="20" t="s">
        <v>81</v>
      </c>
    </row>
    <row r="1211" s="12" customFormat="1" ht="22.8" customHeight="1">
      <c r="A1211" s="12"/>
      <c r="B1211" s="200"/>
      <c r="C1211" s="201"/>
      <c r="D1211" s="202" t="s">
        <v>70</v>
      </c>
      <c r="E1211" s="214" t="s">
        <v>4169</v>
      </c>
      <c r="F1211" s="214" t="s">
        <v>4170</v>
      </c>
      <c r="G1211" s="201"/>
      <c r="H1211" s="201"/>
      <c r="I1211" s="204"/>
      <c r="J1211" s="215">
        <f>BK1211</f>
        <v>0</v>
      </c>
      <c r="K1211" s="201"/>
      <c r="L1211" s="206"/>
      <c r="M1211" s="207"/>
      <c r="N1211" s="208"/>
      <c r="O1211" s="208"/>
      <c r="P1211" s="209">
        <f>SUM(P1212:P1289)</f>
        <v>0</v>
      </c>
      <c r="Q1211" s="208"/>
      <c r="R1211" s="209">
        <f>SUM(R1212:R1289)</f>
        <v>2.6601401000000005</v>
      </c>
      <c r="S1211" s="208"/>
      <c r="T1211" s="210">
        <f>SUM(T1212:T1289)</f>
        <v>0</v>
      </c>
      <c r="U1211" s="12"/>
      <c r="V1211" s="12"/>
      <c r="W1211" s="12"/>
      <c r="X1211" s="12"/>
      <c r="Y1211" s="12"/>
      <c r="Z1211" s="12"/>
      <c r="AA1211" s="12"/>
      <c r="AB1211" s="12"/>
      <c r="AC1211" s="12"/>
      <c r="AD1211" s="12"/>
      <c r="AE1211" s="12"/>
      <c r="AR1211" s="211" t="s">
        <v>81</v>
      </c>
      <c r="AT1211" s="212" t="s">
        <v>70</v>
      </c>
      <c r="AU1211" s="212" t="s">
        <v>79</v>
      </c>
      <c r="AY1211" s="211" t="s">
        <v>209</v>
      </c>
      <c r="BK1211" s="213">
        <f>SUM(BK1212:BK1289)</f>
        <v>0</v>
      </c>
    </row>
    <row r="1212" s="2" customFormat="1" ht="16.5" customHeight="1">
      <c r="A1212" s="41"/>
      <c r="B1212" s="42"/>
      <c r="C1212" s="216" t="s">
        <v>4171</v>
      </c>
      <c r="D1212" s="216" t="s">
        <v>211</v>
      </c>
      <c r="E1212" s="217" t="s">
        <v>4172</v>
      </c>
      <c r="F1212" s="218" t="s">
        <v>4173</v>
      </c>
      <c r="G1212" s="219" t="s">
        <v>258</v>
      </c>
      <c r="H1212" s="220">
        <v>29</v>
      </c>
      <c r="I1212" s="221"/>
      <c r="J1212" s="222">
        <f>ROUND(I1212*H1212,2)</f>
        <v>0</v>
      </c>
      <c r="K1212" s="218" t="s">
        <v>215</v>
      </c>
      <c r="L1212" s="47"/>
      <c r="M1212" s="223" t="s">
        <v>19</v>
      </c>
      <c r="N1212" s="224" t="s">
        <v>42</v>
      </c>
      <c r="O1212" s="87"/>
      <c r="P1212" s="225">
        <f>O1212*H1212</f>
        <v>0</v>
      </c>
      <c r="Q1212" s="225">
        <v>0.00088000000000000003</v>
      </c>
      <c r="R1212" s="225">
        <f>Q1212*H1212</f>
        <v>0.025520000000000001</v>
      </c>
      <c r="S1212" s="225">
        <v>0</v>
      </c>
      <c r="T1212" s="226">
        <f>S1212*H1212</f>
        <v>0</v>
      </c>
      <c r="U1212" s="41"/>
      <c r="V1212" s="41"/>
      <c r="W1212" s="41"/>
      <c r="X1212" s="41"/>
      <c r="Y1212" s="41"/>
      <c r="Z1212" s="41"/>
      <c r="AA1212" s="41"/>
      <c r="AB1212" s="41"/>
      <c r="AC1212" s="41"/>
      <c r="AD1212" s="41"/>
      <c r="AE1212" s="41"/>
      <c r="AR1212" s="227" t="s">
        <v>304</v>
      </c>
      <c r="AT1212" s="227" t="s">
        <v>211</v>
      </c>
      <c r="AU1212" s="227" t="s">
        <v>81</v>
      </c>
      <c r="AY1212" s="20" t="s">
        <v>209</v>
      </c>
      <c r="BE1212" s="228">
        <f>IF(N1212="základní",J1212,0)</f>
        <v>0</v>
      </c>
      <c r="BF1212" s="228">
        <f>IF(N1212="snížená",J1212,0)</f>
        <v>0</v>
      </c>
      <c r="BG1212" s="228">
        <f>IF(N1212="zákl. přenesená",J1212,0)</f>
        <v>0</v>
      </c>
      <c r="BH1212" s="228">
        <f>IF(N1212="sníž. přenesená",J1212,0)</f>
        <v>0</v>
      </c>
      <c r="BI1212" s="228">
        <f>IF(N1212="nulová",J1212,0)</f>
        <v>0</v>
      </c>
      <c r="BJ1212" s="20" t="s">
        <v>79</v>
      </c>
      <c r="BK1212" s="228">
        <f>ROUND(I1212*H1212,2)</f>
        <v>0</v>
      </c>
      <c r="BL1212" s="20" t="s">
        <v>304</v>
      </c>
      <c r="BM1212" s="227" t="s">
        <v>4174</v>
      </c>
    </row>
    <row r="1213" s="2" customFormat="1">
      <c r="A1213" s="41"/>
      <c r="B1213" s="42"/>
      <c r="C1213" s="43"/>
      <c r="D1213" s="229" t="s">
        <v>218</v>
      </c>
      <c r="E1213" s="43"/>
      <c r="F1213" s="230" t="s">
        <v>4175</v>
      </c>
      <c r="G1213" s="43"/>
      <c r="H1213" s="43"/>
      <c r="I1213" s="231"/>
      <c r="J1213" s="43"/>
      <c r="K1213" s="43"/>
      <c r="L1213" s="47"/>
      <c r="M1213" s="232"/>
      <c r="N1213" s="233"/>
      <c r="O1213" s="87"/>
      <c r="P1213" s="87"/>
      <c r="Q1213" s="87"/>
      <c r="R1213" s="87"/>
      <c r="S1213" s="87"/>
      <c r="T1213" s="88"/>
      <c r="U1213" s="41"/>
      <c r="V1213" s="41"/>
      <c r="W1213" s="41"/>
      <c r="X1213" s="41"/>
      <c r="Y1213" s="41"/>
      <c r="Z1213" s="41"/>
      <c r="AA1213" s="41"/>
      <c r="AB1213" s="41"/>
      <c r="AC1213" s="41"/>
      <c r="AD1213" s="41"/>
      <c r="AE1213" s="41"/>
      <c r="AT1213" s="20" t="s">
        <v>218</v>
      </c>
      <c r="AU1213" s="20" t="s">
        <v>81</v>
      </c>
    </row>
    <row r="1214" s="13" customFormat="1">
      <c r="A1214" s="13"/>
      <c r="B1214" s="234"/>
      <c r="C1214" s="235"/>
      <c r="D1214" s="236" t="s">
        <v>220</v>
      </c>
      <c r="E1214" s="237" t="s">
        <v>19</v>
      </c>
      <c r="F1214" s="238" t="s">
        <v>3165</v>
      </c>
      <c r="G1214" s="235"/>
      <c r="H1214" s="237" t="s">
        <v>19</v>
      </c>
      <c r="I1214" s="239"/>
      <c r="J1214" s="235"/>
      <c r="K1214" s="235"/>
      <c r="L1214" s="240"/>
      <c r="M1214" s="241"/>
      <c r="N1214" s="242"/>
      <c r="O1214" s="242"/>
      <c r="P1214" s="242"/>
      <c r="Q1214" s="242"/>
      <c r="R1214" s="242"/>
      <c r="S1214" s="242"/>
      <c r="T1214" s="243"/>
      <c r="U1214" s="13"/>
      <c r="V1214" s="13"/>
      <c r="W1214" s="13"/>
      <c r="X1214" s="13"/>
      <c r="Y1214" s="13"/>
      <c r="Z1214" s="13"/>
      <c r="AA1214" s="13"/>
      <c r="AB1214" s="13"/>
      <c r="AC1214" s="13"/>
      <c r="AD1214" s="13"/>
      <c r="AE1214" s="13"/>
      <c r="AT1214" s="244" t="s">
        <v>220</v>
      </c>
      <c r="AU1214" s="244" t="s">
        <v>81</v>
      </c>
      <c r="AV1214" s="13" t="s">
        <v>79</v>
      </c>
      <c r="AW1214" s="13" t="s">
        <v>32</v>
      </c>
      <c r="AX1214" s="13" t="s">
        <v>71</v>
      </c>
      <c r="AY1214" s="244" t="s">
        <v>209</v>
      </c>
    </row>
    <row r="1215" s="13" customFormat="1">
      <c r="A1215" s="13"/>
      <c r="B1215" s="234"/>
      <c r="C1215" s="235"/>
      <c r="D1215" s="236" t="s">
        <v>220</v>
      </c>
      <c r="E1215" s="237" t="s">
        <v>19</v>
      </c>
      <c r="F1215" s="238" t="s">
        <v>3476</v>
      </c>
      <c r="G1215" s="235"/>
      <c r="H1215" s="237" t="s">
        <v>19</v>
      </c>
      <c r="I1215" s="239"/>
      <c r="J1215" s="235"/>
      <c r="K1215" s="235"/>
      <c r="L1215" s="240"/>
      <c r="M1215" s="241"/>
      <c r="N1215" s="242"/>
      <c r="O1215" s="242"/>
      <c r="P1215" s="242"/>
      <c r="Q1215" s="242"/>
      <c r="R1215" s="242"/>
      <c r="S1215" s="242"/>
      <c r="T1215" s="243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T1215" s="244" t="s">
        <v>220</v>
      </c>
      <c r="AU1215" s="244" t="s">
        <v>81</v>
      </c>
      <c r="AV1215" s="13" t="s">
        <v>79</v>
      </c>
      <c r="AW1215" s="13" t="s">
        <v>32</v>
      </c>
      <c r="AX1215" s="13" t="s">
        <v>71</v>
      </c>
      <c r="AY1215" s="244" t="s">
        <v>209</v>
      </c>
    </row>
    <row r="1216" s="14" customFormat="1">
      <c r="A1216" s="14"/>
      <c r="B1216" s="245"/>
      <c r="C1216" s="246"/>
      <c r="D1216" s="236" t="s">
        <v>220</v>
      </c>
      <c r="E1216" s="247" t="s">
        <v>19</v>
      </c>
      <c r="F1216" s="248" t="s">
        <v>3833</v>
      </c>
      <c r="G1216" s="246"/>
      <c r="H1216" s="249">
        <v>17.800000000000001</v>
      </c>
      <c r="I1216" s="250"/>
      <c r="J1216" s="246"/>
      <c r="K1216" s="246"/>
      <c r="L1216" s="251"/>
      <c r="M1216" s="252"/>
      <c r="N1216" s="253"/>
      <c r="O1216" s="253"/>
      <c r="P1216" s="253"/>
      <c r="Q1216" s="253"/>
      <c r="R1216" s="253"/>
      <c r="S1216" s="253"/>
      <c r="T1216" s="25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T1216" s="255" t="s">
        <v>220</v>
      </c>
      <c r="AU1216" s="255" t="s">
        <v>81</v>
      </c>
      <c r="AV1216" s="14" t="s">
        <v>81</v>
      </c>
      <c r="AW1216" s="14" t="s">
        <v>32</v>
      </c>
      <c r="AX1216" s="14" t="s">
        <v>71</v>
      </c>
      <c r="AY1216" s="255" t="s">
        <v>209</v>
      </c>
    </row>
    <row r="1217" s="13" customFormat="1">
      <c r="A1217" s="13"/>
      <c r="B1217" s="234"/>
      <c r="C1217" s="235"/>
      <c r="D1217" s="236" t="s">
        <v>220</v>
      </c>
      <c r="E1217" s="237" t="s">
        <v>19</v>
      </c>
      <c r="F1217" s="238" t="s">
        <v>3834</v>
      </c>
      <c r="G1217" s="235"/>
      <c r="H1217" s="237" t="s">
        <v>19</v>
      </c>
      <c r="I1217" s="239"/>
      <c r="J1217" s="235"/>
      <c r="K1217" s="235"/>
      <c r="L1217" s="240"/>
      <c r="M1217" s="241"/>
      <c r="N1217" s="242"/>
      <c r="O1217" s="242"/>
      <c r="P1217" s="242"/>
      <c r="Q1217" s="242"/>
      <c r="R1217" s="242"/>
      <c r="S1217" s="242"/>
      <c r="T1217" s="243"/>
      <c r="U1217" s="13"/>
      <c r="V1217" s="13"/>
      <c r="W1217" s="13"/>
      <c r="X1217" s="13"/>
      <c r="Y1217" s="13"/>
      <c r="Z1217" s="13"/>
      <c r="AA1217" s="13"/>
      <c r="AB1217" s="13"/>
      <c r="AC1217" s="13"/>
      <c r="AD1217" s="13"/>
      <c r="AE1217" s="13"/>
      <c r="AT1217" s="244" t="s">
        <v>220</v>
      </c>
      <c r="AU1217" s="244" t="s">
        <v>81</v>
      </c>
      <c r="AV1217" s="13" t="s">
        <v>79</v>
      </c>
      <c r="AW1217" s="13" t="s">
        <v>32</v>
      </c>
      <c r="AX1217" s="13" t="s">
        <v>71</v>
      </c>
      <c r="AY1217" s="244" t="s">
        <v>209</v>
      </c>
    </row>
    <row r="1218" s="13" customFormat="1">
      <c r="A1218" s="13"/>
      <c r="B1218" s="234"/>
      <c r="C1218" s="235"/>
      <c r="D1218" s="236" t="s">
        <v>220</v>
      </c>
      <c r="E1218" s="237" t="s">
        <v>19</v>
      </c>
      <c r="F1218" s="238" t="s">
        <v>3828</v>
      </c>
      <c r="G1218" s="235"/>
      <c r="H1218" s="237" t="s">
        <v>19</v>
      </c>
      <c r="I1218" s="239"/>
      <c r="J1218" s="235"/>
      <c r="K1218" s="235"/>
      <c r="L1218" s="240"/>
      <c r="M1218" s="241"/>
      <c r="N1218" s="242"/>
      <c r="O1218" s="242"/>
      <c r="P1218" s="242"/>
      <c r="Q1218" s="242"/>
      <c r="R1218" s="242"/>
      <c r="S1218" s="242"/>
      <c r="T1218" s="243"/>
      <c r="U1218" s="13"/>
      <c r="V1218" s="13"/>
      <c r="W1218" s="13"/>
      <c r="X1218" s="13"/>
      <c r="Y1218" s="13"/>
      <c r="Z1218" s="13"/>
      <c r="AA1218" s="13"/>
      <c r="AB1218" s="13"/>
      <c r="AC1218" s="13"/>
      <c r="AD1218" s="13"/>
      <c r="AE1218" s="13"/>
      <c r="AT1218" s="244" t="s">
        <v>220</v>
      </c>
      <c r="AU1218" s="244" t="s">
        <v>81</v>
      </c>
      <c r="AV1218" s="13" t="s">
        <v>79</v>
      </c>
      <c r="AW1218" s="13" t="s">
        <v>32</v>
      </c>
      <c r="AX1218" s="13" t="s">
        <v>71</v>
      </c>
      <c r="AY1218" s="244" t="s">
        <v>209</v>
      </c>
    </row>
    <row r="1219" s="14" customFormat="1">
      <c r="A1219" s="14"/>
      <c r="B1219" s="245"/>
      <c r="C1219" s="246"/>
      <c r="D1219" s="236" t="s">
        <v>220</v>
      </c>
      <c r="E1219" s="247" t="s">
        <v>19</v>
      </c>
      <c r="F1219" s="248" t="s">
        <v>3835</v>
      </c>
      <c r="G1219" s="246"/>
      <c r="H1219" s="249">
        <v>7.8399999999999999</v>
      </c>
      <c r="I1219" s="250"/>
      <c r="J1219" s="246"/>
      <c r="K1219" s="246"/>
      <c r="L1219" s="251"/>
      <c r="M1219" s="252"/>
      <c r="N1219" s="253"/>
      <c r="O1219" s="253"/>
      <c r="P1219" s="253"/>
      <c r="Q1219" s="253"/>
      <c r="R1219" s="253"/>
      <c r="S1219" s="253"/>
      <c r="T1219" s="25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T1219" s="255" t="s">
        <v>220</v>
      </c>
      <c r="AU1219" s="255" t="s">
        <v>81</v>
      </c>
      <c r="AV1219" s="14" t="s">
        <v>81</v>
      </c>
      <c r="AW1219" s="14" t="s">
        <v>32</v>
      </c>
      <c r="AX1219" s="14" t="s">
        <v>71</v>
      </c>
      <c r="AY1219" s="255" t="s">
        <v>209</v>
      </c>
    </row>
    <row r="1220" s="13" customFormat="1">
      <c r="A1220" s="13"/>
      <c r="B1220" s="234"/>
      <c r="C1220" s="235"/>
      <c r="D1220" s="236" t="s">
        <v>220</v>
      </c>
      <c r="E1220" s="237" t="s">
        <v>19</v>
      </c>
      <c r="F1220" s="238" t="s">
        <v>3553</v>
      </c>
      <c r="G1220" s="235"/>
      <c r="H1220" s="237" t="s">
        <v>19</v>
      </c>
      <c r="I1220" s="239"/>
      <c r="J1220" s="235"/>
      <c r="K1220" s="235"/>
      <c r="L1220" s="240"/>
      <c r="M1220" s="241"/>
      <c r="N1220" s="242"/>
      <c r="O1220" s="242"/>
      <c r="P1220" s="242"/>
      <c r="Q1220" s="242"/>
      <c r="R1220" s="242"/>
      <c r="S1220" s="242"/>
      <c r="T1220" s="243"/>
      <c r="U1220" s="13"/>
      <c r="V1220" s="13"/>
      <c r="W1220" s="13"/>
      <c r="X1220" s="13"/>
      <c r="Y1220" s="13"/>
      <c r="Z1220" s="13"/>
      <c r="AA1220" s="13"/>
      <c r="AB1220" s="13"/>
      <c r="AC1220" s="13"/>
      <c r="AD1220" s="13"/>
      <c r="AE1220" s="13"/>
      <c r="AT1220" s="244" t="s">
        <v>220</v>
      </c>
      <c r="AU1220" s="244" t="s">
        <v>81</v>
      </c>
      <c r="AV1220" s="13" t="s">
        <v>79</v>
      </c>
      <c r="AW1220" s="13" t="s">
        <v>32</v>
      </c>
      <c r="AX1220" s="13" t="s">
        <v>71</v>
      </c>
      <c r="AY1220" s="244" t="s">
        <v>209</v>
      </c>
    </row>
    <row r="1221" s="14" customFormat="1">
      <c r="A1221" s="14"/>
      <c r="B1221" s="245"/>
      <c r="C1221" s="246"/>
      <c r="D1221" s="236" t="s">
        <v>220</v>
      </c>
      <c r="E1221" s="247" t="s">
        <v>19</v>
      </c>
      <c r="F1221" s="248" t="s">
        <v>3554</v>
      </c>
      <c r="G1221" s="246"/>
      <c r="H1221" s="249">
        <v>3.3599999999999999</v>
      </c>
      <c r="I1221" s="250"/>
      <c r="J1221" s="246"/>
      <c r="K1221" s="246"/>
      <c r="L1221" s="251"/>
      <c r="M1221" s="252"/>
      <c r="N1221" s="253"/>
      <c r="O1221" s="253"/>
      <c r="P1221" s="253"/>
      <c r="Q1221" s="253"/>
      <c r="R1221" s="253"/>
      <c r="S1221" s="253"/>
      <c r="T1221" s="25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T1221" s="255" t="s">
        <v>220</v>
      </c>
      <c r="AU1221" s="255" t="s">
        <v>81</v>
      </c>
      <c r="AV1221" s="14" t="s">
        <v>81</v>
      </c>
      <c r="AW1221" s="14" t="s">
        <v>32</v>
      </c>
      <c r="AX1221" s="14" t="s">
        <v>71</v>
      </c>
      <c r="AY1221" s="255" t="s">
        <v>209</v>
      </c>
    </row>
    <row r="1222" s="15" customFormat="1">
      <c r="A1222" s="15"/>
      <c r="B1222" s="256"/>
      <c r="C1222" s="257"/>
      <c r="D1222" s="236" t="s">
        <v>220</v>
      </c>
      <c r="E1222" s="258" t="s">
        <v>19</v>
      </c>
      <c r="F1222" s="259" t="s">
        <v>271</v>
      </c>
      <c r="G1222" s="257"/>
      <c r="H1222" s="260">
        <v>29</v>
      </c>
      <c r="I1222" s="261"/>
      <c r="J1222" s="257"/>
      <c r="K1222" s="257"/>
      <c r="L1222" s="262"/>
      <c r="M1222" s="263"/>
      <c r="N1222" s="264"/>
      <c r="O1222" s="264"/>
      <c r="P1222" s="264"/>
      <c r="Q1222" s="264"/>
      <c r="R1222" s="264"/>
      <c r="S1222" s="264"/>
      <c r="T1222" s="265"/>
      <c r="U1222" s="15"/>
      <c r="V1222" s="15"/>
      <c r="W1222" s="15"/>
      <c r="X1222" s="15"/>
      <c r="Y1222" s="15"/>
      <c r="Z1222" s="15"/>
      <c r="AA1222" s="15"/>
      <c r="AB1222" s="15"/>
      <c r="AC1222" s="15"/>
      <c r="AD1222" s="15"/>
      <c r="AE1222" s="15"/>
      <c r="AT1222" s="266" t="s">
        <v>220</v>
      </c>
      <c r="AU1222" s="266" t="s">
        <v>81</v>
      </c>
      <c r="AV1222" s="15" t="s">
        <v>216</v>
      </c>
      <c r="AW1222" s="15" t="s">
        <v>32</v>
      </c>
      <c r="AX1222" s="15" t="s">
        <v>79</v>
      </c>
      <c r="AY1222" s="266" t="s">
        <v>209</v>
      </c>
    </row>
    <row r="1223" s="2" customFormat="1" ht="24.15" customHeight="1">
      <c r="A1223" s="41"/>
      <c r="B1223" s="42"/>
      <c r="C1223" s="278" t="s">
        <v>4176</v>
      </c>
      <c r="D1223" s="278" t="s">
        <v>681</v>
      </c>
      <c r="E1223" s="279" t="s">
        <v>4070</v>
      </c>
      <c r="F1223" s="280" t="s">
        <v>4071</v>
      </c>
      <c r="G1223" s="281" t="s">
        <v>258</v>
      </c>
      <c r="H1223" s="282">
        <v>34.799999999999997</v>
      </c>
      <c r="I1223" s="283"/>
      <c r="J1223" s="284">
        <f>ROUND(I1223*H1223,2)</f>
        <v>0</v>
      </c>
      <c r="K1223" s="280" t="s">
        <v>215</v>
      </c>
      <c r="L1223" s="285"/>
      <c r="M1223" s="286" t="s">
        <v>19</v>
      </c>
      <c r="N1223" s="287" t="s">
        <v>42</v>
      </c>
      <c r="O1223" s="87"/>
      <c r="P1223" s="225">
        <f>O1223*H1223</f>
        <v>0</v>
      </c>
      <c r="Q1223" s="225">
        <v>0.0047000000000000002</v>
      </c>
      <c r="R1223" s="225">
        <f>Q1223*H1223</f>
        <v>0.16355999999999998</v>
      </c>
      <c r="S1223" s="225">
        <v>0</v>
      </c>
      <c r="T1223" s="226">
        <f>S1223*H1223</f>
        <v>0</v>
      </c>
      <c r="U1223" s="41"/>
      <c r="V1223" s="41"/>
      <c r="W1223" s="41"/>
      <c r="X1223" s="41"/>
      <c r="Y1223" s="41"/>
      <c r="Z1223" s="41"/>
      <c r="AA1223" s="41"/>
      <c r="AB1223" s="41"/>
      <c r="AC1223" s="41"/>
      <c r="AD1223" s="41"/>
      <c r="AE1223" s="41"/>
      <c r="AR1223" s="227" t="s">
        <v>417</v>
      </c>
      <c r="AT1223" s="227" t="s">
        <v>681</v>
      </c>
      <c r="AU1223" s="227" t="s">
        <v>81</v>
      </c>
      <c r="AY1223" s="20" t="s">
        <v>209</v>
      </c>
      <c r="BE1223" s="228">
        <f>IF(N1223="základní",J1223,0)</f>
        <v>0</v>
      </c>
      <c r="BF1223" s="228">
        <f>IF(N1223="snížená",J1223,0)</f>
        <v>0</v>
      </c>
      <c r="BG1223" s="228">
        <f>IF(N1223="zákl. přenesená",J1223,0)</f>
        <v>0</v>
      </c>
      <c r="BH1223" s="228">
        <f>IF(N1223="sníž. přenesená",J1223,0)</f>
        <v>0</v>
      </c>
      <c r="BI1223" s="228">
        <f>IF(N1223="nulová",J1223,0)</f>
        <v>0</v>
      </c>
      <c r="BJ1223" s="20" t="s">
        <v>79</v>
      </c>
      <c r="BK1223" s="228">
        <f>ROUND(I1223*H1223,2)</f>
        <v>0</v>
      </c>
      <c r="BL1223" s="20" t="s">
        <v>304</v>
      </c>
      <c r="BM1223" s="227" t="s">
        <v>4177</v>
      </c>
    </row>
    <row r="1224" s="14" customFormat="1">
      <c r="A1224" s="14"/>
      <c r="B1224" s="245"/>
      <c r="C1224" s="246"/>
      <c r="D1224" s="236" t="s">
        <v>220</v>
      </c>
      <c r="E1224" s="246"/>
      <c r="F1224" s="248" t="s">
        <v>4178</v>
      </c>
      <c r="G1224" s="246"/>
      <c r="H1224" s="249">
        <v>34.799999999999997</v>
      </c>
      <c r="I1224" s="250"/>
      <c r="J1224" s="246"/>
      <c r="K1224" s="246"/>
      <c r="L1224" s="251"/>
      <c r="M1224" s="252"/>
      <c r="N1224" s="253"/>
      <c r="O1224" s="253"/>
      <c r="P1224" s="253"/>
      <c r="Q1224" s="253"/>
      <c r="R1224" s="253"/>
      <c r="S1224" s="253"/>
      <c r="T1224" s="25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T1224" s="255" t="s">
        <v>220</v>
      </c>
      <c r="AU1224" s="255" t="s">
        <v>81</v>
      </c>
      <c r="AV1224" s="14" t="s">
        <v>81</v>
      </c>
      <c r="AW1224" s="14" t="s">
        <v>4</v>
      </c>
      <c r="AX1224" s="14" t="s">
        <v>79</v>
      </c>
      <c r="AY1224" s="255" t="s">
        <v>209</v>
      </c>
    </row>
    <row r="1225" s="2" customFormat="1" ht="24.15" customHeight="1">
      <c r="A1225" s="41"/>
      <c r="B1225" s="42"/>
      <c r="C1225" s="216" t="s">
        <v>4179</v>
      </c>
      <c r="D1225" s="216" t="s">
        <v>211</v>
      </c>
      <c r="E1225" s="217" t="s">
        <v>4180</v>
      </c>
      <c r="F1225" s="218" t="s">
        <v>4181</v>
      </c>
      <c r="G1225" s="219" t="s">
        <v>258</v>
      </c>
      <c r="H1225" s="220">
        <v>24.431999999999999</v>
      </c>
      <c r="I1225" s="221"/>
      <c r="J1225" s="222">
        <f>ROUND(I1225*H1225,2)</f>
        <v>0</v>
      </c>
      <c r="K1225" s="218" t="s">
        <v>215</v>
      </c>
      <c r="L1225" s="47"/>
      <c r="M1225" s="223" t="s">
        <v>19</v>
      </c>
      <c r="N1225" s="224" t="s">
        <v>42</v>
      </c>
      <c r="O1225" s="87"/>
      <c r="P1225" s="225">
        <f>O1225*H1225</f>
        <v>0</v>
      </c>
      <c r="Q1225" s="225">
        <v>0</v>
      </c>
      <c r="R1225" s="225">
        <f>Q1225*H1225</f>
        <v>0</v>
      </c>
      <c r="S1225" s="225">
        <v>0</v>
      </c>
      <c r="T1225" s="226">
        <f>S1225*H1225</f>
        <v>0</v>
      </c>
      <c r="U1225" s="41"/>
      <c r="V1225" s="41"/>
      <c r="W1225" s="41"/>
      <c r="X1225" s="41"/>
      <c r="Y1225" s="41"/>
      <c r="Z1225" s="41"/>
      <c r="AA1225" s="41"/>
      <c r="AB1225" s="41"/>
      <c r="AC1225" s="41"/>
      <c r="AD1225" s="41"/>
      <c r="AE1225" s="41"/>
      <c r="AR1225" s="227" t="s">
        <v>304</v>
      </c>
      <c r="AT1225" s="227" t="s">
        <v>211</v>
      </c>
      <c r="AU1225" s="227" t="s">
        <v>81</v>
      </c>
      <c r="AY1225" s="20" t="s">
        <v>209</v>
      </c>
      <c r="BE1225" s="228">
        <f>IF(N1225="základní",J1225,0)</f>
        <v>0</v>
      </c>
      <c r="BF1225" s="228">
        <f>IF(N1225="snížená",J1225,0)</f>
        <v>0</v>
      </c>
      <c r="BG1225" s="228">
        <f>IF(N1225="zákl. přenesená",J1225,0)</f>
        <v>0</v>
      </c>
      <c r="BH1225" s="228">
        <f>IF(N1225="sníž. přenesená",J1225,0)</f>
        <v>0</v>
      </c>
      <c r="BI1225" s="228">
        <f>IF(N1225="nulová",J1225,0)</f>
        <v>0</v>
      </c>
      <c r="BJ1225" s="20" t="s">
        <v>79</v>
      </c>
      <c r="BK1225" s="228">
        <f>ROUND(I1225*H1225,2)</f>
        <v>0</v>
      </c>
      <c r="BL1225" s="20" t="s">
        <v>304</v>
      </c>
      <c r="BM1225" s="227" t="s">
        <v>4182</v>
      </c>
    </row>
    <row r="1226" s="2" customFormat="1">
      <c r="A1226" s="41"/>
      <c r="B1226" s="42"/>
      <c r="C1226" s="43"/>
      <c r="D1226" s="229" t="s">
        <v>218</v>
      </c>
      <c r="E1226" s="43"/>
      <c r="F1226" s="230" t="s">
        <v>4183</v>
      </c>
      <c r="G1226" s="43"/>
      <c r="H1226" s="43"/>
      <c r="I1226" s="231"/>
      <c r="J1226" s="43"/>
      <c r="K1226" s="43"/>
      <c r="L1226" s="47"/>
      <c r="M1226" s="232"/>
      <c r="N1226" s="233"/>
      <c r="O1226" s="87"/>
      <c r="P1226" s="87"/>
      <c r="Q1226" s="87"/>
      <c r="R1226" s="87"/>
      <c r="S1226" s="87"/>
      <c r="T1226" s="88"/>
      <c r="U1226" s="41"/>
      <c r="V1226" s="41"/>
      <c r="W1226" s="41"/>
      <c r="X1226" s="41"/>
      <c r="Y1226" s="41"/>
      <c r="Z1226" s="41"/>
      <c r="AA1226" s="41"/>
      <c r="AB1226" s="41"/>
      <c r="AC1226" s="41"/>
      <c r="AD1226" s="41"/>
      <c r="AE1226" s="41"/>
      <c r="AT1226" s="20" t="s">
        <v>218</v>
      </c>
      <c r="AU1226" s="20" t="s">
        <v>81</v>
      </c>
    </row>
    <row r="1227" s="13" customFormat="1">
      <c r="A1227" s="13"/>
      <c r="B1227" s="234"/>
      <c r="C1227" s="235"/>
      <c r="D1227" s="236" t="s">
        <v>220</v>
      </c>
      <c r="E1227" s="237" t="s">
        <v>19</v>
      </c>
      <c r="F1227" s="238" t="s">
        <v>3834</v>
      </c>
      <c r="G1227" s="235"/>
      <c r="H1227" s="237" t="s">
        <v>19</v>
      </c>
      <c r="I1227" s="239"/>
      <c r="J1227" s="235"/>
      <c r="K1227" s="235"/>
      <c r="L1227" s="240"/>
      <c r="M1227" s="241"/>
      <c r="N1227" s="242"/>
      <c r="O1227" s="242"/>
      <c r="P1227" s="242"/>
      <c r="Q1227" s="242"/>
      <c r="R1227" s="242"/>
      <c r="S1227" s="242"/>
      <c r="T1227" s="243"/>
      <c r="U1227" s="13"/>
      <c r="V1227" s="13"/>
      <c r="W1227" s="13"/>
      <c r="X1227" s="13"/>
      <c r="Y1227" s="13"/>
      <c r="Z1227" s="13"/>
      <c r="AA1227" s="13"/>
      <c r="AB1227" s="13"/>
      <c r="AC1227" s="13"/>
      <c r="AD1227" s="13"/>
      <c r="AE1227" s="13"/>
      <c r="AT1227" s="244" t="s">
        <v>220</v>
      </c>
      <c r="AU1227" s="244" t="s">
        <v>81</v>
      </c>
      <c r="AV1227" s="13" t="s">
        <v>79</v>
      </c>
      <c r="AW1227" s="13" t="s">
        <v>32</v>
      </c>
      <c r="AX1227" s="13" t="s">
        <v>71</v>
      </c>
      <c r="AY1227" s="244" t="s">
        <v>209</v>
      </c>
    </row>
    <row r="1228" s="13" customFormat="1">
      <c r="A1228" s="13"/>
      <c r="B1228" s="234"/>
      <c r="C1228" s="235"/>
      <c r="D1228" s="236" t="s">
        <v>220</v>
      </c>
      <c r="E1228" s="237" t="s">
        <v>19</v>
      </c>
      <c r="F1228" s="238" t="s">
        <v>3828</v>
      </c>
      <c r="G1228" s="235"/>
      <c r="H1228" s="237" t="s">
        <v>19</v>
      </c>
      <c r="I1228" s="239"/>
      <c r="J1228" s="235"/>
      <c r="K1228" s="235"/>
      <c r="L1228" s="240"/>
      <c r="M1228" s="241"/>
      <c r="N1228" s="242"/>
      <c r="O1228" s="242"/>
      <c r="P1228" s="242"/>
      <c r="Q1228" s="242"/>
      <c r="R1228" s="242"/>
      <c r="S1228" s="242"/>
      <c r="T1228" s="243"/>
      <c r="U1228" s="13"/>
      <c r="V1228" s="13"/>
      <c r="W1228" s="13"/>
      <c r="X1228" s="13"/>
      <c r="Y1228" s="13"/>
      <c r="Z1228" s="13"/>
      <c r="AA1228" s="13"/>
      <c r="AB1228" s="13"/>
      <c r="AC1228" s="13"/>
      <c r="AD1228" s="13"/>
      <c r="AE1228" s="13"/>
      <c r="AT1228" s="244" t="s">
        <v>220</v>
      </c>
      <c r="AU1228" s="244" t="s">
        <v>81</v>
      </c>
      <c r="AV1228" s="13" t="s">
        <v>79</v>
      </c>
      <c r="AW1228" s="13" t="s">
        <v>32</v>
      </c>
      <c r="AX1228" s="13" t="s">
        <v>71</v>
      </c>
      <c r="AY1228" s="244" t="s">
        <v>209</v>
      </c>
    </row>
    <row r="1229" s="14" customFormat="1">
      <c r="A1229" s="14"/>
      <c r="B1229" s="245"/>
      <c r="C1229" s="246"/>
      <c r="D1229" s="236" t="s">
        <v>220</v>
      </c>
      <c r="E1229" s="247" t="s">
        <v>19</v>
      </c>
      <c r="F1229" s="248" t="s">
        <v>3835</v>
      </c>
      <c r="G1229" s="246"/>
      <c r="H1229" s="249">
        <v>7.8399999999999999</v>
      </c>
      <c r="I1229" s="250"/>
      <c r="J1229" s="246"/>
      <c r="K1229" s="246"/>
      <c r="L1229" s="251"/>
      <c r="M1229" s="252"/>
      <c r="N1229" s="253"/>
      <c r="O1229" s="253"/>
      <c r="P1229" s="253"/>
      <c r="Q1229" s="253"/>
      <c r="R1229" s="253"/>
      <c r="S1229" s="253"/>
      <c r="T1229" s="25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T1229" s="255" t="s">
        <v>220</v>
      </c>
      <c r="AU1229" s="255" t="s">
        <v>81</v>
      </c>
      <c r="AV1229" s="14" t="s">
        <v>81</v>
      </c>
      <c r="AW1229" s="14" t="s">
        <v>32</v>
      </c>
      <c r="AX1229" s="14" t="s">
        <v>71</v>
      </c>
      <c r="AY1229" s="255" t="s">
        <v>209</v>
      </c>
    </row>
    <row r="1230" s="13" customFormat="1">
      <c r="A1230" s="13"/>
      <c r="B1230" s="234"/>
      <c r="C1230" s="235"/>
      <c r="D1230" s="236" t="s">
        <v>220</v>
      </c>
      <c r="E1230" s="237" t="s">
        <v>19</v>
      </c>
      <c r="F1230" s="238" t="s">
        <v>3836</v>
      </c>
      <c r="G1230" s="235"/>
      <c r="H1230" s="237" t="s">
        <v>19</v>
      </c>
      <c r="I1230" s="239"/>
      <c r="J1230" s="235"/>
      <c r="K1230" s="235"/>
      <c r="L1230" s="240"/>
      <c r="M1230" s="241"/>
      <c r="N1230" s="242"/>
      <c r="O1230" s="242"/>
      <c r="P1230" s="242"/>
      <c r="Q1230" s="242"/>
      <c r="R1230" s="242"/>
      <c r="S1230" s="242"/>
      <c r="T1230" s="243"/>
      <c r="U1230" s="13"/>
      <c r="V1230" s="13"/>
      <c r="W1230" s="13"/>
      <c r="X1230" s="13"/>
      <c r="Y1230" s="13"/>
      <c r="Z1230" s="13"/>
      <c r="AA1230" s="13"/>
      <c r="AB1230" s="13"/>
      <c r="AC1230" s="13"/>
      <c r="AD1230" s="13"/>
      <c r="AE1230" s="13"/>
      <c r="AT1230" s="244" t="s">
        <v>220</v>
      </c>
      <c r="AU1230" s="244" t="s">
        <v>81</v>
      </c>
      <c r="AV1230" s="13" t="s">
        <v>79</v>
      </c>
      <c r="AW1230" s="13" t="s">
        <v>32</v>
      </c>
      <c r="AX1230" s="13" t="s">
        <v>71</v>
      </c>
      <c r="AY1230" s="244" t="s">
        <v>209</v>
      </c>
    </row>
    <row r="1231" s="14" customFormat="1">
      <c r="A1231" s="14"/>
      <c r="B1231" s="245"/>
      <c r="C1231" s="246"/>
      <c r="D1231" s="236" t="s">
        <v>220</v>
      </c>
      <c r="E1231" s="247" t="s">
        <v>19</v>
      </c>
      <c r="F1231" s="248" t="s">
        <v>3837</v>
      </c>
      <c r="G1231" s="246"/>
      <c r="H1231" s="249">
        <v>16.591999999999999</v>
      </c>
      <c r="I1231" s="250"/>
      <c r="J1231" s="246"/>
      <c r="K1231" s="246"/>
      <c r="L1231" s="251"/>
      <c r="M1231" s="252"/>
      <c r="N1231" s="253"/>
      <c r="O1231" s="253"/>
      <c r="P1231" s="253"/>
      <c r="Q1231" s="253"/>
      <c r="R1231" s="253"/>
      <c r="S1231" s="253"/>
      <c r="T1231" s="25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T1231" s="255" t="s">
        <v>220</v>
      </c>
      <c r="AU1231" s="255" t="s">
        <v>81</v>
      </c>
      <c r="AV1231" s="14" t="s">
        <v>81</v>
      </c>
      <c r="AW1231" s="14" t="s">
        <v>32</v>
      </c>
      <c r="AX1231" s="14" t="s">
        <v>71</v>
      </c>
      <c r="AY1231" s="255" t="s">
        <v>209</v>
      </c>
    </row>
    <row r="1232" s="15" customFormat="1">
      <c r="A1232" s="15"/>
      <c r="B1232" s="256"/>
      <c r="C1232" s="257"/>
      <c r="D1232" s="236" t="s">
        <v>220</v>
      </c>
      <c r="E1232" s="258" t="s">
        <v>19</v>
      </c>
      <c r="F1232" s="259" t="s">
        <v>271</v>
      </c>
      <c r="G1232" s="257"/>
      <c r="H1232" s="260">
        <v>24.431999999999999</v>
      </c>
      <c r="I1232" s="261"/>
      <c r="J1232" s="257"/>
      <c r="K1232" s="257"/>
      <c r="L1232" s="262"/>
      <c r="M1232" s="263"/>
      <c r="N1232" s="264"/>
      <c r="O1232" s="264"/>
      <c r="P1232" s="264"/>
      <c r="Q1232" s="264"/>
      <c r="R1232" s="264"/>
      <c r="S1232" s="264"/>
      <c r="T1232" s="265"/>
      <c r="U1232" s="15"/>
      <c r="V1232" s="15"/>
      <c r="W1232" s="15"/>
      <c r="X1232" s="15"/>
      <c r="Y1232" s="15"/>
      <c r="Z1232" s="15"/>
      <c r="AA1232" s="15"/>
      <c r="AB1232" s="15"/>
      <c r="AC1232" s="15"/>
      <c r="AD1232" s="15"/>
      <c r="AE1232" s="15"/>
      <c r="AT1232" s="266" t="s">
        <v>220</v>
      </c>
      <c r="AU1232" s="266" t="s">
        <v>81</v>
      </c>
      <c r="AV1232" s="15" t="s">
        <v>216</v>
      </c>
      <c r="AW1232" s="15" t="s">
        <v>32</v>
      </c>
      <c r="AX1232" s="15" t="s">
        <v>79</v>
      </c>
      <c r="AY1232" s="266" t="s">
        <v>209</v>
      </c>
    </row>
    <row r="1233" s="2" customFormat="1" ht="16.5" customHeight="1">
      <c r="A1233" s="41"/>
      <c r="B1233" s="42"/>
      <c r="C1233" s="278" t="s">
        <v>4184</v>
      </c>
      <c r="D1233" s="278" t="s">
        <v>681</v>
      </c>
      <c r="E1233" s="279" t="s">
        <v>4185</v>
      </c>
      <c r="F1233" s="280" t="s">
        <v>4186</v>
      </c>
      <c r="G1233" s="281" t="s">
        <v>258</v>
      </c>
      <c r="H1233" s="282">
        <v>28.097000000000001</v>
      </c>
      <c r="I1233" s="283"/>
      <c r="J1233" s="284">
        <f>ROUND(I1233*H1233,2)</f>
        <v>0</v>
      </c>
      <c r="K1233" s="280" t="s">
        <v>19</v>
      </c>
      <c r="L1233" s="285"/>
      <c r="M1233" s="286" t="s">
        <v>19</v>
      </c>
      <c r="N1233" s="287" t="s">
        <v>42</v>
      </c>
      <c r="O1233" s="87"/>
      <c r="P1233" s="225">
        <f>O1233*H1233</f>
        <v>0</v>
      </c>
      <c r="Q1233" s="225">
        <v>0.0025000000000000001</v>
      </c>
      <c r="R1233" s="225">
        <f>Q1233*H1233</f>
        <v>0.070242499999999999</v>
      </c>
      <c r="S1233" s="225">
        <v>0</v>
      </c>
      <c r="T1233" s="226">
        <f>S1233*H1233</f>
        <v>0</v>
      </c>
      <c r="U1233" s="41"/>
      <c r="V1233" s="41"/>
      <c r="W1233" s="41"/>
      <c r="X1233" s="41"/>
      <c r="Y1233" s="41"/>
      <c r="Z1233" s="41"/>
      <c r="AA1233" s="41"/>
      <c r="AB1233" s="41"/>
      <c r="AC1233" s="41"/>
      <c r="AD1233" s="41"/>
      <c r="AE1233" s="41"/>
      <c r="AR1233" s="227" t="s">
        <v>417</v>
      </c>
      <c r="AT1233" s="227" t="s">
        <v>681</v>
      </c>
      <c r="AU1233" s="227" t="s">
        <v>81</v>
      </c>
      <c r="AY1233" s="20" t="s">
        <v>209</v>
      </c>
      <c r="BE1233" s="228">
        <f>IF(N1233="základní",J1233,0)</f>
        <v>0</v>
      </c>
      <c r="BF1233" s="228">
        <f>IF(N1233="snížená",J1233,0)</f>
        <v>0</v>
      </c>
      <c r="BG1233" s="228">
        <f>IF(N1233="zákl. přenesená",J1233,0)</f>
        <v>0</v>
      </c>
      <c r="BH1233" s="228">
        <f>IF(N1233="sníž. přenesená",J1233,0)</f>
        <v>0</v>
      </c>
      <c r="BI1233" s="228">
        <f>IF(N1233="nulová",J1233,0)</f>
        <v>0</v>
      </c>
      <c r="BJ1233" s="20" t="s">
        <v>79</v>
      </c>
      <c r="BK1233" s="228">
        <f>ROUND(I1233*H1233,2)</f>
        <v>0</v>
      </c>
      <c r="BL1233" s="20" t="s">
        <v>304</v>
      </c>
      <c r="BM1233" s="227" t="s">
        <v>4187</v>
      </c>
    </row>
    <row r="1234" s="14" customFormat="1">
      <c r="A1234" s="14"/>
      <c r="B1234" s="245"/>
      <c r="C1234" s="246"/>
      <c r="D1234" s="236" t="s">
        <v>220</v>
      </c>
      <c r="E1234" s="246"/>
      <c r="F1234" s="248" t="s">
        <v>4188</v>
      </c>
      <c r="G1234" s="246"/>
      <c r="H1234" s="249">
        <v>28.097000000000001</v>
      </c>
      <c r="I1234" s="250"/>
      <c r="J1234" s="246"/>
      <c r="K1234" s="246"/>
      <c r="L1234" s="251"/>
      <c r="M1234" s="252"/>
      <c r="N1234" s="253"/>
      <c r="O1234" s="253"/>
      <c r="P1234" s="253"/>
      <c r="Q1234" s="253"/>
      <c r="R1234" s="253"/>
      <c r="S1234" s="253"/>
      <c r="T1234" s="25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T1234" s="255" t="s">
        <v>220</v>
      </c>
      <c r="AU1234" s="255" t="s">
        <v>81</v>
      </c>
      <c r="AV1234" s="14" t="s">
        <v>81</v>
      </c>
      <c r="AW1234" s="14" t="s">
        <v>4</v>
      </c>
      <c r="AX1234" s="14" t="s">
        <v>79</v>
      </c>
      <c r="AY1234" s="255" t="s">
        <v>209</v>
      </c>
    </row>
    <row r="1235" s="2" customFormat="1" ht="33" customHeight="1">
      <c r="A1235" s="41"/>
      <c r="B1235" s="42"/>
      <c r="C1235" s="216" t="s">
        <v>4189</v>
      </c>
      <c r="D1235" s="216" t="s">
        <v>211</v>
      </c>
      <c r="E1235" s="217" t="s">
        <v>4190</v>
      </c>
      <c r="F1235" s="218" t="s">
        <v>4191</v>
      </c>
      <c r="G1235" s="219" t="s">
        <v>258</v>
      </c>
      <c r="H1235" s="220">
        <v>22.57</v>
      </c>
      <c r="I1235" s="221"/>
      <c r="J1235" s="222">
        <f>ROUND(I1235*H1235,2)</f>
        <v>0</v>
      </c>
      <c r="K1235" s="218" t="s">
        <v>215</v>
      </c>
      <c r="L1235" s="47"/>
      <c r="M1235" s="223" t="s">
        <v>19</v>
      </c>
      <c r="N1235" s="224" t="s">
        <v>42</v>
      </c>
      <c r="O1235" s="87"/>
      <c r="P1235" s="225">
        <f>O1235*H1235</f>
        <v>0</v>
      </c>
      <c r="Q1235" s="225">
        <v>0.00014999999999999999</v>
      </c>
      <c r="R1235" s="225">
        <f>Q1235*H1235</f>
        <v>0.0033854999999999996</v>
      </c>
      <c r="S1235" s="225">
        <v>0</v>
      </c>
      <c r="T1235" s="226">
        <f>S1235*H1235</f>
        <v>0</v>
      </c>
      <c r="U1235" s="41"/>
      <c r="V1235" s="41"/>
      <c r="W1235" s="41"/>
      <c r="X1235" s="41"/>
      <c r="Y1235" s="41"/>
      <c r="Z1235" s="41"/>
      <c r="AA1235" s="41"/>
      <c r="AB1235" s="41"/>
      <c r="AC1235" s="41"/>
      <c r="AD1235" s="41"/>
      <c r="AE1235" s="41"/>
      <c r="AR1235" s="227" t="s">
        <v>304</v>
      </c>
      <c r="AT1235" s="227" t="s">
        <v>211</v>
      </c>
      <c r="AU1235" s="227" t="s">
        <v>81</v>
      </c>
      <c r="AY1235" s="20" t="s">
        <v>209</v>
      </c>
      <c r="BE1235" s="228">
        <f>IF(N1235="základní",J1235,0)</f>
        <v>0</v>
      </c>
      <c r="BF1235" s="228">
        <f>IF(N1235="snížená",J1235,0)</f>
        <v>0</v>
      </c>
      <c r="BG1235" s="228">
        <f>IF(N1235="zákl. přenesená",J1235,0)</f>
        <v>0</v>
      </c>
      <c r="BH1235" s="228">
        <f>IF(N1235="sníž. přenesená",J1235,0)</f>
        <v>0</v>
      </c>
      <c r="BI1235" s="228">
        <f>IF(N1235="nulová",J1235,0)</f>
        <v>0</v>
      </c>
      <c r="BJ1235" s="20" t="s">
        <v>79</v>
      </c>
      <c r="BK1235" s="228">
        <f>ROUND(I1235*H1235,2)</f>
        <v>0</v>
      </c>
      <c r="BL1235" s="20" t="s">
        <v>304</v>
      </c>
      <c r="BM1235" s="227" t="s">
        <v>4192</v>
      </c>
    </row>
    <row r="1236" s="2" customFormat="1">
      <c r="A1236" s="41"/>
      <c r="B1236" s="42"/>
      <c r="C1236" s="43"/>
      <c r="D1236" s="229" t="s">
        <v>218</v>
      </c>
      <c r="E1236" s="43"/>
      <c r="F1236" s="230" t="s">
        <v>4193</v>
      </c>
      <c r="G1236" s="43"/>
      <c r="H1236" s="43"/>
      <c r="I1236" s="231"/>
      <c r="J1236" s="43"/>
      <c r="K1236" s="43"/>
      <c r="L1236" s="47"/>
      <c r="M1236" s="232"/>
      <c r="N1236" s="233"/>
      <c r="O1236" s="87"/>
      <c r="P1236" s="87"/>
      <c r="Q1236" s="87"/>
      <c r="R1236" s="87"/>
      <c r="S1236" s="87"/>
      <c r="T1236" s="88"/>
      <c r="U1236" s="41"/>
      <c r="V1236" s="41"/>
      <c r="W1236" s="41"/>
      <c r="X1236" s="41"/>
      <c r="Y1236" s="41"/>
      <c r="Z1236" s="41"/>
      <c r="AA1236" s="41"/>
      <c r="AB1236" s="41"/>
      <c r="AC1236" s="41"/>
      <c r="AD1236" s="41"/>
      <c r="AE1236" s="41"/>
      <c r="AT1236" s="20" t="s">
        <v>218</v>
      </c>
      <c r="AU1236" s="20" t="s">
        <v>81</v>
      </c>
    </row>
    <row r="1237" s="13" customFormat="1">
      <c r="A1237" s="13"/>
      <c r="B1237" s="234"/>
      <c r="C1237" s="235"/>
      <c r="D1237" s="236" t="s">
        <v>220</v>
      </c>
      <c r="E1237" s="237" t="s">
        <v>19</v>
      </c>
      <c r="F1237" s="238" t="s">
        <v>3165</v>
      </c>
      <c r="G1237" s="235"/>
      <c r="H1237" s="237" t="s">
        <v>19</v>
      </c>
      <c r="I1237" s="239"/>
      <c r="J1237" s="235"/>
      <c r="K1237" s="235"/>
      <c r="L1237" s="240"/>
      <c r="M1237" s="241"/>
      <c r="N1237" s="242"/>
      <c r="O1237" s="242"/>
      <c r="P1237" s="242"/>
      <c r="Q1237" s="242"/>
      <c r="R1237" s="242"/>
      <c r="S1237" s="242"/>
      <c r="T1237" s="243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T1237" s="244" t="s">
        <v>220</v>
      </c>
      <c r="AU1237" s="244" t="s">
        <v>81</v>
      </c>
      <c r="AV1237" s="13" t="s">
        <v>79</v>
      </c>
      <c r="AW1237" s="13" t="s">
        <v>32</v>
      </c>
      <c r="AX1237" s="13" t="s">
        <v>71</v>
      </c>
      <c r="AY1237" s="244" t="s">
        <v>209</v>
      </c>
    </row>
    <row r="1238" s="13" customFormat="1">
      <c r="A1238" s="13"/>
      <c r="B1238" s="234"/>
      <c r="C1238" s="235"/>
      <c r="D1238" s="236" t="s">
        <v>220</v>
      </c>
      <c r="E1238" s="237" t="s">
        <v>19</v>
      </c>
      <c r="F1238" s="238" t="s">
        <v>3476</v>
      </c>
      <c r="G1238" s="235"/>
      <c r="H1238" s="237" t="s">
        <v>19</v>
      </c>
      <c r="I1238" s="239"/>
      <c r="J1238" s="235"/>
      <c r="K1238" s="235"/>
      <c r="L1238" s="240"/>
      <c r="M1238" s="241"/>
      <c r="N1238" s="242"/>
      <c r="O1238" s="242"/>
      <c r="P1238" s="242"/>
      <c r="Q1238" s="242"/>
      <c r="R1238" s="242"/>
      <c r="S1238" s="242"/>
      <c r="T1238" s="243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T1238" s="244" t="s">
        <v>220</v>
      </c>
      <c r="AU1238" s="244" t="s">
        <v>81</v>
      </c>
      <c r="AV1238" s="13" t="s">
        <v>79</v>
      </c>
      <c r="AW1238" s="13" t="s">
        <v>32</v>
      </c>
      <c r="AX1238" s="13" t="s">
        <v>71</v>
      </c>
      <c r="AY1238" s="244" t="s">
        <v>209</v>
      </c>
    </row>
    <row r="1239" s="13" customFormat="1">
      <c r="A1239" s="13"/>
      <c r="B1239" s="234"/>
      <c r="C1239" s="235"/>
      <c r="D1239" s="236" t="s">
        <v>220</v>
      </c>
      <c r="E1239" s="237" t="s">
        <v>19</v>
      </c>
      <c r="F1239" s="238" t="s">
        <v>4194</v>
      </c>
      <c r="G1239" s="235"/>
      <c r="H1239" s="237" t="s">
        <v>19</v>
      </c>
      <c r="I1239" s="239"/>
      <c r="J1239" s="235"/>
      <c r="K1239" s="235"/>
      <c r="L1239" s="240"/>
      <c r="M1239" s="241"/>
      <c r="N1239" s="242"/>
      <c r="O1239" s="242"/>
      <c r="P1239" s="242"/>
      <c r="Q1239" s="242"/>
      <c r="R1239" s="242"/>
      <c r="S1239" s="242"/>
      <c r="T1239" s="243"/>
      <c r="U1239" s="13"/>
      <c r="V1239" s="13"/>
      <c r="W1239" s="13"/>
      <c r="X1239" s="13"/>
      <c r="Y1239" s="13"/>
      <c r="Z1239" s="13"/>
      <c r="AA1239" s="13"/>
      <c r="AB1239" s="13"/>
      <c r="AC1239" s="13"/>
      <c r="AD1239" s="13"/>
      <c r="AE1239" s="13"/>
      <c r="AT1239" s="244" t="s">
        <v>220</v>
      </c>
      <c r="AU1239" s="244" t="s">
        <v>81</v>
      </c>
      <c r="AV1239" s="13" t="s">
        <v>79</v>
      </c>
      <c r="AW1239" s="13" t="s">
        <v>32</v>
      </c>
      <c r="AX1239" s="13" t="s">
        <v>71</v>
      </c>
      <c r="AY1239" s="244" t="s">
        <v>209</v>
      </c>
    </row>
    <row r="1240" s="14" customFormat="1">
      <c r="A1240" s="14"/>
      <c r="B1240" s="245"/>
      <c r="C1240" s="246"/>
      <c r="D1240" s="236" t="s">
        <v>220</v>
      </c>
      <c r="E1240" s="247" t="s">
        <v>19</v>
      </c>
      <c r="F1240" s="248" t="s">
        <v>4195</v>
      </c>
      <c r="G1240" s="246"/>
      <c r="H1240" s="249">
        <v>13.9</v>
      </c>
      <c r="I1240" s="250"/>
      <c r="J1240" s="246"/>
      <c r="K1240" s="246"/>
      <c r="L1240" s="251"/>
      <c r="M1240" s="252"/>
      <c r="N1240" s="253"/>
      <c r="O1240" s="253"/>
      <c r="P1240" s="253"/>
      <c r="Q1240" s="253"/>
      <c r="R1240" s="253"/>
      <c r="S1240" s="253"/>
      <c r="T1240" s="25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T1240" s="255" t="s">
        <v>220</v>
      </c>
      <c r="AU1240" s="255" t="s">
        <v>81</v>
      </c>
      <c r="AV1240" s="14" t="s">
        <v>81</v>
      </c>
      <c r="AW1240" s="14" t="s">
        <v>32</v>
      </c>
      <c r="AX1240" s="14" t="s">
        <v>71</v>
      </c>
      <c r="AY1240" s="255" t="s">
        <v>209</v>
      </c>
    </row>
    <row r="1241" s="14" customFormat="1">
      <c r="A1241" s="14"/>
      <c r="B1241" s="245"/>
      <c r="C1241" s="246"/>
      <c r="D1241" s="236" t="s">
        <v>220</v>
      </c>
      <c r="E1241" s="247" t="s">
        <v>19</v>
      </c>
      <c r="F1241" s="248" t="s">
        <v>4196</v>
      </c>
      <c r="G1241" s="246"/>
      <c r="H1241" s="249">
        <v>8.6699999999999999</v>
      </c>
      <c r="I1241" s="250"/>
      <c r="J1241" s="246"/>
      <c r="K1241" s="246"/>
      <c r="L1241" s="251"/>
      <c r="M1241" s="252"/>
      <c r="N1241" s="253"/>
      <c r="O1241" s="253"/>
      <c r="P1241" s="253"/>
      <c r="Q1241" s="253"/>
      <c r="R1241" s="253"/>
      <c r="S1241" s="253"/>
      <c r="T1241" s="25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T1241" s="255" t="s">
        <v>220</v>
      </c>
      <c r="AU1241" s="255" t="s">
        <v>81</v>
      </c>
      <c r="AV1241" s="14" t="s">
        <v>81</v>
      </c>
      <c r="AW1241" s="14" t="s">
        <v>32</v>
      </c>
      <c r="AX1241" s="14" t="s">
        <v>71</v>
      </c>
      <c r="AY1241" s="255" t="s">
        <v>209</v>
      </c>
    </row>
    <row r="1242" s="15" customFormat="1">
      <c r="A1242" s="15"/>
      <c r="B1242" s="256"/>
      <c r="C1242" s="257"/>
      <c r="D1242" s="236" t="s">
        <v>220</v>
      </c>
      <c r="E1242" s="258" t="s">
        <v>19</v>
      </c>
      <c r="F1242" s="259" t="s">
        <v>271</v>
      </c>
      <c r="G1242" s="257"/>
      <c r="H1242" s="260">
        <v>22.57</v>
      </c>
      <c r="I1242" s="261"/>
      <c r="J1242" s="257"/>
      <c r="K1242" s="257"/>
      <c r="L1242" s="262"/>
      <c r="M1242" s="263"/>
      <c r="N1242" s="264"/>
      <c r="O1242" s="264"/>
      <c r="P1242" s="264"/>
      <c r="Q1242" s="264"/>
      <c r="R1242" s="264"/>
      <c r="S1242" s="264"/>
      <c r="T1242" s="265"/>
      <c r="U1242" s="15"/>
      <c r="V1242" s="15"/>
      <c r="W1242" s="15"/>
      <c r="X1242" s="15"/>
      <c r="Y1242" s="15"/>
      <c r="Z1242" s="15"/>
      <c r="AA1242" s="15"/>
      <c r="AB1242" s="15"/>
      <c r="AC1242" s="15"/>
      <c r="AD1242" s="15"/>
      <c r="AE1242" s="15"/>
      <c r="AT1242" s="266" t="s">
        <v>220</v>
      </c>
      <c r="AU1242" s="266" t="s">
        <v>81</v>
      </c>
      <c r="AV1242" s="15" t="s">
        <v>216</v>
      </c>
      <c r="AW1242" s="15" t="s">
        <v>32</v>
      </c>
      <c r="AX1242" s="15" t="s">
        <v>79</v>
      </c>
      <c r="AY1242" s="266" t="s">
        <v>209</v>
      </c>
    </row>
    <row r="1243" s="2" customFormat="1" ht="16.5" customHeight="1">
      <c r="A1243" s="41"/>
      <c r="B1243" s="42"/>
      <c r="C1243" s="278" t="s">
        <v>4197</v>
      </c>
      <c r="D1243" s="278" t="s">
        <v>681</v>
      </c>
      <c r="E1243" s="279" t="s">
        <v>4185</v>
      </c>
      <c r="F1243" s="280" t="s">
        <v>4186</v>
      </c>
      <c r="G1243" s="281" t="s">
        <v>258</v>
      </c>
      <c r="H1243" s="282">
        <v>25.956</v>
      </c>
      <c r="I1243" s="283"/>
      <c r="J1243" s="284">
        <f>ROUND(I1243*H1243,2)</f>
        <v>0</v>
      </c>
      <c r="K1243" s="280" t="s">
        <v>19</v>
      </c>
      <c r="L1243" s="285"/>
      <c r="M1243" s="286" t="s">
        <v>19</v>
      </c>
      <c r="N1243" s="287" t="s">
        <v>42</v>
      </c>
      <c r="O1243" s="87"/>
      <c r="P1243" s="225">
        <f>O1243*H1243</f>
        <v>0</v>
      </c>
      <c r="Q1243" s="225">
        <v>0.0025000000000000001</v>
      </c>
      <c r="R1243" s="225">
        <f>Q1243*H1243</f>
        <v>0.064890000000000003</v>
      </c>
      <c r="S1243" s="225">
        <v>0</v>
      </c>
      <c r="T1243" s="226">
        <f>S1243*H1243</f>
        <v>0</v>
      </c>
      <c r="U1243" s="41"/>
      <c r="V1243" s="41"/>
      <c r="W1243" s="41"/>
      <c r="X1243" s="41"/>
      <c r="Y1243" s="41"/>
      <c r="Z1243" s="41"/>
      <c r="AA1243" s="41"/>
      <c r="AB1243" s="41"/>
      <c r="AC1243" s="41"/>
      <c r="AD1243" s="41"/>
      <c r="AE1243" s="41"/>
      <c r="AR1243" s="227" t="s">
        <v>417</v>
      </c>
      <c r="AT1243" s="227" t="s">
        <v>681</v>
      </c>
      <c r="AU1243" s="227" t="s">
        <v>81</v>
      </c>
      <c r="AY1243" s="20" t="s">
        <v>209</v>
      </c>
      <c r="BE1243" s="228">
        <f>IF(N1243="základní",J1243,0)</f>
        <v>0</v>
      </c>
      <c r="BF1243" s="228">
        <f>IF(N1243="snížená",J1243,0)</f>
        <v>0</v>
      </c>
      <c r="BG1243" s="228">
        <f>IF(N1243="zákl. přenesená",J1243,0)</f>
        <v>0</v>
      </c>
      <c r="BH1243" s="228">
        <f>IF(N1243="sníž. přenesená",J1243,0)</f>
        <v>0</v>
      </c>
      <c r="BI1243" s="228">
        <f>IF(N1243="nulová",J1243,0)</f>
        <v>0</v>
      </c>
      <c r="BJ1243" s="20" t="s">
        <v>79</v>
      </c>
      <c r="BK1243" s="228">
        <f>ROUND(I1243*H1243,2)</f>
        <v>0</v>
      </c>
      <c r="BL1243" s="20" t="s">
        <v>304</v>
      </c>
      <c r="BM1243" s="227" t="s">
        <v>4198</v>
      </c>
    </row>
    <row r="1244" s="14" customFormat="1">
      <c r="A1244" s="14"/>
      <c r="B1244" s="245"/>
      <c r="C1244" s="246"/>
      <c r="D1244" s="236" t="s">
        <v>220</v>
      </c>
      <c r="E1244" s="246"/>
      <c r="F1244" s="248" t="s">
        <v>4199</v>
      </c>
      <c r="G1244" s="246"/>
      <c r="H1244" s="249">
        <v>25.956</v>
      </c>
      <c r="I1244" s="250"/>
      <c r="J1244" s="246"/>
      <c r="K1244" s="246"/>
      <c r="L1244" s="251"/>
      <c r="M1244" s="252"/>
      <c r="N1244" s="253"/>
      <c r="O1244" s="253"/>
      <c r="P1244" s="253"/>
      <c r="Q1244" s="253"/>
      <c r="R1244" s="253"/>
      <c r="S1244" s="253"/>
      <c r="T1244" s="25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T1244" s="255" t="s">
        <v>220</v>
      </c>
      <c r="AU1244" s="255" t="s">
        <v>81</v>
      </c>
      <c r="AV1244" s="14" t="s">
        <v>81</v>
      </c>
      <c r="AW1244" s="14" t="s">
        <v>4</v>
      </c>
      <c r="AX1244" s="14" t="s">
        <v>79</v>
      </c>
      <c r="AY1244" s="255" t="s">
        <v>209</v>
      </c>
    </row>
    <row r="1245" s="2" customFormat="1" ht="24.15" customHeight="1">
      <c r="A1245" s="41"/>
      <c r="B1245" s="42"/>
      <c r="C1245" s="216" t="s">
        <v>4200</v>
      </c>
      <c r="D1245" s="216" t="s">
        <v>211</v>
      </c>
      <c r="E1245" s="217" t="s">
        <v>4201</v>
      </c>
      <c r="F1245" s="218" t="s">
        <v>4202</v>
      </c>
      <c r="G1245" s="219" t="s">
        <v>258</v>
      </c>
      <c r="H1245" s="220">
        <v>15.710000000000001</v>
      </c>
      <c r="I1245" s="221"/>
      <c r="J1245" s="222">
        <f>ROUND(I1245*H1245,2)</f>
        <v>0</v>
      </c>
      <c r="K1245" s="218" t="s">
        <v>215</v>
      </c>
      <c r="L1245" s="47"/>
      <c r="M1245" s="223" t="s">
        <v>19</v>
      </c>
      <c r="N1245" s="224" t="s">
        <v>42</v>
      </c>
      <c r="O1245" s="87"/>
      <c r="P1245" s="225">
        <f>O1245*H1245</f>
        <v>0</v>
      </c>
      <c r="Q1245" s="225">
        <v>0</v>
      </c>
      <c r="R1245" s="225">
        <f>Q1245*H1245</f>
        <v>0</v>
      </c>
      <c r="S1245" s="225">
        <v>0</v>
      </c>
      <c r="T1245" s="226">
        <f>S1245*H1245</f>
        <v>0</v>
      </c>
      <c r="U1245" s="41"/>
      <c r="V1245" s="41"/>
      <c r="W1245" s="41"/>
      <c r="X1245" s="41"/>
      <c r="Y1245" s="41"/>
      <c r="Z1245" s="41"/>
      <c r="AA1245" s="41"/>
      <c r="AB1245" s="41"/>
      <c r="AC1245" s="41"/>
      <c r="AD1245" s="41"/>
      <c r="AE1245" s="41"/>
      <c r="AR1245" s="227" t="s">
        <v>304</v>
      </c>
      <c r="AT1245" s="227" t="s">
        <v>211</v>
      </c>
      <c r="AU1245" s="227" t="s">
        <v>81</v>
      </c>
      <c r="AY1245" s="20" t="s">
        <v>209</v>
      </c>
      <c r="BE1245" s="228">
        <f>IF(N1245="základní",J1245,0)</f>
        <v>0</v>
      </c>
      <c r="BF1245" s="228">
        <f>IF(N1245="snížená",J1245,0)</f>
        <v>0</v>
      </c>
      <c r="BG1245" s="228">
        <f>IF(N1245="zákl. přenesená",J1245,0)</f>
        <v>0</v>
      </c>
      <c r="BH1245" s="228">
        <f>IF(N1245="sníž. přenesená",J1245,0)</f>
        <v>0</v>
      </c>
      <c r="BI1245" s="228">
        <f>IF(N1245="nulová",J1245,0)</f>
        <v>0</v>
      </c>
      <c r="BJ1245" s="20" t="s">
        <v>79</v>
      </c>
      <c r="BK1245" s="228">
        <f>ROUND(I1245*H1245,2)</f>
        <v>0</v>
      </c>
      <c r="BL1245" s="20" t="s">
        <v>304</v>
      </c>
      <c r="BM1245" s="227" t="s">
        <v>4203</v>
      </c>
    </row>
    <row r="1246" s="2" customFormat="1">
      <c r="A1246" s="41"/>
      <c r="B1246" s="42"/>
      <c r="C1246" s="43"/>
      <c r="D1246" s="229" t="s">
        <v>218</v>
      </c>
      <c r="E1246" s="43"/>
      <c r="F1246" s="230" t="s">
        <v>4204</v>
      </c>
      <c r="G1246" s="43"/>
      <c r="H1246" s="43"/>
      <c r="I1246" s="231"/>
      <c r="J1246" s="43"/>
      <c r="K1246" s="43"/>
      <c r="L1246" s="47"/>
      <c r="M1246" s="232"/>
      <c r="N1246" s="233"/>
      <c r="O1246" s="87"/>
      <c r="P1246" s="87"/>
      <c r="Q1246" s="87"/>
      <c r="R1246" s="87"/>
      <c r="S1246" s="87"/>
      <c r="T1246" s="88"/>
      <c r="U1246" s="41"/>
      <c r="V1246" s="41"/>
      <c r="W1246" s="41"/>
      <c r="X1246" s="41"/>
      <c r="Y1246" s="41"/>
      <c r="Z1246" s="41"/>
      <c r="AA1246" s="41"/>
      <c r="AB1246" s="41"/>
      <c r="AC1246" s="41"/>
      <c r="AD1246" s="41"/>
      <c r="AE1246" s="41"/>
      <c r="AT1246" s="20" t="s">
        <v>218</v>
      </c>
      <c r="AU1246" s="20" t="s">
        <v>81</v>
      </c>
    </row>
    <row r="1247" s="13" customFormat="1">
      <c r="A1247" s="13"/>
      <c r="B1247" s="234"/>
      <c r="C1247" s="235"/>
      <c r="D1247" s="236" t="s">
        <v>220</v>
      </c>
      <c r="E1247" s="237" t="s">
        <v>19</v>
      </c>
      <c r="F1247" s="238" t="s">
        <v>4205</v>
      </c>
      <c r="G1247" s="235"/>
      <c r="H1247" s="237" t="s">
        <v>19</v>
      </c>
      <c r="I1247" s="239"/>
      <c r="J1247" s="235"/>
      <c r="K1247" s="235"/>
      <c r="L1247" s="240"/>
      <c r="M1247" s="241"/>
      <c r="N1247" s="242"/>
      <c r="O1247" s="242"/>
      <c r="P1247" s="242"/>
      <c r="Q1247" s="242"/>
      <c r="R1247" s="242"/>
      <c r="S1247" s="242"/>
      <c r="T1247" s="243"/>
      <c r="U1247" s="13"/>
      <c r="V1247" s="13"/>
      <c r="W1247" s="13"/>
      <c r="X1247" s="13"/>
      <c r="Y1247" s="13"/>
      <c r="Z1247" s="13"/>
      <c r="AA1247" s="13"/>
      <c r="AB1247" s="13"/>
      <c r="AC1247" s="13"/>
      <c r="AD1247" s="13"/>
      <c r="AE1247" s="13"/>
      <c r="AT1247" s="244" t="s">
        <v>220</v>
      </c>
      <c r="AU1247" s="244" t="s">
        <v>81</v>
      </c>
      <c r="AV1247" s="13" t="s">
        <v>79</v>
      </c>
      <c r="AW1247" s="13" t="s">
        <v>32</v>
      </c>
      <c r="AX1247" s="13" t="s">
        <v>71</v>
      </c>
      <c r="AY1247" s="244" t="s">
        <v>209</v>
      </c>
    </row>
    <row r="1248" s="14" customFormat="1">
      <c r="A1248" s="14"/>
      <c r="B1248" s="245"/>
      <c r="C1248" s="246"/>
      <c r="D1248" s="236" t="s">
        <v>220</v>
      </c>
      <c r="E1248" s="247" t="s">
        <v>19</v>
      </c>
      <c r="F1248" s="248" t="s">
        <v>3379</v>
      </c>
      <c r="G1248" s="246"/>
      <c r="H1248" s="249">
        <v>15.710000000000001</v>
      </c>
      <c r="I1248" s="250"/>
      <c r="J1248" s="246"/>
      <c r="K1248" s="246"/>
      <c r="L1248" s="251"/>
      <c r="M1248" s="252"/>
      <c r="N1248" s="253"/>
      <c r="O1248" s="253"/>
      <c r="P1248" s="253"/>
      <c r="Q1248" s="253"/>
      <c r="R1248" s="253"/>
      <c r="S1248" s="253"/>
      <c r="T1248" s="25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T1248" s="255" t="s">
        <v>220</v>
      </c>
      <c r="AU1248" s="255" t="s">
        <v>81</v>
      </c>
      <c r="AV1248" s="14" t="s">
        <v>81</v>
      </c>
      <c r="AW1248" s="14" t="s">
        <v>32</v>
      </c>
      <c r="AX1248" s="14" t="s">
        <v>79</v>
      </c>
      <c r="AY1248" s="255" t="s">
        <v>209</v>
      </c>
    </row>
    <row r="1249" s="2" customFormat="1" ht="16.5" customHeight="1">
      <c r="A1249" s="41"/>
      <c r="B1249" s="42"/>
      <c r="C1249" s="278" t="s">
        <v>4206</v>
      </c>
      <c r="D1249" s="278" t="s">
        <v>681</v>
      </c>
      <c r="E1249" s="279" t="s">
        <v>4207</v>
      </c>
      <c r="F1249" s="280" t="s">
        <v>4208</v>
      </c>
      <c r="G1249" s="281" t="s">
        <v>258</v>
      </c>
      <c r="H1249" s="282">
        <v>18.067</v>
      </c>
      <c r="I1249" s="283"/>
      <c r="J1249" s="284">
        <f>ROUND(I1249*H1249,2)</f>
        <v>0</v>
      </c>
      <c r="K1249" s="280" t="s">
        <v>215</v>
      </c>
      <c r="L1249" s="285"/>
      <c r="M1249" s="286" t="s">
        <v>19</v>
      </c>
      <c r="N1249" s="287" t="s">
        <v>42</v>
      </c>
      <c r="O1249" s="87"/>
      <c r="P1249" s="225">
        <f>O1249*H1249</f>
        <v>0</v>
      </c>
      <c r="Q1249" s="225">
        <v>0.00029999999999999997</v>
      </c>
      <c r="R1249" s="225">
        <f>Q1249*H1249</f>
        <v>0.0054200999999999997</v>
      </c>
      <c r="S1249" s="225">
        <v>0</v>
      </c>
      <c r="T1249" s="226">
        <f>S1249*H1249</f>
        <v>0</v>
      </c>
      <c r="U1249" s="41"/>
      <c r="V1249" s="41"/>
      <c r="W1249" s="41"/>
      <c r="X1249" s="41"/>
      <c r="Y1249" s="41"/>
      <c r="Z1249" s="41"/>
      <c r="AA1249" s="41"/>
      <c r="AB1249" s="41"/>
      <c r="AC1249" s="41"/>
      <c r="AD1249" s="41"/>
      <c r="AE1249" s="41"/>
      <c r="AR1249" s="227" t="s">
        <v>417</v>
      </c>
      <c r="AT1249" s="227" t="s">
        <v>681</v>
      </c>
      <c r="AU1249" s="227" t="s">
        <v>81</v>
      </c>
      <c r="AY1249" s="20" t="s">
        <v>209</v>
      </c>
      <c r="BE1249" s="228">
        <f>IF(N1249="základní",J1249,0)</f>
        <v>0</v>
      </c>
      <c r="BF1249" s="228">
        <f>IF(N1249="snížená",J1249,0)</f>
        <v>0</v>
      </c>
      <c r="BG1249" s="228">
        <f>IF(N1249="zákl. přenesená",J1249,0)</f>
        <v>0</v>
      </c>
      <c r="BH1249" s="228">
        <f>IF(N1249="sníž. přenesená",J1249,0)</f>
        <v>0</v>
      </c>
      <c r="BI1249" s="228">
        <f>IF(N1249="nulová",J1249,0)</f>
        <v>0</v>
      </c>
      <c r="BJ1249" s="20" t="s">
        <v>79</v>
      </c>
      <c r="BK1249" s="228">
        <f>ROUND(I1249*H1249,2)</f>
        <v>0</v>
      </c>
      <c r="BL1249" s="20" t="s">
        <v>304</v>
      </c>
      <c r="BM1249" s="227" t="s">
        <v>4209</v>
      </c>
    </row>
    <row r="1250" s="14" customFormat="1">
      <c r="A1250" s="14"/>
      <c r="B1250" s="245"/>
      <c r="C1250" s="246"/>
      <c r="D1250" s="236" t="s">
        <v>220</v>
      </c>
      <c r="E1250" s="246"/>
      <c r="F1250" s="248" t="s">
        <v>4210</v>
      </c>
      <c r="G1250" s="246"/>
      <c r="H1250" s="249">
        <v>18.067</v>
      </c>
      <c r="I1250" s="250"/>
      <c r="J1250" s="246"/>
      <c r="K1250" s="246"/>
      <c r="L1250" s="251"/>
      <c r="M1250" s="252"/>
      <c r="N1250" s="253"/>
      <c r="O1250" s="253"/>
      <c r="P1250" s="253"/>
      <c r="Q1250" s="253"/>
      <c r="R1250" s="253"/>
      <c r="S1250" s="253"/>
      <c r="T1250" s="25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T1250" s="255" t="s">
        <v>220</v>
      </c>
      <c r="AU1250" s="255" t="s">
        <v>81</v>
      </c>
      <c r="AV1250" s="14" t="s">
        <v>81</v>
      </c>
      <c r="AW1250" s="14" t="s">
        <v>4</v>
      </c>
      <c r="AX1250" s="14" t="s">
        <v>79</v>
      </c>
      <c r="AY1250" s="255" t="s">
        <v>209</v>
      </c>
    </row>
    <row r="1251" s="2" customFormat="1" ht="24.15" customHeight="1">
      <c r="A1251" s="41"/>
      <c r="B1251" s="42"/>
      <c r="C1251" s="216" t="s">
        <v>4211</v>
      </c>
      <c r="D1251" s="216" t="s">
        <v>211</v>
      </c>
      <c r="E1251" s="217" t="s">
        <v>4212</v>
      </c>
      <c r="F1251" s="218" t="s">
        <v>4213</v>
      </c>
      <c r="G1251" s="219" t="s">
        <v>258</v>
      </c>
      <c r="H1251" s="220">
        <v>15.710000000000001</v>
      </c>
      <c r="I1251" s="221"/>
      <c r="J1251" s="222">
        <f>ROUND(I1251*H1251,2)</f>
        <v>0</v>
      </c>
      <c r="K1251" s="218" t="s">
        <v>215</v>
      </c>
      <c r="L1251" s="47"/>
      <c r="M1251" s="223" t="s">
        <v>19</v>
      </c>
      <c r="N1251" s="224" t="s">
        <v>42</v>
      </c>
      <c r="O1251" s="87"/>
      <c r="P1251" s="225">
        <f>O1251*H1251</f>
        <v>0</v>
      </c>
      <c r="Q1251" s="225">
        <v>0</v>
      </c>
      <c r="R1251" s="225">
        <f>Q1251*H1251</f>
        <v>0</v>
      </c>
      <c r="S1251" s="225">
        <v>0</v>
      </c>
      <c r="T1251" s="226">
        <f>S1251*H1251</f>
        <v>0</v>
      </c>
      <c r="U1251" s="41"/>
      <c r="V1251" s="41"/>
      <c r="W1251" s="41"/>
      <c r="X1251" s="41"/>
      <c r="Y1251" s="41"/>
      <c r="Z1251" s="41"/>
      <c r="AA1251" s="41"/>
      <c r="AB1251" s="41"/>
      <c r="AC1251" s="41"/>
      <c r="AD1251" s="41"/>
      <c r="AE1251" s="41"/>
      <c r="AR1251" s="227" t="s">
        <v>304</v>
      </c>
      <c r="AT1251" s="227" t="s">
        <v>211</v>
      </c>
      <c r="AU1251" s="227" t="s">
        <v>81</v>
      </c>
      <c r="AY1251" s="20" t="s">
        <v>209</v>
      </c>
      <c r="BE1251" s="228">
        <f>IF(N1251="základní",J1251,0)</f>
        <v>0</v>
      </c>
      <c r="BF1251" s="228">
        <f>IF(N1251="snížená",J1251,0)</f>
        <v>0</v>
      </c>
      <c r="BG1251" s="228">
        <f>IF(N1251="zákl. přenesená",J1251,0)</f>
        <v>0</v>
      </c>
      <c r="BH1251" s="228">
        <f>IF(N1251="sníž. přenesená",J1251,0)</f>
        <v>0</v>
      </c>
      <c r="BI1251" s="228">
        <f>IF(N1251="nulová",J1251,0)</f>
        <v>0</v>
      </c>
      <c r="BJ1251" s="20" t="s">
        <v>79</v>
      </c>
      <c r="BK1251" s="228">
        <f>ROUND(I1251*H1251,2)</f>
        <v>0</v>
      </c>
      <c r="BL1251" s="20" t="s">
        <v>304</v>
      </c>
      <c r="BM1251" s="227" t="s">
        <v>4214</v>
      </c>
    </row>
    <row r="1252" s="2" customFormat="1">
      <c r="A1252" s="41"/>
      <c r="B1252" s="42"/>
      <c r="C1252" s="43"/>
      <c r="D1252" s="229" t="s">
        <v>218</v>
      </c>
      <c r="E1252" s="43"/>
      <c r="F1252" s="230" t="s">
        <v>4215</v>
      </c>
      <c r="G1252" s="43"/>
      <c r="H1252" s="43"/>
      <c r="I1252" s="231"/>
      <c r="J1252" s="43"/>
      <c r="K1252" s="43"/>
      <c r="L1252" s="47"/>
      <c r="M1252" s="232"/>
      <c r="N1252" s="233"/>
      <c r="O1252" s="87"/>
      <c r="P1252" s="87"/>
      <c r="Q1252" s="87"/>
      <c r="R1252" s="87"/>
      <c r="S1252" s="87"/>
      <c r="T1252" s="88"/>
      <c r="U1252" s="41"/>
      <c r="V1252" s="41"/>
      <c r="W1252" s="41"/>
      <c r="X1252" s="41"/>
      <c r="Y1252" s="41"/>
      <c r="Z1252" s="41"/>
      <c r="AA1252" s="41"/>
      <c r="AB1252" s="41"/>
      <c r="AC1252" s="41"/>
      <c r="AD1252" s="41"/>
      <c r="AE1252" s="41"/>
      <c r="AT1252" s="20" t="s">
        <v>218</v>
      </c>
      <c r="AU1252" s="20" t="s">
        <v>81</v>
      </c>
    </row>
    <row r="1253" s="13" customFormat="1">
      <c r="A1253" s="13"/>
      <c r="B1253" s="234"/>
      <c r="C1253" s="235"/>
      <c r="D1253" s="236" t="s">
        <v>220</v>
      </c>
      <c r="E1253" s="237" t="s">
        <v>19</v>
      </c>
      <c r="F1253" s="238" t="s">
        <v>221</v>
      </c>
      <c r="G1253" s="235"/>
      <c r="H1253" s="237" t="s">
        <v>19</v>
      </c>
      <c r="I1253" s="239"/>
      <c r="J1253" s="235"/>
      <c r="K1253" s="235"/>
      <c r="L1253" s="240"/>
      <c r="M1253" s="241"/>
      <c r="N1253" s="242"/>
      <c r="O1253" s="242"/>
      <c r="P1253" s="242"/>
      <c r="Q1253" s="242"/>
      <c r="R1253" s="242"/>
      <c r="S1253" s="242"/>
      <c r="T1253" s="243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T1253" s="244" t="s">
        <v>220</v>
      </c>
      <c r="AU1253" s="244" t="s">
        <v>81</v>
      </c>
      <c r="AV1253" s="13" t="s">
        <v>79</v>
      </c>
      <c r="AW1253" s="13" t="s">
        <v>32</v>
      </c>
      <c r="AX1253" s="13" t="s">
        <v>71</v>
      </c>
      <c r="AY1253" s="244" t="s">
        <v>209</v>
      </c>
    </row>
    <row r="1254" s="13" customFormat="1">
      <c r="A1254" s="13"/>
      <c r="B1254" s="234"/>
      <c r="C1254" s="235"/>
      <c r="D1254" s="236" t="s">
        <v>220</v>
      </c>
      <c r="E1254" s="237" t="s">
        <v>19</v>
      </c>
      <c r="F1254" s="238" t="s">
        <v>3165</v>
      </c>
      <c r="G1254" s="235"/>
      <c r="H1254" s="237" t="s">
        <v>19</v>
      </c>
      <c r="I1254" s="239"/>
      <c r="J1254" s="235"/>
      <c r="K1254" s="235"/>
      <c r="L1254" s="240"/>
      <c r="M1254" s="241"/>
      <c r="N1254" s="242"/>
      <c r="O1254" s="242"/>
      <c r="P1254" s="242"/>
      <c r="Q1254" s="242"/>
      <c r="R1254" s="242"/>
      <c r="S1254" s="242"/>
      <c r="T1254" s="243"/>
      <c r="U1254" s="13"/>
      <c r="V1254" s="13"/>
      <c r="W1254" s="13"/>
      <c r="X1254" s="13"/>
      <c r="Y1254" s="13"/>
      <c r="Z1254" s="13"/>
      <c r="AA1254" s="13"/>
      <c r="AB1254" s="13"/>
      <c r="AC1254" s="13"/>
      <c r="AD1254" s="13"/>
      <c r="AE1254" s="13"/>
      <c r="AT1254" s="244" t="s">
        <v>220</v>
      </c>
      <c r="AU1254" s="244" t="s">
        <v>81</v>
      </c>
      <c r="AV1254" s="13" t="s">
        <v>79</v>
      </c>
      <c r="AW1254" s="13" t="s">
        <v>32</v>
      </c>
      <c r="AX1254" s="13" t="s">
        <v>71</v>
      </c>
      <c r="AY1254" s="244" t="s">
        <v>209</v>
      </c>
    </row>
    <row r="1255" s="13" customFormat="1">
      <c r="A1255" s="13"/>
      <c r="B1255" s="234"/>
      <c r="C1255" s="235"/>
      <c r="D1255" s="236" t="s">
        <v>220</v>
      </c>
      <c r="E1255" s="237" t="s">
        <v>19</v>
      </c>
      <c r="F1255" s="238" t="s">
        <v>4205</v>
      </c>
      <c r="G1255" s="235"/>
      <c r="H1255" s="237" t="s">
        <v>19</v>
      </c>
      <c r="I1255" s="239"/>
      <c r="J1255" s="235"/>
      <c r="K1255" s="235"/>
      <c r="L1255" s="240"/>
      <c r="M1255" s="241"/>
      <c r="N1255" s="242"/>
      <c r="O1255" s="242"/>
      <c r="P1255" s="242"/>
      <c r="Q1255" s="242"/>
      <c r="R1255" s="242"/>
      <c r="S1255" s="242"/>
      <c r="T1255" s="243"/>
      <c r="U1255" s="13"/>
      <c r="V1255" s="13"/>
      <c r="W1255" s="13"/>
      <c r="X1255" s="13"/>
      <c r="Y1255" s="13"/>
      <c r="Z1255" s="13"/>
      <c r="AA1255" s="13"/>
      <c r="AB1255" s="13"/>
      <c r="AC1255" s="13"/>
      <c r="AD1255" s="13"/>
      <c r="AE1255" s="13"/>
      <c r="AT1255" s="244" t="s">
        <v>220</v>
      </c>
      <c r="AU1255" s="244" t="s">
        <v>81</v>
      </c>
      <c r="AV1255" s="13" t="s">
        <v>79</v>
      </c>
      <c r="AW1255" s="13" t="s">
        <v>32</v>
      </c>
      <c r="AX1255" s="13" t="s">
        <v>71</v>
      </c>
      <c r="AY1255" s="244" t="s">
        <v>209</v>
      </c>
    </row>
    <row r="1256" s="14" customFormat="1">
      <c r="A1256" s="14"/>
      <c r="B1256" s="245"/>
      <c r="C1256" s="246"/>
      <c r="D1256" s="236" t="s">
        <v>220</v>
      </c>
      <c r="E1256" s="247" t="s">
        <v>19</v>
      </c>
      <c r="F1256" s="248" t="s">
        <v>3379</v>
      </c>
      <c r="G1256" s="246"/>
      <c r="H1256" s="249">
        <v>15.710000000000001</v>
      </c>
      <c r="I1256" s="250"/>
      <c r="J1256" s="246"/>
      <c r="K1256" s="246"/>
      <c r="L1256" s="251"/>
      <c r="M1256" s="252"/>
      <c r="N1256" s="253"/>
      <c r="O1256" s="253"/>
      <c r="P1256" s="253"/>
      <c r="Q1256" s="253"/>
      <c r="R1256" s="253"/>
      <c r="S1256" s="253"/>
      <c r="T1256" s="25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T1256" s="255" t="s">
        <v>220</v>
      </c>
      <c r="AU1256" s="255" t="s">
        <v>81</v>
      </c>
      <c r="AV1256" s="14" t="s">
        <v>81</v>
      </c>
      <c r="AW1256" s="14" t="s">
        <v>32</v>
      </c>
      <c r="AX1256" s="14" t="s">
        <v>79</v>
      </c>
      <c r="AY1256" s="255" t="s">
        <v>209</v>
      </c>
    </row>
    <row r="1257" s="2" customFormat="1" ht="24.15" customHeight="1">
      <c r="A1257" s="41"/>
      <c r="B1257" s="42"/>
      <c r="C1257" s="278" t="s">
        <v>4216</v>
      </c>
      <c r="D1257" s="278" t="s">
        <v>681</v>
      </c>
      <c r="E1257" s="279" t="s">
        <v>4217</v>
      </c>
      <c r="F1257" s="280" t="s">
        <v>4218</v>
      </c>
      <c r="G1257" s="281" t="s">
        <v>258</v>
      </c>
      <c r="H1257" s="282">
        <v>17.280999999999999</v>
      </c>
      <c r="I1257" s="283"/>
      <c r="J1257" s="284">
        <f>ROUND(I1257*H1257,2)</f>
        <v>0</v>
      </c>
      <c r="K1257" s="280" t="s">
        <v>215</v>
      </c>
      <c r="L1257" s="285"/>
      <c r="M1257" s="286" t="s">
        <v>19</v>
      </c>
      <c r="N1257" s="287" t="s">
        <v>42</v>
      </c>
      <c r="O1257" s="87"/>
      <c r="P1257" s="225">
        <f>O1257*H1257</f>
        <v>0</v>
      </c>
      <c r="Q1257" s="225">
        <v>0.00080000000000000004</v>
      </c>
      <c r="R1257" s="225">
        <f>Q1257*H1257</f>
        <v>0.0138248</v>
      </c>
      <c r="S1257" s="225">
        <v>0</v>
      </c>
      <c r="T1257" s="226">
        <f>S1257*H1257</f>
        <v>0</v>
      </c>
      <c r="U1257" s="41"/>
      <c r="V1257" s="41"/>
      <c r="W1257" s="41"/>
      <c r="X1257" s="41"/>
      <c r="Y1257" s="41"/>
      <c r="Z1257" s="41"/>
      <c r="AA1257" s="41"/>
      <c r="AB1257" s="41"/>
      <c r="AC1257" s="41"/>
      <c r="AD1257" s="41"/>
      <c r="AE1257" s="41"/>
      <c r="AR1257" s="227" t="s">
        <v>417</v>
      </c>
      <c r="AT1257" s="227" t="s">
        <v>681</v>
      </c>
      <c r="AU1257" s="227" t="s">
        <v>81</v>
      </c>
      <c r="AY1257" s="20" t="s">
        <v>209</v>
      </c>
      <c r="BE1257" s="228">
        <f>IF(N1257="základní",J1257,0)</f>
        <v>0</v>
      </c>
      <c r="BF1257" s="228">
        <f>IF(N1257="snížená",J1257,0)</f>
        <v>0</v>
      </c>
      <c r="BG1257" s="228">
        <f>IF(N1257="zákl. přenesená",J1257,0)</f>
        <v>0</v>
      </c>
      <c r="BH1257" s="228">
        <f>IF(N1257="sníž. přenesená",J1257,0)</f>
        <v>0</v>
      </c>
      <c r="BI1257" s="228">
        <f>IF(N1257="nulová",J1257,0)</f>
        <v>0</v>
      </c>
      <c r="BJ1257" s="20" t="s">
        <v>79</v>
      </c>
      <c r="BK1257" s="228">
        <f>ROUND(I1257*H1257,2)</f>
        <v>0</v>
      </c>
      <c r="BL1257" s="20" t="s">
        <v>304</v>
      </c>
      <c r="BM1257" s="227" t="s">
        <v>4219</v>
      </c>
    </row>
    <row r="1258" s="14" customFormat="1">
      <c r="A1258" s="14"/>
      <c r="B1258" s="245"/>
      <c r="C1258" s="246"/>
      <c r="D1258" s="236" t="s">
        <v>220</v>
      </c>
      <c r="E1258" s="246"/>
      <c r="F1258" s="248" t="s">
        <v>4220</v>
      </c>
      <c r="G1258" s="246"/>
      <c r="H1258" s="249">
        <v>17.280999999999999</v>
      </c>
      <c r="I1258" s="250"/>
      <c r="J1258" s="246"/>
      <c r="K1258" s="246"/>
      <c r="L1258" s="251"/>
      <c r="M1258" s="252"/>
      <c r="N1258" s="253"/>
      <c r="O1258" s="253"/>
      <c r="P1258" s="253"/>
      <c r="Q1258" s="253"/>
      <c r="R1258" s="253"/>
      <c r="S1258" s="253"/>
      <c r="T1258" s="25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T1258" s="255" t="s">
        <v>220</v>
      </c>
      <c r="AU1258" s="255" t="s">
        <v>81</v>
      </c>
      <c r="AV1258" s="14" t="s">
        <v>81</v>
      </c>
      <c r="AW1258" s="14" t="s">
        <v>4</v>
      </c>
      <c r="AX1258" s="14" t="s">
        <v>79</v>
      </c>
      <c r="AY1258" s="255" t="s">
        <v>209</v>
      </c>
    </row>
    <row r="1259" s="2" customFormat="1" ht="21.75" customHeight="1">
      <c r="A1259" s="41"/>
      <c r="B1259" s="42"/>
      <c r="C1259" s="216" t="s">
        <v>4221</v>
      </c>
      <c r="D1259" s="216" t="s">
        <v>211</v>
      </c>
      <c r="E1259" s="217" t="s">
        <v>4222</v>
      </c>
      <c r="F1259" s="218" t="s">
        <v>4223</v>
      </c>
      <c r="G1259" s="219" t="s">
        <v>258</v>
      </c>
      <c r="H1259" s="220">
        <v>15.710000000000001</v>
      </c>
      <c r="I1259" s="221"/>
      <c r="J1259" s="222">
        <f>ROUND(I1259*H1259,2)</f>
        <v>0</v>
      </c>
      <c r="K1259" s="218" t="s">
        <v>215</v>
      </c>
      <c r="L1259" s="47"/>
      <c r="M1259" s="223" t="s">
        <v>19</v>
      </c>
      <c r="N1259" s="224" t="s">
        <v>42</v>
      </c>
      <c r="O1259" s="87"/>
      <c r="P1259" s="225">
        <f>O1259*H1259</f>
        <v>0</v>
      </c>
      <c r="Q1259" s="225">
        <v>0</v>
      </c>
      <c r="R1259" s="225">
        <f>Q1259*H1259</f>
        <v>0</v>
      </c>
      <c r="S1259" s="225">
        <v>0</v>
      </c>
      <c r="T1259" s="226">
        <f>S1259*H1259</f>
        <v>0</v>
      </c>
      <c r="U1259" s="41"/>
      <c r="V1259" s="41"/>
      <c r="W1259" s="41"/>
      <c r="X1259" s="41"/>
      <c r="Y1259" s="41"/>
      <c r="Z1259" s="41"/>
      <c r="AA1259" s="41"/>
      <c r="AB1259" s="41"/>
      <c r="AC1259" s="41"/>
      <c r="AD1259" s="41"/>
      <c r="AE1259" s="41"/>
      <c r="AR1259" s="227" t="s">
        <v>304</v>
      </c>
      <c r="AT1259" s="227" t="s">
        <v>211</v>
      </c>
      <c r="AU1259" s="227" t="s">
        <v>81</v>
      </c>
      <c r="AY1259" s="20" t="s">
        <v>209</v>
      </c>
      <c r="BE1259" s="228">
        <f>IF(N1259="základní",J1259,0)</f>
        <v>0</v>
      </c>
      <c r="BF1259" s="228">
        <f>IF(N1259="snížená",J1259,0)</f>
        <v>0</v>
      </c>
      <c r="BG1259" s="228">
        <f>IF(N1259="zákl. přenesená",J1259,0)</f>
        <v>0</v>
      </c>
      <c r="BH1259" s="228">
        <f>IF(N1259="sníž. přenesená",J1259,0)</f>
        <v>0</v>
      </c>
      <c r="BI1259" s="228">
        <f>IF(N1259="nulová",J1259,0)</f>
        <v>0</v>
      </c>
      <c r="BJ1259" s="20" t="s">
        <v>79</v>
      </c>
      <c r="BK1259" s="228">
        <f>ROUND(I1259*H1259,2)</f>
        <v>0</v>
      </c>
      <c r="BL1259" s="20" t="s">
        <v>304</v>
      </c>
      <c r="BM1259" s="227" t="s">
        <v>4224</v>
      </c>
    </row>
    <row r="1260" s="2" customFormat="1">
      <c r="A1260" s="41"/>
      <c r="B1260" s="42"/>
      <c r="C1260" s="43"/>
      <c r="D1260" s="229" t="s">
        <v>218</v>
      </c>
      <c r="E1260" s="43"/>
      <c r="F1260" s="230" t="s">
        <v>4225</v>
      </c>
      <c r="G1260" s="43"/>
      <c r="H1260" s="43"/>
      <c r="I1260" s="231"/>
      <c r="J1260" s="43"/>
      <c r="K1260" s="43"/>
      <c r="L1260" s="47"/>
      <c r="M1260" s="232"/>
      <c r="N1260" s="233"/>
      <c r="O1260" s="87"/>
      <c r="P1260" s="87"/>
      <c r="Q1260" s="87"/>
      <c r="R1260" s="87"/>
      <c r="S1260" s="87"/>
      <c r="T1260" s="88"/>
      <c r="U1260" s="41"/>
      <c r="V1260" s="41"/>
      <c r="W1260" s="41"/>
      <c r="X1260" s="41"/>
      <c r="Y1260" s="41"/>
      <c r="Z1260" s="41"/>
      <c r="AA1260" s="41"/>
      <c r="AB1260" s="41"/>
      <c r="AC1260" s="41"/>
      <c r="AD1260" s="41"/>
      <c r="AE1260" s="41"/>
      <c r="AT1260" s="20" t="s">
        <v>218</v>
      </c>
      <c r="AU1260" s="20" t="s">
        <v>81</v>
      </c>
    </row>
    <row r="1261" s="13" customFormat="1">
      <c r="A1261" s="13"/>
      <c r="B1261" s="234"/>
      <c r="C1261" s="235"/>
      <c r="D1261" s="236" t="s">
        <v>220</v>
      </c>
      <c r="E1261" s="237" t="s">
        <v>19</v>
      </c>
      <c r="F1261" s="238" t="s">
        <v>221</v>
      </c>
      <c r="G1261" s="235"/>
      <c r="H1261" s="237" t="s">
        <v>19</v>
      </c>
      <c r="I1261" s="239"/>
      <c r="J1261" s="235"/>
      <c r="K1261" s="235"/>
      <c r="L1261" s="240"/>
      <c r="M1261" s="241"/>
      <c r="N1261" s="242"/>
      <c r="O1261" s="242"/>
      <c r="P1261" s="242"/>
      <c r="Q1261" s="242"/>
      <c r="R1261" s="242"/>
      <c r="S1261" s="242"/>
      <c r="T1261" s="243"/>
      <c r="U1261" s="13"/>
      <c r="V1261" s="13"/>
      <c r="W1261" s="13"/>
      <c r="X1261" s="13"/>
      <c r="Y1261" s="13"/>
      <c r="Z1261" s="13"/>
      <c r="AA1261" s="13"/>
      <c r="AB1261" s="13"/>
      <c r="AC1261" s="13"/>
      <c r="AD1261" s="13"/>
      <c r="AE1261" s="13"/>
      <c r="AT1261" s="244" t="s">
        <v>220</v>
      </c>
      <c r="AU1261" s="244" t="s">
        <v>81</v>
      </c>
      <c r="AV1261" s="13" t="s">
        <v>79</v>
      </c>
      <c r="AW1261" s="13" t="s">
        <v>32</v>
      </c>
      <c r="AX1261" s="13" t="s">
        <v>71</v>
      </c>
      <c r="AY1261" s="244" t="s">
        <v>209</v>
      </c>
    </row>
    <row r="1262" s="13" customFormat="1">
      <c r="A1262" s="13"/>
      <c r="B1262" s="234"/>
      <c r="C1262" s="235"/>
      <c r="D1262" s="236" t="s">
        <v>220</v>
      </c>
      <c r="E1262" s="237" t="s">
        <v>19</v>
      </c>
      <c r="F1262" s="238" t="s">
        <v>3165</v>
      </c>
      <c r="G1262" s="235"/>
      <c r="H1262" s="237" t="s">
        <v>19</v>
      </c>
      <c r="I1262" s="239"/>
      <c r="J1262" s="235"/>
      <c r="K1262" s="235"/>
      <c r="L1262" s="240"/>
      <c r="M1262" s="241"/>
      <c r="N1262" s="242"/>
      <c r="O1262" s="242"/>
      <c r="P1262" s="242"/>
      <c r="Q1262" s="242"/>
      <c r="R1262" s="242"/>
      <c r="S1262" s="242"/>
      <c r="T1262" s="243"/>
      <c r="U1262" s="13"/>
      <c r="V1262" s="13"/>
      <c r="W1262" s="13"/>
      <c r="X1262" s="13"/>
      <c r="Y1262" s="13"/>
      <c r="Z1262" s="13"/>
      <c r="AA1262" s="13"/>
      <c r="AB1262" s="13"/>
      <c r="AC1262" s="13"/>
      <c r="AD1262" s="13"/>
      <c r="AE1262" s="13"/>
      <c r="AT1262" s="244" t="s">
        <v>220</v>
      </c>
      <c r="AU1262" s="244" t="s">
        <v>81</v>
      </c>
      <c r="AV1262" s="13" t="s">
        <v>79</v>
      </c>
      <c r="AW1262" s="13" t="s">
        <v>32</v>
      </c>
      <c r="AX1262" s="13" t="s">
        <v>71</v>
      </c>
      <c r="AY1262" s="244" t="s">
        <v>209</v>
      </c>
    </row>
    <row r="1263" s="13" customFormat="1">
      <c r="A1263" s="13"/>
      <c r="B1263" s="234"/>
      <c r="C1263" s="235"/>
      <c r="D1263" s="236" t="s">
        <v>220</v>
      </c>
      <c r="E1263" s="237" t="s">
        <v>19</v>
      </c>
      <c r="F1263" s="238" t="s">
        <v>4205</v>
      </c>
      <c r="G1263" s="235"/>
      <c r="H1263" s="237" t="s">
        <v>19</v>
      </c>
      <c r="I1263" s="239"/>
      <c r="J1263" s="235"/>
      <c r="K1263" s="235"/>
      <c r="L1263" s="240"/>
      <c r="M1263" s="241"/>
      <c r="N1263" s="242"/>
      <c r="O1263" s="242"/>
      <c r="P1263" s="242"/>
      <c r="Q1263" s="242"/>
      <c r="R1263" s="242"/>
      <c r="S1263" s="242"/>
      <c r="T1263" s="243"/>
      <c r="U1263" s="13"/>
      <c r="V1263" s="13"/>
      <c r="W1263" s="13"/>
      <c r="X1263" s="13"/>
      <c r="Y1263" s="13"/>
      <c r="Z1263" s="13"/>
      <c r="AA1263" s="13"/>
      <c r="AB1263" s="13"/>
      <c r="AC1263" s="13"/>
      <c r="AD1263" s="13"/>
      <c r="AE1263" s="13"/>
      <c r="AT1263" s="244" t="s">
        <v>220</v>
      </c>
      <c r="AU1263" s="244" t="s">
        <v>81</v>
      </c>
      <c r="AV1263" s="13" t="s">
        <v>79</v>
      </c>
      <c r="AW1263" s="13" t="s">
        <v>32</v>
      </c>
      <c r="AX1263" s="13" t="s">
        <v>71</v>
      </c>
      <c r="AY1263" s="244" t="s">
        <v>209</v>
      </c>
    </row>
    <row r="1264" s="14" customFormat="1">
      <c r="A1264" s="14"/>
      <c r="B1264" s="245"/>
      <c r="C1264" s="246"/>
      <c r="D1264" s="236" t="s">
        <v>220</v>
      </c>
      <c r="E1264" s="247" t="s">
        <v>19</v>
      </c>
      <c r="F1264" s="248" t="s">
        <v>3379</v>
      </c>
      <c r="G1264" s="246"/>
      <c r="H1264" s="249">
        <v>15.710000000000001</v>
      </c>
      <c r="I1264" s="250"/>
      <c r="J1264" s="246"/>
      <c r="K1264" s="246"/>
      <c r="L1264" s="251"/>
      <c r="M1264" s="252"/>
      <c r="N1264" s="253"/>
      <c r="O1264" s="253"/>
      <c r="P1264" s="253"/>
      <c r="Q1264" s="253"/>
      <c r="R1264" s="253"/>
      <c r="S1264" s="253"/>
      <c r="T1264" s="25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T1264" s="255" t="s">
        <v>220</v>
      </c>
      <c r="AU1264" s="255" t="s">
        <v>81</v>
      </c>
      <c r="AV1264" s="14" t="s">
        <v>81</v>
      </c>
      <c r="AW1264" s="14" t="s">
        <v>32</v>
      </c>
      <c r="AX1264" s="14" t="s">
        <v>79</v>
      </c>
      <c r="AY1264" s="255" t="s">
        <v>209</v>
      </c>
    </row>
    <row r="1265" s="2" customFormat="1" ht="16.5" customHeight="1">
      <c r="A1265" s="41"/>
      <c r="B1265" s="42"/>
      <c r="C1265" s="278" t="s">
        <v>4226</v>
      </c>
      <c r="D1265" s="278" t="s">
        <v>681</v>
      </c>
      <c r="E1265" s="279" t="s">
        <v>4227</v>
      </c>
      <c r="F1265" s="280" t="s">
        <v>4228</v>
      </c>
      <c r="G1265" s="281" t="s">
        <v>258</v>
      </c>
      <c r="H1265" s="282">
        <v>17.280999999999999</v>
      </c>
      <c r="I1265" s="283"/>
      <c r="J1265" s="284">
        <f>ROUND(I1265*H1265,2)</f>
        <v>0</v>
      </c>
      <c r="K1265" s="280" t="s">
        <v>215</v>
      </c>
      <c r="L1265" s="285"/>
      <c r="M1265" s="286" t="s">
        <v>19</v>
      </c>
      <c r="N1265" s="287" t="s">
        <v>42</v>
      </c>
      <c r="O1265" s="87"/>
      <c r="P1265" s="225">
        <f>O1265*H1265</f>
        <v>0</v>
      </c>
      <c r="Q1265" s="225">
        <v>0.00020000000000000001</v>
      </c>
      <c r="R1265" s="225">
        <f>Q1265*H1265</f>
        <v>0.0034562</v>
      </c>
      <c r="S1265" s="225">
        <v>0</v>
      </c>
      <c r="T1265" s="226">
        <f>S1265*H1265</f>
        <v>0</v>
      </c>
      <c r="U1265" s="41"/>
      <c r="V1265" s="41"/>
      <c r="W1265" s="41"/>
      <c r="X1265" s="41"/>
      <c r="Y1265" s="41"/>
      <c r="Z1265" s="41"/>
      <c r="AA1265" s="41"/>
      <c r="AB1265" s="41"/>
      <c r="AC1265" s="41"/>
      <c r="AD1265" s="41"/>
      <c r="AE1265" s="41"/>
      <c r="AR1265" s="227" t="s">
        <v>417</v>
      </c>
      <c r="AT1265" s="227" t="s">
        <v>681</v>
      </c>
      <c r="AU1265" s="227" t="s">
        <v>81</v>
      </c>
      <c r="AY1265" s="20" t="s">
        <v>209</v>
      </c>
      <c r="BE1265" s="228">
        <f>IF(N1265="základní",J1265,0)</f>
        <v>0</v>
      </c>
      <c r="BF1265" s="228">
        <f>IF(N1265="snížená",J1265,0)</f>
        <v>0</v>
      </c>
      <c r="BG1265" s="228">
        <f>IF(N1265="zákl. přenesená",J1265,0)</f>
        <v>0</v>
      </c>
      <c r="BH1265" s="228">
        <f>IF(N1265="sníž. přenesená",J1265,0)</f>
        <v>0</v>
      </c>
      <c r="BI1265" s="228">
        <f>IF(N1265="nulová",J1265,0)</f>
        <v>0</v>
      </c>
      <c r="BJ1265" s="20" t="s">
        <v>79</v>
      </c>
      <c r="BK1265" s="228">
        <f>ROUND(I1265*H1265,2)</f>
        <v>0</v>
      </c>
      <c r="BL1265" s="20" t="s">
        <v>304</v>
      </c>
      <c r="BM1265" s="227" t="s">
        <v>4229</v>
      </c>
    </row>
    <row r="1266" s="14" customFormat="1">
      <c r="A1266" s="14"/>
      <c r="B1266" s="245"/>
      <c r="C1266" s="246"/>
      <c r="D1266" s="236" t="s">
        <v>220</v>
      </c>
      <c r="E1266" s="246"/>
      <c r="F1266" s="248" t="s">
        <v>4220</v>
      </c>
      <c r="G1266" s="246"/>
      <c r="H1266" s="249">
        <v>17.280999999999999</v>
      </c>
      <c r="I1266" s="250"/>
      <c r="J1266" s="246"/>
      <c r="K1266" s="246"/>
      <c r="L1266" s="251"/>
      <c r="M1266" s="252"/>
      <c r="N1266" s="253"/>
      <c r="O1266" s="253"/>
      <c r="P1266" s="253"/>
      <c r="Q1266" s="253"/>
      <c r="R1266" s="253"/>
      <c r="S1266" s="253"/>
      <c r="T1266" s="25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T1266" s="255" t="s">
        <v>220</v>
      </c>
      <c r="AU1266" s="255" t="s">
        <v>81</v>
      </c>
      <c r="AV1266" s="14" t="s">
        <v>81</v>
      </c>
      <c r="AW1266" s="14" t="s">
        <v>4</v>
      </c>
      <c r="AX1266" s="14" t="s">
        <v>79</v>
      </c>
      <c r="AY1266" s="255" t="s">
        <v>209</v>
      </c>
    </row>
    <row r="1267" s="2" customFormat="1" ht="21.75" customHeight="1">
      <c r="A1267" s="41"/>
      <c r="B1267" s="42"/>
      <c r="C1267" s="216" t="s">
        <v>4230</v>
      </c>
      <c r="D1267" s="216" t="s">
        <v>211</v>
      </c>
      <c r="E1267" s="217" t="s">
        <v>4231</v>
      </c>
      <c r="F1267" s="218" t="s">
        <v>4232</v>
      </c>
      <c r="G1267" s="219" t="s">
        <v>258</v>
      </c>
      <c r="H1267" s="220">
        <v>15.710000000000001</v>
      </c>
      <c r="I1267" s="221"/>
      <c r="J1267" s="222">
        <f>ROUND(I1267*H1267,2)</f>
        <v>0</v>
      </c>
      <c r="K1267" s="218" t="s">
        <v>215</v>
      </c>
      <c r="L1267" s="47"/>
      <c r="M1267" s="223" t="s">
        <v>19</v>
      </c>
      <c r="N1267" s="224" t="s">
        <v>42</v>
      </c>
      <c r="O1267" s="87"/>
      <c r="P1267" s="225">
        <f>O1267*H1267</f>
        <v>0</v>
      </c>
      <c r="Q1267" s="225">
        <v>0</v>
      </c>
      <c r="R1267" s="225">
        <f>Q1267*H1267</f>
        <v>0</v>
      </c>
      <c r="S1267" s="225">
        <v>0</v>
      </c>
      <c r="T1267" s="226">
        <f>S1267*H1267</f>
        <v>0</v>
      </c>
      <c r="U1267" s="41"/>
      <c r="V1267" s="41"/>
      <c r="W1267" s="41"/>
      <c r="X1267" s="41"/>
      <c r="Y1267" s="41"/>
      <c r="Z1267" s="41"/>
      <c r="AA1267" s="41"/>
      <c r="AB1267" s="41"/>
      <c r="AC1267" s="41"/>
      <c r="AD1267" s="41"/>
      <c r="AE1267" s="41"/>
      <c r="AR1267" s="227" t="s">
        <v>304</v>
      </c>
      <c r="AT1267" s="227" t="s">
        <v>211</v>
      </c>
      <c r="AU1267" s="227" t="s">
        <v>81</v>
      </c>
      <c r="AY1267" s="20" t="s">
        <v>209</v>
      </c>
      <c r="BE1267" s="228">
        <f>IF(N1267="základní",J1267,0)</f>
        <v>0</v>
      </c>
      <c r="BF1267" s="228">
        <f>IF(N1267="snížená",J1267,0)</f>
        <v>0</v>
      </c>
      <c r="BG1267" s="228">
        <f>IF(N1267="zákl. přenesená",J1267,0)</f>
        <v>0</v>
      </c>
      <c r="BH1267" s="228">
        <f>IF(N1267="sníž. přenesená",J1267,0)</f>
        <v>0</v>
      </c>
      <c r="BI1267" s="228">
        <f>IF(N1267="nulová",J1267,0)</f>
        <v>0</v>
      </c>
      <c r="BJ1267" s="20" t="s">
        <v>79</v>
      </c>
      <c r="BK1267" s="228">
        <f>ROUND(I1267*H1267,2)</f>
        <v>0</v>
      </c>
      <c r="BL1267" s="20" t="s">
        <v>304</v>
      </c>
      <c r="BM1267" s="227" t="s">
        <v>4233</v>
      </c>
    </row>
    <row r="1268" s="2" customFormat="1">
      <c r="A1268" s="41"/>
      <c r="B1268" s="42"/>
      <c r="C1268" s="43"/>
      <c r="D1268" s="229" t="s">
        <v>218</v>
      </c>
      <c r="E1268" s="43"/>
      <c r="F1268" s="230" t="s">
        <v>4234</v>
      </c>
      <c r="G1268" s="43"/>
      <c r="H1268" s="43"/>
      <c r="I1268" s="231"/>
      <c r="J1268" s="43"/>
      <c r="K1268" s="43"/>
      <c r="L1268" s="47"/>
      <c r="M1268" s="232"/>
      <c r="N1268" s="233"/>
      <c r="O1268" s="87"/>
      <c r="P1268" s="87"/>
      <c r="Q1268" s="87"/>
      <c r="R1268" s="87"/>
      <c r="S1268" s="87"/>
      <c r="T1268" s="88"/>
      <c r="U1268" s="41"/>
      <c r="V1268" s="41"/>
      <c r="W1268" s="41"/>
      <c r="X1268" s="41"/>
      <c r="Y1268" s="41"/>
      <c r="Z1268" s="41"/>
      <c r="AA1268" s="41"/>
      <c r="AB1268" s="41"/>
      <c r="AC1268" s="41"/>
      <c r="AD1268" s="41"/>
      <c r="AE1268" s="41"/>
      <c r="AT1268" s="20" t="s">
        <v>218</v>
      </c>
      <c r="AU1268" s="20" t="s">
        <v>81</v>
      </c>
    </row>
    <row r="1269" s="13" customFormat="1">
      <c r="A1269" s="13"/>
      <c r="B1269" s="234"/>
      <c r="C1269" s="235"/>
      <c r="D1269" s="236" t="s">
        <v>220</v>
      </c>
      <c r="E1269" s="237" t="s">
        <v>19</v>
      </c>
      <c r="F1269" s="238" t="s">
        <v>3165</v>
      </c>
      <c r="G1269" s="235"/>
      <c r="H1269" s="237" t="s">
        <v>19</v>
      </c>
      <c r="I1269" s="239"/>
      <c r="J1269" s="235"/>
      <c r="K1269" s="235"/>
      <c r="L1269" s="240"/>
      <c r="M1269" s="241"/>
      <c r="N1269" s="242"/>
      <c r="O1269" s="242"/>
      <c r="P1269" s="242"/>
      <c r="Q1269" s="242"/>
      <c r="R1269" s="242"/>
      <c r="S1269" s="242"/>
      <c r="T1269" s="243"/>
      <c r="U1269" s="13"/>
      <c r="V1269" s="13"/>
      <c r="W1269" s="13"/>
      <c r="X1269" s="13"/>
      <c r="Y1269" s="13"/>
      <c r="Z1269" s="13"/>
      <c r="AA1269" s="13"/>
      <c r="AB1269" s="13"/>
      <c r="AC1269" s="13"/>
      <c r="AD1269" s="13"/>
      <c r="AE1269" s="13"/>
      <c r="AT1269" s="244" t="s">
        <v>220</v>
      </c>
      <c r="AU1269" s="244" t="s">
        <v>81</v>
      </c>
      <c r="AV1269" s="13" t="s">
        <v>79</v>
      </c>
      <c r="AW1269" s="13" t="s">
        <v>32</v>
      </c>
      <c r="AX1269" s="13" t="s">
        <v>71</v>
      </c>
      <c r="AY1269" s="244" t="s">
        <v>209</v>
      </c>
    </row>
    <row r="1270" s="13" customFormat="1">
      <c r="A1270" s="13"/>
      <c r="B1270" s="234"/>
      <c r="C1270" s="235"/>
      <c r="D1270" s="236" t="s">
        <v>220</v>
      </c>
      <c r="E1270" s="237" t="s">
        <v>19</v>
      </c>
      <c r="F1270" s="238" t="s">
        <v>4205</v>
      </c>
      <c r="G1270" s="235"/>
      <c r="H1270" s="237" t="s">
        <v>19</v>
      </c>
      <c r="I1270" s="239"/>
      <c r="J1270" s="235"/>
      <c r="K1270" s="235"/>
      <c r="L1270" s="240"/>
      <c r="M1270" s="241"/>
      <c r="N1270" s="242"/>
      <c r="O1270" s="242"/>
      <c r="P1270" s="242"/>
      <c r="Q1270" s="242"/>
      <c r="R1270" s="242"/>
      <c r="S1270" s="242"/>
      <c r="T1270" s="243"/>
      <c r="U1270" s="13"/>
      <c r="V1270" s="13"/>
      <c r="W1270" s="13"/>
      <c r="X1270" s="13"/>
      <c r="Y1270" s="13"/>
      <c r="Z1270" s="13"/>
      <c r="AA1270" s="13"/>
      <c r="AB1270" s="13"/>
      <c r="AC1270" s="13"/>
      <c r="AD1270" s="13"/>
      <c r="AE1270" s="13"/>
      <c r="AT1270" s="244" t="s">
        <v>220</v>
      </c>
      <c r="AU1270" s="244" t="s">
        <v>81</v>
      </c>
      <c r="AV1270" s="13" t="s">
        <v>79</v>
      </c>
      <c r="AW1270" s="13" t="s">
        <v>32</v>
      </c>
      <c r="AX1270" s="13" t="s">
        <v>71</v>
      </c>
      <c r="AY1270" s="244" t="s">
        <v>209</v>
      </c>
    </row>
    <row r="1271" s="14" customFormat="1">
      <c r="A1271" s="14"/>
      <c r="B1271" s="245"/>
      <c r="C1271" s="246"/>
      <c r="D1271" s="236" t="s">
        <v>220</v>
      </c>
      <c r="E1271" s="247" t="s">
        <v>19</v>
      </c>
      <c r="F1271" s="248" t="s">
        <v>3379</v>
      </c>
      <c r="G1271" s="246"/>
      <c r="H1271" s="249">
        <v>15.710000000000001</v>
      </c>
      <c r="I1271" s="250"/>
      <c r="J1271" s="246"/>
      <c r="K1271" s="246"/>
      <c r="L1271" s="251"/>
      <c r="M1271" s="252"/>
      <c r="N1271" s="253"/>
      <c r="O1271" s="253"/>
      <c r="P1271" s="253"/>
      <c r="Q1271" s="253"/>
      <c r="R1271" s="253"/>
      <c r="S1271" s="253"/>
      <c r="T1271" s="25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T1271" s="255" t="s">
        <v>220</v>
      </c>
      <c r="AU1271" s="255" t="s">
        <v>81</v>
      </c>
      <c r="AV1271" s="14" t="s">
        <v>81</v>
      </c>
      <c r="AW1271" s="14" t="s">
        <v>32</v>
      </c>
      <c r="AX1271" s="14" t="s">
        <v>79</v>
      </c>
      <c r="AY1271" s="255" t="s">
        <v>209</v>
      </c>
    </row>
    <row r="1272" s="2" customFormat="1" ht="16.5" customHeight="1">
      <c r="A1272" s="41"/>
      <c r="B1272" s="42"/>
      <c r="C1272" s="278" t="s">
        <v>4235</v>
      </c>
      <c r="D1272" s="278" t="s">
        <v>681</v>
      </c>
      <c r="E1272" s="279" t="s">
        <v>4236</v>
      </c>
      <c r="F1272" s="280" t="s">
        <v>4237</v>
      </c>
      <c r="G1272" s="281" t="s">
        <v>362</v>
      </c>
      <c r="H1272" s="282">
        <v>1.571</v>
      </c>
      <c r="I1272" s="283"/>
      <c r="J1272" s="284">
        <f>ROUND(I1272*H1272,2)</f>
        <v>0</v>
      </c>
      <c r="K1272" s="280" t="s">
        <v>215</v>
      </c>
      <c r="L1272" s="285"/>
      <c r="M1272" s="286" t="s">
        <v>19</v>
      </c>
      <c r="N1272" s="287" t="s">
        <v>42</v>
      </c>
      <c r="O1272" s="87"/>
      <c r="P1272" s="225">
        <f>O1272*H1272</f>
        <v>0</v>
      </c>
      <c r="Q1272" s="225">
        <v>0.45000000000000001</v>
      </c>
      <c r="R1272" s="225">
        <f>Q1272*H1272</f>
        <v>0.70694999999999997</v>
      </c>
      <c r="S1272" s="225">
        <v>0</v>
      </c>
      <c r="T1272" s="226">
        <f>S1272*H1272</f>
        <v>0</v>
      </c>
      <c r="U1272" s="41"/>
      <c r="V1272" s="41"/>
      <c r="W1272" s="41"/>
      <c r="X1272" s="41"/>
      <c r="Y1272" s="41"/>
      <c r="Z1272" s="41"/>
      <c r="AA1272" s="41"/>
      <c r="AB1272" s="41"/>
      <c r="AC1272" s="41"/>
      <c r="AD1272" s="41"/>
      <c r="AE1272" s="41"/>
      <c r="AR1272" s="227" t="s">
        <v>417</v>
      </c>
      <c r="AT1272" s="227" t="s">
        <v>681</v>
      </c>
      <c r="AU1272" s="227" t="s">
        <v>81</v>
      </c>
      <c r="AY1272" s="20" t="s">
        <v>209</v>
      </c>
      <c r="BE1272" s="228">
        <f>IF(N1272="základní",J1272,0)</f>
        <v>0</v>
      </c>
      <c r="BF1272" s="228">
        <f>IF(N1272="snížená",J1272,0)</f>
        <v>0</v>
      </c>
      <c r="BG1272" s="228">
        <f>IF(N1272="zákl. přenesená",J1272,0)</f>
        <v>0</v>
      </c>
      <c r="BH1272" s="228">
        <f>IF(N1272="sníž. přenesená",J1272,0)</f>
        <v>0</v>
      </c>
      <c r="BI1272" s="228">
        <f>IF(N1272="nulová",J1272,0)</f>
        <v>0</v>
      </c>
      <c r="BJ1272" s="20" t="s">
        <v>79</v>
      </c>
      <c r="BK1272" s="228">
        <f>ROUND(I1272*H1272,2)</f>
        <v>0</v>
      </c>
      <c r="BL1272" s="20" t="s">
        <v>304</v>
      </c>
      <c r="BM1272" s="227" t="s">
        <v>4238</v>
      </c>
    </row>
    <row r="1273" s="14" customFormat="1">
      <c r="A1273" s="14"/>
      <c r="B1273" s="245"/>
      <c r="C1273" s="246"/>
      <c r="D1273" s="236" t="s">
        <v>220</v>
      </c>
      <c r="E1273" s="247" t="s">
        <v>19</v>
      </c>
      <c r="F1273" s="248" t="s">
        <v>4239</v>
      </c>
      <c r="G1273" s="246"/>
      <c r="H1273" s="249">
        <v>1.571</v>
      </c>
      <c r="I1273" s="250"/>
      <c r="J1273" s="246"/>
      <c r="K1273" s="246"/>
      <c r="L1273" s="251"/>
      <c r="M1273" s="252"/>
      <c r="N1273" s="253"/>
      <c r="O1273" s="253"/>
      <c r="P1273" s="253"/>
      <c r="Q1273" s="253"/>
      <c r="R1273" s="253"/>
      <c r="S1273" s="253"/>
      <c r="T1273" s="25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T1273" s="255" t="s">
        <v>220</v>
      </c>
      <c r="AU1273" s="255" t="s">
        <v>81</v>
      </c>
      <c r="AV1273" s="14" t="s">
        <v>81</v>
      </c>
      <c r="AW1273" s="14" t="s">
        <v>32</v>
      </c>
      <c r="AX1273" s="14" t="s">
        <v>79</v>
      </c>
      <c r="AY1273" s="255" t="s">
        <v>209</v>
      </c>
    </row>
    <row r="1274" s="2" customFormat="1" ht="21.75" customHeight="1">
      <c r="A1274" s="41"/>
      <c r="B1274" s="42"/>
      <c r="C1274" s="216" t="s">
        <v>4240</v>
      </c>
      <c r="D1274" s="216" t="s">
        <v>211</v>
      </c>
      <c r="E1274" s="217" t="s">
        <v>4241</v>
      </c>
      <c r="F1274" s="218" t="s">
        <v>4242</v>
      </c>
      <c r="G1274" s="219" t="s">
        <v>258</v>
      </c>
      <c r="H1274" s="220">
        <v>15.710000000000001</v>
      </c>
      <c r="I1274" s="221"/>
      <c r="J1274" s="222">
        <f>ROUND(I1274*H1274,2)</f>
        <v>0</v>
      </c>
      <c r="K1274" s="218" t="s">
        <v>215</v>
      </c>
      <c r="L1274" s="47"/>
      <c r="M1274" s="223" t="s">
        <v>19</v>
      </c>
      <c r="N1274" s="224" t="s">
        <v>42</v>
      </c>
      <c r="O1274" s="87"/>
      <c r="P1274" s="225">
        <f>O1274*H1274</f>
        <v>0</v>
      </c>
      <c r="Q1274" s="225">
        <v>0</v>
      </c>
      <c r="R1274" s="225">
        <f>Q1274*H1274</f>
        <v>0</v>
      </c>
      <c r="S1274" s="225">
        <v>0</v>
      </c>
      <c r="T1274" s="226">
        <f>S1274*H1274</f>
        <v>0</v>
      </c>
      <c r="U1274" s="41"/>
      <c r="V1274" s="41"/>
      <c r="W1274" s="41"/>
      <c r="X1274" s="41"/>
      <c r="Y1274" s="41"/>
      <c r="Z1274" s="41"/>
      <c r="AA1274" s="41"/>
      <c r="AB1274" s="41"/>
      <c r="AC1274" s="41"/>
      <c r="AD1274" s="41"/>
      <c r="AE1274" s="41"/>
      <c r="AR1274" s="227" t="s">
        <v>304</v>
      </c>
      <c r="AT1274" s="227" t="s">
        <v>211</v>
      </c>
      <c r="AU1274" s="227" t="s">
        <v>81</v>
      </c>
      <c r="AY1274" s="20" t="s">
        <v>209</v>
      </c>
      <c r="BE1274" s="228">
        <f>IF(N1274="základní",J1274,0)</f>
        <v>0</v>
      </c>
      <c r="BF1274" s="228">
        <f>IF(N1274="snížená",J1274,0)</f>
        <v>0</v>
      </c>
      <c r="BG1274" s="228">
        <f>IF(N1274="zákl. přenesená",J1274,0)</f>
        <v>0</v>
      </c>
      <c r="BH1274" s="228">
        <f>IF(N1274="sníž. přenesená",J1274,0)</f>
        <v>0</v>
      </c>
      <c r="BI1274" s="228">
        <f>IF(N1274="nulová",J1274,0)</f>
        <v>0</v>
      </c>
      <c r="BJ1274" s="20" t="s">
        <v>79</v>
      </c>
      <c r="BK1274" s="228">
        <f>ROUND(I1274*H1274,2)</f>
        <v>0</v>
      </c>
      <c r="BL1274" s="20" t="s">
        <v>304</v>
      </c>
      <c r="BM1274" s="227" t="s">
        <v>4243</v>
      </c>
    </row>
    <row r="1275" s="2" customFormat="1">
      <c r="A1275" s="41"/>
      <c r="B1275" s="42"/>
      <c r="C1275" s="43"/>
      <c r="D1275" s="229" t="s">
        <v>218</v>
      </c>
      <c r="E1275" s="43"/>
      <c r="F1275" s="230" t="s">
        <v>4244</v>
      </c>
      <c r="G1275" s="43"/>
      <c r="H1275" s="43"/>
      <c r="I1275" s="231"/>
      <c r="J1275" s="43"/>
      <c r="K1275" s="43"/>
      <c r="L1275" s="47"/>
      <c r="M1275" s="232"/>
      <c r="N1275" s="233"/>
      <c r="O1275" s="87"/>
      <c r="P1275" s="87"/>
      <c r="Q1275" s="87"/>
      <c r="R1275" s="87"/>
      <c r="S1275" s="87"/>
      <c r="T1275" s="88"/>
      <c r="U1275" s="41"/>
      <c r="V1275" s="41"/>
      <c r="W1275" s="41"/>
      <c r="X1275" s="41"/>
      <c r="Y1275" s="41"/>
      <c r="Z1275" s="41"/>
      <c r="AA1275" s="41"/>
      <c r="AB1275" s="41"/>
      <c r="AC1275" s="41"/>
      <c r="AD1275" s="41"/>
      <c r="AE1275" s="41"/>
      <c r="AT1275" s="20" t="s">
        <v>218</v>
      </c>
      <c r="AU1275" s="20" t="s">
        <v>81</v>
      </c>
    </row>
    <row r="1276" s="13" customFormat="1">
      <c r="A1276" s="13"/>
      <c r="B1276" s="234"/>
      <c r="C1276" s="235"/>
      <c r="D1276" s="236" t="s">
        <v>220</v>
      </c>
      <c r="E1276" s="237" t="s">
        <v>19</v>
      </c>
      <c r="F1276" s="238" t="s">
        <v>3165</v>
      </c>
      <c r="G1276" s="235"/>
      <c r="H1276" s="237" t="s">
        <v>19</v>
      </c>
      <c r="I1276" s="239"/>
      <c r="J1276" s="235"/>
      <c r="K1276" s="235"/>
      <c r="L1276" s="240"/>
      <c r="M1276" s="241"/>
      <c r="N1276" s="242"/>
      <c r="O1276" s="242"/>
      <c r="P1276" s="242"/>
      <c r="Q1276" s="242"/>
      <c r="R1276" s="242"/>
      <c r="S1276" s="242"/>
      <c r="T1276" s="243"/>
      <c r="U1276" s="13"/>
      <c r="V1276" s="13"/>
      <c r="W1276" s="13"/>
      <c r="X1276" s="13"/>
      <c r="Y1276" s="13"/>
      <c r="Z1276" s="13"/>
      <c r="AA1276" s="13"/>
      <c r="AB1276" s="13"/>
      <c r="AC1276" s="13"/>
      <c r="AD1276" s="13"/>
      <c r="AE1276" s="13"/>
      <c r="AT1276" s="244" t="s">
        <v>220</v>
      </c>
      <c r="AU1276" s="244" t="s">
        <v>81</v>
      </c>
      <c r="AV1276" s="13" t="s">
        <v>79</v>
      </c>
      <c r="AW1276" s="13" t="s">
        <v>32</v>
      </c>
      <c r="AX1276" s="13" t="s">
        <v>71</v>
      </c>
      <c r="AY1276" s="244" t="s">
        <v>209</v>
      </c>
    </row>
    <row r="1277" s="13" customFormat="1">
      <c r="A1277" s="13"/>
      <c r="B1277" s="234"/>
      <c r="C1277" s="235"/>
      <c r="D1277" s="236" t="s">
        <v>220</v>
      </c>
      <c r="E1277" s="237" t="s">
        <v>19</v>
      </c>
      <c r="F1277" s="238" t="s">
        <v>4205</v>
      </c>
      <c r="G1277" s="235"/>
      <c r="H1277" s="237" t="s">
        <v>19</v>
      </c>
      <c r="I1277" s="239"/>
      <c r="J1277" s="235"/>
      <c r="K1277" s="235"/>
      <c r="L1277" s="240"/>
      <c r="M1277" s="241"/>
      <c r="N1277" s="242"/>
      <c r="O1277" s="242"/>
      <c r="P1277" s="242"/>
      <c r="Q1277" s="242"/>
      <c r="R1277" s="242"/>
      <c r="S1277" s="242"/>
      <c r="T1277" s="243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T1277" s="244" t="s">
        <v>220</v>
      </c>
      <c r="AU1277" s="244" t="s">
        <v>81</v>
      </c>
      <c r="AV1277" s="13" t="s">
        <v>79</v>
      </c>
      <c r="AW1277" s="13" t="s">
        <v>32</v>
      </c>
      <c r="AX1277" s="13" t="s">
        <v>71</v>
      </c>
      <c r="AY1277" s="244" t="s">
        <v>209</v>
      </c>
    </row>
    <row r="1278" s="14" customFormat="1">
      <c r="A1278" s="14"/>
      <c r="B1278" s="245"/>
      <c r="C1278" s="246"/>
      <c r="D1278" s="236" t="s">
        <v>220</v>
      </c>
      <c r="E1278" s="247" t="s">
        <v>19</v>
      </c>
      <c r="F1278" s="248" t="s">
        <v>3379</v>
      </c>
      <c r="G1278" s="246"/>
      <c r="H1278" s="249">
        <v>15.710000000000001</v>
      </c>
      <c r="I1278" s="250"/>
      <c r="J1278" s="246"/>
      <c r="K1278" s="246"/>
      <c r="L1278" s="251"/>
      <c r="M1278" s="252"/>
      <c r="N1278" s="253"/>
      <c r="O1278" s="253"/>
      <c r="P1278" s="253"/>
      <c r="Q1278" s="253"/>
      <c r="R1278" s="253"/>
      <c r="S1278" s="253"/>
      <c r="T1278" s="25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T1278" s="255" t="s">
        <v>220</v>
      </c>
      <c r="AU1278" s="255" t="s">
        <v>81</v>
      </c>
      <c r="AV1278" s="14" t="s">
        <v>81</v>
      </c>
      <c r="AW1278" s="14" t="s">
        <v>32</v>
      </c>
      <c r="AX1278" s="14" t="s">
        <v>79</v>
      </c>
      <c r="AY1278" s="255" t="s">
        <v>209</v>
      </c>
    </row>
    <row r="1279" s="2" customFormat="1" ht="16.5" customHeight="1">
      <c r="A1279" s="41"/>
      <c r="B1279" s="42"/>
      <c r="C1279" s="278" t="s">
        <v>4245</v>
      </c>
      <c r="D1279" s="278" t="s">
        <v>681</v>
      </c>
      <c r="E1279" s="279" t="s">
        <v>4246</v>
      </c>
      <c r="F1279" s="280" t="s">
        <v>4247</v>
      </c>
      <c r="G1279" s="281" t="s">
        <v>362</v>
      </c>
      <c r="H1279" s="282">
        <v>3.1419999999999999</v>
      </c>
      <c r="I1279" s="283"/>
      <c r="J1279" s="284">
        <f>ROUND(I1279*H1279,2)</f>
        <v>0</v>
      </c>
      <c r="K1279" s="280" t="s">
        <v>215</v>
      </c>
      <c r="L1279" s="285"/>
      <c r="M1279" s="286" t="s">
        <v>19</v>
      </c>
      <c r="N1279" s="287" t="s">
        <v>42</v>
      </c>
      <c r="O1279" s="87"/>
      <c r="P1279" s="225">
        <f>O1279*H1279</f>
        <v>0</v>
      </c>
      <c r="Q1279" s="225">
        <v>0.51000000000000001</v>
      </c>
      <c r="R1279" s="225">
        <f>Q1279*H1279</f>
        <v>1.60242</v>
      </c>
      <c r="S1279" s="225">
        <v>0</v>
      </c>
      <c r="T1279" s="226">
        <f>S1279*H1279</f>
        <v>0</v>
      </c>
      <c r="U1279" s="41"/>
      <c r="V1279" s="41"/>
      <c r="W1279" s="41"/>
      <c r="X1279" s="41"/>
      <c r="Y1279" s="41"/>
      <c r="Z1279" s="41"/>
      <c r="AA1279" s="41"/>
      <c r="AB1279" s="41"/>
      <c r="AC1279" s="41"/>
      <c r="AD1279" s="41"/>
      <c r="AE1279" s="41"/>
      <c r="AR1279" s="227" t="s">
        <v>417</v>
      </c>
      <c r="AT1279" s="227" t="s">
        <v>681</v>
      </c>
      <c r="AU1279" s="227" t="s">
        <v>81</v>
      </c>
      <c r="AY1279" s="20" t="s">
        <v>209</v>
      </c>
      <c r="BE1279" s="228">
        <f>IF(N1279="základní",J1279,0)</f>
        <v>0</v>
      </c>
      <c r="BF1279" s="228">
        <f>IF(N1279="snížená",J1279,0)</f>
        <v>0</v>
      </c>
      <c r="BG1279" s="228">
        <f>IF(N1279="zákl. přenesená",J1279,0)</f>
        <v>0</v>
      </c>
      <c r="BH1279" s="228">
        <f>IF(N1279="sníž. přenesená",J1279,0)</f>
        <v>0</v>
      </c>
      <c r="BI1279" s="228">
        <f>IF(N1279="nulová",J1279,0)</f>
        <v>0</v>
      </c>
      <c r="BJ1279" s="20" t="s">
        <v>79</v>
      </c>
      <c r="BK1279" s="228">
        <f>ROUND(I1279*H1279,2)</f>
        <v>0</v>
      </c>
      <c r="BL1279" s="20" t="s">
        <v>304</v>
      </c>
      <c r="BM1279" s="227" t="s">
        <v>4248</v>
      </c>
    </row>
    <row r="1280" s="14" customFormat="1">
      <c r="A1280" s="14"/>
      <c r="B1280" s="245"/>
      <c r="C1280" s="246"/>
      <c r="D1280" s="236" t="s">
        <v>220</v>
      </c>
      <c r="E1280" s="247" t="s">
        <v>19</v>
      </c>
      <c r="F1280" s="248" t="s">
        <v>4249</v>
      </c>
      <c r="G1280" s="246"/>
      <c r="H1280" s="249">
        <v>3.1419999999999999</v>
      </c>
      <c r="I1280" s="250"/>
      <c r="J1280" s="246"/>
      <c r="K1280" s="246"/>
      <c r="L1280" s="251"/>
      <c r="M1280" s="252"/>
      <c r="N1280" s="253"/>
      <c r="O1280" s="253"/>
      <c r="P1280" s="253"/>
      <c r="Q1280" s="253"/>
      <c r="R1280" s="253"/>
      <c r="S1280" s="253"/>
      <c r="T1280" s="25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T1280" s="255" t="s">
        <v>220</v>
      </c>
      <c r="AU1280" s="255" t="s">
        <v>81</v>
      </c>
      <c r="AV1280" s="14" t="s">
        <v>81</v>
      </c>
      <c r="AW1280" s="14" t="s">
        <v>32</v>
      </c>
      <c r="AX1280" s="14" t="s">
        <v>79</v>
      </c>
      <c r="AY1280" s="255" t="s">
        <v>209</v>
      </c>
    </row>
    <row r="1281" s="2" customFormat="1" ht="16.5" customHeight="1">
      <c r="A1281" s="41"/>
      <c r="B1281" s="42"/>
      <c r="C1281" s="216" t="s">
        <v>4250</v>
      </c>
      <c r="D1281" s="216" t="s">
        <v>211</v>
      </c>
      <c r="E1281" s="217" t="s">
        <v>4251</v>
      </c>
      <c r="F1281" s="218" t="s">
        <v>4252</v>
      </c>
      <c r="G1281" s="219" t="s">
        <v>258</v>
      </c>
      <c r="H1281" s="220">
        <v>15.710000000000001</v>
      </c>
      <c r="I1281" s="221"/>
      <c r="J1281" s="222">
        <f>ROUND(I1281*H1281,2)</f>
        <v>0</v>
      </c>
      <c r="K1281" s="218" t="s">
        <v>215</v>
      </c>
      <c r="L1281" s="47"/>
      <c r="M1281" s="223" t="s">
        <v>19</v>
      </c>
      <c r="N1281" s="224" t="s">
        <v>42</v>
      </c>
      <c r="O1281" s="87"/>
      <c r="P1281" s="225">
        <f>O1281*H1281</f>
        <v>0</v>
      </c>
      <c r="Q1281" s="225">
        <v>0</v>
      </c>
      <c r="R1281" s="225">
        <f>Q1281*H1281</f>
        <v>0</v>
      </c>
      <c r="S1281" s="225">
        <v>0</v>
      </c>
      <c r="T1281" s="226">
        <f>S1281*H1281</f>
        <v>0</v>
      </c>
      <c r="U1281" s="41"/>
      <c r="V1281" s="41"/>
      <c r="W1281" s="41"/>
      <c r="X1281" s="41"/>
      <c r="Y1281" s="41"/>
      <c r="Z1281" s="41"/>
      <c r="AA1281" s="41"/>
      <c r="AB1281" s="41"/>
      <c r="AC1281" s="41"/>
      <c r="AD1281" s="41"/>
      <c r="AE1281" s="41"/>
      <c r="AR1281" s="227" t="s">
        <v>304</v>
      </c>
      <c r="AT1281" s="227" t="s">
        <v>211</v>
      </c>
      <c r="AU1281" s="227" t="s">
        <v>81</v>
      </c>
      <c r="AY1281" s="20" t="s">
        <v>209</v>
      </c>
      <c r="BE1281" s="228">
        <f>IF(N1281="základní",J1281,0)</f>
        <v>0</v>
      </c>
      <c r="BF1281" s="228">
        <f>IF(N1281="snížená",J1281,0)</f>
        <v>0</v>
      </c>
      <c r="BG1281" s="228">
        <f>IF(N1281="zákl. přenesená",J1281,0)</f>
        <v>0</v>
      </c>
      <c r="BH1281" s="228">
        <f>IF(N1281="sníž. přenesená",J1281,0)</f>
        <v>0</v>
      </c>
      <c r="BI1281" s="228">
        <f>IF(N1281="nulová",J1281,0)</f>
        <v>0</v>
      </c>
      <c r="BJ1281" s="20" t="s">
        <v>79</v>
      </c>
      <c r="BK1281" s="228">
        <f>ROUND(I1281*H1281,2)</f>
        <v>0</v>
      </c>
      <c r="BL1281" s="20" t="s">
        <v>304</v>
      </c>
      <c r="BM1281" s="227" t="s">
        <v>4253</v>
      </c>
    </row>
    <row r="1282" s="2" customFormat="1">
      <c r="A1282" s="41"/>
      <c r="B1282" s="42"/>
      <c r="C1282" s="43"/>
      <c r="D1282" s="229" t="s">
        <v>218</v>
      </c>
      <c r="E1282" s="43"/>
      <c r="F1282" s="230" t="s">
        <v>4254</v>
      </c>
      <c r="G1282" s="43"/>
      <c r="H1282" s="43"/>
      <c r="I1282" s="231"/>
      <c r="J1282" s="43"/>
      <c r="K1282" s="43"/>
      <c r="L1282" s="47"/>
      <c r="M1282" s="232"/>
      <c r="N1282" s="233"/>
      <c r="O1282" s="87"/>
      <c r="P1282" s="87"/>
      <c r="Q1282" s="87"/>
      <c r="R1282" s="87"/>
      <c r="S1282" s="87"/>
      <c r="T1282" s="88"/>
      <c r="U1282" s="41"/>
      <c r="V1282" s="41"/>
      <c r="W1282" s="41"/>
      <c r="X1282" s="41"/>
      <c r="Y1282" s="41"/>
      <c r="Z1282" s="41"/>
      <c r="AA1282" s="41"/>
      <c r="AB1282" s="41"/>
      <c r="AC1282" s="41"/>
      <c r="AD1282" s="41"/>
      <c r="AE1282" s="41"/>
      <c r="AT1282" s="20" t="s">
        <v>218</v>
      </c>
      <c r="AU1282" s="20" t="s">
        <v>81</v>
      </c>
    </row>
    <row r="1283" s="13" customFormat="1">
      <c r="A1283" s="13"/>
      <c r="B1283" s="234"/>
      <c r="C1283" s="235"/>
      <c r="D1283" s="236" t="s">
        <v>220</v>
      </c>
      <c r="E1283" s="237" t="s">
        <v>19</v>
      </c>
      <c r="F1283" s="238" t="s">
        <v>3165</v>
      </c>
      <c r="G1283" s="235"/>
      <c r="H1283" s="237" t="s">
        <v>19</v>
      </c>
      <c r="I1283" s="239"/>
      <c r="J1283" s="235"/>
      <c r="K1283" s="235"/>
      <c r="L1283" s="240"/>
      <c r="M1283" s="241"/>
      <c r="N1283" s="242"/>
      <c r="O1283" s="242"/>
      <c r="P1283" s="242"/>
      <c r="Q1283" s="242"/>
      <c r="R1283" s="242"/>
      <c r="S1283" s="242"/>
      <c r="T1283" s="243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T1283" s="244" t="s">
        <v>220</v>
      </c>
      <c r="AU1283" s="244" t="s">
        <v>81</v>
      </c>
      <c r="AV1283" s="13" t="s">
        <v>79</v>
      </c>
      <c r="AW1283" s="13" t="s">
        <v>32</v>
      </c>
      <c r="AX1283" s="13" t="s">
        <v>71</v>
      </c>
      <c r="AY1283" s="244" t="s">
        <v>209</v>
      </c>
    </row>
    <row r="1284" s="13" customFormat="1">
      <c r="A1284" s="13"/>
      <c r="B1284" s="234"/>
      <c r="C1284" s="235"/>
      <c r="D1284" s="236" t="s">
        <v>220</v>
      </c>
      <c r="E1284" s="237" t="s">
        <v>19</v>
      </c>
      <c r="F1284" s="238" t="s">
        <v>4205</v>
      </c>
      <c r="G1284" s="235"/>
      <c r="H1284" s="237" t="s">
        <v>19</v>
      </c>
      <c r="I1284" s="239"/>
      <c r="J1284" s="235"/>
      <c r="K1284" s="235"/>
      <c r="L1284" s="240"/>
      <c r="M1284" s="241"/>
      <c r="N1284" s="242"/>
      <c r="O1284" s="242"/>
      <c r="P1284" s="242"/>
      <c r="Q1284" s="242"/>
      <c r="R1284" s="242"/>
      <c r="S1284" s="242"/>
      <c r="T1284" s="243"/>
      <c r="U1284" s="13"/>
      <c r="V1284" s="13"/>
      <c r="W1284" s="13"/>
      <c r="X1284" s="13"/>
      <c r="Y1284" s="13"/>
      <c r="Z1284" s="13"/>
      <c r="AA1284" s="13"/>
      <c r="AB1284" s="13"/>
      <c r="AC1284" s="13"/>
      <c r="AD1284" s="13"/>
      <c r="AE1284" s="13"/>
      <c r="AT1284" s="244" t="s">
        <v>220</v>
      </c>
      <c r="AU1284" s="244" t="s">
        <v>81</v>
      </c>
      <c r="AV1284" s="13" t="s">
        <v>79</v>
      </c>
      <c r="AW1284" s="13" t="s">
        <v>32</v>
      </c>
      <c r="AX1284" s="13" t="s">
        <v>71</v>
      </c>
      <c r="AY1284" s="244" t="s">
        <v>209</v>
      </c>
    </row>
    <row r="1285" s="14" customFormat="1">
      <c r="A1285" s="14"/>
      <c r="B1285" s="245"/>
      <c r="C1285" s="246"/>
      <c r="D1285" s="236" t="s">
        <v>220</v>
      </c>
      <c r="E1285" s="247" t="s">
        <v>19</v>
      </c>
      <c r="F1285" s="248" t="s">
        <v>3379</v>
      </c>
      <c r="G1285" s="246"/>
      <c r="H1285" s="249">
        <v>15.710000000000001</v>
      </c>
      <c r="I1285" s="250"/>
      <c r="J1285" s="246"/>
      <c r="K1285" s="246"/>
      <c r="L1285" s="251"/>
      <c r="M1285" s="252"/>
      <c r="N1285" s="253"/>
      <c r="O1285" s="253"/>
      <c r="P1285" s="253"/>
      <c r="Q1285" s="253"/>
      <c r="R1285" s="253"/>
      <c r="S1285" s="253"/>
      <c r="T1285" s="25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T1285" s="255" t="s">
        <v>220</v>
      </c>
      <c r="AU1285" s="255" t="s">
        <v>81</v>
      </c>
      <c r="AV1285" s="14" t="s">
        <v>81</v>
      </c>
      <c r="AW1285" s="14" t="s">
        <v>32</v>
      </c>
      <c r="AX1285" s="14" t="s">
        <v>79</v>
      </c>
      <c r="AY1285" s="255" t="s">
        <v>209</v>
      </c>
    </row>
    <row r="1286" s="2" customFormat="1" ht="16.5" customHeight="1">
      <c r="A1286" s="41"/>
      <c r="B1286" s="42"/>
      <c r="C1286" s="278" t="s">
        <v>4255</v>
      </c>
      <c r="D1286" s="278" t="s">
        <v>681</v>
      </c>
      <c r="E1286" s="279" t="s">
        <v>723</v>
      </c>
      <c r="F1286" s="280" t="s">
        <v>724</v>
      </c>
      <c r="G1286" s="281" t="s">
        <v>725</v>
      </c>
      <c r="H1286" s="282">
        <v>0.47099999999999997</v>
      </c>
      <c r="I1286" s="283"/>
      <c r="J1286" s="284">
        <f>ROUND(I1286*H1286,2)</f>
        <v>0</v>
      </c>
      <c r="K1286" s="280" t="s">
        <v>215</v>
      </c>
      <c r="L1286" s="285"/>
      <c r="M1286" s="286" t="s">
        <v>19</v>
      </c>
      <c r="N1286" s="287" t="s">
        <v>42</v>
      </c>
      <c r="O1286" s="87"/>
      <c r="P1286" s="225">
        <f>O1286*H1286</f>
        <v>0</v>
      </c>
      <c r="Q1286" s="225">
        <v>0.001</v>
      </c>
      <c r="R1286" s="225">
        <f>Q1286*H1286</f>
        <v>0.00047100000000000001</v>
      </c>
      <c r="S1286" s="225">
        <v>0</v>
      </c>
      <c r="T1286" s="226">
        <f>S1286*H1286</f>
        <v>0</v>
      </c>
      <c r="U1286" s="41"/>
      <c r="V1286" s="41"/>
      <c r="W1286" s="41"/>
      <c r="X1286" s="41"/>
      <c r="Y1286" s="41"/>
      <c r="Z1286" s="41"/>
      <c r="AA1286" s="41"/>
      <c r="AB1286" s="41"/>
      <c r="AC1286" s="41"/>
      <c r="AD1286" s="41"/>
      <c r="AE1286" s="41"/>
      <c r="AR1286" s="227" t="s">
        <v>417</v>
      </c>
      <c r="AT1286" s="227" t="s">
        <v>681</v>
      </c>
      <c r="AU1286" s="227" t="s">
        <v>81</v>
      </c>
      <c r="AY1286" s="20" t="s">
        <v>209</v>
      </c>
      <c r="BE1286" s="228">
        <f>IF(N1286="základní",J1286,0)</f>
        <v>0</v>
      </c>
      <c r="BF1286" s="228">
        <f>IF(N1286="snížená",J1286,0)</f>
        <v>0</v>
      </c>
      <c r="BG1286" s="228">
        <f>IF(N1286="zákl. přenesená",J1286,0)</f>
        <v>0</v>
      </c>
      <c r="BH1286" s="228">
        <f>IF(N1286="sníž. přenesená",J1286,0)</f>
        <v>0</v>
      </c>
      <c r="BI1286" s="228">
        <f>IF(N1286="nulová",J1286,0)</f>
        <v>0</v>
      </c>
      <c r="BJ1286" s="20" t="s">
        <v>79</v>
      </c>
      <c r="BK1286" s="228">
        <f>ROUND(I1286*H1286,2)</f>
        <v>0</v>
      </c>
      <c r="BL1286" s="20" t="s">
        <v>304</v>
      </c>
      <c r="BM1286" s="227" t="s">
        <v>4256</v>
      </c>
    </row>
    <row r="1287" s="14" customFormat="1">
      <c r="A1287" s="14"/>
      <c r="B1287" s="245"/>
      <c r="C1287" s="246"/>
      <c r="D1287" s="236" t="s">
        <v>220</v>
      </c>
      <c r="E1287" s="246"/>
      <c r="F1287" s="248" t="s">
        <v>4257</v>
      </c>
      <c r="G1287" s="246"/>
      <c r="H1287" s="249">
        <v>0.47099999999999997</v>
      </c>
      <c r="I1287" s="250"/>
      <c r="J1287" s="246"/>
      <c r="K1287" s="246"/>
      <c r="L1287" s="251"/>
      <c r="M1287" s="252"/>
      <c r="N1287" s="253"/>
      <c r="O1287" s="253"/>
      <c r="P1287" s="253"/>
      <c r="Q1287" s="253"/>
      <c r="R1287" s="253"/>
      <c r="S1287" s="253"/>
      <c r="T1287" s="25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T1287" s="255" t="s">
        <v>220</v>
      </c>
      <c r="AU1287" s="255" t="s">
        <v>81</v>
      </c>
      <c r="AV1287" s="14" t="s">
        <v>81</v>
      </c>
      <c r="AW1287" s="14" t="s">
        <v>4</v>
      </c>
      <c r="AX1287" s="14" t="s">
        <v>79</v>
      </c>
      <c r="AY1287" s="255" t="s">
        <v>209</v>
      </c>
    </row>
    <row r="1288" s="2" customFormat="1" ht="24.15" customHeight="1">
      <c r="A1288" s="41"/>
      <c r="B1288" s="42"/>
      <c r="C1288" s="216" t="s">
        <v>4258</v>
      </c>
      <c r="D1288" s="216" t="s">
        <v>211</v>
      </c>
      <c r="E1288" s="217" t="s">
        <v>4259</v>
      </c>
      <c r="F1288" s="218" t="s">
        <v>4260</v>
      </c>
      <c r="G1288" s="219" t="s">
        <v>659</v>
      </c>
      <c r="H1288" s="220">
        <v>2.6600000000000001</v>
      </c>
      <c r="I1288" s="221"/>
      <c r="J1288" s="222">
        <f>ROUND(I1288*H1288,2)</f>
        <v>0</v>
      </c>
      <c r="K1288" s="218" t="s">
        <v>215</v>
      </c>
      <c r="L1288" s="47"/>
      <c r="M1288" s="223" t="s">
        <v>19</v>
      </c>
      <c r="N1288" s="224" t="s">
        <v>42</v>
      </c>
      <c r="O1288" s="87"/>
      <c r="P1288" s="225">
        <f>O1288*H1288</f>
        <v>0</v>
      </c>
      <c r="Q1288" s="225">
        <v>0</v>
      </c>
      <c r="R1288" s="225">
        <f>Q1288*H1288</f>
        <v>0</v>
      </c>
      <c r="S1288" s="225">
        <v>0</v>
      </c>
      <c r="T1288" s="226">
        <f>S1288*H1288</f>
        <v>0</v>
      </c>
      <c r="U1288" s="41"/>
      <c r="V1288" s="41"/>
      <c r="W1288" s="41"/>
      <c r="X1288" s="41"/>
      <c r="Y1288" s="41"/>
      <c r="Z1288" s="41"/>
      <c r="AA1288" s="41"/>
      <c r="AB1288" s="41"/>
      <c r="AC1288" s="41"/>
      <c r="AD1288" s="41"/>
      <c r="AE1288" s="41"/>
      <c r="AR1288" s="227" t="s">
        <v>304</v>
      </c>
      <c r="AT1288" s="227" t="s">
        <v>211</v>
      </c>
      <c r="AU1288" s="227" t="s">
        <v>81</v>
      </c>
      <c r="AY1288" s="20" t="s">
        <v>209</v>
      </c>
      <c r="BE1288" s="228">
        <f>IF(N1288="základní",J1288,0)</f>
        <v>0</v>
      </c>
      <c r="BF1288" s="228">
        <f>IF(N1288="snížená",J1288,0)</f>
        <v>0</v>
      </c>
      <c r="BG1288" s="228">
        <f>IF(N1288="zákl. přenesená",J1288,0)</f>
        <v>0</v>
      </c>
      <c r="BH1288" s="228">
        <f>IF(N1288="sníž. přenesená",J1288,0)</f>
        <v>0</v>
      </c>
      <c r="BI1288" s="228">
        <f>IF(N1288="nulová",J1288,0)</f>
        <v>0</v>
      </c>
      <c r="BJ1288" s="20" t="s">
        <v>79</v>
      </c>
      <c r="BK1288" s="228">
        <f>ROUND(I1288*H1288,2)</f>
        <v>0</v>
      </c>
      <c r="BL1288" s="20" t="s">
        <v>304</v>
      </c>
      <c r="BM1288" s="227" t="s">
        <v>4261</v>
      </c>
    </row>
    <row r="1289" s="2" customFormat="1">
      <c r="A1289" s="41"/>
      <c r="B1289" s="42"/>
      <c r="C1289" s="43"/>
      <c r="D1289" s="229" t="s">
        <v>218</v>
      </c>
      <c r="E1289" s="43"/>
      <c r="F1289" s="230" t="s">
        <v>4262</v>
      </c>
      <c r="G1289" s="43"/>
      <c r="H1289" s="43"/>
      <c r="I1289" s="231"/>
      <c r="J1289" s="43"/>
      <c r="K1289" s="43"/>
      <c r="L1289" s="47"/>
      <c r="M1289" s="232"/>
      <c r="N1289" s="233"/>
      <c r="O1289" s="87"/>
      <c r="P1289" s="87"/>
      <c r="Q1289" s="87"/>
      <c r="R1289" s="87"/>
      <c r="S1289" s="87"/>
      <c r="T1289" s="88"/>
      <c r="U1289" s="41"/>
      <c r="V1289" s="41"/>
      <c r="W1289" s="41"/>
      <c r="X1289" s="41"/>
      <c r="Y1289" s="41"/>
      <c r="Z1289" s="41"/>
      <c r="AA1289" s="41"/>
      <c r="AB1289" s="41"/>
      <c r="AC1289" s="41"/>
      <c r="AD1289" s="41"/>
      <c r="AE1289" s="41"/>
      <c r="AT1289" s="20" t="s">
        <v>218</v>
      </c>
      <c r="AU1289" s="20" t="s">
        <v>81</v>
      </c>
    </row>
    <row r="1290" s="12" customFormat="1" ht="22.8" customHeight="1">
      <c r="A1290" s="12"/>
      <c r="B1290" s="200"/>
      <c r="C1290" s="201"/>
      <c r="D1290" s="202" t="s">
        <v>70</v>
      </c>
      <c r="E1290" s="214" t="s">
        <v>4263</v>
      </c>
      <c r="F1290" s="214" t="s">
        <v>4264</v>
      </c>
      <c r="G1290" s="201"/>
      <c r="H1290" s="201"/>
      <c r="I1290" s="204"/>
      <c r="J1290" s="215">
        <f>BK1290</f>
        <v>0</v>
      </c>
      <c r="K1290" s="201"/>
      <c r="L1290" s="206"/>
      <c r="M1290" s="207"/>
      <c r="N1290" s="208"/>
      <c r="O1290" s="208"/>
      <c r="P1290" s="209">
        <f>SUM(P1291:P1334)</f>
        <v>0</v>
      </c>
      <c r="Q1290" s="208"/>
      <c r="R1290" s="209">
        <f>SUM(R1291:R1334)</f>
        <v>0.49830489999999994</v>
      </c>
      <c r="S1290" s="208"/>
      <c r="T1290" s="210">
        <f>SUM(T1291:T1334)</f>
        <v>0</v>
      </c>
      <c r="U1290" s="12"/>
      <c r="V1290" s="12"/>
      <c r="W1290" s="12"/>
      <c r="X1290" s="12"/>
      <c r="Y1290" s="12"/>
      <c r="Z1290" s="12"/>
      <c r="AA1290" s="12"/>
      <c r="AB1290" s="12"/>
      <c r="AC1290" s="12"/>
      <c r="AD1290" s="12"/>
      <c r="AE1290" s="12"/>
      <c r="AR1290" s="211" t="s">
        <v>81</v>
      </c>
      <c r="AT1290" s="212" t="s">
        <v>70</v>
      </c>
      <c r="AU1290" s="212" t="s">
        <v>79</v>
      </c>
      <c r="AY1290" s="211" t="s">
        <v>209</v>
      </c>
      <c r="BK1290" s="213">
        <f>SUM(BK1291:BK1334)</f>
        <v>0</v>
      </c>
    </row>
    <row r="1291" s="2" customFormat="1" ht="24.15" customHeight="1">
      <c r="A1291" s="41"/>
      <c r="B1291" s="42"/>
      <c r="C1291" s="216" t="s">
        <v>4265</v>
      </c>
      <c r="D1291" s="216" t="s">
        <v>211</v>
      </c>
      <c r="E1291" s="217" t="s">
        <v>4266</v>
      </c>
      <c r="F1291" s="218" t="s">
        <v>4267</v>
      </c>
      <c r="G1291" s="219" t="s">
        <v>258</v>
      </c>
      <c r="H1291" s="220">
        <v>16.591999999999999</v>
      </c>
      <c r="I1291" s="221"/>
      <c r="J1291" s="222">
        <f>ROUND(I1291*H1291,2)</f>
        <v>0</v>
      </c>
      <c r="K1291" s="218" t="s">
        <v>215</v>
      </c>
      <c r="L1291" s="47"/>
      <c r="M1291" s="223" t="s">
        <v>19</v>
      </c>
      <c r="N1291" s="224" t="s">
        <v>42</v>
      </c>
      <c r="O1291" s="87"/>
      <c r="P1291" s="225">
        <f>O1291*H1291</f>
        <v>0</v>
      </c>
      <c r="Q1291" s="225">
        <v>0.0060000000000000001</v>
      </c>
      <c r="R1291" s="225">
        <f>Q1291*H1291</f>
        <v>0.099551999999999988</v>
      </c>
      <c r="S1291" s="225">
        <v>0</v>
      </c>
      <c r="T1291" s="226">
        <f>S1291*H1291</f>
        <v>0</v>
      </c>
      <c r="U1291" s="41"/>
      <c r="V1291" s="41"/>
      <c r="W1291" s="41"/>
      <c r="X1291" s="41"/>
      <c r="Y1291" s="41"/>
      <c r="Z1291" s="41"/>
      <c r="AA1291" s="41"/>
      <c r="AB1291" s="41"/>
      <c r="AC1291" s="41"/>
      <c r="AD1291" s="41"/>
      <c r="AE1291" s="41"/>
      <c r="AR1291" s="227" t="s">
        <v>304</v>
      </c>
      <c r="AT1291" s="227" t="s">
        <v>211</v>
      </c>
      <c r="AU1291" s="227" t="s">
        <v>81</v>
      </c>
      <c r="AY1291" s="20" t="s">
        <v>209</v>
      </c>
      <c r="BE1291" s="228">
        <f>IF(N1291="základní",J1291,0)</f>
        <v>0</v>
      </c>
      <c r="BF1291" s="228">
        <f>IF(N1291="snížená",J1291,0)</f>
        <v>0</v>
      </c>
      <c r="BG1291" s="228">
        <f>IF(N1291="zákl. přenesená",J1291,0)</f>
        <v>0</v>
      </c>
      <c r="BH1291" s="228">
        <f>IF(N1291="sníž. přenesená",J1291,0)</f>
        <v>0</v>
      </c>
      <c r="BI1291" s="228">
        <f>IF(N1291="nulová",J1291,0)</f>
        <v>0</v>
      </c>
      <c r="BJ1291" s="20" t="s">
        <v>79</v>
      </c>
      <c r="BK1291" s="228">
        <f>ROUND(I1291*H1291,2)</f>
        <v>0</v>
      </c>
      <c r="BL1291" s="20" t="s">
        <v>304</v>
      </c>
      <c r="BM1291" s="227" t="s">
        <v>4268</v>
      </c>
    </row>
    <row r="1292" s="2" customFormat="1">
      <c r="A1292" s="41"/>
      <c r="B1292" s="42"/>
      <c r="C1292" s="43"/>
      <c r="D1292" s="229" t="s">
        <v>218</v>
      </c>
      <c r="E1292" s="43"/>
      <c r="F1292" s="230" t="s">
        <v>4269</v>
      </c>
      <c r="G1292" s="43"/>
      <c r="H1292" s="43"/>
      <c r="I1292" s="231"/>
      <c r="J1292" s="43"/>
      <c r="K1292" s="43"/>
      <c r="L1292" s="47"/>
      <c r="M1292" s="232"/>
      <c r="N1292" s="233"/>
      <c r="O1292" s="87"/>
      <c r="P1292" s="87"/>
      <c r="Q1292" s="87"/>
      <c r="R1292" s="87"/>
      <c r="S1292" s="87"/>
      <c r="T1292" s="88"/>
      <c r="U1292" s="41"/>
      <c r="V1292" s="41"/>
      <c r="W1292" s="41"/>
      <c r="X1292" s="41"/>
      <c r="Y1292" s="41"/>
      <c r="Z1292" s="41"/>
      <c r="AA1292" s="41"/>
      <c r="AB1292" s="41"/>
      <c r="AC1292" s="41"/>
      <c r="AD1292" s="41"/>
      <c r="AE1292" s="41"/>
      <c r="AT1292" s="20" t="s">
        <v>218</v>
      </c>
      <c r="AU1292" s="20" t="s">
        <v>81</v>
      </c>
    </row>
    <row r="1293" s="13" customFormat="1">
      <c r="A1293" s="13"/>
      <c r="B1293" s="234"/>
      <c r="C1293" s="235"/>
      <c r="D1293" s="236" t="s">
        <v>220</v>
      </c>
      <c r="E1293" s="237" t="s">
        <v>19</v>
      </c>
      <c r="F1293" s="238" t="s">
        <v>3165</v>
      </c>
      <c r="G1293" s="235"/>
      <c r="H1293" s="237" t="s">
        <v>19</v>
      </c>
      <c r="I1293" s="239"/>
      <c r="J1293" s="235"/>
      <c r="K1293" s="235"/>
      <c r="L1293" s="240"/>
      <c r="M1293" s="241"/>
      <c r="N1293" s="242"/>
      <c r="O1293" s="242"/>
      <c r="P1293" s="242"/>
      <c r="Q1293" s="242"/>
      <c r="R1293" s="242"/>
      <c r="S1293" s="242"/>
      <c r="T1293" s="243"/>
      <c r="U1293" s="13"/>
      <c r="V1293" s="13"/>
      <c r="W1293" s="13"/>
      <c r="X1293" s="13"/>
      <c r="Y1293" s="13"/>
      <c r="Z1293" s="13"/>
      <c r="AA1293" s="13"/>
      <c r="AB1293" s="13"/>
      <c r="AC1293" s="13"/>
      <c r="AD1293" s="13"/>
      <c r="AE1293" s="13"/>
      <c r="AT1293" s="244" t="s">
        <v>220</v>
      </c>
      <c r="AU1293" s="244" t="s">
        <v>81</v>
      </c>
      <c r="AV1293" s="13" t="s">
        <v>79</v>
      </c>
      <c r="AW1293" s="13" t="s">
        <v>32</v>
      </c>
      <c r="AX1293" s="13" t="s">
        <v>71</v>
      </c>
      <c r="AY1293" s="244" t="s">
        <v>209</v>
      </c>
    </row>
    <row r="1294" s="13" customFormat="1">
      <c r="A1294" s="13"/>
      <c r="B1294" s="234"/>
      <c r="C1294" s="235"/>
      <c r="D1294" s="236" t="s">
        <v>220</v>
      </c>
      <c r="E1294" s="237" t="s">
        <v>19</v>
      </c>
      <c r="F1294" s="238" t="s">
        <v>3834</v>
      </c>
      <c r="G1294" s="235"/>
      <c r="H1294" s="237" t="s">
        <v>19</v>
      </c>
      <c r="I1294" s="239"/>
      <c r="J1294" s="235"/>
      <c r="K1294" s="235"/>
      <c r="L1294" s="240"/>
      <c r="M1294" s="241"/>
      <c r="N1294" s="242"/>
      <c r="O1294" s="242"/>
      <c r="P1294" s="242"/>
      <c r="Q1294" s="242"/>
      <c r="R1294" s="242"/>
      <c r="S1294" s="242"/>
      <c r="T1294" s="243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T1294" s="244" t="s">
        <v>220</v>
      </c>
      <c r="AU1294" s="244" t="s">
        <v>81</v>
      </c>
      <c r="AV1294" s="13" t="s">
        <v>79</v>
      </c>
      <c r="AW1294" s="13" t="s">
        <v>32</v>
      </c>
      <c r="AX1294" s="13" t="s">
        <v>71</v>
      </c>
      <c r="AY1294" s="244" t="s">
        <v>209</v>
      </c>
    </row>
    <row r="1295" s="13" customFormat="1">
      <c r="A1295" s="13"/>
      <c r="B1295" s="234"/>
      <c r="C1295" s="235"/>
      <c r="D1295" s="236" t="s">
        <v>220</v>
      </c>
      <c r="E1295" s="237" t="s">
        <v>19</v>
      </c>
      <c r="F1295" s="238" t="s">
        <v>4270</v>
      </c>
      <c r="G1295" s="235"/>
      <c r="H1295" s="237" t="s">
        <v>19</v>
      </c>
      <c r="I1295" s="239"/>
      <c r="J1295" s="235"/>
      <c r="K1295" s="235"/>
      <c r="L1295" s="240"/>
      <c r="M1295" s="241"/>
      <c r="N1295" s="242"/>
      <c r="O1295" s="242"/>
      <c r="P1295" s="242"/>
      <c r="Q1295" s="242"/>
      <c r="R1295" s="242"/>
      <c r="S1295" s="242"/>
      <c r="T1295" s="243"/>
      <c r="U1295" s="13"/>
      <c r="V1295" s="13"/>
      <c r="W1295" s="13"/>
      <c r="X1295" s="13"/>
      <c r="Y1295" s="13"/>
      <c r="Z1295" s="13"/>
      <c r="AA1295" s="13"/>
      <c r="AB1295" s="13"/>
      <c r="AC1295" s="13"/>
      <c r="AD1295" s="13"/>
      <c r="AE1295" s="13"/>
      <c r="AT1295" s="244" t="s">
        <v>220</v>
      </c>
      <c r="AU1295" s="244" t="s">
        <v>81</v>
      </c>
      <c r="AV1295" s="13" t="s">
        <v>79</v>
      </c>
      <c r="AW1295" s="13" t="s">
        <v>32</v>
      </c>
      <c r="AX1295" s="13" t="s">
        <v>71</v>
      </c>
      <c r="AY1295" s="244" t="s">
        <v>209</v>
      </c>
    </row>
    <row r="1296" s="13" customFormat="1">
      <c r="A1296" s="13"/>
      <c r="B1296" s="234"/>
      <c r="C1296" s="235"/>
      <c r="D1296" s="236" t="s">
        <v>220</v>
      </c>
      <c r="E1296" s="237" t="s">
        <v>19</v>
      </c>
      <c r="F1296" s="238" t="s">
        <v>3836</v>
      </c>
      <c r="G1296" s="235"/>
      <c r="H1296" s="237" t="s">
        <v>19</v>
      </c>
      <c r="I1296" s="239"/>
      <c r="J1296" s="235"/>
      <c r="K1296" s="235"/>
      <c r="L1296" s="240"/>
      <c r="M1296" s="241"/>
      <c r="N1296" s="242"/>
      <c r="O1296" s="242"/>
      <c r="P1296" s="242"/>
      <c r="Q1296" s="242"/>
      <c r="R1296" s="242"/>
      <c r="S1296" s="242"/>
      <c r="T1296" s="243"/>
      <c r="U1296" s="13"/>
      <c r="V1296" s="13"/>
      <c r="W1296" s="13"/>
      <c r="X1296" s="13"/>
      <c r="Y1296" s="13"/>
      <c r="Z1296" s="13"/>
      <c r="AA1296" s="13"/>
      <c r="AB1296" s="13"/>
      <c r="AC1296" s="13"/>
      <c r="AD1296" s="13"/>
      <c r="AE1296" s="13"/>
      <c r="AT1296" s="244" t="s">
        <v>220</v>
      </c>
      <c r="AU1296" s="244" t="s">
        <v>81</v>
      </c>
      <c r="AV1296" s="13" t="s">
        <v>79</v>
      </c>
      <c r="AW1296" s="13" t="s">
        <v>32</v>
      </c>
      <c r="AX1296" s="13" t="s">
        <v>71</v>
      </c>
      <c r="AY1296" s="244" t="s">
        <v>209</v>
      </c>
    </row>
    <row r="1297" s="14" customFormat="1">
      <c r="A1297" s="14"/>
      <c r="B1297" s="245"/>
      <c r="C1297" s="246"/>
      <c r="D1297" s="236" t="s">
        <v>220</v>
      </c>
      <c r="E1297" s="247" t="s">
        <v>19</v>
      </c>
      <c r="F1297" s="248" t="s">
        <v>3837</v>
      </c>
      <c r="G1297" s="246"/>
      <c r="H1297" s="249">
        <v>16.591999999999999</v>
      </c>
      <c r="I1297" s="250"/>
      <c r="J1297" s="246"/>
      <c r="K1297" s="246"/>
      <c r="L1297" s="251"/>
      <c r="M1297" s="252"/>
      <c r="N1297" s="253"/>
      <c r="O1297" s="253"/>
      <c r="P1297" s="253"/>
      <c r="Q1297" s="253"/>
      <c r="R1297" s="253"/>
      <c r="S1297" s="253"/>
      <c r="T1297" s="25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T1297" s="255" t="s">
        <v>220</v>
      </c>
      <c r="AU1297" s="255" t="s">
        <v>81</v>
      </c>
      <c r="AV1297" s="14" t="s">
        <v>81</v>
      </c>
      <c r="AW1297" s="14" t="s">
        <v>32</v>
      </c>
      <c r="AX1297" s="14" t="s">
        <v>79</v>
      </c>
      <c r="AY1297" s="255" t="s">
        <v>209</v>
      </c>
    </row>
    <row r="1298" s="2" customFormat="1" ht="16.5" customHeight="1">
      <c r="A1298" s="41"/>
      <c r="B1298" s="42"/>
      <c r="C1298" s="278" t="s">
        <v>4271</v>
      </c>
      <c r="D1298" s="278" t="s">
        <v>681</v>
      </c>
      <c r="E1298" s="279" t="s">
        <v>3573</v>
      </c>
      <c r="F1298" s="280" t="s">
        <v>3574</v>
      </c>
      <c r="G1298" s="281" t="s">
        <v>258</v>
      </c>
      <c r="H1298" s="282">
        <v>17.422000000000001</v>
      </c>
      <c r="I1298" s="283"/>
      <c r="J1298" s="284">
        <f>ROUND(I1298*H1298,2)</f>
        <v>0</v>
      </c>
      <c r="K1298" s="280" t="s">
        <v>215</v>
      </c>
      <c r="L1298" s="285"/>
      <c r="M1298" s="286" t="s">
        <v>19</v>
      </c>
      <c r="N1298" s="287" t="s">
        <v>42</v>
      </c>
      <c r="O1298" s="87"/>
      <c r="P1298" s="225">
        <f>O1298*H1298</f>
        <v>0</v>
      </c>
      <c r="Q1298" s="225">
        <v>0.0028999999999999998</v>
      </c>
      <c r="R1298" s="225">
        <f>Q1298*H1298</f>
        <v>0.050523800000000001</v>
      </c>
      <c r="S1298" s="225">
        <v>0</v>
      </c>
      <c r="T1298" s="226">
        <f>S1298*H1298</f>
        <v>0</v>
      </c>
      <c r="U1298" s="41"/>
      <c r="V1298" s="41"/>
      <c r="W1298" s="41"/>
      <c r="X1298" s="41"/>
      <c r="Y1298" s="41"/>
      <c r="Z1298" s="41"/>
      <c r="AA1298" s="41"/>
      <c r="AB1298" s="41"/>
      <c r="AC1298" s="41"/>
      <c r="AD1298" s="41"/>
      <c r="AE1298" s="41"/>
      <c r="AR1298" s="227" t="s">
        <v>417</v>
      </c>
      <c r="AT1298" s="227" t="s">
        <v>681</v>
      </c>
      <c r="AU1298" s="227" t="s">
        <v>81</v>
      </c>
      <c r="AY1298" s="20" t="s">
        <v>209</v>
      </c>
      <c r="BE1298" s="228">
        <f>IF(N1298="základní",J1298,0)</f>
        <v>0</v>
      </c>
      <c r="BF1298" s="228">
        <f>IF(N1298="snížená",J1298,0)</f>
        <v>0</v>
      </c>
      <c r="BG1298" s="228">
        <f>IF(N1298="zákl. přenesená",J1298,0)</f>
        <v>0</v>
      </c>
      <c r="BH1298" s="228">
        <f>IF(N1298="sníž. přenesená",J1298,0)</f>
        <v>0</v>
      </c>
      <c r="BI1298" s="228">
        <f>IF(N1298="nulová",J1298,0)</f>
        <v>0</v>
      </c>
      <c r="BJ1298" s="20" t="s">
        <v>79</v>
      </c>
      <c r="BK1298" s="228">
        <f>ROUND(I1298*H1298,2)</f>
        <v>0</v>
      </c>
      <c r="BL1298" s="20" t="s">
        <v>304</v>
      </c>
      <c r="BM1298" s="227" t="s">
        <v>4272</v>
      </c>
    </row>
    <row r="1299" s="14" customFormat="1">
      <c r="A1299" s="14"/>
      <c r="B1299" s="245"/>
      <c r="C1299" s="246"/>
      <c r="D1299" s="236" t="s">
        <v>220</v>
      </c>
      <c r="E1299" s="246"/>
      <c r="F1299" s="248" t="s">
        <v>4273</v>
      </c>
      <c r="G1299" s="246"/>
      <c r="H1299" s="249">
        <v>17.422000000000001</v>
      </c>
      <c r="I1299" s="250"/>
      <c r="J1299" s="246"/>
      <c r="K1299" s="246"/>
      <c r="L1299" s="251"/>
      <c r="M1299" s="252"/>
      <c r="N1299" s="253"/>
      <c r="O1299" s="253"/>
      <c r="P1299" s="253"/>
      <c r="Q1299" s="253"/>
      <c r="R1299" s="253"/>
      <c r="S1299" s="253"/>
      <c r="T1299" s="25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T1299" s="255" t="s">
        <v>220</v>
      </c>
      <c r="AU1299" s="255" t="s">
        <v>81</v>
      </c>
      <c r="AV1299" s="14" t="s">
        <v>81</v>
      </c>
      <c r="AW1299" s="14" t="s">
        <v>4</v>
      </c>
      <c r="AX1299" s="14" t="s">
        <v>79</v>
      </c>
      <c r="AY1299" s="255" t="s">
        <v>209</v>
      </c>
    </row>
    <row r="1300" s="2" customFormat="1" ht="24.15" customHeight="1">
      <c r="A1300" s="41"/>
      <c r="B1300" s="42"/>
      <c r="C1300" s="216" t="s">
        <v>4274</v>
      </c>
      <c r="D1300" s="216" t="s">
        <v>211</v>
      </c>
      <c r="E1300" s="217" t="s">
        <v>4275</v>
      </c>
      <c r="F1300" s="218" t="s">
        <v>4276</v>
      </c>
      <c r="G1300" s="219" t="s">
        <v>258</v>
      </c>
      <c r="H1300" s="220">
        <v>7.8399999999999999</v>
      </c>
      <c r="I1300" s="221"/>
      <c r="J1300" s="222">
        <f>ROUND(I1300*H1300,2)</f>
        <v>0</v>
      </c>
      <c r="K1300" s="218" t="s">
        <v>215</v>
      </c>
      <c r="L1300" s="47"/>
      <c r="M1300" s="223" t="s">
        <v>19</v>
      </c>
      <c r="N1300" s="224" t="s">
        <v>42</v>
      </c>
      <c r="O1300" s="87"/>
      <c r="P1300" s="225">
        <f>O1300*H1300</f>
        <v>0</v>
      </c>
      <c r="Q1300" s="225">
        <v>0.00012</v>
      </c>
      <c r="R1300" s="225">
        <f>Q1300*H1300</f>
        <v>0.00094079999999999999</v>
      </c>
      <c r="S1300" s="225">
        <v>0</v>
      </c>
      <c r="T1300" s="226">
        <f>S1300*H1300</f>
        <v>0</v>
      </c>
      <c r="U1300" s="41"/>
      <c r="V1300" s="41"/>
      <c r="W1300" s="41"/>
      <c r="X1300" s="41"/>
      <c r="Y1300" s="41"/>
      <c r="Z1300" s="41"/>
      <c r="AA1300" s="41"/>
      <c r="AB1300" s="41"/>
      <c r="AC1300" s="41"/>
      <c r="AD1300" s="41"/>
      <c r="AE1300" s="41"/>
      <c r="AR1300" s="227" t="s">
        <v>304</v>
      </c>
      <c r="AT1300" s="227" t="s">
        <v>211</v>
      </c>
      <c r="AU1300" s="227" t="s">
        <v>81</v>
      </c>
      <c r="AY1300" s="20" t="s">
        <v>209</v>
      </c>
      <c r="BE1300" s="228">
        <f>IF(N1300="základní",J1300,0)</f>
        <v>0</v>
      </c>
      <c r="BF1300" s="228">
        <f>IF(N1300="snížená",J1300,0)</f>
        <v>0</v>
      </c>
      <c r="BG1300" s="228">
        <f>IF(N1300="zákl. přenesená",J1300,0)</f>
        <v>0</v>
      </c>
      <c r="BH1300" s="228">
        <f>IF(N1300="sníž. přenesená",J1300,0)</f>
        <v>0</v>
      </c>
      <c r="BI1300" s="228">
        <f>IF(N1300="nulová",J1300,0)</f>
        <v>0</v>
      </c>
      <c r="BJ1300" s="20" t="s">
        <v>79</v>
      </c>
      <c r="BK1300" s="228">
        <f>ROUND(I1300*H1300,2)</f>
        <v>0</v>
      </c>
      <c r="BL1300" s="20" t="s">
        <v>304</v>
      </c>
      <c r="BM1300" s="227" t="s">
        <v>4277</v>
      </c>
    </row>
    <row r="1301" s="2" customFormat="1">
      <c r="A1301" s="41"/>
      <c r="B1301" s="42"/>
      <c r="C1301" s="43"/>
      <c r="D1301" s="229" t="s">
        <v>218</v>
      </c>
      <c r="E1301" s="43"/>
      <c r="F1301" s="230" t="s">
        <v>4278</v>
      </c>
      <c r="G1301" s="43"/>
      <c r="H1301" s="43"/>
      <c r="I1301" s="231"/>
      <c r="J1301" s="43"/>
      <c r="K1301" s="43"/>
      <c r="L1301" s="47"/>
      <c r="M1301" s="232"/>
      <c r="N1301" s="233"/>
      <c r="O1301" s="87"/>
      <c r="P1301" s="87"/>
      <c r="Q1301" s="87"/>
      <c r="R1301" s="87"/>
      <c r="S1301" s="87"/>
      <c r="T1301" s="88"/>
      <c r="U1301" s="41"/>
      <c r="V1301" s="41"/>
      <c r="W1301" s="41"/>
      <c r="X1301" s="41"/>
      <c r="Y1301" s="41"/>
      <c r="Z1301" s="41"/>
      <c r="AA1301" s="41"/>
      <c r="AB1301" s="41"/>
      <c r="AC1301" s="41"/>
      <c r="AD1301" s="41"/>
      <c r="AE1301" s="41"/>
      <c r="AT1301" s="20" t="s">
        <v>218</v>
      </c>
      <c r="AU1301" s="20" t="s">
        <v>81</v>
      </c>
    </row>
    <row r="1302" s="13" customFormat="1">
      <c r="A1302" s="13"/>
      <c r="B1302" s="234"/>
      <c r="C1302" s="235"/>
      <c r="D1302" s="236" t="s">
        <v>220</v>
      </c>
      <c r="E1302" s="237" t="s">
        <v>19</v>
      </c>
      <c r="F1302" s="238" t="s">
        <v>3165</v>
      </c>
      <c r="G1302" s="235"/>
      <c r="H1302" s="237" t="s">
        <v>19</v>
      </c>
      <c r="I1302" s="239"/>
      <c r="J1302" s="235"/>
      <c r="K1302" s="235"/>
      <c r="L1302" s="240"/>
      <c r="M1302" s="241"/>
      <c r="N1302" s="242"/>
      <c r="O1302" s="242"/>
      <c r="P1302" s="242"/>
      <c r="Q1302" s="242"/>
      <c r="R1302" s="242"/>
      <c r="S1302" s="242"/>
      <c r="T1302" s="243"/>
      <c r="U1302" s="13"/>
      <c r="V1302" s="13"/>
      <c r="W1302" s="13"/>
      <c r="X1302" s="13"/>
      <c r="Y1302" s="13"/>
      <c r="Z1302" s="13"/>
      <c r="AA1302" s="13"/>
      <c r="AB1302" s="13"/>
      <c r="AC1302" s="13"/>
      <c r="AD1302" s="13"/>
      <c r="AE1302" s="13"/>
      <c r="AT1302" s="244" t="s">
        <v>220</v>
      </c>
      <c r="AU1302" s="244" t="s">
        <v>81</v>
      </c>
      <c r="AV1302" s="13" t="s">
        <v>79</v>
      </c>
      <c r="AW1302" s="13" t="s">
        <v>32</v>
      </c>
      <c r="AX1302" s="13" t="s">
        <v>71</v>
      </c>
      <c r="AY1302" s="244" t="s">
        <v>209</v>
      </c>
    </row>
    <row r="1303" s="13" customFormat="1">
      <c r="A1303" s="13"/>
      <c r="B1303" s="234"/>
      <c r="C1303" s="235"/>
      <c r="D1303" s="236" t="s">
        <v>220</v>
      </c>
      <c r="E1303" s="237" t="s">
        <v>19</v>
      </c>
      <c r="F1303" s="238" t="s">
        <v>3834</v>
      </c>
      <c r="G1303" s="235"/>
      <c r="H1303" s="237" t="s">
        <v>19</v>
      </c>
      <c r="I1303" s="239"/>
      <c r="J1303" s="235"/>
      <c r="K1303" s="235"/>
      <c r="L1303" s="240"/>
      <c r="M1303" s="241"/>
      <c r="N1303" s="242"/>
      <c r="O1303" s="242"/>
      <c r="P1303" s="242"/>
      <c r="Q1303" s="242"/>
      <c r="R1303" s="242"/>
      <c r="S1303" s="242"/>
      <c r="T1303" s="243"/>
      <c r="U1303" s="13"/>
      <c r="V1303" s="13"/>
      <c r="W1303" s="13"/>
      <c r="X1303" s="13"/>
      <c r="Y1303" s="13"/>
      <c r="Z1303" s="13"/>
      <c r="AA1303" s="13"/>
      <c r="AB1303" s="13"/>
      <c r="AC1303" s="13"/>
      <c r="AD1303" s="13"/>
      <c r="AE1303" s="13"/>
      <c r="AT1303" s="244" t="s">
        <v>220</v>
      </c>
      <c r="AU1303" s="244" t="s">
        <v>81</v>
      </c>
      <c r="AV1303" s="13" t="s">
        <v>79</v>
      </c>
      <c r="AW1303" s="13" t="s">
        <v>32</v>
      </c>
      <c r="AX1303" s="13" t="s">
        <v>71</v>
      </c>
      <c r="AY1303" s="244" t="s">
        <v>209</v>
      </c>
    </row>
    <row r="1304" s="13" customFormat="1">
      <c r="A1304" s="13"/>
      <c r="B1304" s="234"/>
      <c r="C1304" s="235"/>
      <c r="D1304" s="236" t="s">
        <v>220</v>
      </c>
      <c r="E1304" s="237" t="s">
        <v>19</v>
      </c>
      <c r="F1304" s="238" t="s">
        <v>4270</v>
      </c>
      <c r="G1304" s="235"/>
      <c r="H1304" s="237" t="s">
        <v>19</v>
      </c>
      <c r="I1304" s="239"/>
      <c r="J1304" s="235"/>
      <c r="K1304" s="235"/>
      <c r="L1304" s="240"/>
      <c r="M1304" s="241"/>
      <c r="N1304" s="242"/>
      <c r="O1304" s="242"/>
      <c r="P1304" s="242"/>
      <c r="Q1304" s="242"/>
      <c r="R1304" s="242"/>
      <c r="S1304" s="242"/>
      <c r="T1304" s="243"/>
      <c r="U1304" s="13"/>
      <c r="V1304" s="13"/>
      <c r="W1304" s="13"/>
      <c r="X1304" s="13"/>
      <c r="Y1304" s="13"/>
      <c r="Z1304" s="13"/>
      <c r="AA1304" s="13"/>
      <c r="AB1304" s="13"/>
      <c r="AC1304" s="13"/>
      <c r="AD1304" s="13"/>
      <c r="AE1304" s="13"/>
      <c r="AT1304" s="244" t="s">
        <v>220</v>
      </c>
      <c r="AU1304" s="244" t="s">
        <v>81</v>
      </c>
      <c r="AV1304" s="13" t="s">
        <v>79</v>
      </c>
      <c r="AW1304" s="13" t="s">
        <v>32</v>
      </c>
      <c r="AX1304" s="13" t="s">
        <v>71</v>
      </c>
      <c r="AY1304" s="244" t="s">
        <v>209</v>
      </c>
    </row>
    <row r="1305" s="13" customFormat="1">
      <c r="A1305" s="13"/>
      <c r="B1305" s="234"/>
      <c r="C1305" s="235"/>
      <c r="D1305" s="236" t="s">
        <v>220</v>
      </c>
      <c r="E1305" s="237" t="s">
        <v>19</v>
      </c>
      <c r="F1305" s="238" t="s">
        <v>3828</v>
      </c>
      <c r="G1305" s="235"/>
      <c r="H1305" s="237" t="s">
        <v>19</v>
      </c>
      <c r="I1305" s="239"/>
      <c r="J1305" s="235"/>
      <c r="K1305" s="235"/>
      <c r="L1305" s="240"/>
      <c r="M1305" s="241"/>
      <c r="N1305" s="242"/>
      <c r="O1305" s="242"/>
      <c r="P1305" s="242"/>
      <c r="Q1305" s="242"/>
      <c r="R1305" s="242"/>
      <c r="S1305" s="242"/>
      <c r="T1305" s="243"/>
      <c r="U1305" s="13"/>
      <c r="V1305" s="13"/>
      <c r="W1305" s="13"/>
      <c r="X1305" s="13"/>
      <c r="Y1305" s="13"/>
      <c r="Z1305" s="13"/>
      <c r="AA1305" s="13"/>
      <c r="AB1305" s="13"/>
      <c r="AC1305" s="13"/>
      <c r="AD1305" s="13"/>
      <c r="AE1305" s="13"/>
      <c r="AT1305" s="244" t="s">
        <v>220</v>
      </c>
      <c r="AU1305" s="244" t="s">
        <v>81</v>
      </c>
      <c r="AV1305" s="13" t="s">
        <v>79</v>
      </c>
      <c r="AW1305" s="13" t="s">
        <v>32</v>
      </c>
      <c r="AX1305" s="13" t="s">
        <v>71</v>
      </c>
      <c r="AY1305" s="244" t="s">
        <v>209</v>
      </c>
    </row>
    <row r="1306" s="14" customFormat="1">
      <c r="A1306" s="14"/>
      <c r="B1306" s="245"/>
      <c r="C1306" s="246"/>
      <c r="D1306" s="236" t="s">
        <v>220</v>
      </c>
      <c r="E1306" s="247" t="s">
        <v>19</v>
      </c>
      <c r="F1306" s="248" t="s">
        <v>3835</v>
      </c>
      <c r="G1306" s="246"/>
      <c r="H1306" s="249">
        <v>7.8399999999999999</v>
      </c>
      <c r="I1306" s="250"/>
      <c r="J1306" s="246"/>
      <c r="K1306" s="246"/>
      <c r="L1306" s="251"/>
      <c r="M1306" s="252"/>
      <c r="N1306" s="253"/>
      <c r="O1306" s="253"/>
      <c r="P1306" s="253"/>
      <c r="Q1306" s="253"/>
      <c r="R1306" s="253"/>
      <c r="S1306" s="253"/>
      <c r="T1306" s="25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T1306" s="255" t="s">
        <v>220</v>
      </c>
      <c r="AU1306" s="255" t="s">
        <v>81</v>
      </c>
      <c r="AV1306" s="14" t="s">
        <v>81</v>
      </c>
      <c r="AW1306" s="14" t="s">
        <v>32</v>
      </c>
      <c r="AX1306" s="14" t="s">
        <v>79</v>
      </c>
      <c r="AY1306" s="255" t="s">
        <v>209</v>
      </c>
    </row>
    <row r="1307" s="2" customFormat="1" ht="16.5" customHeight="1">
      <c r="A1307" s="41"/>
      <c r="B1307" s="42"/>
      <c r="C1307" s="278" t="s">
        <v>4279</v>
      </c>
      <c r="D1307" s="278" t="s">
        <v>681</v>
      </c>
      <c r="E1307" s="279" t="s">
        <v>3573</v>
      </c>
      <c r="F1307" s="280" t="s">
        <v>3574</v>
      </c>
      <c r="G1307" s="281" t="s">
        <v>258</v>
      </c>
      <c r="H1307" s="282">
        <v>8.2319999999999993</v>
      </c>
      <c r="I1307" s="283"/>
      <c r="J1307" s="284">
        <f>ROUND(I1307*H1307,2)</f>
        <v>0</v>
      </c>
      <c r="K1307" s="280" t="s">
        <v>215</v>
      </c>
      <c r="L1307" s="285"/>
      <c r="M1307" s="286" t="s">
        <v>19</v>
      </c>
      <c r="N1307" s="287" t="s">
        <v>42</v>
      </c>
      <c r="O1307" s="87"/>
      <c r="P1307" s="225">
        <f>O1307*H1307</f>
        <v>0</v>
      </c>
      <c r="Q1307" s="225">
        <v>0.0028999999999999998</v>
      </c>
      <c r="R1307" s="225">
        <f>Q1307*H1307</f>
        <v>0.023872799999999996</v>
      </c>
      <c r="S1307" s="225">
        <v>0</v>
      </c>
      <c r="T1307" s="226">
        <f>S1307*H1307</f>
        <v>0</v>
      </c>
      <c r="U1307" s="41"/>
      <c r="V1307" s="41"/>
      <c r="W1307" s="41"/>
      <c r="X1307" s="41"/>
      <c r="Y1307" s="41"/>
      <c r="Z1307" s="41"/>
      <c r="AA1307" s="41"/>
      <c r="AB1307" s="41"/>
      <c r="AC1307" s="41"/>
      <c r="AD1307" s="41"/>
      <c r="AE1307" s="41"/>
      <c r="AR1307" s="227" t="s">
        <v>417</v>
      </c>
      <c r="AT1307" s="227" t="s">
        <v>681</v>
      </c>
      <c r="AU1307" s="227" t="s">
        <v>81</v>
      </c>
      <c r="AY1307" s="20" t="s">
        <v>209</v>
      </c>
      <c r="BE1307" s="228">
        <f>IF(N1307="základní",J1307,0)</f>
        <v>0</v>
      </c>
      <c r="BF1307" s="228">
        <f>IF(N1307="snížená",J1307,0)</f>
        <v>0</v>
      </c>
      <c r="BG1307" s="228">
        <f>IF(N1307="zákl. přenesená",J1307,0)</f>
        <v>0</v>
      </c>
      <c r="BH1307" s="228">
        <f>IF(N1307="sníž. přenesená",J1307,0)</f>
        <v>0</v>
      </c>
      <c r="BI1307" s="228">
        <f>IF(N1307="nulová",J1307,0)</f>
        <v>0</v>
      </c>
      <c r="BJ1307" s="20" t="s">
        <v>79</v>
      </c>
      <c r="BK1307" s="228">
        <f>ROUND(I1307*H1307,2)</f>
        <v>0</v>
      </c>
      <c r="BL1307" s="20" t="s">
        <v>304</v>
      </c>
      <c r="BM1307" s="227" t="s">
        <v>4280</v>
      </c>
    </row>
    <row r="1308" s="14" customFormat="1">
      <c r="A1308" s="14"/>
      <c r="B1308" s="245"/>
      <c r="C1308" s="246"/>
      <c r="D1308" s="236" t="s">
        <v>220</v>
      </c>
      <c r="E1308" s="246"/>
      <c r="F1308" s="248" t="s">
        <v>4281</v>
      </c>
      <c r="G1308" s="246"/>
      <c r="H1308" s="249">
        <v>8.2319999999999993</v>
      </c>
      <c r="I1308" s="250"/>
      <c r="J1308" s="246"/>
      <c r="K1308" s="246"/>
      <c r="L1308" s="251"/>
      <c r="M1308" s="252"/>
      <c r="N1308" s="253"/>
      <c r="O1308" s="253"/>
      <c r="P1308" s="253"/>
      <c r="Q1308" s="253"/>
      <c r="R1308" s="253"/>
      <c r="S1308" s="253"/>
      <c r="T1308" s="25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T1308" s="255" t="s">
        <v>220</v>
      </c>
      <c r="AU1308" s="255" t="s">
        <v>81</v>
      </c>
      <c r="AV1308" s="14" t="s">
        <v>81</v>
      </c>
      <c r="AW1308" s="14" t="s">
        <v>4</v>
      </c>
      <c r="AX1308" s="14" t="s">
        <v>79</v>
      </c>
      <c r="AY1308" s="255" t="s">
        <v>209</v>
      </c>
    </row>
    <row r="1309" s="2" customFormat="1" ht="24.15" customHeight="1">
      <c r="A1309" s="41"/>
      <c r="B1309" s="42"/>
      <c r="C1309" s="216" t="s">
        <v>4282</v>
      </c>
      <c r="D1309" s="216" t="s">
        <v>211</v>
      </c>
      <c r="E1309" s="217" t="s">
        <v>4283</v>
      </c>
      <c r="F1309" s="218" t="s">
        <v>4284</v>
      </c>
      <c r="G1309" s="219" t="s">
        <v>258</v>
      </c>
      <c r="H1309" s="220">
        <v>13.9</v>
      </c>
      <c r="I1309" s="221"/>
      <c r="J1309" s="222">
        <f>ROUND(I1309*H1309,2)</f>
        <v>0</v>
      </c>
      <c r="K1309" s="218" t="s">
        <v>215</v>
      </c>
      <c r="L1309" s="47"/>
      <c r="M1309" s="223" t="s">
        <v>19</v>
      </c>
      <c r="N1309" s="224" t="s">
        <v>42</v>
      </c>
      <c r="O1309" s="87"/>
      <c r="P1309" s="225">
        <f>O1309*H1309</f>
        <v>0</v>
      </c>
      <c r="Q1309" s="225">
        <v>0</v>
      </c>
      <c r="R1309" s="225">
        <f>Q1309*H1309</f>
        <v>0</v>
      </c>
      <c r="S1309" s="225">
        <v>0</v>
      </c>
      <c r="T1309" s="226">
        <f>S1309*H1309</f>
        <v>0</v>
      </c>
      <c r="U1309" s="41"/>
      <c r="V1309" s="41"/>
      <c r="W1309" s="41"/>
      <c r="X1309" s="41"/>
      <c r="Y1309" s="41"/>
      <c r="Z1309" s="41"/>
      <c r="AA1309" s="41"/>
      <c r="AB1309" s="41"/>
      <c r="AC1309" s="41"/>
      <c r="AD1309" s="41"/>
      <c r="AE1309" s="41"/>
      <c r="AR1309" s="227" t="s">
        <v>304</v>
      </c>
      <c r="AT1309" s="227" t="s">
        <v>211</v>
      </c>
      <c r="AU1309" s="227" t="s">
        <v>81</v>
      </c>
      <c r="AY1309" s="20" t="s">
        <v>209</v>
      </c>
      <c r="BE1309" s="228">
        <f>IF(N1309="základní",J1309,0)</f>
        <v>0</v>
      </c>
      <c r="BF1309" s="228">
        <f>IF(N1309="snížená",J1309,0)</f>
        <v>0</v>
      </c>
      <c r="BG1309" s="228">
        <f>IF(N1309="zákl. přenesená",J1309,0)</f>
        <v>0</v>
      </c>
      <c r="BH1309" s="228">
        <f>IF(N1309="sníž. přenesená",J1309,0)</f>
        <v>0</v>
      </c>
      <c r="BI1309" s="228">
        <f>IF(N1309="nulová",J1309,0)</f>
        <v>0</v>
      </c>
      <c r="BJ1309" s="20" t="s">
        <v>79</v>
      </c>
      <c r="BK1309" s="228">
        <f>ROUND(I1309*H1309,2)</f>
        <v>0</v>
      </c>
      <c r="BL1309" s="20" t="s">
        <v>304</v>
      </c>
      <c r="BM1309" s="227" t="s">
        <v>4285</v>
      </c>
    </row>
    <row r="1310" s="2" customFormat="1">
      <c r="A1310" s="41"/>
      <c r="B1310" s="42"/>
      <c r="C1310" s="43"/>
      <c r="D1310" s="229" t="s">
        <v>218</v>
      </c>
      <c r="E1310" s="43"/>
      <c r="F1310" s="230" t="s">
        <v>4286</v>
      </c>
      <c r="G1310" s="43"/>
      <c r="H1310" s="43"/>
      <c r="I1310" s="231"/>
      <c r="J1310" s="43"/>
      <c r="K1310" s="43"/>
      <c r="L1310" s="47"/>
      <c r="M1310" s="232"/>
      <c r="N1310" s="233"/>
      <c r="O1310" s="87"/>
      <c r="P1310" s="87"/>
      <c r="Q1310" s="87"/>
      <c r="R1310" s="87"/>
      <c r="S1310" s="87"/>
      <c r="T1310" s="88"/>
      <c r="U1310" s="41"/>
      <c r="V1310" s="41"/>
      <c r="W1310" s="41"/>
      <c r="X1310" s="41"/>
      <c r="Y1310" s="41"/>
      <c r="Z1310" s="41"/>
      <c r="AA1310" s="41"/>
      <c r="AB1310" s="41"/>
      <c r="AC1310" s="41"/>
      <c r="AD1310" s="41"/>
      <c r="AE1310" s="41"/>
      <c r="AT1310" s="20" t="s">
        <v>218</v>
      </c>
      <c r="AU1310" s="20" t="s">
        <v>81</v>
      </c>
    </row>
    <row r="1311" s="13" customFormat="1">
      <c r="A1311" s="13"/>
      <c r="B1311" s="234"/>
      <c r="C1311" s="235"/>
      <c r="D1311" s="236" t="s">
        <v>220</v>
      </c>
      <c r="E1311" s="237" t="s">
        <v>19</v>
      </c>
      <c r="F1311" s="238" t="s">
        <v>3165</v>
      </c>
      <c r="G1311" s="235"/>
      <c r="H1311" s="237" t="s">
        <v>19</v>
      </c>
      <c r="I1311" s="239"/>
      <c r="J1311" s="235"/>
      <c r="K1311" s="235"/>
      <c r="L1311" s="240"/>
      <c r="M1311" s="241"/>
      <c r="N1311" s="242"/>
      <c r="O1311" s="242"/>
      <c r="P1311" s="242"/>
      <c r="Q1311" s="242"/>
      <c r="R1311" s="242"/>
      <c r="S1311" s="242"/>
      <c r="T1311" s="243"/>
      <c r="U1311" s="13"/>
      <c r="V1311" s="13"/>
      <c r="W1311" s="13"/>
      <c r="X1311" s="13"/>
      <c r="Y1311" s="13"/>
      <c r="Z1311" s="13"/>
      <c r="AA1311" s="13"/>
      <c r="AB1311" s="13"/>
      <c r="AC1311" s="13"/>
      <c r="AD1311" s="13"/>
      <c r="AE1311" s="13"/>
      <c r="AT1311" s="244" t="s">
        <v>220</v>
      </c>
      <c r="AU1311" s="244" t="s">
        <v>81</v>
      </c>
      <c r="AV1311" s="13" t="s">
        <v>79</v>
      </c>
      <c r="AW1311" s="13" t="s">
        <v>32</v>
      </c>
      <c r="AX1311" s="13" t="s">
        <v>71</v>
      </c>
      <c r="AY1311" s="244" t="s">
        <v>209</v>
      </c>
    </row>
    <row r="1312" s="13" customFormat="1">
      <c r="A1312" s="13"/>
      <c r="B1312" s="234"/>
      <c r="C1312" s="235"/>
      <c r="D1312" s="236" t="s">
        <v>220</v>
      </c>
      <c r="E1312" s="237" t="s">
        <v>19</v>
      </c>
      <c r="F1312" s="238" t="s">
        <v>3476</v>
      </c>
      <c r="G1312" s="235"/>
      <c r="H1312" s="237" t="s">
        <v>19</v>
      </c>
      <c r="I1312" s="239"/>
      <c r="J1312" s="235"/>
      <c r="K1312" s="235"/>
      <c r="L1312" s="240"/>
      <c r="M1312" s="241"/>
      <c r="N1312" s="242"/>
      <c r="O1312" s="242"/>
      <c r="P1312" s="242"/>
      <c r="Q1312" s="242"/>
      <c r="R1312" s="242"/>
      <c r="S1312" s="242"/>
      <c r="T1312" s="243"/>
      <c r="U1312" s="13"/>
      <c r="V1312" s="13"/>
      <c r="W1312" s="13"/>
      <c r="X1312" s="13"/>
      <c r="Y1312" s="13"/>
      <c r="Z1312" s="13"/>
      <c r="AA1312" s="13"/>
      <c r="AB1312" s="13"/>
      <c r="AC1312" s="13"/>
      <c r="AD1312" s="13"/>
      <c r="AE1312" s="13"/>
      <c r="AT1312" s="244" t="s">
        <v>220</v>
      </c>
      <c r="AU1312" s="244" t="s">
        <v>81</v>
      </c>
      <c r="AV1312" s="13" t="s">
        <v>79</v>
      </c>
      <c r="AW1312" s="13" t="s">
        <v>32</v>
      </c>
      <c r="AX1312" s="13" t="s">
        <v>71</v>
      </c>
      <c r="AY1312" s="244" t="s">
        <v>209</v>
      </c>
    </row>
    <row r="1313" s="14" customFormat="1">
      <c r="A1313" s="14"/>
      <c r="B1313" s="245"/>
      <c r="C1313" s="246"/>
      <c r="D1313" s="236" t="s">
        <v>220</v>
      </c>
      <c r="E1313" s="247" t="s">
        <v>19</v>
      </c>
      <c r="F1313" s="248" t="s">
        <v>4287</v>
      </c>
      <c r="G1313" s="246"/>
      <c r="H1313" s="249">
        <v>13.9</v>
      </c>
      <c r="I1313" s="250"/>
      <c r="J1313" s="246"/>
      <c r="K1313" s="246"/>
      <c r="L1313" s="251"/>
      <c r="M1313" s="252"/>
      <c r="N1313" s="253"/>
      <c r="O1313" s="253"/>
      <c r="P1313" s="253"/>
      <c r="Q1313" s="253"/>
      <c r="R1313" s="253"/>
      <c r="S1313" s="253"/>
      <c r="T1313" s="25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T1313" s="255" t="s">
        <v>220</v>
      </c>
      <c r="AU1313" s="255" t="s">
        <v>81</v>
      </c>
      <c r="AV1313" s="14" t="s">
        <v>81</v>
      </c>
      <c r="AW1313" s="14" t="s">
        <v>32</v>
      </c>
      <c r="AX1313" s="14" t="s">
        <v>79</v>
      </c>
      <c r="AY1313" s="255" t="s">
        <v>209</v>
      </c>
    </row>
    <row r="1314" s="2" customFormat="1" ht="16.5" customHeight="1">
      <c r="A1314" s="41"/>
      <c r="B1314" s="42"/>
      <c r="C1314" s="278" t="s">
        <v>4288</v>
      </c>
      <c r="D1314" s="278" t="s">
        <v>681</v>
      </c>
      <c r="E1314" s="279" t="s">
        <v>4289</v>
      </c>
      <c r="F1314" s="280" t="s">
        <v>4290</v>
      </c>
      <c r="G1314" s="281" t="s">
        <v>258</v>
      </c>
      <c r="H1314" s="282">
        <v>14.595000000000001</v>
      </c>
      <c r="I1314" s="283"/>
      <c r="J1314" s="284">
        <f>ROUND(I1314*H1314,2)</f>
        <v>0</v>
      </c>
      <c r="K1314" s="280" t="s">
        <v>215</v>
      </c>
      <c r="L1314" s="285"/>
      <c r="M1314" s="286" t="s">
        <v>19</v>
      </c>
      <c r="N1314" s="287" t="s">
        <v>42</v>
      </c>
      <c r="O1314" s="87"/>
      <c r="P1314" s="225">
        <f>O1314*H1314</f>
        <v>0</v>
      </c>
      <c r="Q1314" s="225">
        <v>0.02</v>
      </c>
      <c r="R1314" s="225">
        <f>Q1314*H1314</f>
        <v>0.29189999999999999</v>
      </c>
      <c r="S1314" s="225">
        <v>0</v>
      </c>
      <c r="T1314" s="226">
        <f>S1314*H1314</f>
        <v>0</v>
      </c>
      <c r="U1314" s="41"/>
      <c r="V1314" s="41"/>
      <c r="W1314" s="41"/>
      <c r="X1314" s="41"/>
      <c r="Y1314" s="41"/>
      <c r="Z1314" s="41"/>
      <c r="AA1314" s="41"/>
      <c r="AB1314" s="41"/>
      <c r="AC1314" s="41"/>
      <c r="AD1314" s="41"/>
      <c r="AE1314" s="41"/>
      <c r="AR1314" s="227" t="s">
        <v>417</v>
      </c>
      <c r="AT1314" s="227" t="s">
        <v>681</v>
      </c>
      <c r="AU1314" s="227" t="s">
        <v>81</v>
      </c>
      <c r="AY1314" s="20" t="s">
        <v>209</v>
      </c>
      <c r="BE1314" s="228">
        <f>IF(N1314="základní",J1314,0)</f>
        <v>0</v>
      </c>
      <c r="BF1314" s="228">
        <f>IF(N1314="snížená",J1314,0)</f>
        <v>0</v>
      </c>
      <c r="BG1314" s="228">
        <f>IF(N1314="zákl. přenesená",J1314,0)</f>
        <v>0</v>
      </c>
      <c r="BH1314" s="228">
        <f>IF(N1314="sníž. přenesená",J1314,0)</f>
        <v>0</v>
      </c>
      <c r="BI1314" s="228">
        <f>IF(N1314="nulová",J1314,0)</f>
        <v>0</v>
      </c>
      <c r="BJ1314" s="20" t="s">
        <v>79</v>
      </c>
      <c r="BK1314" s="228">
        <f>ROUND(I1314*H1314,2)</f>
        <v>0</v>
      </c>
      <c r="BL1314" s="20" t="s">
        <v>304</v>
      </c>
      <c r="BM1314" s="227" t="s">
        <v>4291</v>
      </c>
    </row>
    <row r="1315" s="14" customFormat="1">
      <c r="A1315" s="14"/>
      <c r="B1315" s="245"/>
      <c r="C1315" s="246"/>
      <c r="D1315" s="236" t="s">
        <v>220</v>
      </c>
      <c r="E1315" s="246"/>
      <c r="F1315" s="248" t="s">
        <v>4292</v>
      </c>
      <c r="G1315" s="246"/>
      <c r="H1315" s="249">
        <v>14.595000000000001</v>
      </c>
      <c r="I1315" s="250"/>
      <c r="J1315" s="246"/>
      <c r="K1315" s="246"/>
      <c r="L1315" s="251"/>
      <c r="M1315" s="252"/>
      <c r="N1315" s="253"/>
      <c r="O1315" s="253"/>
      <c r="P1315" s="253"/>
      <c r="Q1315" s="253"/>
      <c r="R1315" s="253"/>
      <c r="S1315" s="253"/>
      <c r="T1315" s="25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T1315" s="255" t="s">
        <v>220</v>
      </c>
      <c r="AU1315" s="255" t="s">
        <v>81</v>
      </c>
      <c r="AV1315" s="14" t="s">
        <v>81</v>
      </c>
      <c r="AW1315" s="14" t="s">
        <v>4</v>
      </c>
      <c r="AX1315" s="14" t="s">
        <v>79</v>
      </c>
      <c r="AY1315" s="255" t="s">
        <v>209</v>
      </c>
    </row>
    <row r="1316" s="2" customFormat="1" ht="21.75" customHeight="1">
      <c r="A1316" s="41"/>
      <c r="B1316" s="42"/>
      <c r="C1316" s="216" t="s">
        <v>4293</v>
      </c>
      <c r="D1316" s="216" t="s">
        <v>211</v>
      </c>
      <c r="E1316" s="217" t="s">
        <v>4294</v>
      </c>
      <c r="F1316" s="218" t="s">
        <v>4295</v>
      </c>
      <c r="G1316" s="219" t="s">
        <v>299</v>
      </c>
      <c r="H1316" s="220">
        <v>11</v>
      </c>
      <c r="I1316" s="221"/>
      <c r="J1316" s="222">
        <f>ROUND(I1316*H1316,2)</f>
        <v>0</v>
      </c>
      <c r="K1316" s="218" t="s">
        <v>215</v>
      </c>
      <c r="L1316" s="47"/>
      <c r="M1316" s="223" t="s">
        <v>19</v>
      </c>
      <c r="N1316" s="224" t="s">
        <v>42</v>
      </c>
      <c r="O1316" s="87"/>
      <c r="P1316" s="225">
        <f>O1316*H1316</f>
        <v>0</v>
      </c>
      <c r="Q1316" s="225">
        <v>3.0000000000000001E-05</v>
      </c>
      <c r="R1316" s="225">
        <f>Q1316*H1316</f>
        <v>0.00033</v>
      </c>
      <c r="S1316" s="225">
        <v>0</v>
      </c>
      <c r="T1316" s="226">
        <f>S1316*H1316</f>
        <v>0</v>
      </c>
      <c r="U1316" s="41"/>
      <c r="V1316" s="41"/>
      <c r="W1316" s="41"/>
      <c r="X1316" s="41"/>
      <c r="Y1316" s="41"/>
      <c r="Z1316" s="41"/>
      <c r="AA1316" s="41"/>
      <c r="AB1316" s="41"/>
      <c r="AC1316" s="41"/>
      <c r="AD1316" s="41"/>
      <c r="AE1316" s="41"/>
      <c r="AR1316" s="227" t="s">
        <v>304</v>
      </c>
      <c r="AT1316" s="227" t="s">
        <v>211</v>
      </c>
      <c r="AU1316" s="227" t="s">
        <v>81</v>
      </c>
      <c r="AY1316" s="20" t="s">
        <v>209</v>
      </c>
      <c r="BE1316" s="228">
        <f>IF(N1316="základní",J1316,0)</f>
        <v>0</v>
      </c>
      <c r="BF1316" s="228">
        <f>IF(N1316="snížená",J1316,0)</f>
        <v>0</v>
      </c>
      <c r="BG1316" s="228">
        <f>IF(N1316="zákl. přenesená",J1316,0)</f>
        <v>0</v>
      </c>
      <c r="BH1316" s="228">
        <f>IF(N1316="sníž. přenesená",J1316,0)</f>
        <v>0</v>
      </c>
      <c r="BI1316" s="228">
        <f>IF(N1316="nulová",J1316,0)</f>
        <v>0</v>
      </c>
      <c r="BJ1316" s="20" t="s">
        <v>79</v>
      </c>
      <c r="BK1316" s="228">
        <f>ROUND(I1316*H1316,2)</f>
        <v>0</v>
      </c>
      <c r="BL1316" s="20" t="s">
        <v>304</v>
      </c>
      <c r="BM1316" s="227" t="s">
        <v>4296</v>
      </c>
    </row>
    <row r="1317" s="2" customFormat="1">
      <c r="A1317" s="41"/>
      <c r="B1317" s="42"/>
      <c r="C1317" s="43"/>
      <c r="D1317" s="229" t="s">
        <v>218</v>
      </c>
      <c r="E1317" s="43"/>
      <c r="F1317" s="230" t="s">
        <v>4297</v>
      </c>
      <c r="G1317" s="43"/>
      <c r="H1317" s="43"/>
      <c r="I1317" s="231"/>
      <c r="J1317" s="43"/>
      <c r="K1317" s="43"/>
      <c r="L1317" s="47"/>
      <c r="M1317" s="232"/>
      <c r="N1317" s="233"/>
      <c r="O1317" s="87"/>
      <c r="P1317" s="87"/>
      <c r="Q1317" s="87"/>
      <c r="R1317" s="87"/>
      <c r="S1317" s="87"/>
      <c r="T1317" s="88"/>
      <c r="U1317" s="41"/>
      <c r="V1317" s="41"/>
      <c r="W1317" s="41"/>
      <c r="X1317" s="41"/>
      <c r="Y1317" s="41"/>
      <c r="Z1317" s="41"/>
      <c r="AA1317" s="41"/>
      <c r="AB1317" s="41"/>
      <c r="AC1317" s="41"/>
      <c r="AD1317" s="41"/>
      <c r="AE1317" s="41"/>
      <c r="AT1317" s="20" t="s">
        <v>218</v>
      </c>
      <c r="AU1317" s="20" t="s">
        <v>81</v>
      </c>
    </row>
    <row r="1318" s="13" customFormat="1">
      <c r="A1318" s="13"/>
      <c r="B1318" s="234"/>
      <c r="C1318" s="235"/>
      <c r="D1318" s="236" t="s">
        <v>220</v>
      </c>
      <c r="E1318" s="237" t="s">
        <v>19</v>
      </c>
      <c r="F1318" s="238" t="s">
        <v>3932</v>
      </c>
      <c r="G1318" s="235"/>
      <c r="H1318" s="237" t="s">
        <v>19</v>
      </c>
      <c r="I1318" s="239"/>
      <c r="J1318" s="235"/>
      <c r="K1318" s="235"/>
      <c r="L1318" s="240"/>
      <c r="M1318" s="241"/>
      <c r="N1318" s="242"/>
      <c r="O1318" s="242"/>
      <c r="P1318" s="242"/>
      <c r="Q1318" s="242"/>
      <c r="R1318" s="242"/>
      <c r="S1318" s="242"/>
      <c r="T1318" s="243"/>
      <c r="U1318" s="13"/>
      <c r="V1318" s="13"/>
      <c r="W1318" s="13"/>
      <c r="X1318" s="13"/>
      <c r="Y1318" s="13"/>
      <c r="Z1318" s="13"/>
      <c r="AA1318" s="13"/>
      <c r="AB1318" s="13"/>
      <c r="AC1318" s="13"/>
      <c r="AD1318" s="13"/>
      <c r="AE1318" s="13"/>
      <c r="AT1318" s="244" t="s">
        <v>220</v>
      </c>
      <c r="AU1318" s="244" t="s">
        <v>81</v>
      </c>
      <c r="AV1318" s="13" t="s">
        <v>79</v>
      </c>
      <c r="AW1318" s="13" t="s">
        <v>32</v>
      </c>
      <c r="AX1318" s="13" t="s">
        <v>71</v>
      </c>
      <c r="AY1318" s="244" t="s">
        <v>209</v>
      </c>
    </row>
    <row r="1319" s="14" customFormat="1">
      <c r="A1319" s="14"/>
      <c r="B1319" s="245"/>
      <c r="C1319" s="246"/>
      <c r="D1319" s="236" t="s">
        <v>220</v>
      </c>
      <c r="E1319" s="247" t="s">
        <v>19</v>
      </c>
      <c r="F1319" s="248" t="s">
        <v>4298</v>
      </c>
      <c r="G1319" s="246"/>
      <c r="H1319" s="249">
        <v>11</v>
      </c>
      <c r="I1319" s="250"/>
      <c r="J1319" s="246"/>
      <c r="K1319" s="246"/>
      <c r="L1319" s="251"/>
      <c r="M1319" s="252"/>
      <c r="N1319" s="253"/>
      <c r="O1319" s="253"/>
      <c r="P1319" s="253"/>
      <c r="Q1319" s="253"/>
      <c r="R1319" s="253"/>
      <c r="S1319" s="253"/>
      <c r="T1319" s="25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T1319" s="255" t="s">
        <v>220</v>
      </c>
      <c r="AU1319" s="255" t="s">
        <v>81</v>
      </c>
      <c r="AV1319" s="14" t="s">
        <v>81</v>
      </c>
      <c r="AW1319" s="14" t="s">
        <v>32</v>
      </c>
      <c r="AX1319" s="14" t="s">
        <v>79</v>
      </c>
      <c r="AY1319" s="255" t="s">
        <v>209</v>
      </c>
    </row>
    <row r="1320" s="2" customFormat="1" ht="16.5" customHeight="1">
      <c r="A1320" s="41"/>
      <c r="B1320" s="42"/>
      <c r="C1320" s="278" t="s">
        <v>4299</v>
      </c>
      <c r="D1320" s="278" t="s">
        <v>681</v>
      </c>
      <c r="E1320" s="279" t="s">
        <v>4300</v>
      </c>
      <c r="F1320" s="280" t="s">
        <v>4301</v>
      </c>
      <c r="G1320" s="281" t="s">
        <v>299</v>
      </c>
      <c r="H1320" s="282">
        <v>11.550000000000001</v>
      </c>
      <c r="I1320" s="283"/>
      <c r="J1320" s="284">
        <f>ROUND(I1320*H1320,2)</f>
        <v>0</v>
      </c>
      <c r="K1320" s="280" t="s">
        <v>215</v>
      </c>
      <c r="L1320" s="285"/>
      <c r="M1320" s="286" t="s">
        <v>19</v>
      </c>
      <c r="N1320" s="287" t="s">
        <v>42</v>
      </c>
      <c r="O1320" s="87"/>
      <c r="P1320" s="225">
        <f>O1320*H1320</f>
        <v>0</v>
      </c>
      <c r="Q1320" s="225">
        <v>0.0015</v>
      </c>
      <c r="R1320" s="225">
        <f>Q1320*H1320</f>
        <v>0.017325</v>
      </c>
      <c r="S1320" s="225">
        <v>0</v>
      </c>
      <c r="T1320" s="226">
        <f>S1320*H1320</f>
        <v>0</v>
      </c>
      <c r="U1320" s="41"/>
      <c r="V1320" s="41"/>
      <c r="W1320" s="41"/>
      <c r="X1320" s="41"/>
      <c r="Y1320" s="41"/>
      <c r="Z1320" s="41"/>
      <c r="AA1320" s="41"/>
      <c r="AB1320" s="41"/>
      <c r="AC1320" s="41"/>
      <c r="AD1320" s="41"/>
      <c r="AE1320" s="41"/>
      <c r="AR1320" s="227" t="s">
        <v>417</v>
      </c>
      <c r="AT1320" s="227" t="s">
        <v>681</v>
      </c>
      <c r="AU1320" s="227" t="s">
        <v>81</v>
      </c>
      <c r="AY1320" s="20" t="s">
        <v>209</v>
      </c>
      <c r="BE1320" s="228">
        <f>IF(N1320="základní",J1320,0)</f>
        <v>0</v>
      </c>
      <c r="BF1320" s="228">
        <f>IF(N1320="snížená",J1320,0)</f>
        <v>0</v>
      </c>
      <c r="BG1320" s="228">
        <f>IF(N1320="zákl. přenesená",J1320,0)</f>
        <v>0</v>
      </c>
      <c r="BH1320" s="228">
        <f>IF(N1320="sníž. přenesená",J1320,0)</f>
        <v>0</v>
      </c>
      <c r="BI1320" s="228">
        <f>IF(N1320="nulová",J1320,0)</f>
        <v>0</v>
      </c>
      <c r="BJ1320" s="20" t="s">
        <v>79</v>
      </c>
      <c r="BK1320" s="228">
        <f>ROUND(I1320*H1320,2)</f>
        <v>0</v>
      </c>
      <c r="BL1320" s="20" t="s">
        <v>304</v>
      </c>
      <c r="BM1320" s="227" t="s">
        <v>4302</v>
      </c>
    </row>
    <row r="1321" s="14" customFormat="1">
      <c r="A1321" s="14"/>
      <c r="B1321" s="245"/>
      <c r="C1321" s="246"/>
      <c r="D1321" s="236" t="s">
        <v>220</v>
      </c>
      <c r="E1321" s="246"/>
      <c r="F1321" s="248" t="s">
        <v>4303</v>
      </c>
      <c r="G1321" s="246"/>
      <c r="H1321" s="249">
        <v>11.550000000000001</v>
      </c>
      <c r="I1321" s="250"/>
      <c r="J1321" s="246"/>
      <c r="K1321" s="246"/>
      <c r="L1321" s="251"/>
      <c r="M1321" s="252"/>
      <c r="N1321" s="253"/>
      <c r="O1321" s="253"/>
      <c r="P1321" s="253"/>
      <c r="Q1321" s="253"/>
      <c r="R1321" s="253"/>
      <c r="S1321" s="253"/>
      <c r="T1321" s="25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T1321" s="255" t="s">
        <v>220</v>
      </c>
      <c r="AU1321" s="255" t="s">
        <v>81</v>
      </c>
      <c r="AV1321" s="14" t="s">
        <v>81</v>
      </c>
      <c r="AW1321" s="14" t="s">
        <v>4</v>
      </c>
      <c r="AX1321" s="14" t="s">
        <v>79</v>
      </c>
      <c r="AY1321" s="255" t="s">
        <v>209</v>
      </c>
    </row>
    <row r="1322" s="2" customFormat="1" ht="24.15" customHeight="1">
      <c r="A1322" s="41"/>
      <c r="B1322" s="42"/>
      <c r="C1322" s="216" t="s">
        <v>4304</v>
      </c>
      <c r="D1322" s="216" t="s">
        <v>211</v>
      </c>
      <c r="E1322" s="217" t="s">
        <v>4305</v>
      </c>
      <c r="F1322" s="218" t="s">
        <v>4306</v>
      </c>
      <c r="G1322" s="219" t="s">
        <v>258</v>
      </c>
      <c r="H1322" s="220">
        <v>13.9</v>
      </c>
      <c r="I1322" s="221"/>
      <c r="J1322" s="222">
        <f>ROUND(I1322*H1322,2)</f>
        <v>0</v>
      </c>
      <c r="K1322" s="218" t="s">
        <v>215</v>
      </c>
      <c r="L1322" s="47"/>
      <c r="M1322" s="223" t="s">
        <v>19</v>
      </c>
      <c r="N1322" s="224" t="s">
        <v>42</v>
      </c>
      <c r="O1322" s="87"/>
      <c r="P1322" s="225">
        <f>O1322*H1322</f>
        <v>0</v>
      </c>
      <c r="Q1322" s="225">
        <v>5.0000000000000002E-05</v>
      </c>
      <c r="R1322" s="225">
        <f>Q1322*H1322</f>
        <v>0.00069500000000000009</v>
      </c>
      <c r="S1322" s="225">
        <v>0</v>
      </c>
      <c r="T1322" s="226">
        <f>S1322*H1322</f>
        <v>0</v>
      </c>
      <c r="U1322" s="41"/>
      <c r="V1322" s="41"/>
      <c r="W1322" s="41"/>
      <c r="X1322" s="41"/>
      <c r="Y1322" s="41"/>
      <c r="Z1322" s="41"/>
      <c r="AA1322" s="41"/>
      <c r="AB1322" s="41"/>
      <c r="AC1322" s="41"/>
      <c r="AD1322" s="41"/>
      <c r="AE1322" s="41"/>
      <c r="AR1322" s="227" t="s">
        <v>304</v>
      </c>
      <c r="AT1322" s="227" t="s">
        <v>211</v>
      </c>
      <c r="AU1322" s="227" t="s">
        <v>81</v>
      </c>
      <c r="AY1322" s="20" t="s">
        <v>209</v>
      </c>
      <c r="BE1322" s="228">
        <f>IF(N1322="základní",J1322,0)</f>
        <v>0</v>
      </c>
      <c r="BF1322" s="228">
        <f>IF(N1322="snížená",J1322,0)</f>
        <v>0</v>
      </c>
      <c r="BG1322" s="228">
        <f>IF(N1322="zákl. přenesená",J1322,0)</f>
        <v>0</v>
      </c>
      <c r="BH1322" s="228">
        <f>IF(N1322="sníž. přenesená",J1322,0)</f>
        <v>0</v>
      </c>
      <c r="BI1322" s="228">
        <f>IF(N1322="nulová",J1322,0)</f>
        <v>0</v>
      </c>
      <c r="BJ1322" s="20" t="s">
        <v>79</v>
      </c>
      <c r="BK1322" s="228">
        <f>ROUND(I1322*H1322,2)</f>
        <v>0</v>
      </c>
      <c r="BL1322" s="20" t="s">
        <v>304</v>
      </c>
      <c r="BM1322" s="227" t="s">
        <v>4307</v>
      </c>
    </row>
    <row r="1323" s="2" customFormat="1">
      <c r="A1323" s="41"/>
      <c r="B1323" s="42"/>
      <c r="C1323" s="43"/>
      <c r="D1323" s="229" t="s">
        <v>218</v>
      </c>
      <c r="E1323" s="43"/>
      <c r="F1323" s="230" t="s">
        <v>4308</v>
      </c>
      <c r="G1323" s="43"/>
      <c r="H1323" s="43"/>
      <c r="I1323" s="231"/>
      <c r="J1323" s="43"/>
      <c r="K1323" s="43"/>
      <c r="L1323" s="47"/>
      <c r="M1323" s="232"/>
      <c r="N1323" s="233"/>
      <c r="O1323" s="87"/>
      <c r="P1323" s="87"/>
      <c r="Q1323" s="87"/>
      <c r="R1323" s="87"/>
      <c r="S1323" s="87"/>
      <c r="T1323" s="88"/>
      <c r="U1323" s="41"/>
      <c r="V1323" s="41"/>
      <c r="W1323" s="41"/>
      <c r="X1323" s="41"/>
      <c r="Y1323" s="41"/>
      <c r="Z1323" s="41"/>
      <c r="AA1323" s="41"/>
      <c r="AB1323" s="41"/>
      <c r="AC1323" s="41"/>
      <c r="AD1323" s="41"/>
      <c r="AE1323" s="41"/>
      <c r="AT1323" s="20" t="s">
        <v>218</v>
      </c>
      <c r="AU1323" s="20" t="s">
        <v>81</v>
      </c>
    </row>
    <row r="1324" s="13" customFormat="1">
      <c r="A1324" s="13"/>
      <c r="B1324" s="234"/>
      <c r="C1324" s="235"/>
      <c r="D1324" s="236" t="s">
        <v>220</v>
      </c>
      <c r="E1324" s="237" t="s">
        <v>19</v>
      </c>
      <c r="F1324" s="238" t="s">
        <v>3165</v>
      </c>
      <c r="G1324" s="235"/>
      <c r="H1324" s="237" t="s">
        <v>19</v>
      </c>
      <c r="I1324" s="239"/>
      <c r="J1324" s="235"/>
      <c r="K1324" s="235"/>
      <c r="L1324" s="240"/>
      <c r="M1324" s="241"/>
      <c r="N1324" s="242"/>
      <c r="O1324" s="242"/>
      <c r="P1324" s="242"/>
      <c r="Q1324" s="242"/>
      <c r="R1324" s="242"/>
      <c r="S1324" s="242"/>
      <c r="T1324" s="243"/>
      <c r="U1324" s="13"/>
      <c r="V1324" s="13"/>
      <c r="W1324" s="13"/>
      <c r="X1324" s="13"/>
      <c r="Y1324" s="13"/>
      <c r="Z1324" s="13"/>
      <c r="AA1324" s="13"/>
      <c r="AB1324" s="13"/>
      <c r="AC1324" s="13"/>
      <c r="AD1324" s="13"/>
      <c r="AE1324" s="13"/>
      <c r="AT1324" s="244" t="s">
        <v>220</v>
      </c>
      <c r="AU1324" s="244" t="s">
        <v>81</v>
      </c>
      <c r="AV1324" s="13" t="s">
        <v>79</v>
      </c>
      <c r="AW1324" s="13" t="s">
        <v>32</v>
      </c>
      <c r="AX1324" s="13" t="s">
        <v>71</v>
      </c>
      <c r="AY1324" s="244" t="s">
        <v>209</v>
      </c>
    </row>
    <row r="1325" s="13" customFormat="1">
      <c r="A1325" s="13"/>
      <c r="B1325" s="234"/>
      <c r="C1325" s="235"/>
      <c r="D1325" s="236" t="s">
        <v>220</v>
      </c>
      <c r="E1325" s="237" t="s">
        <v>19</v>
      </c>
      <c r="F1325" s="238" t="s">
        <v>4309</v>
      </c>
      <c r="G1325" s="235"/>
      <c r="H1325" s="237" t="s">
        <v>19</v>
      </c>
      <c r="I1325" s="239"/>
      <c r="J1325" s="235"/>
      <c r="K1325" s="235"/>
      <c r="L1325" s="240"/>
      <c r="M1325" s="241"/>
      <c r="N1325" s="242"/>
      <c r="O1325" s="242"/>
      <c r="P1325" s="242"/>
      <c r="Q1325" s="242"/>
      <c r="R1325" s="242"/>
      <c r="S1325" s="242"/>
      <c r="T1325" s="243"/>
      <c r="U1325" s="13"/>
      <c r="V1325" s="13"/>
      <c r="W1325" s="13"/>
      <c r="X1325" s="13"/>
      <c r="Y1325" s="13"/>
      <c r="Z1325" s="13"/>
      <c r="AA1325" s="13"/>
      <c r="AB1325" s="13"/>
      <c r="AC1325" s="13"/>
      <c r="AD1325" s="13"/>
      <c r="AE1325" s="13"/>
      <c r="AT1325" s="244" t="s">
        <v>220</v>
      </c>
      <c r="AU1325" s="244" t="s">
        <v>81</v>
      </c>
      <c r="AV1325" s="13" t="s">
        <v>79</v>
      </c>
      <c r="AW1325" s="13" t="s">
        <v>32</v>
      </c>
      <c r="AX1325" s="13" t="s">
        <v>71</v>
      </c>
      <c r="AY1325" s="244" t="s">
        <v>209</v>
      </c>
    </row>
    <row r="1326" s="14" customFormat="1">
      <c r="A1326" s="14"/>
      <c r="B1326" s="245"/>
      <c r="C1326" s="246"/>
      <c r="D1326" s="236" t="s">
        <v>220</v>
      </c>
      <c r="E1326" s="247" t="s">
        <v>19</v>
      </c>
      <c r="F1326" s="248" t="s">
        <v>4195</v>
      </c>
      <c r="G1326" s="246"/>
      <c r="H1326" s="249">
        <v>13.9</v>
      </c>
      <c r="I1326" s="250"/>
      <c r="J1326" s="246"/>
      <c r="K1326" s="246"/>
      <c r="L1326" s="251"/>
      <c r="M1326" s="252"/>
      <c r="N1326" s="253"/>
      <c r="O1326" s="253"/>
      <c r="P1326" s="253"/>
      <c r="Q1326" s="253"/>
      <c r="R1326" s="253"/>
      <c r="S1326" s="253"/>
      <c r="T1326" s="25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T1326" s="255" t="s">
        <v>220</v>
      </c>
      <c r="AU1326" s="255" t="s">
        <v>81</v>
      </c>
      <c r="AV1326" s="14" t="s">
        <v>81</v>
      </c>
      <c r="AW1326" s="14" t="s">
        <v>32</v>
      </c>
      <c r="AX1326" s="14" t="s">
        <v>79</v>
      </c>
      <c r="AY1326" s="255" t="s">
        <v>209</v>
      </c>
    </row>
    <row r="1327" s="2" customFormat="1" ht="24.15" customHeight="1">
      <c r="A1327" s="41"/>
      <c r="B1327" s="42"/>
      <c r="C1327" s="216" t="s">
        <v>4310</v>
      </c>
      <c r="D1327" s="216" t="s">
        <v>211</v>
      </c>
      <c r="E1327" s="217" t="s">
        <v>4311</v>
      </c>
      <c r="F1327" s="218" t="s">
        <v>4312</v>
      </c>
      <c r="G1327" s="219" t="s">
        <v>258</v>
      </c>
      <c r="H1327" s="220">
        <v>13.9</v>
      </c>
      <c r="I1327" s="221"/>
      <c r="J1327" s="222">
        <f>ROUND(I1327*H1327,2)</f>
        <v>0</v>
      </c>
      <c r="K1327" s="218" t="s">
        <v>215</v>
      </c>
      <c r="L1327" s="47"/>
      <c r="M1327" s="223" t="s">
        <v>19</v>
      </c>
      <c r="N1327" s="224" t="s">
        <v>42</v>
      </c>
      <c r="O1327" s="87"/>
      <c r="P1327" s="225">
        <f>O1327*H1327</f>
        <v>0</v>
      </c>
      <c r="Q1327" s="225">
        <v>0.00012</v>
      </c>
      <c r="R1327" s="225">
        <f>Q1327*H1327</f>
        <v>0.001668</v>
      </c>
      <c r="S1327" s="225">
        <v>0</v>
      </c>
      <c r="T1327" s="226">
        <f>S1327*H1327</f>
        <v>0</v>
      </c>
      <c r="U1327" s="41"/>
      <c r="V1327" s="41"/>
      <c r="W1327" s="41"/>
      <c r="X1327" s="41"/>
      <c r="Y1327" s="41"/>
      <c r="Z1327" s="41"/>
      <c r="AA1327" s="41"/>
      <c r="AB1327" s="41"/>
      <c r="AC1327" s="41"/>
      <c r="AD1327" s="41"/>
      <c r="AE1327" s="41"/>
      <c r="AR1327" s="227" t="s">
        <v>304</v>
      </c>
      <c r="AT1327" s="227" t="s">
        <v>211</v>
      </c>
      <c r="AU1327" s="227" t="s">
        <v>81</v>
      </c>
      <c r="AY1327" s="20" t="s">
        <v>209</v>
      </c>
      <c r="BE1327" s="228">
        <f>IF(N1327="základní",J1327,0)</f>
        <v>0</v>
      </c>
      <c r="BF1327" s="228">
        <f>IF(N1327="snížená",J1327,0)</f>
        <v>0</v>
      </c>
      <c r="BG1327" s="228">
        <f>IF(N1327="zákl. přenesená",J1327,0)</f>
        <v>0</v>
      </c>
      <c r="BH1327" s="228">
        <f>IF(N1327="sníž. přenesená",J1327,0)</f>
        <v>0</v>
      </c>
      <c r="BI1327" s="228">
        <f>IF(N1327="nulová",J1327,0)</f>
        <v>0</v>
      </c>
      <c r="BJ1327" s="20" t="s">
        <v>79</v>
      </c>
      <c r="BK1327" s="228">
        <f>ROUND(I1327*H1327,2)</f>
        <v>0</v>
      </c>
      <c r="BL1327" s="20" t="s">
        <v>304</v>
      </c>
      <c r="BM1327" s="227" t="s">
        <v>4313</v>
      </c>
    </row>
    <row r="1328" s="2" customFormat="1">
      <c r="A1328" s="41"/>
      <c r="B1328" s="42"/>
      <c r="C1328" s="43"/>
      <c r="D1328" s="229" t="s">
        <v>218</v>
      </c>
      <c r="E1328" s="43"/>
      <c r="F1328" s="230" t="s">
        <v>4314</v>
      </c>
      <c r="G1328" s="43"/>
      <c r="H1328" s="43"/>
      <c r="I1328" s="231"/>
      <c r="J1328" s="43"/>
      <c r="K1328" s="43"/>
      <c r="L1328" s="47"/>
      <c r="M1328" s="232"/>
      <c r="N1328" s="233"/>
      <c r="O1328" s="87"/>
      <c r="P1328" s="87"/>
      <c r="Q1328" s="87"/>
      <c r="R1328" s="87"/>
      <c r="S1328" s="87"/>
      <c r="T1328" s="88"/>
      <c r="U1328" s="41"/>
      <c r="V1328" s="41"/>
      <c r="W1328" s="41"/>
      <c r="X1328" s="41"/>
      <c r="Y1328" s="41"/>
      <c r="Z1328" s="41"/>
      <c r="AA1328" s="41"/>
      <c r="AB1328" s="41"/>
      <c r="AC1328" s="41"/>
      <c r="AD1328" s="41"/>
      <c r="AE1328" s="41"/>
      <c r="AT1328" s="20" t="s">
        <v>218</v>
      </c>
      <c r="AU1328" s="20" t="s">
        <v>81</v>
      </c>
    </row>
    <row r="1329" s="13" customFormat="1">
      <c r="A1329" s="13"/>
      <c r="B1329" s="234"/>
      <c r="C1329" s="235"/>
      <c r="D1329" s="236" t="s">
        <v>220</v>
      </c>
      <c r="E1329" s="237" t="s">
        <v>19</v>
      </c>
      <c r="F1329" s="238" t="s">
        <v>3476</v>
      </c>
      <c r="G1329" s="235"/>
      <c r="H1329" s="237" t="s">
        <v>19</v>
      </c>
      <c r="I1329" s="239"/>
      <c r="J1329" s="235"/>
      <c r="K1329" s="235"/>
      <c r="L1329" s="240"/>
      <c r="M1329" s="241"/>
      <c r="N1329" s="242"/>
      <c r="O1329" s="242"/>
      <c r="P1329" s="242"/>
      <c r="Q1329" s="242"/>
      <c r="R1329" s="242"/>
      <c r="S1329" s="242"/>
      <c r="T1329" s="243"/>
      <c r="U1329" s="13"/>
      <c r="V1329" s="13"/>
      <c r="W1329" s="13"/>
      <c r="X1329" s="13"/>
      <c r="Y1329" s="13"/>
      <c r="Z1329" s="13"/>
      <c r="AA1329" s="13"/>
      <c r="AB1329" s="13"/>
      <c r="AC1329" s="13"/>
      <c r="AD1329" s="13"/>
      <c r="AE1329" s="13"/>
      <c r="AT1329" s="244" t="s">
        <v>220</v>
      </c>
      <c r="AU1329" s="244" t="s">
        <v>81</v>
      </c>
      <c r="AV1329" s="13" t="s">
        <v>79</v>
      </c>
      <c r="AW1329" s="13" t="s">
        <v>32</v>
      </c>
      <c r="AX1329" s="13" t="s">
        <v>71</v>
      </c>
      <c r="AY1329" s="244" t="s">
        <v>209</v>
      </c>
    </row>
    <row r="1330" s="14" customFormat="1">
      <c r="A1330" s="14"/>
      <c r="B1330" s="245"/>
      <c r="C1330" s="246"/>
      <c r="D1330" s="236" t="s">
        <v>220</v>
      </c>
      <c r="E1330" s="247" t="s">
        <v>19</v>
      </c>
      <c r="F1330" s="248" t="s">
        <v>4195</v>
      </c>
      <c r="G1330" s="246"/>
      <c r="H1330" s="249">
        <v>13.9</v>
      </c>
      <c r="I1330" s="250"/>
      <c r="J1330" s="246"/>
      <c r="K1330" s="246"/>
      <c r="L1330" s="251"/>
      <c r="M1330" s="252"/>
      <c r="N1330" s="253"/>
      <c r="O1330" s="253"/>
      <c r="P1330" s="253"/>
      <c r="Q1330" s="253"/>
      <c r="R1330" s="253"/>
      <c r="S1330" s="253"/>
      <c r="T1330" s="25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T1330" s="255" t="s">
        <v>220</v>
      </c>
      <c r="AU1330" s="255" t="s">
        <v>81</v>
      </c>
      <c r="AV1330" s="14" t="s">
        <v>81</v>
      </c>
      <c r="AW1330" s="14" t="s">
        <v>32</v>
      </c>
      <c r="AX1330" s="14" t="s">
        <v>79</v>
      </c>
      <c r="AY1330" s="255" t="s">
        <v>209</v>
      </c>
    </row>
    <row r="1331" s="2" customFormat="1" ht="16.5" customHeight="1">
      <c r="A1331" s="41"/>
      <c r="B1331" s="42"/>
      <c r="C1331" s="278" t="s">
        <v>4315</v>
      </c>
      <c r="D1331" s="278" t="s">
        <v>681</v>
      </c>
      <c r="E1331" s="279" t="s">
        <v>4316</v>
      </c>
      <c r="F1331" s="280" t="s">
        <v>4317</v>
      </c>
      <c r="G1331" s="281" t="s">
        <v>362</v>
      </c>
      <c r="H1331" s="282">
        <v>0.438</v>
      </c>
      <c r="I1331" s="283"/>
      <c r="J1331" s="284">
        <f>ROUND(I1331*H1331,2)</f>
        <v>0</v>
      </c>
      <c r="K1331" s="280" t="s">
        <v>215</v>
      </c>
      <c r="L1331" s="285"/>
      <c r="M1331" s="286" t="s">
        <v>19</v>
      </c>
      <c r="N1331" s="287" t="s">
        <v>42</v>
      </c>
      <c r="O1331" s="87"/>
      <c r="P1331" s="225">
        <f>O1331*H1331</f>
        <v>0</v>
      </c>
      <c r="Q1331" s="225">
        <v>0.026249999999999999</v>
      </c>
      <c r="R1331" s="225">
        <f>Q1331*H1331</f>
        <v>0.011497499999999999</v>
      </c>
      <c r="S1331" s="225">
        <v>0</v>
      </c>
      <c r="T1331" s="226">
        <f>S1331*H1331</f>
        <v>0</v>
      </c>
      <c r="U1331" s="41"/>
      <c r="V1331" s="41"/>
      <c r="W1331" s="41"/>
      <c r="X1331" s="41"/>
      <c r="Y1331" s="41"/>
      <c r="Z1331" s="41"/>
      <c r="AA1331" s="41"/>
      <c r="AB1331" s="41"/>
      <c r="AC1331" s="41"/>
      <c r="AD1331" s="41"/>
      <c r="AE1331" s="41"/>
      <c r="AR1331" s="227" t="s">
        <v>417</v>
      </c>
      <c r="AT1331" s="227" t="s">
        <v>681</v>
      </c>
      <c r="AU1331" s="227" t="s">
        <v>81</v>
      </c>
      <c r="AY1331" s="20" t="s">
        <v>209</v>
      </c>
      <c r="BE1331" s="228">
        <f>IF(N1331="základní",J1331,0)</f>
        <v>0</v>
      </c>
      <c r="BF1331" s="228">
        <f>IF(N1331="snížená",J1331,0)</f>
        <v>0</v>
      </c>
      <c r="BG1331" s="228">
        <f>IF(N1331="zákl. přenesená",J1331,0)</f>
        <v>0</v>
      </c>
      <c r="BH1331" s="228">
        <f>IF(N1331="sníž. přenesená",J1331,0)</f>
        <v>0</v>
      </c>
      <c r="BI1331" s="228">
        <f>IF(N1331="nulová",J1331,0)</f>
        <v>0</v>
      </c>
      <c r="BJ1331" s="20" t="s">
        <v>79</v>
      </c>
      <c r="BK1331" s="228">
        <f>ROUND(I1331*H1331,2)</f>
        <v>0</v>
      </c>
      <c r="BL1331" s="20" t="s">
        <v>304</v>
      </c>
      <c r="BM1331" s="227" t="s">
        <v>4318</v>
      </c>
    </row>
    <row r="1332" s="14" customFormat="1">
      <c r="A1332" s="14"/>
      <c r="B1332" s="245"/>
      <c r="C1332" s="246"/>
      <c r="D1332" s="236" t="s">
        <v>220</v>
      </c>
      <c r="E1332" s="246"/>
      <c r="F1332" s="248" t="s">
        <v>4319</v>
      </c>
      <c r="G1332" s="246"/>
      <c r="H1332" s="249">
        <v>0.438</v>
      </c>
      <c r="I1332" s="250"/>
      <c r="J1332" s="246"/>
      <c r="K1332" s="246"/>
      <c r="L1332" s="251"/>
      <c r="M1332" s="252"/>
      <c r="N1332" s="253"/>
      <c r="O1332" s="253"/>
      <c r="P1332" s="253"/>
      <c r="Q1332" s="253"/>
      <c r="R1332" s="253"/>
      <c r="S1332" s="253"/>
      <c r="T1332" s="25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T1332" s="255" t="s">
        <v>220</v>
      </c>
      <c r="AU1332" s="255" t="s">
        <v>81</v>
      </c>
      <c r="AV1332" s="14" t="s">
        <v>81</v>
      </c>
      <c r="AW1332" s="14" t="s">
        <v>4</v>
      </c>
      <c r="AX1332" s="14" t="s">
        <v>79</v>
      </c>
      <c r="AY1332" s="255" t="s">
        <v>209</v>
      </c>
    </row>
    <row r="1333" s="2" customFormat="1" ht="24.15" customHeight="1">
      <c r="A1333" s="41"/>
      <c r="B1333" s="42"/>
      <c r="C1333" s="216" t="s">
        <v>4320</v>
      </c>
      <c r="D1333" s="216" t="s">
        <v>211</v>
      </c>
      <c r="E1333" s="217" t="s">
        <v>4321</v>
      </c>
      <c r="F1333" s="218" t="s">
        <v>4322</v>
      </c>
      <c r="G1333" s="219" t="s">
        <v>659</v>
      </c>
      <c r="H1333" s="220">
        <v>0.498</v>
      </c>
      <c r="I1333" s="221"/>
      <c r="J1333" s="222">
        <f>ROUND(I1333*H1333,2)</f>
        <v>0</v>
      </c>
      <c r="K1333" s="218" t="s">
        <v>215</v>
      </c>
      <c r="L1333" s="47"/>
      <c r="M1333" s="223" t="s">
        <v>19</v>
      </c>
      <c r="N1333" s="224" t="s">
        <v>42</v>
      </c>
      <c r="O1333" s="87"/>
      <c r="P1333" s="225">
        <f>O1333*H1333</f>
        <v>0</v>
      </c>
      <c r="Q1333" s="225">
        <v>0</v>
      </c>
      <c r="R1333" s="225">
        <f>Q1333*H1333</f>
        <v>0</v>
      </c>
      <c r="S1333" s="225">
        <v>0</v>
      </c>
      <c r="T1333" s="226">
        <f>S1333*H1333</f>
        <v>0</v>
      </c>
      <c r="U1333" s="41"/>
      <c r="V1333" s="41"/>
      <c r="W1333" s="41"/>
      <c r="X1333" s="41"/>
      <c r="Y1333" s="41"/>
      <c r="Z1333" s="41"/>
      <c r="AA1333" s="41"/>
      <c r="AB1333" s="41"/>
      <c r="AC1333" s="41"/>
      <c r="AD1333" s="41"/>
      <c r="AE1333" s="41"/>
      <c r="AR1333" s="227" t="s">
        <v>304</v>
      </c>
      <c r="AT1333" s="227" t="s">
        <v>211</v>
      </c>
      <c r="AU1333" s="227" t="s">
        <v>81</v>
      </c>
      <c r="AY1333" s="20" t="s">
        <v>209</v>
      </c>
      <c r="BE1333" s="228">
        <f>IF(N1333="základní",J1333,0)</f>
        <v>0</v>
      </c>
      <c r="BF1333" s="228">
        <f>IF(N1333="snížená",J1333,0)</f>
        <v>0</v>
      </c>
      <c r="BG1333" s="228">
        <f>IF(N1333="zákl. přenesená",J1333,0)</f>
        <v>0</v>
      </c>
      <c r="BH1333" s="228">
        <f>IF(N1333="sníž. přenesená",J1333,0)</f>
        <v>0</v>
      </c>
      <c r="BI1333" s="228">
        <f>IF(N1333="nulová",J1333,0)</f>
        <v>0</v>
      </c>
      <c r="BJ1333" s="20" t="s">
        <v>79</v>
      </c>
      <c r="BK1333" s="228">
        <f>ROUND(I1333*H1333,2)</f>
        <v>0</v>
      </c>
      <c r="BL1333" s="20" t="s">
        <v>304</v>
      </c>
      <c r="BM1333" s="227" t="s">
        <v>4323</v>
      </c>
    </row>
    <row r="1334" s="2" customFormat="1">
      <c r="A1334" s="41"/>
      <c r="B1334" s="42"/>
      <c r="C1334" s="43"/>
      <c r="D1334" s="229" t="s">
        <v>218</v>
      </c>
      <c r="E1334" s="43"/>
      <c r="F1334" s="230" t="s">
        <v>4324</v>
      </c>
      <c r="G1334" s="43"/>
      <c r="H1334" s="43"/>
      <c r="I1334" s="231"/>
      <c r="J1334" s="43"/>
      <c r="K1334" s="43"/>
      <c r="L1334" s="47"/>
      <c r="M1334" s="232"/>
      <c r="N1334" s="233"/>
      <c r="O1334" s="87"/>
      <c r="P1334" s="87"/>
      <c r="Q1334" s="87"/>
      <c r="R1334" s="87"/>
      <c r="S1334" s="87"/>
      <c r="T1334" s="88"/>
      <c r="U1334" s="41"/>
      <c r="V1334" s="41"/>
      <c r="W1334" s="41"/>
      <c r="X1334" s="41"/>
      <c r="Y1334" s="41"/>
      <c r="Z1334" s="41"/>
      <c r="AA1334" s="41"/>
      <c r="AB1334" s="41"/>
      <c r="AC1334" s="41"/>
      <c r="AD1334" s="41"/>
      <c r="AE1334" s="41"/>
      <c r="AT1334" s="20" t="s">
        <v>218</v>
      </c>
      <c r="AU1334" s="20" t="s">
        <v>81</v>
      </c>
    </row>
    <row r="1335" s="12" customFormat="1" ht="22.8" customHeight="1">
      <c r="A1335" s="12"/>
      <c r="B1335" s="200"/>
      <c r="C1335" s="201"/>
      <c r="D1335" s="202" t="s">
        <v>70</v>
      </c>
      <c r="E1335" s="214" t="s">
        <v>4325</v>
      </c>
      <c r="F1335" s="214" t="s">
        <v>4326</v>
      </c>
      <c r="G1335" s="201"/>
      <c r="H1335" s="201"/>
      <c r="I1335" s="204"/>
      <c r="J1335" s="215">
        <f>BK1335</f>
        <v>0</v>
      </c>
      <c r="K1335" s="201"/>
      <c r="L1335" s="206"/>
      <c r="M1335" s="207"/>
      <c r="N1335" s="208"/>
      <c r="O1335" s="208"/>
      <c r="P1335" s="209">
        <f>SUM(P1336:P1339)</f>
        <v>0</v>
      </c>
      <c r="Q1335" s="208"/>
      <c r="R1335" s="209">
        <f>SUM(R1336:R1339)</f>
        <v>0.0015</v>
      </c>
      <c r="S1335" s="208"/>
      <c r="T1335" s="210">
        <f>SUM(T1336:T1339)</f>
        <v>0</v>
      </c>
      <c r="U1335" s="12"/>
      <c r="V1335" s="12"/>
      <c r="W1335" s="12"/>
      <c r="X1335" s="12"/>
      <c r="Y1335" s="12"/>
      <c r="Z1335" s="12"/>
      <c r="AA1335" s="12"/>
      <c r="AB1335" s="12"/>
      <c r="AC1335" s="12"/>
      <c r="AD1335" s="12"/>
      <c r="AE1335" s="12"/>
      <c r="AR1335" s="211" t="s">
        <v>81</v>
      </c>
      <c r="AT1335" s="212" t="s">
        <v>70</v>
      </c>
      <c r="AU1335" s="212" t="s">
        <v>79</v>
      </c>
      <c r="AY1335" s="211" t="s">
        <v>209</v>
      </c>
      <c r="BK1335" s="213">
        <f>SUM(BK1336:BK1339)</f>
        <v>0</v>
      </c>
    </row>
    <row r="1336" s="2" customFormat="1" ht="16.5" customHeight="1">
      <c r="A1336" s="41"/>
      <c r="B1336" s="42"/>
      <c r="C1336" s="216" t="s">
        <v>4327</v>
      </c>
      <c r="D1336" s="216" t="s">
        <v>211</v>
      </c>
      <c r="E1336" s="217" t="s">
        <v>4328</v>
      </c>
      <c r="F1336" s="218" t="s">
        <v>4329</v>
      </c>
      <c r="G1336" s="219" t="s">
        <v>214</v>
      </c>
      <c r="H1336" s="220">
        <v>1</v>
      </c>
      <c r="I1336" s="221"/>
      <c r="J1336" s="222">
        <f>ROUND(I1336*H1336,2)</f>
        <v>0</v>
      </c>
      <c r="K1336" s="218" t="s">
        <v>215</v>
      </c>
      <c r="L1336" s="47"/>
      <c r="M1336" s="223" t="s">
        <v>19</v>
      </c>
      <c r="N1336" s="224" t="s">
        <v>42</v>
      </c>
      <c r="O1336" s="87"/>
      <c r="P1336" s="225">
        <f>O1336*H1336</f>
        <v>0</v>
      </c>
      <c r="Q1336" s="225">
        <v>0.0015</v>
      </c>
      <c r="R1336" s="225">
        <f>Q1336*H1336</f>
        <v>0.0015</v>
      </c>
      <c r="S1336" s="225">
        <v>0</v>
      </c>
      <c r="T1336" s="226">
        <f>S1336*H1336</f>
        <v>0</v>
      </c>
      <c r="U1336" s="41"/>
      <c r="V1336" s="41"/>
      <c r="W1336" s="41"/>
      <c r="X1336" s="41"/>
      <c r="Y1336" s="41"/>
      <c r="Z1336" s="41"/>
      <c r="AA1336" s="41"/>
      <c r="AB1336" s="41"/>
      <c r="AC1336" s="41"/>
      <c r="AD1336" s="41"/>
      <c r="AE1336" s="41"/>
      <c r="AR1336" s="227" t="s">
        <v>304</v>
      </c>
      <c r="AT1336" s="227" t="s">
        <v>211</v>
      </c>
      <c r="AU1336" s="227" t="s">
        <v>81</v>
      </c>
      <c r="AY1336" s="20" t="s">
        <v>209</v>
      </c>
      <c r="BE1336" s="228">
        <f>IF(N1336="základní",J1336,0)</f>
        <v>0</v>
      </c>
      <c r="BF1336" s="228">
        <f>IF(N1336="snížená",J1336,0)</f>
        <v>0</v>
      </c>
      <c r="BG1336" s="228">
        <f>IF(N1336="zákl. přenesená",J1336,0)</f>
        <v>0</v>
      </c>
      <c r="BH1336" s="228">
        <f>IF(N1336="sníž. přenesená",J1336,0)</f>
        <v>0</v>
      </c>
      <c r="BI1336" s="228">
        <f>IF(N1336="nulová",J1336,0)</f>
        <v>0</v>
      </c>
      <c r="BJ1336" s="20" t="s">
        <v>79</v>
      </c>
      <c r="BK1336" s="228">
        <f>ROUND(I1336*H1336,2)</f>
        <v>0</v>
      </c>
      <c r="BL1336" s="20" t="s">
        <v>304</v>
      </c>
      <c r="BM1336" s="227" t="s">
        <v>4330</v>
      </c>
    </row>
    <row r="1337" s="2" customFormat="1">
      <c r="A1337" s="41"/>
      <c r="B1337" s="42"/>
      <c r="C1337" s="43"/>
      <c r="D1337" s="229" t="s">
        <v>218</v>
      </c>
      <c r="E1337" s="43"/>
      <c r="F1337" s="230" t="s">
        <v>4331</v>
      </c>
      <c r="G1337" s="43"/>
      <c r="H1337" s="43"/>
      <c r="I1337" s="231"/>
      <c r="J1337" s="43"/>
      <c r="K1337" s="43"/>
      <c r="L1337" s="47"/>
      <c r="M1337" s="232"/>
      <c r="N1337" s="233"/>
      <c r="O1337" s="87"/>
      <c r="P1337" s="87"/>
      <c r="Q1337" s="87"/>
      <c r="R1337" s="87"/>
      <c r="S1337" s="87"/>
      <c r="T1337" s="88"/>
      <c r="U1337" s="41"/>
      <c r="V1337" s="41"/>
      <c r="W1337" s="41"/>
      <c r="X1337" s="41"/>
      <c r="Y1337" s="41"/>
      <c r="Z1337" s="41"/>
      <c r="AA1337" s="41"/>
      <c r="AB1337" s="41"/>
      <c r="AC1337" s="41"/>
      <c r="AD1337" s="41"/>
      <c r="AE1337" s="41"/>
      <c r="AT1337" s="20" t="s">
        <v>218</v>
      </c>
      <c r="AU1337" s="20" t="s">
        <v>81</v>
      </c>
    </row>
    <row r="1338" s="13" customFormat="1">
      <c r="A1338" s="13"/>
      <c r="B1338" s="234"/>
      <c r="C1338" s="235"/>
      <c r="D1338" s="236" t="s">
        <v>220</v>
      </c>
      <c r="E1338" s="237" t="s">
        <v>19</v>
      </c>
      <c r="F1338" s="238" t="s">
        <v>4332</v>
      </c>
      <c r="G1338" s="235"/>
      <c r="H1338" s="237" t="s">
        <v>19</v>
      </c>
      <c r="I1338" s="239"/>
      <c r="J1338" s="235"/>
      <c r="K1338" s="235"/>
      <c r="L1338" s="240"/>
      <c r="M1338" s="241"/>
      <c r="N1338" s="242"/>
      <c r="O1338" s="242"/>
      <c r="P1338" s="242"/>
      <c r="Q1338" s="242"/>
      <c r="R1338" s="242"/>
      <c r="S1338" s="242"/>
      <c r="T1338" s="243"/>
      <c r="U1338" s="13"/>
      <c r="V1338" s="13"/>
      <c r="W1338" s="13"/>
      <c r="X1338" s="13"/>
      <c r="Y1338" s="13"/>
      <c r="Z1338" s="13"/>
      <c r="AA1338" s="13"/>
      <c r="AB1338" s="13"/>
      <c r="AC1338" s="13"/>
      <c r="AD1338" s="13"/>
      <c r="AE1338" s="13"/>
      <c r="AT1338" s="244" t="s">
        <v>220</v>
      </c>
      <c r="AU1338" s="244" t="s">
        <v>81</v>
      </c>
      <c r="AV1338" s="13" t="s">
        <v>79</v>
      </c>
      <c r="AW1338" s="13" t="s">
        <v>32</v>
      </c>
      <c r="AX1338" s="13" t="s">
        <v>71</v>
      </c>
      <c r="AY1338" s="244" t="s">
        <v>209</v>
      </c>
    </row>
    <row r="1339" s="14" customFormat="1">
      <c r="A1339" s="14"/>
      <c r="B1339" s="245"/>
      <c r="C1339" s="246"/>
      <c r="D1339" s="236" t="s">
        <v>220</v>
      </c>
      <c r="E1339" s="247" t="s">
        <v>19</v>
      </c>
      <c r="F1339" s="248" t="s">
        <v>4333</v>
      </c>
      <c r="G1339" s="246"/>
      <c r="H1339" s="249">
        <v>1</v>
      </c>
      <c r="I1339" s="250"/>
      <c r="J1339" s="246"/>
      <c r="K1339" s="246"/>
      <c r="L1339" s="251"/>
      <c r="M1339" s="252"/>
      <c r="N1339" s="253"/>
      <c r="O1339" s="253"/>
      <c r="P1339" s="253"/>
      <c r="Q1339" s="253"/>
      <c r="R1339" s="253"/>
      <c r="S1339" s="253"/>
      <c r="T1339" s="25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T1339" s="255" t="s">
        <v>220</v>
      </c>
      <c r="AU1339" s="255" t="s">
        <v>81</v>
      </c>
      <c r="AV1339" s="14" t="s">
        <v>81</v>
      </c>
      <c r="AW1339" s="14" t="s">
        <v>32</v>
      </c>
      <c r="AX1339" s="14" t="s">
        <v>79</v>
      </c>
      <c r="AY1339" s="255" t="s">
        <v>209</v>
      </c>
    </row>
    <row r="1340" s="12" customFormat="1" ht="22.8" customHeight="1">
      <c r="A1340" s="12"/>
      <c r="B1340" s="200"/>
      <c r="C1340" s="201"/>
      <c r="D1340" s="202" t="s">
        <v>70</v>
      </c>
      <c r="E1340" s="214" t="s">
        <v>4334</v>
      </c>
      <c r="F1340" s="214" t="s">
        <v>4335</v>
      </c>
      <c r="G1340" s="201"/>
      <c r="H1340" s="201"/>
      <c r="I1340" s="204"/>
      <c r="J1340" s="215">
        <f>BK1340</f>
        <v>0</v>
      </c>
      <c r="K1340" s="201"/>
      <c r="L1340" s="206"/>
      <c r="M1340" s="207"/>
      <c r="N1340" s="208"/>
      <c r="O1340" s="208"/>
      <c r="P1340" s="209">
        <f>SUM(P1341:P1402)</f>
        <v>0</v>
      </c>
      <c r="Q1340" s="208"/>
      <c r="R1340" s="209">
        <f>SUM(R1341:R1402)</f>
        <v>0.12073</v>
      </c>
      <c r="S1340" s="208"/>
      <c r="T1340" s="210">
        <f>SUM(T1341:T1402)</f>
        <v>0</v>
      </c>
      <c r="U1340" s="12"/>
      <c r="V1340" s="12"/>
      <c r="W1340" s="12"/>
      <c r="X1340" s="12"/>
      <c r="Y1340" s="12"/>
      <c r="Z1340" s="12"/>
      <c r="AA1340" s="12"/>
      <c r="AB1340" s="12"/>
      <c r="AC1340" s="12"/>
      <c r="AD1340" s="12"/>
      <c r="AE1340" s="12"/>
      <c r="AR1340" s="211" t="s">
        <v>81</v>
      </c>
      <c r="AT1340" s="212" t="s">
        <v>70</v>
      </c>
      <c r="AU1340" s="212" t="s">
        <v>79</v>
      </c>
      <c r="AY1340" s="211" t="s">
        <v>209</v>
      </c>
      <c r="BK1340" s="213">
        <f>SUM(BK1341:BK1402)</f>
        <v>0</v>
      </c>
    </row>
    <row r="1341" s="2" customFormat="1" ht="21.75" customHeight="1">
      <c r="A1341" s="41"/>
      <c r="B1341" s="42"/>
      <c r="C1341" s="216" t="s">
        <v>4336</v>
      </c>
      <c r="D1341" s="216" t="s">
        <v>211</v>
      </c>
      <c r="E1341" s="217" t="s">
        <v>4337</v>
      </c>
      <c r="F1341" s="218" t="s">
        <v>4338</v>
      </c>
      <c r="G1341" s="219" t="s">
        <v>214</v>
      </c>
      <c r="H1341" s="220">
        <v>4</v>
      </c>
      <c r="I1341" s="221"/>
      <c r="J1341" s="222">
        <f>ROUND(I1341*H1341,2)</f>
        <v>0</v>
      </c>
      <c r="K1341" s="218" t="s">
        <v>19</v>
      </c>
      <c r="L1341" s="47"/>
      <c r="M1341" s="223" t="s">
        <v>19</v>
      </c>
      <c r="N1341" s="224" t="s">
        <v>42</v>
      </c>
      <c r="O1341" s="87"/>
      <c r="P1341" s="225">
        <f>O1341*H1341</f>
        <v>0</v>
      </c>
      <c r="Q1341" s="225">
        <v>0</v>
      </c>
      <c r="R1341" s="225">
        <f>Q1341*H1341</f>
        <v>0</v>
      </c>
      <c r="S1341" s="225">
        <v>0</v>
      </c>
      <c r="T1341" s="226">
        <f>S1341*H1341</f>
        <v>0</v>
      </c>
      <c r="U1341" s="41"/>
      <c r="V1341" s="41"/>
      <c r="W1341" s="41"/>
      <c r="X1341" s="41"/>
      <c r="Y1341" s="41"/>
      <c r="Z1341" s="41"/>
      <c r="AA1341" s="41"/>
      <c r="AB1341" s="41"/>
      <c r="AC1341" s="41"/>
      <c r="AD1341" s="41"/>
      <c r="AE1341" s="41"/>
      <c r="AR1341" s="227" t="s">
        <v>216</v>
      </c>
      <c r="AT1341" s="227" t="s">
        <v>211</v>
      </c>
      <c r="AU1341" s="227" t="s">
        <v>81</v>
      </c>
      <c r="AY1341" s="20" t="s">
        <v>209</v>
      </c>
      <c r="BE1341" s="228">
        <f>IF(N1341="základní",J1341,0)</f>
        <v>0</v>
      </c>
      <c r="BF1341" s="228">
        <f>IF(N1341="snížená",J1341,0)</f>
        <v>0</v>
      </c>
      <c r="BG1341" s="228">
        <f>IF(N1341="zákl. přenesená",J1341,0)</f>
        <v>0</v>
      </c>
      <c r="BH1341" s="228">
        <f>IF(N1341="sníž. přenesená",J1341,0)</f>
        <v>0</v>
      </c>
      <c r="BI1341" s="228">
        <f>IF(N1341="nulová",J1341,0)</f>
        <v>0</v>
      </c>
      <c r="BJ1341" s="20" t="s">
        <v>79</v>
      </c>
      <c r="BK1341" s="228">
        <f>ROUND(I1341*H1341,2)</f>
        <v>0</v>
      </c>
      <c r="BL1341" s="20" t="s">
        <v>216</v>
      </c>
      <c r="BM1341" s="227" t="s">
        <v>4339</v>
      </c>
    </row>
    <row r="1342" s="2" customFormat="1" ht="16.5" customHeight="1">
      <c r="A1342" s="41"/>
      <c r="B1342" s="42"/>
      <c r="C1342" s="278" t="s">
        <v>4340</v>
      </c>
      <c r="D1342" s="278" t="s">
        <v>681</v>
      </c>
      <c r="E1342" s="279" t="s">
        <v>4341</v>
      </c>
      <c r="F1342" s="280" t="s">
        <v>4342</v>
      </c>
      <c r="G1342" s="281" t="s">
        <v>214</v>
      </c>
      <c r="H1342" s="282">
        <v>4</v>
      </c>
      <c r="I1342" s="283"/>
      <c r="J1342" s="284">
        <f>ROUND(I1342*H1342,2)</f>
        <v>0</v>
      </c>
      <c r="K1342" s="280" t="s">
        <v>19</v>
      </c>
      <c r="L1342" s="285"/>
      <c r="M1342" s="286" t="s">
        <v>19</v>
      </c>
      <c r="N1342" s="287" t="s">
        <v>42</v>
      </c>
      <c r="O1342" s="87"/>
      <c r="P1342" s="225">
        <f>O1342*H1342</f>
        <v>0</v>
      </c>
      <c r="Q1342" s="225">
        <v>0</v>
      </c>
      <c r="R1342" s="225">
        <f>Q1342*H1342</f>
        <v>0</v>
      </c>
      <c r="S1342" s="225">
        <v>0</v>
      </c>
      <c r="T1342" s="226">
        <f>S1342*H1342</f>
        <v>0</v>
      </c>
      <c r="U1342" s="41"/>
      <c r="V1342" s="41"/>
      <c r="W1342" s="41"/>
      <c r="X1342" s="41"/>
      <c r="Y1342" s="41"/>
      <c r="Z1342" s="41"/>
      <c r="AA1342" s="41"/>
      <c r="AB1342" s="41"/>
      <c r="AC1342" s="41"/>
      <c r="AD1342" s="41"/>
      <c r="AE1342" s="41"/>
      <c r="AR1342" s="227" t="s">
        <v>250</v>
      </c>
      <c r="AT1342" s="227" t="s">
        <v>681</v>
      </c>
      <c r="AU1342" s="227" t="s">
        <v>81</v>
      </c>
      <c r="AY1342" s="20" t="s">
        <v>209</v>
      </c>
      <c r="BE1342" s="228">
        <f>IF(N1342="základní",J1342,0)</f>
        <v>0</v>
      </c>
      <c r="BF1342" s="228">
        <f>IF(N1342="snížená",J1342,0)</f>
        <v>0</v>
      </c>
      <c r="BG1342" s="228">
        <f>IF(N1342="zákl. přenesená",J1342,0)</f>
        <v>0</v>
      </c>
      <c r="BH1342" s="228">
        <f>IF(N1342="sníž. přenesená",J1342,0)</f>
        <v>0</v>
      </c>
      <c r="BI1342" s="228">
        <f>IF(N1342="nulová",J1342,0)</f>
        <v>0</v>
      </c>
      <c r="BJ1342" s="20" t="s">
        <v>79</v>
      </c>
      <c r="BK1342" s="228">
        <f>ROUND(I1342*H1342,2)</f>
        <v>0</v>
      </c>
      <c r="BL1342" s="20" t="s">
        <v>216</v>
      </c>
      <c r="BM1342" s="227" t="s">
        <v>4343</v>
      </c>
    </row>
    <row r="1343" s="13" customFormat="1">
      <c r="A1343" s="13"/>
      <c r="B1343" s="234"/>
      <c r="C1343" s="235"/>
      <c r="D1343" s="236" t="s">
        <v>220</v>
      </c>
      <c r="E1343" s="237" t="s">
        <v>19</v>
      </c>
      <c r="F1343" s="238" t="s">
        <v>4344</v>
      </c>
      <c r="G1343" s="235"/>
      <c r="H1343" s="237" t="s">
        <v>19</v>
      </c>
      <c r="I1343" s="239"/>
      <c r="J1343" s="235"/>
      <c r="K1343" s="235"/>
      <c r="L1343" s="240"/>
      <c r="M1343" s="241"/>
      <c r="N1343" s="242"/>
      <c r="O1343" s="242"/>
      <c r="P1343" s="242"/>
      <c r="Q1343" s="242"/>
      <c r="R1343" s="242"/>
      <c r="S1343" s="242"/>
      <c r="T1343" s="243"/>
      <c r="U1343" s="13"/>
      <c r="V1343" s="13"/>
      <c r="W1343" s="13"/>
      <c r="X1343" s="13"/>
      <c r="Y1343" s="13"/>
      <c r="Z1343" s="13"/>
      <c r="AA1343" s="13"/>
      <c r="AB1343" s="13"/>
      <c r="AC1343" s="13"/>
      <c r="AD1343" s="13"/>
      <c r="AE1343" s="13"/>
      <c r="AT1343" s="244" t="s">
        <v>220</v>
      </c>
      <c r="AU1343" s="244" t="s">
        <v>81</v>
      </c>
      <c r="AV1343" s="13" t="s">
        <v>79</v>
      </c>
      <c r="AW1343" s="13" t="s">
        <v>32</v>
      </c>
      <c r="AX1343" s="13" t="s">
        <v>71</v>
      </c>
      <c r="AY1343" s="244" t="s">
        <v>209</v>
      </c>
    </row>
    <row r="1344" s="14" customFormat="1">
      <c r="A1344" s="14"/>
      <c r="B1344" s="245"/>
      <c r="C1344" s="246"/>
      <c r="D1344" s="236" t="s">
        <v>220</v>
      </c>
      <c r="E1344" s="247" t="s">
        <v>19</v>
      </c>
      <c r="F1344" s="248" t="s">
        <v>216</v>
      </c>
      <c r="G1344" s="246"/>
      <c r="H1344" s="249">
        <v>4</v>
      </c>
      <c r="I1344" s="250"/>
      <c r="J1344" s="246"/>
      <c r="K1344" s="246"/>
      <c r="L1344" s="251"/>
      <c r="M1344" s="252"/>
      <c r="N1344" s="253"/>
      <c r="O1344" s="253"/>
      <c r="P1344" s="253"/>
      <c r="Q1344" s="253"/>
      <c r="R1344" s="253"/>
      <c r="S1344" s="253"/>
      <c r="T1344" s="25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T1344" s="255" t="s">
        <v>220</v>
      </c>
      <c r="AU1344" s="255" t="s">
        <v>81</v>
      </c>
      <c r="AV1344" s="14" t="s">
        <v>81</v>
      </c>
      <c r="AW1344" s="14" t="s">
        <v>32</v>
      </c>
      <c r="AX1344" s="14" t="s">
        <v>79</v>
      </c>
      <c r="AY1344" s="255" t="s">
        <v>209</v>
      </c>
    </row>
    <row r="1345" s="2" customFormat="1" ht="16.5" customHeight="1">
      <c r="A1345" s="41"/>
      <c r="B1345" s="42"/>
      <c r="C1345" s="216" t="s">
        <v>4345</v>
      </c>
      <c r="D1345" s="216" t="s">
        <v>211</v>
      </c>
      <c r="E1345" s="217" t="s">
        <v>4346</v>
      </c>
      <c r="F1345" s="218" t="s">
        <v>4347</v>
      </c>
      <c r="G1345" s="219" t="s">
        <v>214</v>
      </c>
      <c r="H1345" s="220">
        <v>2</v>
      </c>
      <c r="I1345" s="221"/>
      <c r="J1345" s="222">
        <f>ROUND(I1345*H1345,2)</f>
        <v>0</v>
      </c>
      <c r="K1345" s="218" t="s">
        <v>215</v>
      </c>
      <c r="L1345" s="47"/>
      <c r="M1345" s="223" t="s">
        <v>19</v>
      </c>
      <c r="N1345" s="224" t="s">
        <v>42</v>
      </c>
      <c r="O1345" s="87"/>
      <c r="P1345" s="225">
        <f>O1345*H1345</f>
        <v>0</v>
      </c>
      <c r="Q1345" s="225">
        <v>0</v>
      </c>
      <c r="R1345" s="225">
        <f>Q1345*H1345</f>
        <v>0</v>
      </c>
      <c r="S1345" s="225">
        <v>0</v>
      </c>
      <c r="T1345" s="226">
        <f>S1345*H1345</f>
        <v>0</v>
      </c>
      <c r="U1345" s="41"/>
      <c r="V1345" s="41"/>
      <c r="W1345" s="41"/>
      <c r="X1345" s="41"/>
      <c r="Y1345" s="41"/>
      <c r="Z1345" s="41"/>
      <c r="AA1345" s="41"/>
      <c r="AB1345" s="41"/>
      <c r="AC1345" s="41"/>
      <c r="AD1345" s="41"/>
      <c r="AE1345" s="41"/>
      <c r="AR1345" s="227" t="s">
        <v>304</v>
      </c>
      <c r="AT1345" s="227" t="s">
        <v>211</v>
      </c>
      <c r="AU1345" s="227" t="s">
        <v>81</v>
      </c>
      <c r="AY1345" s="20" t="s">
        <v>209</v>
      </c>
      <c r="BE1345" s="228">
        <f>IF(N1345="základní",J1345,0)</f>
        <v>0</v>
      </c>
      <c r="BF1345" s="228">
        <f>IF(N1345="snížená",J1345,0)</f>
        <v>0</v>
      </c>
      <c r="BG1345" s="228">
        <f>IF(N1345="zákl. přenesená",J1345,0)</f>
        <v>0</v>
      </c>
      <c r="BH1345" s="228">
        <f>IF(N1345="sníž. přenesená",J1345,0)</f>
        <v>0</v>
      </c>
      <c r="BI1345" s="228">
        <f>IF(N1345="nulová",J1345,0)</f>
        <v>0</v>
      </c>
      <c r="BJ1345" s="20" t="s">
        <v>79</v>
      </c>
      <c r="BK1345" s="228">
        <f>ROUND(I1345*H1345,2)</f>
        <v>0</v>
      </c>
      <c r="BL1345" s="20" t="s">
        <v>304</v>
      </c>
      <c r="BM1345" s="227" t="s">
        <v>4348</v>
      </c>
    </row>
    <row r="1346" s="2" customFormat="1">
      <c r="A1346" s="41"/>
      <c r="B1346" s="42"/>
      <c r="C1346" s="43"/>
      <c r="D1346" s="229" t="s">
        <v>218</v>
      </c>
      <c r="E1346" s="43"/>
      <c r="F1346" s="230" t="s">
        <v>4349</v>
      </c>
      <c r="G1346" s="43"/>
      <c r="H1346" s="43"/>
      <c r="I1346" s="231"/>
      <c r="J1346" s="43"/>
      <c r="K1346" s="43"/>
      <c r="L1346" s="47"/>
      <c r="M1346" s="232"/>
      <c r="N1346" s="233"/>
      <c r="O1346" s="87"/>
      <c r="P1346" s="87"/>
      <c r="Q1346" s="87"/>
      <c r="R1346" s="87"/>
      <c r="S1346" s="87"/>
      <c r="T1346" s="88"/>
      <c r="U1346" s="41"/>
      <c r="V1346" s="41"/>
      <c r="W1346" s="41"/>
      <c r="X1346" s="41"/>
      <c r="Y1346" s="41"/>
      <c r="Z1346" s="41"/>
      <c r="AA1346" s="41"/>
      <c r="AB1346" s="41"/>
      <c r="AC1346" s="41"/>
      <c r="AD1346" s="41"/>
      <c r="AE1346" s="41"/>
      <c r="AT1346" s="20" t="s">
        <v>218</v>
      </c>
      <c r="AU1346" s="20" t="s">
        <v>81</v>
      </c>
    </row>
    <row r="1347" s="2" customFormat="1" ht="24.15" customHeight="1">
      <c r="A1347" s="41"/>
      <c r="B1347" s="42"/>
      <c r="C1347" s="278" t="s">
        <v>4350</v>
      </c>
      <c r="D1347" s="278" t="s">
        <v>681</v>
      </c>
      <c r="E1347" s="279" t="s">
        <v>4351</v>
      </c>
      <c r="F1347" s="280" t="s">
        <v>4352</v>
      </c>
      <c r="G1347" s="281" t="s">
        <v>214</v>
      </c>
      <c r="H1347" s="282">
        <v>2</v>
      </c>
      <c r="I1347" s="283"/>
      <c r="J1347" s="284">
        <f>ROUND(I1347*H1347,2)</f>
        <v>0</v>
      </c>
      <c r="K1347" s="280" t="s">
        <v>19</v>
      </c>
      <c r="L1347" s="285"/>
      <c r="M1347" s="286" t="s">
        <v>19</v>
      </c>
      <c r="N1347" s="287" t="s">
        <v>42</v>
      </c>
      <c r="O1347" s="87"/>
      <c r="P1347" s="225">
        <f>O1347*H1347</f>
        <v>0</v>
      </c>
      <c r="Q1347" s="225">
        <v>0</v>
      </c>
      <c r="R1347" s="225">
        <f>Q1347*H1347</f>
        <v>0</v>
      </c>
      <c r="S1347" s="225">
        <v>0</v>
      </c>
      <c r="T1347" s="226">
        <f>S1347*H1347</f>
        <v>0</v>
      </c>
      <c r="U1347" s="41"/>
      <c r="V1347" s="41"/>
      <c r="W1347" s="41"/>
      <c r="X1347" s="41"/>
      <c r="Y1347" s="41"/>
      <c r="Z1347" s="41"/>
      <c r="AA1347" s="41"/>
      <c r="AB1347" s="41"/>
      <c r="AC1347" s="41"/>
      <c r="AD1347" s="41"/>
      <c r="AE1347" s="41"/>
      <c r="AR1347" s="227" t="s">
        <v>417</v>
      </c>
      <c r="AT1347" s="227" t="s">
        <v>681</v>
      </c>
      <c r="AU1347" s="227" t="s">
        <v>81</v>
      </c>
      <c r="AY1347" s="20" t="s">
        <v>209</v>
      </c>
      <c r="BE1347" s="228">
        <f>IF(N1347="základní",J1347,0)</f>
        <v>0</v>
      </c>
      <c r="BF1347" s="228">
        <f>IF(N1347="snížená",J1347,0)</f>
        <v>0</v>
      </c>
      <c r="BG1347" s="228">
        <f>IF(N1347="zákl. přenesená",J1347,0)</f>
        <v>0</v>
      </c>
      <c r="BH1347" s="228">
        <f>IF(N1347="sníž. přenesená",J1347,0)</f>
        <v>0</v>
      </c>
      <c r="BI1347" s="228">
        <f>IF(N1347="nulová",J1347,0)</f>
        <v>0</v>
      </c>
      <c r="BJ1347" s="20" t="s">
        <v>79</v>
      </c>
      <c r="BK1347" s="228">
        <f>ROUND(I1347*H1347,2)</f>
        <v>0</v>
      </c>
      <c r="BL1347" s="20" t="s">
        <v>304</v>
      </c>
      <c r="BM1347" s="227" t="s">
        <v>4353</v>
      </c>
    </row>
    <row r="1348" s="13" customFormat="1">
      <c r="A1348" s="13"/>
      <c r="B1348" s="234"/>
      <c r="C1348" s="235"/>
      <c r="D1348" s="236" t="s">
        <v>220</v>
      </c>
      <c r="E1348" s="237" t="s">
        <v>19</v>
      </c>
      <c r="F1348" s="238" t="s">
        <v>221</v>
      </c>
      <c r="G1348" s="235"/>
      <c r="H1348" s="237" t="s">
        <v>19</v>
      </c>
      <c r="I1348" s="239"/>
      <c r="J1348" s="235"/>
      <c r="K1348" s="235"/>
      <c r="L1348" s="240"/>
      <c r="M1348" s="241"/>
      <c r="N1348" s="242"/>
      <c r="O1348" s="242"/>
      <c r="P1348" s="242"/>
      <c r="Q1348" s="242"/>
      <c r="R1348" s="242"/>
      <c r="S1348" s="242"/>
      <c r="T1348" s="243"/>
      <c r="U1348" s="13"/>
      <c r="V1348" s="13"/>
      <c r="W1348" s="13"/>
      <c r="X1348" s="13"/>
      <c r="Y1348" s="13"/>
      <c r="Z1348" s="13"/>
      <c r="AA1348" s="13"/>
      <c r="AB1348" s="13"/>
      <c r="AC1348" s="13"/>
      <c r="AD1348" s="13"/>
      <c r="AE1348" s="13"/>
      <c r="AT1348" s="244" t="s">
        <v>220</v>
      </c>
      <c r="AU1348" s="244" t="s">
        <v>81</v>
      </c>
      <c r="AV1348" s="13" t="s">
        <v>79</v>
      </c>
      <c r="AW1348" s="13" t="s">
        <v>32</v>
      </c>
      <c r="AX1348" s="13" t="s">
        <v>71</v>
      </c>
      <c r="AY1348" s="244" t="s">
        <v>209</v>
      </c>
    </row>
    <row r="1349" s="13" customFormat="1">
      <c r="A1349" s="13"/>
      <c r="B1349" s="234"/>
      <c r="C1349" s="235"/>
      <c r="D1349" s="236" t="s">
        <v>220</v>
      </c>
      <c r="E1349" s="237" t="s">
        <v>19</v>
      </c>
      <c r="F1349" s="238" t="s">
        <v>4344</v>
      </c>
      <c r="G1349" s="235"/>
      <c r="H1349" s="237" t="s">
        <v>19</v>
      </c>
      <c r="I1349" s="239"/>
      <c r="J1349" s="235"/>
      <c r="K1349" s="235"/>
      <c r="L1349" s="240"/>
      <c r="M1349" s="241"/>
      <c r="N1349" s="242"/>
      <c r="O1349" s="242"/>
      <c r="P1349" s="242"/>
      <c r="Q1349" s="242"/>
      <c r="R1349" s="242"/>
      <c r="S1349" s="242"/>
      <c r="T1349" s="243"/>
      <c r="U1349" s="13"/>
      <c r="V1349" s="13"/>
      <c r="W1349" s="13"/>
      <c r="X1349" s="13"/>
      <c r="Y1349" s="13"/>
      <c r="Z1349" s="13"/>
      <c r="AA1349" s="13"/>
      <c r="AB1349" s="13"/>
      <c r="AC1349" s="13"/>
      <c r="AD1349" s="13"/>
      <c r="AE1349" s="13"/>
      <c r="AT1349" s="244" t="s">
        <v>220</v>
      </c>
      <c r="AU1349" s="244" t="s">
        <v>81</v>
      </c>
      <c r="AV1349" s="13" t="s">
        <v>79</v>
      </c>
      <c r="AW1349" s="13" t="s">
        <v>32</v>
      </c>
      <c r="AX1349" s="13" t="s">
        <v>71</v>
      </c>
      <c r="AY1349" s="244" t="s">
        <v>209</v>
      </c>
    </row>
    <row r="1350" s="14" customFormat="1">
      <c r="A1350" s="14"/>
      <c r="B1350" s="245"/>
      <c r="C1350" s="246"/>
      <c r="D1350" s="236" t="s">
        <v>220</v>
      </c>
      <c r="E1350" s="247" t="s">
        <v>19</v>
      </c>
      <c r="F1350" s="248" t="s">
        <v>4354</v>
      </c>
      <c r="G1350" s="246"/>
      <c r="H1350" s="249">
        <v>2</v>
      </c>
      <c r="I1350" s="250"/>
      <c r="J1350" s="246"/>
      <c r="K1350" s="246"/>
      <c r="L1350" s="251"/>
      <c r="M1350" s="252"/>
      <c r="N1350" s="253"/>
      <c r="O1350" s="253"/>
      <c r="P1350" s="253"/>
      <c r="Q1350" s="253"/>
      <c r="R1350" s="253"/>
      <c r="S1350" s="253"/>
      <c r="T1350" s="25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T1350" s="255" t="s">
        <v>220</v>
      </c>
      <c r="AU1350" s="255" t="s">
        <v>81</v>
      </c>
      <c r="AV1350" s="14" t="s">
        <v>81</v>
      </c>
      <c r="AW1350" s="14" t="s">
        <v>32</v>
      </c>
      <c r="AX1350" s="14" t="s">
        <v>79</v>
      </c>
      <c r="AY1350" s="255" t="s">
        <v>209</v>
      </c>
    </row>
    <row r="1351" s="13" customFormat="1">
      <c r="A1351" s="13"/>
      <c r="B1351" s="234"/>
      <c r="C1351" s="235"/>
      <c r="D1351" s="236" t="s">
        <v>220</v>
      </c>
      <c r="E1351" s="237" t="s">
        <v>19</v>
      </c>
      <c r="F1351" s="238" t="s">
        <v>4355</v>
      </c>
      <c r="G1351" s="235"/>
      <c r="H1351" s="237" t="s">
        <v>19</v>
      </c>
      <c r="I1351" s="239"/>
      <c r="J1351" s="235"/>
      <c r="K1351" s="235"/>
      <c r="L1351" s="240"/>
      <c r="M1351" s="241"/>
      <c r="N1351" s="242"/>
      <c r="O1351" s="242"/>
      <c r="P1351" s="242"/>
      <c r="Q1351" s="242"/>
      <c r="R1351" s="242"/>
      <c r="S1351" s="242"/>
      <c r="T1351" s="243"/>
      <c r="U1351" s="13"/>
      <c r="V1351" s="13"/>
      <c r="W1351" s="13"/>
      <c r="X1351" s="13"/>
      <c r="Y1351" s="13"/>
      <c r="Z1351" s="13"/>
      <c r="AA1351" s="13"/>
      <c r="AB1351" s="13"/>
      <c r="AC1351" s="13"/>
      <c r="AD1351" s="13"/>
      <c r="AE1351" s="13"/>
      <c r="AT1351" s="244" t="s">
        <v>220</v>
      </c>
      <c r="AU1351" s="244" t="s">
        <v>81</v>
      </c>
      <c r="AV1351" s="13" t="s">
        <v>79</v>
      </c>
      <c r="AW1351" s="13" t="s">
        <v>32</v>
      </c>
      <c r="AX1351" s="13" t="s">
        <v>71</v>
      </c>
      <c r="AY1351" s="244" t="s">
        <v>209</v>
      </c>
    </row>
    <row r="1352" s="13" customFormat="1">
      <c r="A1352" s="13"/>
      <c r="B1352" s="234"/>
      <c r="C1352" s="235"/>
      <c r="D1352" s="236" t="s">
        <v>220</v>
      </c>
      <c r="E1352" s="237" t="s">
        <v>19</v>
      </c>
      <c r="F1352" s="238" t="s">
        <v>4356</v>
      </c>
      <c r="G1352" s="235"/>
      <c r="H1352" s="237" t="s">
        <v>19</v>
      </c>
      <c r="I1352" s="239"/>
      <c r="J1352" s="235"/>
      <c r="K1352" s="235"/>
      <c r="L1352" s="240"/>
      <c r="M1352" s="241"/>
      <c r="N1352" s="242"/>
      <c r="O1352" s="242"/>
      <c r="P1352" s="242"/>
      <c r="Q1352" s="242"/>
      <c r="R1352" s="242"/>
      <c r="S1352" s="242"/>
      <c r="T1352" s="243"/>
      <c r="U1352" s="13"/>
      <c r="V1352" s="13"/>
      <c r="W1352" s="13"/>
      <c r="X1352" s="13"/>
      <c r="Y1352" s="13"/>
      <c r="Z1352" s="13"/>
      <c r="AA1352" s="13"/>
      <c r="AB1352" s="13"/>
      <c r="AC1352" s="13"/>
      <c r="AD1352" s="13"/>
      <c r="AE1352" s="13"/>
      <c r="AT1352" s="244" t="s">
        <v>220</v>
      </c>
      <c r="AU1352" s="244" t="s">
        <v>81</v>
      </c>
      <c r="AV1352" s="13" t="s">
        <v>79</v>
      </c>
      <c r="AW1352" s="13" t="s">
        <v>32</v>
      </c>
      <c r="AX1352" s="13" t="s">
        <v>71</v>
      </c>
      <c r="AY1352" s="244" t="s">
        <v>209</v>
      </c>
    </row>
    <row r="1353" s="13" customFormat="1">
      <c r="A1353" s="13"/>
      <c r="B1353" s="234"/>
      <c r="C1353" s="235"/>
      <c r="D1353" s="236" t="s">
        <v>220</v>
      </c>
      <c r="E1353" s="237" t="s">
        <v>19</v>
      </c>
      <c r="F1353" s="238" t="s">
        <v>4357</v>
      </c>
      <c r="G1353" s="235"/>
      <c r="H1353" s="237" t="s">
        <v>19</v>
      </c>
      <c r="I1353" s="239"/>
      <c r="J1353" s="235"/>
      <c r="K1353" s="235"/>
      <c r="L1353" s="240"/>
      <c r="M1353" s="241"/>
      <c r="N1353" s="242"/>
      <c r="O1353" s="242"/>
      <c r="P1353" s="242"/>
      <c r="Q1353" s="242"/>
      <c r="R1353" s="242"/>
      <c r="S1353" s="242"/>
      <c r="T1353" s="243"/>
      <c r="U1353" s="13"/>
      <c r="V1353" s="13"/>
      <c r="W1353" s="13"/>
      <c r="X1353" s="13"/>
      <c r="Y1353" s="13"/>
      <c r="Z1353" s="13"/>
      <c r="AA1353" s="13"/>
      <c r="AB1353" s="13"/>
      <c r="AC1353" s="13"/>
      <c r="AD1353" s="13"/>
      <c r="AE1353" s="13"/>
      <c r="AT1353" s="244" t="s">
        <v>220</v>
      </c>
      <c r="AU1353" s="244" t="s">
        <v>81</v>
      </c>
      <c r="AV1353" s="13" t="s">
        <v>79</v>
      </c>
      <c r="AW1353" s="13" t="s">
        <v>32</v>
      </c>
      <c r="AX1353" s="13" t="s">
        <v>71</v>
      </c>
      <c r="AY1353" s="244" t="s">
        <v>209</v>
      </c>
    </row>
    <row r="1354" s="2" customFormat="1" ht="16.5" customHeight="1">
      <c r="A1354" s="41"/>
      <c r="B1354" s="42"/>
      <c r="C1354" s="216" t="s">
        <v>4358</v>
      </c>
      <c r="D1354" s="216" t="s">
        <v>211</v>
      </c>
      <c r="E1354" s="217" t="s">
        <v>4359</v>
      </c>
      <c r="F1354" s="218" t="s">
        <v>4360</v>
      </c>
      <c r="G1354" s="219" t="s">
        <v>214</v>
      </c>
      <c r="H1354" s="220">
        <v>2</v>
      </c>
      <c r="I1354" s="221"/>
      <c r="J1354" s="222">
        <f>ROUND(I1354*H1354,2)</f>
        <v>0</v>
      </c>
      <c r="K1354" s="218" t="s">
        <v>215</v>
      </c>
      <c r="L1354" s="47"/>
      <c r="M1354" s="223" t="s">
        <v>19</v>
      </c>
      <c r="N1354" s="224" t="s">
        <v>42</v>
      </c>
      <c r="O1354" s="87"/>
      <c r="P1354" s="225">
        <f>O1354*H1354</f>
        <v>0</v>
      </c>
      <c r="Q1354" s="225">
        <v>0</v>
      </c>
      <c r="R1354" s="225">
        <f>Q1354*H1354</f>
        <v>0</v>
      </c>
      <c r="S1354" s="225">
        <v>0</v>
      </c>
      <c r="T1354" s="226">
        <f>S1354*H1354</f>
        <v>0</v>
      </c>
      <c r="U1354" s="41"/>
      <c r="V1354" s="41"/>
      <c r="W1354" s="41"/>
      <c r="X1354" s="41"/>
      <c r="Y1354" s="41"/>
      <c r="Z1354" s="41"/>
      <c r="AA1354" s="41"/>
      <c r="AB1354" s="41"/>
      <c r="AC1354" s="41"/>
      <c r="AD1354" s="41"/>
      <c r="AE1354" s="41"/>
      <c r="AR1354" s="227" t="s">
        <v>304</v>
      </c>
      <c r="AT1354" s="227" t="s">
        <v>211</v>
      </c>
      <c r="AU1354" s="227" t="s">
        <v>81</v>
      </c>
      <c r="AY1354" s="20" t="s">
        <v>209</v>
      </c>
      <c r="BE1354" s="228">
        <f>IF(N1354="základní",J1354,0)</f>
        <v>0</v>
      </c>
      <c r="BF1354" s="228">
        <f>IF(N1354="snížená",J1354,0)</f>
        <v>0</v>
      </c>
      <c r="BG1354" s="228">
        <f>IF(N1354="zákl. přenesená",J1354,0)</f>
        <v>0</v>
      </c>
      <c r="BH1354" s="228">
        <f>IF(N1354="sníž. přenesená",J1354,0)</f>
        <v>0</v>
      </c>
      <c r="BI1354" s="228">
        <f>IF(N1354="nulová",J1354,0)</f>
        <v>0</v>
      </c>
      <c r="BJ1354" s="20" t="s">
        <v>79</v>
      </c>
      <c r="BK1354" s="228">
        <f>ROUND(I1354*H1354,2)</f>
        <v>0</v>
      </c>
      <c r="BL1354" s="20" t="s">
        <v>304</v>
      </c>
      <c r="BM1354" s="227" t="s">
        <v>4361</v>
      </c>
    </row>
    <row r="1355" s="2" customFormat="1">
      <c r="A1355" s="41"/>
      <c r="B1355" s="42"/>
      <c r="C1355" s="43"/>
      <c r="D1355" s="229" t="s">
        <v>218</v>
      </c>
      <c r="E1355" s="43"/>
      <c r="F1355" s="230" t="s">
        <v>4362</v>
      </c>
      <c r="G1355" s="43"/>
      <c r="H1355" s="43"/>
      <c r="I1355" s="231"/>
      <c r="J1355" s="43"/>
      <c r="K1355" s="43"/>
      <c r="L1355" s="47"/>
      <c r="M1355" s="232"/>
      <c r="N1355" s="233"/>
      <c r="O1355" s="87"/>
      <c r="P1355" s="87"/>
      <c r="Q1355" s="87"/>
      <c r="R1355" s="87"/>
      <c r="S1355" s="87"/>
      <c r="T1355" s="88"/>
      <c r="U1355" s="41"/>
      <c r="V1355" s="41"/>
      <c r="W1355" s="41"/>
      <c r="X1355" s="41"/>
      <c r="Y1355" s="41"/>
      <c r="Z1355" s="41"/>
      <c r="AA1355" s="41"/>
      <c r="AB1355" s="41"/>
      <c r="AC1355" s="41"/>
      <c r="AD1355" s="41"/>
      <c r="AE1355" s="41"/>
      <c r="AT1355" s="20" t="s">
        <v>218</v>
      </c>
      <c r="AU1355" s="20" t="s">
        <v>81</v>
      </c>
    </row>
    <row r="1356" s="2" customFormat="1" ht="16.5" customHeight="1">
      <c r="A1356" s="41"/>
      <c r="B1356" s="42"/>
      <c r="C1356" s="216" t="s">
        <v>4363</v>
      </c>
      <c r="D1356" s="216" t="s">
        <v>211</v>
      </c>
      <c r="E1356" s="217" t="s">
        <v>4364</v>
      </c>
      <c r="F1356" s="218" t="s">
        <v>4365</v>
      </c>
      <c r="G1356" s="219" t="s">
        <v>299</v>
      </c>
      <c r="H1356" s="220">
        <v>14</v>
      </c>
      <c r="I1356" s="221"/>
      <c r="J1356" s="222">
        <f>ROUND(I1356*H1356,2)</f>
        <v>0</v>
      </c>
      <c r="K1356" s="218" t="s">
        <v>215</v>
      </c>
      <c r="L1356" s="47"/>
      <c r="M1356" s="223" t="s">
        <v>19</v>
      </c>
      <c r="N1356" s="224" t="s">
        <v>42</v>
      </c>
      <c r="O1356" s="87"/>
      <c r="P1356" s="225">
        <f>O1356*H1356</f>
        <v>0</v>
      </c>
      <c r="Q1356" s="225">
        <v>0</v>
      </c>
      <c r="R1356" s="225">
        <f>Q1356*H1356</f>
        <v>0</v>
      </c>
      <c r="S1356" s="225">
        <v>0</v>
      </c>
      <c r="T1356" s="226">
        <f>S1356*H1356</f>
        <v>0</v>
      </c>
      <c r="U1356" s="41"/>
      <c r="V1356" s="41"/>
      <c r="W1356" s="41"/>
      <c r="X1356" s="41"/>
      <c r="Y1356" s="41"/>
      <c r="Z1356" s="41"/>
      <c r="AA1356" s="41"/>
      <c r="AB1356" s="41"/>
      <c r="AC1356" s="41"/>
      <c r="AD1356" s="41"/>
      <c r="AE1356" s="41"/>
      <c r="AR1356" s="227" t="s">
        <v>304</v>
      </c>
      <c r="AT1356" s="227" t="s">
        <v>211</v>
      </c>
      <c r="AU1356" s="227" t="s">
        <v>81</v>
      </c>
      <c r="AY1356" s="20" t="s">
        <v>209</v>
      </c>
      <c r="BE1356" s="228">
        <f>IF(N1356="základní",J1356,0)</f>
        <v>0</v>
      </c>
      <c r="BF1356" s="228">
        <f>IF(N1356="snížená",J1356,0)</f>
        <v>0</v>
      </c>
      <c r="BG1356" s="228">
        <f>IF(N1356="zákl. přenesená",J1356,0)</f>
        <v>0</v>
      </c>
      <c r="BH1356" s="228">
        <f>IF(N1356="sníž. přenesená",J1356,0)</f>
        <v>0</v>
      </c>
      <c r="BI1356" s="228">
        <f>IF(N1356="nulová",J1356,0)</f>
        <v>0</v>
      </c>
      <c r="BJ1356" s="20" t="s">
        <v>79</v>
      </c>
      <c r="BK1356" s="228">
        <f>ROUND(I1356*H1356,2)</f>
        <v>0</v>
      </c>
      <c r="BL1356" s="20" t="s">
        <v>304</v>
      </c>
      <c r="BM1356" s="227" t="s">
        <v>4366</v>
      </c>
    </row>
    <row r="1357" s="2" customFormat="1">
      <c r="A1357" s="41"/>
      <c r="B1357" s="42"/>
      <c r="C1357" s="43"/>
      <c r="D1357" s="229" t="s">
        <v>218</v>
      </c>
      <c r="E1357" s="43"/>
      <c r="F1357" s="230" t="s">
        <v>4367</v>
      </c>
      <c r="G1357" s="43"/>
      <c r="H1357" s="43"/>
      <c r="I1357" s="231"/>
      <c r="J1357" s="43"/>
      <c r="K1357" s="43"/>
      <c r="L1357" s="47"/>
      <c r="M1357" s="232"/>
      <c r="N1357" s="233"/>
      <c r="O1357" s="87"/>
      <c r="P1357" s="87"/>
      <c r="Q1357" s="87"/>
      <c r="R1357" s="87"/>
      <c r="S1357" s="87"/>
      <c r="T1357" s="88"/>
      <c r="U1357" s="41"/>
      <c r="V1357" s="41"/>
      <c r="W1357" s="41"/>
      <c r="X1357" s="41"/>
      <c r="Y1357" s="41"/>
      <c r="Z1357" s="41"/>
      <c r="AA1357" s="41"/>
      <c r="AB1357" s="41"/>
      <c r="AC1357" s="41"/>
      <c r="AD1357" s="41"/>
      <c r="AE1357" s="41"/>
      <c r="AT1357" s="20" t="s">
        <v>218</v>
      </c>
      <c r="AU1357" s="20" t="s">
        <v>81</v>
      </c>
    </row>
    <row r="1358" s="14" customFormat="1">
      <c r="A1358" s="14"/>
      <c r="B1358" s="245"/>
      <c r="C1358" s="246"/>
      <c r="D1358" s="236" t="s">
        <v>220</v>
      </c>
      <c r="E1358" s="247" t="s">
        <v>19</v>
      </c>
      <c r="F1358" s="248" t="s">
        <v>1661</v>
      </c>
      <c r="G1358" s="246"/>
      <c r="H1358" s="249">
        <v>14</v>
      </c>
      <c r="I1358" s="250"/>
      <c r="J1358" s="246"/>
      <c r="K1358" s="246"/>
      <c r="L1358" s="251"/>
      <c r="M1358" s="252"/>
      <c r="N1358" s="253"/>
      <c r="O1358" s="253"/>
      <c r="P1358" s="253"/>
      <c r="Q1358" s="253"/>
      <c r="R1358" s="253"/>
      <c r="S1358" s="253"/>
      <c r="T1358" s="25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T1358" s="255" t="s">
        <v>220</v>
      </c>
      <c r="AU1358" s="255" t="s">
        <v>81</v>
      </c>
      <c r="AV1358" s="14" t="s">
        <v>81</v>
      </c>
      <c r="AW1358" s="14" t="s">
        <v>32</v>
      </c>
      <c r="AX1358" s="14" t="s">
        <v>79</v>
      </c>
      <c r="AY1358" s="255" t="s">
        <v>209</v>
      </c>
    </row>
    <row r="1359" s="2" customFormat="1" ht="16.5" customHeight="1">
      <c r="A1359" s="41"/>
      <c r="B1359" s="42"/>
      <c r="C1359" s="278" t="s">
        <v>4368</v>
      </c>
      <c r="D1359" s="278" t="s">
        <v>681</v>
      </c>
      <c r="E1359" s="279" t="s">
        <v>4369</v>
      </c>
      <c r="F1359" s="280" t="s">
        <v>4370</v>
      </c>
      <c r="G1359" s="281" t="s">
        <v>299</v>
      </c>
      <c r="H1359" s="282">
        <v>16.800000000000001</v>
      </c>
      <c r="I1359" s="283"/>
      <c r="J1359" s="284">
        <f>ROUND(I1359*H1359,2)</f>
        <v>0</v>
      </c>
      <c r="K1359" s="280" t="s">
        <v>215</v>
      </c>
      <c r="L1359" s="285"/>
      <c r="M1359" s="286" t="s">
        <v>19</v>
      </c>
      <c r="N1359" s="287" t="s">
        <v>42</v>
      </c>
      <c r="O1359" s="87"/>
      <c r="P1359" s="225">
        <f>O1359*H1359</f>
        <v>0</v>
      </c>
      <c r="Q1359" s="225">
        <v>0.001</v>
      </c>
      <c r="R1359" s="225">
        <f>Q1359*H1359</f>
        <v>0.016800000000000002</v>
      </c>
      <c r="S1359" s="225">
        <v>0</v>
      </c>
      <c r="T1359" s="226">
        <f>S1359*H1359</f>
        <v>0</v>
      </c>
      <c r="U1359" s="41"/>
      <c r="V1359" s="41"/>
      <c r="W1359" s="41"/>
      <c r="X1359" s="41"/>
      <c r="Y1359" s="41"/>
      <c r="Z1359" s="41"/>
      <c r="AA1359" s="41"/>
      <c r="AB1359" s="41"/>
      <c r="AC1359" s="41"/>
      <c r="AD1359" s="41"/>
      <c r="AE1359" s="41"/>
      <c r="AR1359" s="227" t="s">
        <v>417</v>
      </c>
      <c r="AT1359" s="227" t="s">
        <v>681</v>
      </c>
      <c r="AU1359" s="227" t="s">
        <v>81</v>
      </c>
      <c r="AY1359" s="20" t="s">
        <v>209</v>
      </c>
      <c r="BE1359" s="228">
        <f>IF(N1359="základní",J1359,0)</f>
        <v>0</v>
      </c>
      <c r="BF1359" s="228">
        <f>IF(N1359="snížená",J1359,0)</f>
        <v>0</v>
      </c>
      <c r="BG1359" s="228">
        <f>IF(N1359="zákl. přenesená",J1359,0)</f>
        <v>0</v>
      </c>
      <c r="BH1359" s="228">
        <f>IF(N1359="sníž. přenesená",J1359,0)</f>
        <v>0</v>
      </c>
      <c r="BI1359" s="228">
        <f>IF(N1359="nulová",J1359,0)</f>
        <v>0</v>
      </c>
      <c r="BJ1359" s="20" t="s">
        <v>79</v>
      </c>
      <c r="BK1359" s="228">
        <f>ROUND(I1359*H1359,2)</f>
        <v>0</v>
      </c>
      <c r="BL1359" s="20" t="s">
        <v>304</v>
      </c>
      <c r="BM1359" s="227" t="s">
        <v>4371</v>
      </c>
    </row>
    <row r="1360" s="13" customFormat="1">
      <c r="A1360" s="13"/>
      <c r="B1360" s="234"/>
      <c r="C1360" s="235"/>
      <c r="D1360" s="236" t="s">
        <v>220</v>
      </c>
      <c r="E1360" s="237" t="s">
        <v>19</v>
      </c>
      <c r="F1360" s="238" t="s">
        <v>4344</v>
      </c>
      <c r="G1360" s="235"/>
      <c r="H1360" s="237" t="s">
        <v>19</v>
      </c>
      <c r="I1360" s="239"/>
      <c r="J1360" s="235"/>
      <c r="K1360" s="235"/>
      <c r="L1360" s="240"/>
      <c r="M1360" s="241"/>
      <c r="N1360" s="242"/>
      <c r="O1360" s="242"/>
      <c r="P1360" s="242"/>
      <c r="Q1360" s="242"/>
      <c r="R1360" s="242"/>
      <c r="S1360" s="242"/>
      <c r="T1360" s="243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T1360" s="244" t="s">
        <v>220</v>
      </c>
      <c r="AU1360" s="244" t="s">
        <v>81</v>
      </c>
      <c r="AV1360" s="13" t="s">
        <v>79</v>
      </c>
      <c r="AW1360" s="13" t="s">
        <v>32</v>
      </c>
      <c r="AX1360" s="13" t="s">
        <v>71</v>
      </c>
      <c r="AY1360" s="244" t="s">
        <v>209</v>
      </c>
    </row>
    <row r="1361" s="14" customFormat="1">
      <c r="A1361" s="14"/>
      <c r="B1361" s="245"/>
      <c r="C1361" s="246"/>
      <c r="D1361" s="236" t="s">
        <v>220</v>
      </c>
      <c r="E1361" s="247" t="s">
        <v>19</v>
      </c>
      <c r="F1361" s="248" t="s">
        <v>1661</v>
      </c>
      <c r="G1361" s="246"/>
      <c r="H1361" s="249">
        <v>14</v>
      </c>
      <c r="I1361" s="250"/>
      <c r="J1361" s="246"/>
      <c r="K1361" s="246"/>
      <c r="L1361" s="251"/>
      <c r="M1361" s="252"/>
      <c r="N1361" s="253"/>
      <c r="O1361" s="253"/>
      <c r="P1361" s="253"/>
      <c r="Q1361" s="253"/>
      <c r="R1361" s="253"/>
      <c r="S1361" s="253"/>
      <c r="T1361" s="25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T1361" s="255" t="s">
        <v>220</v>
      </c>
      <c r="AU1361" s="255" t="s">
        <v>81</v>
      </c>
      <c r="AV1361" s="14" t="s">
        <v>81</v>
      </c>
      <c r="AW1361" s="14" t="s">
        <v>32</v>
      </c>
      <c r="AX1361" s="14" t="s">
        <v>79</v>
      </c>
      <c r="AY1361" s="255" t="s">
        <v>209</v>
      </c>
    </row>
    <row r="1362" s="14" customFormat="1">
      <c r="A1362" s="14"/>
      <c r="B1362" s="245"/>
      <c r="C1362" s="246"/>
      <c r="D1362" s="236" t="s">
        <v>220</v>
      </c>
      <c r="E1362" s="246"/>
      <c r="F1362" s="248" t="s">
        <v>4372</v>
      </c>
      <c r="G1362" s="246"/>
      <c r="H1362" s="249">
        <v>16.800000000000001</v>
      </c>
      <c r="I1362" s="250"/>
      <c r="J1362" s="246"/>
      <c r="K1362" s="246"/>
      <c r="L1362" s="251"/>
      <c r="M1362" s="252"/>
      <c r="N1362" s="253"/>
      <c r="O1362" s="253"/>
      <c r="P1362" s="253"/>
      <c r="Q1362" s="253"/>
      <c r="R1362" s="253"/>
      <c r="S1362" s="253"/>
      <c r="T1362" s="25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T1362" s="255" t="s">
        <v>220</v>
      </c>
      <c r="AU1362" s="255" t="s">
        <v>81</v>
      </c>
      <c r="AV1362" s="14" t="s">
        <v>81</v>
      </c>
      <c r="AW1362" s="14" t="s">
        <v>4</v>
      </c>
      <c r="AX1362" s="14" t="s">
        <v>79</v>
      </c>
      <c r="AY1362" s="255" t="s">
        <v>209</v>
      </c>
    </row>
    <row r="1363" s="2" customFormat="1" ht="16.5" customHeight="1">
      <c r="A1363" s="41"/>
      <c r="B1363" s="42"/>
      <c r="C1363" s="216" t="s">
        <v>4373</v>
      </c>
      <c r="D1363" s="216" t="s">
        <v>211</v>
      </c>
      <c r="E1363" s="217" t="s">
        <v>4374</v>
      </c>
      <c r="F1363" s="218" t="s">
        <v>4375</v>
      </c>
      <c r="G1363" s="219" t="s">
        <v>214</v>
      </c>
      <c r="H1363" s="220">
        <v>3</v>
      </c>
      <c r="I1363" s="221"/>
      <c r="J1363" s="222">
        <f>ROUND(I1363*H1363,2)</f>
        <v>0</v>
      </c>
      <c r="K1363" s="218" t="s">
        <v>215</v>
      </c>
      <c r="L1363" s="47"/>
      <c r="M1363" s="223" t="s">
        <v>19</v>
      </c>
      <c r="N1363" s="224" t="s">
        <v>42</v>
      </c>
      <c r="O1363" s="87"/>
      <c r="P1363" s="225">
        <f>O1363*H1363</f>
        <v>0</v>
      </c>
      <c r="Q1363" s="225">
        <v>0</v>
      </c>
      <c r="R1363" s="225">
        <f>Q1363*H1363</f>
        <v>0</v>
      </c>
      <c r="S1363" s="225">
        <v>0</v>
      </c>
      <c r="T1363" s="226">
        <f>S1363*H1363</f>
        <v>0</v>
      </c>
      <c r="U1363" s="41"/>
      <c r="V1363" s="41"/>
      <c r="W1363" s="41"/>
      <c r="X1363" s="41"/>
      <c r="Y1363" s="41"/>
      <c r="Z1363" s="41"/>
      <c r="AA1363" s="41"/>
      <c r="AB1363" s="41"/>
      <c r="AC1363" s="41"/>
      <c r="AD1363" s="41"/>
      <c r="AE1363" s="41"/>
      <c r="AR1363" s="227" t="s">
        <v>304</v>
      </c>
      <c r="AT1363" s="227" t="s">
        <v>211</v>
      </c>
      <c r="AU1363" s="227" t="s">
        <v>81</v>
      </c>
      <c r="AY1363" s="20" t="s">
        <v>209</v>
      </c>
      <c r="BE1363" s="228">
        <f>IF(N1363="základní",J1363,0)</f>
        <v>0</v>
      </c>
      <c r="BF1363" s="228">
        <f>IF(N1363="snížená",J1363,0)</f>
        <v>0</v>
      </c>
      <c r="BG1363" s="228">
        <f>IF(N1363="zákl. přenesená",J1363,0)</f>
        <v>0</v>
      </c>
      <c r="BH1363" s="228">
        <f>IF(N1363="sníž. přenesená",J1363,0)</f>
        <v>0</v>
      </c>
      <c r="BI1363" s="228">
        <f>IF(N1363="nulová",J1363,0)</f>
        <v>0</v>
      </c>
      <c r="BJ1363" s="20" t="s">
        <v>79</v>
      </c>
      <c r="BK1363" s="228">
        <f>ROUND(I1363*H1363,2)</f>
        <v>0</v>
      </c>
      <c r="BL1363" s="20" t="s">
        <v>304</v>
      </c>
      <c r="BM1363" s="227" t="s">
        <v>4376</v>
      </c>
    </row>
    <row r="1364" s="2" customFormat="1">
      <c r="A1364" s="41"/>
      <c r="B1364" s="42"/>
      <c r="C1364" s="43"/>
      <c r="D1364" s="229" t="s">
        <v>218</v>
      </c>
      <c r="E1364" s="43"/>
      <c r="F1364" s="230" t="s">
        <v>4377</v>
      </c>
      <c r="G1364" s="43"/>
      <c r="H1364" s="43"/>
      <c r="I1364" s="231"/>
      <c r="J1364" s="43"/>
      <c r="K1364" s="43"/>
      <c r="L1364" s="47"/>
      <c r="M1364" s="232"/>
      <c r="N1364" s="233"/>
      <c r="O1364" s="87"/>
      <c r="P1364" s="87"/>
      <c r="Q1364" s="87"/>
      <c r="R1364" s="87"/>
      <c r="S1364" s="87"/>
      <c r="T1364" s="88"/>
      <c r="U1364" s="41"/>
      <c r="V1364" s="41"/>
      <c r="W1364" s="41"/>
      <c r="X1364" s="41"/>
      <c r="Y1364" s="41"/>
      <c r="Z1364" s="41"/>
      <c r="AA1364" s="41"/>
      <c r="AB1364" s="41"/>
      <c r="AC1364" s="41"/>
      <c r="AD1364" s="41"/>
      <c r="AE1364" s="41"/>
      <c r="AT1364" s="20" t="s">
        <v>218</v>
      </c>
      <c r="AU1364" s="20" t="s">
        <v>81</v>
      </c>
    </row>
    <row r="1365" s="2" customFormat="1" ht="16.5" customHeight="1">
      <c r="A1365" s="41"/>
      <c r="B1365" s="42"/>
      <c r="C1365" s="278" t="s">
        <v>4378</v>
      </c>
      <c r="D1365" s="278" t="s">
        <v>681</v>
      </c>
      <c r="E1365" s="279" t="s">
        <v>4379</v>
      </c>
      <c r="F1365" s="280" t="s">
        <v>4380</v>
      </c>
      <c r="G1365" s="281" t="s">
        <v>214</v>
      </c>
      <c r="H1365" s="282">
        <v>3</v>
      </c>
      <c r="I1365" s="283"/>
      <c r="J1365" s="284">
        <f>ROUND(I1365*H1365,2)</f>
        <v>0</v>
      </c>
      <c r="K1365" s="280" t="s">
        <v>215</v>
      </c>
      <c r="L1365" s="285"/>
      <c r="M1365" s="286" t="s">
        <v>19</v>
      </c>
      <c r="N1365" s="287" t="s">
        <v>42</v>
      </c>
      <c r="O1365" s="87"/>
      <c r="P1365" s="225">
        <f>O1365*H1365</f>
        <v>0</v>
      </c>
      <c r="Q1365" s="225">
        <v>0.00014999999999999999</v>
      </c>
      <c r="R1365" s="225">
        <f>Q1365*H1365</f>
        <v>0.00044999999999999999</v>
      </c>
      <c r="S1365" s="225">
        <v>0</v>
      </c>
      <c r="T1365" s="226">
        <f>S1365*H1365</f>
        <v>0</v>
      </c>
      <c r="U1365" s="41"/>
      <c r="V1365" s="41"/>
      <c r="W1365" s="41"/>
      <c r="X1365" s="41"/>
      <c r="Y1365" s="41"/>
      <c r="Z1365" s="41"/>
      <c r="AA1365" s="41"/>
      <c r="AB1365" s="41"/>
      <c r="AC1365" s="41"/>
      <c r="AD1365" s="41"/>
      <c r="AE1365" s="41"/>
      <c r="AR1365" s="227" t="s">
        <v>417</v>
      </c>
      <c r="AT1365" s="227" t="s">
        <v>681</v>
      </c>
      <c r="AU1365" s="227" t="s">
        <v>81</v>
      </c>
      <c r="AY1365" s="20" t="s">
        <v>209</v>
      </c>
      <c r="BE1365" s="228">
        <f>IF(N1365="základní",J1365,0)</f>
        <v>0</v>
      </c>
      <c r="BF1365" s="228">
        <f>IF(N1365="snížená",J1365,0)</f>
        <v>0</v>
      </c>
      <c r="BG1365" s="228">
        <f>IF(N1365="zákl. přenesená",J1365,0)</f>
        <v>0</v>
      </c>
      <c r="BH1365" s="228">
        <f>IF(N1365="sníž. přenesená",J1365,0)</f>
        <v>0</v>
      </c>
      <c r="BI1365" s="228">
        <f>IF(N1365="nulová",J1365,0)</f>
        <v>0</v>
      </c>
      <c r="BJ1365" s="20" t="s">
        <v>79</v>
      </c>
      <c r="BK1365" s="228">
        <f>ROUND(I1365*H1365,2)</f>
        <v>0</v>
      </c>
      <c r="BL1365" s="20" t="s">
        <v>304</v>
      </c>
      <c r="BM1365" s="227" t="s">
        <v>4381</v>
      </c>
    </row>
    <row r="1366" s="13" customFormat="1">
      <c r="A1366" s="13"/>
      <c r="B1366" s="234"/>
      <c r="C1366" s="235"/>
      <c r="D1366" s="236" t="s">
        <v>220</v>
      </c>
      <c r="E1366" s="237" t="s">
        <v>19</v>
      </c>
      <c r="F1366" s="238" t="s">
        <v>4344</v>
      </c>
      <c r="G1366" s="235"/>
      <c r="H1366" s="237" t="s">
        <v>19</v>
      </c>
      <c r="I1366" s="239"/>
      <c r="J1366" s="235"/>
      <c r="K1366" s="235"/>
      <c r="L1366" s="240"/>
      <c r="M1366" s="241"/>
      <c r="N1366" s="242"/>
      <c r="O1366" s="242"/>
      <c r="P1366" s="242"/>
      <c r="Q1366" s="242"/>
      <c r="R1366" s="242"/>
      <c r="S1366" s="242"/>
      <c r="T1366" s="243"/>
      <c r="U1366" s="13"/>
      <c r="V1366" s="13"/>
      <c r="W1366" s="13"/>
      <c r="X1366" s="13"/>
      <c r="Y1366" s="13"/>
      <c r="Z1366" s="13"/>
      <c r="AA1366" s="13"/>
      <c r="AB1366" s="13"/>
      <c r="AC1366" s="13"/>
      <c r="AD1366" s="13"/>
      <c r="AE1366" s="13"/>
      <c r="AT1366" s="244" t="s">
        <v>220</v>
      </c>
      <c r="AU1366" s="244" t="s">
        <v>81</v>
      </c>
      <c r="AV1366" s="13" t="s">
        <v>79</v>
      </c>
      <c r="AW1366" s="13" t="s">
        <v>32</v>
      </c>
      <c r="AX1366" s="13" t="s">
        <v>71</v>
      </c>
      <c r="AY1366" s="244" t="s">
        <v>209</v>
      </c>
    </row>
    <row r="1367" s="14" customFormat="1">
      <c r="A1367" s="14"/>
      <c r="B1367" s="245"/>
      <c r="C1367" s="246"/>
      <c r="D1367" s="236" t="s">
        <v>220</v>
      </c>
      <c r="E1367" s="247" t="s">
        <v>19</v>
      </c>
      <c r="F1367" s="248" t="s">
        <v>146</v>
      </c>
      <c r="G1367" s="246"/>
      <c r="H1367" s="249">
        <v>3</v>
      </c>
      <c r="I1367" s="250"/>
      <c r="J1367" s="246"/>
      <c r="K1367" s="246"/>
      <c r="L1367" s="251"/>
      <c r="M1367" s="252"/>
      <c r="N1367" s="253"/>
      <c r="O1367" s="253"/>
      <c r="P1367" s="253"/>
      <c r="Q1367" s="253"/>
      <c r="R1367" s="253"/>
      <c r="S1367" s="253"/>
      <c r="T1367" s="25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T1367" s="255" t="s">
        <v>220</v>
      </c>
      <c r="AU1367" s="255" t="s">
        <v>81</v>
      </c>
      <c r="AV1367" s="14" t="s">
        <v>81</v>
      </c>
      <c r="AW1367" s="14" t="s">
        <v>32</v>
      </c>
      <c r="AX1367" s="14" t="s">
        <v>79</v>
      </c>
      <c r="AY1367" s="255" t="s">
        <v>209</v>
      </c>
    </row>
    <row r="1368" s="2" customFormat="1" ht="16.5" customHeight="1">
      <c r="A1368" s="41"/>
      <c r="B1368" s="42"/>
      <c r="C1368" s="216" t="s">
        <v>4382</v>
      </c>
      <c r="D1368" s="216" t="s">
        <v>211</v>
      </c>
      <c r="E1368" s="217" t="s">
        <v>4383</v>
      </c>
      <c r="F1368" s="218" t="s">
        <v>4384</v>
      </c>
      <c r="G1368" s="219" t="s">
        <v>214</v>
      </c>
      <c r="H1368" s="220">
        <v>6</v>
      </c>
      <c r="I1368" s="221"/>
      <c r="J1368" s="222">
        <f>ROUND(I1368*H1368,2)</f>
        <v>0</v>
      </c>
      <c r="K1368" s="218" t="s">
        <v>215</v>
      </c>
      <c r="L1368" s="47"/>
      <c r="M1368" s="223" t="s">
        <v>19</v>
      </c>
      <c r="N1368" s="224" t="s">
        <v>42</v>
      </c>
      <c r="O1368" s="87"/>
      <c r="P1368" s="225">
        <f>O1368*H1368</f>
        <v>0</v>
      </c>
      <c r="Q1368" s="225">
        <v>0</v>
      </c>
      <c r="R1368" s="225">
        <f>Q1368*H1368</f>
        <v>0</v>
      </c>
      <c r="S1368" s="225">
        <v>0</v>
      </c>
      <c r="T1368" s="226">
        <f>S1368*H1368</f>
        <v>0</v>
      </c>
      <c r="U1368" s="41"/>
      <c r="V1368" s="41"/>
      <c r="W1368" s="41"/>
      <c r="X1368" s="41"/>
      <c r="Y1368" s="41"/>
      <c r="Z1368" s="41"/>
      <c r="AA1368" s="41"/>
      <c r="AB1368" s="41"/>
      <c r="AC1368" s="41"/>
      <c r="AD1368" s="41"/>
      <c r="AE1368" s="41"/>
      <c r="AR1368" s="227" t="s">
        <v>304</v>
      </c>
      <c r="AT1368" s="227" t="s">
        <v>211</v>
      </c>
      <c r="AU1368" s="227" t="s">
        <v>81</v>
      </c>
      <c r="AY1368" s="20" t="s">
        <v>209</v>
      </c>
      <c r="BE1368" s="228">
        <f>IF(N1368="základní",J1368,0)</f>
        <v>0</v>
      </c>
      <c r="BF1368" s="228">
        <f>IF(N1368="snížená",J1368,0)</f>
        <v>0</v>
      </c>
      <c r="BG1368" s="228">
        <f>IF(N1368="zákl. přenesená",J1368,0)</f>
        <v>0</v>
      </c>
      <c r="BH1368" s="228">
        <f>IF(N1368="sníž. přenesená",J1368,0)</f>
        <v>0</v>
      </c>
      <c r="BI1368" s="228">
        <f>IF(N1368="nulová",J1368,0)</f>
        <v>0</v>
      </c>
      <c r="BJ1368" s="20" t="s">
        <v>79</v>
      </c>
      <c r="BK1368" s="228">
        <f>ROUND(I1368*H1368,2)</f>
        <v>0</v>
      </c>
      <c r="BL1368" s="20" t="s">
        <v>304</v>
      </c>
      <c r="BM1368" s="227" t="s">
        <v>4385</v>
      </c>
    </row>
    <row r="1369" s="2" customFormat="1">
      <c r="A1369" s="41"/>
      <c r="B1369" s="42"/>
      <c r="C1369" s="43"/>
      <c r="D1369" s="229" t="s">
        <v>218</v>
      </c>
      <c r="E1369" s="43"/>
      <c r="F1369" s="230" t="s">
        <v>4386</v>
      </c>
      <c r="G1369" s="43"/>
      <c r="H1369" s="43"/>
      <c r="I1369" s="231"/>
      <c r="J1369" s="43"/>
      <c r="K1369" s="43"/>
      <c r="L1369" s="47"/>
      <c r="M1369" s="232"/>
      <c r="N1369" s="233"/>
      <c r="O1369" s="87"/>
      <c r="P1369" s="87"/>
      <c r="Q1369" s="87"/>
      <c r="R1369" s="87"/>
      <c r="S1369" s="87"/>
      <c r="T1369" s="88"/>
      <c r="U1369" s="41"/>
      <c r="V1369" s="41"/>
      <c r="W1369" s="41"/>
      <c r="X1369" s="41"/>
      <c r="Y1369" s="41"/>
      <c r="Z1369" s="41"/>
      <c r="AA1369" s="41"/>
      <c r="AB1369" s="41"/>
      <c r="AC1369" s="41"/>
      <c r="AD1369" s="41"/>
      <c r="AE1369" s="41"/>
      <c r="AT1369" s="20" t="s">
        <v>218</v>
      </c>
      <c r="AU1369" s="20" t="s">
        <v>81</v>
      </c>
    </row>
    <row r="1370" s="2" customFormat="1" ht="16.5" customHeight="1">
      <c r="A1370" s="41"/>
      <c r="B1370" s="42"/>
      <c r="C1370" s="278" t="s">
        <v>4387</v>
      </c>
      <c r="D1370" s="278" t="s">
        <v>681</v>
      </c>
      <c r="E1370" s="279" t="s">
        <v>4388</v>
      </c>
      <c r="F1370" s="280" t="s">
        <v>4389</v>
      </c>
      <c r="G1370" s="281" t="s">
        <v>214</v>
      </c>
      <c r="H1370" s="282">
        <v>6</v>
      </c>
      <c r="I1370" s="283"/>
      <c r="J1370" s="284">
        <f>ROUND(I1370*H1370,2)</f>
        <v>0</v>
      </c>
      <c r="K1370" s="280" t="s">
        <v>19</v>
      </c>
      <c r="L1370" s="285"/>
      <c r="M1370" s="286" t="s">
        <v>19</v>
      </c>
      <c r="N1370" s="287" t="s">
        <v>42</v>
      </c>
      <c r="O1370" s="87"/>
      <c r="P1370" s="225">
        <f>O1370*H1370</f>
        <v>0</v>
      </c>
      <c r="Q1370" s="225">
        <v>0.0010499999999999999</v>
      </c>
      <c r="R1370" s="225">
        <f>Q1370*H1370</f>
        <v>0.0063</v>
      </c>
      <c r="S1370" s="225">
        <v>0</v>
      </c>
      <c r="T1370" s="226">
        <f>S1370*H1370</f>
        <v>0</v>
      </c>
      <c r="U1370" s="41"/>
      <c r="V1370" s="41"/>
      <c r="W1370" s="41"/>
      <c r="X1370" s="41"/>
      <c r="Y1370" s="41"/>
      <c r="Z1370" s="41"/>
      <c r="AA1370" s="41"/>
      <c r="AB1370" s="41"/>
      <c r="AC1370" s="41"/>
      <c r="AD1370" s="41"/>
      <c r="AE1370" s="41"/>
      <c r="AR1370" s="227" t="s">
        <v>417</v>
      </c>
      <c r="AT1370" s="227" t="s">
        <v>681</v>
      </c>
      <c r="AU1370" s="227" t="s">
        <v>81</v>
      </c>
      <c r="AY1370" s="20" t="s">
        <v>209</v>
      </c>
      <c r="BE1370" s="228">
        <f>IF(N1370="základní",J1370,0)</f>
        <v>0</v>
      </c>
      <c r="BF1370" s="228">
        <f>IF(N1370="snížená",J1370,0)</f>
        <v>0</v>
      </c>
      <c r="BG1370" s="228">
        <f>IF(N1370="zákl. přenesená",J1370,0)</f>
        <v>0</v>
      </c>
      <c r="BH1370" s="228">
        <f>IF(N1370="sníž. přenesená",J1370,0)</f>
        <v>0</v>
      </c>
      <c r="BI1370" s="228">
        <f>IF(N1370="nulová",J1370,0)</f>
        <v>0</v>
      </c>
      <c r="BJ1370" s="20" t="s">
        <v>79</v>
      </c>
      <c r="BK1370" s="228">
        <f>ROUND(I1370*H1370,2)</f>
        <v>0</v>
      </c>
      <c r="BL1370" s="20" t="s">
        <v>304</v>
      </c>
      <c r="BM1370" s="227" t="s">
        <v>4390</v>
      </c>
    </row>
    <row r="1371" s="13" customFormat="1">
      <c r="A1371" s="13"/>
      <c r="B1371" s="234"/>
      <c r="C1371" s="235"/>
      <c r="D1371" s="236" t="s">
        <v>220</v>
      </c>
      <c r="E1371" s="237" t="s">
        <v>19</v>
      </c>
      <c r="F1371" s="238" t="s">
        <v>4344</v>
      </c>
      <c r="G1371" s="235"/>
      <c r="H1371" s="237" t="s">
        <v>19</v>
      </c>
      <c r="I1371" s="239"/>
      <c r="J1371" s="235"/>
      <c r="K1371" s="235"/>
      <c r="L1371" s="240"/>
      <c r="M1371" s="241"/>
      <c r="N1371" s="242"/>
      <c r="O1371" s="242"/>
      <c r="P1371" s="242"/>
      <c r="Q1371" s="242"/>
      <c r="R1371" s="242"/>
      <c r="S1371" s="242"/>
      <c r="T1371" s="243"/>
      <c r="U1371" s="13"/>
      <c r="V1371" s="13"/>
      <c r="W1371" s="13"/>
      <c r="X1371" s="13"/>
      <c r="Y1371" s="13"/>
      <c r="Z1371" s="13"/>
      <c r="AA1371" s="13"/>
      <c r="AB1371" s="13"/>
      <c r="AC1371" s="13"/>
      <c r="AD1371" s="13"/>
      <c r="AE1371" s="13"/>
      <c r="AT1371" s="244" t="s">
        <v>220</v>
      </c>
      <c r="AU1371" s="244" t="s">
        <v>81</v>
      </c>
      <c r="AV1371" s="13" t="s">
        <v>79</v>
      </c>
      <c r="AW1371" s="13" t="s">
        <v>32</v>
      </c>
      <c r="AX1371" s="13" t="s">
        <v>71</v>
      </c>
      <c r="AY1371" s="244" t="s">
        <v>209</v>
      </c>
    </row>
    <row r="1372" s="14" customFormat="1">
      <c r="A1372" s="14"/>
      <c r="B1372" s="245"/>
      <c r="C1372" s="246"/>
      <c r="D1372" s="236" t="s">
        <v>220</v>
      </c>
      <c r="E1372" s="247" t="s">
        <v>19</v>
      </c>
      <c r="F1372" s="248" t="s">
        <v>227</v>
      </c>
      <c r="G1372" s="246"/>
      <c r="H1372" s="249">
        <v>6</v>
      </c>
      <c r="I1372" s="250"/>
      <c r="J1372" s="246"/>
      <c r="K1372" s="246"/>
      <c r="L1372" s="251"/>
      <c r="M1372" s="252"/>
      <c r="N1372" s="253"/>
      <c r="O1372" s="253"/>
      <c r="P1372" s="253"/>
      <c r="Q1372" s="253"/>
      <c r="R1372" s="253"/>
      <c r="S1372" s="253"/>
      <c r="T1372" s="25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T1372" s="255" t="s">
        <v>220</v>
      </c>
      <c r="AU1372" s="255" t="s">
        <v>81</v>
      </c>
      <c r="AV1372" s="14" t="s">
        <v>81</v>
      </c>
      <c r="AW1372" s="14" t="s">
        <v>32</v>
      </c>
      <c r="AX1372" s="14" t="s">
        <v>79</v>
      </c>
      <c r="AY1372" s="255" t="s">
        <v>209</v>
      </c>
    </row>
    <row r="1373" s="2" customFormat="1" ht="21.75" customHeight="1">
      <c r="A1373" s="41"/>
      <c r="B1373" s="42"/>
      <c r="C1373" s="216" t="s">
        <v>4391</v>
      </c>
      <c r="D1373" s="216" t="s">
        <v>211</v>
      </c>
      <c r="E1373" s="217" t="s">
        <v>4392</v>
      </c>
      <c r="F1373" s="218" t="s">
        <v>4393</v>
      </c>
      <c r="G1373" s="219" t="s">
        <v>214</v>
      </c>
      <c r="H1373" s="220">
        <v>1</v>
      </c>
      <c r="I1373" s="221"/>
      <c r="J1373" s="222">
        <f>ROUND(I1373*H1373,2)</f>
        <v>0</v>
      </c>
      <c r="K1373" s="218" t="s">
        <v>215</v>
      </c>
      <c r="L1373" s="47"/>
      <c r="M1373" s="223" t="s">
        <v>19</v>
      </c>
      <c r="N1373" s="224" t="s">
        <v>42</v>
      </c>
      <c r="O1373" s="87"/>
      <c r="P1373" s="225">
        <f>O1373*H1373</f>
        <v>0</v>
      </c>
      <c r="Q1373" s="225">
        <v>0</v>
      </c>
      <c r="R1373" s="225">
        <f>Q1373*H1373</f>
        <v>0</v>
      </c>
      <c r="S1373" s="225">
        <v>0</v>
      </c>
      <c r="T1373" s="226">
        <f>S1373*H1373</f>
        <v>0</v>
      </c>
      <c r="U1373" s="41"/>
      <c r="V1373" s="41"/>
      <c r="W1373" s="41"/>
      <c r="X1373" s="41"/>
      <c r="Y1373" s="41"/>
      <c r="Z1373" s="41"/>
      <c r="AA1373" s="41"/>
      <c r="AB1373" s="41"/>
      <c r="AC1373" s="41"/>
      <c r="AD1373" s="41"/>
      <c r="AE1373" s="41"/>
      <c r="AR1373" s="227" t="s">
        <v>304</v>
      </c>
      <c r="AT1373" s="227" t="s">
        <v>211</v>
      </c>
      <c r="AU1373" s="227" t="s">
        <v>81</v>
      </c>
      <c r="AY1373" s="20" t="s">
        <v>209</v>
      </c>
      <c r="BE1373" s="228">
        <f>IF(N1373="základní",J1373,0)</f>
        <v>0</v>
      </c>
      <c r="BF1373" s="228">
        <f>IF(N1373="snížená",J1373,0)</f>
        <v>0</v>
      </c>
      <c r="BG1373" s="228">
        <f>IF(N1373="zákl. přenesená",J1373,0)</f>
        <v>0</v>
      </c>
      <c r="BH1373" s="228">
        <f>IF(N1373="sníž. přenesená",J1373,0)</f>
        <v>0</v>
      </c>
      <c r="BI1373" s="228">
        <f>IF(N1373="nulová",J1373,0)</f>
        <v>0</v>
      </c>
      <c r="BJ1373" s="20" t="s">
        <v>79</v>
      </c>
      <c r="BK1373" s="228">
        <f>ROUND(I1373*H1373,2)</f>
        <v>0</v>
      </c>
      <c r="BL1373" s="20" t="s">
        <v>304</v>
      </c>
      <c r="BM1373" s="227" t="s">
        <v>4394</v>
      </c>
    </row>
    <row r="1374" s="2" customFormat="1">
      <c r="A1374" s="41"/>
      <c r="B1374" s="42"/>
      <c r="C1374" s="43"/>
      <c r="D1374" s="229" t="s">
        <v>218</v>
      </c>
      <c r="E1374" s="43"/>
      <c r="F1374" s="230" t="s">
        <v>4395</v>
      </c>
      <c r="G1374" s="43"/>
      <c r="H1374" s="43"/>
      <c r="I1374" s="231"/>
      <c r="J1374" s="43"/>
      <c r="K1374" s="43"/>
      <c r="L1374" s="47"/>
      <c r="M1374" s="232"/>
      <c r="N1374" s="233"/>
      <c r="O1374" s="87"/>
      <c r="P1374" s="87"/>
      <c r="Q1374" s="87"/>
      <c r="R1374" s="87"/>
      <c r="S1374" s="87"/>
      <c r="T1374" s="88"/>
      <c r="U1374" s="41"/>
      <c r="V1374" s="41"/>
      <c r="W1374" s="41"/>
      <c r="X1374" s="41"/>
      <c r="Y1374" s="41"/>
      <c r="Z1374" s="41"/>
      <c r="AA1374" s="41"/>
      <c r="AB1374" s="41"/>
      <c r="AC1374" s="41"/>
      <c r="AD1374" s="41"/>
      <c r="AE1374" s="41"/>
      <c r="AT1374" s="20" t="s">
        <v>218</v>
      </c>
      <c r="AU1374" s="20" t="s">
        <v>81</v>
      </c>
    </row>
    <row r="1375" s="2" customFormat="1" ht="16.5" customHeight="1">
      <c r="A1375" s="41"/>
      <c r="B1375" s="42"/>
      <c r="C1375" s="278" t="s">
        <v>4396</v>
      </c>
      <c r="D1375" s="278" t="s">
        <v>681</v>
      </c>
      <c r="E1375" s="279" t="s">
        <v>4397</v>
      </c>
      <c r="F1375" s="280" t="s">
        <v>4398</v>
      </c>
      <c r="G1375" s="281" t="s">
        <v>214</v>
      </c>
      <c r="H1375" s="282">
        <v>1</v>
      </c>
      <c r="I1375" s="283"/>
      <c r="J1375" s="284">
        <f>ROUND(I1375*H1375,2)</f>
        <v>0</v>
      </c>
      <c r="K1375" s="280" t="s">
        <v>19</v>
      </c>
      <c r="L1375" s="285"/>
      <c r="M1375" s="286" t="s">
        <v>19</v>
      </c>
      <c r="N1375" s="287" t="s">
        <v>42</v>
      </c>
      <c r="O1375" s="87"/>
      <c r="P1375" s="225">
        <f>O1375*H1375</f>
        <v>0</v>
      </c>
      <c r="Q1375" s="225">
        <v>0.00029999999999999997</v>
      </c>
      <c r="R1375" s="225">
        <f>Q1375*H1375</f>
        <v>0.00029999999999999997</v>
      </c>
      <c r="S1375" s="225">
        <v>0</v>
      </c>
      <c r="T1375" s="226">
        <f>S1375*H1375</f>
        <v>0</v>
      </c>
      <c r="U1375" s="41"/>
      <c r="V1375" s="41"/>
      <c r="W1375" s="41"/>
      <c r="X1375" s="41"/>
      <c r="Y1375" s="41"/>
      <c r="Z1375" s="41"/>
      <c r="AA1375" s="41"/>
      <c r="AB1375" s="41"/>
      <c r="AC1375" s="41"/>
      <c r="AD1375" s="41"/>
      <c r="AE1375" s="41"/>
      <c r="AR1375" s="227" t="s">
        <v>417</v>
      </c>
      <c r="AT1375" s="227" t="s">
        <v>681</v>
      </c>
      <c r="AU1375" s="227" t="s">
        <v>81</v>
      </c>
      <c r="AY1375" s="20" t="s">
        <v>209</v>
      </c>
      <c r="BE1375" s="228">
        <f>IF(N1375="základní",J1375,0)</f>
        <v>0</v>
      </c>
      <c r="BF1375" s="228">
        <f>IF(N1375="snížená",J1375,0)</f>
        <v>0</v>
      </c>
      <c r="BG1375" s="228">
        <f>IF(N1375="zákl. přenesená",J1375,0)</f>
        <v>0</v>
      </c>
      <c r="BH1375" s="228">
        <f>IF(N1375="sníž. přenesená",J1375,0)</f>
        <v>0</v>
      </c>
      <c r="BI1375" s="228">
        <f>IF(N1375="nulová",J1375,0)</f>
        <v>0</v>
      </c>
      <c r="BJ1375" s="20" t="s">
        <v>79</v>
      </c>
      <c r="BK1375" s="228">
        <f>ROUND(I1375*H1375,2)</f>
        <v>0</v>
      </c>
      <c r="BL1375" s="20" t="s">
        <v>304</v>
      </c>
      <c r="BM1375" s="227" t="s">
        <v>4399</v>
      </c>
    </row>
    <row r="1376" s="13" customFormat="1">
      <c r="A1376" s="13"/>
      <c r="B1376" s="234"/>
      <c r="C1376" s="235"/>
      <c r="D1376" s="236" t="s">
        <v>220</v>
      </c>
      <c r="E1376" s="237" t="s">
        <v>19</v>
      </c>
      <c r="F1376" s="238" t="s">
        <v>4344</v>
      </c>
      <c r="G1376" s="235"/>
      <c r="H1376" s="237" t="s">
        <v>19</v>
      </c>
      <c r="I1376" s="239"/>
      <c r="J1376" s="235"/>
      <c r="K1376" s="235"/>
      <c r="L1376" s="240"/>
      <c r="M1376" s="241"/>
      <c r="N1376" s="242"/>
      <c r="O1376" s="242"/>
      <c r="P1376" s="242"/>
      <c r="Q1376" s="242"/>
      <c r="R1376" s="242"/>
      <c r="S1376" s="242"/>
      <c r="T1376" s="243"/>
      <c r="U1376" s="13"/>
      <c r="V1376" s="13"/>
      <c r="W1376" s="13"/>
      <c r="X1376" s="13"/>
      <c r="Y1376" s="13"/>
      <c r="Z1376" s="13"/>
      <c r="AA1376" s="13"/>
      <c r="AB1376" s="13"/>
      <c r="AC1376" s="13"/>
      <c r="AD1376" s="13"/>
      <c r="AE1376" s="13"/>
      <c r="AT1376" s="244" t="s">
        <v>220</v>
      </c>
      <c r="AU1376" s="244" t="s">
        <v>81</v>
      </c>
      <c r="AV1376" s="13" t="s">
        <v>79</v>
      </c>
      <c r="AW1376" s="13" t="s">
        <v>32</v>
      </c>
      <c r="AX1376" s="13" t="s">
        <v>71</v>
      </c>
      <c r="AY1376" s="244" t="s">
        <v>209</v>
      </c>
    </row>
    <row r="1377" s="14" customFormat="1">
      <c r="A1377" s="14"/>
      <c r="B1377" s="245"/>
      <c r="C1377" s="246"/>
      <c r="D1377" s="236" t="s">
        <v>220</v>
      </c>
      <c r="E1377" s="247" t="s">
        <v>19</v>
      </c>
      <c r="F1377" s="248" t="s">
        <v>79</v>
      </c>
      <c r="G1377" s="246"/>
      <c r="H1377" s="249">
        <v>1</v>
      </c>
      <c r="I1377" s="250"/>
      <c r="J1377" s="246"/>
      <c r="K1377" s="246"/>
      <c r="L1377" s="251"/>
      <c r="M1377" s="252"/>
      <c r="N1377" s="253"/>
      <c r="O1377" s="253"/>
      <c r="P1377" s="253"/>
      <c r="Q1377" s="253"/>
      <c r="R1377" s="253"/>
      <c r="S1377" s="253"/>
      <c r="T1377" s="25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T1377" s="255" t="s">
        <v>220</v>
      </c>
      <c r="AU1377" s="255" t="s">
        <v>81</v>
      </c>
      <c r="AV1377" s="14" t="s">
        <v>81</v>
      </c>
      <c r="AW1377" s="14" t="s">
        <v>32</v>
      </c>
      <c r="AX1377" s="14" t="s">
        <v>79</v>
      </c>
      <c r="AY1377" s="255" t="s">
        <v>209</v>
      </c>
    </row>
    <row r="1378" s="2" customFormat="1" ht="21.75" customHeight="1">
      <c r="A1378" s="41"/>
      <c r="B1378" s="42"/>
      <c r="C1378" s="216" t="s">
        <v>4400</v>
      </c>
      <c r="D1378" s="216" t="s">
        <v>211</v>
      </c>
      <c r="E1378" s="217" t="s">
        <v>4401</v>
      </c>
      <c r="F1378" s="218" t="s">
        <v>4402</v>
      </c>
      <c r="G1378" s="219" t="s">
        <v>299</v>
      </c>
      <c r="H1378" s="220">
        <v>14</v>
      </c>
      <c r="I1378" s="221"/>
      <c r="J1378" s="222">
        <f>ROUND(I1378*H1378,2)</f>
        <v>0</v>
      </c>
      <c r="K1378" s="218" t="s">
        <v>215</v>
      </c>
      <c r="L1378" s="47"/>
      <c r="M1378" s="223" t="s">
        <v>19</v>
      </c>
      <c r="N1378" s="224" t="s">
        <v>42</v>
      </c>
      <c r="O1378" s="87"/>
      <c r="P1378" s="225">
        <f>O1378*H1378</f>
        <v>0</v>
      </c>
      <c r="Q1378" s="225">
        <v>0.00022000000000000001</v>
      </c>
      <c r="R1378" s="225">
        <f>Q1378*H1378</f>
        <v>0.0030800000000000003</v>
      </c>
      <c r="S1378" s="225">
        <v>0</v>
      </c>
      <c r="T1378" s="226">
        <f>S1378*H1378</f>
        <v>0</v>
      </c>
      <c r="U1378" s="41"/>
      <c r="V1378" s="41"/>
      <c r="W1378" s="41"/>
      <c r="X1378" s="41"/>
      <c r="Y1378" s="41"/>
      <c r="Z1378" s="41"/>
      <c r="AA1378" s="41"/>
      <c r="AB1378" s="41"/>
      <c r="AC1378" s="41"/>
      <c r="AD1378" s="41"/>
      <c r="AE1378" s="41"/>
      <c r="AR1378" s="227" t="s">
        <v>304</v>
      </c>
      <c r="AT1378" s="227" t="s">
        <v>211</v>
      </c>
      <c r="AU1378" s="227" t="s">
        <v>81</v>
      </c>
      <c r="AY1378" s="20" t="s">
        <v>209</v>
      </c>
      <c r="BE1378" s="228">
        <f>IF(N1378="základní",J1378,0)</f>
        <v>0</v>
      </c>
      <c r="BF1378" s="228">
        <f>IF(N1378="snížená",J1378,0)</f>
        <v>0</v>
      </c>
      <c r="BG1378" s="228">
        <f>IF(N1378="zákl. přenesená",J1378,0)</f>
        <v>0</v>
      </c>
      <c r="BH1378" s="228">
        <f>IF(N1378="sníž. přenesená",J1378,0)</f>
        <v>0</v>
      </c>
      <c r="BI1378" s="228">
        <f>IF(N1378="nulová",J1378,0)</f>
        <v>0</v>
      </c>
      <c r="BJ1378" s="20" t="s">
        <v>79</v>
      </c>
      <c r="BK1378" s="228">
        <f>ROUND(I1378*H1378,2)</f>
        <v>0</v>
      </c>
      <c r="BL1378" s="20" t="s">
        <v>304</v>
      </c>
      <c r="BM1378" s="227" t="s">
        <v>4403</v>
      </c>
    </row>
    <row r="1379" s="2" customFormat="1">
      <c r="A1379" s="41"/>
      <c r="B1379" s="42"/>
      <c r="C1379" s="43"/>
      <c r="D1379" s="229" t="s">
        <v>218</v>
      </c>
      <c r="E1379" s="43"/>
      <c r="F1379" s="230" t="s">
        <v>4404</v>
      </c>
      <c r="G1379" s="43"/>
      <c r="H1379" s="43"/>
      <c r="I1379" s="231"/>
      <c r="J1379" s="43"/>
      <c r="K1379" s="43"/>
      <c r="L1379" s="47"/>
      <c r="M1379" s="232"/>
      <c r="N1379" s="233"/>
      <c r="O1379" s="87"/>
      <c r="P1379" s="87"/>
      <c r="Q1379" s="87"/>
      <c r="R1379" s="87"/>
      <c r="S1379" s="87"/>
      <c r="T1379" s="88"/>
      <c r="U1379" s="41"/>
      <c r="V1379" s="41"/>
      <c r="W1379" s="41"/>
      <c r="X1379" s="41"/>
      <c r="Y1379" s="41"/>
      <c r="Z1379" s="41"/>
      <c r="AA1379" s="41"/>
      <c r="AB1379" s="41"/>
      <c r="AC1379" s="41"/>
      <c r="AD1379" s="41"/>
      <c r="AE1379" s="41"/>
      <c r="AT1379" s="20" t="s">
        <v>218</v>
      </c>
      <c r="AU1379" s="20" t="s">
        <v>81</v>
      </c>
    </row>
    <row r="1380" s="2" customFormat="1" ht="16.5" customHeight="1">
      <c r="A1380" s="41"/>
      <c r="B1380" s="42"/>
      <c r="C1380" s="216" t="s">
        <v>4405</v>
      </c>
      <c r="D1380" s="216" t="s">
        <v>211</v>
      </c>
      <c r="E1380" s="217" t="s">
        <v>4406</v>
      </c>
      <c r="F1380" s="218" t="s">
        <v>4407</v>
      </c>
      <c r="G1380" s="219" t="s">
        <v>299</v>
      </c>
      <c r="H1380" s="220">
        <v>14</v>
      </c>
      <c r="I1380" s="221"/>
      <c r="J1380" s="222">
        <f>ROUND(I1380*H1380,2)</f>
        <v>0</v>
      </c>
      <c r="K1380" s="218" t="s">
        <v>215</v>
      </c>
      <c r="L1380" s="47"/>
      <c r="M1380" s="223" t="s">
        <v>19</v>
      </c>
      <c r="N1380" s="224" t="s">
        <v>42</v>
      </c>
      <c r="O1380" s="87"/>
      <c r="P1380" s="225">
        <f>O1380*H1380</f>
        <v>0</v>
      </c>
      <c r="Q1380" s="225">
        <v>0</v>
      </c>
      <c r="R1380" s="225">
        <f>Q1380*H1380</f>
        <v>0</v>
      </c>
      <c r="S1380" s="225">
        <v>0</v>
      </c>
      <c r="T1380" s="226">
        <f>S1380*H1380</f>
        <v>0</v>
      </c>
      <c r="U1380" s="41"/>
      <c r="V1380" s="41"/>
      <c r="W1380" s="41"/>
      <c r="X1380" s="41"/>
      <c r="Y1380" s="41"/>
      <c r="Z1380" s="41"/>
      <c r="AA1380" s="41"/>
      <c r="AB1380" s="41"/>
      <c r="AC1380" s="41"/>
      <c r="AD1380" s="41"/>
      <c r="AE1380" s="41"/>
      <c r="AR1380" s="227" t="s">
        <v>304</v>
      </c>
      <c r="AT1380" s="227" t="s">
        <v>211</v>
      </c>
      <c r="AU1380" s="227" t="s">
        <v>81</v>
      </c>
      <c r="AY1380" s="20" t="s">
        <v>209</v>
      </c>
      <c r="BE1380" s="228">
        <f>IF(N1380="základní",J1380,0)</f>
        <v>0</v>
      </c>
      <c r="BF1380" s="228">
        <f>IF(N1380="snížená",J1380,0)</f>
        <v>0</v>
      </c>
      <c r="BG1380" s="228">
        <f>IF(N1380="zákl. přenesená",J1380,0)</f>
        <v>0</v>
      </c>
      <c r="BH1380" s="228">
        <f>IF(N1380="sníž. přenesená",J1380,0)</f>
        <v>0</v>
      </c>
      <c r="BI1380" s="228">
        <f>IF(N1380="nulová",J1380,0)</f>
        <v>0</v>
      </c>
      <c r="BJ1380" s="20" t="s">
        <v>79</v>
      </c>
      <c r="BK1380" s="228">
        <f>ROUND(I1380*H1380,2)</f>
        <v>0</v>
      </c>
      <c r="BL1380" s="20" t="s">
        <v>304</v>
      </c>
      <c r="BM1380" s="227" t="s">
        <v>4408</v>
      </c>
    </row>
    <row r="1381" s="2" customFormat="1">
      <c r="A1381" s="41"/>
      <c r="B1381" s="42"/>
      <c r="C1381" s="43"/>
      <c r="D1381" s="229" t="s">
        <v>218</v>
      </c>
      <c r="E1381" s="43"/>
      <c r="F1381" s="230" t="s">
        <v>4409</v>
      </c>
      <c r="G1381" s="43"/>
      <c r="H1381" s="43"/>
      <c r="I1381" s="231"/>
      <c r="J1381" s="43"/>
      <c r="K1381" s="43"/>
      <c r="L1381" s="47"/>
      <c r="M1381" s="232"/>
      <c r="N1381" s="233"/>
      <c r="O1381" s="87"/>
      <c r="P1381" s="87"/>
      <c r="Q1381" s="87"/>
      <c r="R1381" s="87"/>
      <c r="S1381" s="87"/>
      <c r="T1381" s="88"/>
      <c r="U1381" s="41"/>
      <c r="V1381" s="41"/>
      <c r="W1381" s="41"/>
      <c r="X1381" s="41"/>
      <c r="Y1381" s="41"/>
      <c r="Z1381" s="41"/>
      <c r="AA1381" s="41"/>
      <c r="AB1381" s="41"/>
      <c r="AC1381" s="41"/>
      <c r="AD1381" s="41"/>
      <c r="AE1381" s="41"/>
      <c r="AT1381" s="20" t="s">
        <v>218</v>
      </c>
      <c r="AU1381" s="20" t="s">
        <v>81</v>
      </c>
    </row>
    <row r="1382" s="2" customFormat="1" ht="24.15" customHeight="1">
      <c r="A1382" s="41"/>
      <c r="B1382" s="42"/>
      <c r="C1382" s="278" t="s">
        <v>4410</v>
      </c>
      <c r="D1382" s="278" t="s">
        <v>681</v>
      </c>
      <c r="E1382" s="279" t="s">
        <v>4411</v>
      </c>
      <c r="F1382" s="280" t="s">
        <v>4412</v>
      </c>
      <c r="G1382" s="281" t="s">
        <v>299</v>
      </c>
      <c r="H1382" s="282">
        <v>14</v>
      </c>
      <c r="I1382" s="283"/>
      <c r="J1382" s="284">
        <f>ROUND(I1382*H1382,2)</f>
        <v>0</v>
      </c>
      <c r="K1382" s="280" t="s">
        <v>19</v>
      </c>
      <c r="L1382" s="285"/>
      <c r="M1382" s="286" t="s">
        <v>19</v>
      </c>
      <c r="N1382" s="287" t="s">
        <v>42</v>
      </c>
      <c r="O1382" s="87"/>
      <c r="P1382" s="225">
        <f>O1382*H1382</f>
        <v>0</v>
      </c>
      <c r="Q1382" s="225">
        <v>0.0067000000000000002</v>
      </c>
      <c r="R1382" s="225">
        <f>Q1382*H1382</f>
        <v>0.093800000000000008</v>
      </c>
      <c r="S1382" s="225">
        <v>0</v>
      </c>
      <c r="T1382" s="226">
        <f>S1382*H1382</f>
        <v>0</v>
      </c>
      <c r="U1382" s="41"/>
      <c r="V1382" s="41"/>
      <c r="W1382" s="41"/>
      <c r="X1382" s="41"/>
      <c r="Y1382" s="41"/>
      <c r="Z1382" s="41"/>
      <c r="AA1382" s="41"/>
      <c r="AB1382" s="41"/>
      <c r="AC1382" s="41"/>
      <c r="AD1382" s="41"/>
      <c r="AE1382" s="41"/>
      <c r="AR1382" s="227" t="s">
        <v>417</v>
      </c>
      <c r="AT1382" s="227" t="s">
        <v>681</v>
      </c>
      <c r="AU1382" s="227" t="s">
        <v>81</v>
      </c>
      <c r="AY1382" s="20" t="s">
        <v>209</v>
      </c>
      <c r="BE1382" s="228">
        <f>IF(N1382="základní",J1382,0)</f>
        <v>0</v>
      </c>
      <c r="BF1382" s="228">
        <f>IF(N1382="snížená",J1382,0)</f>
        <v>0</v>
      </c>
      <c r="BG1382" s="228">
        <f>IF(N1382="zákl. přenesená",J1382,0)</f>
        <v>0</v>
      </c>
      <c r="BH1382" s="228">
        <f>IF(N1382="sníž. přenesená",J1382,0)</f>
        <v>0</v>
      </c>
      <c r="BI1382" s="228">
        <f>IF(N1382="nulová",J1382,0)</f>
        <v>0</v>
      </c>
      <c r="BJ1382" s="20" t="s">
        <v>79</v>
      </c>
      <c r="BK1382" s="228">
        <f>ROUND(I1382*H1382,2)</f>
        <v>0</v>
      </c>
      <c r="BL1382" s="20" t="s">
        <v>304</v>
      </c>
      <c r="BM1382" s="227" t="s">
        <v>4413</v>
      </c>
    </row>
    <row r="1383" s="13" customFormat="1">
      <c r="A1383" s="13"/>
      <c r="B1383" s="234"/>
      <c r="C1383" s="235"/>
      <c r="D1383" s="236" t="s">
        <v>220</v>
      </c>
      <c r="E1383" s="237" t="s">
        <v>19</v>
      </c>
      <c r="F1383" s="238" t="s">
        <v>4344</v>
      </c>
      <c r="G1383" s="235"/>
      <c r="H1383" s="237" t="s">
        <v>19</v>
      </c>
      <c r="I1383" s="239"/>
      <c r="J1383" s="235"/>
      <c r="K1383" s="235"/>
      <c r="L1383" s="240"/>
      <c r="M1383" s="241"/>
      <c r="N1383" s="242"/>
      <c r="O1383" s="242"/>
      <c r="P1383" s="242"/>
      <c r="Q1383" s="242"/>
      <c r="R1383" s="242"/>
      <c r="S1383" s="242"/>
      <c r="T1383" s="243"/>
      <c r="U1383" s="13"/>
      <c r="V1383" s="13"/>
      <c r="W1383" s="13"/>
      <c r="X1383" s="13"/>
      <c r="Y1383" s="13"/>
      <c r="Z1383" s="13"/>
      <c r="AA1383" s="13"/>
      <c r="AB1383" s="13"/>
      <c r="AC1383" s="13"/>
      <c r="AD1383" s="13"/>
      <c r="AE1383" s="13"/>
      <c r="AT1383" s="244" t="s">
        <v>220</v>
      </c>
      <c r="AU1383" s="244" t="s">
        <v>81</v>
      </c>
      <c r="AV1383" s="13" t="s">
        <v>79</v>
      </c>
      <c r="AW1383" s="13" t="s">
        <v>32</v>
      </c>
      <c r="AX1383" s="13" t="s">
        <v>71</v>
      </c>
      <c r="AY1383" s="244" t="s">
        <v>209</v>
      </c>
    </row>
    <row r="1384" s="13" customFormat="1">
      <c r="A1384" s="13"/>
      <c r="B1384" s="234"/>
      <c r="C1384" s="235"/>
      <c r="D1384" s="236" t="s">
        <v>220</v>
      </c>
      <c r="E1384" s="237" t="s">
        <v>19</v>
      </c>
      <c r="F1384" s="238" t="s">
        <v>4414</v>
      </c>
      <c r="G1384" s="235"/>
      <c r="H1384" s="237" t="s">
        <v>19</v>
      </c>
      <c r="I1384" s="239"/>
      <c r="J1384" s="235"/>
      <c r="K1384" s="235"/>
      <c r="L1384" s="240"/>
      <c r="M1384" s="241"/>
      <c r="N1384" s="242"/>
      <c r="O1384" s="242"/>
      <c r="P1384" s="242"/>
      <c r="Q1384" s="242"/>
      <c r="R1384" s="242"/>
      <c r="S1384" s="242"/>
      <c r="T1384" s="243"/>
      <c r="U1384" s="13"/>
      <c r="V1384" s="13"/>
      <c r="W1384" s="13"/>
      <c r="X1384" s="13"/>
      <c r="Y1384" s="13"/>
      <c r="Z1384" s="13"/>
      <c r="AA1384" s="13"/>
      <c r="AB1384" s="13"/>
      <c r="AC1384" s="13"/>
      <c r="AD1384" s="13"/>
      <c r="AE1384" s="13"/>
      <c r="AT1384" s="244" t="s">
        <v>220</v>
      </c>
      <c r="AU1384" s="244" t="s">
        <v>81</v>
      </c>
      <c r="AV1384" s="13" t="s">
        <v>79</v>
      </c>
      <c r="AW1384" s="13" t="s">
        <v>32</v>
      </c>
      <c r="AX1384" s="13" t="s">
        <v>71</v>
      </c>
      <c r="AY1384" s="244" t="s">
        <v>209</v>
      </c>
    </row>
    <row r="1385" s="14" customFormat="1">
      <c r="A1385" s="14"/>
      <c r="B1385" s="245"/>
      <c r="C1385" s="246"/>
      <c r="D1385" s="236" t="s">
        <v>220</v>
      </c>
      <c r="E1385" s="247" t="s">
        <v>19</v>
      </c>
      <c r="F1385" s="248" t="s">
        <v>1661</v>
      </c>
      <c r="G1385" s="246"/>
      <c r="H1385" s="249">
        <v>14</v>
      </c>
      <c r="I1385" s="250"/>
      <c r="J1385" s="246"/>
      <c r="K1385" s="246"/>
      <c r="L1385" s="251"/>
      <c r="M1385" s="252"/>
      <c r="N1385" s="253"/>
      <c r="O1385" s="253"/>
      <c r="P1385" s="253"/>
      <c r="Q1385" s="253"/>
      <c r="R1385" s="253"/>
      <c r="S1385" s="253"/>
      <c r="T1385" s="25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T1385" s="255" t="s">
        <v>220</v>
      </c>
      <c r="AU1385" s="255" t="s">
        <v>81</v>
      </c>
      <c r="AV1385" s="14" t="s">
        <v>81</v>
      </c>
      <c r="AW1385" s="14" t="s">
        <v>32</v>
      </c>
      <c r="AX1385" s="14" t="s">
        <v>79</v>
      </c>
      <c r="AY1385" s="255" t="s">
        <v>209</v>
      </c>
    </row>
    <row r="1386" s="2" customFormat="1" ht="24.15" customHeight="1">
      <c r="A1386" s="41"/>
      <c r="B1386" s="42"/>
      <c r="C1386" s="216" t="s">
        <v>4415</v>
      </c>
      <c r="D1386" s="216" t="s">
        <v>211</v>
      </c>
      <c r="E1386" s="217" t="s">
        <v>4416</v>
      </c>
      <c r="F1386" s="218" t="s">
        <v>4417</v>
      </c>
      <c r="G1386" s="219" t="s">
        <v>659</v>
      </c>
      <c r="H1386" s="220">
        <v>0.121</v>
      </c>
      <c r="I1386" s="221"/>
      <c r="J1386" s="222">
        <f>ROUND(I1386*H1386,2)</f>
        <v>0</v>
      </c>
      <c r="K1386" s="218" t="s">
        <v>215</v>
      </c>
      <c r="L1386" s="47"/>
      <c r="M1386" s="223" t="s">
        <v>19</v>
      </c>
      <c r="N1386" s="224" t="s">
        <v>42</v>
      </c>
      <c r="O1386" s="87"/>
      <c r="P1386" s="225">
        <f>O1386*H1386</f>
        <v>0</v>
      </c>
      <c r="Q1386" s="225">
        <v>0</v>
      </c>
      <c r="R1386" s="225">
        <f>Q1386*H1386</f>
        <v>0</v>
      </c>
      <c r="S1386" s="225">
        <v>0</v>
      </c>
      <c r="T1386" s="226">
        <f>S1386*H1386</f>
        <v>0</v>
      </c>
      <c r="U1386" s="41"/>
      <c r="V1386" s="41"/>
      <c r="W1386" s="41"/>
      <c r="X1386" s="41"/>
      <c r="Y1386" s="41"/>
      <c r="Z1386" s="41"/>
      <c r="AA1386" s="41"/>
      <c r="AB1386" s="41"/>
      <c r="AC1386" s="41"/>
      <c r="AD1386" s="41"/>
      <c r="AE1386" s="41"/>
      <c r="AR1386" s="227" t="s">
        <v>304</v>
      </c>
      <c r="AT1386" s="227" t="s">
        <v>211</v>
      </c>
      <c r="AU1386" s="227" t="s">
        <v>81</v>
      </c>
      <c r="AY1386" s="20" t="s">
        <v>209</v>
      </c>
      <c r="BE1386" s="228">
        <f>IF(N1386="základní",J1386,0)</f>
        <v>0</v>
      </c>
      <c r="BF1386" s="228">
        <f>IF(N1386="snížená",J1386,0)</f>
        <v>0</v>
      </c>
      <c r="BG1386" s="228">
        <f>IF(N1386="zákl. přenesená",J1386,0)</f>
        <v>0</v>
      </c>
      <c r="BH1386" s="228">
        <f>IF(N1386="sníž. přenesená",J1386,0)</f>
        <v>0</v>
      </c>
      <c r="BI1386" s="228">
        <f>IF(N1386="nulová",J1386,0)</f>
        <v>0</v>
      </c>
      <c r="BJ1386" s="20" t="s">
        <v>79</v>
      </c>
      <c r="BK1386" s="228">
        <f>ROUND(I1386*H1386,2)</f>
        <v>0</v>
      </c>
      <c r="BL1386" s="20" t="s">
        <v>304</v>
      </c>
      <c r="BM1386" s="227" t="s">
        <v>4418</v>
      </c>
    </row>
    <row r="1387" s="2" customFormat="1">
      <c r="A1387" s="41"/>
      <c r="B1387" s="42"/>
      <c r="C1387" s="43"/>
      <c r="D1387" s="229" t="s">
        <v>218</v>
      </c>
      <c r="E1387" s="43"/>
      <c r="F1387" s="230" t="s">
        <v>4419</v>
      </c>
      <c r="G1387" s="43"/>
      <c r="H1387" s="43"/>
      <c r="I1387" s="231"/>
      <c r="J1387" s="43"/>
      <c r="K1387" s="43"/>
      <c r="L1387" s="47"/>
      <c r="M1387" s="232"/>
      <c r="N1387" s="233"/>
      <c r="O1387" s="87"/>
      <c r="P1387" s="87"/>
      <c r="Q1387" s="87"/>
      <c r="R1387" s="87"/>
      <c r="S1387" s="87"/>
      <c r="T1387" s="88"/>
      <c r="U1387" s="41"/>
      <c r="V1387" s="41"/>
      <c r="W1387" s="41"/>
      <c r="X1387" s="41"/>
      <c r="Y1387" s="41"/>
      <c r="Z1387" s="41"/>
      <c r="AA1387" s="41"/>
      <c r="AB1387" s="41"/>
      <c r="AC1387" s="41"/>
      <c r="AD1387" s="41"/>
      <c r="AE1387" s="41"/>
      <c r="AT1387" s="20" t="s">
        <v>218</v>
      </c>
      <c r="AU1387" s="20" t="s">
        <v>81</v>
      </c>
    </row>
    <row r="1388" s="2" customFormat="1" ht="16.5" customHeight="1">
      <c r="A1388" s="41"/>
      <c r="B1388" s="42"/>
      <c r="C1388" s="216" t="s">
        <v>4420</v>
      </c>
      <c r="D1388" s="216" t="s">
        <v>211</v>
      </c>
      <c r="E1388" s="217" t="s">
        <v>4421</v>
      </c>
      <c r="F1388" s="218" t="s">
        <v>4422</v>
      </c>
      <c r="G1388" s="219" t="s">
        <v>214</v>
      </c>
      <c r="H1388" s="220">
        <v>1</v>
      </c>
      <c r="I1388" s="221"/>
      <c r="J1388" s="222">
        <f>ROUND(I1388*H1388,2)</f>
        <v>0</v>
      </c>
      <c r="K1388" s="218" t="s">
        <v>19</v>
      </c>
      <c r="L1388" s="47"/>
      <c r="M1388" s="223" t="s">
        <v>19</v>
      </c>
      <c r="N1388" s="224" t="s">
        <v>42</v>
      </c>
      <c r="O1388" s="87"/>
      <c r="P1388" s="225">
        <f>O1388*H1388</f>
        <v>0</v>
      </c>
      <c r="Q1388" s="225">
        <v>0</v>
      </c>
      <c r="R1388" s="225">
        <f>Q1388*H1388</f>
        <v>0</v>
      </c>
      <c r="S1388" s="225">
        <v>0</v>
      </c>
      <c r="T1388" s="226">
        <f>S1388*H1388</f>
        <v>0</v>
      </c>
      <c r="U1388" s="41"/>
      <c r="V1388" s="41"/>
      <c r="W1388" s="41"/>
      <c r="X1388" s="41"/>
      <c r="Y1388" s="41"/>
      <c r="Z1388" s="41"/>
      <c r="AA1388" s="41"/>
      <c r="AB1388" s="41"/>
      <c r="AC1388" s="41"/>
      <c r="AD1388" s="41"/>
      <c r="AE1388" s="41"/>
      <c r="AR1388" s="227" t="s">
        <v>304</v>
      </c>
      <c r="AT1388" s="227" t="s">
        <v>211</v>
      </c>
      <c r="AU1388" s="227" t="s">
        <v>81</v>
      </c>
      <c r="AY1388" s="20" t="s">
        <v>209</v>
      </c>
      <c r="BE1388" s="228">
        <f>IF(N1388="základní",J1388,0)</f>
        <v>0</v>
      </c>
      <c r="BF1388" s="228">
        <f>IF(N1388="snížená",J1388,0)</f>
        <v>0</v>
      </c>
      <c r="BG1388" s="228">
        <f>IF(N1388="zákl. přenesená",J1388,0)</f>
        <v>0</v>
      </c>
      <c r="BH1388" s="228">
        <f>IF(N1388="sníž. přenesená",J1388,0)</f>
        <v>0</v>
      </c>
      <c r="BI1388" s="228">
        <f>IF(N1388="nulová",J1388,0)</f>
        <v>0</v>
      </c>
      <c r="BJ1388" s="20" t="s">
        <v>79</v>
      </c>
      <c r="BK1388" s="228">
        <f>ROUND(I1388*H1388,2)</f>
        <v>0</v>
      </c>
      <c r="BL1388" s="20" t="s">
        <v>304</v>
      </c>
      <c r="BM1388" s="227" t="s">
        <v>4423</v>
      </c>
    </row>
    <row r="1389" s="13" customFormat="1">
      <c r="A1389" s="13"/>
      <c r="B1389" s="234"/>
      <c r="C1389" s="235"/>
      <c r="D1389" s="236" t="s">
        <v>220</v>
      </c>
      <c r="E1389" s="237" t="s">
        <v>19</v>
      </c>
      <c r="F1389" s="238" t="s">
        <v>221</v>
      </c>
      <c r="G1389" s="235"/>
      <c r="H1389" s="237" t="s">
        <v>19</v>
      </c>
      <c r="I1389" s="239"/>
      <c r="J1389" s="235"/>
      <c r="K1389" s="235"/>
      <c r="L1389" s="240"/>
      <c r="M1389" s="241"/>
      <c r="N1389" s="242"/>
      <c r="O1389" s="242"/>
      <c r="P1389" s="242"/>
      <c r="Q1389" s="242"/>
      <c r="R1389" s="242"/>
      <c r="S1389" s="242"/>
      <c r="T1389" s="243"/>
      <c r="U1389" s="13"/>
      <c r="V1389" s="13"/>
      <c r="W1389" s="13"/>
      <c r="X1389" s="13"/>
      <c r="Y1389" s="13"/>
      <c r="Z1389" s="13"/>
      <c r="AA1389" s="13"/>
      <c r="AB1389" s="13"/>
      <c r="AC1389" s="13"/>
      <c r="AD1389" s="13"/>
      <c r="AE1389" s="13"/>
      <c r="AT1389" s="244" t="s">
        <v>220</v>
      </c>
      <c r="AU1389" s="244" t="s">
        <v>81</v>
      </c>
      <c r="AV1389" s="13" t="s">
        <v>79</v>
      </c>
      <c r="AW1389" s="13" t="s">
        <v>32</v>
      </c>
      <c r="AX1389" s="13" t="s">
        <v>71</v>
      </c>
      <c r="AY1389" s="244" t="s">
        <v>209</v>
      </c>
    </row>
    <row r="1390" s="13" customFormat="1">
      <c r="A1390" s="13"/>
      <c r="B1390" s="234"/>
      <c r="C1390" s="235"/>
      <c r="D1390" s="236" t="s">
        <v>220</v>
      </c>
      <c r="E1390" s="237" t="s">
        <v>19</v>
      </c>
      <c r="F1390" s="238" t="s">
        <v>4344</v>
      </c>
      <c r="G1390" s="235"/>
      <c r="H1390" s="237" t="s">
        <v>19</v>
      </c>
      <c r="I1390" s="239"/>
      <c r="J1390" s="235"/>
      <c r="K1390" s="235"/>
      <c r="L1390" s="240"/>
      <c r="M1390" s="241"/>
      <c r="N1390" s="242"/>
      <c r="O1390" s="242"/>
      <c r="P1390" s="242"/>
      <c r="Q1390" s="242"/>
      <c r="R1390" s="242"/>
      <c r="S1390" s="242"/>
      <c r="T1390" s="243"/>
      <c r="U1390" s="13"/>
      <c r="V1390" s="13"/>
      <c r="W1390" s="13"/>
      <c r="X1390" s="13"/>
      <c r="Y1390" s="13"/>
      <c r="Z1390" s="13"/>
      <c r="AA1390" s="13"/>
      <c r="AB1390" s="13"/>
      <c r="AC1390" s="13"/>
      <c r="AD1390" s="13"/>
      <c r="AE1390" s="13"/>
      <c r="AT1390" s="244" t="s">
        <v>220</v>
      </c>
      <c r="AU1390" s="244" t="s">
        <v>81</v>
      </c>
      <c r="AV1390" s="13" t="s">
        <v>79</v>
      </c>
      <c r="AW1390" s="13" t="s">
        <v>32</v>
      </c>
      <c r="AX1390" s="13" t="s">
        <v>71</v>
      </c>
      <c r="AY1390" s="244" t="s">
        <v>209</v>
      </c>
    </row>
    <row r="1391" s="14" customFormat="1">
      <c r="A1391" s="14"/>
      <c r="B1391" s="245"/>
      <c r="C1391" s="246"/>
      <c r="D1391" s="236" t="s">
        <v>220</v>
      </c>
      <c r="E1391" s="247" t="s">
        <v>19</v>
      </c>
      <c r="F1391" s="248" t="s">
        <v>79</v>
      </c>
      <c r="G1391" s="246"/>
      <c r="H1391" s="249">
        <v>1</v>
      </c>
      <c r="I1391" s="250"/>
      <c r="J1391" s="246"/>
      <c r="K1391" s="246"/>
      <c r="L1391" s="251"/>
      <c r="M1391" s="252"/>
      <c r="N1391" s="253"/>
      <c r="O1391" s="253"/>
      <c r="P1391" s="253"/>
      <c r="Q1391" s="253"/>
      <c r="R1391" s="253"/>
      <c r="S1391" s="253"/>
      <c r="T1391" s="25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T1391" s="255" t="s">
        <v>220</v>
      </c>
      <c r="AU1391" s="255" t="s">
        <v>81</v>
      </c>
      <c r="AV1391" s="14" t="s">
        <v>81</v>
      </c>
      <c r="AW1391" s="14" t="s">
        <v>32</v>
      </c>
      <c r="AX1391" s="14" t="s">
        <v>79</v>
      </c>
      <c r="AY1391" s="255" t="s">
        <v>209</v>
      </c>
    </row>
    <row r="1392" s="13" customFormat="1">
      <c r="A1392" s="13"/>
      <c r="B1392" s="234"/>
      <c r="C1392" s="235"/>
      <c r="D1392" s="236" t="s">
        <v>220</v>
      </c>
      <c r="E1392" s="237" t="s">
        <v>19</v>
      </c>
      <c r="F1392" s="238" t="s">
        <v>4424</v>
      </c>
      <c r="G1392" s="235"/>
      <c r="H1392" s="237" t="s">
        <v>19</v>
      </c>
      <c r="I1392" s="239"/>
      <c r="J1392" s="235"/>
      <c r="K1392" s="235"/>
      <c r="L1392" s="240"/>
      <c r="M1392" s="241"/>
      <c r="N1392" s="242"/>
      <c r="O1392" s="242"/>
      <c r="P1392" s="242"/>
      <c r="Q1392" s="242"/>
      <c r="R1392" s="242"/>
      <c r="S1392" s="242"/>
      <c r="T1392" s="243"/>
      <c r="U1392" s="13"/>
      <c r="V1392" s="13"/>
      <c r="W1392" s="13"/>
      <c r="X1392" s="13"/>
      <c r="Y1392" s="13"/>
      <c r="Z1392" s="13"/>
      <c r="AA1392" s="13"/>
      <c r="AB1392" s="13"/>
      <c r="AC1392" s="13"/>
      <c r="AD1392" s="13"/>
      <c r="AE1392" s="13"/>
      <c r="AT1392" s="244" t="s">
        <v>220</v>
      </c>
      <c r="AU1392" s="244" t="s">
        <v>81</v>
      </c>
      <c r="AV1392" s="13" t="s">
        <v>79</v>
      </c>
      <c r="AW1392" s="13" t="s">
        <v>32</v>
      </c>
      <c r="AX1392" s="13" t="s">
        <v>71</v>
      </c>
      <c r="AY1392" s="244" t="s">
        <v>209</v>
      </c>
    </row>
    <row r="1393" s="13" customFormat="1">
      <c r="A1393" s="13"/>
      <c r="B1393" s="234"/>
      <c r="C1393" s="235"/>
      <c r="D1393" s="236" t="s">
        <v>220</v>
      </c>
      <c r="E1393" s="237" t="s">
        <v>19</v>
      </c>
      <c r="F1393" s="238" t="s">
        <v>4425</v>
      </c>
      <c r="G1393" s="235"/>
      <c r="H1393" s="237" t="s">
        <v>19</v>
      </c>
      <c r="I1393" s="239"/>
      <c r="J1393" s="235"/>
      <c r="K1393" s="235"/>
      <c r="L1393" s="240"/>
      <c r="M1393" s="241"/>
      <c r="N1393" s="242"/>
      <c r="O1393" s="242"/>
      <c r="P1393" s="242"/>
      <c r="Q1393" s="242"/>
      <c r="R1393" s="242"/>
      <c r="S1393" s="242"/>
      <c r="T1393" s="243"/>
      <c r="U1393" s="13"/>
      <c r="V1393" s="13"/>
      <c r="W1393" s="13"/>
      <c r="X1393" s="13"/>
      <c r="Y1393" s="13"/>
      <c r="Z1393" s="13"/>
      <c r="AA1393" s="13"/>
      <c r="AB1393" s="13"/>
      <c r="AC1393" s="13"/>
      <c r="AD1393" s="13"/>
      <c r="AE1393" s="13"/>
      <c r="AT1393" s="244" t="s">
        <v>220</v>
      </c>
      <c r="AU1393" s="244" t="s">
        <v>81</v>
      </c>
      <c r="AV1393" s="13" t="s">
        <v>79</v>
      </c>
      <c r="AW1393" s="13" t="s">
        <v>32</v>
      </c>
      <c r="AX1393" s="13" t="s">
        <v>71</v>
      </c>
      <c r="AY1393" s="244" t="s">
        <v>209</v>
      </c>
    </row>
    <row r="1394" s="13" customFormat="1">
      <c r="A1394" s="13"/>
      <c r="B1394" s="234"/>
      <c r="C1394" s="235"/>
      <c r="D1394" s="236" t="s">
        <v>220</v>
      </c>
      <c r="E1394" s="237" t="s">
        <v>19</v>
      </c>
      <c r="F1394" s="238" t="s">
        <v>4426</v>
      </c>
      <c r="G1394" s="235"/>
      <c r="H1394" s="237" t="s">
        <v>19</v>
      </c>
      <c r="I1394" s="239"/>
      <c r="J1394" s="235"/>
      <c r="K1394" s="235"/>
      <c r="L1394" s="240"/>
      <c r="M1394" s="241"/>
      <c r="N1394" s="242"/>
      <c r="O1394" s="242"/>
      <c r="P1394" s="242"/>
      <c r="Q1394" s="242"/>
      <c r="R1394" s="242"/>
      <c r="S1394" s="242"/>
      <c r="T1394" s="243"/>
      <c r="U1394" s="13"/>
      <c r="V1394" s="13"/>
      <c r="W1394" s="13"/>
      <c r="X1394" s="13"/>
      <c r="Y1394" s="13"/>
      <c r="Z1394" s="13"/>
      <c r="AA1394" s="13"/>
      <c r="AB1394" s="13"/>
      <c r="AC1394" s="13"/>
      <c r="AD1394" s="13"/>
      <c r="AE1394" s="13"/>
      <c r="AT1394" s="244" t="s">
        <v>220</v>
      </c>
      <c r="AU1394" s="244" t="s">
        <v>81</v>
      </c>
      <c r="AV1394" s="13" t="s">
        <v>79</v>
      </c>
      <c r="AW1394" s="13" t="s">
        <v>32</v>
      </c>
      <c r="AX1394" s="13" t="s">
        <v>71</v>
      </c>
      <c r="AY1394" s="244" t="s">
        <v>209</v>
      </c>
    </row>
    <row r="1395" s="13" customFormat="1">
      <c r="A1395" s="13"/>
      <c r="B1395" s="234"/>
      <c r="C1395" s="235"/>
      <c r="D1395" s="236" t="s">
        <v>220</v>
      </c>
      <c r="E1395" s="237" t="s">
        <v>19</v>
      </c>
      <c r="F1395" s="238" t="s">
        <v>4427</v>
      </c>
      <c r="G1395" s="235"/>
      <c r="H1395" s="237" t="s">
        <v>19</v>
      </c>
      <c r="I1395" s="239"/>
      <c r="J1395" s="235"/>
      <c r="K1395" s="235"/>
      <c r="L1395" s="240"/>
      <c r="M1395" s="241"/>
      <c r="N1395" s="242"/>
      <c r="O1395" s="242"/>
      <c r="P1395" s="242"/>
      <c r="Q1395" s="242"/>
      <c r="R1395" s="242"/>
      <c r="S1395" s="242"/>
      <c r="T1395" s="243"/>
      <c r="U1395" s="13"/>
      <c r="V1395" s="13"/>
      <c r="W1395" s="13"/>
      <c r="X1395" s="13"/>
      <c r="Y1395" s="13"/>
      <c r="Z1395" s="13"/>
      <c r="AA1395" s="13"/>
      <c r="AB1395" s="13"/>
      <c r="AC1395" s="13"/>
      <c r="AD1395" s="13"/>
      <c r="AE1395" s="13"/>
      <c r="AT1395" s="244" t="s">
        <v>220</v>
      </c>
      <c r="AU1395" s="244" t="s">
        <v>81</v>
      </c>
      <c r="AV1395" s="13" t="s">
        <v>79</v>
      </c>
      <c r="AW1395" s="13" t="s">
        <v>32</v>
      </c>
      <c r="AX1395" s="13" t="s">
        <v>71</v>
      </c>
      <c r="AY1395" s="244" t="s">
        <v>209</v>
      </c>
    </row>
    <row r="1396" s="13" customFormat="1">
      <c r="A1396" s="13"/>
      <c r="B1396" s="234"/>
      <c r="C1396" s="235"/>
      <c r="D1396" s="236" t="s">
        <v>220</v>
      </c>
      <c r="E1396" s="237" t="s">
        <v>19</v>
      </c>
      <c r="F1396" s="238" t="s">
        <v>4428</v>
      </c>
      <c r="G1396" s="235"/>
      <c r="H1396" s="237" t="s">
        <v>19</v>
      </c>
      <c r="I1396" s="239"/>
      <c r="J1396" s="235"/>
      <c r="K1396" s="235"/>
      <c r="L1396" s="240"/>
      <c r="M1396" s="241"/>
      <c r="N1396" s="242"/>
      <c r="O1396" s="242"/>
      <c r="P1396" s="242"/>
      <c r="Q1396" s="242"/>
      <c r="R1396" s="242"/>
      <c r="S1396" s="242"/>
      <c r="T1396" s="243"/>
      <c r="U1396" s="13"/>
      <c r="V1396" s="13"/>
      <c r="W1396" s="13"/>
      <c r="X1396" s="13"/>
      <c r="Y1396" s="13"/>
      <c r="Z1396" s="13"/>
      <c r="AA1396" s="13"/>
      <c r="AB1396" s="13"/>
      <c r="AC1396" s="13"/>
      <c r="AD1396" s="13"/>
      <c r="AE1396" s="13"/>
      <c r="AT1396" s="244" t="s">
        <v>220</v>
      </c>
      <c r="AU1396" s="244" t="s">
        <v>81</v>
      </c>
      <c r="AV1396" s="13" t="s">
        <v>79</v>
      </c>
      <c r="AW1396" s="13" t="s">
        <v>32</v>
      </c>
      <c r="AX1396" s="13" t="s">
        <v>71</v>
      </c>
      <c r="AY1396" s="244" t="s">
        <v>209</v>
      </c>
    </row>
    <row r="1397" s="2" customFormat="1" ht="16.5" customHeight="1">
      <c r="A1397" s="41"/>
      <c r="B1397" s="42"/>
      <c r="C1397" s="216" t="s">
        <v>4429</v>
      </c>
      <c r="D1397" s="216" t="s">
        <v>211</v>
      </c>
      <c r="E1397" s="217" t="s">
        <v>4430</v>
      </c>
      <c r="F1397" s="218" t="s">
        <v>4431</v>
      </c>
      <c r="G1397" s="219" t="s">
        <v>731</v>
      </c>
      <c r="H1397" s="220">
        <v>1</v>
      </c>
      <c r="I1397" s="221"/>
      <c r="J1397" s="222">
        <f>ROUND(I1397*H1397,2)</f>
        <v>0</v>
      </c>
      <c r="K1397" s="218" t="s">
        <v>19</v>
      </c>
      <c r="L1397" s="47"/>
      <c r="M1397" s="223" t="s">
        <v>19</v>
      </c>
      <c r="N1397" s="224" t="s">
        <v>42</v>
      </c>
      <c r="O1397" s="87"/>
      <c r="P1397" s="225">
        <f>O1397*H1397</f>
        <v>0</v>
      </c>
      <c r="Q1397" s="225">
        <v>0</v>
      </c>
      <c r="R1397" s="225">
        <f>Q1397*H1397</f>
        <v>0</v>
      </c>
      <c r="S1397" s="225">
        <v>0</v>
      </c>
      <c r="T1397" s="226">
        <f>S1397*H1397</f>
        <v>0</v>
      </c>
      <c r="U1397" s="41"/>
      <c r="V1397" s="41"/>
      <c r="W1397" s="41"/>
      <c r="X1397" s="41"/>
      <c r="Y1397" s="41"/>
      <c r="Z1397" s="41"/>
      <c r="AA1397" s="41"/>
      <c r="AB1397" s="41"/>
      <c r="AC1397" s="41"/>
      <c r="AD1397" s="41"/>
      <c r="AE1397" s="41"/>
      <c r="AR1397" s="227" t="s">
        <v>304</v>
      </c>
      <c r="AT1397" s="227" t="s">
        <v>211</v>
      </c>
      <c r="AU1397" s="227" t="s">
        <v>81</v>
      </c>
      <c r="AY1397" s="20" t="s">
        <v>209</v>
      </c>
      <c r="BE1397" s="228">
        <f>IF(N1397="základní",J1397,0)</f>
        <v>0</v>
      </c>
      <c r="BF1397" s="228">
        <f>IF(N1397="snížená",J1397,0)</f>
        <v>0</v>
      </c>
      <c r="BG1397" s="228">
        <f>IF(N1397="zákl. přenesená",J1397,0)</f>
        <v>0</v>
      </c>
      <c r="BH1397" s="228">
        <f>IF(N1397="sníž. přenesená",J1397,0)</f>
        <v>0</v>
      </c>
      <c r="BI1397" s="228">
        <f>IF(N1397="nulová",J1397,0)</f>
        <v>0</v>
      </c>
      <c r="BJ1397" s="20" t="s">
        <v>79</v>
      </c>
      <c r="BK1397" s="228">
        <f>ROUND(I1397*H1397,2)</f>
        <v>0</v>
      </c>
      <c r="BL1397" s="20" t="s">
        <v>304</v>
      </c>
      <c r="BM1397" s="227" t="s">
        <v>4432</v>
      </c>
    </row>
    <row r="1398" s="13" customFormat="1">
      <c r="A1398" s="13"/>
      <c r="B1398" s="234"/>
      <c r="C1398" s="235"/>
      <c r="D1398" s="236" t="s">
        <v>220</v>
      </c>
      <c r="E1398" s="237" t="s">
        <v>19</v>
      </c>
      <c r="F1398" s="238" t="s">
        <v>4344</v>
      </c>
      <c r="G1398" s="235"/>
      <c r="H1398" s="237" t="s">
        <v>19</v>
      </c>
      <c r="I1398" s="239"/>
      <c r="J1398" s="235"/>
      <c r="K1398" s="235"/>
      <c r="L1398" s="240"/>
      <c r="M1398" s="241"/>
      <c r="N1398" s="242"/>
      <c r="O1398" s="242"/>
      <c r="P1398" s="242"/>
      <c r="Q1398" s="242"/>
      <c r="R1398" s="242"/>
      <c r="S1398" s="242"/>
      <c r="T1398" s="243"/>
      <c r="U1398" s="13"/>
      <c r="V1398" s="13"/>
      <c r="W1398" s="13"/>
      <c r="X1398" s="13"/>
      <c r="Y1398" s="13"/>
      <c r="Z1398" s="13"/>
      <c r="AA1398" s="13"/>
      <c r="AB1398" s="13"/>
      <c r="AC1398" s="13"/>
      <c r="AD1398" s="13"/>
      <c r="AE1398" s="13"/>
      <c r="AT1398" s="244" t="s">
        <v>220</v>
      </c>
      <c r="AU1398" s="244" t="s">
        <v>81</v>
      </c>
      <c r="AV1398" s="13" t="s">
        <v>79</v>
      </c>
      <c r="AW1398" s="13" t="s">
        <v>32</v>
      </c>
      <c r="AX1398" s="13" t="s">
        <v>71</v>
      </c>
      <c r="AY1398" s="244" t="s">
        <v>209</v>
      </c>
    </row>
    <row r="1399" s="14" customFormat="1">
      <c r="A1399" s="14"/>
      <c r="B1399" s="245"/>
      <c r="C1399" s="246"/>
      <c r="D1399" s="236" t="s">
        <v>220</v>
      </c>
      <c r="E1399" s="247" t="s">
        <v>19</v>
      </c>
      <c r="F1399" s="248" t="s">
        <v>79</v>
      </c>
      <c r="G1399" s="246"/>
      <c r="H1399" s="249">
        <v>1</v>
      </c>
      <c r="I1399" s="250"/>
      <c r="J1399" s="246"/>
      <c r="K1399" s="246"/>
      <c r="L1399" s="251"/>
      <c r="M1399" s="252"/>
      <c r="N1399" s="253"/>
      <c r="O1399" s="253"/>
      <c r="P1399" s="253"/>
      <c r="Q1399" s="253"/>
      <c r="R1399" s="253"/>
      <c r="S1399" s="253"/>
      <c r="T1399" s="25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T1399" s="255" t="s">
        <v>220</v>
      </c>
      <c r="AU1399" s="255" t="s">
        <v>81</v>
      </c>
      <c r="AV1399" s="14" t="s">
        <v>81</v>
      </c>
      <c r="AW1399" s="14" t="s">
        <v>32</v>
      </c>
      <c r="AX1399" s="14" t="s">
        <v>79</v>
      </c>
      <c r="AY1399" s="255" t="s">
        <v>209</v>
      </c>
    </row>
    <row r="1400" s="13" customFormat="1">
      <c r="A1400" s="13"/>
      <c r="B1400" s="234"/>
      <c r="C1400" s="235"/>
      <c r="D1400" s="236" t="s">
        <v>220</v>
      </c>
      <c r="E1400" s="237" t="s">
        <v>19</v>
      </c>
      <c r="F1400" s="238" t="s">
        <v>4433</v>
      </c>
      <c r="G1400" s="235"/>
      <c r="H1400" s="237" t="s">
        <v>19</v>
      </c>
      <c r="I1400" s="239"/>
      <c r="J1400" s="235"/>
      <c r="K1400" s="235"/>
      <c r="L1400" s="240"/>
      <c r="M1400" s="241"/>
      <c r="N1400" s="242"/>
      <c r="O1400" s="242"/>
      <c r="P1400" s="242"/>
      <c r="Q1400" s="242"/>
      <c r="R1400" s="242"/>
      <c r="S1400" s="242"/>
      <c r="T1400" s="243"/>
      <c r="U1400" s="13"/>
      <c r="V1400" s="13"/>
      <c r="W1400" s="13"/>
      <c r="X1400" s="13"/>
      <c r="Y1400" s="13"/>
      <c r="Z1400" s="13"/>
      <c r="AA1400" s="13"/>
      <c r="AB1400" s="13"/>
      <c r="AC1400" s="13"/>
      <c r="AD1400" s="13"/>
      <c r="AE1400" s="13"/>
      <c r="AT1400" s="244" t="s">
        <v>220</v>
      </c>
      <c r="AU1400" s="244" t="s">
        <v>81</v>
      </c>
      <c r="AV1400" s="13" t="s">
        <v>79</v>
      </c>
      <c r="AW1400" s="13" t="s">
        <v>32</v>
      </c>
      <c r="AX1400" s="13" t="s">
        <v>71</v>
      </c>
      <c r="AY1400" s="244" t="s">
        <v>209</v>
      </c>
    </row>
    <row r="1401" s="13" customFormat="1">
      <c r="A1401" s="13"/>
      <c r="B1401" s="234"/>
      <c r="C1401" s="235"/>
      <c r="D1401" s="236" t="s">
        <v>220</v>
      </c>
      <c r="E1401" s="237" t="s">
        <v>19</v>
      </c>
      <c r="F1401" s="238" t="s">
        <v>4434</v>
      </c>
      <c r="G1401" s="235"/>
      <c r="H1401" s="237" t="s">
        <v>19</v>
      </c>
      <c r="I1401" s="239"/>
      <c r="J1401" s="235"/>
      <c r="K1401" s="235"/>
      <c r="L1401" s="240"/>
      <c r="M1401" s="241"/>
      <c r="N1401" s="242"/>
      <c r="O1401" s="242"/>
      <c r="P1401" s="242"/>
      <c r="Q1401" s="242"/>
      <c r="R1401" s="242"/>
      <c r="S1401" s="242"/>
      <c r="T1401" s="243"/>
      <c r="U1401" s="13"/>
      <c r="V1401" s="13"/>
      <c r="W1401" s="13"/>
      <c r="X1401" s="13"/>
      <c r="Y1401" s="13"/>
      <c r="Z1401" s="13"/>
      <c r="AA1401" s="13"/>
      <c r="AB1401" s="13"/>
      <c r="AC1401" s="13"/>
      <c r="AD1401" s="13"/>
      <c r="AE1401" s="13"/>
      <c r="AT1401" s="244" t="s">
        <v>220</v>
      </c>
      <c r="AU1401" s="244" t="s">
        <v>81</v>
      </c>
      <c r="AV1401" s="13" t="s">
        <v>79</v>
      </c>
      <c r="AW1401" s="13" t="s">
        <v>32</v>
      </c>
      <c r="AX1401" s="13" t="s">
        <v>71</v>
      </c>
      <c r="AY1401" s="244" t="s">
        <v>209</v>
      </c>
    </row>
    <row r="1402" s="13" customFormat="1">
      <c r="A1402" s="13"/>
      <c r="B1402" s="234"/>
      <c r="C1402" s="235"/>
      <c r="D1402" s="236" t="s">
        <v>220</v>
      </c>
      <c r="E1402" s="237" t="s">
        <v>19</v>
      </c>
      <c r="F1402" s="238" t="s">
        <v>4435</v>
      </c>
      <c r="G1402" s="235"/>
      <c r="H1402" s="237" t="s">
        <v>19</v>
      </c>
      <c r="I1402" s="239"/>
      <c r="J1402" s="235"/>
      <c r="K1402" s="235"/>
      <c r="L1402" s="240"/>
      <c r="M1402" s="241"/>
      <c r="N1402" s="242"/>
      <c r="O1402" s="242"/>
      <c r="P1402" s="242"/>
      <c r="Q1402" s="242"/>
      <c r="R1402" s="242"/>
      <c r="S1402" s="242"/>
      <c r="T1402" s="243"/>
      <c r="U1402" s="13"/>
      <c r="V1402" s="13"/>
      <c r="W1402" s="13"/>
      <c r="X1402" s="13"/>
      <c r="Y1402" s="13"/>
      <c r="Z1402" s="13"/>
      <c r="AA1402" s="13"/>
      <c r="AB1402" s="13"/>
      <c r="AC1402" s="13"/>
      <c r="AD1402" s="13"/>
      <c r="AE1402" s="13"/>
      <c r="AT1402" s="244" t="s">
        <v>220</v>
      </c>
      <c r="AU1402" s="244" t="s">
        <v>81</v>
      </c>
      <c r="AV1402" s="13" t="s">
        <v>79</v>
      </c>
      <c r="AW1402" s="13" t="s">
        <v>32</v>
      </c>
      <c r="AX1402" s="13" t="s">
        <v>71</v>
      </c>
      <c r="AY1402" s="244" t="s">
        <v>209</v>
      </c>
    </row>
    <row r="1403" s="12" customFormat="1" ht="22.8" customHeight="1">
      <c r="A1403" s="12"/>
      <c r="B1403" s="200"/>
      <c r="C1403" s="201"/>
      <c r="D1403" s="202" t="s">
        <v>70</v>
      </c>
      <c r="E1403" s="214" t="s">
        <v>4436</v>
      </c>
      <c r="F1403" s="214" t="s">
        <v>4437</v>
      </c>
      <c r="G1403" s="201"/>
      <c r="H1403" s="201"/>
      <c r="I1403" s="204"/>
      <c r="J1403" s="215">
        <f>BK1403</f>
        <v>0</v>
      </c>
      <c r="K1403" s="201"/>
      <c r="L1403" s="206"/>
      <c r="M1403" s="207"/>
      <c r="N1403" s="208"/>
      <c r="O1403" s="208"/>
      <c r="P1403" s="209">
        <f>SUM(P1404:P1432)</f>
        <v>0</v>
      </c>
      <c r="Q1403" s="208"/>
      <c r="R1403" s="209">
        <f>SUM(R1404:R1432)</f>
        <v>0.18136440000000001</v>
      </c>
      <c r="S1403" s="208"/>
      <c r="T1403" s="210">
        <f>SUM(T1404:T1432)</f>
        <v>0</v>
      </c>
      <c r="U1403" s="12"/>
      <c r="V1403" s="12"/>
      <c r="W1403" s="12"/>
      <c r="X1403" s="12"/>
      <c r="Y1403" s="12"/>
      <c r="Z1403" s="12"/>
      <c r="AA1403" s="12"/>
      <c r="AB1403" s="12"/>
      <c r="AC1403" s="12"/>
      <c r="AD1403" s="12"/>
      <c r="AE1403" s="12"/>
      <c r="AR1403" s="211" t="s">
        <v>81</v>
      </c>
      <c r="AT1403" s="212" t="s">
        <v>70</v>
      </c>
      <c r="AU1403" s="212" t="s">
        <v>79</v>
      </c>
      <c r="AY1403" s="211" t="s">
        <v>209</v>
      </c>
      <c r="BK1403" s="213">
        <f>SUM(BK1404:BK1432)</f>
        <v>0</v>
      </c>
    </row>
    <row r="1404" s="2" customFormat="1" ht="16.5" customHeight="1">
      <c r="A1404" s="41"/>
      <c r="B1404" s="42"/>
      <c r="C1404" s="216" t="s">
        <v>4438</v>
      </c>
      <c r="D1404" s="216" t="s">
        <v>211</v>
      </c>
      <c r="E1404" s="217" t="s">
        <v>4439</v>
      </c>
      <c r="F1404" s="218" t="s">
        <v>4440</v>
      </c>
      <c r="G1404" s="219" t="s">
        <v>299</v>
      </c>
      <c r="H1404" s="220">
        <v>10</v>
      </c>
      <c r="I1404" s="221"/>
      <c r="J1404" s="222">
        <f>ROUND(I1404*H1404,2)</f>
        <v>0</v>
      </c>
      <c r="K1404" s="218" t="s">
        <v>215</v>
      </c>
      <c r="L1404" s="47"/>
      <c r="M1404" s="223" t="s">
        <v>19</v>
      </c>
      <c r="N1404" s="224" t="s">
        <v>42</v>
      </c>
      <c r="O1404" s="87"/>
      <c r="P1404" s="225">
        <f>O1404*H1404</f>
        <v>0</v>
      </c>
      <c r="Q1404" s="225">
        <v>0.0048300000000000001</v>
      </c>
      <c r="R1404" s="225">
        <f>Q1404*H1404</f>
        <v>0.048300000000000003</v>
      </c>
      <c r="S1404" s="225">
        <v>0</v>
      </c>
      <c r="T1404" s="226">
        <f>S1404*H1404</f>
        <v>0</v>
      </c>
      <c r="U1404" s="41"/>
      <c r="V1404" s="41"/>
      <c r="W1404" s="41"/>
      <c r="X1404" s="41"/>
      <c r="Y1404" s="41"/>
      <c r="Z1404" s="41"/>
      <c r="AA1404" s="41"/>
      <c r="AB1404" s="41"/>
      <c r="AC1404" s="41"/>
      <c r="AD1404" s="41"/>
      <c r="AE1404" s="41"/>
      <c r="AR1404" s="227" t="s">
        <v>304</v>
      </c>
      <c r="AT1404" s="227" t="s">
        <v>211</v>
      </c>
      <c r="AU1404" s="227" t="s">
        <v>81</v>
      </c>
      <c r="AY1404" s="20" t="s">
        <v>209</v>
      </c>
      <c r="BE1404" s="228">
        <f>IF(N1404="základní",J1404,0)</f>
        <v>0</v>
      </c>
      <c r="BF1404" s="228">
        <f>IF(N1404="snížená",J1404,0)</f>
        <v>0</v>
      </c>
      <c r="BG1404" s="228">
        <f>IF(N1404="zákl. přenesená",J1404,0)</f>
        <v>0</v>
      </c>
      <c r="BH1404" s="228">
        <f>IF(N1404="sníž. přenesená",J1404,0)</f>
        <v>0</v>
      </c>
      <c r="BI1404" s="228">
        <f>IF(N1404="nulová",J1404,0)</f>
        <v>0</v>
      </c>
      <c r="BJ1404" s="20" t="s">
        <v>79</v>
      </c>
      <c r="BK1404" s="228">
        <f>ROUND(I1404*H1404,2)</f>
        <v>0</v>
      </c>
      <c r="BL1404" s="20" t="s">
        <v>304</v>
      </c>
      <c r="BM1404" s="227" t="s">
        <v>4441</v>
      </c>
    </row>
    <row r="1405" s="2" customFormat="1">
      <c r="A1405" s="41"/>
      <c r="B1405" s="42"/>
      <c r="C1405" s="43"/>
      <c r="D1405" s="229" t="s">
        <v>218</v>
      </c>
      <c r="E1405" s="43"/>
      <c r="F1405" s="230" t="s">
        <v>4442</v>
      </c>
      <c r="G1405" s="43"/>
      <c r="H1405" s="43"/>
      <c r="I1405" s="231"/>
      <c r="J1405" s="43"/>
      <c r="K1405" s="43"/>
      <c r="L1405" s="47"/>
      <c r="M1405" s="232"/>
      <c r="N1405" s="233"/>
      <c r="O1405" s="87"/>
      <c r="P1405" s="87"/>
      <c r="Q1405" s="87"/>
      <c r="R1405" s="87"/>
      <c r="S1405" s="87"/>
      <c r="T1405" s="88"/>
      <c r="U1405" s="41"/>
      <c r="V1405" s="41"/>
      <c r="W1405" s="41"/>
      <c r="X1405" s="41"/>
      <c r="Y1405" s="41"/>
      <c r="Z1405" s="41"/>
      <c r="AA1405" s="41"/>
      <c r="AB1405" s="41"/>
      <c r="AC1405" s="41"/>
      <c r="AD1405" s="41"/>
      <c r="AE1405" s="41"/>
      <c r="AT1405" s="20" t="s">
        <v>218</v>
      </c>
      <c r="AU1405" s="20" t="s">
        <v>81</v>
      </c>
    </row>
    <row r="1406" s="13" customFormat="1">
      <c r="A1406" s="13"/>
      <c r="B1406" s="234"/>
      <c r="C1406" s="235"/>
      <c r="D1406" s="236" t="s">
        <v>220</v>
      </c>
      <c r="E1406" s="237" t="s">
        <v>19</v>
      </c>
      <c r="F1406" s="238" t="s">
        <v>3476</v>
      </c>
      <c r="G1406" s="235"/>
      <c r="H1406" s="237" t="s">
        <v>19</v>
      </c>
      <c r="I1406" s="239"/>
      <c r="J1406" s="235"/>
      <c r="K1406" s="235"/>
      <c r="L1406" s="240"/>
      <c r="M1406" s="241"/>
      <c r="N1406" s="242"/>
      <c r="O1406" s="242"/>
      <c r="P1406" s="242"/>
      <c r="Q1406" s="242"/>
      <c r="R1406" s="242"/>
      <c r="S1406" s="242"/>
      <c r="T1406" s="243"/>
      <c r="U1406" s="13"/>
      <c r="V1406" s="13"/>
      <c r="W1406" s="13"/>
      <c r="X1406" s="13"/>
      <c r="Y1406" s="13"/>
      <c r="Z1406" s="13"/>
      <c r="AA1406" s="13"/>
      <c r="AB1406" s="13"/>
      <c r="AC1406" s="13"/>
      <c r="AD1406" s="13"/>
      <c r="AE1406" s="13"/>
      <c r="AT1406" s="244" t="s">
        <v>220</v>
      </c>
      <c r="AU1406" s="244" t="s">
        <v>81</v>
      </c>
      <c r="AV1406" s="13" t="s">
        <v>79</v>
      </c>
      <c r="AW1406" s="13" t="s">
        <v>32</v>
      </c>
      <c r="AX1406" s="13" t="s">
        <v>71</v>
      </c>
      <c r="AY1406" s="244" t="s">
        <v>209</v>
      </c>
    </row>
    <row r="1407" s="13" customFormat="1">
      <c r="A1407" s="13"/>
      <c r="B1407" s="234"/>
      <c r="C1407" s="235"/>
      <c r="D1407" s="236" t="s">
        <v>220</v>
      </c>
      <c r="E1407" s="237" t="s">
        <v>19</v>
      </c>
      <c r="F1407" s="238" t="s">
        <v>4443</v>
      </c>
      <c r="G1407" s="235"/>
      <c r="H1407" s="237" t="s">
        <v>19</v>
      </c>
      <c r="I1407" s="239"/>
      <c r="J1407" s="235"/>
      <c r="K1407" s="235"/>
      <c r="L1407" s="240"/>
      <c r="M1407" s="241"/>
      <c r="N1407" s="242"/>
      <c r="O1407" s="242"/>
      <c r="P1407" s="242"/>
      <c r="Q1407" s="242"/>
      <c r="R1407" s="242"/>
      <c r="S1407" s="242"/>
      <c r="T1407" s="243"/>
      <c r="U1407" s="13"/>
      <c r="V1407" s="13"/>
      <c r="W1407" s="13"/>
      <c r="X1407" s="13"/>
      <c r="Y1407" s="13"/>
      <c r="Z1407" s="13"/>
      <c r="AA1407" s="13"/>
      <c r="AB1407" s="13"/>
      <c r="AC1407" s="13"/>
      <c r="AD1407" s="13"/>
      <c r="AE1407" s="13"/>
      <c r="AT1407" s="244" t="s">
        <v>220</v>
      </c>
      <c r="AU1407" s="244" t="s">
        <v>81</v>
      </c>
      <c r="AV1407" s="13" t="s">
        <v>79</v>
      </c>
      <c r="AW1407" s="13" t="s">
        <v>32</v>
      </c>
      <c r="AX1407" s="13" t="s">
        <v>71</v>
      </c>
      <c r="AY1407" s="244" t="s">
        <v>209</v>
      </c>
    </row>
    <row r="1408" s="14" customFormat="1">
      <c r="A1408" s="14"/>
      <c r="B1408" s="245"/>
      <c r="C1408" s="246"/>
      <c r="D1408" s="236" t="s">
        <v>220</v>
      </c>
      <c r="E1408" s="247" t="s">
        <v>19</v>
      </c>
      <c r="F1408" s="248" t="s">
        <v>4444</v>
      </c>
      <c r="G1408" s="246"/>
      <c r="H1408" s="249">
        <v>10</v>
      </c>
      <c r="I1408" s="250"/>
      <c r="J1408" s="246"/>
      <c r="K1408" s="246"/>
      <c r="L1408" s="251"/>
      <c r="M1408" s="252"/>
      <c r="N1408" s="253"/>
      <c r="O1408" s="253"/>
      <c r="P1408" s="253"/>
      <c r="Q1408" s="253"/>
      <c r="R1408" s="253"/>
      <c r="S1408" s="253"/>
      <c r="T1408" s="25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T1408" s="255" t="s">
        <v>220</v>
      </c>
      <c r="AU1408" s="255" t="s">
        <v>81</v>
      </c>
      <c r="AV1408" s="14" t="s">
        <v>81</v>
      </c>
      <c r="AW1408" s="14" t="s">
        <v>32</v>
      </c>
      <c r="AX1408" s="14" t="s">
        <v>79</v>
      </c>
      <c r="AY1408" s="255" t="s">
        <v>209</v>
      </c>
    </row>
    <row r="1409" s="2" customFormat="1" ht="24.15" customHeight="1">
      <c r="A1409" s="41"/>
      <c r="B1409" s="42"/>
      <c r="C1409" s="216" t="s">
        <v>4445</v>
      </c>
      <c r="D1409" s="216" t="s">
        <v>211</v>
      </c>
      <c r="E1409" s="217" t="s">
        <v>4446</v>
      </c>
      <c r="F1409" s="218" t="s">
        <v>4447</v>
      </c>
      <c r="G1409" s="219" t="s">
        <v>258</v>
      </c>
      <c r="H1409" s="220">
        <v>4</v>
      </c>
      <c r="I1409" s="221"/>
      <c r="J1409" s="222">
        <f>ROUND(I1409*H1409,2)</f>
        <v>0</v>
      </c>
      <c r="K1409" s="218" t="s">
        <v>215</v>
      </c>
      <c r="L1409" s="47"/>
      <c r="M1409" s="223" t="s">
        <v>19</v>
      </c>
      <c r="N1409" s="224" t="s">
        <v>42</v>
      </c>
      <c r="O1409" s="87"/>
      <c r="P1409" s="225">
        <f>O1409*H1409</f>
        <v>0</v>
      </c>
      <c r="Q1409" s="225">
        <v>0</v>
      </c>
      <c r="R1409" s="225">
        <f>Q1409*H1409</f>
        <v>0</v>
      </c>
      <c r="S1409" s="225">
        <v>0</v>
      </c>
      <c r="T1409" s="226">
        <f>S1409*H1409</f>
        <v>0</v>
      </c>
      <c r="U1409" s="41"/>
      <c r="V1409" s="41"/>
      <c r="W1409" s="41"/>
      <c r="X1409" s="41"/>
      <c r="Y1409" s="41"/>
      <c r="Z1409" s="41"/>
      <c r="AA1409" s="41"/>
      <c r="AB1409" s="41"/>
      <c r="AC1409" s="41"/>
      <c r="AD1409" s="41"/>
      <c r="AE1409" s="41"/>
      <c r="AR1409" s="227" t="s">
        <v>304</v>
      </c>
      <c r="AT1409" s="227" t="s">
        <v>211</v>
      </c>
      <c r="AU1409" s="227" t="s">
        <v>81</v>
      </c>
      <c r="AY1409" s="20" t="s">
        <v>209</v>
      </c>
      <c r="BE1409" s="228">
        <f>IF(N1409="základní",J1409,0)</f>
        <v>0</v>
      </c>
      <c r="BF1409" s="228">
        <f>IF(N1409="snížená",J1409,0)</f>
        <v>0</v>
      </c>
      <c r="BG1409" s="228">
        <f>IF(N1409="zákl. přenesená",J1409,0)</f>
        <v>0</v>
      </c>
      <c r="BH1409" s="228">
        <f>IF(N1409="sníž. přenesená",J1409,0)</f>
        <v>0</v>
      </c>
      <c r="BI1409" s="228">
        <f>IF(N1409="nulová",J1409,0)</f>
        <v>0</v>
      </c>
      <c r="BJ1409" s="20" t="s">
        <v>79</v>
      </c>
      <c r="BK1409" s="228">
        <f>ROUND(I1409*H1409,2)</f>
        <v>0</v>
      </c>
      <c r="BL1409" s="20" t="s">
        <v>304</v>
      </c>
      <c r="BM1409" s="227" t="s">
        <v>4448</v>
      </c>
    </row>
    <row r="1410" s="2" customFormat="1">
      <c r="A1410" s="41"/>
      <c r="B1410" s="42"/>
      <c r="C1410" s="43"/>
      <c r="D1410" s="229" t="s">
        <v>218</v>
      </c>
      <c r="E1410" s="43"/>
      <c r="F1410" s="230" t="s">
        <v>4449</v>
      </c>
      <c r="G1410" s="43"/>
      <c r="H1410" s="43"/>
      <c r="I1410" s="231"/>
      <c r="J1410" s="43"/>
      <c r="K1410" s="43"/>
      <c r="L1410" s="47"/>
      <c r="M1410" s="232"/>
      <c r="N1410" s="233"/>
      <c r="O1410" s="87"/>
      <c r="P1410" s="87"/>
      <c r="Q1410" s="87"/>
      <c r="R1410" s="87"/>
      <c r="S1410" s="87"/>
      <c r="T1410" s="88"/>
      <c r="U1410" s="41"/>
      <c r="V1410" s="41"/>
      <c r="W1410" s="41"/>
      <c r="X1410" s="41"/>
      <c r="Y1410" s="41"/>
      <c r="Z1410" s="41"/>
      <c r="AA1410" s="41"/>
      <c r="AB1410" s="41"/>
      <c r="AC1410" s="41"/>
      <c r="AD1410" s="41"/>
      <c r="AE1410" s="41"/>
      <c r="AT1410" s="20" t="s">
        <v>218</v>
      </c>
      <c r="AU1410" s="20" t="s">
        <v>81</v>
      </c>
    </row>
    <row r="1411" s="13" customFormat="1">
      <c r="A1411" s="13"/>
      <c r="B1411" s="234"/>
      <c r="C1411" s="235"/>
      <c r="D1411" s="236" t="s">
        <v>220</v>
      </c>
      <c r="E1411" s="237" t="s">
        <v>19</v>
      </c>
      <c r="F1411" s="238" t="s">
        <v>4026</v>
      </c>
      <c r="G1411" s="235"/>
      <c r="H1411" s="237" t="s">
        <v>19</v>
      </c>
      <c r="I1411" s="239"/>
      <c r="J1411" s="235"/>
      <c r="K1411" s="235"/>
      <c r="L1411" s="240"/>
      <c r="M1411" s="241"/>
      <c r="N1411" s="242"/>
      <c r="O1411" s="242"/>
      <c r="P1411" s="242"/>
      <c r="Q1411" s="242"/>
      <c r="R1411" s="242"/>
      <c r="S1411" s="242"/>
      <c r="T1411" s="243"/>
      <c r="U1411" s="13"/>
      <c r="V1411" s="13"/>
      <c r="W1411" s="13"/>
      <c r="X1411" s="13"/>
      <c r="Y1411" s="13"/>
      <c r="Z1411" s="13"/>
      <c r="AA1411" s="13"/>
      <c r="AB1411" s="13"/>
      <c r="AC1411" s="13"/>
      <c r="AD1411" s="13"/>
      <c r="AE1411" s="13"/>
      <c r="AT1411" s="244" t="s">
        <v>220</v>
      </c>
      <c r="AU1411" s="244" t="s">
        <v>81</v>
      </c>
      <c r="AV1411" s="13" t="s">
        <v>79</v>
      </c>
      <c r="AW1411" s="13" t="s">
        <v>32</v>
      </c>
      <c r="AX1411" s="13" t="s">
        <v>71</v>
      </c>
      <c r="AY1411" s="244" t="s">
        <v>209</v>
      </c>
    </row>
    <row r="1412" s="13" customFormat="1">
      <c r="A1412" s="13"/>
      <c r="B1412" s="234"/>
      <c r="C1412" s="235"/>
      <c r="D1412" s="236" t="s">
        <v>220</v>
      </c>
      <c r="E1412" s="237" t="s">
        <v>19</v>
      </c>
      <c r="F1412" s="238" t="s">
        <v>4450</v>
      </c>
      <c r="G1412" s="235"/>
      <c r="H1412" s="237" t="s">
        <v>19</v>
      </c>
      <c r="I1412" s="239"/>
      <c r="J1412" s="235"/>
      <c r="K1412" s="235"/>
      <c r="L1412" s="240"/>
      <c r="M1412" s="241"/>
      <c r="N1412" s="242"/>
      <c r="O1412" s="242"/>
      <c r="P1412" s="242"/>
      <c r="Q1412" s="242"/>
      <c r="R1412" s="242"/>
      <c r="S1412" s="242"/>
      <c r="T1412" s="243"/>
      <c r="U1412" s="13"/>
      <c r="V1412" s="13"/>
      <c r="W1412" s="13"/>
      <c r="X1412" s="13"/>
      <c r="Y1412" s="13"/>
      <c r="Z1412" s="13"/>
      <c r="AA1412" s="13"/>
      <c r="AB1412" s="13"/>
      <c r="AC1412" s="13"/>
      <c r="AD1412" s="13"/>
      <c r="AE1412" s="13"/>
      <c r="AT1412" s="244" t="s">
        <v>220</v>
      </c>
      <c r="AU1412" s="244" t="s">
        <v>81</v>
      </c>
      <c r="AV1412" s="13" t="s">
        <v>79</v>
      </c>
      <c r="AW1412" s="13" t="s">
        <v>32</v>
      </c>
      <c r="AX1412" s="13" t="s">
        <v>71</v>
      </c>
      <c r="AY1412" s="244" t="s">
        <v>209</v>
      </c>
    </row>
    <row r="1413" s="13" customFormat="1">
      <c r="A1413" s="13"/>
      <c r="B1413" s="234"/>
      <c r="C1413" s="235"/>
      <c r="D1413" s="236" t="s">
        <v>220</v>
      </c>
      <c r="E1413" s="237" t="s">
        <v>19</v>
      </c>
      <c r="F1413" s="238" t="s">
        <v>4451</v>
      </c>
      <c r="G1413" s="235"/>
      <c r="H1413" s="237" t="s">
        <v>19</v>
      </c>
      <c r="I1413" s="239"/>
      <c r="J1413" s="235"/>
      <c r="K1413" s="235"/>
      <c r="L1413" s="240"/>
      <c r="M1413" s="241"/>
      <c r="N1413" s="242"/>
      <c r="O1413" s="242"/>
      <c r="P1413" s="242"/>
      <c r="Q1413" s="242"/>
      <c r="R1413" s="242"/>
      <c r="S1413" s="242"/>
      <c r="T1413" s="243"/>
      <c r="U1413" s="13"/>
      <c r="V1413" s="13"/>
      <c r="W1413" s="13"/>
      <c r="X1413" s="13"/>
      <c r="Y1413" s="13"/>
      <c r="Z1413" s="13"/>
      <c r="AA1413" s="13"/>
      <c r="AB1413" s="13"/>
      <c r="AC1413" s="13"/>
      <c r="AD1413" s="13"/>
      <c r="AE1413" s="13"/>
      <c r="AT1413" s="244" t="s">
        <v>220</v>
      </c>
      <c r="AU1413" s="244" t="s">
        <v>81</v>
      </c>
      <c r="AV1413" s="13" t="s">
        <v>79</v>
      </c>
      <c r="AW1413" s="13" t="s">
        <v>32</v>
      </c>
      <c r="AX1413" s="13" t="s">
        <v>71</v>
      </c>
      <c r="AY1413" s="244" t="s">
        <v>209</v>
      </c>
    </row>
    <row r="1414" s="14" customFormat="1">
      <c r="A1414" s="14"/>
      <c r="B1414" s="245"/>
      <c r="C1414" s="246"/>
      <c r="D1414" s="236" t="s">
        <v>220</v>
      </c>
      <c r="E1414" s="247" t="s">
        <v>19</v>
      </c>
      <c r="F1414" s="248" t="s">
        <v>4452</v>
      </c>
      <c r="G1414" s="246"/>
      <c r="H1414" s="249">
        <v>4</v>
      </c>
      <c r="I1414" s="250"/>
      <c r="J1414" s="246"/>
      <c r="K1414" s="246"/>
      <c r="L1414" s="251"/>
      <c r="M1414" s="252"/>
      <c r="N1414" s="253"/>
      <c r="O1414" s="253"/>
      <c r="P1414" s="253"/>
      <c r="Q1414" s="253"/>
      <c r="R1414" s="253"/>
      <c r="S1414" s="253"/>
      <c r="T1414" s="25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T1414" s="255" t="s">
        <v>220</v>
      </c>
      <c r="AU1414" s="255" t="s">
        <v>81</v>
      </c>
      <c r="AV1414" s="14" t="s">
        <v>81</v>
      </c>
      <c r="AW1414" s="14" t="s">
        <v>32</v>
      </c>
      <c r="AX1414" s="14" t="s">
        <v>79</v>
      </c>
      <c r="AY1414" s="255" t="s">
        <v>209</v>
      </c>
    </row>
    <row r="1415" s="2" customFormat="1" ht="16.5" customHeight="1">
      <c r="A1415" s="41"/>
      <c r="B1415" s="42"/>
      <c r="C1415" s="278" t="s">
        <v>4453</v>
      </c>
      <c r="D1415" s="278" t="s">
        <v>681</v>
      </c>
      <c r="E1415" s="279" t="s">
        <v>4454</v>
      </c>
      <c r="F1415" s="280" t="s">
        <v>4455</v>
      </c>
      <c r="G1415" s="281" t="s">
        <v>258</v>
      </c>
      <c r="H1415" s="282">
        <v>4.4000000000000004</v>
      </c>
      <c r="I1415" s="283"/>
      <c r="J1415" s="284">
        <f>ROUND(I1415*H1415,2)</f>
        <v>0</v>
      </c>
      <c r="K1415" s="280" t="s">
        <v>215</v>
      </c>
      <c r="L1415" s="285"/>
      <c r="M1415" s="286" t="s">
        <v>19</v>
      </c>
      <c r="N1415" s="287" t="s">
        <v>42</v>
      </c>
      <c r="O1415" s="87"/>
      <c r="P1415" s="225">
        <f>O1415*H1415</f>
        <v>0</v>
      </c>
      <c r="Q1415" s="225">
        <v>0.0149</v>
      </c>
      <c r="R1415" s="225">
        <f>Q1415*H1415</f>
        <v>0.065560000000000007</v>
      </c>
      <c r="S1415" s="225">
        <v>0</v>
      </c>
      <c r="T1415" s="226">
        <f>S1415*H1415</f>
        <v>0</v>
      </c>
      <c r="U1415" s="41"/>
      <c r="V1415" s="41"/>
      <c r="W1415" s="41"/>
      <c r="X1415" s="41"/>
      <c r="Y1415" s="41"/>
      <c r="Z1415" s="41"/>
      <c r="AA1415" s="41"/>
      <c r="AB1415" s="41"/>
      <c r="AC1415" s="41"/>
      <c r="AD1415" s="41"/>
      <c r="AE1415" s="41"/>
      <c r="AR1415" s="227" t="s">
        <v>417</v>
      </c>
      <c r="AT1415" s="227" t="s">
        <v>681</v>
      </c>
      <c r="AU1415" s="227" t="s">
        <v>81</v>
      </c>
      <c r="AY1415" s="20" t="s">
        <v>209</v>
      </c>
      <c r="BE1415" s="228">
        <f>IF(N1415="základní",J1415,0)</f>
        <v>0</v>
      </c>
      <c r="BF1415" s="228">
        <f>IF(N1415="snížená",J1415,0)</f>
        <v>0</v>
      </c>
      <c r="BG1415" s="228">
        <f>IF(N1415="zákl. přenesená",J1415,0)</f>
        <v>0</v>
      </c>
      <c r="BH1415" s="228">
        <f>IF(N1415="sníž. přenesená",J1415,0)</f>
        <v>0</v>
      </c>
      <c r="BI1415" s="228">
        <f>IF(N1415="nulová",J1415,0)</f>
        <v>0</v>
      </c>
      <c r="BJ1415" s="20" t="s">
        <v>79</v>
      </c>
      <c r="BK1415" s="228">
        <f>ROUND(I1415*H1415,2)</f>
        <v>0</v>
      </c>
      <c r="BL1415" s="20" t="s">
        <v>304</v>
      </c>
      <c r="BM1415" s="227" t="s">
        <v>4456</v>
      </c>
    </row>
    <row r="1416" s="14" customFormat="1">
      <c r="A1416" s="14"/>
      <c r="B1416" s="245"/>
      <c r="C1416" s="246"/>
      <c r="D1416" s="236" t="s">
        <v>220</v>
      </c>
      <c r="E1416" s="246"/>
      <c r="F1416" s="248" t="s">
        <v>4457</v>
      </c>
      <c r="G1416" s="246"/>
      <c r="H1416" s="249">
        <v>4.4000000000000004</v>
      </c>
      <c r="I1416" s="250"/>
      <c r="J1416" s="246"/>
      <c r="K1416" s="246"/>
      <c r="L1416" s="251"/>
      <c r="M1416" s="252"/>
      <c r="N1416" s="253"/>
      <c r="O1416" s="253"/>
      <c r="P1416" s="253"/>
      <c r="Q1416" s="253"/>
      <c r="R1416" s="253"/>
      <c r="S1416" s="253"/>
      <c r="T1416" s="25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T1416" s="255" t="s">
        <v>220</v>
      </c>
      <c r="AU1416" s="255" t="s">
        <v>81</v>
      </c>
      <c r="AV1416" s="14" t="s">
        <v>81</v>
      </c>
      <c r="AW1416" s="14" t="s">
        <v>4</v>
      </c>
      <c r="AX1416" s="14" t="s">
        <v>79</v>
      </c>
      <c r="AY1416" s="255" t="s">
        <v>209</v>
      </c>
    </row>
    <row r="1417" s="2" customFormat="1" ht="24.15" customHeight="1">
      <c r="A1417" s="41"/>
      <c r="B1417" s="42"/>
      <c r="C1417" s="216" t="s">
        <v>4458</v>
      </c>
      <c r="D1417" s="216" t="s">
        <v>211</v>
      </c>
      <c r="E1417" s="217" t="s">
        <v>4459</v>
      </c>
      <c r="F1417" s="218" t="s">
        <v>4460</v>
      </c>
      <c r="G1417" s="219" t="s">
        <v>258</v>
      </c>
      <c r="H1417" s="220">
        <v>5.7699999999999996</v>
      </c>
      <c r="I1417" s="221"/>
      <c r="J1417" s="222">
        <f>ROUND(I1417*H1417,2)</f>
        <v>0</v>
      </c>
      <c r="K1417" s="218" t="s">
        <v>215</v>
      </c>
      <c r="L1417" s="47"/>
      <c r="M1417" s="223" t="s">
        <v>19</v>
      </c>
      <c r="N1417" s="224" t="s">
        <v>42</v>
      </c>
      <c r="O1417" s="87"/>
      <c r="P1417" s="225">
        <f>O1417*H1417</f>
        <v>0</v>
      </c>
      <c r="Q1417" s="225">
        <v>0.01136</v>
      </c>
      <c r="R1417" s="225">
        <f>Q1417*H1417</f>
        <v>0.0655472</v>
      </c>
      <c r="S1417" s="225">
        <v>0</v>
      </c>
      <c r="T1417" s="226">
        <f>S1417*H1417</f>
        <v>0</v>
      </c>
      <c r="U1417" s="41"/>
      <c r="V1417" s="41"/>
      <c r="W1417" s="41"/>
      <c r="X1417" s="41"/>
      <c r="Y1417" s="41"/>
      <c r="Z1417" s="41"/>
      <c r="AA1417" s="41"/>
      <c r="AB1417" s="41"/>
      <c r="AC1417" s="41"/>
      <c r="AD1417" s="41"/>
      <c r="AE1417" s="41"/>
      <c r="AR1417" s="227" t="s">
        <v>304</v>
      </c>
      <c r="AT1417" s="227" t="s">
        <v>211</v>
      </c>
      <c r="AU1417" s="227" t="s">
        <v>81</v>
      </c>
      <c r="AY1417" s="20" t="s">
        <v>209</v>
      </c>
      <c r="BE1417" s="228">
        <f>IF(N1417="základní",J1417,0)</f>
        <v>0</v>
      </c>
      <c r="BF1417" s="228">
        <f>IF(N1417="snížená",J1417,0)</f>
        <v>0</v>
      </c>
      <c r="BG1417" s="228">
        <f>IF(N1417="zákl. přenesená",J1417,0)</f>
        <v>0</v>
      </c>
      <c r="BH1417" s="228">
        <f>IF(N1417="sníž. přenesená",J1417,0)</f>
        <v>0</v>
      </c>
      <c r="BI1417" s="228">
        <f>IF(N1417="nulová",J1417,0)</f>
        <v>0</v>
      </c>
      <c r="BJ1417" s="20" t="s">
        <v>79</v>
      </c>
      <c r="BK1417" s="228">
        <f>ROUND(I1417*H1417,2)</f>
        <v>0</v>
      </c>
      <c r="BL1417" s="20" t="s">
        <v>304</v>
      </c>
      <c r="BM1417" s="227" t="s">
        <v>4461</v>
      </c>
    </row>
    <row r="1418" s="2" customFormat="1">
      <c r="A1418" s="41"/>
      <c r="B1418" s="42"/>
      <c r="C1418" s="43"/>
      <c r="D1418" s="229" t="s">
        <v>218</v>
      </c>
      <c r="E1418" s="43"/>
      <c r="F1418" s="230" t="s">
        <v>4462</v>
      </c>
      <c r="G1418" s="43"/>
      <c r="H1418" s="43"/>
      <c r="I1418" s="231"/>
      <c r="J1418" s="43"/>
      <c r="K1418" s="43"/>
      <c r="L1418" s="47"/>
      <c r="M1418" s="232"/>
      <c r="N1418" s="233"/>
      <c r="O1418" s="87"/>
      <c r="P1418" s="87"/>
      <c r="Q1418" s="87"/>
      <c r="R1418" s="87"/>
      <c r="S1418" s="87"/>
      <c r="T1418" s="88"/>
      <c r="U1418" s="41"/>
      <c r="V1418" s="41"/>
      <c r="W1418" s="41"/>
      <c r="X1418" s="41"/>
      <c r="Y1418" s="41"/>
      <c r="Z1418" s="41"/>
      <c r="AA1418" s="41"/>
      <c r="AB1418" s="41"/>
      <c r="AC1418" s="41"/>
      <c r="AD1418" s="41"/>
      <c r="AE1418" s="41"/>
      <c r="AT1418" s="20" t="s">
        <v>218</v>
      </c>
      <c r="AU1418" s="20" t="s">
        <v>81</v>
      </c>
    </row>
    <row r="1419" s="13" customFormat="1">
      <c r="A1419" s="13"/>
      <c r="B1419" s="234"/>
      <c r="C1419" s="235"/>
      <c r="D1419" s="236" t="s">
        <v>220</v>
      </c>
      <c r="E1419" s="237" t="s">
        <v>19</v>
      </c>
      <c r="F1419" s="238" t="s">
        <v>4463</v>
      </c>
      <c r="G1419" s="235"/>
      <c r="H1419" s="237" t="s">
        <v>19</v>
      </c>
      <c r="I1419" s="239"/>
      <c r="J1419" s="235"/>
      <c r="K1419" s="235"/>
      <c r="L1419" s="240"/>
      <c r="M1419" s="241"/>
      <c r="N1419" s="242"/>
      <c r="O1419" s="242"/>
      <c r="P1419" s="242"/>
      <c r="Q1419" s="242"/>
      <c r="R1419" s="242"/>
      <c r="S1419" s="242"/>
      <c r="T1419" s="243"/>
      <c r="U1419" s="13"/>
      <c r="V1419" s="13"/>
      <c r="W1419" s="13"/>
      <c r="X1419" s="13"/>
      <c r="Y1419" s="13"/>
      <c r="Z1419" s="13"/>
      <c r="AA1419" s="13"/>
      <c r="AB1419" s="13"/>
      <c r="AC1419" s="13"/>
      <c r="AD1419" s="13"/>
      <c r="AE1419" s="13"/>
      <c r="AT1419" s="244" t="s">
        <v>220</v>
      </c>
      <c r="AU1419" s="244" t="s">
        <v>81</v>
      </c>
      <c r="AV1419" s="13" t="s">
        <v>79</v>
      </c>
      <c r="AW1419" s="13" t="s">
        <v>32</v>
      </c>
      <c r="AX1419" s="13" t="s">
        <v>71</v>
      </c>
      <c r="AY1419" s="244" t="s">
        <v>209</v>
      </c>
    </row>
    <row r="1420" s="13" customFormat="1">
      <c r="A1420" s="13"/>
      <c r="B1420" s="234"/>
      <c r="C1420" s="235"/>
      <c r="D1420" s="236" t="s">
        <v>220</v>
      </c>
      <c r="E1420" s="237" t="s">
        <v>19</v>
      </c>
      <c r="F1420" s="238" t="s">
        <v>4464</v>
      </c>
      <c r="G1420" s="235"/>
      <c r="H1420" s="237" t="s">
        <v>19</v>
      </c>
      <c r="I1420" s="239"/>
      <c r="J1420" s="235"/>
      <c r="K1420" s="235"/>
      <c r="L1420" s="240"/>
      <c r="M1420" s="241"/>
      <c r="N1420" s="242"/>
      <c r="O1420" s="242"/>
      <c r="P1420" s="242"/>
      <c r="Q1420" s="242"/>
      <c r="R1420" s="242"/>
      <c r="S1420" s="242"/>
      <c r="T1420" s="243"/>
      <c r="U1420" s="13"/>
      <c r="V1420" s="13"/>
      <c r="W1420" s="13"/>
      <c r="X1420" s="13"/>
      <c r="Y1420" s="13"/>
      <c r="Z1420" s="13"/>
      <c r="AA1420" s="13"/>
      <c r="AB1420" s="13"/>
      <c r="AC1420" s="13"/>
      <c r="AD1420" s="13"/>
      <c r="AE1420" s="13"/>
      <c r="AT1420" s="244" t="s">
        <v>220</v>
      </c>
      <c r="AU1420" s="244" t="s">
        <v>81</v>
      </c>
      <c r="AV1420" s="13" t="s">
        <v>79</v>
      </c>
      <c r="AW1420" s="13" t="s">
        <v>32</v>
      </c>
      <c r="AX1420" s="13" t="s">
        <v>71</v>
      </c>
      <c r="AY1420" s="244" t="s">
        <v>209</v>
      </c>
    </row>
    <row r="1421" s="14" customFormat="1">
      <c r="A1421" s="14"/>
      <c r="B1421" s="245"/>
      <c r="C1421" s="246"/>
      <c r="D1421" s="236" t="s">
        <v>220</v>
      </c>
      <c r="E1421" s="247" t="s">
        <v>19</v>
      </c>
      <c r="F1421" s="248" t="s">
        <v>4465</v>
      </c>
      <c r="G1421" s="246"/>
      <c r="H1421" s="249">
        <v>4.5499999999999998</v>
      </c>
      <c r="I1421" s="250"/>
      <c r="J1421" s="246"/>
      <c r="K1421" s="246"/>
      <c r="L1421" s="251"/>
      <c r="M1421" s="252"/>
      <c r="N1421" s="253"/>
      <c r="O1421" s="253"/>
      <c r="P1421" s="253"/>
      <c r="Q1421" s="253"/>
      <c r="R1421" s="253"/>
      <c r="S1421" s="253"/>
      <c r="T1421" s="254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T1421" s="255" t="s">
        <v>220</v>
      </c>
      <c r="AU1421" s="255" t="s">
        <v>81</v>
      </c>
      <c r="AV1421" s="14" t="s">
        <v>81</v>
      </c>
      <c r="AW1421" s="14" t="s">
        <v>32</v>
      </c>
      <c r="AX1421" s="14" t="s">
        <v>71</v>
      </c>
      <c r="AY1421" s="255" t="s">
        <v>209</v>
      </c>
    </row>
    <row r="1422" s="13" customFormat="1">
      <c r="A1422" s="13"/>
      <c r="B1422" s="234"/>
      <c r="C1422" s="235"/>
      <c r="D1422" s="236" t="s">
        <v>220</v>
      </c>
      <c r="E1422" s="237" t="s">
        <v>19</v>
      </c>
      <c r="F1422" s="238" t="s">
        <v>4466</v>
      </c>
      <c r="G1422" s="235"/>
      <c r="H1422" s="237" t="s">
        <v>19</v>
      </c>
      <c r="I1422" s="239"/>
      <c r="J1422" s="235"/>
      <c r="K1422" s="235"/>
      <c r="L1422" s="240"/>
      <c r="M1422" s="241"/>
      <c r="N1422" s="242"/>
      <c r="O1422" s="242"/>
      <c r="P1422" s="242"/>
      <c r="Q1422" s="242"/>
      <c r="R1422" s="242"/>
      <c r="S1422" s="242"/>
      <c r="T1422" s="243"/>
      <c r="U1422" s="13"/>
      <c r="V1422" s="13"/>
      <c r="W1422" s="13"/>
      <c r="X1422" s="13"/>
      <c r="Y1422" s="13"/>
      <c r="Z1422" s="13"/>
      <c r="AA1422" s="13"/>
      <c r="AB1422" s="13"/>
      <c r="AC1422" s="13"/>
      <c r="AD1422" s="13"/>
      <c r="AE1422" s="13"/>
      <c r="AT1422" s="244" t="s">
        <v>220</v>
      </c>
      <c r="AU1422" s="244" t="s">
        <v>81</v>
      </c>
      <c r="AV1422" s="13" t="s">
        <v>79</v>
      </c>
      <c r="AW1422" s="13" t="s">
        <v>32</v>
      </c>
      <c r="AX1422" s="13" t="s">
        <v>71</v>
      </c>
      <c r="AY1422" s="244" t="s">
        <v>209</v>
      </c>
    </row>
    <row r="1423" s="14" customFormat="1">
      <c r="A1423" s="14"/>
      <c r="B1423" s="245"/>
      <c r="C1423" s="246"/>
      <c r="D1423" s="236" t="s">
        <v>220</v>
      </c>
      <c r="E1423" s="247" t="s">
        <v>19</v>
      </c>
      <c r="F1423" s="248" t="s">
        <v>4467</v>
      </c>
      <c r="G1423" s="246"/>
      <c r="H1423" s="249">
        <v>1.22</v>
      </c>
      <c r="I1423" s="250"/>
      <c r="J1423" s="246"/>
      <c r="K1423" s="246"/>
      <c r="L1423" s="251"/>
      <c r="M1423" s="252"/>
      <c r="N1423" s="253"/>
      <c r="O1423" s="253"/>
      <c r="P1423" s="253"/>
      <c r="Q1423" s="253"/>
      <c r="R1423" s="253"/>
      <c r="S1423" s="253"/>
      <c r="T1423" s="254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T1423" s="255" t="s">
        <v>220</v>
      </c>
      <c r="AU1423" s="255" t="s">
        <v>81</v>
      </c>
      <c r="AV1423" s="14" t="s">
        <v>81</v>
      </c>
      <c r="AW1423" s="14" t="s">
        <v>32</v>
      </c>
      <c r="AX1423" s="14" t="s">
        <v>71</v>
      </c>
      <c r="AY1423" s="255" t="s">
        <v>209</v>
      </c>
    </row>
    <row r="1424" s="15" customFormat="1">
      <c r="A1424" s="15"/>
      <c r="B1424" s="256"/>
      <c r="C1424" s="257"/>
      <c r="D1424" s="236" t="s">
        <v>220</v>
      </c>
      <c r="E1424" s="258" t="s">
        <v>19</v>
      </c>
      <c r="F1424" s="259" t="s">
        <v>271</v>
      </c>
      <c r="G1424" s="257"/>
      <c r="H1424" s="260">
        <v>5.7699999999999996</v>
      </c>
      <c r="I1424" s="261"/>
      <c r="J1424" s="257"/>
      <c r="K1424" s="257"/>
      <c r="L1424" s="262"/>
      <c r="M1424" s="263"/>
      <c r="N1424" s="264"/>
      <c r="O1424" s="264"/>
      <c r="P1424" s="264"/>
      <c r="Q1424" s="264"/>
      <c r="R1424" s="264"/>
      <c r="S1424" s="264"/>
      <c r="T1424" s="265"/>
      <c r="U1424" s="15"/>
      <c r="V1424" s="15"/>
      <c r="W1424" s="15"/>
      <c r="X1424" s="15"/>
      <c r="Y1424" s="15"/>
      <c r="Z1424" s="15"/>
      <c r="AA1424" s="15"/>
      <c r="AB1424" s="15"/>
      <c r="AC1424" s="15"/>
      <c r="AD1424" s="15"/>
      <c r="AE1424" s="15"/>
      <c r="AT1424" s="266" t="s">
        <v>220</v>
      </c>
      <c r="AU1424" s="266" t="s">
        <v>81</v>
      </c>
      <c r="AV1424" s="15" t="s">
        <v>216</v>
      </c>
      <c r="AW1424" s="15" t="s">
        <v>32</v>
      </c>
      <c r="AX1424" s="15" t="s">
        <v>79</v>
      </c>
      <c r="AY1424" s="266" t="s">
        <v>209</v>
      </c>
    </row>
    <row r="1425" s="2" customFormat="1" ht="21.75" customHeight="1">
      <c r="A1425" s="41"/>
      <c r="B1425" s="42"/>
      <c r="C1425" s="216" t="s">
        <v>4468</v>
      </c>
      <c r="D1425" s="216" t="s">
        <v>211</v>
      </c>
      <c r="E1425" s="217" t="s">
        <v>4469</v>
      </c>
      <c r="F1425" s="218" t="s">
        <v>4470</v>
      </c>
      <c r="G1425" s="219" t="s">
        <v>362</v>
      </c>
      <c r="H1425" s="220">
        <v>0.084000000000000005</v>
      </c>
      <c r="I1425" s="221"/>
      <c r="J1425" s="222">
        <f>ROUND(I1425*H1425,2)</f>
        <v>0</v>
      </c>
      <c r="K1425" s="218" t="s">
        <v>215</v>
      </c>
      <c r="L1425" s="47"/>
      <c r="M1425" s="223" t="s">
        <v>19</v>
      </c>
      <c r="N1425" s="224" t="s">
        <v>42</v>
      </c>
      <c r="O1425" s="87"/>
      <c r="P1425" s="225">
        <f>O1425*H1425</f>
        <v>0</v>
      </c>
      <c r="Q1425" s="225">
        <v>0.023300000000000001</v>
      </c>
      <c r="R1425" s="225">
        <f>Q1425*H1425</f>
        <v>0.0019572000000000001</v>
      </c>
      <c r="S1425" s="225">
        <v>0</v>
      </c>
      <c r="T1425" s="226">
        <f>S1425*H1425</f>
        <v>0</v>
      </c>
      <c r="U1425" s="41"/>
      <c r="V1425" s="41"/>
      <c r="W1425" s="41"/>
      <c r="X1425" s="41"/>
      <c r="Y1425" s="41"/>
      <c r="Z1425" s="41"/>
      <c r="AA1425" s="41"/>
      <c r="AB1425" s="41"/>
      <c r="AC1425" s="41"/>
      <c r="AD1425" s="41"/>
      <c r="AE1425" s="41"/>
      <c r="AR1425" s="227" t="s">
        <v>304</v>
      </c>
      <c r="AT1425" s="227" t="s">
        <v>211</v>
      </c>
      <c r="AU1425" s="227" t="s">
        <v>81</v>
      </c>
      <c r="AY1425" s="20" t="s">
        <v>209</v>
      </c>
      <c r="BE1425" s="228">
        <f>IF(N1425="základní",J1425,0)</f>
        <v>0</v>
      </c>
      <c r="BF1425" s="228">
        <f>IF(N1425="snížená",J1425,0)</f>
        <v>0</v>
      </c>
      <c r="BG1425" s="228">
        <f>IF(N1425="zákl. přenesená",J1425,0)</f>
        <v>0</v>
      </c>
      <c r="BH1425" s="228">
        <f>IF(N1425="sníž. přenesená",J1425,0)</f>
        <v>0</v>
      </c>
      <c r="BI1425" s="228">
        <f>IF(N1425="nulová",J1425,0)</f>
        <v>0</v>
      </c>
      <c r="BJ1425" s="20" t="s">
        <v>79</v>
      </c>
      <c r="BK1425" s="228">
        <f>ROUND(I1425*H1425,2)</f>
        <v>0</v>
      </c>
      <c r="BL1425" s="20" t="s">
        <v>304</v>
      </c>
      <c r="BM1425" s="227" t="s">
        <v>4471</v>
      </c>
    </row>
    <row r="1426" s="2" customFormat="1">
      <c r="A1426" s="41"/>
      <c r="B1426" s="42"/>
      <c r="C1426" s="43"/>
      <c r="D1426" s="229" t="s">
        <v>218</v>
      </c>
      <c r="E1426" s="43"/>
      <c r="F1426" s="230" t="s">
        <v>4472</v>
      </c>
      <c r="G1426" s="43"/>
      <c r="H1426" s="43"/>
      <c r="I1426" s="231"/>
      <c r="J1426" s="43"/>
      <c r="K1426" s="43"/>
      <c r="L1426" s="47"/>
      <c r="M1426" s="232"/>
      <c r="N1426" s="233"/>
      <c r="O1426" s="87"/>
      <c r="P1426" s="87"/>
      <c r="Q1426" s="87"/>
      <c r="R1426" s="87"/>
      <c r="S1426" s="87"/>
      <c r="T1426" s="88"/>
      <c r="U1426" s="41"/>
      <c r="V1426" s="41"/>
      <c r="W1426" s="41"/>
      <c r="X1426" s="41"/>
      <c r="Y1426" s="41"/>
      <c r="Z1426" s="41"/>
      <c r="AA1426" s="41"/>
      <c r="AB1426" s="41"/>
      <c r="AC1426" s="41"/>
      <c r="AD1426" s="41"/>
      <c r="AE1426" s="41"/>
      <c r="AT1426" s="20" t="s">
        <v>218</v>
      </c>
      <c r="AU1426" s="20" t="s">
        <v>81</v>
      </c>
    </row>
    <row r="1427" s="13" customFormat="1">
      <c r="A1427" s="13"/>
      <c r="B1427" s="234"/>
      <c r="C1427" s="235"/>
      <c r="D1427" s="236" t="s">
        <v>220</v>
      </c>
      <c r="E1427" s="237" t="s">
        <v>19</v>
      </c>
      <c r="F1427" s="238" t="s">
        <v>4026</v>
      </c>
      <c r="G1427" s="235"/>
      <c r="H1427" s="237" t="s">
        <v>19</v>
      </c>
      <c r="I1427" s="239"/>
      <c r="J1427" s="235"/>
      <c r="K1427" s="235"/>
      <c r="L1427" s="240"/>
      <c r="M1427" s="241"/>
      <c r="N1427" s="242"/>
      <c r="O1427" s="242"/>
      <c r="P1427" s="242"/>
      <c r="Q1427" s="242"/>
      <c r="R1427" s="242"/>
      <c r="S1427" s="242"/>
      <c r="T1427" s="243"/>
      <c r="U1427" s="13"/>
      <c r="V1427" s="13"/>
      <c r="W1427" s="13"/>
      <c r="X1427" s="13"/>
      <c r="Y1427" s="13"/>
      <c r="Z1427" s="13"/>
      <c r="AA1427" s="13"/>
      <c r="AB1427" s="13"/>
      <c r="AC1427" s="13"/>
      <c r="AD1427" s="13"/>
      <c r="AE1427" s="13"/>
      <c r="AT1427" s="244" t="s">
        <v>220</v>
      </c>
      <c r="AU1427" s="244" t="s">
        <v>81</v>
      </c>
      <c r="AV1427" s="13" t="s">
        <v>79</v>
      </c>
      <c r="AW1427" s="13" t="s">
        <v>32</v>
      </c>
      <c r="AX1427" s="13" t="s">
        <v>71</v>
      </c>
      <c r="AY1427" s="244" t="s">
        <v>209</v>
      </c>
    </row>
    <row r="1428" s="13" customFormat="1">
      <c r="A1428" s="13"/>
      <c r="B1428" s="234"/>
      <c r="C1428" s="235"/>
      <c r="D1428" s="236" t="s">
        <v>220</v>
      </c>
      <c r="E1428" s="237" t="s">
        <v>19</v>
      </c>
      <c r="F1428" s="238" t="s">
        <v>4450</v>
      </c>
      <c r="G1428" s="235"/>
      <c r="H1428" s="237" t="s">
        <v>19</v>
      </c>
      <c r="I1428" s="239"/>
      <c r="J1428" s="235"/>
      <c r="K1428" s="235"/>
      <c r="L1428" s="240"/>
      <c r="M1428" s="241"/>
      <c r="N1428" s="242"/>
      <c r="O1428" s="242"/>
      <c r="P1428" s="242"/>
      <c r="Q1428" s="242"/>
      <c r="R1428" s="242"/>
      <c r="S1428" s="242"/>
      <c r="T1428" s="243"/>
      <c r="U1428" s="13"/>
      <c r="V1428" s="13"/>
      <c r="W1428" s="13"/>
      <c r="X1428" s="13"/>
      <c r="Y1428" s="13"/>
      <c r="Z1428" s="13"/>
      <c r="AA1428" s="13"/>
      <c r="AB1428" s="13"/>
      <c r="AC1428" s="13"/>
      <c r="AD1428" s="13"/>
      <c r="AE1428" s="13"/>
      <c r="AT1428" s="244" t="s">
        <v>220</v>
      </c>
      <c r="AU1428" s="244" t="s">
        <v>81</v>
      </c>
      <c r="AV1428" s="13" t="s">
        <v>79</v>
      </c>
      <c r="AW1428" s="13" t="s">
        <v>32</v>
      </c>
      <c r="AX1428" s="13" t="s">
        <v>71</v>
      </c>
      <c r="AY1428" s="244" t="s">
        <v>209</v>
      </c>
    </row>
    <row r="1429" s="13" customFormat="1">
      <c r="A1429" s="13"/>
      <c r="B1429" s="234"/>
      <c r="C1429" s="235"/>
      <c r="D1429" s="236" t="s">
        <v>220</v>
      </c>
      <c r="E1429" s="237" t="s">
        <v>19</v>
      </c>
      <c r="F1429" s="238" t="s">
        <v>4451</v>
      </c>
      <c r="G1429" s="235"/>
      <c r="H1429" s="237" t="s">
        <v>19</v>
      </c>
      <c r="I1429" s="239"/>
      <c r="J1429" s="235"/>
      <c r="K1429" s="235"/>
      <c r="L1429" s="240"/>
      <c r="M1429" s="241"/>
      <c r="N1429" s="242"/>
      <c r="O1429" s="242"/>
      <c r="P1429" s="242"/>
      <c r="Q1429" s="242"/>
      <c r="R1429" s="242"/>
      <c r="S1429" s="242"/>
      <c r="T1429" s="243"/>
      <c r="U1429" s="13"/>
      <c r="V1429" s="13"/>
      <c r="W1429" s="13"/>
      <c r="X1429" s="13"/>
      <c r="Y1429" s="13"/>
      <c r="Z1429" s="13"/>
      <c r="AA1429" s="13"/>
      <c r="AB1429" s="13"/>
      <c r="AC1429" s="13"/>
      <c r="AD1429" s="13"/>
      <c r="AE1429" s="13"/>
      <c r="AT1429" s="244" t="s">
        <v>220</v>
      </c>
      <c r="AU1429" s="244" t="s">
        <v>81</v>
      </c>
      <c r="AV1429" s="13" t="s">
        <v>79</v>
      </c>
      <c r="AW1429" s="13" t="s">
        <v>32</v>
      </c>
      <c r="AX1429" s="13" t="s">
        <v>71</v>
      </c>
      <c r="AY1429" s="244" t="s">
        <v>209</v>
      </c>
    </row>
    <row r="1430" s="14" customFormat="1">
      <c r="A1430" s="14"/>
      <c r="B1430" s="245"/>
      <c r="C1430" s="246"/>
      <c r="D1430" s="236" t="s">
        <v>220</v>
      </c>
      <c r="E1430" s="247" t="s">
        <v>19</v>
      </c>
      <c r="F1430" s="248" t="s">
        <v>4473</v>
      </c>
      <c r="G1430" s="246"/>
      <c r="H1430" s="249">
        <v>0.084000000000000005</v>
      </c>
      <c r="I1430" s="250"/>
      <c r="J1430" s="246"/>
      <c r="K1430" s="246"/>
      <c r="L1430" s="251"/>
      <c r="M1430" s="252"/>
      <c r="N1430" s="253"/>
      <c r="O1430" s="253"/>
      <c r="P1430" s="253"/>
      <c r="Q1430" s="253"/>
      <c r="R1430" s="253"/>
      <c r="S1430" s="253"/>
      <c r="T1430" s="254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T1430" s="255" t="s">
        <v>220</v>
      </c>
      <c r="AU1430" s="255" t="s">
        <v>81</v>
      </c>
      <c r="AV1430" s="14" t="s">
        <v>81</v>
      </c>
      <c r="AW1430" s="14" t="s">
        <v>32</v>
      </c>
      <c r="AX1430" s="14" t="s">
        <v>79</v>
      </c>
      <c r="AY1430" s="255" t="s">
        <v>209</v>
      </c>
    </row>
    <row r="1431" s="2" customFormat="1" ht="24.15" customHeight="1">
      <c r="A1431" s="41"/>
      <c r="B1431" s="42"/>
      <c r="C1431" s="216" t="s">
        <v>4474</v>
      </c>
      <c r="D1431" s="216" t="s">
        <v>211</v>
      </c>
      <c r="E1431" s="217" t="s">
        <v>4475</v>
      </c>
      <c r="F1431" s="218" t="s">
        <v>4476</v>
      </c>
      <c r="G1431" s="219" t="s">
        <v>659</v>
      </c>
      <c r="H1431" s="220">
        <v>0.18099999999999999</v>
      </c>
      <c r="I1431" s="221"/>
      <c r="J1431" s="222">
        <f>ROUND(I1431*H1431,2)</f>
        <v>0</v>
      </c>
      <c r="K1431" s="218" t="s">
        <v>215</v>
      </c>
      <c r="L1431" s="47"/>
      <c r="M1431" s="223" t="s">
        <v>19</v>
      </c>
      <c r="N1431" s="224" t="s">
        <v>42</v>
      </c>
      <c r="O1431" s="87"/>
      <c r="P1431" s="225">
        <f>O1431*H1431</f>
        <v>0</v>
      </c>
      <c r="Q1431" s="225">
        <v>0</v>
      </c>
      <c r="R1431" s="225">
        <f>Q1431*H1431</f>
        <v>0</v>
      </c>
      <c r="S1431" s="225">
        <v>0</v>
      </c>
      <c r="T1431" s="226">
        <f>S1431*H1431</f>
        <v>0</v>
      </c>
      <c r="U1431" s="41"/>
      <c r="V1431" s="41"/>
      <c r="W1431" s="41"/>
      <c r="X1431" s="41"/>
      <c r="Y1431" s="41"/>
      <c r="Z1431" s="41"/>
      <c r="AA1431" s="41"/>
      <c r="AB1431" s="41"/>
      <c r="AC1431" s="41"/>
      <c r="AD1431" s="41"/>
      <c r="AE1431" s="41"/>
      <c r="AR1431" s="227" t="s">
        <v>304</v>
      </c>
      <c r="AT1431" s="227" t="s">
        <v>211</v>
      </c>
      <c r="AU1431" s="227" t="s">
        <v>81</v>
      </c>
      <c r="AY1431" s="20" t="s">
        <v>209</v>
      </c>
      <c r="BE1431" s="228">
        <f>IF(N1431="základní",J1431,0)</f>
        <v>0</v>
      </c>
      <c r="BF1431" s="228">
        <f>IF(N1431="snížená",J1431,0)</f>
        <v>0</v>
      </c>
      <c r="BG1431" s="228">
        <f>IF(N1431="zákl. přenesená",J1431,0)</f>
        <v>0</v>
      </c>
      <c r="BH1431" s="228">
        <f>IF(N1431="sníž. přenesená",J1431,0)</f>
        <v>0</v>
      </c>
      <c r="BI1431" s="228">
        <f>IF(N1431="nulová",J1431,0)</f>
        <v>0</v>
      </c>
      <c r="BJ1431" s="20" t="s">
        <v>79</v>
      </c>
      <c r="BK1431" s="228">
        <f>ROUND(I1431*H1431,2)</f>
        <v>0</v>
      </c>
      <c r="BL1431" s="20" t="s">
        <v>304</v>
      </c>
      <c r="BM1431" s="227" t="s">
        <v>4477</v>
      </c>
    </row>
    <row r="1432" s="2" customFormat="1">
      <c r="A1432" s="41"/>
      <c r="B1432" s="42"/>
      <c r="C1432" s="43"/>
      <c r="D1432" s="229" t="s">
        <v>218</v>
      </c>
      <c r="E1432" s="43"/>
      <c r="F1432" s="230" t="s">
        <v>4478</v>
      </c>
      <c r="G1432" s="43"/>
      <c r="H1432" s="43"/>
      <c r="I1432" s="231"/>
      <c r="J1432" s="43"/>
      <c r="K1432" s="43"/>
      <c r="L1432" s="47"/>
      <c r="M1432" s="232"/>
      <c r="N1432" s="233"/>
      <c r="O1432" s="87"/>
      <c r="P1432" s="87"/>
      <c r="Q1432" s="87"/>
      <c r="R1432" s="87"/>
      <c r="S1432" s="87"/>
      <c r="T1432" s="88"/>
      <c r="U1432" s="41"/>
      <c r="V1432" s="41"/>
      <c r="W1432" s="41"/>
      <c r="X1432" s="41"/>
      <c r="Y1432" s="41"/>
      <c r="Z1432" s="41"/>
      <c r="AA1432" s="41"/>
      <c r="AB1432" s="41"/>
      <c r="AC1432" s="41"/>
      <c r="AD1432" s="41"/>
      <c r="AE1432" s="41"/>
      <c r="AT1432" s="20" t="s">
        <v>218</v>
      </c>
      <c r="AU1432" s="20" t="s">
        <v>81</v>
      </c>
    </row>
    <row r="1433" s="12" customFormat="1" ht="22.8" customHeight="1">
      <c r="A1433" s="12"/>
      <c r="B1433" s="200"/>
      <c r="C1433" s="201"/>
      <c r="D1433" s="202" t="s">
        <v>70</v>
      </c>
      <c r="E1433" s="214" t="s">
        <v>4479</v>
      </c>
      <c r="F1433" s="214" t="s">
        <v>4480</v>
      </c>
      <c r="G1433" s="201"/>
      <c r="H1433" s="201"/>
      <c r="I1433" s="204"/>
      <c r="J1433" s="215">
        <f>BK1433</f>
        <v>0</v>
      </c>
      <c r="K1433" s="201"/>
      <c r="L1433" s="206"/>
      <c r="M1433" s="207"/>
      <c r="N1433" s="208"/>
      <c r="O1433" s="208"/>
      <c r="P1433" s="209">
        <f>SUM(P1434:P1470)</f>
        <v>0</v>
      </c>
      <c r="Q1433" s="208"/>
      <c r="R1433" s="209">
        <f>SUM(R1434:R1470)</f>
        <v>0.18655399999999997</v>
      </c>
      <c r="S1433" s="208"/>
      <c r="T1433" s="210">
        <f>SUM(T1434:T1470)</f>
        <v>0</v>
      </c>
      <c r="U1433" s="12"/>
      <c r="V1433" s="12"/>
      <c r="W1433" s="12"/>
      <c r="X1433" s="12"/>
      <c r="Y1433" s="12"/>
      <c r="Z1433" s="12"/>
      <c r="AA1433" s="12"/>
      <c r="AB1433" s="12"/>
      <c r="AC1433" s="12"/>
      <c r="AD1433" s="12"/>
      <c r="AE1433" s="12"/>
      <c r="AR1433" s="211" t="s">
        <v>81</v>
      </c>
      <c r="AT1433" s="212" t="s">
        <v>70</v>
      </c>
      <c r="AU1433" s="212" t="s">
        <v>79</v>
      </c>
      <c r="AY1433" s="211" t="s">
        <v>209</v>
      </c>
      <c r="BK1433" s="213">
        <f>SUM(BK1434:BK1470)</f>
        <v>0</v>
      </c>
    </row>
    <row r="1434" s="2" customFormat="1" ht="24.15" customHeight="1">
      <c r="A1434" s="41"/>
      <c r="B1434" s="42"/>
      <c r="C1434" s="216" t="s">
        <v>4481</v>
      </c>
      <c r="D1434" s="216" t="s">
        <v>211</v>
      </c>
      <c r="E1434" s="217" t="s">
        <v>4482</v>
      </c>
      <c r="F1434" s="218" t="s">
        <v>4483</v>
      </c>
      <c r="G1434" s="219" t="s">
        <v>299</v>
      </c>
      <c r="H1434" s="220">
        <v>4.9000000000000004</v>
      </c>
      <c r="I1434" s="221"/>
      <c r="J1434" s="222">
        <f>ROUND(I1434*H1434,2)</f>
        <v>0</v>
      </c>
      <c r="K1434" s="218" t="s">
        <v>215</v>
      </c>
      <c r="L1434" s="47"/>
      <c r="M1434" s="223" t="s">
        <v>19</v>
      </c>
      <c r="N1434" s="224" t="s">
        <v>42</v>
      </c>
      <c r="O1434" s="87"/>
      <c r="P1434" s="225">
        <f>O1434*H1434</f>
        <v>0</v>
      </c>
      <c r="Q1434" s="225">
        <v>0.0018500000000000001</v>
      </c>
      <c r="R1434" s="225">
        <f>Q1434*H1434</f>
        <v>0.0090650000000000019</v>
      </c>
      <c r="S1434" s="225">
        <v>0</v>
      </c>
      <c r="T1434" s="226">
        <f>S1434*H1434</f>
        <v>0</v>
      </c>
      <c r="U1434" s="41"/>
      <c r="V1434" s="41"/>
      <c r="W1434" s="41"/>
      <c r="X1434" s="41"/>
      <c r="Y1434" s="41"/>
      <c r="Z1434" s="41"/>
      <c r="AA1434" s="41"/>
      <c r="AB1434" s="41"/>
      <c r="AC1434" s="41"/>
      <c r="AD1434" s="41"/>
      <c r="AE1434" s="41"/>
      <c r="AR1434" s="227" t="s">
        <v>304</v>
      </c>
      <c r="AT1434" s="227" t="s">
        <v>211</v>
      </c>
      <c r="AU1434" s="227" t="s">
        <v>81</v>
      </c>
      <c r="AY1434" s="20" t="s">
        <v>209</v>
      </c>
      <c r="BE1434" s="228">
        <f>IF(N1434="základní",J1434,0)</f>
        <v>0</v>
      </c>
      <c r="BF1434" s="228">
        <f>IF(N1434="snížená",J1434,0)</f>
        <v>0</v>
      </c>
      <c r="BG1434" s="228">
        <f>IF(N1434="zákl. přenesená",J1434,0)</f>
        <v>0</v>
      </c>
      <c r="BH1434" s="228">
        <f>IF(N1434="sníž. přenesená",J1434,0)</f>
        <v>0</v>
      </c>
      <c r="BI1434" s="228">
        <f>IF(N1434="nulová",J1434,0)</f>
        <v>0</v>
      </c>
      <c r="BJ1434" s="20" t="s">
        <v>79</v>
      </c>
      <c r="BK1434" s="228">
        <f>ROUND(I1434*H1434,2)</f>
        <v>0</v>
      </c>
      <c r="BL1434" s="20" t="s">
        <v>304</v>
      </c>
      <c r="BM1434" s="227" t="s">
        <v>4484</v>
      </c>
    </row>
    <row r="1435" s="2" customFormat="1">
      <c r="A1435" s="41"/>
      <c r="B1435" s="42"/>
      <c r="C1435" s="43"/>
      <c r="D1435" s="229" t="s">
        <v>218</v>
      </c>
      <c r="E1435" s="43"/>
      <c r="F1435" s="230" t="s">
        <v>4485</v>
      </c>
      <c r="G1435" s="43"/>
      <c r="H1435" s="43"/>
      <c r="I1435" s="231"/>
      <c r="J1435" s="43"/>
      <c r="K1435" s="43"/>
      <c r="L1435" s="47"/>
      <c r="M1435" s="232"/>
      <c r="N1435" s="233"/>
      <c r="O1435" s="87"/>
      <c r="P1435" s="87"/>
      <c r="Q1435" s="87"/>
      <c r="R1435" s="87"/>
      <c r="S1435" s="87"/>
      <c r="T1435" s="88"/>
      <c r="U1435" s="41"/>
      <c r="V1435" s="41"/>
      <c r="W1435" s="41"/>
      <c r="X1435" s="41"/>
      <c r="Y1435" s="41"/>
      <c r="Z1435" s="41"/>
      <c r="AA1435" s="41"/>
      <c r="AB1435" s="41"/>
      <c r="AC1435" s="41"/>
      <c r="AD1435" s="41"/>
      <c r="AE1435" s="41"/>
      <c r="AT1435" s="20" t="s">
        <v>218</v>
      </c>
      <c r="AU1435" s="20" t="s">
        <v>81</v>
      </c>
    </row>
    <row r="1436" s="13" customFormat="1">
      <c r="A1436" s="13"/>
      <c r="B1436" s="234"/>
      <c r="C1436" s="235"/>
      <c r="D1436" s="236" t="s">
        <v>220</v>
      </c>
      <c r="E1436" s="237" t="s">
        <v>19</v>
      </c>
      <c r="F1436" s="238" t="s">
        <v>4332</v>
      </c>
      <c r="G1436" s="235"/>
      <c r="H1436" s="237" t="s">
        <v>19</v>
      </c>
      <c r="I1436" s="239"/>
      <c r="J1436" s="235"/>
      <c r="K1436" s="235"/>
      <c r="L1436" s="240"/>
      <c r="M1436" s="241"/>
      <c r="N1436" s="242"/>
      <c r="O1436" s="242"/>
      <c r="P1436" s="242"/>
      <c r="Q1436" s="242"/>
      <c r="R1436" s="242"/>
      <c r="S1436" s="242"/>
      <c r="T1436" s="243"/>
      <c r="U1436" s="13"/>
      <c r="V1436" s="13"/>
      <c r="W1436" s="13"/>
      <c r="X1436" s="13"/>
      <c r="Y1436" s="13"/>
      <c r="Z1436" s="13"/>
      <c r="AA1436" s="13"/>
      <c r="AB1436" s="13"/>
      <c r="AC1436" s="13"/>
      <c r="AD1436" s="13"/>
      <c r="AE1436" s="13"/>
      <c r="AT1436" s="244" t="s">
        <v>220</v>
      </c>
      <c r="AU1436" s="244" t="s">
        <v>81</v>
      </c>
      <c r="AV1436" s="13" t="s">
        <v>79</v>
      </c>
      <c r="AW1436" s="13" t="s">
        <v>32</v>
      </c>
      <c r="AX1436" s="13" t="s">
        <v>71</v>
      </c>
      <c r="AY1436" s="244" t="s">
        <v>209</v>
      </c>
    </row>
    <row r="1437" s="13" customFormat="1">
      <c r="A1437" s="13"/>
      <c r="B1437" s="234"/>
      <c r="C1437" s="235"/>
      <c r="D1437" s="236" t="s">
        <v>220</v>
      </c>
      <c r="E1437" s="237" t="s">
        <v>19</v>
      </c>
      <c r="F1437" s="238" t="s">
        <v>4486</v>
      </c>
      <c r="G1437" s="235"/>
      <c r="H1437" s="237" t="s">
        <v>19</v>
      </c>
      <c r="I1437" s="239"/>
      <c r="J1437" s="235"/>
      <c r="K1437" s="235"/>
      <c r="L1437" s="240"/>
      <c r="M1437" s="241"/>
      <c r="N1437" s="242"/>
      <c r="O1437" s="242"/>
      <c r="P1437" s="242"/>
      <c r="Q1437" s="242"/>
      <c r="R1437" s="242"/>
      <c r="S1437" s="242"/>
      <c r="T1437" s="243"/>
      <c r="U1437" s="13"/>
      <c r="V1437" s="13"/>
      <c r="W1437" s="13"/>
      <c r="X1437" s="13"/>
      <c r="Y1437" s="13"/>
      <c r="Z1437" s="13"/>
      <c r="AA1437" s="13"/>
      <c r="AB1437" s="13"/>
      <c r="AC1437" s="13"/>
      <c r="AD1437" s="13"/>
      <c r="AE1437" s="13"/>
      <c r="AT1437" s="244" t="s">
        <v>220</v>
      </c>
      <c r="AU1437" s="244" t="s">
        <v>81</v>
      </c>
      <c r="AV1437" s="13" t="s">
        <v>79</v>
      </c>
      <c r="AW1437" s="13" t="s">
        <v>32</v>
      </c>
      <c r="AX1437" s="13" t="s">
        <v>71</v>
      </c>
      <c r="AY1437" s="244" t="s">
        <v>209</v>
      </c>
    </row>
    <row r="1438" s="14" customFormat="1">
      <c r="A1438" s="14"/>
      <c r="B1438" s="245"/>
      <c r="C1438" s="246"/>
      <c r="D1438" s="236" t="s">
        <v>220</v>
      </c>
      <c r="E1438" s="247" t="s">
        <v>19</v>
      </c>
      <c r="F1438" s="248" t="s">
        <v>4487</v>
      </c>
      <c r="G1438" s="246"/>
      <c r="H1438" s="249">
        <v>4.9000000000000004</v>
      </c>
      <c r="I1438" s="250"/>
      <c r="J1438" s="246"/>
      <c r="K1438" s="246"/>
      <c r="L1438" s="251"/>
      <c r="M1438" s="252"/>
      <c r="N1438" s="253"/>
      <c r="O1438" s="253"/>
      <c r="P1438" s="253"/>
      <c r="Q1438" s="253"/>
      <c r="R1438" s="253"/>
      <c r="S1438" s="253"/>
      <c r="T1438" s="254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T1438" s="255" t="s">
        <v>220</v>
      </c>
      <c r="AU1438" s="255" t="s">
        <v>81</v>
      </c>
      <c r="AV1438" s="14" t="s">
        <v>81</v>
      </c>
      <c r="AW1438" s="14" t="s">
        <v>32</v>
      </c>
      <c r="AX1438" s="14" t="s">
        <v>79</v>
      </c>
      <c r="AY1438" s="255" t="s">
        <v>209</v>
      </c>
    </row>
    <row r="1439" s="2" customFormat="1" ht="24.15" customHeight="1">
      <c r="A1439" s="41"/>
      <c r="B1439" s="42"/>
      <c r="C1439" s="216" t="s">
        <v>4488</v>
      </c>
      <c r="D1439" s="216" t="s">
        <v>211</v>
      </c>
      <c r="E1439" s="217" t="s">
        <v>4489</v>
      </c>
      <c r="F1439" s="218" t="s">
        <v>4490</v>
      </c>
      <c r="G1439" s="219" t="s">
        <v>299</v>
      </c>
      <c r="H1439" s="220">
        <v>4.9000000000000004</v>
      </c>
      <c r="I1439" s="221"/>
      <c r="J1439" s="222">
        <f>ROUND(I1439*H1439,2)</f>
        <v>0</v>
      </c>
      <c r="K1439" s="218" t="s">
        <v>215</v>
      </c>
      <c r="L1439" s="47"/>
      <c r="M1439" s="223" t="s">
        <v>19</v>
      </c>
      <c r="N1439" s="224" t="s">
        <v>42</v>
      </c>
      <c r="O1439" s="87"/>
      <c r="P1439" s="225">
        <f>O1439*H1439</f>
        <v>0</v>
      </c>
      <c r="Q1439" s="225">
        <v>0.0022799999999999999</v>
      </c>
      <c r="R1439" s="225">
        <f>Q1439*H1439</f>
        <v>0.011172</v>
      </c>
      <c r="S1439" s="225">
        <v>0</v>
      </c>
      <c r="T1439" s="226">
        <f>S1439*H1439</f>
        <v>0</v>
      </c>
      <c r="U1439" s="41"/>
      <c r="V1439" s="41"/>
      <c r="W1439" s="41"/>
      <c r="X1439" s="41"/>
      <c r="Y1439" s="41"/>
      <c r="Z1439" s="41"/>
      <c r="AA1439" s="41"/>
      <c r="AB1439" s="41"/>
      <c r="AC1439" s="41"/>
      <c r="AD1439" s="41"/>
      <c r="AE1439" s="41"/>
      <c r="AR1439" s="227" t="s">
        <v>304</v>
      </c>
      <c r="AT1439" s="227" t="s">
        <v>211</v>
      </c>
      <c r="AU1439" s="227" t="s">
        <v>81</v>
      </c>
      <c r="AY1439" s="20" t="s">
        <v>209</v>
      </c>
      <c r="BE1439" s="228">
        <f>IF(N1439="základní",J1439,0)</f>
        <v>0</v>
      </c>
      <c r="BF1439" s="228">
        <f>IF(N1439="snížená",J1439,0)</f>
        <v>0</v>
      </c>
      <c r="BG1439" s="228">
        <f>IF(N1439="zákl. přenesená",J1439,0)</f>
        <v>0</v>
      </c>
      <c r="BH1439" s="228">
        <f>IF(N1439="sníž. přenesená",J1439,0)</f>
        <v>0</v>
      </c>
      <c r="BI1439" s="228">
        <f>IF(N1439="nulová",J1439,0)</f>
        <v>0</v>
      </c>
      <c r="BJ1439" s="20" t="s">
        <v>79</v>
      </c>
      <c r="BK1439" s="228">
        <f>ROUND(I1439*H1439,2)</f>
        <v>0</v>
      </c>
      <c r="BL1439" s="20" t="s">
        <v>304</v>
      </c>
      <c r="BM1439" s="227" t="s">
        <v>4491</v>
      </c>
    </row>
    <row r="1440" s="2" customFormat="1">
      <c r="A1440" s="41"/>
      <c r="B1440" s="42"/>
      <c r="C1440" s="43"/>
      <c r="D1440" s="229" t="s">
        <v>218</v>
      </c>
      <c r="E1440" s="43"/>
      <c r="F1440" s="230" t="s">
        <v>4492</v>
      </c>
      <c r="G1440" s="43"/>
      <c r="H1440" s="43"/>
      <c r="I1440" s="231"/>
      <c r="J1440" s="43"/>
      <c r="K1440" s="43"/>
      <c r="L1440" s="47"/>
      <c r="M1440" s="232"/>
      <c r="N1440" s="233"/>
      <c r="O1440" s="87"/>
      <c r="P1440" s="87"/>
      <c r="Q1440" s="87"/>
      <c r="R1440" s="87"/>
      <c r="S1440" s="87"/>
      <c r="T1440" s="88"/>
      <c r="U1440" s="41"/>
      <c r="V1440" s="41"/>
      <c r="W1440" s="41"/>
      <c r="X1440" s="41"/>
      <c r="Y1440" s="41"/>
      <c r="Z1440" s="41"/>
      <c r="AA1440" s="41"/>
      <c r="AB1440" s="41"/>
      <c r="AC1440" s="41"/>
      <c r="AD1440" s="41"/>
      <c r="AE1440" s="41"/>
      <c r="AT1440" s="20" t="s">
        <v>218</v>
      </c>
      <c r="AU1440" s="20" t="s">
        <v>81</v>
      </c>
    </row>
    <row r="1441" s="13" customFormat="1">
      <c r="A1441" s="13"/>
      <c r="B1441" s="234"/>
      <c r="C1441" s="235"/>
      <c r="D1441" s="236" t="s">
        <v>220</v>
      </c>
      <c r="E1441" s="237" t="s">
        <v>19</v>
      </c>
      <c r="F1441" s="238" t="s">
        <v>4332</v>
      </c>
      <c r="G1441" s="235"/>
      <c r="H1441" s="237" t="s">
        <v>19</v>
      </c>
      <c r="I1441" s="239"/>
      <c r="J1441" s="235"/>
      <c r="K1441" s="235"/>
      <c r="L1441" s="240"/>
      <c r="M1441" s="241"/>
      <c r="N1441" s="242"/>
      <c r="O1441" s="242"/>
      <c r="P1441" s="242"/>
      <c r="Q1441" s="242"/>
      <c r="R1441" s="242"/>
      <c r="S1441" s="242"/>
      <c r="T1441" s="243"/>
      <c r="U1441" s="13"/>
      <c r="V1441" s="13"/>
      <c r="W1441" s="13"/>
      <c r="X1441" s="13"/>
      <c r="Y1441" s="13"/>
      <c r="Z1441" s="13"/>
      <c r="AA1441" s="13"/>
      <c r="AB1441" s="13"/>
      <c r="AC1441" s="13"/>
      <c r="AD1441" s="13"/>
      <c r="AE1441" s="13"/>
      <c r="AT1441" s="244" t="s">
        <v>220</v>
      </c>
      <c r="AU1441" s="244" t="s">
        <v>81</v>
      </c>
      <c r="AV1441" s="13" t="s">
        <v>79</v>
      </c>
      <c r="AW1441" s="13" t="s">
        <v>32</v>
      </c>
      <c r="AX1441" s="13" t="s">
        <v>71</v>
      </c>
      <c r="AY1441" s="244" t="s">
        <v>209</v>
      </c>
    </row>
    <row r="1442" s="13" customFormat="1">
      <c r="A1442" s="13"/>
      <c r="B1442" s="234"/>
      <c r="C1442" s="235"/>
      <c r="D1442" s="236" t="s">
        <v>220</v>
      </c>
      <c r="E1442" s="237" t="s">
        <v>19</v>
      </c>
      <c r="F1442" s="238" t="s">
        <v>4493</v>
      </c>
      <c r="G1442" s="235"/>
      <c r="H1442" s="237" t="s">
        <v>19</v>
      </c>
      <c r="I1442" s="239"/>
      <c r="J1442" s="235"/>
      <c r="K1442" s="235"/>
      <c r="L1442" s="240"/>
      <c r="M1442" s="241"/>
      <c r="N1442" s="242"/>
      <c r="O1442" s="242"/>
      <c r="P1442" s="242"/>
      <c r="Q1442" s="242"/>
      <c r="R1442" s="242"/>
      <c r="S1442" s="242"/>
      <c r="T1442" s="243"/>
      <c r="U1442" s="13"/>
      <c r="V1442" s="13"/>
      <c r="W1442" s="13"/>
      <c r="X1442" s="13"/>
      <c r="Y1442" s="13"/>
      <c r="Z1442" s="13"/>
      <c r="AA1442" s="13"/>
      <c r="AB1442" s="13"/>
      <c r="AC1442" s="13"/>
      <c r="AD1442" s="13"/>
      <c r="AE1442" s="13"/>
      <c r="AT1442" s="244" t="s">
        <v>220</v>
      </c>
      <c r="AU1442" s="244" t="s">
        <v>81</v>
      </c>
      <c r="AV1442" s="13" t="s">
        <v>79</v>
      </c>
      <c r="AW1442" s="13" t="s">
        <v>32</v>
      </c>
      <c r="AX1442" s="13" t="s">
        <v>71</v>
      </c>
      <c r="AY1442" s="244" t="s">
        <v>209</v>
      </c>
    </row>
    <row r="1443" s="14" customFormat="1">
      <c r="A1443" s="14"/>
      <c r="B1443" s="245"/>
      <c r="C1443" s="246"/>
      <c r="D1443" s="236" t="s">
        <v>220</v>
      </c>
      <c r="E1443" s="247" t="s">
        <v>19</v>
      </c>
      <c r="F1443" s="248" t="s">
        <v>4487</v>
      </c>
      <c r="G1443" s="246"/>
      <c r="H1443" s="249">
        <v>4.9000000000000004</v>
      </c>
      <c r="I1443" s="250"/>
      <c r="J1443" s="246"/>
      <c r="K1443" s="246"/>
      <c r="L1443" s="251"/>
      <c r="M1443" s="252"/>
      <c r="N1443" s="253"/>
      <c r="O1443" s="253"/>
      <c r="P1443" s="253"/>
      <c r="Q1443" s="253"/>
      <c r="R1443" s="253"/>
      <c r="S1443" s="253"/>
      <c r="T1443" s="254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T1443" s="255" t="s">
        <v>220</v>
      </c>
      <c r="AU1443" s="255" t="s">
        <v>81</v>
      </c>
      <c r="AV1443" s="14" t="s">
        <v>81</v>
      </c>
      <c r="AW1443" s="14" t="s">
        <v>32</v>
      </c>
      <c r="AX1443" s="14" t="s">
        <v>79</v>
      </c>
      <c r="AY1443" s="255" t="s">
        <v>209</v>
      </c>
    </row>
    <row r="1444" s="2" customFormat="1" ht="24.15" customHeight="1">
      <c r="A1444" s="41"/>
      <c r="B1444" s="42"/>
      <c r="C1444" s="216" t="s">
        <v>4494</v>
      </c>
      <c r="D1444" s="216" t="s">
        <v>211</v>
      </c>
      <c r="E1444" s="217" t="s">
        <v>4495</v>
      </c>
      <c r="F1444" s="218" t="s">
        <v>4496</v>
      </c>
      <c r="G1444" s="219" t="s">
        <v>299</v>
      </c>
      <c r="H1444" s="220">
        <v>27.899999999999999</v>
      </c>
      <c r="I1444" s="221"/>
      <c r="J1444" s="222">
        <f>ROUND(I1444*H1444,2)</f>
        <v>0</v>
      </c>
      <c r="K1444" s="218" t="s">
        <v>215</v>
      </c>
      <c r="L1444" s="47"/>
      <c r="M1444" s="223" t="s">
        <v>19</v>
      </c>
      <c r="N1444" s="224" t="s">
        <v>42</v>
      </c>
      <c r="O1444" s="87"/>
      <c r="P1444" s="225">
        <f>O1444*H1444</f>
        <v>0</v>
      </c>
      <c r="Q1444" s="225">
        <v>0.00297</v>
      </c>
      <c r="R1444" s="225">
        <f>Q1444*H1444</f>
        <v>0.082862999999999992</v>
      </c>
      <c r="S1444" s="225">
        <v>0</v>
      </c>
      <c r="T1444" s="226">
        <f>S1444*H1444</f>
        <v>0</v>
      </c>
      <c r="U1444" s="41"/>
      <c r="V1444" s="41"/>
      <c r="W1444" s="41"/>
      <c r="X1444" s="41"/>
      <c r="Y1444" s="41"/>
      <c r="Z1444" s="41"/>
      <c r="AA1444" s="41"/>
      <c r="AB1444" s="41"/>
      <c r="AC1444" s="41"/>
      <c r="AD1444" s="41"/>
      <c r="AE1444" s="41"/>
      <c r="AR1444" s="227" t="s">
        <v>304</v>
      </c>
      <c r="AT1444" s="227" t="s">
        <v>211</v>
      </c>
      <c r="AU1444" s="227" t="s">
        <v>81</v>
      </c>
      <c r="AY1444" s="20" t="s">
        <v>209</v>
      </c>
      <c r="BE1444" s="228">
        <f>IF(N1444="základní",J1444,0)</f>
        <v>0</v>
      </c>
      <c r="BF1444" s="228">
        <f>IF(N1444="snížená",J1444,0)</f>
        <v>0</v>
      </c>
      <c r="BG1444" s="228">
        <f>IF(N1444="zákl. přenesená",J1444,0)</f>
        <v>0</v>
      </c>
      <c r="BH1444" s="228">
        <f>IF(N1444="sníž. přenesená",J1444,0)</f>
        <v>0</v>
      </c>
      <c r="BI1444" s="228">
        <f>IF(N1444="nulová",J1444,0)</f>
        <v>0</v>
      </c>
      <c r="BJ1444" s="20" t="s">
        <v>79</v>
      </c>
      <c r="BK1444" s="228">
        <f>ROUND(I1444*H1444,2)</f>
        <v>0</v>
      </c>
      <c r="BL1444" s="20" t="s">
        <v>304</v>
      </c>
      <c r="BM1444" s="227" t="s">
        <v>4497</v>
      </c>
    </row>
    <row r="1445" s="2" customFormat="1">
      <c r="A1445" s="41"/>
      <c r="B1445" s="42"/>
      <c r="C1445" s="43"/>
      <c r="D1445" s="229" t="s">
        <v>218</v>
      </c>
      <c r="E1445" s="43"/>
      <c r="F1445" s="230" t="s">
        <v>4498</v>
      </c>
      <c r="G1445" s="43"/>
      <c r="H1445" s="43"/>
      <c r="I1445" s="231"/>
      <c r="J1445" s="43"/>
      <c r="K1445" s="43"/>
      <c r="L1445" s="47"/>
      <c r="M1445" s="232"/>
      <c r="N1445" s="233"/>
      <c r="O1445" s="87"/>
      <c r="P1445" s="87"/>
      <c r="Q1445" s="87"/>
      <c r="R1445" s="87"/>
      <c r="S1445" s="87"/>
      <c r="T1445" s="88"/>
      <c r="U1445" s="41"/>
      <c r="V1445" s="41"/>
      <c r="W1445" s="41"/>
      <c r="X1445" s="41"/>
      <c r="Y1445" s="41"/>
      <c r="Z1445" s="41"/>
      <c r="AA1445" s="41"/>
      <c r="AB1445" s="41"/>
      <c r="AC1445" s="41"/>
      <c r="AD1445" s="41"/>
      <c r="AE1445" s="41"/>
      <c r="AT1445" s="20" t="s">
        <v>218</v>
      </c>
      <c r="AU1445" s="20" t="s">
        <v>81</v>
      </c>
    </row>
    <row r="1446" s="13" customFormat="1">
      <c r="A1446" s="13"/>
      <c r="B1446" s="234"/>
      <c r="C1446" s="235"/>
      <c r="D1446" s="236" t="s">
        <v>220</v>
      </c>
      <c r="E1446" s="237" t="s">
        <v>19</v>
      </c>
      <c r="F1446" s="238" t="s">
        <v>4332</v>
      </c>
      <c r="G1446" s="235"/>
      <c r="H1446" s="237" t="s">
        <v>19</v>
      </c>
      <c r="I1446" s="239"/>
      <c r="J1446" s="235"/>
      <c r="K1446" s="235"/>
      <c r="L1446" s="240"/>
      <c r="M1446" s="241"/>
      <c r="N1446" s="242"/>
      <c r="O1446" s="242"/>
      <c r="P1446" s="242"/>
      <c r="Q1446" s="242"/>
      <c r="R1446" s="242"/>
      <c r="S1446" s="242"/>
      <c r="T1446" s="243"/>
      <c r="U1446" s="13"/>
      <c r="V1446" s="13"/>
      <c r="W1446" s="13"/>
      <c r="X1446" s="13"/>
      <c r="Y1446" s="13"/>
      <c r="Z1446" s="13"/>
      <c r="AA1446" s="13"/>
      <c r="AB1446" s="13"/>
      <c r="AC1446" s="13"/>
      <c r="AD1446" s="13"/>
      <c r="AE1446" s="13"/>
      <c r="AT1446" s="244" t="s">
        <v>220</v>
      </c>
      <c r="AU1446" s="244" t="s">
        <v>81</v>
      </c>
      <c r="AV1446" s="13" t="s">
        <v>79</v>
      </c>
      <c r="AW1446" s="13" t="s">
        <v>32</v>
      </c>
      <c r="AX1446" s="13" t="s">
        <v>71</v>
      </c>
      <c r="AY1446" s="244" t="s">
        <v>209</v>
      </c>
    </row>
    <row r="1447" s="13" customFormat="1">
      <c r="A1447" s="13"/>
      <c r="B1447" s="234"/>
      <c r="C1447" s="235"/>
      <c r="D1447" s="236" t="s">
        <v>220</v>
      </c>
      <c r="E1447" s="237" t="s">
        <v>19</v>
      </c>
      <c r="F1447" s="238" t="s">
        <v>4499</v>
      </c>
      <c r="G1447" s="235"/>
      <c r="H1447" s="237" t="s">
        <v>19</v>
      </c>
      <c r="I1447" s="239"/>
      <c r="J1447" s="235"/>
      <c r="K1447" s="235"/>
      <c r="L1447" s="240"/>
      <c r="M1447" s="241"/>
      <c r="N1447" s="242"/>
      <c r="O1447" s="242"/>
      <c r="P1447" s="242"/>
      <c r="Q1447" s="242"/>
      <c r="R1447" s="242"/>
      <c r="S1447" s="242"/>
      <c r="T1447" s="243"/>
      <c r="U1447" s="13"/>
      <c r="V1447" s="13"/>
      <c r="W1447" s="13"/>
      <c r="X1447" s="13"/>
      <c r="Y1447" s="13"/>
      <c r="Z1447" s="13"/>
      <c r="AA1447" s="13"/>
      <c r="AB1447" s="13"/>
      <c r="AC1447" s="13"/>
      <c r="AD1447" s="13"/>
      <c r="AE1447" s="13"/>
      <c r="AT1447" s="244" t="s">
        <v>220</v>
      </c>
      <c r="AU1447" s="244" t="s">
        <v>81</v>
      </c>
      <c r="AV1447" s="13" t="s">
        <v>79</v>
      </c>
      <c r="AW1447" s="13" t="s">
        <v>32</v>
      </c>
      <c r="AX1447" s="13" t="s">
        <v>71</v>
      </c>
      <c r="AY1447" s="244" t="s">
        <v>209</v>
      </c>
    </row>
    <row r="1448" s="14" customFormat="1">
      <c r="A1448" s="14"/>
      <c r="B1448" s="245"/>
      <c r="C1448" s="246"/>
      <c r="D1448" s="236" t="s">
        <v>220</v>
      </c>
      <c r="E1448" s="247" t="s">
        <v>19</v>
      </c>
      <c r="F1448" s="248" t="s">
        <v>4500</v>
      </c>
      <c r="G1448" s="246"/>
      <c r="H1448" s="249">
        <v>27.899999999999999</v>
      </c>
      <c r="I1448" s="250"/>
      <c r="J1448" s="246"/>
      <c r="K1448" s="246"/>
      <c r="L1448" s="251"/>
      <c r="M1448" s="252"/>
      <c r="N1448" s="253"/>
      <c r="O1448" s="253"/>
      <c r="P1448" s="253"/>
      <c r="Q1448" s="253"/>
      <c r="R1448" s="253"/>
      <c r="S1448" s="253"/>
      <c r="T1448" s="254"/>
      <c r="U1448" s="14"/>
      <c r="V1448" s="14"/>
      <c r="W1448" s="14"/>
      <c r="X1448" s="14"/>
      <c r="Y1448" s="14"/>
      <c r="Z1448" s="14"/>
      <c r="AA1448" s="14"/>
      <c r="AB1448" s="14"/>
      <c r="AC1448" s="14"/>
      <c r="AD1448" s="14"/>
      <c r="AE1448" s="14"/>
      <c r="AT1448" s="255" t="s">
        <v>220</v>
      </c>
      <c r="AU1448" s="255" t="s">
        <v>81</v>
      </c>
      <c r="AV1448" s="14" t="s">
        <v>81</v>
      </c>
      <c r="AW1448" s="14" t="s">
        <v>32</v>
      </c>
      <c r="AX1448" s="14" t="s">
        <v>79</v>
      </c>
      <c r="AY1448" s="255" t="s">
        <v>209</v>
      </c>
    </row>
    <row r="1449" s="2" customFormat="1" ht="24.15" customHeight="1">
      <c r="A1449" s="41"/>
      <c r="B1449" s="42"/>
      <c r="C1449" s="216" t="s">
        <v>4501</v>
      </c>
      <c r="D1449" s="216" t="s">
        <v>211</v>
      </c>
      <c r="E1449" s="217" t="s">
        <v>4502</v>
      </c>
      <c r="F1449" s="218" t="s">
        <v>4503</v>
      </c>
      <c r="G1449" s="219" t="s">
        <v>299</v>
      </c>
      <c r="H1449" s="220">
        <v>11.5</v>
      </c>
      <c r="I1449" s="221"/>
      <c r="J1449" s="222">
        <f>ROUND(I1449*H1449,2)</f>
        <v>0</v>
      </c>
      <c r="K1449" s="218" t="s">
        <v>215</v>
      </c>
      <c r="L1449" s="47"/>
      <c r="M1449" s="223" t="s">
        <v>19</v>
      </c>
      <c r="N1449" s="224" t="s">
        <v>42</v>
      </c>
      <c r="O1449" s="87"/>
      <c r="P1449" s="225">
        <f>O1449*H1449</f>
        <v>0</v>
      </c>
      <c r="Q1449" s="225">
        <v>0.0058399999999999997</v>
      </c>
      <c r="R1449" s="225">
        <f>Q1449*H1449</f>
        <v>0.067159999999999997</v>
      </c>
      <c r="S1449" s="225">
        <v>0</v>
      </c>
      <c r="T1449" s="226">
        <f>S1449*H1449</f>
        <v>0</v>
      </c>
      <c r="U1449" s="41"/>
      <c r="V1449" s="41"/>
      <c r="W1449" s="41"/>
      <c r="X1449" s="41"/>
      <c r="Y1449" s="41"/>
      <c r="Z1449" s="41"/>
      <c r="AA1449" s="41"/>
      <c r="AB1449" s="41"/>
      <c r="AC1449" s="41"/>
      <c r="AD1449" s="41"/>
      <c r="AE1449" s="41"/>
      <c r="AR1449" s="227" t="s">
        <v>304</v>
      </c>
      <c r="AT1449" s="227" t="s">
        <v>211</v>
      </c>
      <c r="AU1449" s="227" t="s">
        <v>81</v>
      </c>
      <c r="AY1449" s="20" t="s">
        <v>209</v>
      </c>
      <c r="BE1449" s="228">
        <f>IF(N1449="základní",J1449,0)</f>
        <v>0</v>
      </c>
      <c r="BF1449" s="228">
        <f>IF(N1449="snížená",J1449,0)</f>
        <v>0</v>
      </c>
      <c r="BG1449" s="228">
        <f>IF(N1449="zákl. přenesená",J1449,0)</f>
        <v>0</v>
      </c>
      <c r="BH1449" s="228">
        <f>IF(N1449="sníž. přenesená",J1449,0)</f>
        <v>0</v>
      </c>
      <c r="BI1449" s="228">
        <f>IF(N1449="nulová",J1449,0)</f>
        <v>0</v>
      </c>
      <c r="BJ1449" s="20" t="s">
        <v>79</v>
      </c>
      <c r="BK1449" s="228">
        <f>ROUND(I1449*H1449,2)</f>
        <v>0</v>
      </c>
      <c r="BL1449" s="20" t="s">
        <v>304</v>
      </c>
      <c r="BM1449" s="227" t="s">
        <v>4504</v>
      </c>
    </row>
    <row r="1450" s="2" customFormat="1">
      <c r="A1450" s="41"/>
      <c r="B1450" s="42"/>
      <c r="C1450" s="43"/>
      <c r="D1450" s="229" t="s">
        <v>218</v>
      </c>
      <c r="E1450" s="43"/>
      <c r="F1450" s="230" t="s">
        <v>4505</v>
      </c>
      <c r="G1450" s="43"/>
      <c r="H1450" s="43"/>
      <c r="I1450" s="231"/>
      <c r="J1450" s="43"/>
      <c r="K1450" s="43"/>
      <c r="L1450" s="47"/>
      <c r="M1450" s="232"/>
      <c r="N1450" s="233"/>
      <c r="O1450" s="87"/>
      <c r="P1450" s="87"/>
      <c r="Q1450" s="87"/>
      <c r="R1450" s="87"/>
      <c r="S1450" s="87"/>
      <c r="T1450" s="88"/>
      <c r="U1450" s="41"/>
      <c r="V1450" s="41"/>
      <c r="W1450" s="41"/>
      <c r="X1450" s="41"/>
      <c r="Y1450" s="41"/>
      <c r="Z1450" s="41"/>
      <c r="AA1450" s="41"/>
      <c r="AB1450" s="41"/>
      <c r="AC1450" s="41"/>
      <c r="AD1450" s="41"/>
      <c r="AE1450" s="41"/>
      <c r="AT1450" s="20" t="s">
        <v>218</v>
      </c>
      <c r="AU1450" s="20" t="s">
        <v>81</v>
      </c>
    </row>
    <row r="1451" s="13" customFormat="1">
      <c r="A1451" s="13"/>
      <c r="B1451" s="234"/>
      <c r="C1451" s="235"/>
      <c r="D1451" s="236" t="s">
        <v>220</v>
      </c>
      <c r="E1451" s="237" t="s">
        <v>19</v>
      </c>
      <c r="F1451" s="238" t="s">
        <v>4332</v>
      </c>
      <c r="G1451" s="235"/>
      <c r="H1451" s="237" t="s">
        <v>19</v>
      </c>
      <c r="I1451" s="239"/>
      <c r="J1451" s="235"/>
      <c r="K1451" s="235"/>
      <c r="L1451" s="240"/>
      <c r="M1451" s="241"/>
      <c r="N1451" s="242"/>
      <c r="O1451" s="242"/>
      <c r="P1451" s="242"/>
      <c r="Q1451" s="242"/>
      <c r="R1451" s="242"/>
      <c r="S1451" s="242"/>
      <c r="T1451" s="243"/>
      <c r="U1451" s="13"/>
      <c r="V1451" s="13"/>
      <c r="W1451" s="13"/>
      <c r="X1451" s="13"/>
      <c r="Y1451" s="13"/>
      <c r="Z1451" s="13"/>
      <c r="AA1451" s="13"/>
      <c r="AB1451" s="13"/>
      <c r="AC1451" s="13"/>
      <c r="AD1451" s="13"/>
      <c r="AE1451" s="13"/>
      <c r="AT1451" s="244" t="s">
        <v>220</v>
      </c>
      <c r="AU1451" s="244" t="s">
        <v>81</v>
      </c>
      <c r="AV1451" s="13" t="s">
        <v>79</v>
      </c>
      <c r="AW1451" s="13" t="s">
        <v>32</v>
      </c>
      <c r="AX1451" s="13" t="s">
        <v>71</v>
      </c>
      <c r="AY1451" s="244" t="s">
        <v>209</v>
      </c>
    </row>
    <row r="1452" s="13" customFormat="1">
      <c r="A1452" s="13"/>
      <c r="B1452" s="234"/>
      <c r="C1452" s="235"/>
      <c r="D1452" s="236" t="s">
        <v>220</v>
      </c>
      <c r="E1452" s="237" t="s">
        <v>19</v>
      </c>
      <c r="F1452" s="238" t="s">
        <v>4506</v>
      </c>
      <c r="G1452" s="235"/>
      <c r="H1452" s="237" t="s">
        <v>19</v>
      </c>
      <c r="I1452" s="239"/>
      <c r="J1452" s="235"/>
      <c r="K1452" s="235"/>
      <c r="L1452" s="240"/>
      <c r="M1452" s="241"/>
      <c r="N1452" s="242"/>
      <c r="O1452" s="242"/>
      <c r="P1452" s="242"/>
      <c r="Q1452" s="242"/>
      <c r="R1452" s="242"/>
      <c r="S1452" s="242"/>
      <c r="T1452" s="243"/>
      <c r="U1452" s="13"/>
      <c r="V1452" s="13"/>
      <c r="W1452" s="13"/>
      <c r="X1452" s="13"/>
      <c r="Y1452" s="13"/>
      <c r="Z1452" s="13"/>
      <c r="AA1452" s="13"/>
      <c r="AB1452" s="13"/>
      <c r="AC1452" s="13"/>
      <c r="AD1452" s="13"/>
      <c r="AE1452" s="13"/>
      <c r="AT1452" s="244" t="s">
        <v>220</v>
      </c>
      <c r="AU1452" s="244" t="s">
        <v>81</v>
      </c>
      <c r="AV1452" s="13" t="s">
        <v>79</v>
      </c>
      <c r="AW1452" s="13" t="s">
        <v>32</v>
      </c>
      <c r="AX1452" s="13" t="s">
        <v>71</v>
      </c>
      <c r="AY1452" s="244" t="s">
        <v>209</v>
      </c>
    </row>
    <row r="1453" s="14" customFormat="1">
      <c r="A1453" s="14"/>
      <c r="B1453" s="245"/>
      <c r="C1453" s="246"/>
      <c r="D1453" s="236" t="s">
        <v>220</v>
      </c>
      <c r="E1453" s="247" t="s">
        <v>19</v>
      </c>
      <c r="F1453" s="248" t="s">
        <v>4507</v>
      </c>
      <c r="G1453" s="246"/>
      <c r="H1453" s="249">
        <v>11.5</v>
      </c>
      <c r="I1453" s="250"/>
      <c r="J1453" s="246"/>
      <c r="K1453" s="246"/>
      <c r="L1453" s="251"/>
      <c r="M1453" s="252"/>
      <c r="N1453" s="253"/>
      <c r="O1453" s="253"/>
      <c r="P1453" s="253"/>
      <c r="Q1453" s="253"/>
      <c r="R1453" s="253"/>
      <c r="S1453" s="253"/>
      <c r="T1453" s="254"/>
      <c r="U1453" s="14"/>
      <c r="V1453" s="14"/>
      <c r="W1453" s="14"/>
      <c r="X1453" s="14"/>
      <c r="Y1453" s="14"/>
      <c r="Z1453" s="14"/>
      <c r="AA1453" s="14"/>
      <c r="AB1453" s="14"/>
      <c r="AC1453" s="14"/>
      <c r="AD1453" s="14"/>
      <c r="AE1453" s="14"/>
      <c r="AT1453" s="255" t="s">
        <v>220</v>
      </c>
      <c r="AU1453" s="255" t="s">
        <v>81</v>
      </c>
      <c r="AV1453" s="14" t="s">
        <v>81</v>
      </c>
      <c r="AW1453" s="14" t="s">
        <v>32</v>
      </c>
      <c r="AX1453" s="14" t="s">
        <v>79</v>
      </c>
      <c r="AY1453" s="255" t="s">
        <v>209</v>
      </c>
    </row>
    <row r="1454" s="2" customFormat="1" ht="21.75" customHeight="1">
      <c r="A1454" s="41"/>
      <c r="B1454" s="42"/>
      <c r="C1454" s="216" t="s">
        <v>4508</v>
      </c>
      <c r="D1454" s="216" t="s">
        <v>211</v>
      </c>
      <c r="E1454" s="217" t="s">
        <v>4509</v>
      </c>
      <c r="F1454" s="218" t="s">
        <v>4510</v>
      </c>
      <c r="G1454" s="219" t="s">
        <v>299</v>
      </c>
      <c r="H1454" s="220">
        <v>5</v>
      </c>
      <c r="I1454" s="221"/>
      <c r="J1454" s="222">
        <f>ROUND(I1454*H1454,2)</f>
        <v>0</v>
      </c>
      <c r="K1454" s="218" t="s">
        <v>215</v>
      </c>
      <c r="L1454" s="47"/>
      <c r="M1454" s="223" t="s">
        <v>19</v>
      </c>
      <c r="N1454" s="224" t="s">
        <v>42</v>
      </c>
      <c r="O1454" s="87"/>
      <c r="P1454" s="225">
        <f>O1454*H1454</f>
        <v>0</v>
      </c>
      <c r="Q1454" s="225">
        <v>0.0022799999999999999</v>
      </c>
      <c r="R1454" s="225">
        <f>Q1454*H1454</f>
        <v>0.0114</v>
      </c>
      <c r="S1454" s="225">
        <v>0</v>
      </c>
      <c r="T1454" s="226">
        <f>S1454*H1454</f>
        <v>0</v>
      </c>
      <c r="U1454" s="41"/>
      <c r="V1454" s="41"/>
      <c r="W1454" s="41"/>
      <c r="X1454" s="41"/>
      <c r="Y1454" s="41"/>
      <c r="Z1454" s="41"/>
      <c r="AA1454" s="41"/>
      <c r="AB1454" s="41"/>
      <c r="AC1454" s="41"/>
      <c r="AD1454" s="41"/>
      <c r="AE1454" s="41"/>
      <c r="AR1454" s="227" t="s">
        <v>304</v>
      </c>
      <c r="AT1454" s="227" t="s">
        <v>211</v>
      </c>
      <c r="AU1454" s="227" t="s">
        <v>81</v>
      </c>
      <c r="AY1454" s="20" t="s">
        <v>209</v>
      </c>
      <c r="BE1454" s="228">
        <f>IF(N1454="základní",J1454,0)</f>
        <v>0</v>
      </c>
      <c r="BF1454" s="228">
        <f>IF(N1454="snížená",J1454,0)</f>
        <v>0</v>
      </c>
      <c r="BG1454" s="228">
        <f>IF(N1454="zákl. přenesená",J1454,0)</f>
        <v>0</v>
      </c>
      <c r="BH1454" s="228">
        <f>IF(N1454="sníž. přenesená",J1454,0)</f>
        <v>0</v>
      </c>
      <c r="BI1454" s="228">
        <f>IF(N1454="nulová",J1454,0)</f>
        <v>0</v>
      </c>
      <c r="BJ1454" s="20" t="s">
        <v>79</v>
      </c>
      <c r="BK1454" s="228">
        <f>ROUND(I1454*H1454,2)</f>
        <v>0</v>
      </c>
      <c r="BL1454" s="20" t="s">
        <v>304</v>
      </c>
      <c r="BM1454" s="227" t="s">
        <v>4511</v>
      </c>
    </row>
    <row r="1455" s="2" customFormat="1">
      <c r="A1455" s="41"/>
      <c r="B1455" s="42"/>
      <c r="C1455" s="43"/>
      <c r="D1455" s="229" t="s">
        <v>218</v>
      </c>
      <c r="E1455" s="43"/>
      <c r="F1455" s="230" t="s">
        <v>4512</v>
      </c>
      <c r="G1455" s="43"/>
      <c r="H1455" s="43"/>
      <c r="I1455" s="231"/>
      <c r="J1455" s="43"/>
      <c r="K1455" s="43"/>
      <c r="L1455" s="47"/>
      <c r="M1455" s="232"/>
      <c r="N1455" s="233"/>
      <c r="O1455" s="87"/>
      <c r="P1455" s="87"/>
      <c r="Q1455" s="87"/>
      <c r="R1455" s="87"/>
      <c r="S1455" s="87"/>
      <c r="T1455" s="88"/>
      <c r="U1455" s="41"/>
      <c r="V1455" s="41"/>
      <c r="W1455" s="41"/>
      <c r="X1455" s="41"/>
      <c r="Y1455" s="41"/>
      <c r="Z1455" s="41"/>
      <c r="AA1455" s="41"/>
      <c r="AB1455" s="41"/>
      <c r="AC1455" s="41"/>
      <c r="AD1455" s="41"/>
      <c r="AE1455" s="41"/>
      <c r="AT1455" s="20" t="s">
        <v>218</v>
      </c>
      <c r="AU1455" s="20" t="s">
        <v>81</v>
      </c>
    </row>
    <row r="1456" s="13" customFormat="1">
      <c r="A1456" s="13"/>
      <c r="B1456" s="234"/>
      <c r="C1456" s="235"/>
      <c r="D1456" s="236" t="s">
        <v>220</v>
      </c>
      <c r="E1456" s="237" t="s">
        <v>19</v>
      </c>
      <c r="F1456" s="238" t="s">
        <v>4332</v>
      </c>
      <c r="G1456" s="235"/>
      <c r="H1456" s="237" t="s">
        <v>19</v>
      </c>
      <c r="I1456" s="239"/>
      <c r="J1456" s="235"/>
      <c r="K1456" s="235"/>
      <c r="L1456" s="240"/>
      <c r="M1456" s="241"/>
      <c r="N1456" s="242"/>
      <c r="O1456" s="242"/>
      <c r="P1456" s="242"/>
      <c r="Q1456" s="242"/>
      <c r="R1456" s="242"/>
      <c r="S1456" s="242"/>
      <c r="T1456" s="243"/>
      <c r="U1456" s="13"/>
      <c r="V1456" s="13"/>
      <c r="W1456" s="13"/>
      <c r="X1456" s="13"/>
      <c r="Y1456" s="13"/>
      <c r="Z1456" s="13"/>
      <c r="AA1456" s="13"/>
      <c r="AB1456" s="13"/>
      <c r="AC1456" s="13"/>
      <c r="AD1456" s="13"/>
      <c r="AE1456" s="13"/>
      <c r="AT1456" s="244" t="s">
        <v>220</v>
      </c>
      <c r="AU1456" s="244" t="s">
        <v>81</v>
      </c>
      <c r="AV1456" s="13" t="s">
        <v>79</v>
      </c>
      <c r="AW1456" s="13" t="s">
        <v>32</v>
      </c>
      <c r="AX1456" s="13" t="s">
        <v>71</v>
      </c>
      <c r="AY1456" s="244" t="s">
        <v>209</v>
      </c>
    </row>
    <row r="1457" s="13" customFormat="1">
      <c r="A1457" s="13"/>
      <c r="B1457" s="234"/>
      <c r="C1457" s="235"/>
      <c r="D1457" s="236" t="s">
        <v>220</v>
      </c>
      <c r="E1457" s="237" t="s">
        <v>19</v>
      </c>
      <c r="F1457" s="238" t="s">
        <v>4513</v>
      </c>
      <c r="G1457" s="235"/>
      <c r="H1457" s="237" t="s">
        <v>19</v>
      </c>
      <c r="I1457" s="239"/>
      <c r="J1457" s="235"/>
      <c r="K1457" s="235"/>
      <c r="L1457" s="240"/>
      <c r="M1457" s="241"/>
      <c r="N1457" s="242"/>
      <c r="O1457" s="242"/>
      <c r="P1457" s="242"/>
      <c r="Q1457" s="242"/>
      <c r="R1457" s="242"/>
      <c r="S1457" s="242"/>
      <c r="T1457" s="243"/>
      <c r="U1457" s="13"/>
      <c r="V1457" s="13"/>
      <c r="W1457" s="13"/>
      <c r="X1457" s="13"/>
      <c r="Y1457" s="13"/>
      <c r="Z1457" s="13"/>
      <c r="AA1457" s="13"/>
      <c r="AB1457" s="13"/>
      <c r="AC1457" s="13"/>
      <c r="AD1457" s="13"/>
      <c r="AE1457" s="13"/>
      <c r="AT1457" s="244" t="s">
        <v>220</v>
      </c>
      <c r="AU1457" s="244" t="s">
        <v>81</v>
      </c>
      <c r="AV1457" s="13" t="s">
        <v>79</v>
      </c>
      <c r="AW1457" s="13" t="s">
        <v>32</v>
      </c>
      <c r="AX1457" s="13" t="s">
        <v>71</v>
      </c>
      <c r="AY1457" s="244" t="s">
        <v>209</v>
      </c>
    </row>
    <row r="1458" s="14" customFormat="1">
      <c r="A1458" s="14"/>
      <c r="B1458" s="245"/>
      <c r="C1458" s="246"/>
      <c r="D1458" s="236" t="s">
        <v>220</v>
      </c>
      <c r="E1458" s="247" t="s">
        <v>19</v>
      </c>
      <c r="F1458" s="248" t="s">
        <v>1523</v>
      </c>
      <c r="G1458" s="246"/>
      <c r="H1458" s="249">
        <v>5</v>
      </c>
      <c r="I1458" s="250"/>
      <c r="J1458" s="246"/>
      <c r="K1458" s="246"/>
      <c r="L1458" s="251"/>
      <c r="M1458" s="252"/>
      <c r="N1458" s="253"/>
      <c r="O1458" s="253"/>
      <c r="P1458" s="253"/>
      <c r="Q1458" s="253"/>
      <c r="R1458" s="253"/>
      <c r="S1458" s="253"/>
      <c r="T1458" s="254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T1458" s="255" t="s">
        <v>220</v>
      </c>
      <c r="AU1458" s="255" t="s">
        <v>81</v>
      </c>
      <c r="AV1458" s="14" t="s">
        <v>81</v>
      </c>
      <c r="AW1458" s="14" t="s">
        <v>32</v>
      </c>
      <c r="AX1458" s="14" t="s">
        <v>79</v>
      </c>
      <c r="AY1458" s="255" t="s">
        <v>209</v>
      </c>
    </row>
    <row r="1459" s="2" customFormat="1" ht="24.15" customHeight="1">
      <c r="A1459" s="41"/>
      <c r="B1459" s="42"/>
      <c r="C1459" s="216" t="s">
        <v>4514</v>
      </c>
      <c r="D1459" s="216" t="s">
        <v>211</v>
      </c>
      <c r="E1459" s="217" t="s">
        <v>4515</v>
      </c>
      <c r="F1459" s="218" t="s">
        <v>4516</v>
      </c>
      <c r="G1459" s="219" t="s">
        <v>214</v>
      </c>
      <c r="H1459" s="220">
        <v>1</v>
      </c>
      <c r="I1459" s="221"/>
      <c r="J1459" s="222">
        <f>ROUND(I1459*H1459,2)</f>
        <v>0</v>
      </c>
      <c r="K1459" s="218" t="s">
        <v>215</v>
      </c>
      <c r="L1459" s="47"/>
      <c r="M1459" s="223" t="s">
        <v>19</v>
      </c>
      <c r="N1459" s="224" t="s">
        <v>42</v>
      </c>
      <c r="O1459" s="87"/>
      <c r="P1459" s="225">
        <f>O1459*H1459</f>
        <v>0</v>
      </c>
      <c r="Q1459" s="225">
        <v>0.00031</v>
      </c>
      <c r="R1459" s="225">
        <f>Q1459*H1459</f>
        <v>0.00031</v>
      </c>
      <c r="S1459" s="225">
        <v>0</v>
      </c>
      <c r="T1459" s="226">
        <f>S1459*H1459</f>
        <v>0</v>
      </c>
      <c r="U1459" s="41"/>
      <c r="V1459" s="41"/>
      <c r="W1459" s="41"/>
      <c r="X1459" s="41"/>
      <c r="Y1459" s="41"/>
      <c r="Z1459" s="41"/>
      <c r="AA1459" s="41"/>
      <c r="AB1459" s="41"/>
      <c r="AC1459" s="41"/>
      <c r="AD1459" s="41"/>
      <c r="AE1459" s="41"/>
      <c r="AR1459" s="227" t="s">
        <v>304</v>
      </c>
      <c r="AT1459" s="227" t="s">
        <v>211</v>
      </c>
      <c r="AU1459" s="227" t="s">
        <v>81</v>
      </c>
      <c r="AY1459" s="20" t="s">
        <v>209</v>
      </c>
      <c r="BE1459" s="228">
        <f>IF(N1459="základní",J1459,0)</f>
        <v>0</v>
      </c>
      <c r="BF1459" s="228">
        <f>IF(N1459="snížená",J1459,0)</f>
        <v>0</v>
      </c>
      <c r="BG1459" s="228">
        <f>IF(N1459="zákl. přenesená",J1459,0)</f>
        <v>0</v>
      </c>
      <c r="BH1459" s="228">
        <f>IF(N1459="sníž. přenesená",J1459,0)</f>
        <v>0</v>
      </c>
      <c r="BI1459" s="228">
        <f>IF(N1459="nulová",J1459,0)</f>
        <v>0</v>
      </c>
      <c r="BJ1459" s="20" t="s">
        <v>79</v>
      </c>
      <c r="BK1459" s="228">
        <f>ROUND(I1459*H1459,2)</f>
        <v>0</v>
      </c>
      <c r="BL1459" s="20" t="s">
        <v>304</v>
      </c>
      <c r="BM1459" s="227" t="s">
        <v>4517</v>
      </c>
    </row>
    <row r="1460" s="2" customFormat="1">
      <c r="A1460" s="41"/>
      <c r="B1460" s="42"/>
      <c r="C1460" s="43"/>
      <c r="D1460" s="229" t="s">
        <v>218</v>
      </c>
      <c r="E1460" s="43"/>
      <c r="F1460" s="230" t="s">
        <v>4518</v>
      </c>
      <c r="G1460" s="43"/>
      <c r="H1460" s="43"/>
      <c r="I1460" s="231"/>
      <c r="J1460" s="43"/>
      <c r="K1460" s="43"/>
      <c r="L1460" s="47"/>
      <c r="M1460" s="232"/>
      <c r="N1460" s="233"/>
      <c r="O1460" s="87"/>
      <c r="P1460" s="87"/>
      <c r="Q1460" s="87"/>
      <c r="R1460" s="87"/>
      <c r="S1460" s="87"/>
      <c r="T1460" s="88"/>
      <c r="U1460" s="41"/>
      <c r="V1460" s="41"/>
      <c r="W1460" s="41"/>
      <c r="X1460" s="41"/>
      <c r="Y1460" s="41"/>
      <c r="Z1460" s="41"/>
      <c r="AA1460" s="41"/>
      <c r="AB1460" s="41"/>
      <c r="AC1460" s="41"/>
      <c r="AD1460" s="41"/>
      <c r="AE1460" s="41"/>
      <c r="AT1460" s="20" t="s">
        <v>218</v>
      </c>
      <c r="AU1460" s="20" t="s">
        <v>81</v>
      </c>
    </row>
    <row r="1461" s="13" customFormat="1">
      <c r="A1461" s="13"/>
      <c r="B1461" s="234"/>
      <c r="C1461" s="235"/>
      <c r="D1461" s="236" t="s">
        <v>220</v>
      </c>
      <c r="E1461" s="237" t="s">
        <v>19</v>
      </c>
      <c r="F1461" s="238" t="s">
        <v>4332</v>
      </c>
      <c r="G1461" s="235"/>
      <c r="H1461" s="237" t="s">
        <v>19</v>
      </c>
      <c r="I1461" s="239"/>
      <c r="J1461" s="235"/>
      <c r="K1461" s="235"/>
      <c r="L1461" s="240"/>
      <c r="M1461" s="241"/>
      <c r="N1461" s="242"/>
      <c r="O1461" s="242"/>
      <c r="P1461" s="242"/>
      <c r="Q1461" s="242"/>
      <c r="R1461" s="242"/>
      <c r="S1461" s="242"/>
      <c r="T1461" s="243"/>
      <c r="U1461" s="13"/>
      <c r="V1461" s="13"/>
      <c r="W1461" s="13"/>
      <c r="X1461" s="13"/>
      <c r="Y1461" s="13"/>
      <c r="Z1461" s="13"/>
      <c r="AA1461" s="13"/>
      <c r="AB1461" s="13"/>
      <c r="AC1461" s="13"/>
      <c r="AD1461" s="13"/>
      <c r="AE1461" s="13"/>
      <c r="AT1461" s="244" t="s">
        <v>220</v>
      </c>
      <c r="AU1461" s="244" t="s">
        <v>81</v>
      </c>
      <c r="AV1461" s="13" t="s">
        <v>79</v>
      </c>
      <c r="AW1461" s="13" t="s">
        <v>32</v>
      </c>
      <c r="AX1461" s="13" t="s">
        <v>71</v>
      </c>
      <c r="AY1461" s="244" t="s">
        <v>209</v>
      </c>
    </row>
    <row r="1462" s="13" customFormat="1">
      <c r="A1462" s="13"/>
      <c r="B1462" s="234"/>
      <c r="C1462" s="235"/>
      <c r="D1462" s="236" t="s">
        <v>220</v>
      </c>
      <c r="E1462" s="237" t="s">
        <v>19</v>
      </c>
      <c r="F1462" s="238" t="s">
        <v>4519</v>
      </c>
      <c r="G1462" s="235"/>
      <c r="H1462" s="237" t="s">
        <v>19</v>
      </c>
      <c r="I1462" s="239"/>
      <c r="J1462" s="235"/>
      <c r="K1462" s="235"/>
      <c r="L1462" s="240"/>
      <c r="M1462" s="241"/>
      <c r="N1462" s="242"/>
      <c r="O1462" s="242"/>
      <c r="P1462" s="242"/>
      <c r="Q1462" s="242"/>
      <c r="R1462" s="242"/>
      <c r="S1462" s="242"/>
      <c r="T1462" s="243"/>
      <c r="U1462" s="13"/>
      <c r="V1462" s="13"/>
      <c r="W1462" s="13"/>
      <c r="X1462" s="13"/>
      <c r="Y1462" s="13"/>
      <c r="Z1462" s="13"/>
      <c r="AA1462" s="13"/>
      <c r="AB1462" s="13"/>
      <c r="AC1462" s="13"/>
      <c r="AD1462" s="13"/>
      <c r="AE1462" s="13"/>
      <c r="AT1462" s="244" t="s">
        <v>220</v>
      </c>
      <c r="AU1462" s="244" t="s">
        <v>81</v>
      </c>
      <c r="AV1462" s="13" t="s">
        <v>79</v>
      </c>
      <c r="AW1462" s="13" t="s">
        <v>32</v>
      </c>
      <c r="AX1462" s="13" t="s">
        <v>71</v>
      </c>
      <c r="AY1462" s="244" t="s">
        <v>209</v>
      </c>
    </row>
    <row r="1463" s="14" customFormat="1">
      <c r="A1463" s="14"/>
      <c r="B1463" s="245"/>
      <c r="C1463" s="246"/>
      <c r="D1463" s="236" t="s">
        <v>220</v>
      </c>
      <c r="E1463" s="247" t="s">
        <v>19</v>
      </c>
      <c r="F1463" s="248" t="s">
        <v>79</v>
      </c>
      <c r="G1463" s="246"/>
      <c r="H1463" s="249">
        <v>1</v>
      </c>
      <c r="I1463" s="250"/>
      <c r="J1463" s="246"/>
      <c r="K1463" s="246"/>
      <c r="L1463" s="251"/>
      <c r="M1463" s="252"/>
      <c r="N1463" s="253"/>
      <c r="O1463" s="253"/>
      <c r="P1463" s="253"/>
      <c r="Q1463" s="253"/>
      <c r="R1463" s="253"/>
      <c r="S1463" s="253"/>
      <c r="T1463" s="254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T1463" s="255" t="s">
        <v>220</v>
      </c>
      <c r="AU1463" s="255" t="s">
        <v>81</v>
      </c>
      <c r="AV1463" s="14" t="s">
        <v>81</v>
      </c>
      <c r="AW1463" s="14" t="s">
        <v>32</v>
      </c>
      <c r="AX1463" s="14" t="s">
        <v>79</v>
      </c>
      <c r="AY1463" s="255" t="s">
        <v>209</v>
      </c>
    </row>
    <row r="1464" s="2" customFormat="1" ht="24.15" customHeight="1">
      <c r="A1464" s="41"/>
      <c r="B1464" s="42"/>
      <c r="C1464" s="216" t="s">
        <v>4520</v>
      </c>
      <c r="D1464" s="216" t="s">
        <v>211</v>
      </c>
      <c r="E1464" s="217" t="s">
        <v>4521</v>
      </c>
      <c r="F1464" s="218" t="s">
        <v>4522</v>
      </c>
      <c r="G1464" s="219" t="s">
        <v>299</v>
      </c>
      <c r="H1464" s="220">
        <v>2.3999999999999999</v>
      </c>
      <c r="I1464" s="221"/>
      <c r="J1464" s="222">
        <f>ROUND(I1464*H1464,2)</f>
        <v>0</v>
      </c>
      <c r="K1464" s="218" t="s">
        <v>215</v>
      </c>
      <c r="L1464" s="47"/>
      <c r="M1464" s="223" t="s">
        <v>19</v>
      </c>
      <c r="N1464" s="224" t="s">
        <v>42</v>
      </c>
      <c r="O1464" s="87"/>
      <c r="P1464" s="225">
        <f>O1464*H1464</f>
        <v>0</v>
      </c>
      <c r="Q1464" s="225">
        <v>0.00191</v>
      </c>
      <c r="R1464" s="225">
        <f>Q1464*H1464</f>
        <v>0.0045839999999999995</v>
      </c>
      <c r="S1464" s="225">
        <v>0</v>
      </c>
      <c r="T1464" s="226">
        <f>S1464*H1464</f>
        <v>0</v>
      </c>
      <c r="U1464" s="41"/>
      <c r="V1464" s="41"/>
      <c r="W1464" s="41"/>
      <c r="X1464" s="41"/>
      <c r="Y1464" s="41"/>
      <c r="Z1464" s="41"/>
      <c r="AA1464" s="41"/>
      <c r="AB1464" s="41"/>
      <c r="AC1464" s="41"/>
      <c r="AD1464" s="41"/>
      <c r="AE1464" s="41"/>
      <c r="AR1464" s="227" t="s">
        <v>304</v>
      </c>
      <c r="AT1464" s="227" t="s">
        <v>211</v>
      </c>
      <c r="AU1464" s="227" t="s">
        <v>81</v>
      </c>
      <c r="AY1464" s="20" t="s">
        <v>209</v>
      </c>
      <c r="BE1464" s="228">
        <f>IF(N1464="základní",J1464,0)</f>
        <v>0</v>
      </c>
      <c r="BF1464" s="228">
        <f>IF(N1464="snížená",J1464,0)</f>
        <v>0</v>
      </c>
      <c r="BG1464" s="228">
        <f>IF(N1464="zákl. přenesená",J1464,0)</f>
        <v>0</v>
      </c>
      <c r="BH1464" s="228">
        <f>IF(N1464="sníž. přenesená",J1464,0)</f>
        <v>0</v>
      </c>
      <c r="BI1464" s="228">
        <f>IF(N1464="nulová",J1464,0)</f>
        <v>0</v>
      </c>
      <c r="BJ1464" s="20" t="s">
        <v>79</v>
      </c>
      <c r="BK1464" s="228">
        <f>ROUND(I1464*H1464,2)</f>
        <v>0</v>
      </c>
      <c r="BL1464" s="20" t="s">
        <v>304</v>
      </c>
      <c r="BM1464" s="227" t="s">
        <v>4523</v>
      </c>
    </row>
    <row r="1465" s="2" customFormat="1">
      <c r="A1465" s="41"/>
      <c r="B1465" s="42"/>
      <c r="C1465" s="43"/>
      <c r="D1465" s="229" t="s">
        <v>218</v>
      </c>
      <c r="E1465" s="43"/>
      <c r="F1465" s="230" t="s">
        <v>4524</v>
      </c>
      <c r="G1465" s="43"/>
      <c r="H1465" s="43"/>
      <c r="I1465" s="231"/>
      <c r="J1465" s="43"/>
      <c r="K1465" s="43"/>
      <c r="L1465" s="47"/>
      <c r="M1465" s="232"/>
      <c r="N1465" s="233"/>
      <c r="O1465" s="87"/>
      <c r="P1465" s="87"/>
      <c r="Q1465" s="87"/>
      <c r="R1465" s="87"/>
      <c r="S1465" s="87"/>
      <c r="T1465" s="88"/>
      <c r="U1465" s="41"/>
      <c r="V1465" s="41"/>
      <c r="W1465" s="41"/>
      <c r="X1465" s="41"/>
      <c r="Y1465" s="41"/>
      <c r="Z1465" s="41"/>
      <c r="AA1465" s="41"/>
      <c r="AB1465" s="41"/>
      <c r="AC1465" s="41"/>
      <c r="AD1465" s="41"/>
      <c r="AE1465" s="41"/>
      <c r="AT1465" s="20" t="s">
        <v>218</v>
      </c>
      <c r="AU1465" s="20" t="s">
        <v>81</v>
      </c>
    </row>
    <row r="1466" s="13" customFormat="1">
      <c r="A1466" s="13"/>
      <c r="B1466" s="234"/>
      <c r="C1466" s="235"/>
      <c r="D1466" s="236" t="s">
        <v>220</v>
      </c>
      <c r="E1466" s="237" t="s">
        <v>19</v>
      </c>
      <c r="F1466" s="238" t="s">
        <v>4332</v>
      </c>
      <c r="G1466" s="235"/>
      <c r="H1466" s="237" t="s">
        <v>19</v>
      </c>
      <c r="I1466" s="239"/>
      <c r="J1466" s="235"/>
      <c r="K1466" s="235"/>
      <c r="L1466" s="240"/>
      <c r="M1466" s="241"/>
      <c r="N1466" s="242"/>
      <c r="O1466" s="242"/>
      <c r="P1466" s="242"/>
      <c r="Q1466" s="242"/>
      <c r="R1466" s="242"/>
      <c r="S1466" s="242"/>
      <c r="T1466" s="243"/>
      <c r="U1466" s="13"/>
      <c r="V1466" s="13"/>
      <c r="W1466" s="13"/>
      <c r="X1466" s="13"/>
      <c r="Y1466" s="13"/>
      <c r="Z1466" s="13"/>
      <c r="AA1466" s="13"/>
      <c r="AB1466" s="13"/>
      <c r="AC1466" s="13"/>
      <c r="AD1466" s="13"/>
      <c r="AE1466" s="13"/>
      <c r="AT1466" s="244" t="s">
        <v>220</v>
      </c>
      <c r="AU1466" s="244" t="s">
        <v>81</v>
      </c>
      <c r="AV1466" s="13" t="s">
        <v>79</v>
      </c>
      <c r="AW1466" s="13" t="s">
        <v>32</v>
      </c>
      <c r="AX1466" s="13" t="s">
        <v>71</v>
      </c>
      <c r="AY1466" s="244" t="s">
        <v>209</v>
      </c>
    </row>
    <row r="1467" s="13" customFormat="1">
      <c r="A1467" s="13"/>
      <c r="B1467" s="234"/>
      <c r="C1467" s="235"/>
      <c r="D1467" s="236" t="s">
        <v>220</v>
      </c>
      <c r="E1467" s="237" t="s">
        <v>19</v>
      </c>
      <c r="F1467" s="238" t="s">
        <v>4525</v>
      </c>
      <c r="G1467" s="235"/>
      <c r="H1467" s="237" t="s">
        <v>19</v>
      </c>
      <c r="I1467" s="239"/>
      <c r="J1467" s="235"/>
      <c r="K1467" s="235"/>
      <c r="L1467" s="240"/>
      <c r="M1467" s="241"/>
      <c r="N1467" s="242"/>
      <c r="O1467" s="242"/>
      <c r="P1467" s="242"/>
      <c r="Q1467" s="242"/>
      <c r="R1467" s="242"/>
      <c r="S1467" s="242"/>
      <c r="T1467" s="243"/>
      <c r="U1467" s="13"/>
      <c r="V1467" s="13"/>
      <c r="W1467" s="13"/>
      <c r="X1467" s="13"/>
      <c r="Y1467" s="13"/>
      <c r="Z1467" s="13"/>
      <c r="AA1467" s="13"/>
      <c r="AB1467" s="13"/>
      <c r="AC1467" s="13"/>
      <c r="AD1467" s="13"/>
      <c r="AE1467" s="13"/>
      <c r="AT1467" s="244" t="s">
        <v>220</v>
      </c>
      <c r="AU1467" s="244" t="s">
        <v>81</v>
      </c>
      <c r="AV1467" s="13" t="s">
        <v>79</v>
      </c>
      <c r="AW1467" s="13" t="s">
        <v>32</v>
      </c>
      <c r="AX1467" s="13" t="s">
        <v>71</v>
      </c>
      <c r="AY1467" s="244" t="s">
        <v>209</v>
      </c>
    </row>
    <row r="1468" s="14" customFormat="1">
      <c r="A1468" s="14"/>
      <c r="B1468" s="245"/>
      <c r="C1468" s="246"/>
      <c r="D1468" s="236" t="s">
        <v>220</v>
      </c>
      <c r="E1468" s="247" t="s">
        <v>19</v>
      </c>
      <c r="F1468" s="248" t="s">
        <v>4526</v>
      </c>
      <c r="G1468" s="246"/>
      <c r="H1468" s="249">
        <v>2.3999999999999999</v>
      </c>
      <c r="I1468" s="250"/>
      <c r="J1468" s="246"/>
      <c r="K1468" s="246"/>
      <c r="L1468" s="251"/>
      <c r="M1468" s="252"/>
      <c r="N1468" s="253"/>
      <c r="O1468" s="253"/>
      <c r="P1468" s="253"/>
      <c r="Q1468" s="253"/>
      <c r="R1468" s="253"/>
      <c r="S1468" s="253"/>
      <c r="T1468" s="254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T1468" s="255" t="s">
        <v>220</v>
      </c>
      <c r="AU1468" s="255" t="s">
        <v>81</v>
      </c>
      <c r="AV1468" s="14" t="s">
        <v>81</v>
      </c>
      <c r="AW1468" s="14" t="s">
        <v>32</v>
      </c>
      <c r="AX1468" s="14" t="s">
        <v>79</v>
      </c>
      <c r="AY1468" s="255" t="s">
        <v>209</v>
      </c>
    </row>
    <row r="1469" s="2" customFormat="1" ht="24.15" customHeight="1">
      <c r="A1469" s="41"/>
      <c r="B1469" s="42"/>
      <c r="C1469" s="216" t="s">
        <v>4527</v>
      </c>
      <c r="D1469" s="216" t="s">
        <v>211</v>
      </c>
      <c r="E1469" s="217" t="s">
        <v>4528</v>
      </c>
      <c r="F1469" s="218" t="s">
        <v>4529</v>
      </c>
      <c r="G1469" s="219" t="s">
        <v>659</v>
      </c>
      <c r="H1469" s="220">
        <v>0.187</v>
      </c>
      <c r="I1469" s="221"/>
      <c r="J1469" s="222">
        <f>ROUND(I1469*H1469,2)</f>
        <v>0</v>
      </c>
      <c r="K1469" s="218" t="s">
        <v>215</v>
      </c>
      <c r="L1469" s="47"/>
      <c r="M1469" s="223" t="s">
        <v>19</v>
      </c>
      <c r="N1469" s="224" t="s">
        <v>42</v>
      </c>
      <c r="O1469" s="87"/>
      <c r="P1469" s="225">
        <f>O1469*H1469</f>
        <v>0</v>
      </c>
      <c r="Q1469" s="225">
        <v>0</v>
      </c>
      <c r="R1469" s="225">
        <f>Q1469*H1469</f>
        <v>0</v>
      </c>
      <c r="S1469" s="225">
        <v>0</v>
      </c>
      <c r="T1469" s="226">
        <f>S1469*H1469</f>
        <v>0</v>
      </c>
      <c r="U1469" s="41"/>
      <c r="V1469" s="41"/>
      <c r="W1469" s="41"/>
      <c r="X1469" s="41"/>
      <c r="Y1469" s="41"/>
      <c r="Z1469" s="41"/>
      <c r="AA1469" s="41"/>
      <c r="AB1469" s="41"/>
      <c r="AC1469" s="41"/>
      <c r="AD1469" s="41"/>
      <c r="AE1469" s="41"/>
      <c r="AR1469" s="227" t="s">
        <v>304</v>
      </c>
      <c r="AT1469" s="227" t="s">
        <v>211</v>
      </c>
      <c r="AU1469" s="227" t="s">
        <v>81</v>
      </c>
      <c r="AY1469" s="20" t="s">
        <v>209</v>
      </c>
      <c r="BE1469" s="228">
        <f>IF(N1469="základní",J1469,0)</f>
        <v>0</v>
      </c>
      <c r="BF1469" s="228">
        <f>IF(N1469="snížená",J1469,0)</f>
        <v>0</v>
      </c>
      <c r="BG1469" s="228">
        <f>IF(N1469="zákl. přenesená",J1469,0)</f>
        <v>0</v>
      </c>
      <c r="BH1469" s="228">
        <f>IF(N1469="sníž. přenesená",J1469,0)</f>
        <v>0</v>
      </c>
      <c r="BI1469" s="228">
        <f>IF(N1469="nulová",J1469,0)</f>
        <v>0</v>
      </c>
      <c r="BJ1469" s="20" t="s">
        <v>79</v>
      </c>
      <c r="BK1469" s="228">
        <f>ROUND(I1469*H1469,2)</f>
        <v>0</v>
      </c>
      <c r="BL1469" s="20" t="s">
        <v>304</v>
      </c>
      <c r="BM1469" s="227" t="s">
        <v>4530</v>
      </c>
    </row>
    <row r="1470" s="2" customFormat="1">
      <c r="A1470" s="41"/>
      <c r="B1470" s="42"/>
      <c r="C1470" s="43"/>
      <c r="D1470" s="229" t="s">
        <v>218</v>
      </c>
      <c r="E1470" s="43"/>
      <c r="F1470" s="230" t="s">
        <v>4531</v>
      </c>
      <c r="G1470" s="43"/>
      <c r="H1470" s="43"/>
      <c r="I1470" s="231"/>
      <c r="J1470" s="43"/>
      <c r="K1470" s="43"/>
      <c r="L1470" s="47"/>
      <c r="M1470" s="232"/>
      <c r="N1470" s="233"/>
      <c r="O1470" s="87"/>
      <c r="P1470" s="87"/>
      <c r="Q1470" s="87"/>
      <c r="R1470" s="87"/>
      <c r="S1470" s="87"/>
      <c r="T1470" s="88"/>
      <c r="U1470" s="41"/>
      <c r="V1470" s="41"/>
      <c r="W1470" s="41"/>
      <c r="X1470" s="41"/>
      <c r="Y1470" s="41"/>
      <c r="Z1470" s="41"/>
      <c r="AA1470" s="41"/>
      <c r="AB1470" s="41"/>
      <c r="AC1470" s="41"/>
      <c r="AD1470" s="41"/>
      <c r="AE1470" s="41"/>
      <c r="AT1470" s="20" t="s">
        <v>218</v>
      </c>
      <c r="AU1470" s="20" t="s">
        <v>81</v>
      </c>
    </row>
    <row r="1471" s="12" customFormat="1" ht="22.8" customHeight="1">
      <c r="A1471" s="12"/>
      <c r="B1471" s="200"/>
      <c r="C1471" s="201"/>
      <c r="D1471" s="202" t="s">
        <v>70</v>
      </c>
      <c r="E1471" s="214" t="s">
        <v>4532</v>
      </c>
      <c r="F1471" s="214" t="s">
        <v>4533</v>
      </c>
      <c r="G1471" s="201"/>
      <c r="H1471" s="201"/>
      <c r="I1471" s="204"/>
      <c r="J1471" s="215">
        <f>BK1471</f>
        <v>0</v>
      </c>
      <c r="K1471" s="201"/>
      <c r="L1471" s="206"/>
      <c r="M1471" s="207"/>
      <c r="N1471" s="208"/>
      <c r="O1471" s="208"/>
      <c r="P1471" s="209">
        <f>SUM(P1472:P1489)</f>
        <v>0</v>
      </c>
      <c r="Q1471" s="208"/>
      <c r="R1471" s="209">
        <f>SUM(R1472:R1489)</f>
        <v>0.040890000000000003</v>
      </c>
      <c r="S1471" s="208"/>
      <c r="T1471" s="210">
        <f>SUM(T1472:T1489)</f>
        <v>0</v>
      </c>
      <c r="U1471" s="12"/>
      <c r="V1471" s="12"/>
      <c r="W1471" s="12"/>
      <c r="X1471" s="12"/>
      <c r="Y1471" s="12"/>
      <c r="Z1471" s="12"/>
      <c r="AA1471" s="12"/>
      <c r="AB1471" s="12"/>
      <c r="AC1471" s="12"/>
      <c r="AD1471" s="12"/>
      <c r="AE1471" s="12"/>
      <c r="AR1471" s="211" t="s">
        <v>81</v>
      </c>
      <c r="AT1471" s="212" t="s">
        <v>70</v>
      </c>
      <c r="AU1471" s="212" t="s">
        <v>79</v>
      </c>
      <c r="AY1471" s="211" t="s">
        <v>209</v>
      </c>
      <c r="BK1471" s="213">
        <f>SUM(BK1472:BK1489)</f>
        <v>0</v>
      </c>
    </row>
    <row r="1472" s="2" customFormat="1" ht="24.15" customHeight="1">
      <c r="A1472" s="41"/>
      <c r="B1472" s="42"/>
      <c r="C1472" s="216" t="s">
        <v>4534</v>
      </c>
      <c r="D1472" s="216" t="s">
        <v>211</v>
      </c>
      <c r="E1472" s="217" t="s">
        <v>4535</v>
      </c>
      <c r="F1472" s="218" t="s">
        <v>4536</v>
      </c>
      <c r="G1472" s="219" t="s">
        <v>214</v>
      </c>
      <c r="H1472" s="220">
        <v>1</v>
      </c>
      <c r="I1472" s="221"/>
      <c r="J1472" s="222">
        <f>ROUND(I1472*H1472,2)</f>
        <v>0</v>
      </c>
      <c r="K1472" s="218" t="s">
        <v>215</v>
      </c>
      <c r="L1472" s="47"/>
      <c r="M1472" s="223" t="s">
        <v>19</v>
      </c>
      <c r="N1472" s="224" t="s">
        <v>42</v>
      </c>
      <c r="O1472" s="87"/>
      <c r="P1472" s="225">
        <f>O1472*H1472</f>
        <v>0</v>
      </c>
      <c r="Q1472" s="225">
        <v>0.00088999999999999995</v>
      </c>
      <c r="R1472" s="225">
        <f>Q1472*H1472</f>
        <v>0.00088999999999999995</v>
      </c>
      <c r="S1472" s="225">
        <v>0</v>
      </c>
      <c r="T1472" s="226">
        <f>S1472*H1472</f>
        <v>0</v>
      </c>
      <c r="U1472" s="41"/>
      <c r="V1472" s="41"/>
      <c r="W1472" s="41"/>
      <c r="X1472" s="41"/>
      <c r="Y1472" s="41"/>
      <c r="Z1472" s="41"/>
      <c r="AA1472" s="41"/>
      <c r="AB1472" s="41"/>
      <c r="AC1472" s="41"/>
      <c r="AD1472" s="41"/>
      <c r="AE1472" s="41"/>
      <c r="AR1472" s="227" t="s">
        <v>304</v>
      </c>
      <c r="AT1472" s="227" t="s">
        <v>211</v>
      </c>
      <c r="AU1472" s="227" t="s">
        <v>81</v>
      </c>
      <c r="AY1472" s="20" t="s">
        <v>209</v>
      </c>
      <c r="BE1472" s="228">
        <f>IF(N1472="základní",J1472,0)</f>
        <v>0</v>
      </c>
      <c r="BF1472" s="228">
        <f>IF(N1472="snížená",J1472,0)</f>
        <v>0</v>
      </c>
      <c r="BG1472" s="228">
        <f>IF(N1472="zákl. přenesená",J1472,0)</f>
        <v>0</v>
      </c>
      <c r="BH1472" s="228">
        <f>IF(N1472="sníž. přenesená",J1472,0)</f>
        <v>0</v>
      </c>
      <c r="BI1472" s="228">
        <f>IF(N1472="nulová",J1472,0)</f>
        <v>0</v>
      </c>
      <c r="BJ1472" s="20" t="s">
        <v>79</v>
      </c>
      <c r="BK1472" s="228">
        <f>ROUND(I1472*H1472,2)</f>
        <v>0</v>
      </c>
      <c r="BL1472" s="20" t="s">
        <v>304</v>
      </c>
      <c r="BM1472" s="227" t="s">
        <v>4537</v>
      </c>
    </row>
    <row r="1473" s="2" customFormat="1">
      <c r="A1473" s="41"/>
      <c r="B1473" s="42"/>
      <c r="C1473" s="43"/>
      <c r="D1473" s="229" t="s">
        <v>218</v>
      </c>
      <c r="E1473" s="43"/>
      <c r="F1473" s="230" t="s">
        <v>4538</v>
      </c>
      <c r="G1473" s="43"/>
      <c r="H1473" s="43"/>
      <c r="I1473" s="231"/>
      <c r="J1473" s="43"/>
      <c r="K1473" s="43"/>
      <c r="L1473" s="47"/>
      <c r="M1473" s="232"/>
      <c r="N1473" s="233"/>
      <c r="O1473" s="87"/>
      <c r="P1473" s="87"/>
      <c r="Q1473" s="87"/>
      <c r="R1473" s="87"/>
      <c r="S1473" s="87"/>
      <c r="T1473" s="88"/>
      <c r="U1473" s="41"/>
      <c r="V1473" s="41"/>
      <c r="W1473" s="41"/>
      <c r="X1473" s="41"/>
      <c r="Y1473" s="41"/>
      <c r="Z1473" s="41"/>
      <c r="AA1473" s="41"/>
      <c r="AB1473" s="41"/>
      <c r="AC1473" s="41"/>
      <c r="AD1473" s="41"/>
      <c r="AE1473" s="41"/>
      <c r="AT1473" s="20" t="s">
        <v>218</v>
      </c>
      <c r="AU1473" s="20" t="s">
        <v>81</v>
      </c>
    </row>
    <row r="1474" s="13" customFormat="1">
      <c r="A1474" s="13"/>
      <c r="B1474" s="234"/>
      <c r="C1474" s="235"/>
      <c r="D1474" s="236" t="s">
        <v>220</v>
      </c>
      <c r="E1474" s="237" t="s">
        <v>19</v>
      </c>
      <c r="F1474" s="238" t="s">
        <v>221</v>
      </c>
      <c r="G1474" s="235"/>
      <c r="H1474" s="237" t="s">
        <v>19</v>
      </c>
      <c r="I1474" s="239"/>
      <c r="J1474" s="235"/>
      <c r="K1474" s="235"/>
      <c r="L1474" s="240"/>
      <c r="M1474" s="241"/>
      <c r="N1474" s="242"/>
      <c r="O1474" s="242"/>
      <c r="P1474" s="242"/>
      <c r="Q1474" s="242"/>
      <c r="R1474" s="242"/>
      <c r="S1474" s="242"/>
      <c r="T1474" s="243"/>
      <c r="U1474" s="13"/>
      <c r="V1474" s="13"/>
      <c r="W1474" s="13"/>
      <c r="X1474" s="13"/>
      <c r="Y1474" s="13"/>
      <c r="Z1474" s="13"/>
      <c r="AA1474" s="13"/>
      <c r="AB1474" s="13"/>
      <c r="AC1474" s="13"/>
      <c r="AD1474" s="13"/>
      <c r="AE1474" s="13"/>
      <c r="AT1474" s="244" t="s">
        <v>220</v>
      </c>
      <c r="AU1474" s="244" t="s">
        <v>81</v>
      </c>
      <c r="AV1474" s="13" t="s">
        <v>79</v>
      </c>
      <c r="AW1474" s="13" t="s">
        <v>32</v>
      </c>
      <c r="AX1474" s="13" t="s">
        <v>71</v>
      </c>
      <c r="AY1474" s="244" t="s">
        <v>209</v>
      </c>
    </row>
    <row r="1475" s="13" customFormat="1">
      <c r="A1475" s="13"/>
      <c r="B1475" s="234"/>
      <c r="C1475" s="235"/>
      <c r="D1475" s="236" t="s">
        <v>220</v>
      </c>
      <c r="E1475" s="237" t="s">
        <v>19</v>
      </c>
      <c r="F1475" s="238" t="s">
        <v>4539</v>
      </c>
      <c r="G1475" s="235"/>
      <c r="H1475" s="237" t="s">
        <v>19</v>
      </c>
      <c r="I1475" s="239"/>
      <c r="J1475" s="235"/>
      <c r="K1475" s="235"/>
      <c r="L1475" s="240"/>
      <c r="M1475" s="241"/>
      <c r="N1475" s="242"/>
      <c r="O1475" s="242"/>
      <c r="P1475" s="242"/>
      <c r="Q1475" s="242"/>
      <c r="R1475" s="242"/>
      <c r="S1475" s="242"/>
      <c r="T1475" s="243"/>
      <c r="U1475" s="13"/>
      <c r="V1475" s="13"/>
      <c r="W1475" s="13"/>
      <c r="X1475" s="13"/>
      <c r="Y1475" s="13"/>
      <c r="Z1475" s="13"/>
      <c r="AA1475" s="13"/>
      <c r="AB1475" s="13"/>
      <c r="AC1475" s="13"/>
      <c r="AD1475" s="13"/>
      <c r="AE1475" s="13"/>
      <c r="AT1475" s="244" t="s">
        <v>220</v>
      </c>
      <c r="AU1475" s="244" t="s">
        <v>81</v>
      </c>
      <c r="AV1475" s="13" t="s">
        <v>79</v>
      </c>
      <c r="AW1475" s="13" t="s">
        <v>32</v>
      </c>
      <c r="AX1475" s="13" t="s">
        <v>71</v>
      </c>
      <c r="AY1475" s="244" t="s">
        <v>209</v>
      </c>
    </row>
    <row r="1476" s="13" customFormat="1">
      <c r="A1476" s="13"/>
      <c r="B1476" s="234"/>
      <c r="C1476" s="235"/>
      <c r="D1476" s="236" t="s">
        <v>220</v>
      </c>
      <c r="E1476" s="237" t="s">
        <v>19</v>
      </c>
      <c r="F1476" s="238" t="s">
        <v>4540</v>
      </c>
      <c r="G1476" s="235"/>
      <c r="H1476" s="237" t="s">
        <v>19</v>
      </c>
      <c r="I1476" s="239"/>
      <c r="J1476" s="235"/>
      <c r="K1476" s="235"/>
      <c r="L1476" s="240"/>
      <c r="M1476" s="241"/>
      <c r="N1476" s="242"/>
      <c r="O1476" s="242"/>
      <c r="P1476" s="242"/>
      <c r="Q1476" s="242"/>
      <c r="R1476" s="242"/>
      <c r="S1476" s="242"/>
      <c r="T1476" s="243"/>
      <c r="U1476" s="13"/>
      <c r="V1476" s="13"/>
      <c r="W1476" s="13"/>
      <c r="X1476" s="13"/>
      <c r="Y1476" s="13"/>
      <c r="Z1476" s="13"/>
      <c r="AA1476" s="13"/>
      <c r="AB1476" s="13"/>
      <c r="AC1476" s="13"/>
      <c r="AD1476" s="13"/>
      <c r="AE1476" s="13"/>
      <c r="AT1476" s="244" t="s">
        <v>220</v>
      </c>
      <c r="AU1476" s="244" t="s">
        <v>81</v>
      </c>
      <c r="AV1476" s="13" t="s">
        <v>79</v>
      </c>
      <c r="AW1476" s="13" t="s">
        <v>32</v>
      </c>
      <c r="AX1476" s="13" t="s">
        <v>71</v>
      </c>
      <c r="AY1476" s="244" t="s">
        <v>209</v>
      </c>
    </row>
    <row r="1477" s="14" customFormat="1">
      <c r="A1477" s="14"/>
      <c r="B1477" s="245"/>
      <c r="C1477" s="246"/>
      <c r="D1477" s="236" t="s">
        <v>220</v>
      </c>
      <c r="E1477" s="247" t="s">
        <v>19</v>
      </c>
      <c r="F1477" s="248" t="s">
        <v>79</v>
      </c>
      <c r="G1477" s="246"/>
      <c r="H1477" s="249">
        <v>1</v>
      </c>
      <c r="I1477" s="250"/>
      <c r="J1477" s="246"/>
      <c r="K1477" s="246"/>
      <c r="L1477" s="251"/>
      <c r="M1477" s="252"/>
      <c r="N1477" s="253"/>
      <c r="O1477" s="253"/>
      <c r="P1477" s="253"/>
      <c r="Q1477" s="253"/>
      <c r="R1477" s="253"/>
      <c r="S1477" s="253"/>
      <c r="T1477" s="254"/>
      <c r="U1477" s="14"/>
      <c r="V1477" s="14"/>
      <c r="W1477" s="14"/>
      <c r="X1477" s="14"/>
      <c r="Y1477" s="14"/>
      <c r="Z1477" s="14"/>
      <c r="AA1477" s="14"/>
      <c r="AB1477" s="14"/>
      <c r="AC1477" s="14"/>
      <c r="AD1477" s="14"/>
      <c r="AE1477" s="14"/>
      <c r="AT1477" s="255" t="s">
        <v>220</v>
      </c>
      <c r="AU1477" s="255" t="s">
        <v>81</v>
      </c>
      <c r="AV1477" s="14" t="s">
        <v>81</v>
      </c>
      <c r="AW1477" s="14" t="s">
        <v>32</v>
      </c>
      <c r="AX1477" s="14" t="s">
        <v>79</v>
      </c>
      <c r="AY1477" s="255" t="s">
        <v>209</v>
      </c>
    </row>
    <row r="1478" s="2" customFormat="1" ht="24.15" customHeight="1">
      <c r="A1478" s="41"/>
      <c r="B1478" s="42"/>
      <c r="C1478" s="278" t="s">
        <v>4541</v>
      </c>
      <c r="D1478" s="278" t="s">
        <v>681</v>
      </c>
      <c r="E1478" s="279" t="s">
        <v>4542</v>
      </c>
      <c r="F1478" s="280" t="s">
        <v>4543</v>
      </c>
      <c r="G1478" s="281" t="s">
        <v>214</v>
      </c>
      <c r="H1478" s="282">
        <v>1</v>
      </c>
      <c r="I1478" s="283"/>
      <c r="J1478" s="284">
        <f>ROUND(I1478*H1478,2)</f>
        <v>0</v>
      </c>
      <c r="K1478" s="280" t="s">
        <v>19</v>
      </c>
      <c r="L1478" s="285"/>
      <c r="M1478" s="286" t="s">
        <v>19</v>
      </c>
      <c r="N1478" s="287" t="s">
        <v>42</v>
      </c>
      <c r="O1478" s="87"/>
      <c r="P1478" s="225">
        <f>O1478*H1478</f>
        <v>0</v>
      </c>
      <c r="Q1478" s="225">
        <v>0.040000000000000001</v>
      </c>
      <c r="R1478" s="225">
        <f>Q1478*H1478</f>
        <v>0.040000000000000001</v>
      </c>
      <c r="S1478" s="225">
        <v>0</v>
      </c>
      <c r="T1478" s="226">
        <f>S1478*H1478</f>
        <v>0</v>
      </c>
      <c r="U1478" s="41"/>
      <c r="V1478" s="41"/>
      <c r="W1478" s="41"/>
      <c r="X1478" s="41"/>
      <c r="Y1478" s="41"/>
      <c r="Z1478" s="41"/>
      <c r="AA1478" s="41"/>
      <c r="AB1478" s="41"/>
      <c r="AC1478" s="41"/>
      <c r="AD1478" s="41"/>
      <c r="AE1478" s="41"/>
      <c r="AR1478" s="227" t="s">
        <v>417</v>
      </c>
      <c r="AT1478" s="227" t="s">
        <v>681</v>
      </c>
      <c r="AU1478" s="227" t="s">
        <v>81</v>
      </c>
      <c r="AY1478" s="20" t="s">
        <v>209</v>
      </c>
      <c r="BE1478" s="228">
        <f>IF(N1478="základní",J1478,0)</f>
        <v>0</v>
      </c>
      <c r="BF1478" s="228">
        <f>IF(N1478="snížená",J1478,0)</f>
        <v>0</v>
      </c>
      <c r="BG1478" s="228">
        <f>IF(N1478="zákl. přenesená",J1478,0)</f>
        <v>0</v>
      </c>
      <c r="BH1478" s="228">
        <f>IF(N1478="sníž. přenesená",J1478,0)</f>
        <v>0</v>
      </c>
      <c r="BI1478" s="228">
        <f>IF(N1478="nulová",J1478,0)</f>
        <v>0</v>
      </c>
      <c r="BJ1478" s="20" t="s">
        <v>79</v>
      </c>
      <c r="BK1478" s="228">
        <f>ROUND(I1478*H1478,2)</f>
        <v>0</v>
      </c>
      <c r="BL1478" s="20" t="s">
        <v>304</v>
      </c>
      <c r="BM1478" s="227" t="s">
        <v>4544</v>
      </c>
    </row>
    <row r="1479" s="13" customFormat="1">
      <c r="A1479" s="13"/>
      <c r="B1479" s="234"/>
      <c r="C1479" s="235"/>
      <c r="D1479" s="236" t="s">
        <v>220</v>
      </c>
      <c r="E1479" s="237" t="s">
        <v>19</v>
      </c>
      <c r="F1479" s="238" t="s">
        <v>4539</v>
      </c>
      <c r="G1479" s="235"/>
      <c r="H1479" s="237" t="s">
        <v>19</v>
      </c>
      <c r="I1479" s="239"/>
      <c r="J1479" s="235"/>
      <c r="K1479" s="235"/>
      <c r="L1479" s="240"/>
      <c r="M1479" s="241"/>
      <c r="N1479" s="242"/>
      <c r="O1479" s="242"/>
      <c r="P1479" s="242"/>
      <c r="Q1479" s="242"/>
      <c r="R1479" s="242"/>
      <c r="S1479" s="242"/>
      <c r="T1479" s="243"/>
      <c r="U1479" s="13"/>
      <c r="V1479" s="13"/>
      <c r="W1479" s="13"/>
      <c r="X1479" s="13"/>
      <c r="Y1479" s="13"/>
      <c r="Z1479" s="13"/>
      <c r="AA1479" s="13"/>
      <c r="AB1479" s="13"/>
      <c r="AC1479" s="13"/>
      <c r="AD1479" s="13"/>
      <c r="AE1479" s="13"/>
      <c r="AT1479" s="244" t="s">
        <v>220</v>
      </c>
      <c r="AU1479" s="244" t="s">
        <v>81</v>
      </c>
      <c r="AV1479" s="13" t="s">
        <v>79</v>
      </c>
      <c r="AW1479" s="13" t="s">
        <v>32</v>
      </c>
      <c r="AX1479" s="13" t="s">
        <v>71</v>
      </c>
      <c r="AY1479" s="244" t="s">
        <v>209</v>
      </c>
    </row>
    <row r="1480" s="13" customFormat="1">
      <c r="A1480" s="13"/>
      <c r="B1480" s="234"/>
      <c r="C1480" s="235"/>
      <c r="D1480" s="236" t="s">
        <v>220</v>
      </c>
      <c r="E1480" s="237" t="s">
        <v>19</v>
      </c>
      <c r="F1480" s="238" t="s">
        <v>4545</v>
      </c>
      <c r="G1480" s="235"/>
      <c r="H1480" s="237" t="s">
        <v>19</v>
      </c>
      <c r="I1480" s="239"/>
      <c r="J1480" s="235"/>
      <c r="K1480" s="235"/>
      <c r="L1480" s="240"/>
      <c r="M1480" s="241"/>
      <c r="N1480" s="242"/>
      <c r="O1480" s="242"/>
      <c r="P1480" s="242"/>
      <c r="Q1480" s="242"/>
      <c r="R1480" s="242"/>
      <c r="S1480" s="242"/>
      <c r="T1480" s="243"/>
      <c r="U1480" s="13"/>
      <c r="V1480" s="13"/>
      <c r="W1480" s="13"/>
      <c r="X1480" s="13"/>
      <c r="Y1480" s="13"/>
      <c r="Z1480" s="13"/>
      <c r="AA1480" s="13"/>
      <c r="AB1480" s="13"/>
      <c r="AC1480" s="13"/>
      <c r="AD1480" s="13"/>
      <c r="AE1480" s="13"/>
      <c r="AT1480" s="244" t="s">
        <v>220</v>
      </c>
      <c r="AU1480" s="244" t="s">
        <v>81</v>
      </c>
      <c r="AV1480" s="13" t="s">
        <v>79</v>
      </c>
      <c r="AW1480" s="13" t="s">
        <v>32</v>
      </c>
      <c r="AX1480" s="13" t="s">
        <v>71</v>
      </c>
      <c r="AY1480" s="244" t="s">
        <v>209</v>
      </c>
    </row>
    <row r="1481" s="13" customFormat="1">
      <c r="A1481" s="13"/>
      <c r="B1481" s="234"/>
      <c r="C1481" s="235"/>
      <c r="D1481" s="236" t="s">
        <v>220</v>
      </c>
      <c r="E1481" s="237" t="s">
        <v>19</v>
      </c>
      <c r="F1481" s="238" t="s">
        <v>4546</v>
      </c>
      <c r="G1481" s="235"/>
      <c r="H1481" s="237" t="s">
        <v>19</v>
      </c>
      <c r="I1481" s="239"/>
      <c r="J1481" s="235"/>
      <c r="K1481" s="235"/>
      <c r="L1481" s="240"/>
      <c r="M1481" s="241"/>
      <c r="N1481" s="242"/>
      <c r="O1481" s="242"/>
      <c r="P1481" s="242"/>
      <c r="Q1481" s="242"/>
      <c r="R1481" s="242"/>
      <c r="S1481" s="242"/>
      <c r="T1481" s="243"/>
      <c r="U1481" s="13"/>
      <c r="V1481" s="13"/>
      <c r="W1481" s="13"/>
      <c r="X1481" s="13"/>
      <c r="Y1481" s="13"/>
      <c r="Z1481" s="13"/>
      <c r="AA1481" s="13"/>
      <c r="AB1481" s="13"/>
      <c r="AC1481" s="13"/>
      <c r="AD1481" s="13"/>
      <c r="AE1481" s="13"/>
      <c r="AT1481" s="244" t="s">
        <v>220</v>
      </c>
      <c r="AU1481" s="244" t="s">
        <v>81</v>
      </c>
      <c r="AV1481" s="13" t="s">
        <v>79</v>
      </c>
      <c r="AW1481" s="13" t="s">
        <v>32</v>
      </c>
      <c r="AX1481" s="13" t="s">
        <v>71</v>
      </c>
      <c r="AY1481" s="244" t="s">
        <v>209</v>
      </c>
    </row>
    <row r="1482" s="13" customFormat="1">
      <c r="A1482" s="13"/>
      <c r="B1482" s="234"/>
      <c r="C1482" s="235"/>
      <c r="D1482" s="236" t="s">
        <v>220</v>
      </c>
      <c r="E1482" s="237" t="s">
        <v>19</v>
      </c>
      <c r="F1482" s="238" t="s">
        <v>4547</v>
      </c>
      <c r="G1482" s="235"/>
      <c r="H1482" s="237" t="s">
        <v>19</v>
      </c>
      <c r="I1482" s="239"/>
      <c r="J1482" s="235"/>
      <c r="K1482" s="235"/>
      <c r="L1482" s="240"/>
      <c r="M1482" s="241"/>
      <c r="N1482" s="242"/>
      <c r="O1482" s="242"/>
      <c r="P1482" s="242"/>
      <c r="Q1482" s="242"/>
      <c r="R1482" s="242"/>
      <c r="S1482" s="242"/>
      <c r="T1482" s="243"/>
      <c r="U1482" s="13"/>
      <c r="V1482" s="13"/>
      <c r="W1482" s="13"/>
      <c r="X1482" s="13"/>
      <c r="Y1482" s="13"/>
      <c r="Z1482" s="13"/>
      <c r="AA1482" s="13"/>
      <c r="AB1482" s="13"/>
      <c r="AC1482" s="13"/>
      <c r="AD1482" s="13"/>
      <c r="AE1482" s="13"/>
      <c r="AT1482" s="244" t="s">
        <v>220</v>
      </c>
      <c r="AU1482" s="244" t="s">
        <v>81</v>
      </c>
      <c r="AV1482" s="13" t="s">
        <v>79</v>
      </c>
      <c r="AW1482" s="13" t="s">
        <v>32</v>
      </c>
      <c r="AX1482" s="13" t="s">
        <v>71</v>
      </c>
      <c r="AY1482" s="244" t="s">
        <v>209</v>
      </c>
    </row>
    <row r="1483" s="13" customFormat="1">
      <c r="A1483" s="13"/>
      <c r="B1483" s="234"/>
      <c r="C1483" s="235"/>
      <c r="D1483" s="236" t="s">
        <v>220</v>
      </c>
      <c r="E1483" s="237" t="s">
        <v>19</v>
      </c>
      <c r="F1483" s="238" t="s">
        <v>4548</v>
      </c>
      <c r="G1483" s="235"/>
      <c r="H1483" s="237" t="s">
        <v>19</v>
      </c>
      <c r="I1483" s="239"/>
      <c r="J1483" s="235"/>
      <c r="K1483" s="235"/>
      <c r="L1483" s="240"/>
      <c r="M1483" s="241"/>
      <c r="N1483" s="242"/>
      <c r="O1483" s="242"/>
      <c r="P1483" s="242"/>
      <c r="Q1483" s="242"/>
      <c r="R1483" s="242"/>
      <c r="S1483" s="242"/>
      <c r="T1483" s="243"/>
      <c r="U1483" s="13"/>
      <c r="V1483" s="13"/>
      <c r="W1483" s="13"/>
      <c r="X1483" s="13"/>
      <c r="Y1483" s="13"/>
      <c r="Z1483" s="13"/>
      <c r="AA1483" s="13"/>
      <c r="AB1483" s="13"/>
      <c r="AC1483" s="13"/>
      <c r="AD1483" s="13"/>
      <c r="AE1483" s="13"/>
      <c r="AT1483" s="244" t="s">
        <v>220</v>
      </c>
      <c r="AU1483" s="244" t="s">
        <v>81</v>
      </c>
      <c r="AV1483" s="13" t="s">
        <v>79</v>
      </c>
      <c r="AW1483" s="13" t="s">
        <v>32</v>
      </c>
      <c r="AX1483" s="13" t="s">
        <v>71</v>
      </c>
      <c r="AY1483" s="244" t="s">
        <v>209</v>
      </c>
    </row>
    <row r="1484" s="13" customFormat="1">
      <c r="A1484" s="13"/>
      <c r="B1484" s="234"/>
      <c r="C1484" s="235"/>
      <c r="D1484" s="236" t="s">
        <v>220</v>
      </c>
      <c r="E1484" s="237" t="s">
        <v>19</v>
      </c>
      <c r="F1484" s="238" t="s">
        <v>4549</v>
      </c>
      <c r="G1484" s="235"/>
      <c r="H1484" s="237" t="s">
        <v>19</v>
      </c>
      <c r="I1484" s="239"/>
      <c r="J1484" s="235"/>
      <c r="K1484" s="235"/>
      <c r="L1484" s="240"/>
      <c r="M1484" s="241"/>
      <c r="N1484" s="242"/>
      <c r="O1484" s="242"/>
      <c r="P1484" s="242"/>
      <c r="Q1484" s="242"/>
      <c r="R1484" s="242"/>
      <c r="S1484" s="242"/>
      <c r="T1484" s="243"/>
      <c r="U1484" s="13"/>
      <c r="V1484" s="13"/>
      <c r="W1484" s="13"/>
      <c r="X1484" s="13"/>
      <c r="Y1484" s="13"/>
      <c r="Z1484" s="13"/>
      <c r="AA1484" s="13"/>
      <c r="AB1484" s="13"/>
      <c r="AC1484" s="13"/>
      <c r="AD1484" s="13"/>
      <c r="AE1484" s="13"/>
      <c r="AT1484" s="244" t="s">
        <v>220</v>
      </c>
      <c r="AU1484" s="244" t="s">
        <v>81</v>
      </c>
      <c r="AV1484" s="13" t="s">
        <v>79</v>
      </c>
      <c r="AW1484" s="13" t="s">
        <v>32</v>
      </c>
      <c r="AX1484" s="13" t="s">
        <v>71</v>
      </c>
      <c r="AY1484" s="244" t="s">
        <v>209</v>
      </c>
    </row>
    <row r="1485" s="13" customFormat="1">
      <c r="A1485" s="13"/>
      <c r="B1485" s="234"/>
      <c r="C1485" s="235"/>
      <c r="D1485" s="236" t="s">
        <v>220</v>
      </c>
      <c r="E1485" s="237" t="s">
        <v>19</v>
      </c>
      <c r="F1485" s="238" t="s">
        <v>4550</v>
      </c>
      <c r="G1485" s="235"/>
      <c r="H1485" s="237" t="s">
        <v>19</v>
      </c>
      <c r="I1485" s="239"/>
      <c r="J1485" s="235"/>
      <c r="K1485" s="235"/>
      <c r="L1485" s="240"/>
      <c r="M1485" s="241"/>
      <c r="N1485" s="242"/>
      <c r="O1485" s="242"/>
      <c r="P1485" s="242"/>
      <c r="Q1485" s="242"/>
      <c r="R1485" s="242"/>
      <c r="S1485" s="242"/>
      <c r="T1485" s="243"/>
      <c r="U1485" s="13"/>
      <c r="V1485" s="13"/>
      <c r="W1485" s="13"/>
      <c r="X1485" s="13"/>
      <c r="Y1485" s="13"/>
      <c r="Z1485" s="13"/>
      <c r="AA1485" s="13"/>
      <c r="AB1485" s="13"/>
      <c r="AC1485" s="13"/>
      <c r="AD1485" s="13"/>
      <c r="AE1485" s="13"/>
      <c r="AT1485" s="244" t="s">
        <v>220</v>
      </c>
      <c r="AU1485" s="244" t="s">
        <v>81</v>
      </c>
      <c r="AV1485" s="13" t="s">
        <v>79</v>
      </c>
      <c r="AW1485" s="13" t="s">
        <v>32</v>
      </c>
      <c r="AX1485" s="13" t="s">
        <v>71</v>
      </c>
      <c r="AY1485" s="244" t="s">
        <v>209</v>
      </c>
    </row>
    <row r="1486" s="13" customFormat="1">
      <c r="A1486" s="13"/>
      <c r="B1486" s="234"/>
      <c r="C1486" s="235"/>
      <c r="D1486" s="236" t="s">
        <v>220</v>
      </c>
      <c r="E1486" s="237" t="s">
        <v>19</v>
      </c>
      <c r="F1486" s="238" t="s">
        <v>4551</v>
      </c>
      <c r="G1486" s="235"/>
      <c r="H1486" s="237" t="s">
        <v>19</v>
      </c>
      <c r="I1486" s="239"/>
      <c r="J1486" s="235"/>
      <c r="K1486" s="235"/>
      <c r="L1486" s="240"/>
      <c r="M1486" s="241"/>
      <c r="N1486" s="242"/>
      <c r="O1486" s="242"/>
      <c r="P1486" s="242"/>
      <c r="Q1486" s="242"/>
      <c r="R1486" s="242"/>
      <c r="S1486" s="242"/>
      <c r="T1486" s="243"/>
      <c r="U1486" s="13"/>
      <c r="V1486" s="13"/>
      <c r="W1486" s="13"/>
      <c r="X1486" s="13"/>
      <c r="Y1486" s="13"/>
      <c r="Z1486" s="13"/>
      <c r="AA1486" s="13"/>
      <c r="AB1486" s="13"/>
      <c r="AC1486" s="13"/>
      <c r="AD1486" s="13"/>
      <c r="AE1486" s="13"/>
      <c r="AT1486" s="244" t="s">
        <v>220</v>
      </c>
      <c r="AU1486" s="244" t="s">
        <v>81</v>
      </c>
      <c r="AV1486" s="13" t="s">
        <v>79</v>
      </c>
      <c r="AW1486" s="13" t="s">
        <v>32</v>
      </c>
      <c r="AX1486" s="13" t="s">
        <v>71</v>
      </c>
      <c r="AY1486" s="244" t="s">
        <v>209</v>
      </c>
    </row>
    <row r="1487" s="14" customFormat="1">
      <c r="A1487" s="14"/>
      <c r="B1487" s="245"/>
      <c r="C1487" s="246"/>
      <c r="D1487" s="236" t="s">
        <v>220</v>
      </c>
      <c r="E1487" s="247" t="s">
        <v>19</v>
      </c>
      <c r="F1487" s="248" t="s">
        <v>79</v>
      </c>
      <c r="G1487" s="246"/>
      <c r="H1487" s="249">
        <v>1</v>
      </c>
      <c r="I1487" s="250"/>
      <c r="J1487" s="246"/>
      <c r="K1487" s="246"/>
      <c r="L1487" s="251"/>
      <c r="M1487" s="252"/>
      <c r="N1487" s="253"/>
      <c r="O1487" s="253"/>
      <c r="P1487" s="253"/>
      <c r="Q1487" s="253"/>
      <c r="R1487" s="253"/>
      <c r="S1487" s="253"/>
      <c r="T1487" s="254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T1487" s="255" t="s">
        <v>220</v>
      </c>
      <c r="AU1487" s="255" t="s">
        <v>81</v>
      </c>
      <c r="AV1487" s="14" t="s">
        <v>81</v>
      </c>
      <c r="AW1487" s="14" t="s">
        <v>32</v>
      </c>
      <c r="AX1487" s="14" t="s">
        <v>79</v>
      </c>
      <c r="AY1487" s="255" t="s">
        <v>209</v>
      </c>
    </row>
    <row r="1488" s="2" customFormat="1" ht="24.15" customHeight="1">
      <c r="A1488" s="41"/>
      <c r="B1488" s="42"/>
      <c r="C1488" s="216" t="s">
        <v>4552</v>
      </c>
      <c r="D1488" s="216" t="s">
        <v>211</v>
      </c>
      <c r="E1488" s="217" t="s">
        <v>4553</v>
      </c>
      <c r="F1488" s="218" t="s">
        <v>4554</v>
      </c>
      <c r="G1488" s="219" t="s">
        <v>659</v>
      </c>
      <c r="H1488" s="220">
        <v>0.041000000000000002</v>
      </c>
      <c r="I1488" s="221"/>
      <c r="J1488" s="222">
        <f>ROUND(I1488*H1488,2)</f>
        <v>0</v>
      </c>
      <c r="K1488" s="218" t="s">
        <v>215</v>
      </c>
      <c r="L1488" s="47"/>
      <c r="M1488" s="223" t="s">
        <v>19</v>
      </c>
      <c r="N1488" s="224" t="s">
        <v>42</v>
      </c>
      <c r="O1488" s="87"/>
      <c r="P1488" s="225">
        <f>O1488*H1488</f>
        <v>0</v>
      </c>
      <c r="Q1488" s="225">
        <v>0</v>
      </c>
      <c r="R1488" s="225">
        <f>Q1488*H1488</f>
        <v>0</v>
      </c>
      <c r="S1488" s="225">
        <v>0</v>
      </c>
      <c r="T1488" s="226">
        <f>S1488*H1488</f>
        <v>0</v>
      </c>
      <c r="U1488" s="41"/>
      <c r="V1488" s="41"/>
      <c r="W1488" s="41"/>
      <c r="X1488" s="41"/>
      <c r="Y1488" s="41"/>
      <c r="Z1488" s="41"/>
      <c r="AA1488" s="41"/>
      <c r="AB1488" s="41"/>
      <c r="AC1488" s="41"/>
      <c r="AD1488" s="41"/>
      <c r="AE1488" s="41"/>
      <c r="AR1488" s="227" t="s">
        <v>304</v>
      </c>
      <c r="AT1488" s="227" t="s">
        <v>211</v>
      </c>
      <c r="AU1488" s="227" t="s">
        <v>81</v>
      </c>
      <c r="AY1488" s="20" t="s">
        <v>209</v>
      </c>
      <c r="BE1488" s="228">
        <f>IF(N1488="základní",J1488,0)</f>
        <v>0</v>
      </c>
      <c r="BF1488" s="228">
        <f>IF(N1488="snížená",J1488,0)</f>
        <v>0</v>
      </c>
      <c r="BG1488" s="228">
        <f>IF(N1488="zákl. přenesená",J1488,0)</f>
        <v>0</v>
      </c>
      <c r="BH1488" s="228">
        <f>IF(N1488="sníž. přenesená",J1488,0)</f>
        <v>0</v>
      </c>
      <c r="BI1488" s="228">
        <f>IF(N1488="nulová",J1488,0)</f>
        <v>0</v>
      </c>
      <c r="BJ1488" s="20" t="s">
        <v>79</v>
      </c>
      <c r="BK1488" s="228">
        <f>ROUND(I1488*H1488,2)</f>
        <v>0</v>
      </c>
      <c r="BL1488" s="20" t="s">
        <v>304</v>
      </c>
      <c r="BM1488" s="227" t="s">
        <v>4555</v>
      </c>
    </row>
    <row r="1489" s="2" customFormat="1">
      <c r="A1489" s="41"/>
      <c r="B1489" s="42"/>
      <c r="C1489" s="43"/>
      <c r="D1489" s="229" t="s">
        <v>218</v>
      </c>
      <c r="E1489" s="43"/>
      <c r="F1489" s="230" t="s">
        <v>4556</v>
      </c>
      <c r="G1489" s="43"/>
      <c r="H1489" s="43"/>
      <c r="I1489" s="231"/>
      <c r="J1489" s="43"/>
      <c r="K1489" s="43"/>
      <c r="L1489" s="47"/>
      <c r="M1489" s="232"/>
      <c r="N1489" s="233"/>
      <c r="O1489" s="87"/>
      <c r="P1489" s="87"/>
      <c r="Q1489" s="87"/>
      <c r="R1489" s="87"/>
      <c r="S1489" s="87"/>
      <c r="T1489" s="88"/>
      <c r="U1489" s="41"/>
      <c r="V1489" s="41"/>
      <c r="W1489" s="41"/>
      <c r="X1489" s="41"/>
      <c r="Y1489" s="41"/>
      <c r="Z1489" s="41"/>
      <c r="AA1489" s="41"/>
      <c r="AB1489" s="41"/>
      <c r="AC1489" s="41"/>
      <c r="AD1489" s="41"/>
      <c r="AE1489" s="41"/>
      <c r="AT1489" s="20" t="s">
        <v>218</v>
      </c>
      <c r="AU1489" s="20" t="s">
        <v>81</v>
      </c>
    </row>
    <row r="1490" s="12" customFormat="1" ht="22.8" customHeight="1">
      <c r="A1490" s="12"/>
      <c r="B1490" s="200"/>
      <c r="C1490" s="201"/>
      <c r="D1490" s="202" t="s">
        <v>70</v>
      </c>
      <c r="E1490" s="214" t="s">
        <v>4557</v>
      </c>
      <c r="F1490" s="214" t="s">
        <v>4558</v>
      </c>
      <c r="G1490" s="201"/>
      <c r="H1490" s="201"/>
      <c r="I1490" s="204"/>
      <c r="J1490" s="215">
        <f>BK1490</f>
        <v>0</v>
      </c>
      <c r="K1490" s="201"/>
      <c r="L1490" s="206"/>
      <c r="M1490" s="207"/>
      <c r="N1490" s="208"/>
      <c r="O1490" s="208"/>
      <c r="P1490" s="209">
        <f>SUM(P1491:P1574)</f>
        <v>0</v>
      </c>
      <c r="Q1490" s="208"/>
      <c r="R1490" s="209">
        <f>SUM(R1491:R1574)</f>
        <v>0.38091750000000008</v>
      </c>
      <c r="S1490" s="208"/>
      <c r="T1490" s="210">
        <f>SUM(T1491:T1574)</f>
        <v>0</v>
      </c>
      <c r="U1490" s="12"/>
      <c r="V1490" s="12"/>
      <c r="W1490" s="12"/>
      <c r="X1490" s="12"/>
      <c r="Y1490" s="12"/>
      <c r="Z1490" s="12"/>
      <c r="AA1490" s="12"/>
      <c r="AB1490" s="12"/>
      <c r="AC1490" s="12"/>
      <c r="AD1490" s="12"/>
      <c r="AE1490" s="12"/>
      <c r="AR1490" s="211" t="s">
        <v>81</v>
      </c>
      <c r="AT1490" s="212" t="s">
        <v>70</v>
      </c>
      <c r="AU1490" s="212" t="s">
        <v>79</v>
      </c>
      <c r="AY1490" s="211" t="s">
        <v>209</v>
      </c>
      <c r="BK1490" s="213">
        <f>SUM(BK1491:BK1574)</f>
        <v>0</v>
      </c>
    </row>
    <row r="1491" s="2" customFormat="1" ht="21.75" customHeight="1">
      <c r="A1491" s="41"/>
      <c r="B1491" s="42"/>
      <c r="C1491" s="216" t="s">
        <v>4559</v>
      </c>
      <c r="D1491" s="216" t="s">
        <v>211</v>
      </c>
      <c r="E1491" s="217" t="s">
        <v>4560</v>
      </c>
      <c r="F1491" s="218" t="s">
        <v>4561</v>
      </c>
      <c r="G1491" s="219" t="s">
        <v>258</v>
      </c>
      <c r="H1491" s="220">
        <v>2.4700000000000002</v>
      </c>
      <c r="I1491" s="221"/>
      <c r="J1491" s="222">
        <f>ROUND(I1491*H1491,2)</f>
        <v>0</v>
      </c>
      <c r="K1491" s="218" t="s">
        <v>215</v>
      </c>
      <c r="L1491" s="47"/>
      <c r="M1491" s="223" t="s">
        <v>19</v>
      </c>
      <c r="N1491" s="224" t="s">
        <v>42</v>
      </c>
      <c r="O1491" s="87"/>
      <c r="P1491" s="225">
        <f>O1491*H1491</f>
        <v>0</v>
      </c>
      <c r="Q1491" s="225">
        <v>0.00048999999999999998</v>
      </c>
      <c r="R1491" s="225">
        <f>Q1491*H1491</f>
        <v>0.0012103000000000001</v>
      </c>
      <c r="S1491" s="225">
        <v>0</v>
      </c>
      <c r="T1491" s="226">
        <f>S1491*H1491</f>
        <v>0</v>
      </c>
      <c r="U1491" s="41"/>
      <c r="V1491" s="41"/>
      <c r="W1491" s="41"/>
      <c r="X1491" s="41"/>
      <c r="Y1491" s="41"/>
      <c r="Z1491" s="41"/>
      <c r="AA1491" s="41"/>
      <c r="AB1491" s="41"/>
      <c r="AC1491" s="41"/>
      <c r="AD1491" s="41"/>
      <c r="AE1491" s="41"/>
      <c r="AR1491" s="227" t="s">
        <v>304</v>
      </c>
      <c r="AT1491" s="227" t="s">
        <v>211</v>
      </c>
      <c r="AU1491" s="227" t="s">
        <v>81</v>
      </c>
      <c r="AY1491" s="20" t="s">
        <v>209</v>
      </c>
      <c r="BE1491" s="228">
        <f>IF(N1491="základní",J1491,0)</f>
        <v>0</v>
      </c>
      <c r="BF1491" s="228">
        <f>IF(N1491="snížená",J1491,0)</f>
        <v>0</v>
      </c>
      <c r="BG1491" s="228">
        <f>IF(N1491="zákl. přenesená",J1491,0)</f>
        <v>0</v>
      </c>
      <c r="BH1491" s="228">
        <f>IF(N1491="sníž. přenesená",J1491,0)</f>
        <v>0</v>
      </c>
      <c r="BI1491" s="228">
        <f>IF(N1491="nulová",J1491,0)</f>
        <v>0</v>
      </c>
      <c r="BJ1491" s="20" t="s">
        <v>79</v>
      </c>
      <c r="BK1491" s="228">
        <f>ROUND(I1491*H1491,2)</f>
        <v>0</v>
      </c>
      <c r="BL1491" s="20" t="s">
        <v>304</v>
      </c>
      <c r="BM1491" s="227" t="s">
        <v>4562</v>
      </c>
    </row>
    <row r="1492" s="2" customFormat="1">
      <c r="A1492" s="41"/>
      <c r="B1492" s="42"/>
      <c r="C1492" s="43"/>
      <c r="D1492" s="229" t="s">
        <v>218</v>
      </c>
      <c r="E1492" s="43"/>
      <c r="F1492" s="230" t="s">
        <v>4563</v>
      </c>
      <c r="G1492" s="43"/>
      <c r="H1492" s="43"/>
      <c r="I1492" s="231"/>
      <c r="J1492" s="43"/>
      <c r="K1492" s="43"/>
      <c r="L1492" s="47"/>
      <c r="M1492" s="232"/>
      <c r="N1492" s="233"/>
      <c r="O1492" s="87"/>
      <c r="P1492" s="87"/>
      <c r="Q1492" s="87"/>
      <c r="R1492" s="87"/>
      <c r="S1492" s="87"/>
      <c r="T1492" s="88"/>
      <c r="U1492" s="41"/>
      <c r="V1492" s="41"/>
      <c r="W1492" s="41"/>
      <c r="X1492" s="41"/>
      <c r="Y1492" s="41"/>
      <c r="Z1492" s="41"/>
      <c r="AA1492" s="41"/>
      <c r="AB1492" s="41"/>
      <c r="AC1492" s="41"/>
      <c r="AD1492" s="41"/>
      <c r="AE1492" s="41"/>
      <c r="AT1492" s="20" t="s">
        <v>218</v>
      </c>
      <c r="AU1492" s="20" t="s">
        <v>81</v>
      </c>
    </row>
    <row r="1493" s="13" customFormat="1">
      <c r="A1493" s="13"/>
      <c r="B1493" s="234"/>
      <c r="C1493" s="235"/>
      <c r="D1493" s="236" t="s">
        <v>220</v>
      </c>
      <c r="E1493" s="237" t="s">
        <v>19</v>
      </c>
      <c r="F1493" s="238" t="s">
        <v>4564</v>
      </c>
      <c r="G1493" s="235"/>
      <c r="H1493" s="237" t="s">
        <v>19</v>
      </c>
      <c r="I1493" s="239"/>
      <c r="J1493" s="235"/>
      <c r="K1493" s="235"/>
      <c r="L1493" s="240"/>
      <c r="M1493" s="241"/>
      <c r="N1493" s="242"/>
      <c r="O1493" s="242"/>
      <c r="P1493" s="242"/>
      <c r="Q1493" s="242"/>
      <c r="R1493" s="242"/>
      <c r="S1493" s="242"/>
      <c r="T1493" s="243"/>
      <c r="U1493" s="13"/>
      <c r="V1493" s="13"/>
      <c r="W1493" s="13"/>
      <c r="X1493" s="13"/>
      <c r="Y1493" s="13"/>
      <c r="Z1493" s="13"/>
      <c r="AA1493" s="13"/>
      <c r="AB1493" s="13"/>
      <c r="AC1493" s="13"/>
      <c r="AD1493" s="13"/>
      <c r="AE1493" s="13"/>
      <c r="AT1493" s="244" t="s">
        <v>220</v>
      </c>
      <c r="AU1493" s="244" t="s">
        <v>81</v>
      </c>
      <c r="AV1493" s="13" t="s">
        <v>79</v>
      </c>
      <c r="AW1493" s="13" t="s">
        <v>32</v>
      </c>
      <c r="AX1493" s="13" t="s">
        <v>71</v>
      </c>
      <c r="AY1493" s="244" t="s">
        <v>209</v>
      </c>
    </row>
    <row r="1494" s="14" customFormat="1">
      <c r="A1494" s="14"/>
      <c r="B1494" s="245"/>
      <c r="C1494" s="246"/>
      <c r="D1494" s="236" t="s">
        <v>220</v>
      </c>
      <c r="E1494" s="247" t="s">
        <v>19</v>
      </c>
      <c r="F1494" s="248" t="s">
        <v>4565</v>
      </c>
      <c r="G1494" s="246"/>
      <c r="H1494" s="249">
        <v>1</v>
      </c>
      <c r="I1494" s="250"/>
      <c r="J1494" s="246"/>
      <c r="K1494" s="246"/>
      <c r="L1494" s="251"/>
      <c r="M1494" s="252"/>
      <c r="N1494" s="253"/>
      <c r="O1494" s="253"/>
      <c r="P1494" s="253"/>
      <c r="Q1494" s="253"/>
      <c r="R1494" s="253"/>
      <c r="S1494" s="253"/>
      <c r="T1494" s="25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T1494" s="255" t="s">
        <v>220</v>
      </c>
      <c r="AU1494" s="255" t="s">
        <v>81</v>
      </c>
      <c r="AV1494" s="14" t="s">
        <v>81</v>
      </c>
      <c r="AW1494" s="14" t="s">
        <v>32</v>
      </c>
      <c r="AX1494" s="14" t="s">
        <v>71</v>
      </c>
      <c r="AY1494" s="255" t="s">
        <v>209</v>
      </c>
    </row>
    <row r="1495" s="14" customFormat="1">
      <c r="A1495" s="14"/>
      <c r="B1495" s="245"/>
      <c r="C1495" s="246"/>
      <c r="D1495" s="236" t="s">
        <v>220</v>
      </c>
      <c r="E1495" s="247" t="s">
        <v>19</v>
      </c>
      <c r="F1495" s="248" t="s">
        <v>4566</v>
      </c>
      <c r="G1495" s="246"/>
      <c r="H1495" s="249">
        <v>0.97999999999999998</v>
      </c>
      <c r="I1495" s="250"/>
      <c r="J1495" s="246"/>
      <c r="K1495" s="246"/>
      <c r="L1495" s="251"/>
      <c r="M1495" s="252"/>
      <c r="N1495" s="253"/>
      <c r="O1495" s="253"/>
      <c r="P1495" s="253"/>
      <c r="Q1495" s="253"/>
      <c r="R1495" s="253"/>
      <c r="S1495" s="253"/>
      <c r="T1495" s="254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T1495" s="255" t="s">
        <v>220</v>
      </c>
      <c r="AU1495" s="255" t="s">
        <v>81</v>
      </c>
      <c r="AV1495" s="14" t="s">
        <v>81</v>
      </c>
      <c r="AW1495" s="14" t="s">
        <v>32</v>
      </c>
      <c r="AX1495" s="14" t="s">
        <v>71</v>
      </c>
      <c r="AY1495" s="255" t="s">
        <v>209</v>
      </c>
    </row>
    <row r="1496" s="14" customFormat="1">
      <c r="A1496" s="14"/>
      <c r="B1496" s="245"/>
      <c r="C1496" s="246"/>
      <c r="D1496" s="236" t="s">
        <v>220</v>
      </c>
      <c r="E1496" s="247" t="s">
        <v>19</v>
      </c>
      <c r="F1496" s="248" t="s">
        <v>4567</v>
      </c>
      <c r="G1496" s="246"/>
      <c r="H1496" s="249">
        <v>0.48999999999999999</v>
      </c>
      <c r="I1496" s="250"/>
      <c r="J1496" s="246"/>
      <c r="K1496" s="246"/>
      <c r="L1496" s="251"/>
      <c r="M1496" s="252"/>
      <c r="N1496" s="253"/>
      <c r="O1496" s="253"/>
      <c r="P1496" s="253"/>
      <c r="Q1496" s="253"/>
      <c r="R1496" s="253"/>
      <c r="S1496" s="253"/>
      <c r="T1496" s="254"/>
      <c r="U1496" s="14"/>
      <c r="V1496" s="14"/>
      <c r="W1496" s="14"/>
      <c r="X1496" s="14"/>
      <c r="Y1496" s="14"/>
      <c r="Z1496" s="14"/>
      <c r="AA1496" s="14"/>
      <c r="AB1496" s="14"/>
      <c r="AC1496" s="14"/>
      <c r="AD1496" s="14"/>
      <c r="AE1496" s="14"/>
      <c r="AT1496" s="255" t="s">
        <v>220</v>
      </c>
      <c r="AU1496" s="255" t="s">
        <v>81</v>
      </c>
      <c r="AV1496" s="14" t="s">
        <v>81</v>
      </c>
      <c r="AW1496" s="14" t="s">
        <v>32</v>
      </c>
      <c r="AX1496" s="14" t="s">
        <v>71</v>
      </c>
      <c r="AY1496" s="255" t="s">
        <v>209</v>
      </c>
    </row>
    <row r="1497" s="15" customFormat="1">
      <c r="A1497" s="15"/>
      <c r="B1497" s="256"/>
      <c r="C1497" s="257"/>
      <c r="D1497" s="236" t="s">
        <v>220</v>
      </c>
      <c r="E1497" s="258" t="s">
        <v>19</v>
      </c>
      <c r="F1497" s="259" t="s">
        <v>271</v>
      </c>
      <c r="G1497" s="257"/>
      <c r="H1497" s="260">
        <v>2.4700000000000002</v>
      </c>
      <c r="I1497" s="261"/>
      <c r="J1497" s="257"/>
      <c r="K1497" s="257"/>
      <c r="L1497" s="262"/>
      <c r="M1497" s="263"/>
      <c r="N1497" s="264"/>
      <c r="O1497" s="264"/>
      <c r="P1497" s="264"/>
      <c r="Q1497" s="264"/>
      <c r="R1497" s="264"/>
      <c r="S1497" s="264"/>
      <c r="T1497" s="265"/>
      <c r="U1497" s="15"/>
      <c r="V1497" s="15"/>
      <c r="W1497" s="15"/>
      <c r="X1497" s="15"/>
      <c r="Y1497" s="15"/>
      <c r="Z1497" s="15"/>
      <c r="AA1497" s="15"/>
      <c r="AB1497" s="15"/>
      <c r="AC1497" s="15"/>
      <c r="AD1497" s="15"/>
      <c r="AE1497" s="15"/>
      <c r="AT1497" s="266" t="s">
        <v>220</v>
      </c>
      <c r="AU1497" s="266" t="s">
        <v>81</v>
      </c>
      <c r="AV1497" s="15" t="s">
        <v>216</v>
      </c>
      <c r="AW1497" s="15" t="s">
        <v>32</v>
      </c>
      <c r="AX1497" s="15" t="s">
        <v>79</v>
      </c>
      <c r="AY1497" s="266" t="s">
        <v>209</v>
      </c>
    </row>
    <row r="1498" s="2" customFormat="1" ht="16.5" customHeight="1">
      <c r="A1498" s="41"/>
      <c r="B1498" s="42"/>
      <c r="C1498" s="278" t="s">
        <v>4568</v>
      </c>
      <c r="D1498" s="278" t="s">
        <v>681</v>
      </c>
      <c r="E1498" s="279" t="s">
        <v>4569</v>
      </c>
      <c r="F1498" s="280" t="s">
        <v>4570</v>
      </c>
      <c r="G1498" s="281" t="s">
        <v>258</v>
      </c>
      <c r="H1498" s="282">
        <v>2.4700000000000002</v>
      </c>
      <c r="I1498" s="283"/>
      <c r="J1498" s="284">
        <f>ROUND(I1498*H1498,2)</f>
        <v>0</v>
      </c>
      <c r="K1498" s="280" t="s">
        <v>215</v>
      </c>
      <c r="L1498" s="285"/>
      <c r="M1498" s="286" t="s">
        <v>19</v>
      </c>
      <c r="N1498" s="287" t="s">
        <v>42</v>
      </c>
      <c r="O1498" s="87"/>
      <c r="P1498" s="225">
        <f>O1498*H1498</f>
        <v>0</v>
      </c>
      <c r="Q1498" s="225">
        <v>0.0146</v>
      </c>
      <c r="R1498" s="225">
        <f>Q1498*H1498</f>
        <v>0.036062000000000004</v>
      </c>
      <c r="S1498" s="225">
        <v>0</v>
      </c>
      <c r="T1498" s="226">
        <f>S1498*H1498</f>
        <v>0</v>
      </c>
      <c r="U1498" s="41"/>
      <c r="V1498" s="41"/>
      <c r="W1498" s="41"/>
      <c r="X1498" s="41"/>
      <c r="Y1498" s="41"/>
      <c r="Z1498" s="41"/>
      <c r="AA1498" s="41"/>
      <c r="AB1498" s="41"/>
      <c r="AC1498" s="41"/>
      <c r="AD1498" s="41"/>
      <c r="AE1498" s="41"/>
      <c r="AR1498" s="227" t="s">
        <v>417</v>
      </c>
      <c r="AT1498" s="227" t="s">
        <v>681</v>
      </c>
      <c r="AU1498" s="227" t="s">
        <v>81</v>
      </c>
      <c r="AY1498" s="20" t="s">
        <v>209</v>
      </c>
      <c r="BE1498" s="228">
        <f>IF(N1498="základní",J1498,0)</f>
        <v>0</v>
      </c>
      <c r="BF1498" s="228">
        <f>IF(N1498="snížená",J1498,0)</f>
        <v>0</v>
      </c>
      <c r="BG1498" s="228">
        <f>IF(N1498="zákl. přenesená",J1498,0)</f>
        <v>0</v>
      </c>
      <c r="BH1498" s="228">
        <f>IF(N1498="sníž. přenesená",J1498,0)</f>
        <v>0</v>
      </c>
      <c r="BI1498" s="228">
        <f>IF(N1498="nulová",J1498,0)</f>
        <v>0</v>
      </c>
      <c r="BJ1498" s="20" t="s">
        <v>79</v>
      </c>
      <c r="BK1498" s="228">
        <f>ROUND(I1498*H1498,2)</f>
        <v>0</v>
      </c>
      <c r="BL1498" s="20" t="s">
        <v>304</v>
      </c>
      <c r="BM1498" s="227" t="s">
        <v>4571</v>
      </c>
    </row>
    <row r="1499" s="2" customFormat="1" ht="24.15" customHeight="1">
      <c r="A1499" s="41"/>
      <c r="B1499" s="42"/>
      <c r="C1499" s="216" t="s">
        <v>3939</v>
      </c>
      <c r="D1499" s="216" t="s">
        <v>211</v>
      </c>
      <c r="E1499" s="217" t="s">
        <v>4572</v>
      </c>
      <c r="F1499" s="218" t="s">
        <v>4573</v>
      </c>
      <c r="G1499" s="219" t="s">
        <v>258</v>
      </c>
      <c r="H1499" s="220">
        <v>1.6799999999999999</v>
      </c>
      <c r="I1499" s="221"/>
      <c r="J1499" s="222">
        <f>ROUND(I1499*H1499,2)</f>
        <v>0</v>
      </c>
      <c r="K1499" s="218" t="s">
        <v>215</v>
      </c>
      <c r="L1499" s="47"/>
      <c r="M1499" s="223" t="s">
        <v>19</v>
      </c>
      <c r="N1499" s="224" t="s">
        <v>42</v>
      </c>
      <c r="O1499" s="87"/>
      <c r="P1499" s="225">
        <f>O1499*H1499</f>
        <v>0</v>
      </c>
      <c r="Q1499" s="225">
        <v>0.00048999999999999998</v>
      </c>
      <c r="R1499" s="225">
        <f>Q1499*H1499</f>
        <v>0.00082319999999999995</v>
      </c>
      <c r="S1499" s="225">
        <v>0</v>
      </c>
      <c r="T1499" s="226">
        <f>S1499*H1499</f>
        <v>0</v>
      </c>
      <c r="U1499" s="41"/>
      <c r="V1499" s="41"/>
      <c r="W1499" s="41"/>
      <c r="X1499" s="41"/>
      <c r="Y1499" s="41"/>
      <c r="Z1499" s="41"/>
      <c r="AA1499" s="41"/>
      <c r="AB1499" s="41"/>
      <c r="AC1499" s="41"/>
      <c r="AD1499" s="41"/>
      <c r="AE1499" s="41"/>
      <c r="AR1499" s="227" t="s">
        <v>304</v>
      </c>
      <c r="AT1499" s="227" t="s">
        <v>211</v>
      </c>
      <c r="AU1499" s="227" t="s">
        <v>81</v>
      </c>
      <c r="AY1499" s="20" t="s">
        <v>209</v>
      </c>
      <c r="BE1499" s="228">
        <f>IF(N1499="základní",J1499,0)</f>
        <v>0</v>
      </c>
      <c r="BF1499" s="228">
        <f>IF(N1499="snížená",J1499,0)</f>
        <v>0</v>
      </c>
      <c r="BG1499" s="228">
        <f>IF(N1499="zákl. přenesená",J1499,0)</f>
        <v>0</v>
      </c>
      <c r="BH1499" s="228">
        <f>IF(N1499="sníž. přenesená",J1499,0)</f>
        <v>0</v>
      </c>
      <c r="BI1499" s="228">
        <f>IF(N1499="nulová",J1499,0)</f>
        <v>0</v>
      </c>
      <c r="BJ1499" s="20" t="s">
        <v>79</v>
      </c>
      <c r="BK1499" s="228">
        <f>ROUND(I1499*H1499,2)</f>
        <v>0</v>
      </c>
      <c r="BL1499" s="20" t="s">
        <v>304</v>
      </c>
      <c r="BM1499" s="227" t="s">
        <v>4574</v>
      </c>
    </row>
    <row r="1500" s="2" customFormat="1">
      <c r="A1500" s="41"/>
      <c r="B1500" s="42"/>
      <c r="C1500" s="43"/>
      <c r="D1500" s="229" t="s">
        <v>218</v>
      </c>
      <c r="E1500" s="43"/>
      <c r="F1500" s="230" t="s">
        <v>4575</v>
      </c>
      <c r="G1500" s="43"/>
      <c r="H1500" s="43"/>
      <c r="I1500" s="231"/>
      <c r="J1500" s="43"/>
      <c r="K1500" s="43"/>
      <c r="L1500" s="47"/>
      <c r="M1500" s="232"/>
      <c r="N1500" s="233"/>
      <c r="O1500" s="87"/>
      <c r="P1500" s="87"/>
      <c r="Q1500" s="87"/>
      <c r="R1500" s="87"/>
      <c r="S1500" s="87"/>
      <c r="T1500" s="88"/>
      <c r="U1500" s="41"/>
      <c r="V1500" s="41"/>
      <c r="W1500" s="41"/>
      <c r="X1500" s="41"/>
      <c r="Y1500" s="41"/>
      <c r="Z1500" s="41"/>
      <c r="AA1500" s="41"/>
      <c r="AB1500" s="41"/>
      <c r="AC1500" s="41"/>
      <c r="AD1500" s="41"/>
      <c r="AE1500" s="41"/>
      <c r="AT1500" s="20" t="s">
        <v>218</v>
      </c>
      <c r="AU1500" s="20" t="s">
        <v>81</v>
      </c>
    </row>
    <row r="1501" s="13" customFormat="1">
      <c r="A1501" s="13"/>
      <c r="B1501" s="234"/>
      <c r="C1501" s="235"/>
      <c r="D1501" s="236" t="s">
        <v>220</v>
      </c>
      <c r="E1501" s="237" t="s">
        <v>19</v>
      </c>
      <c r="F1501" s="238" t="s">
        <v>4564</v>
      </c>
      <c r="G1501" s="235"/>
      <c r="H1501" s="237" t="s">
        <v>19</v>
      </c>
      <c r="I1501" s="239"/>
      <c r="J1501" s="235"/>
      <c r="K1501" s="235"/>
      <c r="L1501" s="240"/>
      <c r="M1501" s="241"/>
      <c r="N1501" s="242"/>
      <c r="O1501" s="242"/>
      <c r="P1501" s="242"/>
      <c r="Q1501" s="242"/>
      <c r="R1501" s="242"/>
      <c r="S1501" s="242"/>
      <c r="T1501" s="243"/>
      <c r="U1501" s="13"/>
      <c r="V1501" s="13"/>
      <c r="W1501" s="13"/>
      <c r="X1501" s="13"/>
      <c r="Y1501" s="13"/>
      <c r="Z1501" s="13"/>
      <c r="AA1501" s="13"/>
      <c r="AB1501" s="13"/>
      <c r="AC1501" s="13"/>
      <c r="AD1501" s="13"/>
      <c r="AE1501" s="13"/>
      <c r="AT1501" s="244" t="s">
        <v>220</v>
      </c>
      <c r="AU1501" s="244" t="s">
        <v>81</v>
      </c>
      <c r="AV1501" s="13" t="s">
        <v>79</v>
      </c>
      <c r="AW1501" s="13" t="s">
        <v>32</v>
      </c>
      <c r="AX1501" s="13" t="s">
        <v>71</v>
      </c>
      <c r="AY1501" s="244" t="s">
        <v>209</v>
      </c>
    </row>
    <row r="1502" s="14" customFormat="1">
      <c r="A1502" s="14"/>
      <c r="B1502" s="245"/>
      <c r="C1502" s="246"/>
      <c r="D1502" s="236" t="s">
        <v>220</v>
      </c>
      <c r="E1502" s="247" t="s">
        <v>19</v>
      </c>
      <c r="F1502" s="248" t="s">
        <v>4576</v>
      </c>
      <c r="G1502" s="246"/>
      <c r="H1502" s="249">
        <v>1.6799999999999999</v>
      </c>
      <c r="I1502" s="250"/>
      <c r="J1502" s="246"/>
      <c r="K1502" s="246"/>
      <c r="L1502" s="251"/>
      <c r="M1502" s="252"/>
      <c r="N1502" s="253"/>
      <c r="O1502" s="253"/>
      <c r="P1502" s="253"/>
      <c r="Q1502" s="253"/>
      <c r="R1502" s="253"/>
      <c r="S1502" s="253"/>
      <c r="T1502" s="25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T1502" s="255" t="s">
        <v>220</v>
      </c>
      <c r="AU1502" s="255" t="s">
        <v>81</v>
      </c>
      <c r="AV1502" s="14" t="s">
        <v>81</v>
      </c>
      <c r="AW1502" s="14" t="s">
        <v>32</v>
      </c>
      <c r="AX1502" s="14" t="s">
        <v>79</v>
      </c>
      <c r="AY1502" s="255" t="s">
        <v>209</v>
      </c>
    </row>
    <row r="1503" s="2" customFormat="1" ht="16.5" customHeight="1">
      <c r="A1503" s="41"/>
      <c r="B1503" s="42"/>
      <c r="C1503" s="278" t="s">
        <v>4577</v>
      </c>
      <c r="D1503" s="278" t="s">
        <v>681</v>
      </c>
      <c r="E1503" s="279" t="s">
        <v>4578</v>
      </c>
      <c r="F1503" s="280" t="s">
        <v>4579</v>
      </c>
      <c r="G1503" s="281" t="s">
        <v>214</v>
      </c>
      <c r="H1503" s="282">
        <v>3</v>
      </c>
      <c r="I1503" s="283"/>
      <c r="J1503" s="284">
        <f>ROUND(I1503*H1503,2)</f>
        <v>0</v>
      </c>
      <c r="K1503" s="280" t="s">
        <v>215</v>
      </c>
      <c r="L1503" s="285"/>
      <c r="M1503" s="286" t="s">
        <v>19</v>
      </c>
      <c r="N1503" s="287" t="s">
        <v>42</v>
      </c>
      <c r="O1503" s="87"/>
      <c r="P1503" s="225">
        <f>O1503*H1503</f>
        <v>0</v>
      </c>
      <c r="Q1503" s="225">
        <v>0.050000000000000003</v>
      </c>
      <c r="R1503" s="225">
        <f>Q1503*H1503</f>
        <v>0.15000000000000002</v>
      </c>
      <c r="S1503" s="225">
        <v>0</v>
      </c>
      <c r="T1503" s="226">
        <f>S1503*H1503</f>
        <v>0</v>
      </c>
      <c r="U1503" s="41"/>
      <c r="V1503" s="41"/>
      <c r="W1503" s="41"/>
      <c r="X1503" s="41"/>
      <c r="Y1503" s="41"/>
      <c r="Z1503" s="41"/>
      <c r="AA1503" s="41"/>
      <c r="AB1503" s="41"/>
      <c r="AC1503" s="41"/>
      <c r="AD1503" s="41"/>
      <c r="AE1503" s="41"/>
      <c r="AR1503" s="227" t="s">
        <v>417</v>
      </c>
      <c r="AT1503" s="227" t="s">
        <v>681</v>
      </c>
      <c r="AU1503" s="227" t="s">
        <v>81</v>
      </c>
      <c r="AY1503" s="20" t="s">
        <v>209</v>
      </c>
      <c r="BE1503" s="228">
        <f>IF(N1503="základní",J1503,0)</f>
        <v>0</v>
      </c>
      <c r="BF1503" s="228">
        <f>IF(N1503="snížená",J1503,0)</f>
        <v>0</v>
      </c>
      <c r="BG1503" s="228">
        <f>IF(N1503="zákl. přenesená",J1503,0)</f>
        <v>0</v>
      </c>
      <c r="BH1503" s="228">
        <f>IF(N1503="sníž. přenesená",J1503,0)</f>
        <v>0</v>
      </c>
      <c r="BI1503" s="228">
        <f>IF(N1503="nulová",J1503,0)</f>
        <v>0</v>
      </c>
      <c r="BJ1503" s="20" t="s">
        <v>79</v>
      </c>
      <c r="BK1503" s="228">
        <f>ROUND(I1503*H1503,2)</f>
        <v>0</v>
      </c>
      <c r="BL1503" s="20" t="s">
        <v>304</v>
      </c>
      <c r="BM1503" s="227" t="s">
        <v>4580</v>
      </c>
    </row>
    <row r="1504" s="13" customFormat="1">
      <c r="A1504" s="13"/>
      <c r="B1504" s="234"/>
      <c r="C1504" s="235"/>
      <c r="D1504" s="236" t="s">
        <v>220</v>
      </c>
      <c r="E1504" s="237" t="s">
        <v>19</v>
      </c>
      <c r="F1504" s="238" t="s">
        <v>4564</v>
      </c>
      <c r="G1504" s="235"/>
      <c r="H1504" s="237" t="s">
        <v>19</v>
      </c>
      <c r="I1504" s="239"/>
      <c r="J1504" s="235"/>
      <c r="K1504" s="235"/>
      <c r="L1504" s="240"/>
      <c r="M1504" s="241"/>
      <c r="N1504" s="242"/>
      <c r="O1504" s="242"/>
      <c r="P1504" s="242"/>
      <c r="Q1504" s="242"/>
      <c r="R1504" s="242"/>
      <c r="S1504" s="242"/>
      <c r="T1504" s="243"/>
      <c r="U1504" s="13"/>
      <c r="V1504" s="13"/>
      <c r="W1504" s="13"/>
      <c r="X1504" s="13"/>
      <c r="Y1504" s="13"/>
      <c r="Z1504" s="13"/>
      <c r="AA1504" s="13"/>
      <c r="AB1504" s="13"/>
      <c r="AC1504" s="13"/>
      <c r="AD1504" s="13"/>
      <c r="AE1504" s="13"/>
      <c r="AT1504" s="244" t="s">
        <v>220</v>
      </c>
      <c r="AU1504" s="244" t="s">
        <v>81</v>
      </c>
      <c r="AV1504" s="13" t="s">
        <v>79</v>
      </c>
      <c r="AW1504" s="13" t="s">
        <v>32</v>
      </c>
      <c r="AX1504" s="13" t="s">
        <v>71</v>
      </c>
      <c r="AY1504" s="244" t="s">
        <v>209</v>
      </c>
    </row>
    <row r="1505" s="13" customFormat="1">
      <c r="A1505" s="13"/>
      <c r="B1505" s="234"/>
      <c r="C1505" s="235"/>
      <c r="D1505" s="236" t="s">
        <v>220</v>
      </c>
      <c r="E1505" s="237" t="s">
        <v>19</v>
      </c>
      <c r="F1505" s="238" t="s">
        <v>4581</v>
      </c>
      <c r="G1505" s="235"/>
      <c r="H1505" s="237" t="s">
        <v>19</v>
      </c>
      <c r="I1505" s="239"/>
      <c r="J1505" s="235"/>
      <c r="K1505" s="235"/>
      <c r="L1505" s="240"/>
      <c r="M1505" s="241"/>
      <c r="N1505" s="242"/>
      <c r="O1505" s="242"/>
      <c r="P1505" s="242"/>
      <c r="Q1505" s="242"/>
      <c r="R1505" s="242"/>
      <c r="S1505" s="242"/>
      <c r="T1505" s="243"/>
      <c r="U1505" s="13"/>
      <c r="V1505" s="13"/>
      <c r="W1505" s="13"/>
      <c r="X1505" s="13"/>
      <c r="Y1505" s="13"/>
      <c r="Z1505" s="13"/>
      <c r="AA1505" s="13"/>
      <c r="AB1505" s="13"/>
      <c r="AC1505" s="13"/>
      <c r="AD1505" s="13"/>
      <c r="AE1505" s="13"/>
      <c r="AT1505" s="244" t="s">
        <v>220</v>
      </c>
      <c r="AU1505" s="244" t="s">
        <v>81</v>
      </c>
      <c r="AV1505" s="13" t="s">
        <v>79</v>
      </c>
      <c r="AW1505" s="13" t="s">
        <v>32</v>
      </c>
      <c r="AX1505" s="13" t="s">
        <v>71</v>
      </c>
      <c r="AY1505" s="244" t="s">
        <v>209</v>
      </c>
    </row>
    <row r="1506" s="14" customFormat="1">
      <c r="A1506" s="14"/>
      <c r="B1506" s="245"/>
      <c r="C1506" s="246"/>
      <c r="D1506" s="236" t="s">
        <v>220</v>
      </c>
      <c r="E1506" s="247" t="s">
        <v>19</v>
      </c>
      <c r="F1506" s="248" t="s">
        <v>146</v>
      </c>
      <c r="G1506" s="246"/>
      <c r="H1506" s="249">
        <v>3</v>
      </c>
      <c r="I1506" s="250"/>
      <c r="J1506" s="246"/>
      <c r="K1506" s="246"/>
      <c r="L1506" s="251"/>
      <c r="M1506" s="252"/>
      <c r="N1506" s="253"/>
      <c r="O1506" s="253"/>
      <c r="P1506" s="253"/>
      <c r="Q1506" s="253"/>
      <c r="R1506" s="253"/>
      <c r="S1506" s="253"/>
      <c r="T1506" s="254"/>
      <c r="U1506" s="14"/>
      <c r="V1506" s="14"/>
      <c r="W1506" s="14"/>
      <c r="X1506" s="14"/>
      <c r="Y1506" s="14"/>
      <c r="Z1506" s="14"/>
      <c r="AA1506" s="14"/>
      <c r="AB1506" s="14"/>
      <c r="AC1506" s="14"/>
      <c r="AD1506" s="14"/>
      <c r="AE1506" s="14"/>
      <c r="AT1506" s="255" t="s">
        <v>220</v>
      </c>
      <c r="AU1506" s="255" t="s">
        <v>81</v>
      </c>
      <c r="AV1506" s="14" t="s">
        <v>81</v>
      </c>
      <c r="AW1506" s="14" t="s">
        <v>32</v>
      </c>
      <c r="AX1506" s="14" t="s">
        <v>79</v>
      </c>
      <c r="AY1506" s="255" t="s">
        <v>209</v>
      </c>
    </row>
    <row r="1507" s="13" customFormat="1">
      <c r="A1507" s="13"/>
      <c r="B1507" s="234"/>
      <c r="C1507" s="235"/>
      <c r="D1507" s="236" t="s">
        <v>220</v>
      </c>
      <c r="E1507" s="237" t="s">
        <v>19</v>
      </c>
      <c r="F1507" s="238" t="s">
        <v>4582</v>
      </c>
      <c r="G1507" s="235"/>
      <c r="H1507" s="237" t="s">
        <v>19</v>
      </c>
      <c r="I1507" s="239"/>
      <c r="J1507" s="235"/>
      <c r="K1507" s="235"/>
      <c r="L1507" s="240"/>
      <c r="M1507" s="241"/>
      <c r="N1507" s="242"/>
      <c r="O1507" s="242"/>
      <c r="P1507" s="242"/>
      <c r="Q1507" s="242"/>
      <c r="R1507" s="242"/>
      <c r="S1507" s="242"/>
      <c r="T1507" s="243"/>
      <c r="U1507" s="13"/>
      <c r="V1507" s="13"/>
      <c r="W1507" s="13"/>
      <c r="X1507" s="13"/>
      <c r="Y1507" s="13"/>
      <c r="Z1507" s="13"/>
      <c r="AA1507" s="13"/>
      <c r="AB1507" s="13"/>
      <c r="AC1507" s="13"/>
      <c r="AD1507" s="13"/>
      <c r="AE1507" s="13"/>
      <c r="AT1507" s="244" t="s">
        <v>220</v>
      </c>
      <c r="AU1507" s="244" t="s">
        <v>81</v>
      </c>
      <c r="AV1507" s="13" t="s">
        <v>79</v>
      </c>
      <c r="AW1507" s="13" t="s">
        <v>32</v>
      </c>
      <c r="AX1507" s="13" t="s">
        <v>71</v>
      </c>
      <c r="AY1507" s="244" t="s">
        <v>209</v>
      </c>
    </row>
    <row r="1508" s="13" customFormat="1">
      <c r="A1508" s="13"/>
      <c r="B1508" s="234"/>
      <c r="C1508" s="235"/>
      <c r="D1508" s="236" t="s">
        <v>220</v>
      </c>
      <c r="E1508" s="237" t="s">
        <v>19</v>
      </c>
      <c r="F1508" s="238" t="s">
        <v>4583</v>
      </c>
      <c r="G1508" s="235"/>
      <c r="H1508" s="237" t="s">
        <v>19</v>
      </c>
      <c r="I1508" s="239"/>
      <c r="J1508" s="235"/>
      <c r="K1508" s="235"/>
      <c r="L1508" s="240"/>
      <c r="M1508" s="241"/>
      <c r="N1508" s="242"/>
      <c r="O1508" s="242"/>
      <c r="P1508" s="242"/>
      <c r="Q1508" s="242"/>
      <c r="R1508" s="242"/>
      <c r="S1508" s="242"/>
      <c r="T1508" s="243"/>
      <c r="U1508" s="13"/>
      <c r="V1508" s="13"/>
      <c r="W1508" s="13"/>
      <c r="X1508" s="13"/>
      <c r="Y1508" s="13"/>
      <c r="Z1508" s="13"/>
      <c r="AA1508" s="13"/>
      <c r="AB1508" s="13"/>
      <c r="AC1508" s="13"/>
      <c r="AD1508" s="13"/>
      <c r="AE1508" s="13"/>
      <c r="AT1508" s="244" t="s">
        <v>220</v>
      </c>
      <c r="AU1508" s="244" t="s">
        <v>81</v>
      </c>
      <c r="AV1508" s="13" t="s">
        <v>79</v>
      </c>
      <c r="AW1508" s="13" t="s">
        <v>32</v>
      </c>
      <c r="AX1508" s="13" t="s">
        <v>71</v>
      </c>
      <c r="AY1508" s="244" t="s">
        <v>209</v>
      </c>
    </row>
    <row r="1509" s="13" customFormat="1">
      <c r="A1509" s="13"/>
      <c r="B1509" s="234"/>
      <c r="C1509" s="235"/>
      <c r="D1509" s="236" t="s">
        <v>220</v>
      </c>
      <c r="E1509" s="237" t="s">
        <v>19</v>
      </c>
      <c r="F1509" s="238" t="s">
        <v>4584</v>
      </c>
      <c r="G1509" s="235"/>
      <c r="H1509" s="237" t="s">
        <v>19</v>
      </c>
      <c r="I1509" s="239"/>
      <c r="J1509" s="235"/>
      <c r="K1509" s="235"/>
      <c r="L1509" s="240"/>
      <c r="M1509" s="241"/>
      <c r="N1509" s="242"/>
      <c r="O1509" s="242"/>
      <c r="P1509" s="242"/>
      <c r="Q1509" s="242"/>
      <c r="R1509" s="242"/>
      <c r="S1509" s="242"/>
      <c r="T1509" s="243"/>
      <c r="U1509" s="13"/>
      <c r="V1509" s="13"/>
      <c r="W1509" s="13"/>
      <c r="X1509" s="13"/>
      <c r="Y1509" s="13"/>
      <c r="Z1509" s="13"/>
      <c r="AA1509" s="13"/>
      <c r="AB1509" s="13"/>
      <c r="AC1509" s="13"/>
      <c r="AD1509" s="13"/>
      <c r="AE1509" s="13"/>
      <c r="AT1509" s="244" t="s">
        <v>220</v>
      </c>
      <c r="AU1509" s="244" t="s">
        <v>81</v>
      </c>
      <c r="AV1509" s="13" t="s">
        <v>79</v>
      </c>
      <c r="AW1509" s="13" t="s">
        <v>32</v>
      </c>
      <c r="AX1509" s="13" t="s">
        <v>71</v>
      </c>
      <c r="AY1509" s="244" t="s">
        <v>209</v>
      </c>
    </row>
    <row r="1510" s="2" customFormat="1" ht="16.5" customHeight="1">
      <c r="A1510" s="41"/>
      <c r="B1510" s="42"/>
      <c r="C1510" s="216" t="s">
        <v>4585</v>
      </c>
      <c r="D1510" s="216" t="s">
        <v>211</v>
      </c>
      <c r="E1510" s="217" t="s">
        <v>4586</v>
      </c>
      <c r="F1510" s="218" t="s">
        <v>4587</v>
      </c>
      <c r="G1510" s="219" t="s">
        <v>299</v>
      </c>
      <c r="H1510" s="220">
        <v>2.1000000000000001</v>
      </c>
      <c r="I1510" s="221"/>
      <c r="J1510" s="222">
        <f>ROUND(I1510*H1510,2)</f>
        <v>0</v>
      </c>
      <c r="K1510" s="218" t="s">
        <v>215</v>
      </c>
      <c r="L1510" s="47"/>
      <c r="M1510" s="223" t="s">
        <v>19</v>
      </c>
      <c r="N1510" s="224" t="s">
        <v>42</v>
      </c>
      <c r="O1510" s="87"/>
      <c r="P1510" s="225">
        <f>O1510*H1510</f>
        <v>0</v>
      </c>
      <c r="Q1510" s="225">
        <v>0</v>
      </c>
      <c r="R1510" s="225">
        <f>Q1510*H1510</f>
        <v>0</v>
      </c>
      <c r="S1510" s="225">
        <v>0</v>
      </c>
      <c r="T1510" s="226">
        <f>S1510*H1510</f>
        <v>0</v>
      </c>
      <c r="U1510" s="41"/>
      <c r="V1510" s="41"/>
      <c r="W1510" s="41"/>
      <c r="X1510" s="41"/>
      <c r="Y1510" s="41"/>
      <c r="Z1510" s="41"/>
      <c r="AA1510" s="41"/>
      <c r="AB1510" s="41"/>
      <c r="AC1510" s="41"/>
      <c r="AD1510" s="41"/>
      <c r="AE1510" s="41"/>
      <c r="AR1510" s="227" t="s">
        <v>304</v>
      </c>
      <c r="AT1510" s="227" t="s">
        <v>211</v>
      </c>
      <c r="AU1510" s="227" t="s">
        <v>81</v>
      </c>
      <c r="AY1510" s="20" t="s">
        <v>209</v>
      </c>
      <c r="BE1510" s="228">
        <f>IF(N1510="základní",J1510,0)</f>
        <v>0</v>
      </c>
      <c r="BF1510" s="228">
        <f>IF(N1510="snížená",J1510,0)</f>
        <v>0</v>
      </c>
      <c r="BG1510" s="228">
        <f>IF(N1510="zákl. přenesená",J1510,0)</f>
        <v>0</v>
      </c>
      <c r="BH1510" s="228">
        <f>IF(N1510="sníž. přenesená",J1510,0)</f>
        <v>0</v>
      </c>
      <c r="BI1510" s="228">
        <f>IF(N1510="nulová",J1510,0)</f>
        <v>0</v>
      </c>
      <c r="BJ1510" s="20" t="s">
        <v>79</v>
      </c>
      <c r="BK1510" s="228">
        <f>ROUND(I1510*H1510,2)</f>
        <v>0</v>
      </c>
      <c r="BL1510" s="20" t="s">
        <v>304</v>
      </c>
      <c r="BM1510" s="227" t="s">
        <v>4588</v>
      </c>
    </row>
    <row r="1511" s="2" customFormat="1">
      <c r="A1511" s="41"/>
      <c r="B1511" s="42"/>
      <c r="C1511" s="43"/>
      <c r="D1511" s="229" t="s">
        <v>218</v>
      </c>
      <c r="E1511" s="43"/>
      <c r="F1511" s="230" t="s">
        <v>4589</v>
      </c>
      <c r="G1511" s="43"/>
      <c r="H1511" s="43"/>
      <c r="I1511" s="231"/>
      <c r="J1511" s="43"/>
      <c r="K1511" s="43"/>
      <c r="L1511" s="47"/>
      <c r="M1511" s="232"/>
      <c r="N1511" s="233"/>
      <c r="O1511" s="87"/>
      <c r="P1511" s="87"/>
      <c r="Q1511" s="87"/>
      <c r="R1511" s="87"/>
      <c r="S1511" s="87"/>
      <c r="T1511" s="88"/>
      <c r="U1511" s="41"/>
      <c r="V1511" s="41"/>
      <c r="W1511" s="41"/>
      <c r="X1511" s="41"/>
      <c r="Y1511" s="41"/>
      <c r="Z1511" s="41"/>
      <c r="AA1511" s="41"/>
      <c r="AB1511" s="41"/>
      <c r="AC1511" s="41"/>
      <c r="AD1511" s="41"/>
      <c r="AE1511" s="41"/>
      <c r="AT1511" s="20" t="s">
        <v>218</v>
      </c>
      <c r="AU1511" s="20" t="s">
        <v>81</v>
      </c>
    </row>
    <row r="1512" s="13" customFormat="1">
      <c r="A1512" s="13"/>
      <c r="B1512" s="234"/>
      <c r="C1512" s="235"/>
      <c r="D1512" s="236" t="s">
        <v>220</v>
      </c>
      <c r="E1512" s="237" t="s">
        <v>19</v>
      </c>
      <c r="F1512" s="238" t="s">
        <v>4564</v>
      </c>
      <c r="G1512" s="235"/>
      <c r="H1512" s="237" t="s">
        <v>19</v>
      </c>
      <c r="I1512" s="239"/>
      <c r="J1512" s="235"/>
      <c r="K1512" s="235"/>
      <c r="L1512" s="240"/>
      <c r="M1512" s="241"/>
      <c r="N1512" s="242"/>
      <c r="O1512" s="242"/>
      <c r="P1512" s="242"/>
      <c r="Q1512" s="242"/>
      <c r="R1512" s="242"/>
      <c r="S1512" s="242"/>
      <c r="T1512" s="243"/>
      <c r="U1512" s="13"/>
      <c r="V1512" s="13"/>
      <c r="W1512" s="13"/>
      <c r="X1512" s="13"/>
      <c r="Y1512" s="13"/>
      <c r="Z1512" s="13"/>
      <c r="AA1512" s="13"/>
      <c r="AB1512" s="13"/>
      <c r="AC1512" s="13"/>
      <c r="AD1512" s="13"/>
      <c r="AE1512" s="13"/>
      <c r="AT1512" s="244" t="s">
        <v>220</v>
      </c>
      <c r="AU1512" s="244" t="s">
        <v>81</v>
      </c>
      <c r="AV1512" s="13" t="s">
        <v>79</v>
      </c>
      <c r="AW1512" s="13" t="s">
        <v>32</v>
      </c>
      <c r="AX1512" s="13" t="s">
        <v>71</v>
      </c>
      <c r="AY1512" s="244" t="s">
        <v>209</v>
      </c>
    </row>
    <row r="1513" s="13" customFormat="1">
      <c r="A1513" s="13"/>
      <c r="B1513" s="234"/>
      <c r="C1513" s="235"/>
      <c r="D1513" s="236" t="s">
        <v>220</v>
      </c>
      <c r="E1513" s="237" t="s">
        <v>19</v>
      </c>
      <c r="F1513" s="238" t="s">
        <v>4590</v>
      </c>
      <c r="G1513" s="235"/>
      <c r="H1513" s="237" t="s">
        <v>19</v>
      </c>
      <c r="I1513" s="239"/>
      <c r="J1513" s="235"/>
      <c r="K1513" s="235"/>
      <c r="L1513" s="240"/>
      <c r="M1513" s="241"/>
      <c r="N1513" s="242"/>
      <c r="O1513" s="242"/>
      <c r="P1513" s="242"/>
      <c r="Q1513" s="242"/>
      <c r="R1513" s="242"/>
      <c r="S1513" s="242"/>
      <c r="T1513" s="243"/>
      <c r="U1513" s="13"/>
      <c r="V1513" s="13"/>
      <c r="W1513" s="13"/>
      <c r="X1513" s="13"/>
      <c r="Y1513" s="13"/>
      <c r="Z1513" s="13"/>
      <c r="AA1513" s="13"/>
      <c r="AB1513" s="13"/>
      <c r="AC1513" s="13"/>
      <c r="AD1513" s="13"/>
      <c r="AE1513" s="13"/>
      <c r="AT1513" s="244" t="s">
        <v>220</v>
      </c>
      <c r="AU1513" s="244" t="s">
        <v>81</v>
      </c>
      <c r="AV1513" s="13" t="s">
        <v>79</v>
      </c>
      <c r="AW1513" s="13" t="s">
        <v>32</v>
      </c>
      <c r="AX1513" s="13" t="s">
        <v>71</v>
      </c>
      <c r="AY1513" s="244" t="s">
        <v>209</v>
      </c>
    </row>
    <row r="1514" s="14" customFormat="1">
      <c r="A1514" s="14"/>
      <c r="B1514" s="245"/>
      <c r="C1514" s="246"/>
      <c r="D1514" s="236" t="s">
        <v>220</v>
      </c>
      <c r="E1514" s="247" t="s">
        <v>19</v>
      </c>
      <c r="F1514" s="248" t="s">
        <v>4591</v>
      </c>
      <c r="G1514" s="246"/>
      <c r="H1514" s="249">
        <v>2.1000000000000001</v>
      </c>
      <c r="I1514" s="250"/>
      <c r="J1514" s="246"/>
      <c r="K1514" s="246"/>
      <c r="L1514" s="251"/>
      <c r="M1514" s="252"/>
      <c r="N1514" s="253"/>
      <c r="O1514" s="253"/>
      <c r="P1514" s="253"/>
      <c r="Q1514" s="253"/>
      <c r="R1514" s="253"/>
      <c r="S1514" s="253"/>
      <c r="T1514" s="25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T1514" s="255" t="s">
        <v>220</v>
      </c>
      <c r="AU1514" s="255" t="s">
        <v>81</v>
      </c>
      <c r="AV1514" s="14" t="s">
        <v>81</v>
      </c>
      <c r="AW1514" s="14" t="s">
        <v>32</v>
      </c>
      <c r="AX1514" s="14" t="s">
        <v>79</v>
      </c>
      <c r="AY1514" s="255" t="s">
        <v>209</v>
      </c>
    </row>
    <row r="1515" s="2" customFormat="1" ht="16.5" customHeight="1">
      <c r="A1515" s="41"/>
      <c r="B1515" s="42"/>
      <c r="C1515" s="216" t="s">
        <v>4592</v>
      </c>
      <c r="D1515" s="216" t="s">
        <v>211</v>
      </c>
      <c r="E1515" s="217" t="s">
        <v>4593</v>
      </c>
      <c r="F1515" s="218" t="s">
        <v>4594</v>
      </c>
      <c r="G1515" s="219" t="s">
        <v>214</v>
      </c>
      <c r="H1515" s="220">
        <v>1</v>
      </c>
      <c r="I1515" s="221"/>
      <c r="J1515" s="222">
        <f>ROUND(I1515*H1515,2)</f>
        <v>0</v>
      </c>
      <c r="K1515" s="218" t="s">
        <v>215</v>
      </c>
      <c r="L1515" s="47"/>
      <c r="M1515" s="223" t="s">
        <v>19</v>
      </c>
      <c r="N1515" s="224" t="s">
        <v>42</v>
      </c>
      <c r="O1515" s="87"/>
      <c r="P1515" s="225">
        <f>O1515*H1515</f>
        <v>0</v>
      </c>
      <c r="Q1515" s="225">
        <v>0</v>
      </c>
      <c r="R1515" s="225">
        <f>Q1515*H1515</f>
        <v>0</v>
      </c>
      <c r="S1515" s="225">
        <v>0</v>
      </c>
      <c r="T1515" s="226">
        <f>S1515*H1515</f>
        <v>0</v>
      </c>
      <c r="U1515" s="41"/>
      <c r="V1515" s="41"/>
      <c r="W1515" s="41"/>
      <c r="X1515" s="41"/>
      <c r="Y1515" s="41"/>
      <c r="Z1515" s="41"/>
      <c r="AA1515" s="41"/>
      <c r="AB1515" s="41"/>
      <c r="AC1515" s="41"/>
      <c r="AD1515" s="41"/>
      <c r="AE1515" s="41"/>
      <c r="AR1515" s="227" t="s">
        <v>304</v>
      </c>
      <c r="AT1515" s="227" t="s">
        <v>211</v>
      </c>
      <c r="AU1515" s="227" t="s">
        <v>81</v>
      </c>
      <c r="AY1515" s="20" t="s">
        <v>209</v>
      </c>
      <c r="BE1515" s="228">
        <f>IF(N1515="základní",J1515,0)</f>
        <v>0</v>
      </c>
      <c r="BF1515" s="228">
        <f>IF(N1515="snížená",J1515,0)</f>
        <v>0</v>
      </c>
      <c r="BG1515" s="228">
        <f>IF(N1515="zákl. přenesená",J1515,0)</f>
        <v>0</v>
      </c>
      <c r="BH1515" s="228">
        <f>IF(N1515="sníž. přenesená",J1515,0)</f>
        <v>0</v>
      </c>
      <c r="BI1515" s="228">
        <f>IF(N1515="nulová",J1515,0)</f>
        <v>0</v>
      </c>
      <c r="BJ1515" s="20" t="s">
        <v>79</v>
      </c>
      <c r="BK1515" s="228">
        <f>ROUND(I1515*H1515,2)</f>
        <v>0</v>
      </c>
      <c r="BL1515" s="20" t="s">
        <v>304</v>
      </c>
      <c r="BM1515" s="227" t="s">
        <v>4595</v>
      </c>
    </row>
    <row r="1516" s="2" customFormat="1">
      <c r="A1516" s="41"/>
      <c r="B1516" s="42"/>
      <c r="C1516" s="43"/>
      <c r="D1516" s="229" t="s">
        <v>218</v>
      </c>
      <c r="E1516" s="43"/>
      <c r="F1516" s="230" t="s">
        <v>4596</v>
      </c>
      <c r="G1516" s="43"/>
      <c r="H1516" s="43"/>
      <c r="I1516" s="231"/>
      <c r="J1516" s="43"/>
      <c r="K1516" s="43"/>
      <c r="L1516" s="47"/>
      <c r="M1516" s="232"/>
      <c r="N1516" s="233"/>
      <c r="O1516" s="87"/>
      <c r="P1516" s="87"/>
      <c r="Q1516" s="87"/>
      <c r="R1516" s="87"/>
      <c r="S1516" s="87"/>
      <c r="T1516" s="88"/>
      <c r="U1516" s="41"/>
      <c r="V1516" s="41"/>
      <c r="W1516" s="41"/>
      <c r="X1516" s="41"/>
      <c r="Y1516" s="41"/>
      <c r="Z1516" s="41"/>
      <c r="AA1516" s="41"/>
      <c r="AB1516" s="41"/>
      <c r="AC1516" s="41"/>
      <c r="AD1516" s="41"/>
      <c r="AE1516" s="41"/>
      <c r="AT1516" s="20" t="s">
        <v>218</v>
      </c>
      <c r="AU1516" s="20" t="s">
        <v>81</v>
      </c>
    </row>
    <row r="1517" s="13" customFormat="1">
      <c r="A1517" s="13"/>
      <c r="B1517" s="234"/>
      <c r="C1517" s="235"/>
      <c r="D1517" s="236" t="s">
        <v>220</v>
      </c>
      <c r="E1517" s="237" t="s">
        <v>19</v>
      </c>
      <c r="F1517" s="238" t="s">
        <v>4539</v>
      </c>
      <c r="G1517" s="235"/>
      <c r="H1517" s="237" t="s">
        <v>19</v>
      </c>
      <c r="I1517" s="239"/>
      <c r="J1517" s="235"/>
      <c r="K1517" s="235"/>
      <c r="L1517" s="240"/>
      <c r="M1517" s="241"/>
      <c r="N1517" s="242"/>
      <c r="O1517" s="242"/>
      <c r="P1517" s="242"/>
      <c r="Q1517" s="242"/>
      <c r="R1517" s="242"/>
      <c r="S1517" s="242"/>
      <c r="T1517" s="243"/>
      <c r="U1517" s="13"/>
      <c r="V1517" s="13"/>
      <c r="W1517" s="13"/>
      <c r="X1517" s="13"/>
      <c r="Y1517" s="13"/>
      <c r="Z1517" s="13"/>
      <c r="AA1517" s="13"/>
      <c r="AB1517" s="13"/>
      <c r="AC1517" s="13"/>
      <c r="AD1517" s="13"/>
      <c r="AE1517" s="13"/>
      <c r="AT1517" s="244" t="s">
        <v>220</v>
      </c>
      <c r="AU1517" s="244" t="s">
        <v>81</v>
      </c>
      <c r="AV1517" s="13" t="s">
        <v>79</v>
      </c>
      <c r="AW1517" s="13" t="s">
        <v>32</v>
      </c>
      <c r="AX1517" s="13" t="s">
        <v>71</v>
      </c>
      <c r="AY1517" s="244" t="s">
        <v>209</v>
      </c>
    </row>
    <row r="1518" s="13" customFormat="1">
      <c r="A1518" s="13"/>
      <c r="B1518" s="234"/>
      <c r="C1518" s="235"/>
      <c r="D1518" s="236" t="s">
        <v>220</v>
      </c>
      <c r="E1518" s="237" t="s">
        <v>19</v>
      </c>
      <c r="F1518" s="238" t="s">
        <v>4545</v>
      </c>
      <c r="G1518" s="235"/>
      <c r="H1518" s="237" t="s">
        <v>19</v>
      </c>
      <c r="I1518" s="239"/>
      <c r="J1518" s="235"/>
      <c r="K1518" s="235"/>
      <c r="L1518" s="240"/>
      <c r="M1518" s="241"/>
      <c r="N1518" s="242"/>
      <c r="O1518" s="242"/>
      <c r="P1518" s="242"/>
      <c r="Q1518" s="242"/>
      <c r="R1518" s="242"/>
      <c r="S1518" s="242"/>
      <c r="T1518" s="243"/>
      <c r="U1518" s="13"/>
      <c r="V1518" s="13"/>
      <c r="W1518" s="13"/>
      <c r="X1518" s="13"/>
      <c r="Y1518" s="13"/>
      <c r="Z1518" s="13"/>
      <c r="AA1518" s="13"/>
      <c r="AB1518" s="13"/>
      <c r="AC1518" s="13"/>
      <c r="AD1518" s="13"/>
      <c r="AE1518" s="13"/>
      <c r="AT1518" s="244" t="s">
        <v>220</v>
      </c>
      <c r="AU1518" s="244" t="s">
        <v>81</v>
      </c>
      <c r="AV1518" s="13" t="s">
        <v>79</v>
      </c>
      <c r="AW1518" s="13" t="s">
        <v>32</v>
      </c>
      <c r="AX1518" s="13" t="s">
        <v>71</v>
      </c>
      <c r="AY1518" s="244" t="s">
        <v>209</v>
      </c>
    </row>
    <row r="1519" s="14" customFormat="1">
      <c r="A1519" s="14"/>
      <c r="B1519" s="245"/>
      <c r="C1519" s="246"/>
      <c r="D1519" s="236" t="s">
        <v>220</v>
      </c>
      <c r="E1519" s="247" t="s">
        <v>19</v>
      </c>
      <c r="F1519" s="248" t="s">
        <v>79</v>
      </c>
      <c r="G1519" s="246"/>
      <c r="H1519" s="249">
        <v>1</v>
      </c>
      <c r="I1519" s="250"/>
      <c r="J1519" s="246"/>
      <c r="K1519" s="246"/>
      <c r="L1519" s="251"/>
      <c r="M1519" s="252"/>
      <c r="N1519" s="253"/>
      <c r="O1519" s="253"/>
      <c r="P1519" s="253"/>
      <c r="Q1519" s="253"/>
      <c r="R1519" s="253"/>
      <c r="S1519" s="253"/>
      <c r="T1519" s="254"/>
      <c r="U1519" s="14"/>
      <c r="V1519" s="14"/>
      <c r="W1519" s="14"/>
      <c r="X1519" s="14"/>
      <c r="Y1519" s="14"/>
      <c r="Z1519" s="14"/>
      <c r="AA1519" s="14"/>
      <c r="AB1519" s="14"/>
      <c r="AC1519" s="14"/>
      <c r="AD1519" s="14"/>
      <c r="AE1519" s="14"/>
      <c r="AT1519" s="255" t="s">
        <v>220</v>
      </c>
      <c r="AU1519" s="255" t="s">
        <v>81</v>
      </c>
      <c r="AV1519" s="14" t="s">
        <v>81</v>
      </c>
      <c r="AW1519" s="14" t="s">
        <v>32</v>
      </c>
      <c r="AX1519" s="14" t="s">
        <v>79</v>
      </c>
      <c r="AY1519" s="255" t="s">
        <v>209</v>
      </c>
    </row>
    <row r="1520" s="2" customFormat="1" ht="16.5" customHeight="1">
      <c r="A1520" s="41"/>
      <c r="B1520" s="42"/>
      <c r="C1520" s="278" t="s">
        <v>4597</v>
      </c>
      <c r="D1520" s="278" t="s">
        <v>681</v>
      </c>
      <c r="E1520" s="279" t="s">
        <v>4598</v>
      </c>
      <c r="F1520" s="280" t="s">
        <v>4599</v>
      </c>
      <c r="G1520" s="281" t="s">
        <v>214</v>
      </c>
      <c r="H1520" s="282">
        <v>1</v>
      </c>
      <c r="I1520" s="283"/>
      <c r="J1520" s="284">
        <f>ROUND(I1520*H1520,2)</f>
        <v>0</v>
      </c>
      <c r="K1520" s="280" t="s">
        <v>215</v>
      </c>
      <c r="L1520" s="285"/>
      <c r="M1520" s="286" t="s">
        <v>19</v>
      </c>
      <c r="N1520" s="287" t="s">
        <v>42</v>
      </c>
      <c r="O1520" s="87"/>
      <c r="P1520" s="225">
        <f>O1520*H1520</f>
        <v>0</v>
      </c>
      <c r="Q1520" s="225">
        <v>0.0023999999999999998</v>
      </c>
      <c r="R1520" s="225">
        <f>Q1520*H1520</f>
        <v>0.0023999999999999998</v>
      </c>
      <c r="S1520" s="225">
        <v>0</v>
      </c>
      <c r="T1520" s="226">
        <f>S1520*H1520</f>
        <v>0</v>
      </c>
      <c r="U1520" s="41"/>
      <c r="V1520" s="41"/>
      <c r="W1520" s="41"/>
      <c r="X1520" s="41"/>
      <c r="Y1520" s="41"/>
      <c r="Z1520" s="41"/>
      <c r="AA1520" s="41"/>
      <c r="AB1520" s="41"/>
      <c r="AC1520" s="41"/>
      <c r="AD1520" s="41"/>
      <c r="AE1520" s="41"/>
      <c r="AR1520" s="227" t="s">
        <v>417</v>
      </c>
      <c r="AT1520" s="227" t="s">
        <v>681</v>
      </c>
      <c r="AU1520" s="227" t="s">
        <v>81</v>
      </c>
      <c r="AY1520" s="20" t="s">
        <v>209</v>
      </c>
      <c r="BE1520" s="228">
        <f>IF(N1520="základní",J1520,0)</f>
        <v>0</v>
      </c>
      <c r="BF1520" s="228">
        <f>IF(N1520="snížená",J1520,0)</f>
        <v>0</v>
      </c>
      <c r="BG1520" s="228">
        <f>IF(N1520="zákl. přenesená",J1520,0)</f>
        <v>0</v>
      </c>
      <c r="BH1520" s="228">
        <f>IF(N1520="sníž. přenesená",J1520,0)</f>
        <v>0</v>
      </c>
      <c r="BI1520" s="228">
        <f>IF(N1520="nulová",J1520,0)</f>
        <v>0</v>
      </c>
      <c r="BJ1520" s="20" t="s">
        <v>79</v>
      </c>
      <c r="BK1520" s="228">
        <f>ROUND(I1520*H1520,2)</f>
        <v>0</v>
      </c>
      <c r="BL1520" s="20" t="s">
        <v>304</v>
      </c>
      <c r="BM1520" s="227" t="s">
        <v>4600</v>
      </c>
    </row>
    <row r="1521" s="2" customFormat="1" ht="16.5" customHeight="1">
      <c r="A1521" s="41"/>
      <c r="B1521" s="42"/>
      <c r="C1521" s="216" t="s">
        <v>4601</v>
      </c>
      <c r="D1521" s="216" t="s">
        <v>211</v>
      </c>
      <c r="E1521" s="217" t="s">
        <v>4602</v>
      </c>
      <c r="F1521" s="218" t="s">
        <v>4603</v>
      </c>
      <c r="G1521" s="219" t="s">
        <v>214</v>
      </c>
      <c r="H1521" s="220">
        <v>3</v>
      </c>
      <c r="I1521" s="221"/>
      <c r="J1521" s="222">
        <f>ROUND(I1521*H1521,2)</f>
        <v>0</v>
      </c>
      <c r="K1521" s="218" t="s">
        <v>215</v>
      </c>
      <c r="L1521" s="47"/>
      <c r="M1521" s="223" t="s">
        <v>19</v>
      </c>
      <c r="N1521" s="224" t="s">
        <v>42</v>
      </c>
      <c r="O1521" s="87"/>
      <c r="P1521" s="225">
        <f>O1521*H1521</f>
        <v>0</v>
      </c>
      <c r="Q1521" s="225">
        <v>0</v>
      </c>
      <c r="R1521" s="225">
        <f>Q1521*H1521</f>
        <v>0</v>
      </c>
      <c r="S1521" s="225">
        <v>0</v>
      </c>
      <c r="T1521" s="226">
        <f>S1521*H1521</f>
        <v>0</v>
      </c>
      <c r="U1521" s="41"/>
      <c r="V1521" s="41"/>
      <c r="W1521" s="41"/>
      <c r="X1521" s="41"/>
      <c r="Y1521" s="41"/>
      <c r="Z1521" s="41"/>
      <c r="AA1521" s="41"/>
      <c r="AB1521" s="41"/>
      <c r="AC1521" s="41"/>
      <c r="AD1521" s="41"/>
      <c r="AE1521" s="41"/>
      <c r="AR1521" s="227" t="s">
        <v>304</v>
      </c>
      <c r="AT1521" s="227" t="s">
        <v>211</v>
      </c>
      <c r="AU1521" s="227" t="s">
        <v>81</v>
      </c>
      <c r="AY1521" s="20" t="s">
        <v>209</v>
      </c>
      <c r="BE1521" s="228">
        <f>IF(N1521="základní",J1521,0)</f>
        <v>0</v>
      </c>
      <c r="BF1521" s="228">
        <f>IF(N1521="snížená",J1521,0)</f>
        <v>0</v>
      </c>
      <c r="BG1521" s="228">
        <f>IF(N1521="zákl. přenesená",J1521,0)</f>
        <v>0</v>
      </c>
      <c r="BH1521" s="228">
        <f>IF(N1521="sníž. přenesená",J1521,0)</f>
        <v>0</v>
      </c>
      <c r="BI1521" s="228">
        <f>IF(N1521="nulová",J1521,0)</f>
        <v>0</v>
      </c>
      <c r="BJ1521" s="20" t="s">
        <v>79</v>
      </c>
      <c r="BK1521" s="228">
        <f>ROUND(I1521*H1521,2)</f>
        <v>0</v>
      </c>
      <c r="BL1521" s="20" t="s">
        <v>304</v>
      </c>
      <c r="BM1521" s="227" t="s">
        <v>4604</v>
      </c>
    </row>
    <row r="1522" s="2" customFormat="1">
      <c r="A1522" s="41"/>
      <c r="B1522" s="42"/>
      <c r="C1522" s="43"/>
      <c r="D1522" s="229" t="s">
        <v>218</v>
      </c>
      <c r="E1522" s="43"/>
      <c r="F1522" s="230" t="s">
        <v>4605</v>
      </c>
      <c r="G1522" s="43"/>
      <c r="H1522" s="43"/>
      <c r="I1522" s="231"/>
      <c r="J1522" s="43"/>
      <c r="K1522" s="43"/>
      <c r="L1522" s="47"/>
      <c r="M1522" s="232"/>
      <c r="N1522" s="233"/>
      <c r="O1522" s="87"/>
      <c r="P1522" s="87"/>
      <c r="Q1522" s="87"/>
      <c r="R1522" s="87"/>
      <c r="S1522" s="87"/>
      <c r="T1522" s="88"/>
      <c r="U1522" s="41"/>
      <c r="V1522" s="41"/>
      <c r="W1522" s="41"/>
      <c r="X1522" s="41"/>
      <c r="Y1522" s="41"/>
      <c r="Z1522" s="41"/>
      <c r="AA1522" s="41"/>
      <c r="AB1522" s="41"/>
      <c r="AC1522" s="41"/>
      <c r="AD1522" s="41"/>
      <c r="AE1522" s="41"/>
      <c r="AT1522" s="20" t="s">
        <v>218</v>
      </c>
      <c r="AU1522" s="20" t="s">
        <v>81</v>
      </c>
    </row>
    <row r="1523" s="14" customFormat="1">
      <c r="A1523" s="14"/>
      <c r="B1523" s="245"/>
      <c r="C1523" s="246"/>
      <c r="D1523" s="236" t="s">
        <v>220</v>
      </c>
      <c r="E1523" s="247" t="s">
        <v>19</v>
      </c>
      <c r="F1523" s="248" t="s">
        <v>4606</v>
      </c>
      <c r="G1523" s="246"/>
      <c r="H1523" s="249">
        <v>2</v>
      </c>
      <c r="I1523" s="250"/>
      <c r="J1523" s="246"/>
      <c r="K1523" s="246"/>
      <c r="L1523" s="251"/>
      <c r="M1523" s="252"/>
      <c r="N1523" s="253"/>
      <c r="O1523" s="253"/>
      <c r="P1523" s="253"/>
      <c r="Q1523" s="253"/>
      <c r="R1523" s="253"/>
      <c r="S1523" s="253"/>
      <c r="T1523" s="254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T1523" s="255" t="s">
        <v>220</v>
      </c>
      <c r="AU1523" s="255" t="s">
        <v>81</v>
      </c>
      <c r="AV1523" s="14" t="s">
        <v>81</v>
      </c>
      <c r="AW1523" s="14" t="s">
        <v>32</v>
      </c>
      <c r="AX1523" s="14" t="s">
        <v>71</v>
      </c>
      <c r="AY1523" s="255" t="s">
        <v>209</v>
      </c>
    </row>
    <row r="1524" s="14" customFormat="1">
      <c r="A1524" s="14"/>
      <c r="B1524" s="245"/>
      <c r="C1524" s="246"/>
      <c r="D1524" s="236" t="s">
        <v>220</v>
      </c>
      <c r="E1524" s="247" t="s">
        <v>19</v>
      </c>
      <c r="F1524" s="248" t="s">
        <v>4607</v>
      </c>
      <c r="G1524" s="246"/>
      <c r="H1524" s="249">
        <v>1</v>
      </c>
      <c r="I1524" s="250"/>
      <c r="J1524" s="246"/>
      <c r="K1524" s="246"/>
      <c r="L1524" s="251"/>
      <c r="M1524" s="252"/>
      <c r="N1524" s="253"/>
      <c r="O1524" s="253"/>
      <c r="P1524" s="253"/>
      <c r="Q1524" s="253"/>
      <c r="R1524" s="253"/>
      <c r="S1524" s="253"/>
      <c r="T1524" s="254"/>
      <c r="U1524" s="14"/>
      <c r="V1524" s="14"/>
      <c r="W1524" s="14"/>
      <c r="X1524" s="14"/>
      <c r="Y1524" s="14"/>
      <c r="Z1524" s="14"/>
      <c r="AA1524" s="14"/>
      <c r="AB1524" s="14"/>
      <c r="AC1524" s="14"/>
      <c r="AD1524" s="14"/>
      <c r="AE1524" s="14"/>
      <c r="AT1524" s="255" t="s">
        <v>220</v>
      </c>
      <c r="AU1524" s="255" t="s">
        <v>81</v>
      </c>
      <c r="AV1524" s="14" t="s">
        <v>81</v>
      </c>
      <c r="AW1524" s="14" t="s">
        <v>32</v>
      </c>
      <c r="AX1524" s="14" t="s">
        <v>71</v>
      </c>
      <c r="AY1524" s="255" t="s">
        <v>209</v>
      </c>
    </row>
    <row r="1525" s="15" customFormat="1">
      <c r="A1525" s="15"/>
      <c r="B1525" s="256"/>
      <c r="C1525" s="257"/>
      <c r="D1525" s="236" t="s">
        <v>220</v>
      </c>
      <c r="E1525" s="258" t="s">
        <v>19</v>
      </c>
      <c r="F1525" s="259" t="s">
        <v>271</v>
      </c>
      <c r="G1525" s="257"/>
      <c r="H1525" s="260">
        <v>3</v>
      </c>
      <c r="I1525" s="261"/>
      <c r="J1525" s="257"/>
      <c r="K1525" s="257"/>
      <c r="L1525" s="262"/>
      <c r="M1525" s="263"/>
      <c r="N1525" s="264"/>
      <c r="O1525" s="264"/>
      <c r="P1525" s="264"/>
      <c r="Q1525" s="264"/>
      <c r="R1525" s="264"/>
      <c r="S1525" s="264"/>
      <c r="T1525" s="265"/>
      <c r="U1525" s="15"/>
      <c r="V1525" s="15"/>
      <c r="W1525" s="15"/>
      <c r="X1525" s="15"/>
      <c r="Y1525" s="15"/>
      <c r="Z1525" s="15"/>
      <c r="AA1525" s="15"/>
      <c r="AB1525" s="15"/>
      <c r="AC1525" s="15"/>
      <c r="AD1525" s="15"/>
      <c r="AE1525" s="15"/>
      <c r="AT1525" s="266" t="s">
        <v>220</v>
      </c>
      <c r="AU1525" s="266" t="s">
        <v>81</v>
      </c>
      <c r="AV1525" s="15" t="s">
        <v>216</v>
      </c>
      <c r="AW1525" s="15" t="s">
        <v>32</v>
      </c>
      <c r="AX1525" s="15" t="s">
        <v>79</v>
      </c>
      <c r="AY1525" s="266" t="s">
        <v>209</v>
      </c>
    </row>
    <row r="1526" s="2" customFormat="1" ht="21.75" customHeight="1">
      <c r="A1526" s="41"/>
      <c r="B1526" s="42"/>
      <c r="C1526" s="278" t="s">
        <v>4608</v>
      </c>
      <c r="D1526" s="278" t="s">
        <v>681</v>
      </c>
      <c r="E1526" s="279" t="s">
        <v>4609</v>
      </c>
      <c r="F1526" s="280" t="s">
        <v>4610</v>
      </c>
      <c r="G1526" s="281" t="s">
        <v>214</v>
      </c>
      <c r="H1526" s="282">
        <v>1</v>
      </c>
      <c r="I1526" s="283"/>
      <c r="J1526" s="284">
        <f>ROUND(I1526*H1526,2)</f>
        <v>0</v>
      </c>
      <c r="K1526" s="280" t="s">
        <v>19</v>
      </c>
      <c r="L1526" s="285"/>
      <c r="M1526" s="286" t="s">
        <v>19</v>
      </c>
      <c r="N1526" s="287" t="s">
        <v>42</v>
      </c>
      <c r="O1526" s="87"/>
      <c r="P1526" s="225">
        <f>O1526*H1526</f>
        <v>0</v>
      </c>
      <c r="Q1526" s="225">
        <v>0.062080000000000003</v>
      </c>
      <c r="R1526" s="225">
        <f>Q1526*H1526</f>
        <v>0.062080000000000003</v>
      </c>
      <c r="S1526" s="225">
        <v>0</v>
      </c>
      <c r="T1526" s="226">
        <f>S1526*H1526</f>
        <v>0</v>
      </c>
      <c r="U1526" s="41"/>
      <c r="V1526" s="41"/>
      <c r="W1526" s="41"/>
      <c r="X1526" s="41"/>
      <c r="Y1526" s="41"/>
      <c r="Z1526" s="41"/>
      <c r="AA1526" s="41"/>
      <c r="AB1526" s="41"/>
      <c r="AC1526" s="41"/>
      <c r="AD1526" s="41"/>
      <c r="AE1526" s="41"/>
      <c r="AR1526" s="227" t="s">
        <v>417</v>
      </c>
      <c r="AT1526" s="227" t="s">
        <v>681</v>
      </c>
      <c r="AU1526" s="227" t="s">
        <v>81</v>
      </c>
      <c r="AY1526" s="20" t="s">
        <v>209</v>
      </c>
      <c r="BE1526" s="228">
        <f>IF(N1526="základní",J1526,0)</f>
        <v>0</v>
      </c>
      <c r="BF1526" s="228">
        <f>IF(N1526="snížená",J1526,0)</f>
        <v>0</v>
      </c>
      <c r="BG1526" s="228">
        <f>IF(N1526="zákl. přenesená",J1526,0)</f>
        <v>0</v>
      </c>
      <c r="BH1526" s="228">
        <f>IF(N1526="sníž. přenesená",J1526,0)</f>
        <v>0</v>
      </c>
      <c r="BI1526" s="228">
        <f>IF(N1526="nulová",J1526,0)</f>
        <v>0</v>
      </c>
      <c r="BJ1526" s="20" t="s">
        <v>79</v>
      </c>
      <c r="BK1526" s="228">
        <f>ROUND(I1526*H1526,2)</f>
        <v>0</v>
      </c>
      <c r="BL1526" s="20" t="s">
        <v>304</v>
      </c>
      <c r="BM1526" s="227" t="s">
        <v>4611</v>
      </c>
    </row>
    <row r="1527" s="13" customFormat="1">
      <c r="A1527" s="13"/>
      <c r="B1527" s="234"/>
      <c r="C1527" s="235"/>
      <c r="D1527" s="236" t="s">
        <v>220</v>
      </c>
      <c r="E1527" s="237" t="s">
        <v>19</v>
      </c>
      <c r="F1527" s="238" t="s">
        <v>4612</v>
      </c>
      <c r="G1527" s="235"/>
      <c r="H1527" s="237" t="s">
        <v>19</v>
      </c>
      <c r="I1527" s="239"/>
      <c r="J1527" s="235"/>
      <c r="K1527" s="235"/>
      <c r="L1527" s="240"/>
      <c r="M1527" s="241"/>
      <c r="N1527" s="242"/>
      <c r="O1527" s="242"/>
      <c r="P1527" s="242"/>
      <c r="Q1527" s="242"/>
      <c r="R1527" s="242"/>
      <c r="S1527" s="242"/>
      <c r="T1527" s="243"/>
      <c r="U1527" s="13"/>
      <c r="V1527" s="13"/>
      <c r="W1527" s="13"/>
      <c r="X1527" s="13"/>
      <c r="Y1527" s="13"/>
      <c r="Z1527" s="13"/>
      <c r="AA1527" s="13"/>
      <c r="AB1527" s="13"/>
      <c r="AC1527" s="13"/>
      <c r="AD1527" s="13"/>
      <c r="AE1527" s="13"/>
      <c r="AT1527" s="244" t="s">
        <v>220</v>
      </c>
      <c r="AU1527" s="244" t="s">
        <v>81</v>
      </c>
      <c r="AV1527" s="13" t="s">
        <v>79</v>
      </c>
      <c r="AW1527" s="13" t="s">
        <v>32</v>
      </c>
      <c r="AX1527" s="13" t="s">
        <v>71</v>
      </c>
      <c r="AY1527" s="244" t="s">
        <v>209</v>
      </c>
    </row>
    <row r="1528" s="13" customFormat="1">
      <c r="A1528" s="13"/>
      <c r="B1528" s="234"/>
      <c r="C1528" s="235"/>
      <c r="D1528" s="236" t="s">
        <v>220</v>
      </c>
      <c r="E1528" s="237" t="s">
        <v>19</v>
      </c>
      <c r="F1528" s="238" t="s">
        <v>4613</v>
      </c>
      <c r="G1528" s="235"/>
      <c r="H1528" s="237" t="s">
        <v>19</v>
      </c>
      <c r="I1528" s="239"/>
      <c r="J1528" s="235"/>
      <c r="K1528" s="235"/>
      <c r="L1528" s="240"/>
      <c r="M1528" s="241"/>
      <c r="N1528" s="242"/>
      <c r="O1528" s="242"/>
      <c r="P1528" s="242"/>
      <c r="Q1528" s="242"/>
      <c r="R1528" s="242"/>
      <c r="S1528" s="242"/>
      <c r="T1528" s="243"/>
      <c r="U1528" s="13"/>
      <c r="V1528" s="13"/>
      <c r="W1528" s="13"/>
      <c r="X1528" s="13"/>
      <c r="Y1528" s="13"/>
      <c r="Z1528" s="13"/>
      <c r="AA1528" s="13"/>
      <c r="AB1528" s="13"/>
      <c r="AC1528" s="13"/>
      <c r="AD1528" s="13"/>
      <c r="AE1528" s="13"/>
      <c r="AT1528" s="244" t="s">
        <v>220</v>
      </c>
      <c r="AU1528" s="244" t="s">
        <v>81</v>
      </c>
      <c r="AV1528" s="13" t="s">
        <v>79</v>
      </c>
      <c r="AW1528" s="13" t="s">
        <v>32</v>
      </c>
      <c r="AX1528" s="13" t="s">
        <v>71</v>
      </c>
      <c r="AY1528" s="244" t="s">
        <v>209</v>
      </c>
    </row>
    <row r="1529" s="13" customFormat="1">
      <c r="A1529" s="13"/>
      <c r="B1529" s="234"/>
      <c r="C1529" s="235"/>
      <c r="D1529" s="236" t="s">
        <v>220</v>
      </c>
      <c r="E1529" s="237" t="s">
        <v>19</v>
      </c>
      <c r="F1529" s="238" t="s">
        <v>4614</v>
      </c>
      <c r="G1529" s="235"/>
      <c r="H1529" s="237" t="s">
        <v>19</v>
      </c>
      <c r="I1529" s="239"/>
      <c r="J1529" s="235"/>
      <c r="K1529" s="235"/>
      <c r="L1529" s="240"/>
      <c r="M1529" s="241"/>
      <c r="N1529" s="242"/>
      <c r="O1529" s="242"/>
      <c r="P1529" s="242"/>
      <c r="Q1529" s="242"/>
      <c r="R1529" s="242"/>
      <c r="S1529" s="242"/>
      <c r="T1529" s="243"/>
      <c r="U1529" s="13"/>
      <c r="V1529" s="13"/>
      <c r="W1529" s="13"/>
      <c r="X1529" s="13"/>
      <c r="Y1529" s="13"/>
      <c r="Z1529" s="13"/>
      <c r="AA1529" s="13"/>
      <c r="AB1529" s="13"/>
      <c r="AC1529" s="13"/>
      <c r="AD1529" s="13"/>
      <c r="AE1529" s="13"/>
      <c r="AT1529" s="244" t="s">
        <v>220</v>
      </c>
      <c r="AU1529" s="244" t="s">
        <v>81</v>
      </c>
      <c r="AV1529" s="13" t="s">
        <v>79</v>
      </c>
      <c r="AW1529" s="13" t="s">
        <v>32</v>
      </c>
      <c r="AX1529" s="13" t="s">
        <v>71</v>
      </c>
      <c r="AY1529" s="244" t="s">
        <v>209</v>
      </c>
    </row>
    <row r="1530" s="14" customFormat="1">
      <c r="A1530" s="14"/>
      <c r="B1530" s="245"/>
      <c r="C1530" s="246"/>
      <c r="D1530" s="236" t="s">
        <v>220</v>
      </c>
      <c r="E1530" s="247" t="s">
        <v>19</v>
      </c>
      <c r="F1530" s="248" t="s">
        <v>79</v>
      </c>
      <c r="G1530" s="246"/>
      <c r="H1530" s="249">
        <v>1</v>
      </c>
      <c r="I1530" s="250"/>
      <c r="J1530" s="246"/>
      <c r="K1530" s="246"/>
      <c r="L1530" s="251"/>
      <c r="M1530" s="252"/>
      <c r="N1530" s="253"/>
      <c r="O1530" s="253"/>
      <c r="P1530" s="253"/>
      <c r="Q1530" s="253"/>
      <c r="R1530" s="253"/>
      <c r="S1530" s="253"/>
      <c r="T1530" s="254"/>
      <c r="U1530" s="14"/>
      <c r="V1530" s="14"/>
      <c r="W1530" s="14"/>
      <c r="X1530" s="14"/>
      <c r="Y1530" s="14"/>
      <c r="Z1530" s="14"/>
      <c r="AA1530" s="14"/>
      <c r="AB1530" s="14"/>
      <c r="AC1530" s="14"/>
      <c r="AD1530" s="14"/>
      <c r="AE1530" s="14"/>
      <c r="AT1530" s="255" t="s">
        <v>220</v>
      </c>
      <c r="AU1530" s="255" t="s">
        <v>81</v>
      </c>
      <c r="AV1530" s="14" t="s">
        <v>81</v>
      </c>
      <c r="AW1530" s="14" t="s">
        <v>32</v>
      </c>
      <c r="AX1530" s="14" t="s">
        <v>79</v>
      </c>
      <c r="AY1530" s="255" t="s">
        <v>209</v>
      </c>
    </row>
    <row r="1531" s="2" customFormat="1" ht="16.5" customHeight="1">
      <c r="A1531" s="41"/>
      <c r="B1531" s="42"/>
      <c r="C1531" s="278" t="s">
        <v>4615</v>
      </c>
      <c r="D1531" s="278" t="s">
        <v>681</v>
      </c>
      <c r="E1531" s="279" t="s">
        <v>4616</v>
      </c>
      <c r="F1531" s="280" t="s">
        <v>4617</v>
      </c>
      <c r="G1531" s="281" t="s">
        <v>214</v>
      </c>
      <c r="H1531" s="282">
        <v>2</v>
      </c>
      <c r="I1531" s="283"/>
      <c r="J1531" s="284">
        <f>ROUND(I1531*H1531,2)</f>
        <v>0</v>
      </c>
      <c r="K1531" s="280" t="s">
        <v>19</v>
      </c>
      <c r="L1531" s="285"/>
      <c r="M1531" s="286" t="s">
        <v>19</v>
      </c>
      <c r="N1531" s="287" t="s">
        <v>42</v>
      </c>
      <c r="O1531" s="87"/>
      <c r="P1531" s="225">
        <f>O1531*H1531</f>
        <v>0</v>
      </c>
      <c r="Q1531" s="225">
        <v>0.04156</v>
      </c>
      <c r="R1531" s="225">
        <f>Q1531*H1531</f>
        <v>0.083119999999999999</v>
      </c>
      <c r="S1531" s="225">
        <v>0</v>
      </c>
      <c r="T1531" s="226">
        <f>S1531*H1531</f>
        <v>0</v>
      </c>
      <c r="U1531" s="41"/>
      <c r="V1531" s="41"/>
      <c r="W1531" s="41"/>
      <c r="X1531" s="41"/>
      <c r="Y1531" s="41"/>
      <c r="Z1531" s="41"/>
      <c r="AA1531" s="41"/>
      <c r="AB1531" s="41"/>
      <c r="AC1531" s="41"/>
      <c r="AD1531" s="41"/>
      <c r="AE1531" s="41"/>
      <c r="AR1531" s="227" t="s">
        <v>417</v>
      </c>
      <c r="AT1531" s="227" t="s">
        <v>681</v>
      </c>
      <c r="AU1531" s="227" t="s">
        <v>81</v>
      </c>
      <c r="AY1531" s="20" t="s">
        <v>209</v>
      </c>
      <c r="BE1531" s="228">
        <f>IF(N1531="základní",J1531,0)</f>
        <v>0</v>
      </c>
      <c r="BF1531" s="228">
        <f>IF(N1531="snížená",J1531,0)</f>
        <v>0</v>
      </c>
      <c r="BG1531" s="228">
        <f>IF(N1531="zákl. přenesená",J1531,0)</f>
        <v>0</v>
      </c>
      <c r="BH1531" s="228">
        <f>IF(N1531="sníž. přenesená",J1531,0)</f>
        <v>0</v>
      </c>
      <c r="BI1531" s="228">
        <f>IF(N1531="nulová",J1531,0)</f>
        <v>0</v>
      </c>
      <c r="BJ1531" s="20" t="s">
        <v>79</v>
      </c>
      <c r="BK1531" s="228">
        <f>ROUND(I1531*H1531,2)</f>
        <v>0</v>
      </c>
      <c r="BL1531" s="20" t="s">
        <v>304</v>
      </c>
      <c r="BM1531" s="227" t="s">
        <v>4618</v>
      </c>
    </row>
    <row r="1532" s="13" customFormat="1">
      <c r="A1532" s="13"/>
      <c r="B1532" s="234"/>
      <c r="C1532" s="235"/>
      <c r="D1532" s="236" t="s">
        <v>220</v>
      </c>
      <c r="E1532" s="237" t="s">
        <v>19</v>
      </c>
      <c r="F1532" s="238" t="s">
        <v>4619</v>
      </c>
      <c r="G1532" s="235"/>
      <c r="H1532" s="237" t="s">
        <v>19</v>
      </c>
      <c r="I1532" s="239"/>
      <c r="J1532" s="235"/>
      <c r="K1532" s="235"/>
      <c r="L1532" s="240"/>
      <c r="M1532" s="241"/>
      <c r="N1532" s="242"/>
      <c r="O1532" s="242"/>
      <c r="P1532" s="242"/>
      <c r="Q1532" s="242"/>
      <c r="R1532" s="242"/>
      <c r="S1532" s="242"/>
      <c r="T1532" s="243"/>
      <c r="U1532" s="13"/>
      <c r="V1532" s="13"/>
      <c r="W1532" s="13"/>
      <c r="X1532" s="13"/>
      <c r="Y1532" s="13"/>
      <c r="Z1532" s="13"/>
      <c r="AA1532" s="13"/>
      <c r="AB1532" s="13"/>
      <c r="AC1532" s="13"/>
      <c r="AD1532" s="13"/>
      <c r="AE1532" s="13"/>
      <c r="AT1532" s="244" t="s">
        <v>220</v>
      </c>
      <c r="AU1532" s="244" t="s">
        <v>81</v>
      </c>
      <c r="AV1532" s="13" t="s">
        <v>79</v>
      </c>
      <c r="AW1532" s="13" t="s">
        <v>32</v>
      </c>
      <c r="AX1532" s="13" t="s">
        <v>71</v>
      </c>
      <c r="AY1532" s="244" t="s">
        <v>209</v>
      </c>
    </row>
    <row r="1533" s="13" customFormat="1">
      <c r="A1533" s="13"/>
      <c r="B1533" s="234"/>
      <c r="C1533" s="235"/>
      <c r="D1533" s="236" t="s">
        <v>220</v>
      </c>
      <c r="E1533" s="237" t="s">
        <v>19</v>
      </c>
      <c r="F1533" s="238" t="s">
        <v>4613</v>
      </c>
      <c r="G1533" s="235"/>
      <c r="H1533" s="237" t="s">
        <v>19</v>
      </c>
      <c r="I1533" s="239"/>
      <c r="J1533" s="235"/>
      <c r="K1533" s="235"/>
      <c r="L1533" s="240"/>
      <c r="M1533" s="241"/>
      <c r="N1533" s="242"/>
      <c r="O1533" s="242"/>
      <c r="P1533" s="242"/>
      <c r="Q1533" s="242"/>
      <c r="R1533" s="242"/>
      <c r="S1533" s="242"/>
      <c r="T1533" s="243"/>
      <c r="U1533" s="13"/>
      <c r="V1533" s="13"/>
      <c r="W1533" s="13"/>
      <c r="X1533" s="13"/>
      <c r="Y1533" s="13"/>
      <c r="Z1533" s="13"/>
      <c r="AA1533" s="13"/>
      <c r="AB1533" s="13"/>
      <c r="AC1533" s="13"/>
      <c r="AD1533" s="13"/>
      <c r="AE1533" s="13"/>
      <c r="AT1533" s="244" t="s">
        <v>220</v>
      </c>
      <c r="AU1533" s="244" t="s">
        <v>81</v>
      </c>
      <c r="AV1533" s="13" t="s">
        <v>79</v>
      </c>
      <c r="AW1533" s="13" t="s">
        <v>32</v>
      </c>
      <c r="AX1533" s="13" t="s">
        <v>71</v>
      </c>
      <c r="AY1533" s="244" t="s">
        <v>209</v>
      </c>
    </row>
    <row r="1534" s="13" customFormat="1">
      <c r="A1534" s="13"/>
      <c r="B1534" s="234"/>
      <c r="C1534" s="235"/>
      <c r="D1534" s="236" t="s">
        <v>220</v>
      </c>
      <c r="E1534" s="237" t="s">
        <v>19</v>
      </c>
      <c r="F1534" s="238" t="s">
        <v>4614</v>
      </c>
      <c r="G1534" s="235"/>
      <c r="H1534" s="237" t="s">
        <v>19</v>
      </c>
      <c r="I1534" s="239"/>
      <c r="J1534" s="235"/>
      <c r="K1534" s="235"/>
      <c r="L1534" s="240"/>
      <c r="M1534" s="241"/>
      <c r="N1534" s="242"/>
      <c r="O1534" s="242"/>
      <c r="P1534" s="242"/>
      <c r="Q1534" s="242"/>
      <c r="R1534" s="242"/>
      <c r="S1534" s="242"/>
      <c r="T1534" s="243"/>
      <c r="U1534" s="13"/>
      <c r="V1534" s="13"/>
      <c r="W1534" s="13"/>
      <c r="X1534" s="13"/>
      <c r="Y1534" s="13"/>
      <c r="Z1534" s="13"/>
      <c r="AA1534" s="13"/>
      <c r="AB1534" s="13"/>
      <c r="AC1534" s="13"/>
      <c r="AD1534" s="13"/>
      <c r="AE1534" s="13"/>
      <c r="AT1534" s="244" t="s">
        <v>220</v>
      </c>
      <c r="AU1534" s="244" t="s">
        <v>81</v>
      </c>
      <c r="AV1534" s="13" t="s">
        <v>79</v>
      </c>
      <c r="AW1534" s="13" t="s">
        <v>32</v>
      </c>
      <c r="AX1534" s="13" t="s">
        <v>71</v>
      </c>
      <c r="AY1534" s="244" t="s">
        <v>209</v>
      </c>
    </row>
    <row r="1535" s="14" customFormat="1">
      <c r="A1535" s="14"/>
      <c r="B1535" s="245"/>
      <c r="C1535" s="246"/>
      <c r="D1535" s="236" t="s">
        <v>220</v>
      </c>
      <c r="E1535" s="247" t="s">
        <v>19</v>
      </c>
      <c r="F1535" s="248" t="s">
        <v>81</v>
      </c>
      <c r="G1535" s="246"/>
      <c r="H1535" s="249">
        <v>2</v>
      </c>
      <c r="I1535" s="250"/>
      <c r="J1535" s="246"/>
      <c r="K1535" s="246"/>
      <c r="L1535" s="251"/>
      <c r="M1535" s="252"/>
      <c r="N1535" s="253"/>
      <c r="O1535" s="253"/>
      <c r="P1535" s="253"/>
      <c r="Q1535" s="253"/>
      <c r="R1535" s="253"/>
      <c r="S1535" s="253"/>
      <c r="T1535" s="254"/>
      <c r="U1535" s="14"/>
      <c r="V1535" s="14"/>
      <c r="W1535" s="14"/>
      <c r="X1535" s="14"/>
      <c r="Y1535" s="14"/>
      <c r="Z1535" s="14"/>
      <c r="AA1535" s="14"/>
      <c r="AB1535" s="14"/>
      <c r="AC1535" s="14"/>
      <c r="AD1535" s="14"/>
      <c r="AE1535" s="14"/>
      <c r="AT1535" s="255" t="s">
        <v>220</v>
      </c>
      <c r="AU1535" s="255" t="s">
        <v>81</v>
      </c>
      <c r="AV1535" s="14" t="s">
        <v>81</v>
      </c>
      <c r="AW1535" s="14" t="s">
        <v>32</v>
      </c>
      <c r="AX1535" s="14" t="s">
        <v>79</v>
      </c>
      <c r="AY1535" s="255" t="s">
        <v>209</v>
      </c>
    </row>
    <row r="1536" s="2" customFormat="1" ht="16.5" customHeight="1">
      <c r="A1536" s="41"/>
      <c r="B1536" s="42"/>
      <c r="C1536" s="216" t="s">
        <v>4620</v>
      </c>
      <c r="D1536" s="216" t="s">
        <v>211</v>
      </c>
      <c r="E1536" s="217" t="s">
        <v>4621</v>
      </c>
      <c r="F1536" s="218" t="s">
        <v>4622</v>
      </c>
      <c r="G1536" s="219" t="s">
        <v>299</v>
      </c>
      <c r="H1536" s="220">
        <v>12.52</v>
      </c>
      <c r="I1536" s="221"/>
      <c r="J1536" s="222">
        <f>ROUND(I1536*H1536,2)</f>
        <v>0</v>
      </c>
      <c r="K1536" s="218" t="s">
        <v>215</v>
      </c>
      <c r="L1536" s="47"/>
      <c r="M1536" s="223" t="s">
        <v>19</v>
      </c>
      <c r="N1536" s="224" t="s">
        <v>42</v>
      </c>
      <c r="O1536" s="87"/>
      <c r="P1536" s="225">
        <f>O1536*H1536</f>
        <v>0</v>
      </c>
      <c r="Q1536" s="225">
        <v>0</v>
      </c>
      <c r="R1536" s="225">
        <f>Q1536*H1536</f>
        <v>0</v>
      </c>
      <c r="S1536" s="225">
        <v>0</v>
      </c>
      <c r="T1536" s="226">
        <f>S1536*H1536</f>
        <v>0</v>
      </c>
      <c r="U1536" s="41"/>
      <c r="V1536" s="41"/>
      <c r="W1536" s="41"/>
      <c r="X1536" s="41"/>
      <c r="Y1536" s="41"/>
      <c r="Z1536" s="41"/>
      <c r="AA1536" s="41"/>
      <c r="AB1536" s="41"/>
      <c r="AC1536" s="41"/>
      <c r="AD1536" s="41"/>
      <c r="AE1536" s="41"/>
      <c r="AR1536" s="227" t="s">
        <v>304</v>
      </c>
      <c r="AT1536" s="227" t="s">
        <v>211</v>
      </c>
      <c r="AU1536" s="227" t="s">
        <v>81</v>
      </c>
      <c r="AY1536" s="20" t="s">
        <v>209</v>
      </c>
      <c r="BE1536" s="228">
        <f>IF(N1536="základní",J1536,0)</f>
        <v>0</v>
      </c>
      <c r="BF1536" s="228">
        <f>IF(N1536="snížená",J1536,0)</f>
        <v>0</v>
      </c>
      <c r="BG1536" s="228">
        <f>IF(N1536="zákl. přenesená",J1536,0)</f>
        <v>0</v>
      </c>
      <c r="BH1536" s="228">
        <f>IF(N1536="sníž. přenesená",J1536,0)</f>
        <v>0</v>
      </c>
      <c r="BI1536" s="228">
        <f>IF(N1536="nulová",J1536,0)</f>
        <v>0</v>
      </c>
      <c r="BJ1536" s="20" t="s">
        <v>79</v>
      </c>
      <c r="BK1536" s="228">
        <f>ROUND(I1536*H1536,2)</f>
        <v>0</v>
      </c>
      <c r="BL1536" s="20" t="s">
        <v>304</v>
      </c>
      <c r="BM1536" s="227" t="s">
        <v>4623</v>
      </c>
    </row>
    <row r="1537" s="2" customFormat="1">
      <c r="A1537" s="41"/>
      <c r="B1537" s="42"/>
      <c r="C1537" s="43"/>
      <c r="D1537" s="229" t="s">
        <v>218</v>
      </c>
      <c r="E1537" s="43"/>
      <c r="F1537" s="230" t="s">
        <v>4624</v>
      </c>
      <c r="G1537" s="43"/>
      <c r="H1537" s="43"/>
      <c r="I1537" s="231"/>
      <c r="J1537" s="43"/>
      <c r="K1537" s="43"/>
      <c r="L1537" s="47"/>
      <c r="M1537" s="232"/>
      <c r="N1537" s="233"/>
      <c r="O1537" s="87"/>
      <c r="P1537" s="87"/>
      <c r="Q1537" s="87"/>
      <c r="R1537" s="87"/>
      <c r="S1537" s="87"/>
      <c r="T1537" s="88"/>
      <c r="U1537" s="41"/>
      <c r="V1537" s="41"/>
      <c r="W1537" s="41"/>
      <c r="X1537" s="41"/>
      <c r="Y1537" s="41"/>
      <c r="Z1537" s="41"/>
      <c r="AA1537" s="41"/>
      <c r="AB1537" s="41"/>
      <c r="AC1537" s="41"/>
      <c r="AD1537" s="41"/>
      <c r="AE1537" s="41"/>
      <c r="AT1537" s="20" t="s">
        <v>218</v>
      </c>
      <c r="AU1537" s="20" t="s">
        <v>81</v>
      </c>
    </row>
    <row r="1538" s="2" customFormat="1" ht="16.5" customHeight="1">
      <c r="A1538" s="41"/>
      <c r="B1538" s="42"/>
      <c r="C1538" s="278" t="s">
        <v>4625</v>
      </c>
      <c r="D1538" s="278" t="s">
        <v>681</v>
      </c>
      <c r="E1538" s="279" t="s">
        <v>4626</v>
      </c>
      <c r="F1538" s="280" t="s">
        <v>4627</v>
      </c>
      <c r="G1538" s="281" t="s">
        <v>299</v>
      </c>
      <c r="H1538" s="282">
        <v>8.5199999999999996</v>
      </c>
      <c r="I1538" s="283"/>
      <c r="J1538" s="284">
        <f>ROUND(I1538*H1538,2)</f>
        <v>0</v>
      </c>
      <c r="K1538" s="280" t="s">
        <v>215</v>
      </c>
      <c r="L1538" s="285"/>
      <c r="M1538" s="286" t="s">
        <v>19</v>
      </c>
      <c r="N1538" s="287" t="s">
        <v>42</v>
      </c>
      <c r="O1538" s="87"/>
      <c r="P1538" s="225">
        <f>O1538*H1538</f>
        <v>0</v>
      </c>
      <c r="Q1538" s="225">
        <v>0.0011000000000000001</v>
      </c>
      <c r="R1538" s="225">
        <f>Q1538*H1538</f>
        <v>0.0093720000000000001</v>
      </c>
      <c r="S1538" s="225">
        <v>0</v>
      </c>
      <c r="T1538" s="226">
        <f>S1538*H1538</f>
        <v>0</v>
      </c>
      <c r="U1538" s="41"/>
      <c r="V1538" s="41"/>
      <c r="W1538" s="41"/>
      <c r="X1538" s="41"/>
      <c r="Y1538" s="41"/>
      <c r="Z1538" s="41"/>
      <c r="AA1538" s="41"/>
      <c r="AB1538" s="41"/>
      <c r="AC1538" s="41"/>
      <c r="AD1538" s="41"/>
      <c r="AE1538" s="41"/>
      <c r="AR1538" s="227" t="s">
        <v>417</v>
      </c>
      <c r="AT1538" s="227" t="s">
        <v>681</v>
      </c>
      <c r="AU1538" s="227" t="s">
        <v>81</v>
      </c>
      <c r="AY1538" s="20" t="s">
        <v>209</v>
      </c>
      <c r="BE1538" s="228">
        <f>IF(N1538="základní",J1538,0)</f>
        <v>0</v>
      </c>
      <c r="BF1538" s="228">
        <f>IF(N1538="snížená",J1538,0)</f>
        <v>0</v>
      </c>
      <c r="BG1538" s="228">
        <f>IF(N1538="zákl. přenesená",J1538,0)</f>
        <v>0</v>
      </c>
      <c r="BH1538" s="228">
        <f>IF(N1538="sníž. přenesená",J1538,0)</f>
        <v>0</v>
      </c>
      <c r="BI1538" s="228">
        <f>IF(N1538="nulová",J1538,0)</f>
        <v>0</v>
      </c>
      <c r="BJ1538" s="20" t="s">
        <v>79</v>
      </c>
      <c r="BK1538" s="228">
        <f>ROUND(I1538*H1538,2)</f>
        <v>0</v>
      </c>
      <c r="BL1538" s="20" t="s">
        <v>304</v>
      </c>
      <c r="BM1538" s="227" t="s">
        <v>4628</v>
      </c>
    </row>
    <row r="1539" s="14" customFormat="1">
      <c r="A1539" s="14"/>
      <c r="B1539" s="245"/>
      <c r="C1539" s="246"/>
      <c r="D1539" s="236" t="s">
        <v>220</v>
      </c>
      <c r="E1539" s="247" t="s">
        <v>19</v>
      </c>
      <c r="F1539" s="248" t="s">
        <v>4629</v>
      </c>
      <c r="G1539" s="246"/>
      <c r="H1539" s="249">
        <v>5.6799999999999997</v>
      </c>
      <c r="I1539" s="250"/>
      <c r="J1539" s="246"/>
      <c r="K1539" s="246"/>
      <c r="L1539" s="251"/>
      <c r="M1539" s="252"/>
      <c r="N1539" s="253"/>
      <c r="O1539" s="253"/>
      <c r="P1539" s="253"/>
      <c r="Q1539" s="253"/>
      <c r="R1539" s="253"/>
      <c r="S1539" s="253"/>
      <c r="T1539" s="254"/>
      <c r="U1539" s="14"/>
      <c r="V1539" s="14"/>
      <c r="W1539" s="14"/>
      <c r="X1539" s="14"/>
      <c r="Y1539" s="14"/>
      <c r="Z1539" s="14"/>
      <c r="AA1539" s="14"/>
      <c r="AB1539" s="14"/>
      <c r="AC1539" s="14"/>
      <c r="AD1539" s="14"/>
      <c r="AE1539" s="14"/>
      <c r="AT1539" s="255" t="s">
        <v>220</v>
      </c>
      <c r="AU1539" s="255" t="s">
        <v>81</v>
      </c>
      <c r="AV1539" s="14" t="s">
        <v>81</v>
      </c>
      <c r="AW1539" s="14" t="s">
        <v>32</v>
      </c>
      <c r="AX1539" s="14" t="s">
        <v>71</v>
      </c>
      <c r="AY1539" s="255" t="s">
        <v>209</v>
      </c>
    </row>
    <row r="1540" s="14" customFormat="1">
      <c r="A1540" s="14"/>
      <c r="B1540" s="245"/>
      <c r="C1540" s="246"/>
      <c r="D1540" s="236" t="s">
        <v>220</v>
      </c>
      <c r="E1540" s="247" t="s">
        <v>19</v>
      </c>
      <c r="F1540" s="248" t="s">
        <v>4630</v>
      </c>
      <c r="G1540" s="246"/>
      <c r="H1540" s="249">
        <v>2.8399999999999999</v>
      </c>
      <c r="I1540" s="250"/>
      <c r="J1540" s="246"/>
      <c r="K1540" s="246"/>
      <c r="L1540" s="251"/>
      <c r="M1540" s="252"/>
      <c r="N1540" s="253"/>
      <c r="O1540" s="253"/>
      <c r="P1540" s="253"/>
      <c r="Q1540" s="253"/>
      <c r="R1540" s="253"/>
      <c r="S1540" s="253"/>
      <c r="T1540" s="254"/>
      <c r="U1540" s="14"/>
      <c r="V1540" s="14"/>
      <c r="W1540" s="14"/>
      <c r="X1540" s="14"/>
      <c r="Y1540" s="14"/>
      <c r="Z1540" s="14"/>
      <c r="AA1540" s="14"/>
      <c r="AB1540" s="14"/>
      <c r="AC1540" s="14"/>
      <c r="AD1540" s="14"/>
      <c r="AE1540" s="14"/>
      <c r="AT1540" s="255" t="s">
        <v>220</v>
      </c>
      <c r="AU1540" s="255" t="s">
        <v>81</v>
      </c>
      <c r="AV1540" s="14" t="s">
        <v>81</v>
      </c>
      <c r="AW1540" s="14" t="s">
        <v>32</v>
      </c>
      <c r="AX1540" s="14" t="s">
        <v>71</v>
      </c>
      <c r="AY1540" s="255" t="s">
        <v>209</v>
      </c>
    </row>
    <row r="1541" s="15" customFormat="1">
      <c r="A1541" s="15"/>
      <c r="B1541" s="256"/>
      <c r="C1541" s="257"/>
      <c r="D1541" s="236" t="s">
        <v>220</v>
      </c>
      <c r="E1541" s="258" t="s">
        <v>19</v>
      </c>
      <c r="F1541" s="259" t="s">
        <v>271</v>
      </c>
      <c r="G1541" s="257"/>
      <c r="H1541" s="260">
        <v>8.5199999999999996</v>
      </c>
      <c r="I1541" s="261"/>
      <c r="J1541" s="257"/>
      <c r="K1541" s="257"/>
      <c r="L1541" s="262"/>
      <c r="M1541" s="263"/>
      <c r="N1541" s="264"/>
      <c r="O1541" s="264"/>
      <c r="P1541" s="264"/>
      <c r="Q1541" s="264"/>
      <c r="R1541" s="264"/>
      <c r="S1541" s="264"/>
      <c r="T1541" s="265"/>
      <c r="U1541" s="15"/>
      <c r="V1541" s="15"/>
      <c r="W1541" s="15"/>
      <c r="X1541" s="15"/>
      <c r="Y1541" s="15"/>
      <c r="Z1541" s="15"/>
      <c r="AA1541" s="15"/>
      <c r="AB1541" s="15"/>
      <c r="AC1541" s="15"/>
      <c r="AD1541" s="15"/>
      <c r="AE1541" s="15"/>
      <c r="AT1541" s="266" t="s">
        <v>220</v>
      </c>
      <c r="AU1541" s="266" t="s">
        <v>81</v>
      </c>
      <c r="AV1541" s="15" t="s">
        <v>216</v>
      </c>
      <c r="AW1541" s="15" t="s">
        <v>32</v>
      </c>
      <c r="AX1541" s="15" t="s">
        <v>79</v>
      </c>
      <c r="AY1541" s="266" t="s">
        <v>209</v>
      </c>
    </row>
    <row r="1542" s="2" customFormat="1" ht="16.5" customHeight="1">
      <c r="A1542" s="41"/>
      <c r="B1542" s="42"/>
      <c r="C1542" s="278" t="s">
        <v>4631</v>
      </c>
      <c r="D1542" s="278" t="s">
        <v>681</v>
      </c>
      <c r="E1542" s="279" t="s">
        <v>4632</v>
      </c>
      <c r="F1542" s="280" t="s">
        <v>4633</v>
      </c>
      <c r="G1542" s="281" t="s">
        <v>299</v>
      </c>
      <c r="H1542" s="282">
        <v>4</v>
      </c>
      <c r="I1542" s="283"/>
      <c r="J1542" s="284">
        <f>ROUND(I1542*H1542,2)</f>
        <v>0</v>
      </c>
      <c r="K1542" s="280" t="s">
        <v>215</v>
      </c>
      <c r="L1542" s="285"/>
      <c r="M1542" s="286" t="s">
        <v>19</v>
      </c>
      <c r="N1542" s="287" t="s">
        <v>42</v>
      </c>
      <c r="O1542" s="87"/>
      <c r="P1542" s="225">
        <f>O1542*H1542</f>
        <v>0</v>
      </c>
      <c r="Q1542" s="225">
        <v>0.00080000000000000004</v>
      </c>
      <c r="R1542" s="225">
        <f>Q1542*H1542</f>
        <v>0.0032000000000000002</v>
      </c>
      <c r="S1542" s="225">
        <v>0</v>
      </c>
      <c r="T1542" s="226">
        <f>S1542*H1542</f>
        <v>0</v>
      </c>
      <c r="U1542" s="41"/>
      <c r="V1542" s="41"/>
      <c r="W1542" s="41"/>
      <c r="X1542" s="41"/>
      <c r="Y1542" s="41"/>
      <c r="Z1542" s="41"/>
      <c r="AA1542" s="41"/>
      <c r="AB1542" s="41"/>
      <c r="AC1542" s="41"/>
      <c r="AD1542" s="41"/>
      <c r="AE1542" s="41"/>
      <c r="AR1542" s="227" t="s">
        <v>417</v>
      </c>
      <c r="AT1542" s="227" t="s">
        <v>681</v>
      </c>
      <c r="AU1542" s="227" t="s">
        <v>81</v>
      </c>
      <c r="AY1542" s="20" t="s">
        <v>209</v>
      </c>
      <c r="BE1542" s="228">
        <f>IF(N1542="základní",J1542,0)</f>
        <v>0</v>
      </c>
      <c r="BF1542" s="228">
        <f>IF(N1542="snížená",J1542,0)</f>
        <v>0</v>
      </c>
      <c r="BG1542" s="228">
        <f>IF(N1542="zákl. přenesená",J1542,0)</f>
        <v>0</v>
      </c>
      <c r="BH1542" s="228">
        <f>IF(N1542="sníž. přenesená",J1542,0)</f>
        <v>0</v>
      </c>
      <c r="BI1542" s="228">
        <f>IF(N1542="nulová",J1542,0)</f>
        <v>0</v>
      </c>
      <c r="BJ1542" s="20" t="s">
        <v>79</v>
      </c>
      <c r="BK1542" s="228">
        <f>ROUND(I1542*H1542,2)</f>
        <v>0</v>
      </c>
      <c r="BL1542" s="20" t="s">
        <v>304</v>
      </c>
      <c r="BM1542" s="227" t="s">
        <v>4634</v>
      </c>
    </row>
    <row r="1543" s="13" customFormat="1">
      <c r="A1543" s="13"/>
      <c r="B1543" s="234"/>
      <c r="C1543" s="235"/>
      <c r="D1543" s="236" t="s">
        <v>220</v>
      </c>
      <c r="E1543" s="237" t="s">
        <v>19</v>
      </c>
      <c r="F1543" s="238" t="s">
        <v>4635</v>
      </c>
      <c r="G1543" s="235"/>
      <c r="H1543" s="237" t="s">
        <v>19</v>
      </c>
      <c r="I1543" s="239"/>
      <c r="J1543" s="235"/>
      <c r="K1543" s="235"/>
      <c r="L1543" s="240"/>
      <c r="M1543" s="241"/>
      <c r="N1543" s="242"/>
      <c r="O1543" s="242"/>
      <c r="P1543" s="242"/>
      <c r="Q1543" s="242"/>
      <c r="R1543" s="242"/>
      <c r="S1543" s="242"/>
      <c r="T1543" s="243"/>
      <c r="U1543" s="13"/>
      <c r="V1543" s="13"/>
      <c r="W1543" s="13"/>
      <c r="X1543" s="13"/>
      <c r="Y1543" s="13"/>
      <c r="Z1543" s="13"/>
      <c r="AA1543" s="13"/>
      <c r="AB1543" s="13"/>
      <c r="AC1543" s="13"/>
      <c r="AD1543" s="13"/>
      <c r="AE1543" s="13"/>
      <c r="AT1543" s="244" t="s">
        <v>220</v>
      </c>
      <c r="AU1543" s="244" t="s">
        <v>81</v>
      </c>
      <c r="AV1543" s="13" t="s">
        <v>79</v>
      </c>
      <c r="AW1543" s="13" t="s">
        <v>32</v>
      </c>
      <c r="AX1543" s="13" t="s">
        <v>71</v>
      </c>
      <c r="AY1543" s="244" t="s">
        <v>209</v>
      </c>
    </row>
    <row r="1544" s="14" customFormat="1">
      <c r="A1544" s="14"/>
      <c r="B1544" s="245"/>
      <c r="C1544" s="246"/>
      <c r="D1544" s="236" t="s">
        <v>220</v>
      </c>
      <c r="E1544" s="247" t="s">
        <v>19</v>
      </c>
      <c r="F1544" s="248" t="s">
        <v>4636</v>
      </c>
      <c r="G1544" s="246"/>
      <c r="H1544" s="249">
        <v>4</v>
      </c>
      <c r="I1544" s="250"/>
      <c r="J1544" s="246"/>
      <c r="K1544" s="246"/>
      <c r="L1544" s="251"/>
      <c r="M1544" s="252"/>
      <c r="N1544" s="253"/>
      <c r="O1544" s="253"/>
      <c r="P1544" s="253"/>
      <c r="Q1544" s="253"/>
      <c r="R1544" s="253"/>
      <c r="S1544" s="253"/>
      <c r="T1544" s="254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T1544" s="255" t="s">
        <v>220</v>
      </c>
      <c r="AU1544" s="255" t="s">
        <v>81</v>
      </c>
      <c r="AV1544" s="14" t="s">
        <v>81</v>
      </c>
      <c r="AW1544" s="14" t="s">
        <v>32</v>
      </c>
      <c r="AX1544" s="14" t="s">
        <v>79</v>
      </c>
      <c r="AY1544" s="255" t="s">
        <v>209</v>
      </c>
    </row>
    <row r="1545" s="2" customFormat="1" ht="16.5" customHeight="1">
      <c r="A1545" s="41"/>
      <c r="B1545" s="42"/>
      <c r="C1545" s="278" t="s">
        <v>4637</v>
      </c>
      <c r="D1545" s="278" t="s">
        <v>681</v>
      </c>
      <c r="E1545" s="279" t="s">
        <v>4638</v>
      </c>
      <c r="F1545" s="280" t="s">
        <v>4639</v>
      </c>
      <c r="G1545" s="281" t="s">
        <v>731</v>
      </c>
      <c r="H1545" s="282">
        <v>1</v>
      </c>
      <c r="I1545" s="283"/>
      <c r="J1545" s="284">
        <f>ROUND(I1545*H1545,2)</f>
        <v>0</v>
      </c>
      <c r="K1545" s="280" t="s">
        <v>19</v>
      </c>
      <c r="L1545" s="285"/>
      <c r="M1545" s="286" t="s">
        <v>19</v>
      </c>
      <c r="N1545" s="287" t="s">
        <v>42</v>
      </c>
      <c r="O1545" s="87"/>
      <c r="P1545" s="225">
        <f>O1545*H1545</f>
        <v>0</v>
      </c>
      <c r="Q1545" s="225">
        <v>0</v>
      </c>
      <c r="R1545" s="225">
        <f>Q1545*H1545</f>
        <v>0</v>
      </c>
      <c r="S1545" s="225">
        <v>0</v>
      </c>
      <c r="T1545" s="226">
        <f>S1545*H1545</f>
        <v>0</v>
      </c>
      <c r="U1545" s="41"/>
      <c r="V1545" s="41"/>
      <c r="W1545" s="41"/>
      <c r="X1545" s="41"/>
      <c r="Y1545" s="41"/>
      <c r="Z1545" s="41"/>
      <c r="AA1545" s="41"/>
      <c r="AB1545" s="41"/>
      <c r="AC1545" s="41"/>
      <c r="AD1545" s="41"/>
      <c r="AE1545" s="41"/>
      <c r="AR1545" s="227" t="s">
        <v>417</v>
      </c>
      <c r="AT1545" s="227" t="s">
        <v>681</v>
      </c>
      <c r="AU1545" s="227" t="s">
        <v>81</v>
      </c>
      <c r="AY1545" s="20" t="s">
        <v>209</v>
      </c>
      <c r="BE1545" s="228">
        <f>IF(N1545="základní",J1545,0)</f>
        <v>0</v>
      </c>
      <c r="BF1545" s="228">
        <f>IF(N1545="snížená",J1545,0)</f>
        <v>0</v>
      </c>
      <c r="BG1545" s="228">
        <f>IF(N1545="zákl. přenesená",J1545,0)</f>
        <v>0</v>
      </c>
      <c r="BH1545" s="228">
        <f>IF(N1545="sníž. přenesená",J1545,0)</f>
        <v>0</v>
      </c>
      <c r="BI1545" s="228">
        <f>IF(N1545="nulová",J1545,0)</f>
        <v>0</v>
      </c>
      <c r="BJ1545" s="20" t="s">
        <v>79</v>
      </c>
      <c r="BK1545" s="228">
        <f>ROUND(I1545*H1545,2)</f>
        <v>0</v>
      </c>
      <c r="BL1545" s="20" t="s">
        <v>304</v>
      </c>
      <c r="BM1545" s="227" t="s">
        <v>4640</v>
      </c>
    </row>
    <row r="1546" s="13" customFormat="1">
      <c r="A1546" s="13"/>
      <c r="B1546" s="234"/>
      <c r="C1546" s="235"/>
      <c r="D1546" s="236" t="s">
        <v>220</v>
      </c>
      <c r="E1546" s="237" t="s">
        <v>19</v>
      </c>
      <c r="F1546" s="238" t="s">
        <v>4564</v>
      </c>
      <c r="G1546" s="235"/>
      <c r="H1546" s="237" t="s">
        <v>19</v>
      </c>
      <c r="I1546" s="239"/>
      <c r="J1546" s="235"/>
      <c r="K1546" s="235"/>
      <c r="L1546" s="240"/>
      <c r="M1546" s="241"/>
      <c r="N1546" s="242"/>
      <c r="O1546" s="242"/>
      <c r="P1546" s="242"/>
      <c r="Q1546" s="242"/>
      <c r="R1546" s="242"/>
      <c r="S1546" s="242"/>
      <c r="T1546" s="243"/>
      <c r="U1546" s="13"/>
      <c r="V1546" s="13"/>
      <c r="W1546" s="13"/>
      <c r="X1546" s="13"/>
      <c r="Y1546" s="13"/>
      <c r="Z1546" s="13"/>
      <c r="AA1546" s="13"/>
      <c r="AB1546" s="13"/>
      <c r="AC1546" s="13"/>
      <c r="AD1546" s="13"/>
      <c r="AE1546" s="13"/>
      <c r="AT1546" s="244" t="s">
        <v>220</v>
      </c>
      <c r="AU1546" s="244" t="s">
        <v>81</v>
      </c>
      <c r="AV1546" s="13" t="s">
        <v>79</v>
      </c>
      <c r="AW1546" s="13" t="s">
        <v>32</v>
      </c>
      <c r="AX1546" s="13" t="s">
        <v>71</v>
      </c>
      <c r="AY1546" s="244" t="s">
        <v>209</v>
      </c>
    </row>
    <row r="1547" s="14" customFormat="1">
      <c r="A1547" s="14"/>
      <c r="B1547" s="245"/>
      <c r="C1547" s="246"/>
      <c r="D1547" s="236" t="s">
        <v>220</v>
      </c>
      <c r="E1547" s="247" t="s">
        <v>19</v>
      </c>
      <c r="F1547" s="248" t="s">
        <v>4641</v>
      </c>
      <c r="G1547" s="246"/>
      <c r="H1547" s="249">
        <v>1</v>
      </c>
      <c r="I1547" s="250"/>
      <c r="J1547" s="246"/>
      <c r="K1547" s="246"/>
      <c r="L1547" s="251"/>
      <c r="M1547" s="252"/>
      <c r="N1547" s="253"/>
      <c r="O1547" s="253"/>
      <c r="P1547" s="253"/>
      <c r="Q1547" s="253"/>
      <c r="R1547" s="253"/>
      <c r="S1547" s="253"/>
      <c r="T1547" s="25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T1547" s="255" t="s">
        <v>220</v>
      </c>
      <c r="AU1547" s="255" t="s">
        <v>81</v>
      </c>
      <c r="AV1547" s="14" t="s">
        <v>81</v>
      </c>
      <c r="AW1547" s="14" t="s">
        <v>32</v>
      </c>
      <c r="AX1547" s="14" t="s">
        <v>79</v>
      </c>
      <c r="AY1547" s="255" t="s">
        <v>209</v>
      </c>
    </row>
    <row r="1548" s="13" customFormat="1">
      <c r="A1548" s="13"/>
      <c r="B1548" s="234"/>
      <c r="C1548" s="235"/>
      <c r="D1548" s="236" t="s">
        <v>220</v>
      </c>
      <c r="E1548" s="237" t="s">
        <v>19</v>
      </c>
      <c r="F1548" s="238" t="s">
        <v>4642</v>
      </c>
      <c r="G1548" s="235"/>
      <c r="H1548" s="237" t="s">
        <v>19</v>
      </c>
      <c r="I1548" s="239"/>
      <c r="J1548" s="235"/>
      <c r="K1548" s="235"/>
      <c r="L1548" s="240"/>
      <c r="M1548" s="241"/>
      <c r="N1548" s="242"/>
      <c r="O1548" s="242"/>
      <c r="P1548" s="242"/>
      <c r="Q1548" s="242"/>
      <c r="R1548" s="242"/>
      <c r="S1548" s="242"/>
      <c r="T1548" s="243"/>
      <c r="U1548" s="13"/>
      <c r="V1548" s="13"/>
      <c r="W1548" s="13"/>
      <c r="X1548" s="13"/>
      <c r="Y1548" s="13"/>
      <c r="Z1548" s="13"/>
      <c r="AA1548" s="13"/>
      <c r="AB1548" s="13"/>
      <c r="AC1548" s="13"/>
      <c r="AD1548" s="13"/>
      <c r="AE1548" s="13"/>
      <c r="AT1548" s="244" t="s">
        <v>220</v>
      </c>
      <c r="AU1548" s="244" t="s">
        <v>81</v>
      </c>
      <c r="AV1548" s="13" t="s">
        <v>79</v>
      </c>
      <c r="AW1548" s="13" t="s">
        <v>32</v>
      </c>
      <c r="AX1548" s="13" t="s">
        <v>71</v>
      </c>
      <c r="AY1548" s="244" t="s">
        <v>209</v>
      </c>
    </row>
    <row r="1549" s="2" customFormat="1" ht="16.5" customHeight="1">
      <c r="A1549" s="41"/>
      <c r="B1549" s="42"/>
      <c r="C1549" s="216" t="s">
        <v>4643</v>
      </c>
      <c r="D1549" s="216" t="s">
        <v>211</v>
      </c>
      <c r="E1549" s="217" t="s">
        <v>4644</v>
      </c>
      <c r="F1549" s="218" t="s">
        <v>4645</v>
      </c>
      <c r="G1549" s="219" t="s">
        <v>731</v>
      </c>
      <c r="H1549" s="220">
        <v>1</v>
      </c>
      <c r="I1549" s="221"/>
      <c r="J1549" s="222">
        <f>ROUND(I1549*H1549,2)</f>
        <v>0</v>
      </c>
      <c r="K1549" s="218" t="s">
        <v>19</v>
      </c>
      <c r="L1549" s="47"/>
      <c r="M1549" s="223" t="s">
        <v>19</v>
      </c>
      <c r="N1549" s="224" t="s">
        <v>42</v>
      </c>
      <c r="O1549" s="87"/>
      <c r="P1549" s="225">
        <f>O1549*H1549</f>
        <v>0</v>
      </c>
      <c r="Q1549" s="225">
        <v>0.026769999999999999</v>
      </c>
      <c r="R1549" s="225">
        <f>Q1549*H1549</f>
        <v>0.026769999999999999</v>
      </c>
      <c r="S1549" s="225">
        <v>0</v>
      </c>
      <c r="T1549" s="226">
        <f>S1549*H1549</f>
        <v>0</v>
      </c>
      <c r="U1549" s="41"/>
      <c r="V1549" s="41"/>
      <c r="W1549" s="41"/>
      <c r="X1549" s="41"/>
      <c r="Y1549" s="41"/>
      <c r="Z1549" s="41"/>
      <c r="AA1549" s="41"/>
      <c r="AB1549" s="41"/>
      <c r="AC1549" s="41"/>
      <c r="AD1549" s="41"/>
      <c r="AE1549" s="41"/>
      <c r="AR1549" s="227" t="s">
        <v>304</v>
      </c>
      <c r="AT1549" s="227" t="s">
        <v>211</v>
      </c>
      <c r="AU1549" s="227" t="s">
        <v>81</v>
      </c>
      <c r="AY1549" s="20" t="s">
        <v>209</v>
      </c>
      <c r="BE1549" s="228">
        <f>IF(N1549="základní",J1549,0)</f>
        <v>0</v>
      </c>
      <c r="BF1549" s="228">
        <f>IF(N1549="snížená",J1549,0)</f>
        <v>0</v>
      </c>
      <c r="BG1549" s="228">
        <f>IF(N1549="zákl. přenesená",J1549,0)</f>
        <v>0</v>
      </c>
      <c r="BH1549" s="228">
        <f>IF(N1549="sníž. přenesená",J1549,0)</f>
        <v>0</v>
      </c>
      <c r="BI1549" s="228">
        <f>IF(N1549="nulová",J1549,0)</f>
        <v>0</v>
      </c>
      <c r="BJ1549" s="20" t="s">
        <v>79</v>
      </c>
      <c r="BK1549" s="228">
        <f>ROUND(I1549*H1549,2)</f>
        <v>0</v>
      </c>
      <c r="BL1549" s="20" t="s">
        <v>304</v>
      </c>
      <c r="BM1549" s="227" t="s">
        <v>4646</v>
      </c>
    </row>
    <row r="1550" s="13" customFormat="1">
      <c r="A1550" s="13"/>
      <c r="B1550" s="234"/>
      <c r="C1550" s="235"/>
      <c r="D1550" s="236" t="s">
        <v>220</v>
      </c>
      <c r="E1550" s="237" t="s">
        <v>19</v>
      </c>
      <c r="F1550" s="238" t="s">
        <v>4647</v>
      </c>
      <c r="G1550" s="235"/>
      <c r="H1550" s="237" t="s">
        <v>19</v>
      </c>
      <c r="I1550" s="239"/>
      <c r="J1550" s="235"/>
      <c r="K1550" s="235"/>
      <c r="L1550" s="240"/>
      <c r="M1550" s="241"/>
      <c r="N1550" s="242"/>
      <c r="O1550" s="242"/>
      <c r="P1550" s="242"/>
      <c r="Q1550" s="242"/>
      <c r="R1550" s="242"/>
      <c r="S1550" s="242"/>
      <c r="T1550" s="243"/>
      <c r="U1550" s="13"/>
      <c r="V1550" s="13"/>
      <c r="W1550" s="13"/>
      <c r="X1550" s="13"/>
      <c r="Y1550" s="13"/>
      <c r="Z1550" s="13"/>
      <c r="AA1550" s="13"/>
      <c r="AB1550" s="13"/>
      <c r="AC1550" s="13"/>
      <c r="AD1550" s="13"/>
      <c r="AE1550" s="13"/>
      <c r="AT1550" s="244" t="s">
        <v>220</v>
      </c>
      <c r="AU1550" s="244" t="s">
        <v>81</v>
      </c>
      <c r="AV1550" s="13" t="s">
        <v>79</v>
      </c>
      <c r="AW1550" s="13" t="s">
        <v>32</v>
      </c>
      <c r="AX1550" s="13" t="s">
        <v>71</v>
      </c>
      <c r="AY1550" s="244" t="s">
        <v>209</v>
      </c>
    </row>
    <row r="1551" s="13" customFormat="1">
      <c r="A1551" s="13"/>
      <c r="B1551" s="234"/>
      <c r="C1551" s="235"/>
      <c r="D1551" s="236" t="s">
        <v>220</v>
      </c>
      <c r="E1551" s="237" t="s">
        <v>19</v>
      </c>
      <c r="F1551" s="238" t="s">
        <v>4613</v>
      </c>
      <c r="G1551" s="235"/>
      <c r="H1551" s="237" t="s">
        <v>19</v>
      </c>
      <c r="I1551" s="239"/>
      <c r="J1551" s="235"/>
      <c r="K1551" s="235"/>
      <c r="L1551" s="240"/>
      <c r="M1551" s="241"/>
      <c r="N1551" s="242"/>
      <c r="O1551" s="242"/>
      <c r="P1551" s="242"/>
      <c r="Q1551" s="242"/>
      <c r="R1551" s="242"/>
      <c r="S1551" s="242"/>
      <c r="T1551" s="243"/>
      <c r="U1551" s="13"/>
      <c r="V1551" s="13"/>
      <c r="W1551" s="13"/>
      <c r="X1551" s="13"/>
      <c r="Y1551" s="13"/>
      <c r="Z1551" s="13"/>
      <c r="AA1551" s="13"/>
      <c r="AB1551" s="13"/>
      <c r="AC1551" s="13"/>
      <c r="AD1551" s="13"/>
      <c r="AE1551" s="13"/>
      <c r="AT1551" s="244" t="s">
        <v>220</v>
      </c>
      <c r="AU1551" s="244" t="s">
        <v>81</v>
      </c>
      <c r="AV1551" s="13" t="s">
        <v>79</v>
      </c>
      <c r="AW1551" s="13" t="s">
        <v>32</v>
      </c>
      <c r="AX1551" s="13" t="s">
        <v>71</v>
      </c>
      <c r="AY1551" s="244" t="s">
        <v>209</v>
      </c>
    </row>
    <row r="1552" s="13" customFormat="1">
      <c r="A1552" s="13"/>
      <c r="B1552" s="234"/>
      <c r="C1552" s="235"/>
      <c r="D1552" s="236" t="s">
        <v>220</v>
      </c>
      <c r="E1552" s="237" t="s">
        <v>19</v>
      </c>
      <c r="F1552" s="238" t="s">
        <v>4614</v>
      </c>
      <c r="G1552" s="235"/>
      <c r="H1552" s="237" t="s">
        <v>19</v>
      </c>
      <c r="I1552" s="239"/>
      <c r="J1552" s="235"/>
      <c r="K1552" s="235"/>
      <c r="L1552" s="240"/>
      <c r="M1552" s="241"/>
      <c r="N1552" s="242"/>
      <c r="O1552" s="242"/>
      <c r="P1552" s="242"/>
      <c r="Q1552" s="242"/>
      <c r="R1552" s="242"/>
      <c r="S1552" s="242"/>
      <c r="T1552" s="243"/>
      <c r="U1552" s="13"/>
      <c r="V1552" s="13"/>
      <c r="W1552" s="13"/>
      <c r="X1552" s="13"/>
      <c r="Y1552" s="13"/>
      <c r="Z1552" s="13"/>
      <c r="AA1552" s="13"/>
      <c r="AB1552" s="13"/>
      <c r="AC1552" s="13"/>
      <c r="AD1552" s="13"/>
      <c r="AE1552" s="13"/>
      <c r="AT1552" s="244" t="s">
        <v>220</v>
      </c>
      <c r="AU1552" s="244" t="s">
        <v>81</v>
      </c>
      <c r="AV1552" s="13" t="s">
        <v>79</v>
      </c>
      <c r="AW1552" s="13" t="s">
        <v>32</v>
      </c>
      <c r="AX1552" s="13" t="s">
        <v>71</v>
      </c>
      <c r="AY1552" s="244" t="s">
        <v>209</v>
      </c>
    </row>
    <row r="1553" s="13" customFormat="1">
      <c r="A1553" s="13"/>
      <c r="B1553" s="234"/>
      <c r="C1553" s="235"/>
      <c r="D1553" s="236" t="s">
        <v>220</v>
      </c>
      <c r="E1553" s="237" t="s">
        <v>19</v>
      </c>
      <c r="F1553" s="238" t="s">
        <v>4648</v>
      </c>
      <c r="G1553" s="235"/>
      <c r="H1553" s="237" t="s">
        <v>19</v>
      </c>
      <c r="I1553" s="239"/>
      <c r="J1553" s="235"/>
      <c r="K1553" s="235"/>
      <c r="L1553" s="240"/>
      <c r="M1553" s="241"/>
      <c r="N1553" s="242"/>
      <c r="O1553" s="242"/>
      <c r="P1553" s="242"/>
      <c r="Q1553" s="242"/>
      <c r="R1553" s="242"/>
      <c r="S1553" s="242"/>
      <c r="T1553" s="243"/>
      <c r="U1553" s="13"/>
      <c r="V1553" s="13"/>
      <c r="W1553" s="13"/>
      <c r="X1553" s="13"/>
      <c r="Y1553" s="13"/>
      <c r="Z1553" s="13"/>
      <c r="AA1553" s="13"/>
      <c r="AB1553" s="13"/>
      <c r="AC1553" s="13"/>
      <c r="AD1553" s="13"/>
      <c r="AE1553" s="13"/>
      <c r="AT1553" s="244" t="s">
        <v>220</v>
      </c>
      <c r="AU1553" s="244" t="s">
        <v>81</v>
      </c>
      <c r="AV1553" s="13" t="s">
        <v>79</v>
      </c>
      <c r="AW1553" s="13" t="s">
        <v>32</v>
      </c>
      <c r="AX1553" s="13" t="s">
        <v>71</v>
      </c>
      <c r="AY1553" s="244" t="s">
        <v>209</v>
      </c>
    </row>
    <row r="1554" s="13" customFormat="1">
      <c r="A1554" s="13"/>
      <c r="B1554" s="234"/>
      <c r="C1554" s="235"/>
      <c r="D1554" s="236" t="s">
        <v>220</v>
      </c>
      <c r="E1554" s="237" t="s">
        <v>19</v>
      </c>
      <c r="F1554" s="238" t="s">
        <v>4649</v>
      </c>
      <c r="G1554" s="235"/>
      <c r="H1554" s="237" t="s">
        <v>19</v>
      </c>
      <c r="I1554" s="239"/>
      <c r="J1554" s="235"/>
      <c r="K1554" s="235"/>
      <c r="L1554" s="240"/>
      <c r="M1554" s="241"/>
      <c r="N1554" s="242"/>
      <c r="O1554" s="242"/>
      <c r="P1554" s="242"/>
      <c r="Q1554" s="242"/>
      <c r="R1554" s="242"/>
      <c r="S1554" s="242"/>
      <c r="T1554" s="243"/>
      <c r="U1554" s="13"/>
      <c r="V1554" s="13"/>
      <c r="W1554" s="13"/>
      <c r="X1554" s="13"/>
      <c r="Y1554" s="13"/>
      <c r="Z1554" s="13"/>
      <c r="AA1554" s="13"/>
      <c r="AB1554" s="13"/>
      <c r="AC1554" s="13"/>
      <c r="AD1554" s="13"/>
      <c r="AE1554" s="13"/>
      <c r="AT1554" s="244" t="s">
        <v>220</v>
      </c>
      <c r="AU1554" s="244" t="s">
        <v>81</v>
      </c>
      <c r="AV1554" s="13" t="s">
        <v>79</v>
      </c>
      <c r="AW1554" s="13" t="s">
        <v>32</v>
      </c>
      <c r="AX1554" s="13" t="s">
        <v>71</v>
      </c>
      <c r="AY1554" s="244" t="s">
        <v>209</v>
      </c>
    </row>
    <row r="1555" s="14" customFormat="1">
      <c r="A1555" s="14"/>
      <c r="B1555" s="245"/>
      <c r="C1555" s="246"/>
      <c r="D1555" s="236" t="s">
        <v>220</v>
      </c>
      <c r="E1555" s="247" t="s">
        <v>19</v>
      </c>
      <c r="F1555" s="248" t="s">
        <v>79</v>
      </c>
      <c r="G1555" s="246"/>
      <c r="H1555" s="249">
        <v>1</v>
      </c>
      <c r="I1555" s="250"/>
      <c r="J1555" s="246"/>
      <c r="K1555" s="246"/>
      <c r="L1555" s="251"/>
      <c r="M1555" s="252"/>
      <c r="N1555" s="253"/>
      <c r="O1555" s="253"/>
      <c r="P1555" s="253"/>
      <c r="Q1555" s="253"/>
      <c r="R1555" s="253"/>
      <c r="S1555" s="253"/>
      <c r="T1555" s="254"/>
      <c r="U1555" s="14"/>
      <c r="V1555" s="14"/>
      <c r="W1555" s="14"/>
      <c r="X1555" s="14"/>
      <c r="Y1555" s="14"/>
      <c r="Z1555" s="14"/>
      <c r="AA1555" s="14"/>
      <c r="AB1555" s="14"/>
      <c r="AC1555" s="14"/>
      <c r="AD1555" s="14"/>
      <c r="AE1555" s="14"/>
      <c r="AT1555" s="255" t="s">
        <v>220</v>
      </c>
      <c r="AU1555" s="255" t="s">
        <v>81</v>
      </c>
      <c r="AV1555" s="14" t="s">
        <v>81</v>
      </c>
      <c r="AW1555" s="14" t="s">
        <v>32</v>
      </c>
      <c r="AX1555" s="14" t="s">
        <v>79</v>
      </c>
      <c r="AY1555" s="255" t="s">
        <v>209</v>
      </c>
    </row>
    <row r="1556" s="2" customFormat="1" ht="24.15" customHeight="1">
      <c r="A1556" s="41"/>
      <c r="B1556" s="42"/>
      <c r="C1556" s="216" t="s">
        <v>4650</v>
      </c>
      <c r="D1556" s="216" t="s">
        <v>211</v>
      </c>
      <c r="E1556" s="217" t="s">
        <v>4651</v>
      </c>
      <c r="F1556" s="218" t="s">
        <v>4652</v>
      </c>
      <c r="G1556" s="219" t="s">
        <v>214</v>
      </c>
      <c r="H1556" s="220">
        <v>2</v>
      </c>
      <c r="I1556" s="221"/>
      <c r="J1556" s="222">
        <f>ROUND(I1556*H1556,2)</f>
        <v>0</v>
      </c>
      <c r="K1556" s="218" t="s">
        <v>215</v>
      </c>
      <c r="L1556" s="47"/>
      <c r="M1556" s="223" t="s">
        <v>19</v>
      </c>
      <c r="N1556" s="224" t="s">
        <v>42</v>
      </c>
      <c r="O1556" s="87"/>
      <c r="P1556" s="225">
        <f>O1556*H1556</f>
        <v>0</v>
      </c>
      <c r="Q1556" s="225">
        <v>0.00017000000000000001</v>
      </c>
      <c r="R1556" s="225">
        <f>Q1556*H1556</f>
        <v>0.00034000000000000002</v>
      </c>
      <c r="S1556" s="225">
        <v>0</v>
      </c>
      <c r="T1556" s="226">
        <f>S1556*H1556</f>
        <v>0</v>
      </c>
      <c r="U1556" s="41"/>
      <c r="V1556" s="41"/>
      <c r="W1556" s="41"/>
      <c r="X1556" s="41"/>
      <c r="Y1556" s="41"/>
      <c r="Z1556" s="41"/>
      <c r="AA1556" s="41"/>
      <c r="AB1556" s="41"/>
      <c r="AC1556" s="41"/>
      <c r="AD1556" s="41"/>
      <c r="AE1556" s="41"/>
      <c r="AR1556" s="227" t="s">
        <v>304</v>
      </c>
      <c r="AT1556" s="227" t="s">
        <v>211</v>
      </c>
      <c r="AU1556" s="227" t="s">
        <v>81</v>
      </c>
      <c r="AY1556" s="20" t="s">
        <v>209</v>
      </c>
      <c r="BE1556" s="228">
        <f>IF(N1556="základní",J1556,0)</f>
        <v>0</v>
      </c>
      <c r="BF1556" s="228">
        <f>IF(N1556="snížená",J1556,0)</f>
        <v>0</v>
      </c>
      <c r="BG1556" s="228">
        <f>IF(N1556="zákl. přenesená",J1556,0)</f>
        <v>0</v>
      </c>
      <c r="BH1556" s="228">
        <f>IF(N1556="sníž. přenesená",J1556,0)</f>
        <v>0</v>
      </c>
      <c r="BI1556" s="228">
        <f>IF(N1556="nulová",J1556,0)</f>
        <v>0</v>
      </c>
      <c r="BJ1556" s="20" t="s">
        <v>79</v>
      </c>
      <c r="BK1556" s="228">
        <f>ROUND(I1556*H1556,2)</f>
        <v>0</v>
      </c>
      <c r="BL1556" s="20" t="s">
        <v>304</v>
      </c>
      <c r="BM1556" s="227" t="s">
        <v>4653</v>
      </c>
    </row>
    <row r="1557" s="2" customFormat="1">
      <c r="A1557" s="41"/>
      <c r="B1557" s="42"/>
      <c r="C1557" s="43"/>
      <c r="D1557" s="229" t="s">
        <v>218</v>
      </c>
      <c r="E1557" s="43"/>
      <c r="F1557" s="230" t="s">
        <v>4654</v>
      </c>
      <c r="G1557" s="43"/>
      <c r="H1557" s="43"/>
      <c r="I1557" s="231"/>
      <c r="J1557" s="43"/>
      <c r="K1557" s="43"/>
      <c r="L1557" s="47"/>
      <c r="M1557" s="232"/>
      <c r="N1557" s="233"/>
      <c r="O1557" s="87"/>
      <c r="P1557" s="87"/>
      <c r="Q1557" s="87"/>
      <c r="R1557" s="87"/>
      <c r="S1557" s="87"/>
      <c r="T1557" s="88"/>
      <c r="U1557" s="41"/>
      <c r="V1557" s="41"/>
      <c r="W1557" s="41"/>
      <c r="X1557" s="41"/>
      <c r="Y1557" s="41"/>
      <c r="Z1557" s="41"/>
      <c r="AA1557" s="41"/>
      <c r="AB1557" s="41"/>
      <c r="AC1557" s="41"/>
      <c r="AD1557" s="41"/>
      <c r="AE1557" s="41"/>
      <c r="AT1557" s="20" t="s">
        <v>218</v>
      </c>
      <c r="AU1557" s="20" t="s">
        <v>81</v>
      </c>
    </row>
    <row r="1558" s="2" customFormat="1" ht="16.5" customHeight="1">
      <c r="A1558" s="41"/>
      <c r="B1558" s="42"/>
      <c r="C1558" s="278" t="s">
        <v>4655</v>
      </c>
      <c r="D1558" s="278" t="s">
        <v>681</v>
      </c>
      <c r="E1558" s="279" t="s">
        <v>4656</v>
      </c>
      <c r="F1558" s="280" t="s">
        <v>4657</v>
      </c>
      <c r="G1558" s="281" t="s">
        <v>214</v>
      </c>
      <c r="H1558" s="282">
        <v>2</v>
      </c>
      <c r="I1558" s="283"/>
      <c r="J1558" s="284">
        <f>ROUND(I1558*H1558,2)</f>
        <v>0</v>
      </c>
      <c r="K1558" s="280" t="s">
        <v>215</v>
      </c>
      <c r="L1558" s="285"/>
      <c r="M1558" s="286" t="s">
        <v>19</v>
      </c>
      <c r="N1558" s="287" t="s">
        <v>42</v>
      </c>
      <c r="O1558" s="87"/>
      <c r="P1558" s="225">
        <f>O1558*H1558</f>
        <v>0</v>
      </c>
      <c r="Q1558" s="225">
        <v>0.0027699999999999999</v>
      </c>
      <c r="R1558" s="225">
        <f>Q1558*H1558</f>
        <v>0.0055399999999999998</v>
      </c>
      <c r="S1558" s="225">
        <v>0</v>
      </c>
      <c r="T1558" s="226">
        <f>S1558*H1558</f>
        <v>0</v>
      </c>
      <c r="U1558" s="41"/>
      <c r="V1558" s="41"/>
      <c r="W1558" s="41"/>
      <c r="X1558" s="41"/>
      <c r="Y1558" s="41"/>
      <c r="Z1558" s="41"/>
      <c r="AA1558" s="41"/>
      <c r="AB1558" s="41"/>
      <c r="AC1558" s="41"/>
      <c r="AD1558" s="41"/>
      <c r="AE1558" s="41"/>
      <c r="AR1558" s="227" t="s">
        <v>417</v>
      </c>
      <c r="AT1558" s="227" t="s">
        <v>681</v>
      </c>
      <c r="AU1558" s="227" t="s">
        <v>81</v>
      </c>
      <c r="AY1558" s="20" t="s">
        <v>209</v>
      </c>
      <c r="BE1558" s="228">
        <f>IF(N1558="základní",J1558,0)</f>
        <v>0</v>
      </c>
      <c r="BF1558" s="228">
        <f>IF(N1558="snížená",J1558,0)</f>
        <v>0</v>
      </c>
      <c r="BG1558" s="228">
        <f>IF(N1558="zákl. přenesená",J1558,0)</f>
        <v>0</v>
      </c>
      <c r="BH1558" s="228">
        <f>IF(N1558="sníž. přenesená",J1558,0)</f>
        <v>0</v>
      </c>
      <c r="BI1558" s="228">
        <f>IF(N1558="nulová",J1558,0)</f>
        <v>0</v>
      </c>
      <c r="BJ1558" s="20" t="s">
        <v>79</v>
      </c>
      <c r="BK1558" s="228">
        <f>ROUND(I1558*H1558,2)</f>
        <v>0</v>
      </c>
      <c r="BL1558" s="20" t="s">
        <v>304</v>
      </c>
      <c r="BM1558" s="227" t="s">
        <v>4658</v>
      </c>
    </row>
    <row r="1559" s="13" customFormat="1">
      <c r="A1559" s="13"/>
      <c r="B1559" s="234"/>
      <c r="C1559" s="235"/>
      <c r="D1559" s="236" t="s">
        <v>220</v>
      </c>
      <c r="E1559" s="237" t="s">
        <v>19</v>
      </c>
      <c r="F1559" s="238" t="s">
        <v>4659</v>
      </c>
      <c r="G1559" s="235"/>
      <c r="H1559" s="237" t="s">
        <v>19</v>
      </c>
      <c r="I1559" s="239"/>
      <c r="J1559" s="235"/>
      <c r="K1559" s="235"/>
      <c r="L1559" s="240"/>
      <c r="M1559" s="241"/>
      <c r="N1559" s="242"/>
      <c r="O1559" s="242"/>
      <c r="P1559" s="242"/>
      <c r="Q1559" s="242"/>
      <c r="R1559" s="242"/>
      <c r="S1559" s="242"/>
      <c r="T1559" s="243"/>
      <c r="U1559" s="13"/>
      <c r="V1559" s="13"/>
      <c r="W1559" s="13"/>
      <c r="X1559" s="13"/>
      <c r="Y1559" s="13"/>
      <c r="Z1559" s="13"/>
      <c r="AA1559" s="13"/>
      <c r="AB1559" s="13"/>
      <c r="AC1559" s="13"/>
      <c r="AD1559" s="13"/>
      <c r="AE1559" s="13"/>
      <c r="AT1559" s="244" t="s">
        <v>220</v>
      </c>
      <c r="AU1559" s="244" t="s">
        <v>81</v>
      </c>
      <c r="AV1559" s="13" t="s">
        <v>79</v>
      </c>
      <c r="AW1559" s="13" t="s">
        <v>32</v>
      </c>
      <c r="AX1559" s="13" t="s">
        <v>71</v>
      </c>
      <c r="AY1559" s="244" t="s">
        <v>209</v>
      </c>
    </row>
    <row r="1560" s="13" customFormat="1">
      <c r="A1560" s="13"/>
      <c r="B1560" s="234"/>
      <c r="C1560" s="235"/>
      <c r="D1560" s="236" t="s">
        <v>220</v>
      </c>
      <c r="E1560" s="237" t="s">
        <v>19</v>
      </c>
      <c r="F1560" s="238" t="s">
        <v>3932</v>
      </c>
      <c r="G1560" s="235"/>
      <c r="H1560" s="237" t="s">
        <v>19</v>
      </c>
      <c r="I1560" s="239"/>
      <c r="J1560" s="235"/>
      <c r="K1560" s="235"/>
      <c r="L1560" s="240"/>
      <c r="M1560" s="241"/>
      <c r="N1560" s="242"/>
      <c r="O1560" s="242"/>
      <c r="P1560" s="242"/>
      <c r="Q1560" s="242"/>
      <c r="R1560" s="242"/>
      <c r="S1560" s="242"/>
      <c r="T1560" s="243"/>
      <c r="U1560" s="13"/>
      <c r="V1560" s="13"/>
      <c r="W1560" s="13"/>
      <c r="X1560" s="13"/>
      <c r="Y1560" s="13"/>
      <c r="Z1560" s="13"/>
      <c r="AA1560" s="13"/>
      <c r="AB1560" s="13"/>
      <c r="AC1560" s="13"/>
      <c r="AD1560" s="13"/>
      <c r="AE1560" s="13"/>
      <c r="AT1560" s="244" t="s">
        <v>220</v>
      </c>
      <c r="AU1560" s="244" t="s">
        <v>81</v>
      </c>
      <c r="AV1560" s="13" t="s">
        <v>79</v>
      </c>
      <c r="AW1560" s="13" t="s">
        <v>32</v>
      </c>
      <c r="AX1560" s="13" t="s">
        <v>71</v>
      </c>
      <c r="AY1560" s="244" t="s">
        <v>209</v>
      </c>
    </row>
    <row r="1561" s="14" customFormat="1">
      <c r="A1561" s="14"/>
      <c r="B1561" s="245"/>
      <c r="C1561" s="246"/>
      <c r="D1561" s="236" t="s">
        <v>220</v>
      </c>
      <c r="E1561" s="247" t="s">
        <v>19</v>
      </c>
      <c r="F1561" s="248" t="s">
        <v>4660</v>
      </c>
      <c r="G1561" s="246"/>
      <c r="H1561" s="249">
        <v>2</v>
      </c>
      <c r="I1561" s="250"/>
      <c r="J1561" s="246"/>
      <c r="K1561" s="246"/>
      <c r="L1561" s="251"/>
      <c r="M1561" s="252"/>
      <c r="N1561" s="253"/>
      <c r="O1561" s="253"/>
      <c r="P1561" s="253"/>
      <c r="Q1561" s="253"/>
      <c r="R1561" s="253"/>
      <c r="S1561" s="253"/>
      <c r="T1561" s="254"/>
      <c r="U1561" s="14"/>
      <c r="V1561" s="14"/>
      <c r="W1561" s="14"/>
      <c r="X1561" s="14"/>
      <c r="Y1561" s="14"/>
      <c r="Z1561" s="14"/>
      <c r="AA1561" s="14"/>
      <c r="AB1561" s="14"/>
      <c r="AC1561" s="14"/>
      <c r="AD1561" s="14"/>
      <c r="AE1561" s="14"/>
      <c r="AT1561" s="255" t="s">
        <v>220</v>
      </c>
      <c r="AU1561" s="255" t="s">
        <v>81</v>
      </c>
      <c r="AV1561" s="14" t="s">
        <v>81</v>
      </c>
      <c r="AW1561" s="14" t="s">
        <v>32</v>
      </c>
      <c r="AX1561" s="14" t="s">
        <v>79</v>
      </c>
      <c r="AY1561" s="255" t="s">
        <v>209</v>
      </c>
    </row>
    <row r="1562" s="2" customFormat="1" ht="16.5" customHeight="1">
      <c r="A1562" s="41"/>
      <c r="B1562" s="42"/>
      <c r="C1562" s="216" t="s">
        <v>4661</v>
      </c>
      <c r="D1562" s="216" t="s">
        <v>211</v>
      </c>
      <c r="E1562" s="217" t="s">
        <v>4662</v>
      </c>
      <c r="F1562" s="218" t="s">
        <v>4663</v>
      </c>
      <c r="G1562" s="219" t="s">
        <v>731</v>
      </c>
      <c r="H1562" s="220">
        <v>1</v>
      </c>
      <c r="I1562" s="221"/>
      <c r="J1562" s="222">
        <f>ROUND(I1562*H1562,2)</f>
        <v>0</v>
      </c>
      <c r="K1562" s="218" t="s">
        <v>19</v>
      </c>
      <c r="L1562" s="47"/>
      <c r="M1562" s="223" t="s">
        <v>19</v>
      </c>
      <c r="N1562" s="224" t="s">
        <v>42</v>
      </c>
      <c r="O1562" s="87"/>
      <c r="P1562" s="225">
        <f>O1562*H1562</f>
        <v>0</v>
      </c>
      <c r="Q1562" s="225">
        <v>0</v>
      </c>
      <c r="R1562" s="225">
        <f>Q1562*H1562</f>
        <v>0</v>
      </c>
      <c r="S1562" s="225">
        <v>0</v>
      </c>
      <c r="T1562" s="226">
        <f>S1562*H1562</f>
        <v>0</v>
      </c>
      <c r="U1562" s="41"/>
      <c r="V1562" s="41"/>
      <c r="W1562" s="41"/>
      <c r="X1562" s="41"/>
      <c r="Y1562" s="41"/>
      <c r="Z1562" s="41"/>
      <c r="AA1562" s="41"/>
      <c r="AB1562" s="41"/>
      <c r="AC1562" s="41"/>
      <c r="AD1562" s="41"/>
      <c r="AE1562" s="41"/>
      <c r="AR1562" s="227" t="s">
        <v>304</v>
      </c>
      <c r="AT1562" s="227" t="s">
        <v>211</v>
      </c>
      <c r="AU1562" s="227" t="s">
        <v>81</v>
      </c>
      <c r="AY1562" s="20" t="s">
        <v>209</v>
      </c>
      <c r="BE1562" s="228">
        <f>IF(N1562="základní",J1562,0)</f>
        <v>0</v>
      </c>
      <c r="BF1562" s="228">
        <f>IF(N1562="snížená",J1562,0)</f>
        <v>0</v>
      </c>
      <c r="BG1562" s="228">
        <f>IF(N1562="zákl. přenesená",J1562,0)</f>
        <v>0</v>
      </c>
      <c r="BH1562" s="228">
        <f>IF(N1562="sníž. přenesená",J1562,0)</f>
        <v>0</v>
      </c>
      <c r="BI1562" s="228">
        <f>IF(N1562="nulová",J1562,0)</f>
        <v>0</v>
      </c>
      <c r="BJ1562" s="20" t="s">
        <v>79</v>
      </c>
      <c r="BK1562" s="228">
        <f>ROUND(I1562*H1562,2)</f>
        <v>0</v>
      </c>
      <c r="BL1562" s="20" t="s">
        <v>304</v>
      </c>
      <c r="BM1562" s="227" t="s">
        <v>4664</v>
      </c>
    </row>
    <row r="1563" s="2" customFormat="1" ht="16.5" customHeight="1">
      <c r="A1563" s="41"/>
      <c r="B1563" s="42"/>
      <c r="C1563" s="216" t="s">
        <v>4665</v>
      </c>
      <c r="D1563" s="216" t="s">
        <v>211</v>
      </c>
      <c r="E1563" s="217" t="s">
        <v>4666</v>
      </c>
      <c r="F1563" s="218" t="s">
        <v>4667</v>
      </c>
      <c r="G1563" s="219" t="s">
        <v>731</v>
      </c>
      <c r="H1563" s="220">
        <v>1</v>
      </c>
      <c r="I1563" s="221"/>
      <c r="J1563" s="222">
        <f>ROUND(I1563*H1563,2)</f>
        <v>0</v>
      </c>
      <c r="K1563" s="218" t="s">
        <v>19</v>
      </c>
      <c r="L1563" s="47"/>
      <c r="M1563" s="223" t="s">
        <v>19</v>
      </c>
      <c r="N1563" s="224" t="s">
        <v>42</v>
      </c>
      <c r="O1563" s="87"/>
      <c r="P1563" s="225">
        <f>O1563*H1563</f>
        <v>0</v>
      </c>
      <c r="Q1563" s="225">
        <v>0</v>
      </c>
      <c r="R1563" s="225">
        <f>Q1563*H1563</f>
        <v>0</v>
      </c>
      <c r="S1563" s="225">
        <v>0</v>
      </c>
      <c r="T1563" s="226">
        <f>S1563*H1563</f>
        <v>0</v>
      </c>
      <c r="U1563" s="41"/>
      <c r="V1563" s="41"/>
      <c r="W1563" s="41"/>
      <c r="X1563" s="41"/>
      <c r="Y1563" s="41"/>
      <c r="Z1563" s="41"/>
      <c r="AA1563" s="41"/>
      <c r="AB1563" s="41"/>
      <c r="AC1563" s="41"/>
      <c r="AD1563" s="41"/>
      <c r="AE1563" s="41"/>
      <c r="AR1563" s="227" t="s">
        <v>304</v>
      </c>
      <c r="AT1563" s="227" t="s">
        <v>211</v>
      </c>
      <c r="AU1563" s="227" t="s">
        <v>81</v>
      </c>
      <c r="AY1563" s="20" t="s">
        <v>209</v>
      </c>
      <c r="BE1563" s="228">
        <f>IF(N1563="základní",J1563,0)</f>
        <v>0</v>
      </c>
      <c r="BF1563" s="228">
        <f>IF(N1563="snížená",J1563,0)</f>
        <v>0</v>
      </c>
      <c r="BG1563" s="228">
        <f>IF(N1563="zákl. přenesená",J1563,0)</f>
        <v>0</v>
      </c>
      <c r="BH1563" s="228">
        <f>IF(N1563="sníž. přenesená",J1563,0)</f>
        <v>0</v>
      </c>
      <c r="BI1563" s="228">
        <f>IF(N1563="nulová",J1563,0)</f>
        <v>0</v>
      </c>
      <c r="BJ1563" s="20" t="s">
        <v>79</v>
      </c>
      <c r="BK1563" s="228">
        <f>ROUND(I1563*H1563,2)</f>
        <v>0</v>
      </c>
      <c r="BL1563" s="20" t="s">
        <v>304</v>
      </c>
      <c r="BM1563" s="227" t="s">
        <v>4668</v>
      </c>
    </row>
    <row r="1564" s="13" customFormat="1">
      <c r="A1564" s="13"/>
      <c r="B1564" s="234"/>
      <c r="C1564" s="235"/>
      <c r="D1564" s="236" t="s">
        <v>220</v>
      </c>
      <c r="E1564" s="237" t="s">
        <v>19</v>
      </c>
      <c r="F1564" s="238" t="s">
        <v>3932</v>
      </c>
      <c r="G1564" s="235"/>
      <c r="H1564" s="237" t="s">
        <v>19</v>
      </c>
      <c r="I1564" s="239"/>
      <c r="J1564" s="235"/>
      <c r="K1564" s="235"/>
      <c r="L1564" s="240"/>
      <c r="M1564" s="241"/>
      <c r="N1564" s="242"/>
      <c r="O1564" s="242"/>
      <c r="P1564" s="242"/>
      <c r="Q1564" s="242"/>
      <c r="R1564" s="242"/>
      <c r="S1564" s="242"/>
      <c r="T1564" s="243"/>
      <c r="U1564" s="13"/>
      <c r="V1564" s="13"/>
      <c r="W1564" s="13"/>
      <c r="X1564" s="13"/>
      <c r="Y1564" s="13"/>
      <c r="Z1564" s="13"/>
      <c r="AA1564" s="13"/>
      <c r="AB1564" s="13"/>
      <c r="AC1564" s="13"/>
      <c r="AD1564" s="13"/>
      <c r="AE1564" s="13"/>
      <c r="AT1564" s="244" t="s">
        <v>220</v>
      </c>
      <c r="AU1564" s="244" t="s">
        <v>81</v>
      </c>
      <c r="AV1564" s="13" t="s">
        <v>79</v>
      </c>
      <c r="AW1564" s="13" t="s">
        <v>32</v>
      </c>
      <c r="AX1564" s="13" t="s">
        <v>71</v>
      </c>
      <c r="AY1564" s="244" t="s">
        <v>209</v>
      </c>
    </row>
    <row r="1565" s="14" customFormat="1">
      <c r="A1565" s="14"/>
      <c r="B1565" s="245"/>
      <c r="C1565" s="246"/>
      <c r="D1565" s="236" t="s">
        <v>220</v>
      </c>
      <c r="E1565" s="247" t="s">
        <v>19</v>
      </c>
      <c r="F1565" s="248" t="s">
        <v>4669</v>
      </c>
      <c r="G1565" s="246"/>
      <c r="H1565" s="249">
        <v>1</v>
      </c>
      <c r="I1565" s="250"/>
      <c r="J1565" s="246"/>
      <c r="K1565" s="246"/>
      <c r="L1565" s="251"/>
      <c r="M1565" s="252"/>
      <c r="N1565" s="253"/>
      <c r="O1565" s="253"/>
      <c r="P1565" s="253"/>
      <c r="Q1565" s="253"/>
      <c r="R1565" s="253"/>
      <c r="S1565" s="253"/>
      <c r="T1565" s="254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T1565" s="255" t="s">
        <v>220</v>
      </c>
      <c r="AU1565" s="255" t="s">
        <v>81</v>
      </c>
      <c r="AV1565" s="14" t="s">
        <v>81</v>
      </c>
      <c r="AW1565" s="14" t="s">
        <v>32</v>
      </c>
      <c r="AX1565" s="14" t="s">
        <v>79</v>
      </c>
      <c r="AY1565" s="255" t="s">
        <v>209</v>
      </c>
    </row>
    <row r="1566" s="2" customFormat="1" ht="16.5" customHeight="1">
      <c r="A1566" s="41"/>
      <c r="B1566" s="42"/>
      <c r="C1566" s="216" t="s">
        <v>4670</v>
      </c>
      <c r="D1566" s="216" t="s">
        <v>211</v>
      </c>
      <c r="E1566" s="217" t="s">
        <v>4671</v>
      </c>
      <c r="F1566" s="218" t="s">
        <v>4672</v>
      </c>
      <c r="G1566" s="219" t="s">
        <v>4673</v>
      </c>
      <c r="H1566" s="220">
        <v>1</v>
      </c>
      <c r="I1566" s="221"/>
      <c r="J1566" s="222">
        <f>ROUND(I1566*H1566,2)</f>
        <v>0</v>
      </c>
      <c r="K1566" s="218" t="s">
        <v>19</v>
      </c>
      <c r="L1566" s="47"/>
      <c r="M1566" s="223" t="s">
        <v>19</v>
      </c>
      <c r="N1566" s="224" t="s">
        <v>42</v>
      </c>
      <c r="O1566" s="87"/>
      <c r="P1566" s="225">
        <f>O1566*H1566</f>
        <v>0</v>
      </c>
      <c r="Q1566" s="225">
        <v>0</v>
      </c>
      <c r="R1566" s="225">
        <f>Q1566*H1566</f>
        <v>0</v>
      </c>
      <c r="S1566" s="225">
        <v>0</v>
      </c>
      <c r="T1566" s="226">
        <f>S1566*H1566</f>
        <v>0</v>
      </c>
      <c r="U1566" s="41"/>
      <c r="V1566" s="41"/>
      <c r="W1566" s="41"/>
      <c r="X1566" s="41"/>
      <c r="Y1566" s="41"/>
      <c r="Z1566" s="41"/>
      <c r="AA1566" s="41"/>
      <c r="AB1566" s="41"/>
      <c r="AC1566" s="41"/>
      <c r="AD1566" s="41"/>
      <c r="AE1566" s="41"/>
      <c r="AR1566" s="227" t="s">
        <v>304</v>
      </c>
      <c r="AT1566" s="227" t="s">
        <v>211</v>
      </c>
      <c r="AU1566" s="227" t="s">
        <v>81</v>
      </c>
      <c r="AY1566" s="20" t="s">
        <v>209</v>
      </c>
      <c r="BE1566" s="228">
        <f>IF(N1566="základní",J1566,0)</f>
        <v>0</v>
      </c>
      <c r="BF1566" s="228">
        <f>IF(N1566="snížená",J1566,0)</f>
        <v>0</v>
      </c>
      <c r="BG1566" s="228">
        <f>IF(N1566="zákl. přenesená",J1566,0)</f>
        <v>0</v>
      </c>
      <c r="BH1566" s="228">
        <f>IF(N1566="sníž. přenesená",J1566,0)</f>
        <v>0</v>
      </c>
      <c r="BI1566" s="228">
        <f>IF(N1566="nulová",J1566,0)</f>
        <v>0</v>
      </c>
      <c r="BJ1566" s="20" t="s">
        <v>79</v>
      </c>
      <c r="BK1566" s="228">
        <f>ROUND(I1566*H1566,2)</f>
        <v>0</v>
      </c>
      <c r="BL1566" s="20" t="s">
        <v>304</v>
      </c>
      <c r="BM1566" s="227" t="s">
        <v>4674</v>
      </c>
    </row>
    <row r="1567" s="13" customFormat="1">
      <c r="A1567" s="13"/>
      <c r="B1567" s="234"/>
      <c r="C1567" s="235"/>
      <c r="D1567" s="236" t="s">
        <v>220</v>
      </c>
      <c r="E1567" s="237" t="s">
        <v>19</v>
      </c>
      <c r="F1567" s="238" t="s">
        <v>3932</v>
      </c>
      <c r="G1567" s="235"/>
      <c r="H1567" s="237" t="s">
        <v>19</v>
      </c>
      <c r="I1567" s="239"/>
      <c r="J1567" s="235"/>
      <c r="K1567" s="235"/>
      <c r="L1567" s="240"/>
      <c r="M1567" s="241"/>
      <c r="N1567" s="242"/>
      <c r="O1567" s="242"/>
      <c r="P1567" s="242"/>
      <c r="Q1567" s="242"/>
      <c r="R1567" s="242"/>
      <c r="S1567" s="242"/>
      <c r="T1567" s="243"/>
      <c r="U1567" s="13"/>
      <c r="V1567" s="13"/>
      <c r="W1567" s="13"/>
      <c r="X1567" s="13"/>
      <c r="Y1567" s="13"/>
      <c r="Z1567" s="13"/>
      <c r="AA1567" s="13"/>
      <c r="AB1567" s="13"/>
      <c r="AC1567" s="13"/>
      <c r="AD1567" s="13"/>
      <c r="AE1567" s="13"/>
      <c r="AT1567" s="244" t="s">
        <v>220</v>
      </c>
      <c r="AU1567" s="244" t="s">
        <v>81</v>
      </c>
      <c r="AV1567" s="13" t="s">
        <v>79</v>
      </c>
      <c r="AW1567" s="13" t="s">
        <v>32</v>
      </c>
      <c r="AX1567" s="13" t="s">
        <v>71</v>
      </c>
      <c r="AY1567" s="244" t="s">
        <v>209</v>
      </c>
    </row>
    <row r="1568" s="13" customFormat="1">
      <c r="A1568" s="13"/>
      <c r="B1568" s="234"/>
      <c r="C1568" s="235"/>
      <c r="D1568" s="236" t="s">
        <v>220</v>
      </c>
      <c r="E1568" s="237" t="s">
        <v>19</v>
      </c>
      <c r="F1568" s="238" t="s">
        <v>4675</v>
      </c>
      <c r="G1568" s="235"/>
      <c r="H1568" s="237" t="s">
        <v>19</v>
      </c>
      <c r="I1568" s="239"/>
      <c r="J1568" s="235"/>
      <c r="K1568" s="235"/>
      <c r="L1568" s="240"/>
      <c r="M1568" s="241"/>
      <c r="N1568" s="242"/>
      <c r="O1568" s="242"/>
      <c r="P1568" s="242"/>
      <c r="Q1568" s="242"/>
      <c r="R1568" s="242"/>
      <c r="S1568" s="242"/>
      <c r="T1568" s="243"/>
      <c r="U1568" s="13"/>
      <c r="V1568" s="13"/>
      <c r="W1568" s="13"/>
      <c r="X1568" s="13"/>
      <c r="Y1568" s="13"/>
      <c r="Z1568" s="13"/>
      <c r="AA1568" s="13"/>
      <c r="AB1568" s="13"/>
      <c r="AC1568" s="13"/>
      <c r="AD1568" s="13"/>
      <c r="AE1568" s="13"/>
      <c r="AT1568" s="244" t="s">
        <v>220</v>
      </c>
      <c r="AU1568" s="244" t="s">
        <v>81</v>
      </c>
      <c r="AV1568" s="13" t="s">
        <v>79</v>
      </c>
      <c r="AW1568" s="13" t="s">
        <v>32</v>
      </c>
      <c r="AX1568" s="13" t="s">
        <v>71</v>
      </c>
      <c r="AY1568" s="244" t="s">
        <v>209</v>
      </c>
    </row>
    <row r="1569" s="14" customFormat="1">
      <c r="A1569" s="14"/>
      <c r="B1569" s="245"/>
      <c r="C1569" s="246"/>
      <c r="D1569" s="236" t="s">
        <v>220</v>
      </c>
      <c r="E1569" s="247" t="s">
        <v>19</v>
      </c>
      <c r="F1569" s="248" t="s">
        <v>4669</v>
      </c>
      <c r="G1569" s="246"/>
      <c r="H1569" s="249">
        <v>1</v>
      </c>
      <c r="I1569" s="250"/>
      <c r="J1569" s="246"/>
      <c r="K1569" s="246"/>
      <c r="L1569" s="251"/>
      <c r="M1569" s="252"/>
      <c r="N1569" s="253"/>
      <c r="O1569" s="253"/>
      <c r="P1569" s="253"/>
      <c r="Q1569" s="253"/>
      <c r="R1569" s="253"/>
      <c r="S1569" s="253"/>
      <c r="T1569" s="254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T1569" s="255" t="s">
        <v>220</v>
      </c>
      <c r="AU1569" s="255" t="s">
        <v>81</v>
      </c>
      <c r="AV1569" s="14" t="s">
        <v>81</v>
      </c>
      <c r="AW1569" s="14" t="s">
        <v>32</v>
      </c>
      <c r="AX1569" s="14" t="s">
        <v>79</v>
      </c>
      <c r="AY1569" s="255" t="s">
        <v>209</v>
      </c>
    </row>
    <row r="1570" s="2" customFormat="1" ht="16.5" customHeight="1">
      <c r="A1570" s="41"/>
      <c r="B1570" s="42"/>
      <c r="C1570" s="216" t="s">
        <v>4676</v>
      </c>
      <c r="D1570" s="216" t="s">
        <v>211</v>
      </c>
      <c r="E1570" s="217" t="s">
        <v>4677</v>
      </c>
      <c r="F1570" s="218" t="s">
        <v>4678</v>
      </c>
      <c r="G1570" s="219" t="s">
        <v>4673</v>
      </c>
      <c r="H1570" s="220">
        <v>1</v>
      </c>
      <c r="I1570" s="221"/>
      <c r="J1570" s="222">
        <f>ROUND(I1570*H1570,2)</f>
        <v>0</v>
      </c>
      <c r="K1570" s="218" t="s">
        <v>19</v>
      </c>
      <c r="L1570" s="47"/>
      <c r="M1570" s="223" t="s">
        <v>19</v>
      </c>
      <c r="N1570" s="224" t="s">
        <v>42</v>
      </c>
      <c r="O1570" s="87"/>
      <c r="P1570" s="225">
        <f>O1570*H1570</f>
        <v>0</v>
      </c>
      <c r="Q1570" s="225">
        <v>0</v>
      </c>
      <c r="R1570" s="225">
        <f>Q1570*H1570</f>
        <v>0</v>
      </c>
      <c r="S1570" s="225">
        <v>0</v>
      </c>
      <c r="T1570" s="226">
        <f>S1570*H1570</f>
        <v>0</v>
      </c>
      <c r="U1570" s="41"/>
      <c r="V1570" s="41"/>
      <c r="W1570" s="41"/>
      <c r="X1570" s="41"/>
      <c r="Y1570" s="41"/>
      <c r="Z1570" s="41"/>
      <c r="AA1570" s="41"/>
      <c r="AB1570" s="41"/>
      <c r="AC1570" s="41"/>
      <c r="AD1570" s="41"/>
      <c r="AE1570" s="41"/>
      <c r="AR1570" s="227" t="s">
        <v>304</v>
      </c>
      <c r="AT1570" s="227" t="s">
        <v>211</v>
      </c>
      <c r="AU1570" s="227" t="s">
        <v>81</v>
      </c>
      <c r="AY1570" s="20" t="s">
        <v>209</v>
      </c>
      <c r="BE1570" s="228">
        <f>IF(N1570="základní",J1570,0)</f>
        <v>0</v>
      </c>
      <c r="BF1570" s="228">
        <f>IF(N1570="snížená",J1570,0)</f>
        <v>0</v>
      </c>
      <c r="BG1570" s="228">
        <f>IF(N1570="zákl. přenesená",J1570,0)</f>
        <v>0</v>
      </c>
      <c r="BH1570" s="228">
        <f>IF(N1570="sníž. přenesená",J1570,0)</f>
        <v>0</v>
      </c>
      <c r="BI1570" s="228">
        <f>IF(N1570="nulová",J1570,0)</f>
        <v>0</v>
      </c>
      <c r="BJ1570" s="20" t="s">
        <v>79</v>
      </c>
      <c r="BK1570" s="228">
        <f>ROUND(I1570*H1570,2)</f>
        <v>0</v>
      </c>
      <c r="BL1570" s="20" t="s">
        <v>304</v>
      </c>
      <c r="BM1570" s="227" t="s">
        <v>4679</v>
      </c>
    </row>
    <row r="1571" s="13" customFormat="1">
      <c r="A1571" s="13"/>
      <c r="B1571" s="234"/>
      <c r="C1571" s="235"/>
      <c r="D1571" s="236" t="s">
        <v>220</v>
      </c>
      <c r="E1571" s="237" t="s">
        <v>19</v>
      </c>
      <c r="F1571" s="238" t="s">
        <v>3932</v>
      </c>
      <c r="G1571" s="235"/>
      <c r="H1571" s="237" t="s">
        <v>19</v>
      </c>
      <c r="I1571" s="239"/>
      <c r="J1571" s="235"/>
      <c r="K1571" s="235"/>
      <c r="L1571" s="240"/>
      <c r="M1571" s="241"/>
      <c r="N1571" s="242"/>
      <c r="O1571" s="242"/>
      <c r="P1571" s="242"/>
      <c r="Q1571" s="242"/>
      <c r="R1571" s="242"/>
      <c r="S1571" s="242"/>
      <c r="T1571" s="243"/>
      <c r="U1571" s="13"/>
      <c r="V1571" s="13"/>
      <c r="W1571" s="13"/>
      <c r="X1571" s="13"/>
      <c r="Y1571" s="13"/>
      <c r="Z1571" s="13"/>
      <c r="AA1571" s="13"/>
      <c r="AB1571" s="13"/>
      <c r="AC1571" s="13"/>
      <c r="AD1571" s="13"/>
      <c r="AE1571" s="13"/>
      <c r="AT1571" s="244" t="s">
        <v>220</v>
      </c>
      <c r="AU1571" s="244" t="s">
        <v>81</v>
      </c>
      <c r="AV1571" s="13" t="s">
        <v>79</v>
      </c>
      <c r="AW1571" s="13" t="s">
        <v>32</v>
      </c>
      <c r="AX1571" s="13" t="s">
        <v>71</v>
      </c>
      <c r="AY1571" s="244" t="s">
        <v>209</v>
      </c>
    </row>
    <row r="1572" s="14" customFormat="1">
      <c r="A1572" s="14"/>
      <c r="B1572" s="245"/>
      <c r="C1572" s="246"/>
      <c r="D1572" s="236" t="s">
        <v>220</v>
      </c>
      <c r="E1572" s="247" t="s">
        <v>19</v>
      </c>
      <c r="F1572" s="248" t="s">
        <v>4669</v>
      </c>
      <c r="G1572" s="246"/>
      <c r="H1572" s="249">
        <v>1</v>
      </c>
      <c r="I1572" s="250"/>
      <c r="J1572" s="246"/>
      <c r="K1572" s="246"/>
      <c r="L1572" s="251"/>
      <c r="M1572" s="252"/>
      <c r="N1572" s="253"/>
      <c r="O1572" s="253"/>
      <c r="P1572" s="253"/>
      <c r="Q1572" s="253"/>
      <c r="R1572" s="253"/>
      <c r="S1572" s="253"/>
      <c r="T1572" s="254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T1572" s="255" t="s">
        <v>220</v>
      </c>
      <c r="AU1572" s="255" t="s">
        <v>81</v>
      </c>
      <c r="AV1572" s="14" t="s">
        <v>81</v>
      </c>
      <c r="AW1572" s="14" t="s">
        <v>32</v>
      </c>
      <c r="AX1572" s="14" t="s">
        <v>79</v>
      </c>
      <c r="AY1572" s="255" t="s">
        <v>209</v>
      </c>
    </row>
    <row r="1573" s="2" customFormat="1" ht="24.15" customHeight="1">
      <c r="A1573" s="41"/>
      <c r="B1573" s="42"/>
      <c r="C1573" s="216" t="s">
        <v>4680</v>
      </c>
      <c r="D1573" s="216" t="s">
        <v>211</v>
      </c>
      <c r="E1573" s="217" t="s">
        <v>4681</v>
      </c>
      <c r="F1573" s="218" t="s">
        <v>4682</v>
      </c>
      <c r="G1573" s="219" t="s">
        <v>659</v>
      </c>
      <c r="H1573" s="220">
        <v>0.38100000000000001</v>
      </c>
      <c r="I1573" s="221"/>
      <c r="J1573" s="222">
        <f>ROUND(I1573*H1573,2)</f>
        <v>0</v>
      </c>
      <c r="K1573" s="218" t="s">
        <v>215</v>
      </c>
      <c r="L1573" s="47"/>
      <c r="M1573" s="223" t="s">
        <v>19</v>
      </c>
      <c r="N1573" s="224" t="s">
        <v>42</v>
      </c>
      <c r="O1573" s="87"/>
      <c r="P1573" s="225">
        <f>O1573*H1573</f>
        <v>0</v>
      </c>
      <c r="Q1573" s="225">
        <v>0</v>
      </c>
      <c r="R1573" s="225">
        <f>Q1573*H1573</f>
        <v>0</v>
      </c>
      <c r="S1573" s="225">
        <v>0</v>
      </c>
      <c r="T1573" s="226">
        <f>S1573*H1573</f>
        <v>0</v>
      </c>
      <c r="U1573" s="41"/>
      <c r="V1573" s="41"/>
      <c r="W1573" s="41"/>
      <c r="X1573" s="41"/>
      <c r="Y1573" s="41"/>
      <c r="Z1573" s="41"/>
      <c r="AA1573" s="41"/>
      <c r="AB1573" s="41"/>
      <c r="AC1573" s="41"/>
      <c r="AD1573" s="41"/>
      <c r="AE1573" s="41"/>
      <c r="AR1573" s="227" t="s">
        <v>304</v>
      </c>
      <c r="AT1573" s="227" t="s">
        <v>211</v>
      </c>
      <c r="AU1573" s="227" t="s">
        <v>81</v>
      </c>
      <c r="AY1573" s="20" t="s">
        <v>209</v>
      </c>
      <c r="BE1573" s="228">
        <f>IF(N1573="základní",J1573,0)</f>
        <v>0</v>
      </c>
      <c r="BF1573" s="228">
        <f>IF(N1573="snížená",J1573,0)</f>
        <v>0</v>
      </c>
      <c r="BG1573" s="228">
        <f>IF(N1573="zákl. přenesená",J1573,0)</f>
        <v>0</v>
      </c>
      <c r="BH1573" s="228">
        <f>IF(N1573="sníž. přenesená",J1573,0)</f>
        <v>0</v>
      </c>
      <c r="BI1573" s="228">
        <f>IF(N1573="nulová",J1573,0)</f>
        <v>0</v>
      </c>
      <c r="BJ1573" s="20" t="s">
        <v>79</v>
      </c>
      <c r="BK1573" s="228">
        <f>ROUND(I1573*H1573,2)</f>
        <v>0</v>
      </c>
      <c r="BL1573" s="20" t="s">
        <v>304</v>
      </c>
      <c r="BM1573" s="227" t="s">
        <v>4683</v>
      </c>
    </row>
    <row r="1574" s="2" customFormat="1">
      <c r="A1574" s="41"/>
      <c r="B1574" s="42"/>
      <c r="C1574" s="43"/>
      <c r="D1574" s="229" t="s">
        <v>218</v>
      </c>
      <c r="E1574" s="43"/>
      <c r="F1574" s="230" t="s">
        <v>4684</v>
      </c>
      <c r="G1574" s="43"/>
      <c r="H1574" s="43"/>
      <c r="I1574" s="231"/>
      <c r="J1574" s="43"/>
      <c r="K1574" s="43"/>
      <c r="L1574" s="47"/>
      <c r="M1574" s="232"/>
      <c r="N1574" s="233"/>
      <c r="O1574" s="87"/>
      <c r="P1574" s="87"/>
      <c r="Q1574" s="87"/>
      <c r="R1574" s="87"/>
      <c r="S1574" s="87"/>
      <c r="T1574" s="88"/>
      <c r="U1574" s="41"/>
      <c r="V1574" s="41"/>
      <c r="W1574" s="41"/>
      <c r="X1574" s="41"/>
      <c r="Y1574" s="41"/>
      <c r="Z1574" s="41"/>
      <c r="AA1574" s="41"/>
      <c r="AB1574" s="41"/>
      <c r="AC1574" s="41"/>
      <c r="AD1574" s="41"/>
      <c r="AE1574" s="41"/>
      <c r="AT1574" s="20" t="s">
        <v>218</v>
      </c>
      <c r="AU1574" s="20" t="s">
        <v>81</v>
      </c>
    </row>
    <row r="1575" s="12" customFormat="1" ht="22.8" customHeight="1">
      <c r="A1575" s="12"/>
      <c r="B1575" s="200"/>
      <c r="C1575" s="201"/>
      <c r="D1575" s="202" t="s">
        <v>70</v>
      </c>
      <c r="E1575" s="214" t="s">
        <v>4685</v>
      </c>
      <c r="F1575" s="214" t="s">
        <v>4686</v>
      </c>
      <c r="G1575" s="201"/>
      <c r="H1575" s="201"/>
      <c r="I1575" s="204"/>
      <c r="J1575" s="215">
        <f>BK1575</f>
        <v>0</v>
      </c>
      <c r="K1575" s="201"/>
      <c r="L1575" s="206"/>
      <c r="M1575" s="207"/>
      <c r="N1575" s="208"/>
      <c r="O1575" s="208"/>
      <c r="P1575" s="209">
        <f>SUM(P1576:P1604)</f>
        <v>0</v>
      </c>
      <c r="Q1575" s="208"/>
      <c r="R1575" s="209">
        <f>SUM(R1576:R1604)</f>
        <v>0.39406880000000005</v>
      </c>
      <c r="S1575" s="208"/>
      <c r="T1575" s="210">
        <f>SUM(T1576:T1604)</f>
        <v>0</v>
      </c>
      <c r="U1575" s="12"/>
      <c r="V1575" s="12"/>
      <c r="W1575" s="12"/>
      <c r="X1575" s="12"/>
      <c r="Y1575" s="12"/>
      <c r="Z1575" s="12"/>
      <c r="AA1575" s="12"/>
      <c r="AB1575" s="12"/>
      <c r="AC1575" s="12"/>
      <c r="AD1575" s="12"/>
      <c r="AE1575" s="12"/>
      <c r="AR1575" s="211" t="s">
        <v>81</v>
      </c>
      <c r="AT1575" s="212" t="s">
        <v>70</v>
      </c>
      <c r="AU1575" s="212" t="s">
        <v>79</v>
      </c>
      <c r="AY1575" s="211" t="s">
        <v>209</v>
      </c>
      <c r="BK1575" s="213">
        <f>SUM(BK1576:BK1604)</f>
        <v>0</v>
      </c>
    </row>
    <row r="1576" s="2" customFormat="1" ht="16.5" customHeight="1">
      <c r="A1576" s="41"/>
      <c r="B1576" s="42"/>
      <c r="C1576" s="216" t="s">
        <v>4687</v>
      </c>
      <c r="D1576" s="216" t="s">
        <v>211</v>
      </c>
      <c r="E1576" s="217" t="s">
        <v>4688</v>
      </c>
      <c r="F1576" s="218" t="s">
        <v>4689</v>
      </c>
      <c r="G1576" s="219" t="s">
        <v>258</v>
      </c>
      <c r="H1576" s="220">
        <v>13.25</v>
      </c>
      <c r="I1576" s="221"/>
      <c r="J1576" s="222">
        <f>ROUND(I1576*H1576,2)</f>
        <v>0</v>
      </c>
      <c r="K1576" s="218" t="s">
        <v>215</v>
      </c>
      <c r="L1576" s="47"/>
      <c r="M1576" s="223" t="s">
        <v>19</v>
      </c>
      <c r="N1576" s="224" t="s">
        <v>42</v>
      </c>
      <c r="O1576" s="87"/>
      <c r="P1576" s="225">
        <f>O1576*H1576</f>
        <v>0</v>
      </c>
      <c r="Q1576" s="225">
        <v>0</v>
      </c>
      <c r="R1576" s="225">
        <f>Q1576*H1576</f>
        <v>0</v>
      </c>
      <c r="S1576" s="225">
        <v>0</v>
      </c>
      <c r="T1576" s="226">
        <f>S1576*H1576</f>
        <v>0</v>
      </c>
      <c r="U1576" s="41"/>
      <c r="V1576" s="41"/>
      <c r="W1576" s="41"/>
      <c r="X1576" s="41"/>
      <c r="Y1576" s="41"/>
      <c r="Z1576" s="41"/>
      <c r="AA1576" s="41"/>
      <c r="AB1576" s="41"/>
      <c r="AC1576" s="41"/>
      <c r="AD1576" s="41"/>
      <c r="AE1576" s="41"/>
      <c r="AR1576" s="227" t="s">
        <v>304</v>
      </c>
      <c r="AT1576" s="227" t="s">
        <v>211</v>
      </c>
      <c r="AU1576" s="227" t="s">
        <v>81</v>
      </c>
      <c r="AY1576" s="20" t="s">
        <v>209</v>
      </c>
      <c r="BE1576" s="228">
        <f>IF(N1576="základní",J1576,0)</f>
        <v>0</v>
      </c>
      <c r="BF1576" s="228">
        <f>IF(N1576="snížená",J1576,0)</f>
        <v>0</v>
      </c>
      <c r="BG1576" s="228">
        <f>IF(N1576="zákl. přenesená",J1576,0)</f>
        <v>0</v>
      </c>
      <c r="BH1576" s="228">
        <f>IF(N1576="sníž. přenesená",J1576,0)</f>
        <v>0</v>
      </c>
      <c r="BI1576" s="228">
        <f>IF(N1576="nulová",J1576,0)</f>
        <v>0</v>
      </c>
      <c r="BJ1576" s="20" t="s">
        <v>79</v>
      </c>
      <c r="BK1576" s="228">
        <f>ROUND(I1576*H1576,2)</f>
        <v>0</v>
      </c>
      <c r="BL1576" s="20" t="s">
        <v>304</v>
      </c>
      <c r="BM1576" s="227" t="s">
        <v>4690</v>
      </c>
    </row>
    <row r="1577" s="2" customFormat="1">
      <c r="A1577" s="41"/>
      <c r="B1577" s="42"/>
      <c r="C1577" s="43"/>
      <c r="D1577" s="229" t="s">
        <v>218</v>
      </c>
      <c r="E1577" s="43"/>
      <c r="F1577" s="230" t="s">
        <v>4691</v>
      </c>
      <c r="G1577" s="43"/>
      <c r="H1577" s="43"/>
      <c r="I1577" s="231"/>
      <c r="J1577" s="43"/>
      <c r="K1577" s="43"/>
      <c r="L1577" s="47"/>
      <c r="M1577" s="232"/>
      <c r="N1577" s="233"/>
      <c r="O1577" s="87"/>
      <c r="P1577" s="87"/>
      <c r="Q1577" s="87"/>
      <c r="R1577" s="87"/>
      <c r="S1577" s="87"/>
      <c r="T1577" s="88"/>
      <c r="U1577" s="41"/>
      <c r="V1577" s="41"/>
      <c r="W1577" s="41"/>
      <c r="X1577" s="41"/>
      <c r="Y1577" s="41"/>
      <c r="Z1577" s="41"/>
      <c r="AA1577" s="41"/>
      <c r="AB1577" s="41"/>
      <c r="AC1577" s="41"/>
      <c r="AD1577" s="41"/>
      <c r="AE1577" s="41"/>
      <c r="AT1577" s="20" t="s">
        <v>218</v>
      </c>
      <c r="AU1577" s="20" t="s">
        <v>81</v>
      </c>
    </row>
    <row r="1578" s="13" customFormat="1">
      <c r="A1578" s="13"/>
      <c r="B1578" s="234"/>
      <c r="C1578" s="235"/>
      <c r="D1578" s="236" t="s">
        <v>220</v>
      </c>
      <c r="E1578" s="237" t="s">
        <v>19</v>
      </c>
      <c r="F1578" s="238" t="s">
        <v>3657</v>
      </c>
      <c r="G1578" s="235"/>
      <c r="H1578" s="237" t="s">
        <v>19</v>
      </c>
      <c r="I1578" s="239"/>
      <c r="J1578" s="235"/>
      <c r="K1578" s="235"/>
      <c r="L1578" s="240"/>
      <c r="M1578" s="241"/>
      <c r="N1578" s="242"/>
      <c r="O1578" s="242"/>
      <c r="P1578" s="242"/>
      <c r="Q1578" s="242"/>
      <c r="R1578" s="242"/>
      <c r="S1578" s="242"/>
      <c r="T1578" s="243"/>
      <c r="U1578" s="13"/>
      <c r="V1578" s="13"/>
      <c r="W1578" s="13"/>
      <c r="X1578" s="13"/>
      <c r="Y1578" s="13"/>
      <c r="Z1578" s="13"/>
      <c r="AA1578" s="13"/>
      <c r="AB1578" s="13"/>
      <c r="AC1578" s="13"/>
      <c r="AD1578" s="13"/>
      <c r="AE1578" s="13"/>
      <c r="AT1578" s="244" t="s">
        <v>220</v>
      </c>
      <c r="AU1578" s="244" t="s">
        <v>81</v>
      </c>
      <c r="AV1578" s="13" t="s">
        <v>79</v>
      </c>
      <c r="AW1578" s="13" t="s">
        <v>32</v>
      </c>
      <c r="AX1578" s="13" t="s">
        <v>71</v>
      </c>
      <c r="AY1578" s="244" t="s">
        <v>209</v>
      </c>
    </row>
    <row r="1579" s="14" customFormat="1">
      <c r="A1579" s="14"/>
      <c r="B1579" s="245"/>
      <c r="C1579" s="246"/>
      <c r="D1579" s="236" t="s">
        <v>220</v>
      </c>
      <c r="E1579" s="247" t="s">
        <v>19</v>
      </c>
      <c r="F1579" s="248" t="s">
        <v>3658</v>
      </c>
      <c r="G1579" s="246"/>
      <c r="H1579" s="249">
        <v>13.25</v>
      </c>
      <c r="I1579" s="250"/>
      <c r="J1579" s="246"/>
      <c r="K1579" s="246"/>
      <c r="L1579" s="251"/>
      <c r="M1579" s="252"/>
      <c r="N1579" s="253"/>
      <c r="O1579" s="253"/>
      <c r="P1579" s="253"/>
      <c r="Q1579" s="253"/>
      <c r="R1579" s="253"/>
      <c r="S1579" s="253"/>
      <c r="T1579" s="254"/>
      <c r="U1579" s="14"/>
      <c r="V1579" s="14"/>
      <c r="W1579" s="14"/>
      <c r="X1579" s="14"/>
      <c r="Y1579" s="14"/>
      <c r="Z1579" s="14"/>
      <c r="AA1579" s="14"/>
      <c r="AB1579" s="14"/>
      <c r="AC1579" s="14"/>
      <c r="AD1579" s="14"/>
      <c r="AE1579" s="14"/>
      <c r="AT1579" s="255" t="s">
        <v>220</v>
      </c>
      <c r="AU1579" s="255" t="s">
        <v>81</v>
      </c>
      <c r="AV1579" s="14" t="s">
        <v>81</v>
      </c>
      <c r="AW1579" s="14" t="s">
        <v>32</v>
      </c>
      <c r="AX1579" s="14" t="s">
        <v>79</v>
      </c>
      <c r="AY1579" s="255" t="s">
        <v>209</v>
      </c>
    </row>
    <row r="1580" s="2" customFormat="1" ht="16.5" customHeight="1">
      <c r="A1580" s="41"/>
      <c r="B1580" s="42"/>
      <c r="C1580" s="216" t="s">
        <v>4692</v>
      </c>
      <c r="D1580" s="216" t="s">
        <v>211</v>
      </c>
      <c r="E1580" s="217" t="s">
        <v>4693</v>
      </c>
      <c r="F1580" s="218" t="s">
        <v>4694</v>
      </c>
      <c r="G1580" s="219" t="s">
        <v>258</v>
      </c>
      <c r="H1580" s="220">
        <v>13.25</v>
      </c>
      <c r="I1580" s="221"/>
      <c r="J1580" s="222">
        <f>ROUND(I1580*H1580,2)</f>
        <v>0</v>
      </c>
      <c r="K1580" s="218" t="s">
        <v>215</v>
      </c>
      <c r="L1580" s="47"/>
      <c r="M1580" s="223" t="s">
        <v>19</v>
      </c>
      <c r="N1580" s="224" t="s">
        <v>42</v>
      </c>
      <c r="O1580" s="87"/>
      <c r="P1580" s="225">
        <f>O1580*H1580</f>
        <v>0</v>
      </c>
      <c r="Q1580" s="225">
        <v>0.00029999999999999997</v>
      </c>
      <c r="R1580" s="225">
        <f>Q1580*H1580</f>
        <v>0.0039749999999999994</v>
      </c>
      <c r="S1580" s="225">
        <v>0</v>
      </c>
      <c r="T1580" s="226">
        <f>S1580*H1580</f>
        <v>0</v>
      </c>
      <c r="U1580" s="41"/>
      <c r="V1580" s="41"/>
      <c r="W1580" s="41"/>
      <c r="X1580" s="41"/>
      <c r="Y1580" s="41"/>
      <c r="Z1580" s="41"/>
      <c r="AA1580" s="41"/>
      <c r="AB1580" s="41"/>
      <c r="AC1580" s="41"/>
      <c r="AD1580" s="41"/>
      <c r="AE1580" s="41"/>
      <c r="AR1580" s="227" t="s">
        <v>304</v>
      </c>
      <c r="AT1580" s="227" t="s">
        <v>211</v>
      </c>
      <c r="AU1580" s="227" t="s">
        <v>81</v>
      </c>
      <c r="AY1580" s="20" t="s">
        <v>209</v>
      </c>
      <c r="BE1580" s="228">
        <f>IF(N1580="základní",J1580,0)</f>
        <v>0</v>
      </c>
      <c r="BF1580" s="228">
        <f>IF(N1580="snížená",J1580,0)</f>
        <v>0</v>
      </c>
      <c r="BG1580" s="228">
        <f>IF(N1580="zákl. přenesená",J1580,0)</f>
        <v>0</v>
      </c>
      <c r="BH1580" s="228">
        <f>IF(N1580="sníž. přenesená",J1580,0)</f>
        <v>0</v>
      </c>
      <c r="BI1580" s="228">
        <f>IF(N1580="nulová",J1580,0)</f>
        <v>0</v>
      </c>
      <c r="BJ1580" s="20" t="s">
        <v>79</v>
      </c>
      <c r="BK1580" s="228">
        <f>ROUND(I1580*H1580,2)</f>
        <v>0</v>
      </c>
      <c r="BL1580" s="20" t="s">
        <v>304</v>
      </c>
      <c r="BM1580" s="227" t="s">
        <v>4695</v>
      </c>
    </row>
    <row r="1581" s="2" customFormat="1">
      <c r="A1581" s="41"/>
      <c r="B1581" s="42"/>
      <c r="C1581" s="43"/>
      <c r="D1581" s="229" t="s">
        <v>218</v>
      </c>
      <c r="E1581" s="43"/>
      <c r="F1581" s="230" t="s">
        <v>4696</v>
      </c>
      <c r="G1581" s="43"/>
      <c r="H1581" s="43"/>
      <c r="I1581" s="231"/>
      <c r="J1581" s="43"/>
      <c r="K1581" s="43"/>
      <c r="L1581" s="47"/>
      <c r="M1581" s="232"/>
      <c r="N1581" s="233"/>
      <c r="O1581" s="87"/>
      <c r="P1581" s="87"/>
      <c r="Q1581" s="87"/>
      <c r="R1581" s="87"/>
      <c r="S1581" s="87"/>
      <c r="T1581" s="88"/>
      <c r="U1581" s="41"/>
      <c r="V1581" s="41"/>
      <c r="W1581" s="41"/>
      <c r="X1581" s="41"/>
      <c r="Y1581" s="41"/>
      <c r="Z1581" s="41"/>
      <c r="AA1581" s="41"/>
      <c r="AB1581" s="41"/>
      <c r="AC1581" s="41"/>
      <c r="AD1581" s="41"/>
      <c r="AE1581" s="41"/>
      <c r="AT1581" s="20" t="s">
        <v>218</v>
      </c>
      <c r="AU1581" s="20" t="s">
        <v>81</v>
      </c>
    </row>
    <row r="1582" s="13" customFormat="1">
      <c r="A1582" s="13"/>
      <c r="B1582" s="234"/>
      <c r="C1582" s="235"/>
      <c r="D1582" s="236" t="s">
        <v>220</v>
      </c>
      <c r="E1582" s="237" t="s">
        <v>19</v>
      </c>
      <c r="F1582" s="238" t="s">
        <v>3657</v>
      </c>
      <c r="G1582" s="235"/>
      <c r="H1582" s="237" t="s">
        <v>19</v>
      </c>
      <c r="I1582" s="239"/>
      <c r="J1582" s="235"/>
      <c r="K1582" s="235"/>
      <c r="L1582" s="240"/>
      <c r="M1582" s="241"/>
      <c r="N1582" s="242"/>
      <c r="O1582" s="242"/>
      <c r="P1582" s="242"/>
      <c r="Q1582" s="242"/>
      <c r="R1582" s="242"/>
      <c r="S1582" s="242"/>
      <c r="T1582" s="243"/>
      <c r="U1582" s="13"/>
      <c r="V1582" s="13"/>
      <c r="W1582" s="13"/>
      <c r="X1582" s="13"/>
      <c r="Y1582" s="13"/>
      <c r="Z1582" s="13"/>
      <c r="AA1582" s="13"/>
      <c r="AB1582" s="13"/>
      <c r="AC1582" s="13"/>
      <c r="AD1582" s="13"/>
      <c r="AE1582" s="13"/>
      <c r="AT1582" s="244" t="s">
        <v>220</v>
      </c>
      <c r="AU1582" s="244" t="s">
        <v>81</v>
      </c>
      <c r="AV1582" s="13" t="s">
        <v>79</v>
      </c>
      <c r="AW1582" s="13" t="s">
        <v>32</v>
      </c>
      <c r="AX1582" s="13" t="s">
        <v>71</v>
      </c>
      <c r="AY1582" s="244" t="s">
        <v>209</v>
      </c>
    </row>
    <row r="1583" s="14" customFormat="1">
      <c r="A1583" s="14"/>
      <c r="B1583" s="245"/>
      <c r="C1583" s="246"/>
      <c r="D1583" s="236" t="s">
        <v>220</v>
      </c>
      <c r="E1583" s="247" t="s">
        <v>19</v>
      </c>
      <c r="F1583" s="248" t="s">
        <v>3658</v>
      </c>
      <c r="G1583" s="246"/>
      <c r="H1583" s="249">
        <v>13.25</v>
      </c>
      <c r="I1583" s="250"/>
      <c r="J1583" s="246"/>
      <c r="K1583" s="246"/>
      <c r="L1583" s="251"/>
      <c r="M1583" s="252"/>
      <c r="N1583" s="253"/>
      <c r="O1583" s="253"/>
      <c r="P1583" s="253"/>
      <c r="Q1583" s="253"/>
      <c r="R1583" s="253"/>
      <c r="S1583" s="253"/>
      <c r="T1583" s="254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T1583" s="255" t="s">
        <v>220</v>
      </c>
      <c r="AU1583" s="255" t="s">
        <v>81</v>
      </c>
      <c r="AV1583" s="14" t="s">
        <v>81</v>
      </c>
      <c r="AW1583" s="14" t="s">
        <v>32</v>
      </c>
      <c r="AX1583" s="14" t="s">
        <v>79</v>
      </c>
      <c r="AY1583" s="255" t="s">
        <v>209</v>
      </c>
    </row>
    <row r="1584" s="2" customFormat="1" ht="24.15" customHeight="1">
      <c r="A1584" s="41"/>
      <c r="B1584" s="42"/>
      <c r="C1584" s="216" t="s">
        <v>4697</v>
      </c>
      <c r="D1584" s="216" t="s">
        <v>211</v>
      </c>
      <c r="E1584" s="217" t="s">
        <v>4698</v>
      </c>
      <c r="F1584" s="218" t="s">
        <v>4699</v>
      </c>
      <c r="G1584" s="219" t="s">
        <v>299</v>
      </c>
      <c r="H1584" s="220">
        <v>14.800000000000001</v>
      </c>
      <c r="I1584" s="221"/>
      <c r="J1584" s="222">
        <f>ROUND(I1584*H1584,2)</f>
        <v>0</v>
      </c>
      <c r="K1584" s="218" t="s">
        <v>215</v>
      </c>
      <c r="L1584" s="47"/>
      <c r="M1584" s="223" t="s">
        <v>19</v>
      </c>
      <c r="N1584" s="224" t="s">
        <v>42</v>
      </c>
      <c r="O1584" s="87"/>
      <c r="P1584" s="225">
        <f>O1584*H1584</f>
        <v>0</v>
      </c>
      <c r="Q1584" s="225">
        <v>0.00073999999999999999</v>
      </c>
      <c r="R1584" s="225">
        <f>Q1584*H1584</f>
        <v>0.010952</v>
      </c>
      <c r="S1584" s="225">
        <v>0</v>
      </c>
      <c r="T1584" s="226">
        <f>S1584*H1584</f>
        <v>0</v>
      </c>
      <c r="U1584" s="41"/>
      <c r="V1584" s="41"/>
      <c r="W1584" s="41"/>
      <c r="X1584" s="41"/>
      <c r="Y1584" s="41"/>
      <c r="Z1584" s="41"/>
      <c r="AA1584" s="41"/>
      <c r="AB1584" s="41"/>
      <c r="AC1584" s="41"/>
      <c r="AD1584" s="41"/>
      <c r="AE1584" s="41"/>
      <c r="AR1584" s="227" t="s">
        <v>304</v>
      </c>
      <c r="AT1584" s="227" t="s">
        <v>211</v>
      </c>
      <c r="AU1584" s="227" t="s">
        <v>81</v>
      </c>
      <c r="AY1584" s="20" t="s">
        <v>209</v>
      </c>
      <c r="BE1584" s="228">
        <f>IF(N1584="základní",J1584,0)</f>
        <v>0</v>
      </c>
      <c r="BF1584" s="228">
        <f>IF(N1584="snížená",J1584,0)</f>
        <v>0</v>
      </c>
      <c r="BG1584" s="228">
        <f>IF(N1584="zákl. přenesená",J1584,0)</f>
        <v>0</v>
      </c>
      <c r="BH1584" s="228">
        <f>IF(N1584="sníž. přenesená",J1584,0)</f>
        <v>0</v>
      </c>
      <c r="BI1584" s="228">
        <f>IF(N1584="nulová",J1584,0)</f>
        <v>0</v>
      </c>
      <c r="BJ1584" s="20" t="s">
        <v>79</v>
      </c>
      <c r="BK1584" s="228">
        <f>ROUND(I1584*H1584,2)</f>
        <v>0</v>
      </c>
      <c r="BL1584" s="20" t="s">
        <v>304</v>
      </c>
      <c r="BM1584" s="227" t="s">
        <v>4700</v>
      </c>
    </row>
    <row r="1585" s="2" customFormat="1">
      <c r="A1585" s="41"/>
      <c r="B1585" s="42"/>
      <c r="C1585" s="43"/>
      <c r="D1585" s="229" t="s">
        <v>218</v>
      </c>
      <c r="E1585" s="43"/>
      <c r="F1585" s="230" t="s">
        <v>4701</v>
      </c>
      <c r="G1585" s="43"/>
      <c r="H1585" s="43"/>
      <c r="I1585" s="231"/>
      <c r="J1585" s="43"/>
      <c r="K1585" s="43"/>
      <c r="L1585" s="47"/>
      <c r="M1585" s="232"/>
      <c r="N1585" s="233"/>
      <c r="O1585" s="87"/>
      <c r="P1585" s="87"/>
      <c r="Q1585" s="87"/>
      <c r="R1585" s="87"/>
      <c r="S1585" s="87"/>
      <c r="T1585" s="88"/>
      <c r="U1585" s="41"/>
      <c r="V1585" s="41"/>
      <c r="W1585" s="41"/>
      <c r="X1585" s="41"/>
      <c r="Y1585" s="41"/>
      <c r="Z1585" s="41"/>
      <c r="AA1585" s="41"/>
      <c r="AB1585" s="41"/>
      <c r="AC1585" s="41"/>
      <c r="AD1585" s="41"/>
      <c r="AE1585" s="41"/>
      <c r="AT1585" s="20" t="s">
        <v>218</v>
      </c>
      <c r="AU1585" s="20" t="s">
        <v>81</v>
      </c>
    </row>
    <row r="1586" s="13" customFormat="1">
      <c r="A1586" s="13"/>
      <c r="B1586" s="234"/>
      <c r="C1586" s="235"/>
      <c r="D1586" s="236" t="s">
        <v>220</v>
      </c>
      <c r="E1586" s="237" t="s">
        <v>19</v>
      </c>
      <c r="F1586" s="238" t="s">
        <v>3657</v>
      </c>
      <c r="G1586" s="235"/>
      <c r="H1586" s="237" t="s">
        <v>19</v>
      </c>
      <c r="I1586" s="239"/>
      <c r="J1586" s="235"/>
      <c r="K1586" s="235"/>
      <c r="L1586" s="240"/>
      <c r="M1586" s="241"/>
      <c r="N1586" s="242"/>
      <c r="O1586" s="242"/>
      <c r="P1586" s="242"/>
      <c r="Q1586" s="242"/>
      <c r="R1586" s="242"/>
      <c r="S1586" s="242"/>
      <c r="T1586" s="243"/>
      <c r="U1586" s="13"/>
      <c r="V1586" s="13"/>
      <c r="W1586" s="13"/>
      <c r="X1586" s="13"/>
      <c r="Y1586" s="13"/>
      <c r="Z1586" s="13"/>
      <c r="AA1586" s="13"/>
      <c r="AB1586" s="13"/>
      <c r="AC1586" s="13"/>
      <c r="AD1586" s="13"/>
      <c r="AE1586" s="13"/>
      <c r="AT1586" s="244" t="s">
        <v>220</v>
      </c>
      <c r="AU1586" s="244" t="s">
        <v>81</v>
      </c>
      <c r="AV1586" s="13" t="s">
        <v>79</v>
      </c>
      <c r="AW1586" s="13" t="s">
        <v>32</v>
      </c>
      <c r="AX1586" s="13" t="s">
        <v>71</v>
      </c>
      <c r="AY1586" s="244" t="s">
        <v>209</v>
      </c>
    </row>
    <row r="1587" s="14" customFormat="1">
      <c r="A1587" s="14"/>
      <c r="B1587" s="245"/>
      <c r="C1587" s="246"/>
      <c r="D1587" s="236" t="s">
        <v>220</v>
      </c>
      <c r="E1587" s="247" t="s">
        <v>19</v>
      </c>
      <c r="F1587" s="248" t="s">
        <v>4702</v>
      </c>
      <c r="G1587" s="246"/>
      <c r="H1587" s="249">
        <v>14.800000000000001</v>
      </c>
      <c r="I1587" s="250"/>
      <c r="J1587" s="246"/>
      <c r="K1587" s="246"/>
      <c r="L1587" s="251"/>
      <c r="M1587" s="252"/>
      <c r="N1587" s="253"/>
      <c r="O1587" s="253"/>
      <c r="P1587" s="253"/>
      <c r="Q1587" s="253"/>
      <c r="R1587" s="253"/>
      <c r="S1587" s="253"/>
      <c r="T1587" s="254"/>
      <c r="U1587" s="14"/>
      <c r="V1587" s="14"/>
      <c r="W1587" s="14"/>
      <c r="X1587" s="14"/>
      <c r="Y1587" s="14"/>
      <c r="Z1587" s="14"/>
      <c r="AA1587" s="14"/>
      <c r="AB1587" s="14"/>
      <c r="AC1587" s="14"/>
      <c r="AD1587" s="14"/>
      <c r="AE1587" s="14"/>
      <c r="AT1587" s="255" t="s">
        <v>220</v>
      </c>
      <c r="AU1587" s="255" t="s">
        <v>81</v>
      </c>
      <c r="AV1587" s="14" t="s">
        <v>81</v>
      </c>
      <c r="AW1587" s="14" t="s">
        <v>32</v>
      </c>
      <c r="AX1587" s="14" t="s">
        <v>79</v>
      </c>
      <c r="AY1587" s="255" t="s">
        <v>209</v>
      </c>
    </row>
    <row r="1588" s="2" customFormat="1" ht="24.15" customHeight="1">
      <c r="A1588" s="41"/>
      <c r="B1588" s="42"/>
      <c r="C1588" s="216" t="s">
        <v>4703</v>
      </c>
      <c r="D1588" s="216" t="s">
        <v>211</v>
      </c>
      <c r="E1588" s="217" t="s">
        <v>4704</v>
      </c>
      <c r="F1588" s="218" t="s">
        <v>4705</v>
      </c>
      <c r="G1588" s="219" t="s">
        <v>258</v>
      </c>
      <c r="H1588" s="220">
        <v>11.029999999999999</v>
      </c>
      <c r="I1588" s="221"/>
      <c r="J1588" s="222">
        <f>ROUND(I1588*H1588,2)</f>
        <v>0</v>
      </c>
      <c r="K1588" s="218" t="s">
        <v>215</v>
      </c>
      <c r="L1588" s="47"/>
      <c r="M1588" s="223" t="s">
        <v>19</v>
      </c>
      <c r="N1588" s="224" t="s">
        <v>42</v>
      </c>
      <c r="O1588" s="87"/>
      <c r="P1588" s="225">
        <f>O1588*H1588</f>
        <v>0</v>
      </c>
      <c r="Q1588" s="225">
        <v>0.0051999999999999998</v>
      </c>
      <c r="R1588" s="225">
        <f>Q1588*H1588</f>
        <v>0.057355999999999997</v>
      </c>
      <c r="S1588" s="225">
        <v>0</v>
      </c>
      <c r="T1588" s="226">
        <f>S1588*H1588</f>
        <v>0</v>
      </c>
      <c r="U1588" s="41"/>
      <c r="V1588" s="41"/>
      <c r="W1588" s="41"/>
      <c r="X1588" s="41"/>
      <c r="Y1588" s="41"/>
      <c r="Z1588" s="41"/>
      <c r="AA1588" s="41"/>
      <c r="AB1588" s="41"/>
      <c r="AC1588" s="41"/>
      <c r="AD1588" s="41"/>
      <c r="AE1588" s="41"/>
      <c r="AR1588" s="227" t="s">
        <v>304</v>
      </c>
      <c r="AT1588" s="227" t="s">
        <v>211</v>
      </c>
      <c r="AU1588" s="227" t="s">
        <v>81</v>
      </c>
      <c r="AY1588" s="20" t="s">
        <v>209</v>
      </c>
      <c r="BE1588" s="228">
        <f>IF(N1588="základní",J1588,0)</f>
        <v>0</v>
      </c>
      <c r="BF1588" s="228">
        <f>IF(N1588="snížená",J1588,0)</f>
        <v>0</v>
      </c>
      <c r="BG1588" s="228">
        <f>IF(N1588="zákl. přenesená",J1588,0)</f>
        <v>0</v>
      </c>
      <c r="BH1588" s="228">
        <f>IF(N1588="sníž. přenesená",J1588,0)</f>
        <v>0</v>
      </c>
      <c r="BI1588" s="228">
        <f>IF(N1588="nulová",J1588,0)</f>
        <v>0</v>
      </c>
      <c r="BJ1588" s="20" t="s">
        <v>79</v>
      </c>
      <c r="BK1588" s="228">
        <f>ROUND(I1588*H1588,2)</f>
        <v>0</v>
      </c>
      <c r="BL1588" s="20" t="s">
        <v>304</v>
      </c>
      <c r="BM1588" s="227" t="s">
        <v>4706</v>
      </c>
    </row>
    <row r="1589" s="2" customFormat="1">
      <c r="A1589" s="41"/>
      <c r="B1589" s="42"/>
      <c r="C1589" s="43"/>
      <c r="D1589" s="229" t="s">
        <v>218</v>
      </c>
      <c r="E1589" s="43"/>
      <c r="F1589" s="230" t="s">
        <v>4707</v>
      </c>
      <c r="G1589" s="43"/>
      <c r="H1589" s="43"/>
      <c r="I1589" s="231"/>
      <c r="J1589" s="43"/>
      <c r="K1589" s="43"/>
      <c r="L1589" s="47"/>
      <c r="M1589" s="232"/>
      <c r="N1589" s="233"/>
      <c r="O1589" s="87"/>
      <c r="P1589" s="87"/>
      <c r="Q1589" s="87"/>
      <c r="R1589" s="87"/>
      <c r="S1589" s="87"/>
      <c r="T1589" s="88"/>
      <c r="U1589" s="41"/>
      <c r="V1589" s="41"/>
      <c r="W1589" s="41"/>
      <c r="X1589" s="41"/>
      <c r="Y1589" s="41"/>
      <c r="Z1589" s="41"/>
      <c r="AA1589" s="41"/>
      <c r="AB1589" s="41"/>
      <c r="AC1589" s="41"/>
      <c r="AD1589" s="41"/>
      <c r="AE1589" s="41"/>
      <c r="AT1589" s="20" t="s">
        <v>218</v>
      </c>
      <c r="AU1589" s="20" t="s">
        <v>81</v>
      </c>
    </row>
    <row r="1590" s="13" customFormat="1">
      <c r="A1590" s="13"/>
      <c r="B1590" s="234"/>
      <c r="C1590" s="235"/>
      <c r="D1590" s="236" t="s">
        <v>220</v>
      </c>
      <c r="E1590" s="237" t="s">
        <v>19</v>
      </c>
      <c r="F1590" s="238" t="s">
        <v>3657</v>
      </c>
      <c r="G1590" s="235"/>
      <c r="H1590" s="237" t="s">
        <v>19</v>
      </c>
      <c r="I1590" s="239"/>
      <c r="J1590" s="235"/>
      <c r="K1590" s="235"/>
      <c r="L1590" s="240"/>
      <c r="M1590" s="241"/>
      <c r="N1590" s="242"/>
      <c r="O1590" s="242"/>
      <c r="P1590" s="242"/>
      <c r="Q1590" s="242"/>
      <c r="R1590" s="242"/>
      <c r="S1590" s="242"/>
      <c r="T1590" s="243"/>
      <c r="U1590" s="13"/>
      <c r="V1590" s="13"/>
      <c r="W1590" s="13"/>
      <c r="X1590" s="13"/>
      <c r="Y1590" s="13"/>
      <c r="Z1590" s="13"/>
      <c r="AA1590" s="13"/>
      <c r="AB1590" s="13"/>
      <c r="AC1590" s="13"/>
      <c r="AD1590" s="13"/>
      <c r="AE1590" s="13"/>
      <c r="AT1590" s="244" t="s">
        <v>220</v>
      </c>
      <c r="AU1590" s="244" t="s">
        <v>81</v>
      </c>
      <c r="AV1590" s="13" t="s">
        <v>79</v>
      </c>
      <c r="AW1590" s="13" t="s">
        <v>32</v>
      </c>
      <c r="AX1590" s="13" t="s">
        <v>71</v>
      </c>
      <c r="AY1590" s="244" t="s">
        <v>209</v>
      </c>
    </row>
    <row r="1591" s="14" customFormat="1">
      <c r="A1591" s="14"/>
      <c r="B1591" s="245"/>
      <c r="C1591" s="246"/>
      <c r="D1591" s="236" t="s">
        <v>220</v>
      </c>
      <c r="E1591" s="247" t="s">
        <v>19</v>
      </c>
      <c r="F1591" s="248" t="s">
        <v>4708</v>
      </c>
      <c r="G1591" s="246"/>
      <c r="H1591" s="249">
        <v>11.029999999999999</v>
      </c>
      <c r="I1591" s="250"/>
      <c r="J1591" s="246"/>
      <c r="K1591" s="246"/>
      <c r="L1591" s="251"/>
      <c r="M1591" s="252"/>
      <c r="N1591" s="253"/>
      <c r="O1591" s="253"/>
      <c r="P1591" s="253"/>
      <c r="Q1591" s="253"/>
      <c r="R1591" s="253"/>
      <c r="S1591" s="253"/>
      <c r="T1591" s="254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T1591" s="255" t="s">
        <v>220</v>
      </c>
      <c r="AU1591" s="255" t="s">
        <v>81</v>
      </c>
      <c r="AV1591" s="14" t="s">
        <v>81</v>
      </c>
      <c r="AW1591" s="14" t="s">
        <v>32</v>
      </c>
      <c r="AX1591" s="14" t="s">
        <v>79</v>
      </c>
      <c r="AY1591" s="255" t="s">
        <v>209</v>
      </c>
    </row>
    <row r="1592" s="2" customFormat="1" ht="24.15" customHeight="1">
      <c r="A1592" s="41"/>
      <c r="B1592" s="42"/>
      <c r="C1592" s="278" t="s">
        <v>4709</v>
      </c>
      <c r="D1592" s="278" t="s">
        <v>681</v>
      </c>
      <c r="E1592" s="279" t="s">
        <v>4710</v>
      </c>
      <c r="F1592" s="280" t="s">
        <v>4711</v>
      </c>
      <c r="G1592" s="281" t="s">
        <v>258</v>
      </c>
      <c r="H1592" s="282">
        <v>14.574999999999999</v>
      </c>
      <c r="I1592" s="283"/>
      <c r="J1592" s="284">
        <f>ROUND(I1592*H1592,2)</f>
        <v>0</v>
      </c>
      <c r="K1592" s="280" t="s">
        <v>215</v>
      </c>
      <c r="L1592" s="285"/>
      <c r="M1592" s="286" t="s">
        <v>19</v>
      </c>
      <c r="N1592" s="287" t="s">
        <v>42</v>
      </c>
      <c r="O1592" s="87"/>
      <c r="P1592" s="225">
        <f>O1592*H1592</f>
        <v>0</v>
      </c>
      <c r="Q1592" s="225">
        <v>0.021999999999999999</v>
      </c>
      <c r="R1592" s="225">
        <f>Q1592*H1592</f>
        <v>0.32064999999999999</v>
      </c>
      <c r="S1592" s="225">
        <v>0</v>
      </c>
      <c r="T1592" s="226">
        <f>S1592*H1592</f>
        <v>0</v>
      </c>
      <c r="U1592" s="41"/>
      <c r="V1592" s="41"/>
      <c r="W1592" s="41"/>
      <c r="X1592" s="41"/>
      <c r="Y1592" s="41"/>
      <c r="Z1592" s="41"/>
      <c r="AA1592" s="41"/>
      <c r="AB1592" s="41"/>
      <c r="AC1592" s="41"/>
      <c r="AD1592" s="41"/>
      <c r="AE1592" s="41"/>
      <c r="AR1592" s="227" t="s">
        <v>417</v>
      </c>
      <c r="AT1592" s="227" t="s">
        <v>681</v>
      </c>
      <c r="AU1592" s="227" t="s">
        <v>81</v>
      </c>
      <c r="AY1592" s="20" t="s">
        <v>209</v>
      </c>
      <c r="BE1592" s="228">
        <f>IF(N1592="základní",J1592,0)</f>
        <v>0</v>
      </c>
      <c r="BF1592" s="228">
        <f>IF(N1592="snížená",J1592,0)</f>
        <v>0</v>
      </c>
      <c r="BG1592" s="228">
        <f>IF(N1592="zákl. přenesená",J1592,0)</f>
        <v>0</v>
      </c>
      <c r="BH1592" s="228">
        <f>IF(N1592="sníž. přenesená",J1592,0)</f>
        <v>0</v>
      </c>
      <c r="BI1592" s="228">
        <f>IF(N1592="nulová",J1592,0)</f>
        <v>0</v>
      </c>
      <c r="BJ1592" s="20" t="s">
        <v>79</v>
      </c>
      <c r="BK1592" s="228">
        <f>ROUND(I1592*H1592,2)</f>
        <v>0</v>
      </c>
      <c r="BL1592" s="20" t="s">
        <v>304</v>
      </c>
      <c r="BM1592" s="227" t="s">
        <v>4712</v>
      </c>
    </row>
    <row r="1593" s="14" customFormat="1">
      <c r="A1593" s="14"/>
      <c r="B1593" s="245"/>
      <c r="C1593" s="246"/>
      <c r="D1593" s="236" t="s">
        <v>220</v>
      </c>
      <c r="E1593" s="247" t="s">
        <v>19</v>
      </c>
      <c r="F1593" s="248" t="s">
        <v>4708</v>
      </c>
      <c r="G1593" s="246"/>
      <c r="H1593" s="249">
        <v>11.029999999999999</v>
      </c>
      <c r="I1593" s="250"/>
      <c r="J1593" s="246"/>
      <c r="K1593" s="246"/>
      <c r="L1593" s="251"/>
      <c r="M1593" s="252"/>
      <c r="N1593" s="253"/>
      <c r="O1593" s="253"/>
      <c r="P1593" s="253"/>
      <c r="Q1593" s="253"/>
      <c r="R1593" s="253"/>
      <c r="S1593" s="253"/>
      <c r="T1593" s="254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T1593" s="255" t="s">
        <v>220</v>
      </c>
      <c r="AU1593" s="255" t="s">
        <v>81</v>
      </c>
      <c r="AV1593" s="14" t="s">
        <v>81</v>
      </c>
      <c r="AW1593" s="14" t="s">
        <v>32</v>
      </c>
      <c r="AX1593" s="14" t="s">
        <v>71</v>
      </c>
      <c r="AY1593" s="255" t="s">
        <v>209</v>
      </c>
    </row>
    <row r="1594" s="14" customFormat="1">
      <c r="A1594" s="14"/>
      <c r="B1594" s="245"/>
      <c r="C1594" s="246"/>
      <c r="D1594" s="236" t="s">
        <v>220</v>
      </c>
      <c r="E1594" s="247" t="s">
        <v>19</v>
      </c>
      <c r="F1594" s="248" t="s">
        <v>4713</v>
      </c>
      <c r="G1594" s="246"/>
      <c r="H1594" s="249">
        <v>2.2200000000000002</v>
      </c>
      <c r="I1594" s="250"/>
      <c r="J1594" s="246"/>
      <c r="K1594" s="246"/>
      <c r="L1594" s="251"/>
      <c r="M1594" s="252"/>
      <c r="N1594" s="253"/>
      <c r="O1594" s="253"/>
      <c r="P1594" s="253"/>
      <c r="Q1594" s="253"/>
      <c r="R1594" s="253"/>
      <c r="S1594" s="253"/>
      <c r="T1594" s="254"/>
      <c r="U1594" s="14"/>
      <c r="V1594" s="14"/>
      <c r="W1594" s="14"/>
      <c r="X1594" s="14"/>
      <c r="Y1594" s="14"/>
      <c r="Z1594" s="14"/>
      <c r="AA1594" s="14"/>
      <c r="AB1594" s="14"/>
      <c r="AC1594" s="14"/>
      <c r="AD1594" s="14"/>
      <c r="AE1594" s="14"/>
      <c r="AT1594" s="255" t="s">
        <v>220</v>
      </c>
      <c r="AU1594" s="255" t="s">
        <v>81</v>
      </c>
      <c r="AV1594" s="14" t="s">
        <v>81</v>
      </c>
      <c r="AW1594" s="14" t="s">
        <v>32</v>
      </c>
      <c r="AX1594" s="14" t="s">
        <v>71</v>
      </c>
      <c r="AY1594" s="255" t="s">
        <v>209</v>
      </c>
    </row>
    <row r="1595" s="15" customFormat="1">
      <c r="A1595" s="15"/>
      <c r="B1595" s="256"/>
      <c r="C1595" s="257"/>
      <c r="D1595" s="236" t="s">
        <v>220</v>
      </c>
      <c r="E1595" s="258" t="s">
        <v>19</v>
      </c>
      <c r="F1595" s="259" t="s">
        <v>271</v>
      </c>
      <c r="G1595" s="257"/>
      <c r="H1595" s="260">
        <v>13.25</v>
      </c>
      <c r="I1595" s="261"/>
      <c r="J1595" s="257"/>
      <c r="K1595" s="257"/>
      <c r="L1595" s="262"/>
      <c r="M1595" s="263"/>
      <c r="N1595" s="264"/>
      <c r="O1595" s="264"/>
      <c r="P1595" s="264"/>
      <c r="Q1595" s="264"/>
      <c r="R1595" s="264"/>
      <c r="S1595" s="264"/>
      <c r="T1595" s="265"/>
      <c r="U1595" s="15"/>
      <c r="V1595" s="15"/>
      <c r="W1595" s="15"/>
      <c r="X1595" s="15"/>
      <c r="Y1595" s="15"/>
      <c r="Z1595" s="15"/>
      <c r="AA1595" s="15"/>
      <c r="AB1595" s="15"/>
      <c r="AC1595" s="15"/>
      <c r="AD1595" s="15"/>
      <c r="AE1595" s="15"/>
      <c r="AT1595" s="266" t="s">
        <v>220</v>
      </c>
      <c r="AU1595" s="266" t="s">
        <v>81</v>
      </c>
      <c r="AV1595" s="15" t="s">
        <v>216</v>
      </c>
      <c r="AW1595" s="15" t="s">
        <v>32</v>
      </c>
      <c r="AX1595" s="15" t="s">
        <v>79</v>
      </c>
      <c r="AY1595" s="266" t="s">
        <v>209</v>
      </c>
    </row>
    <row r="1596" s="14" customFormat="1">
      <c r="A1596" s="14"/>
      <c r="B1596" s="245"/>
      <c r="C1596" s="246"/>
      <c r="D1596" s="236" t="s">
        <v>220</v>
      </c>
      <c r="E1596" s="246"/>
      <c r="F1596" s="248" t="s">
        <v>4714</v>
      </c>
      <c r="G1596" s="246"/>
      <c r="H1596" s="249">
        <v>14.574999999999999</v>
      </c>
      <c r="I1596" s="250"/>
      <c r="J1596" s="246"/>
      <c r="K1596" s="246"/>
      <c r="L1596" s="251"/>
      <c r="M1596" s="252"/>
      <c r="N1596" s="253"/>
      <c r="O1596" s="253"/>
      <c r="P1596" s="253"/>
      <c r="Q1596" s="253"/>
      <c r="R1596" s="253"/>
      <c r="S1596" s="253"/>
      <c r="T1596" s="254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T1596" s="255" t="s">
        <v>220</v>
      </c>
      <c r="AU1596" s="255" t="s">
        <v>81</v>
      </c>
      <c r="AV1596" s="14" t="s">
        <v>81</v>
      </c>
      <c r="AW1596" s="14" t="s">
        <v>4</v>
      </c>
      <c r="AX1596" s="14" t="s">
        <v>79</v>
      </c>
      <c r="AY1596" s="255" t="s">
        <v>209</v>
      </c>
    </row>
    <row r="1597" s="2" customFormat="1" ht="16.5" customHeight="1">
      <c r="A1597" s="41"/>
      <c r="B1597" s="42"/>
      <c r="C1597" s="216" t="s">
        <v>4715</v>
      </c>
      <c r="D1597" s="216" t="s">
        <v>211</v>
      </c>
      <c r="E1597" s="217" t="s">
        <v>4716</v>
      </c>
      <c r="F1597" s="218" t="s">
        <v>4717</v>
      </c>
      <c r="G1597" s="219" t="s">
        <v>299</v>
      </c>
      <c r="H1597" s="220">
        <v>37.859999999999999</v>
      </c>
      <c r="I1597" s="221"/>
      <c r="J1597" s="222">
        <f>ROUND(I1597*H1597,2)</f>
        <v>0</v>
      </c>
      <c r="K1597" s="218" t="s">
        <v>215</v>
      </c>
      <c r="L1597" s="47"/>
      <c r="M1597" s="223" t="s">
        <v>19</v>
      </c>
      <c r="N1597" s="224" t="s">
        <v>42</v>
      </c>
      <c r="O1597" s="87"/>
      <c r="P1597" s="225">
        <f>O1597*H1597</f>
        <v>0</v>
      </c>
      <c r="Q1597" s="225">
        <v>3.0000000000000001E-05</v>
      </c>
      <c r="R1597" s="225">
        <f>Q1597*H1597</f>
        <v>0.0011358</v>
      </c>
      <c r="S1597" s="225">
        <v>0</v>
      </c>
      <c r="T1597" s="226">
        <f>S1597*H1597</f>
        <v>0</v>
      </c>
      <c r="U1597" s="41"/>
      <c r="V1597" s="41"/>
      <c r="W1597" s="41"/>
      <c r="X1597" s="41"/>
      <c r="Y1597" s="41"/>
      <c r="Z1597" s="41"/>
      <c r="AA1597" s="41"/>
      <c r="AB1597" s="41"/>
      <c r="AC1597" s="41"/>
      <c r="AD1597" s="41"/>
      <c r="AE1597" s="41"/>
      <c r="AR1597" s="227" t="s">
        <v>304</v>
      </c>
      <c r="AT1597" s="227" t="s">
        <v>211</v>
      </c>
      <c r="AU1597" s="227" t="s">
        <v>81</v>
      </c>
      <c r="AY1597" s="20" t="s">
        <v>209</v>
      </c>
      <c r="BE1597" s="228">
        <f>IF(N1597="základní",J1597,0)</f>
        <v>0</v>
      </c>
      <c r="BF1597" s="228">
        <f>IF(N1597="snížená",J1597,0)</f>
        <v>0</v>
      </c>
      <c r="BG1597" s="228">
        <f>IF(N1597="zákl. přenesená",J1597,0)</f>
        <v>0</v>
      </c>
      <c r="BH1597" s="228">
        <f>IF(N1597="sníž. přenesená",J1597,0)</f>
        <v>0</v>
      </c>
      <c r="BI1597" s="228">
        <f>IF(N1597="nulová",J1597,0)</f>
        <v>0</v>
      </c>
      <c r="BJ1597" s="20" t="s">
        <v>79</v>
      </c>
      <c r="BK1597" s="228">
        <f>ROUND(I1597*H1597,2)</f>
        <v>0</v>
      </c>
      <c r="BL1597" s="20" t="s">
        <v>304</v>
      </c>
      <c r="BM1597" s="227" t="s">
        <v>4718</v>
      </c>
    </row>
    <row r="1598" s="2" customFormat="1">
      <c r="A1598" s="41"/>
      <c r="B1598" s="42"/>
      <c r="C1598" s="43"/>
      <c r="D1598" s="229" t="s">
        <v>218</v>
      </c>
      <c r="E1598" s="43"/>
      <c r="F1598" s="230" t="s">
        <v>4719</v>
      </c>
      <c r="G1598" s="43"/>
      <c r="H1598" s="43"/>
      <c r="I1598" s="231"/>
      <c r="J1598" s="43"/>
      <c r="K1598" s="43"/>
      <c r="L1598" s="47"/>
      <c r="M1598" s="232"/>
      <c r="N1598" s="233"/>
      <c r="O1598" s="87"/>
      <c r="P1598" s="87"/>
      <c r="Q1598" s="87"/>
      <c r="R1598" s="87"/>
      <c r="S1598" s="87"/>
      <c r="T1598" s="88"/>
      <c r="U1598" s="41"/>
      <c r="V1598" s="41"/>
      <c r="W1598" s="41"/>
      <c r="X1598" s="41"/>
      <c r="Y1598" s="41"/>
      <c r="Z1598" s="41"/>
      <c r="AA1598" s="41"/>
      <c r="AB1598" s="41"/>
      <c r="AC1598" s="41"/>
      <c r="AD1598" s="41"/>
      <c r="AE1598" s="41"/>
      <c r="AT1598" s="20" t="s">
        <v>218</v>
      </c>
      <c r="AU1598" s="20" t="s">
        <v>81</v>
      </c>
    </row>
    <row r="1599" s="14" customFormat="1">
      <c r="A1599" s="14"/>
      <c r="B1599" s="245"/>
      <c r="C1599" s="246"/>
      <c r="D1599" s="236" t="s">
        <v>220</v>
      </c>
      <c r="E1599" s="247" t="s">
        <v>19</v>
      </c>
      <c r="F1599" s="248" t="s">
        <v>4720</v>
      </c>
      <c r="G1599" s="246"/>
      <c r="H1599" s="249">
        <v>32.960000000000001</v>
      </c>
      <c r="I1599" s="250"/>
      <c r="J1599" s="246"/>
      <c r="K1599" s="246"/>
      <c r="L1599" s="251"/>
      <c r="M1599" s="252"/>
      <c r="N1599" s="253"/>
      <c r="O1599" s="253"/>
      <c r="P1599" s="253"/>
      <c r="Q1599" s="253"/>
      <c r="R1599" s="253"/>
      <c r="S1599" s="253"/>
      <c r="T1599" s="254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T1599" s="255" t="s">
        <v>220</v>
      </c>
      <c r="AU1599" s="255" t="s">
        <v>81</v>
      </c>
      <c r="AV1599" s="14" t="s">
        <v>81</v>
      </c>
      <c r="AW1599" s="14" t="s">
        <v>32</v>
      </c>
      <c r="AX1599" s="14" t="s">
        <v>71</v>
      </c>
      <c r="AY1599" s="255" t="s">
        <v>209</v>
      </c>
    </row>
    <row r="1600" s="14" customFormat="1">
      <c r="A1600" s="14"/>
      <c r="B1600" s="245"/>
      <c r="C1600" s="246"/>
      <c r="D1600" s="236" t="s">
        <v>220</v>
      </c>
      <c r="E1600" s="247" t="s">
        <v>19</v>
      </c>
      <c r="F1600" s="248" t="s">
        <v>4721</v>
      </c>
      <c r="G1600" s="246"/>
      <c r="H1600" s="249">
        <v>0.90000000000000002</v>
      </c>
      <c r="I1600" s="250"/>
      <c r="J1600" s="246"/>
      <c r="K1600" s="246"/>
      <c r="L1600" s="251"/>
      <c r="M1600" s="252"/>
      <c r="N1600" s="253"/>
      <c r="O1600" s="253"/>
      <c r="P1600" s="253"/>
      <c r="Q1600" s="253"/>
      <c r="R1600" s="253"/>
      <c r="S1600" s="253"/>
      <c r="T1600" s="25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T1600" s="255" t="s">
        <v>220</v>
      </c>
      <c r="AU1600" s="255" t="s">
        <v>81</v>
      </c>
      <c r="AV1600" s="14" t="s">
        <v>81</v>
      </c>
      <c r="AW1600" s="14" t="s">
        <v>32</v>
      </c>
      <c r="AX1600" s="14" t="s">
        <v>71</v>
      </c>
      <c r="AY1600" s="255" t="s">
        <v>209</v>
      </c>
    </row>
    <row r="1601" s="14" customFormat="1">
      <c r="A1601" s="14"/>
      <c r="B1601" s="245"/>
      <c r="C1601" s="246"/>
      <c r="D1601" s="236" t="s">
        <v>220</v>
      </c>
      <c r="E1601" s="247" t="s">
        <v>19</v>
      </c>
      <c r="F1601" s="248" t="s">
        <v>323</v>
      </c>
      <c r="G1601" s="246"/>
      <c r="H1601" s="249">
        <v>4</v>
      </c>
      <c r="I1601" s="250"/>
      <c r="J1601" s="246"/>
      <c r="K1601" s="246"/>
      <c r="L1601" s="251"/>
      <c r="M1601" s="252"/>
      <c r="N1601" s="253"/>
      <c r="O1601" s="253"/>
      <c r="P1601" s="253"/>
      <c r="Q1601" s="253"/>
      <c r="R1601" s="253"/>
      <c r="S1601" s="253"/>
      <c r="T1601" s="254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T1601" s="255" t="s">
        <v>220</v>
      </c>
      <c r="AU1601" s="255" t="s">
        <v>81</v>
      </c>
      <c r="AV1601" s="14" t="s">
        <v>81</v>
      </c>
      <c r="AW1601" s="14" t="s">
        <v>32</v>
      </c>
      <c r="AX1601" s="14" t="s">
        <v>71</v>
      </c>
      <c r="AY1601" s="255" t="s">
        <v>209</v>
      </c>
    </row>
    <row r="1602" s="15" customFormat="1">
      <c r="A1602" s="15"/>
      <c r="B1602" s="256"/>
      <c r="C1602" s="257"/>
      <c r="D1602" s="236" t="s">
        <v>220</v>
      </c>
      <c r="E1602" s="258" t="s">
        <v>19</v>
      </c>
      <c r="F1602" s="259" t="s">
        <v>271</v>
      </c>
      <c r="G1602" s="257"/>
      <c r="H1602" s="260">
        <v>37.859999999999999</v>
      </c>
      <c r="I1602" s="261"/>
      <c r="J1602" s="257"/>
      <c r="K1602" s="257"/>
      <c r="L1602" s="262"/>
      <c r="M1602" s="263"/>
      <c r="N1602" s="264"/>
      <c r="O1602" s="264"/>
      <c r="P1602" s="264"/>
      <c r="Q1602" s="264"/>
      <c r="R1602" s="264"/>
      <c r="S1602" s="264"/>
      <c r="T1602" s="265"/>
      <c r="U1602" s="15"/>
      <c r="V1602" s="15"/>
      <c r="W1602" s="15"/>
      <c r="X1602" s="15"/>
      <c r="Y1602" s="15"/>
      <c r="Z1602" s="15"/>
      <c r="AA1602" s="15"/>
      <c r="AB1602" s="15"/>
      <c r="AC1602" s="15"/>
      <c r="AD1602" s="15"/>
      <c r="AE1602" s="15"/>
      <c r="AT1602" s="266" t="s">
        <v>220</v>
      </c>
      <c r="AU1602" s="266" t="s">
        <v>81</v>
      </c>
      <c r="AV1602" s="15" t="s">
        <v>216</v>
      </c>
      <c r="AW1602" s="15" t="s">
        <v>32</v>
      </c>
      <c r="AX1602" s="15" t="s">
        <v>79</v>
      </c>
      <c r="AY1602" s="266" t="s">
        <v>209</v>
      </c>
    </row>
    <row r="1603" s="2" customFormat="1" ht="24.15" customHeight="1">
      <c r="A1603" s="41"/>
      <c r="B1603" s="42"/>
      <c r="C1603" s="216" t="s">
        <v>4722</v>
      </c>
      <c r="D1603" s="216" t="s">
        <v>211</v>
      </c>
      <c r="E1603" s="217" t="s">
        <v>4723</v>
      </c>
      <c r="F1603" s="218" t="s">
        <v>4724</v>
      </c>
      <c r="G1603" s="219" t="s">
        <v>659</v>
      </c>
      <c r="H1603" s="220">
        <v>0.39400000000000002</v>
      </c>
      <c r="I1603" s="221"/>
      <c r="J1603" s="222">
        <f>ROUND(I1603*H1603,2)</f>
        <v>0</v>
      </c>
      <c r="K1603" s="218" t="s">
        <v>215</v>
      </c>
      <c r="L1603" s="47"/>
      <c r="M1603" s="223" t="s">
        <v>19</v>
      </c>
      <c r="N1603" s="224" t="s">
        <v>42</v>
      </c>
      <c r="O1603" s="87"/>
      <c r="P1603" s="225">
        <f>O1603*H1603</f>
        <v>0</v>
      </c>
      <c r="Q1603" s="225">
        <v>0</v>
      </c>
      <c r="R1603" s="225">
        <f>Q1603*H1603</f>
        <v>0</v>
      </c>
      <c r="S1603" s="225">
        <v>0</v>
      </c>
      <c r="T1603" s="226">
        <f>S1603*H1603</f>
        <v>0</v>
      </c>
      <c r="U1603" s="41"/>
      <c r="V1603" s="41"/>
      <c r="W1603" s="41"/>
      <c r="X1603" s="41"/>
      <c r="Y1603" s="41"/>
      <c r="Z1603" s="41"/>
      <c r="AA1603" s="41"/>
      <c r="AB1603" s="41"/>
      <c r="AC1603" s="41"/>
      <c r="AD1603" s="41"/>
      <c r="AE1603" s="41"/>
      <c r="AR1603" s="227" t="s">
        <v>304</v>
      </c>
      <c r="AT1603" s="227" t="s">
        <v>211</v>
      </c>
      <c r="AU1603" s="227" t="s">
        <v>81</v>
      </c>
      <c r="AY1603" s="20" t="s">
        <v>209</v>
      </c>
      <c r="BE1603" s="228">
        <f>IF(N1603="základní",J1603,0)</f>
        <v>0</v>
      </c>
      <c r="BF1603" s="228">
        <f>IF(N1603="snížená",J1603,0)</f>
        <v>0</v>
      </c>
      <c r="BG1603" s="228">
        <f>IF(N1603="zákl. přenesená",J1603,0)</f>
        <v>0</v>
      </c>
      <c r="BH1603" s="228">
        <f>IF(N1603="sníž. přenesená",J1603,0)</f>
        <v>0</v>
      </c>
      <c r="BI1603" s="228">
        <f>IF(N1603="nulová",J1603,0)</f>
        <v>0</v>
      </c>
      <c r="BJ1603" s="20" t="s">
        <v>79</v>
      </c>
      <c r="BK1603" s="228">
        <f>ROUND(I1603*H1603,2)</f>
        <v>0</v>
      </c>
      <c r="BL1603" s="20" t="s">
        <v>304</v>
      </c>
      <c r="BM1603" s="227" t="s">
        <v>4725</v>
      </c>
    </row>
    <row r="1604" s="2" customFormat="1">
      <c r="A1604" s="41"/>
      <c r="B1604" s="42"/>
      <c r="C1604" s="43"/>
      <c r="D1604" s="229" t="s">
        <v>218</v>
      </c>
      <c r="E1604" s="43"/>
      <c r="F1604" s="230" t="s">
        <v>4726</v>
      </c>
      <c r="G1604" s="43"/>
      <c r="H1604" s="43"/>
      <c r="I1604" s="231"/>
      <c r="J1604" s="43"/>
      <c r="K1604" s="43"/>
      <c r="L1604" s="47"/>
      <c r="M1604" s="232"/>
      <c r="N1604" s="233"/>
      <c r="O1604" s="87"/>
      <c r="P1604" s="87"/>
      <c r="Q1604" s="87"/>
      <c r="R1604" s="87"/>
      <c r="S1604" s="87"/>
      <c r="T1604" s="88"/>
      <c r="U1604" s="41"/>
      <c r="V1604" s="41"/>
      <c r="W1604" s="41"/>
      <c r="X1604" s="41"/>
      <c r="Y1604" s="41"/>
      <c r="Z1604" s="41"/>
      <c r="AA1604" s="41"/>
      <c r="AB1604" s="41"/>
      <c r="AC1604" s="41"/>
      <c r="AD1604" s="41"/>
      <c r="AE1604" s="41"/>
      <c r="AT1604" s="20" t="s">
        <v>218</v>
      </c>
      <c r="AU1604" s="20" t="s">
        <v>81</v>
      </c>
    </row>
    <row r="1605" s="12" customFormat="1" ht="22.8" customHeight="1">
      <c r="A1605" s="12"/>
      <c r="B1605" s="200"/>
      <c r="C1605" s="201"/>
      <c r="D1605" s="202" t="s">
        <v>70</v>
      </c>
      <c r="E1605" s="214" t="s">
        <v>4727</v>
      </c>
      <c r="F1605" s="214" t="s">
        <v>4728</v>
      </c>
      <c r="G1605" s="201"/>
      <c r="H1605" s="201"/>
      <c r="I1605" s="204"/>
      <c r="J1605" s="215">
        <f>BK1605</f>
        <v>0</v>
      </c>
      <c r="K1605" s="201"/>
      <c r="L1605" s="206"/>
      <c r="M1605" s="207"/>
      <c r="N1605" s="208"/>
      <c r="O1605" s="208"/>
      <c r="P1605" s="209">
        <f>SUM(P1606:P1615)</f>
        <v>0</v>
      </c>
      <c r="Q1605" s="208"/>
      <c r="R1605" s="209">
        <f>SUM(R1606:R1615)</f>
        <v>0.007282799999999999</v>
      </c>
      <c r="S1605" s="208"/>
      <c r="T1605" s="210">
        <f>SUM(T1606:T1615)</f>
        <v>0</v>
      </c>
      <c r="U1605" s="12"/>
      <c r="V1605" s="12"/>
      <c r="W1605" s="12"/>
      <c r="X1605" s="12"/>
      <c r="Y1605" s="12"/>
      <c r="Z1605" s="12"/>
      <c r="AA1605" s="12"/>
      <c r="AB1605" s="12"/>
      <c r="AC1605" s="12"/>
      <c r="AD1605" s="12"/>
      <c r="AE1605" s="12"/>
      <c r="AR1605" s="211" t="s">
        <v>81</v>
      </c>
      <c r="AT1605" s="212" t="s">
        <v>70</v>
      </c>
      <c r="AU1605" s="212" t="s">
        <v>79</v>
      </c>
      <c r="AY1605" s="211" t="s">
        <v>209</v>
      </c>
      <c r="BK1605" s="213">
        <f>SUM(BK1606:BK1615)</f>
        <v>0</v>
      </c>
    </row>
    <row r="1606" s="2" customFormat="1" ht="24.15" customHeight="1">
      <c r="A1606" s="41"/>
      <c r="B1606" s="42"/>
      <c r="C1606" s="216" t="s">
        <v>4729</v>
      </c>
      <c r="D1606" s="216" t="s">
        <v>211</v>
      </c>
      <c r="E1606" s="217" t="s">
        <v>4730</v>
      </c>
      <c r="F1606" s="218" t="s">
        <v>4731</v>
      </c>
      <c r="G1606" s="219" t="s">
        <v>258</v>
      </c>
      <c r="H1606" s="220">
        <v>7.1399999999999997</v>
      </c>
      <c r="I1606" s="221"/>
      <c r="J1606" s="222">
        <f>ROUND(I1606*H1606,2)</f>
        <v>0</v>
      </c>
      <c r="K1606" s="218" t="s">
        <v>215</v>
      </c>
      <c r="L1606" s="47"/>
      <c r="M1606" s="223" t="s">
        <v>19</v>
      </c>
      <c r="N1606" s="224" t="s">
        <v>42</v>
      </c>
      <c r="O1606" s="87"/>
      <c r="P1606" s="225">
        <f>O1606*H1606</f>
        <v>0</v>
      </c>
      <c r="Q1606" s="225">
        <v>0.00073999999999999999</v>
      </c>
      <c r="R1606" s="225">
        <f>Q1606*H1606</f>
        <v>0.0052835999999999994</v>
      </c>
      <c r="S1606" s="225">
        <v>0</v>
      </c>
      <c r="T1606" s="226">
        <f>S1606*H1606</f>
        <v>0</v>
      </c>
      <c r="U1606" s="41"/>
      <c r="V1606" s="41"/>
      <c r="W1606" s="41"/>
      <c r="X1606" s="41"/>
      <c r="Y1606" s="41"/>
      <c r="Z1606" s="41"/>
      <c r="AA1606" s="41"/>
      <c r="AB1606" s="41"/>
      <c r="AC1606" s="41"/>
      <c r="AD1606" s="41"/>
      <c r="AE1606" s="41"/>
      <c r="AR1606" s="227" t="s">
        <v>304</v>
      </c>
      <c r="AT1606" s="227" t="s">
        <v>211</v>
      </c>
      <c r="AU1606" s="227" t="s">
        <v>81</v>
      </c>
      <c r="AY1606" s="20" t="s">
        <v>209</v>
      </c>
      <c r="BE1606" s="228">
        <f>IF(N1606="základní",J1606,0)</f>
        <v>0</v>
      </c>
      <c r="BF1606" s="228">
        <f>IF(N1606="snížená",J1606,0)</f>
        <v>0</v>
      </c>
      <c r="BG1606" s="228">
        <f>IF(N1606="zákl. přenesená",J1606,0)</f>
        <v>0</v>
      </c>
      <c r="BH1606" s="228">
        <f>IF(N1606="sníž. přenesená",J1606,0)</f>
        <v>0</v>
      </c>
      <c r="BI1606" s="228">
        <f>IF(N1606="nulová",J1606,0)</f>
        <v>0</v>
      </c>
      <c r="BJ1606" s="20" t="s">
        <v>79</v>
      </c>
      <c r="BK1606" s="228">
        <f>ROUND(I1606*H1606,2)</f>
        <v>0</v>
      </c>
      <c r="BL1606" s="20" t="s">
        <v>304</v>
      </c>
      <c r="BM1606" s="227" t="s">
        <v>4732</v>
      </c>
    </row>
    <row r="1607" s="2" customFormat="1">
      <c r="A1607" s="41"/>
      <c r="B1607" s="42"/>
      <c r="C1607" s="43"/>
      <c r="D1607" s="229" t="s">
        <v>218</v>
      </c>
      <c r="E1607" s="43"/>
      <c r="F1607" s="230" t="s">
        <v>4733</v>
      </c>
      <c r="G1607" s="43"/>
      <c r="H1607" s="43"/>
      <c r="I1607" s="231"/>
      <c r="J1607" s="43"/>
      <c r="K1607" s="43"/>
      <c r="L1607" s="47"/>
      <c r="M1607" s="232"/>
      <c r="N1607" s="233"/>
      <c r="O1607" s="87"/>
      <c r="P1607" s="87"/>
      <c r="Q1607" s="87"/>
      <c r="R1607" s="87"/>
      <c r="S1607" s="87"/>
      <c r="T1607" s="88"/>
      <c r="U1607" s="41"/>
      <c r="V1607" s="41"/>
      <c r="W1607" s="41"/>
      <c r="X1607" s="41"/>
      <c r="Y1607" s="41"/>
      <c r="Z1607" s="41"/>
      <c r="AA1607" s="41"/>
      <c r="AB1607" s="41"/>
      <c r="AC1607" s="41"/>
      <c r="AD1607" s="41"/>
      <c r="AE1607" s="41"/>
      <c r="AT1607" s="20" t="s">
        <v>218</v>
      </c>
      <c r="AU1607" s="20" t="s">
        <v>81</v>
      </c>
    </row>
    <row r="1608" s="13" customFormat="1">
      <c r="A1608" s="13"/>
      <c r="B1608" s="234"/>
      <c r="C1608" s="235"/>
      <c r="D1608" s="236" t="s">
        <v>220</v>
      </c>
      <c r="E1608" s="237" t="s">
        <v>19</v>
      </c>
      <c r="F1608" s="238" t="s">
        <v>3165</v>
      </c>
      <c r="G1608" s="235"/>
      <c r="H1608" s="237" t="s">
        <v>19</v>
      </c>
      <c r="I1608" s="239"/>
      <c r="J1608" s="235"/>
      <c r="K1608" s="235"/>
      <c r="L1608" s="240"/>
      <c r="M1608" s="241"/>
      <c r="N1608" s="242"/>
      <c r="O1608" s="242"/>
      <c r="P1608" s="242"/>
      <c r="Q1608" s="242"/>
      <c r="R1608" s="242"/>
      <c r="S1608" s="242"/>
      <c r="T1608" s="243"/>
      <c r="U1608" s="13"/>
      <c r="V1608" s="13"/>
      <c r="W1608" s="13"/>
      <c r="X1608" s="13"/>
      <c r="Y1608" s="13"/>
      <c r="Z1608" s="13"/>
      <c r="AA1608" s="13"/>
      <c r="AB1608" s="13"/>
      <c r="AC1608" s="13"/>
      <c r="AD1608" s="13"/>
      <c r="AE1608" s="13"/>
      <c r="AT1608" s="244" t="s">
        <v>220</v>
      </c>
      <c r="AU1608" s="244" t="s">
        <v>81</v>
      </c>
      <c r="AV1608" s="13" t="s">
        <v>79</v>
      </c>
      <c r="AW1608" s="13" t="s">
        <v>32</v>
      </c>
      <c r="AX1608" s="13" t="s">
        <v>71</v>
      </c>
      <c r="AY1608" s="244" t="s">
        <v>209</v>
      </c>
    </row>
    <row r="1609" s="13" customFormat="1">
      <c r="A1609" s="13"/>
      <c r="B1609" s="234"/>
      <c r="C1609" s="235"/>
      <c r="D1609" s="236" t="s">
        <v>220</v>
      </c>
      <c r="E1609" s="237" t="s">
        <v>19</v>
      </c>
      <c r="F1609" s="238" t="s">
        <v>3549</v>
      </c>
      <c r="G1609" s="235"/>
      <c r="H1609" s="237" t="s">
        <v>19</v>
      </c>
      <c r="I1609" s="239"/>
      <c r="J1609" s="235"/>
      <c r="K1609" s="235"/>
      <c r="L1609" s="240"/>
      <c r="M1609" s="241"/>
      <c r="N1609" s="242"/>
      <c r="O1609" s="242"/>
      <c r="P1609" s="242"/>
      <c r="Q1609" s="242"/>
      <c r="R1609" s="242"/>
      <c r="S1609" s="242"/>
      <c r="T1609" s="243"/>
      <c r="U1609" s="13"/>
      <c r="V1609" s="13"/>
      <c r="W1609" s="13"/>
      <c r="X1609" s="13"/>
      <c r="Y1609" s="13"/>
      <c r="Z1609" s="13"/>
      <c r="AA1609" s="13"/>
      <c r="AB1609" s="13"/>
      <c r="AC1609" s="13"/>
      <c r="AD1609" s="13"/>
      <c r="AE1609" s="13"/>
      <c r="AT1609" s="244" t="s">
        <v>220</v>
      </c>
      <c r="AU1609" s="244" t="s">
        <v>81</v>
      </c>
      <c r="AV1609" s="13" t="s">
        <v>79</v>
      </c>
      <c r="AW1609" s="13" t="s">
        <v>32</v>
      </c>
      <c r="AX1609" s="13" t="s">
        <v>71</v>
      </c>
      <c r="AY1609" s="244" t="s">
        <v>209</v>
      </c>
    </row>
    <row r="1610" s="14" customFormat="1">
      <c r="A1610" s="14"/>
      <c r="B1610" s="245"/>
      <c r="C1610" s="246"/>
      <c r="D1610" s="236" t="s">
        <v>220</v>
      </c>
      <c r="E1610" s="247" t="s">
        <v>19</v>
      </c>
      <c r="F1610" s="248" t="s">
        <v>3550</v>
      </c>
      <c r="G1610" s="246"/>
      <c r="H1610" s="249">
        <v>7.1399999999999997</v>
      </c>
      <c r="I1610" s="250"/>
      <c r="J1610" s="246"/>
      <c r="K1610" s="246"/>
      <c r="L1610" s="251"/>
      <c r="M1610" s="252"/>
      <c r="N1610" s="253"/>
      <c r="O1610" s="253"/>
      <c r="P1610" s="253"/>
      <c r="Q1610" s="253"/>
      <c r="R1610" s="253"/>
      <c r="S1610" s="253"/>
      <c r="T1610" s="254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T1610" s="255" t="s">
        <v>220</v>
      </c>
      <c r="AU1610" s="255" t="s">
        <v>81</v>
      </c>
      <c r="AV1610" s="14" t="s">
        <v>81</v>
      </c>
      <c r="AW1610" s="14" t="s">
        <v>32</v>
      </c>
      <c r="AX1610" s="14" t="s">
        <v>79</v>
      </c>
      <c r="AY1610" s="255" t="s">
        <v>209</v>
      </c>
    </row>
    <row r="1611" s="2" customFormat="1" ht="16.5" customHeight="1">
      <c r="A1611" s="41"/>
      <c r="B1611" s="42"/>
      <c r="C1611" s="216" t="s">
        <v>4734</v>
      </c>
      <c r="D1611" s="216" t="s">
        <v>211</v>
      </c>
      <c r="E1611" s="217" t="s">
        <v>4735</v>
      </c>
      <c r="F1611" s="218" t="s">
        <v>4736</v>
      </c>
      <c r="G1611" s="219" t="s">
        <v>258</v>
      </c>
      <c r="H1611" s="220">
        <v>7.1399999999999997</v>
      </c>
      <c r="I1611" s="221"/>
      <c r="J1611" s="222">
        <f>ROUND(I1611*H1611,2)</f>
        <v>0</v>
      </c>
      <c r="K1611" s="218" t="s">
        <v>215</v>
      </c>
      <c r="L1611" s="47"/>
      <c r="M1611" s="223" t="s">
        <v>19</v>
      </c>
      <c r="N1611" s="224" t="s">
        <v>42</v>
      </c>
      <c r="O1611" s="87"/>
      <c r="P1611" s="225">
        <f>O1611*H1611</f>
        <v>0</v>
      </c>
      <c r="Q1611" s="225">
        <v>0.00027999999999999998</v>
      </c>
      <c r="R1611" s="225">
        <f>Q1611*H1611</f>
        <v>0.0019991999999999996</v>
      </c>
      <c r="S1611" s="225">
        <v>0</v>
      </c>
      <c r="T1611" s="226">
        <f>S1611*H1611</f>
        <v>0</v>
      </c>
      <c r="U1611" s="41"/>
      <c r="V1611" s="41"/>
      <c r="W1611" s="41"/>
      <c r="X1611" s="41"/>
      <c r="Y1611" s="41"/>
      <c r="Z1611" s="41"/>
      <c r="AA1611" s="41"/>
      <c r="AB1611" s="41"/>
      <c r="AC1611" s="41"/>
      <c r="AD1611" s="41"/>
      <c r="AE1611" s="41"/>
      <c r="AR1611" s="227" t="s">
        <v>304</v>
      </c>
      <c r="AT1611" s="227" t="s">
        <v>211</v>
      </c>
      <c r="AU1611" s="227" t="s">
        <v>81</v>
      </c>
      <c r="AY1611" s="20" t="s">
        <v>209</v>
      </c>
      <c r="BE1611" s="228">
        <f>IF(N1611="základní",J1611,0)</f>
        <v>0</v>
      </c>
      <c r="BF1611" s="228">
        <f>IF(N1611="snížená",J1611,0)</f>
        <v>0</v>
      </c>
      <c r="BG1611" s="228">
        <f>IF(N1611="zákl. přenesená",J1611,0)</f>
        <v>0</v>
      </c>
      <c r="BH1611" s="228">
        <f>IF(N1611="sníž. přenesená",J1611,0)</f>
        <v>0</v>
      </c>
      <c r="BI1611" s="228">
        <f>IF(N1611="nulová",J1611,0)</f>
        <v>0</v>
      </c>
      <c r="BJ1611" s="20" t="s">
        <v>79</v>
      </c>
      <c r="BK1611" s="228">
        <f>ROUND(I1611*H1611,2)</f>
        <v>0</v>
      </c>
      <c r="BL1611" s="20" t="s">
        <v>304</v>
      </c>
      <c r="BM1611" s="227" t="s">
        <v>4737</v>
      </c>
    </row>
    <row r="1612" s="2" customFormat="1">
      <c r="A1612" s="41"/>
      <c r="B1612" s="42"/>
      <c r="C1612" s="43"/>
      <c r="D1612" s="229" t="s">
        <v>218</v>
      </c>
      <c r="E1612" s="43"/>
      <c r="F1612" s="230" t="s">
        <v>4738</v>
      </c>
      <c r="G1612" s="43"/>
      <c r="H1612" s="43"/>
      <c r="I1612" s="231"/>
      <c r="J1612" s="43"/>
      <c r="K1612" s="43"/>
      <c r="L1612" s="47"/>
      <c r="M1612" s="232"/>
      <c r="N1612" s="233"/>
      <c r="O1612" s="87"/>
      <c r="P1612" s="87"/>
      <c r="Q1612" s="87"/>
      <c r="R1612" s="87"/>
      <c r="S1612" s="87"/>
      <c r="T1612" s="88"/>
      <c r="U1612" s="41"/>
      <c r="V1612" s="41"/>
      <c r="W1612" s="41"/>
      <c r="X1612" s="41"/>
      <c r="Y1612" s="41"/>
      <c r="Z1612" s="41"/>
      <c r="AA1612" s="41"/>
      <c r="AB1612" s="41"/>
      <c r="AC1612" s="41"/>
      <c r="AD1612" s="41"/>
      <c r="AE1612" s="41"/>
      <c r="AT1612" s="20" t="s">
        <v>218</v>
      </c>
      <c r="AU1612" s="20" t="s">
        <v>81</v>
      </c>
    </row>
    <row r="1613" s="13" customFormat="1">
      <c r="A1613" s="13"/>
      <c r="B1613" s="234"/>
      <c r="C1613" s="235"/>
      <c r="D1613" s="236" t="s">
        <v>220</v>
      </c>
      <c r="E1613" s="237" t="s">
        <v>19</v>
      </c>
      <c r="F1613" s="238" t="s">
        <v>3165</v>
      </c>
      <c r="G1613" s="235"/>
      <c r="H1613" s="237" t="s">
        <v>19</v>
      </c>
      <c r="I1613" s="239"/>
      <c r="J1613" s="235"/>
      <c r="K1613" s="235"/>
      <c r="L1613" s="240"/>
      <c r="M1613" s="241"/>
      <c r="N1613" s="242"/>
      <c r="O1613" s="242"/>
      <c r="P1613" s="242"/>
      <c r="Q1613" s="242"/>
      <c r="R1613" s="242"/>
      <c r="S1613" s="242"/>
      <c r="T1613" s="243"/>
      <c r="U1613" s="13"/>
      <c r="V1613" s="13"/>
      <c r="W1613" s="13"/>
      <c r="X1613" s="13"/>
      <c r="Y1613" s="13"/>
      <c r="Z1613" s="13"/>
      <c r="AA1613" s="13"/>
      <c r="AB1613" s="13"/>
      <c r="AC1613" s="13"/>
      <c r="AD1613" s="13"/>
      <c r="AE1613" s="13"/>
      <c r="AT1613" s="244" t="s">
        <v>220</v>
      </c>
      <c r="AU1613" s="244" t="s">
        <v>81</v>
      </c>
      <c r="AV1613" s="13" t="s">
        <v>79</v>
      </c>
      <c r="AW1613" s="13" t="s">
        <v>32</v>
      </c>
      <c r="AX1613" s="13" t="s">
        <v>71</v>
      </c>
      <c r="AY1613" s="244" t="s">
        <v>209</v>
      </c>
    </row>
    <row r="1614" s="13" customFormat="1">
      <c r="A1614" s="13"/>
      <c r="B1614" s="234"/>
      <c r="C1614" s="235"/>
      <c r="D1614" s="236" t="s">
        <v>220</v>
      </c>
      <c r="E1614" s="237" t="s">
        <v>19</v>
      </c>
      <c r="F1614" s="238" t="s">
        <v>3549</v>
      </c>
      <c r="G1614" s="235"/>
      <c r="H1614" s="237" t="s">
        <v>19</v>
      </c>
      <c r="I1614" s="239"/>
      <c r="J1614" s="235"/>
      <c r="K1614" s="235"/>
      <c r="L1614" s="240"/>
      <c r="M1614" s="241"/>
      <c r="N1614" s="242"/>
      <c r="O1614" s="242"/>
      <c r="P1614" s="242"/>
      <c r="Q1614" s="242"/>
      <c r="R1614" s="242"/>
      <c r="S1614" s="242"/>
      <c r="T1614" s="243"/>
      <c r="U1614" s="13"/>
      <c r="V1614" s="13"/>
      <c r="W1614" s="13"/>
      <c r="X1614" s="13"/>
      <c r="Y1614" s="13"/>
      <c r="Z1614" s="13"/>
      <c r="AA1614" s="13"/>
      <c r="AB1614" s="13"/>
      <c r="AC1614" s="13"/>
      <c r="AD1614" s="13"/>
      <c r="AE1614" s="13"/>
      <c r="AT1614" s="244" t="s">
        <v>220</v>
      </c>
      <c r="AU1614" s="244" t="s">
        <v>81</v>
      </c>
      <c r="AV1614" s="13" t="s">
        <v>79</v>
      </c>
      <c r="AW1614" s="13" t="s">
        <v>32</v>
      </c>
      <c r="AX1614" s="13" t="s">
        <v>71</v>
      </c>
      <c r="AY1614" s="244" t="s">
        <v>209</v>
      </c>
    </row>
    <row r="1615" s="14" customFormat="1">
      <c r="A1615" s="14"/>
      <c r="B1615" s="245"/>
      <c r="C1615" s="246"/>
      <c r="D1615" s="236" t="s">
        <v>220</v>
      </c>
      <c r="E1615" s="247" t="s">
        <v>19</v>
      </c>
      <c r="F1615" s="248" t="s">
        <v>3550</v>
      </c>
      <c r="G1615" s="246"/>
      <c r="H1615" s="249">
        <v>7.1399999999999997</v>
      </c>
      <c r="I1615" s="250"/>
      <c r="J1615" s="246"/>
      <c r="K1615" s="246"/>
      <c r="L1615" s="251"/>
      <c r="M1615" s="252"/>
      <c r="N1615" s="253"/>
      <c r="O1615" s="253"/>
      <c r="P1615" s="253"/>
      <c r="Q1615" s="253"/>
      <c r="R1615" s="253"/>
      <c r="S1615" s="253"/>
      <c r="T1615" s="254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T1615" s="255" t="s">
        <v>220</v>
      </c>
      <c r="AU1615" s="255" t="s">
        <v>81</v>
      </c>
      <c r="AV1615" s="14" t="s">
        <v>81</v>
      </c>
      <c r="AW1615" s="14" t="s">
        <v>32</v>
      </c>
      <c r="AX1615" s="14" t="s">
        <v>79</v>
      </c>
      <c r="AY1615" s="255" t="s">
        <v>209</v>
      </c>
    </row>
    <row r="1616" s="12" customFormat="1" ht="22.8" customHeight="1">
      <c r="A1616" s="12"/>
      <c r="B1616" s="200"/>
      <c r="C1616" s="201"/>
      <c r="D1616" s="202" t="s">
        <v>70</v>
      </c>
      <c r="E1616" s="214" t="s">
        <v>4739</v>
      </c>
      <c r="F1616" s="214" t="s">
        <v>4740</v>
      </c>
      <c r="G1616" s="201"/>
      <c r="H1616" s="201"/>
      <c r="I1616" s="204"/>
      <c r="J1616" s="215">
        <f>BK1616</f>
        <v>0</v>
      </c>
      <c r="K1616" s="201"/>
      <c r="L1616" s="206"/>
      <c r="M1616" s="207"/>
      <c r="N1616" s="208"/>
      <c r="O1616" s="208"/>
      <c r="P1616" s="209">
        <f>SUM(P1617:P1651)</f>
        <v>0</v>
      </c>
      <c r="Q1616" s="208"/>
      <c r="R1616" s="209">
        <f>SUM(R1617:R1651)</f>
        <v>0</v>
      </c>
      <c r="S1616" s="208"/>
      <c r="T1616" s="210">
        <f>SUM(T1617:T1651)</f>
        <v>0</v>
      </c>
      <c r="U1616" s="12"/>
      <c r="V1616" s="12"/>
      <c r="W1616" s="12"/>
      <c r="X1616" s="12"/>
      <c r="Y1616" s="12"/>
      <c r="Z1616" s="12"/>
      <c r="AA1616" s="12"/>
      <c r="AB1616" s="12"/>
      <c r="AC1616" s="12"/>
      <c r="AD1616" s="12"/>
      <c r="AE1616" s="12"/>
      <c r="AR1616" s="211" t="s">
        <v>216</v>
      </c>
      <c r="AT1616" s="212" t="s">
        <v>70</v>
      </c>
      <c r="AU1616" s="212" t="s">
        <v>79</v>
      </c>
      <c r="AY1616" s="211" t="s">
        <v>209</v>
      </c>
      <c r="BK1616" s="213">
        <f>SUM(BK1617:BK1651)</f>
        <v>0</v>
      </c>
    </row>
    <row r="1617" s="2" customFormat="1" ht="16.5" customHeight="1">
      <c r="A1617" s="41"/>
      <c r="B1617" s="42"/>
      <c r="C1617" s="216" t="s">
        <v>4741</v>
      </c>
      <c r="D1617" s="216" t="s">
        <v>211</v>
      </c>
      <c r="E1617" s="217" t="s">
        <v>4742</v>
      </c>
      <c r="F1617" s="218" t="s">
        <v>4743</v>
      </c>
      <c r="G1617" s="219" t="s">
        <v>731</v>
      </c>
      <c r="H1617" s="220">
        <v>1</v>
      </c>
      <c r="I1617" s="221"/>
      <c r="J1617" s="222">
        <f>ROUND(I1617*H1617,2)</f>
        <v>0</v>
      </c>
      <c r="K1617" s="218" t="s">
        <v>19</v>
      </c>
      <c r="L1617" s="47"/>
      <c r="M1617" s="223" t="s">
        <v>19</v>
      </c>
      <c r="N1617" s="224" t="s">
        <v>42</v>
      </c>
      <c r="O1617" s="87"/>
      <c r="P1617" s="225">
        <f>O1617*H1617</f>
        <v>0</v>
      </c>
      <c r="Q1617" s="225">
        <v>0</v>
      </c>
      <c r="R1617" s="225">
        <f>Q1617*H1617</f>
        <v>0</v>
      </c>
      <c r="S1617" s="225">
        <v>0</v>
      </c>
      <c r="T1617" s="226">
        <f>S1617*H1617</f>
        <v>0</v>
      </c>
      <c r="U1617" s="41"/>
      <c r="V1617" s="41"/>
      <c r="W1617" s="41"/>
      <c r="X1617" s="41"/>
      <c r="Y1617" s="41"/>
      <c r="Z1617" s="41"/>
      <c r="AA1617" s="41"/>
      <c r="AB1617" s="41"/>
      <c r="AC1617" s="41"/>
      <c r="AD1617" s="41"/>
      <c r="AE1617" s="41"/>
      <c r="AR1617" s="227" t="s">
        <v>4744</v>
      </c>
      <c r="AT1617" s="227" t="s">
        <v>211</v>
      </c>
      <c r="AU1617" s="227" t="s">
        <v>81</v>
      </c>
      <c r="AY1617" s="20" t="s">
        <v>209</v>
      </c>
      <c r="BE1617" s="228">
        <f>IF(N1617="základní",J1617,0)</f>
        <v>0</v>
      </c>
      <c r="BF1617" s="228">
        <f>IF(N1617="snížená",J1617,0)</f>
        <v>0</v>
      </c>
      <c r="BG1617" s="228">
        <f>IF(N1617="zákl. přenesená",J1617,0)</f>
        <v>0</v>
      </c>
      <c r="BH1617" s="228">
        <f>IF(N1617="sníž. přenesená",J1617,0)</f>
        <v>0</v>
      </c>
      <c r="BI1617" s="228">
        <f>IF(N1617="nulová",J1617,0)</f>
        <v>0</v>
      </c>
      <c r="BJ1617" s="20" t="s">
        <v>79</v>
      </c>
      <c r="BK1617" s="228">
        <f>ROUND(I1617*H1617,2)</f>
        <v>0</v>
      </c>
      <c r="BL1617" s="20" t="s">
        <v>4744</v>
      </c>
      <c r="BM1617" s="227" t="s">
        <v>4745</v>
      </c>
    </row>
    <row r="1618" s="2" customFormat="1" ht="16.5" customHeight="1">
      <c r="A1618" s="41"/>
      <c r="B1618" s="42"/>
      <c r="C1618" s="216" t="s">
        <v>4746</v>
      </c>
      <c r="D1618" s="216" t="s">
        <v>211</v>
      </c>
      <c r="E1618" s="217" t="s">
        <v>4747</v>
      </c>
      <c r="F1618" s="218" t="s">
        <v>4748</v>
      </c>
      <c r="G1618" s="219" t="s">
        <v>731</v>
      </c>
      <c r="H1618" s="220">
        <v>1</v>
      </c>
      <c r="I1618" s="221"/>
      <c r="J1618" s="222">
        <f>ROUND(I1618*H1618,2)</f>
        <v>0</v>
      </c>
      <c r="K1618" s="218" t="s">
        <v>19</v>
      </c>
      <c r="L1618" s="47"/>
      <c r="M1618" s="223" t="s">
        <v>19</v>
      </c>
      <c r="N1618" s="224" t="s">
        <v>42</v>
      </c>
      <c r="O1618" s="87"/>
      <c r="P1618" s="225">
        <f>O1618*H1618</f>
        <v>0</v>
      </c>
      <c r="Q1618" s="225">
        <v>0</v>
      </c>
      <c r="R1618" s="225">
        <f>Q1618*H1618</f>
        <v>0</v>
      </c>
      <c r="S1618" s="225">
        <v>0</v>
      </c>
      <c r="T1618" s="226">
        <f>S1618*H1618</f>
        <v>0</v>
      </c>
      <c r="U1618" s="41"/>
      <c r="V1618" s="41"/>
      <c r="W1618" s="41"/>
      <c r="X1618" s="41"/>
      <c r="Y1618" s="41"/>
      <c r="Z1618" s="41"/>
      <c r="AA1618" s="41"/>
      <c r="AB1618" s="41"/>
      <c r="AC1618" s="41"/>
      <c r="AD1618" s="41"/>
      <c r="AE1618" s="41"/>
      <c r="AR1618" s="227" t="s">
        <v>4744</v>
      </c>
      <c r="AT1618" s="227" t="s">
        <v>211</v>
      </c>
      <c r="AU1618" s="227" t="s">
        <v>81</v>
      </c>
      <c r="AY1618" s="20" t="s">
        <v>209</v>
      </c>
      <c r="BE1618" s="228">
        <f>IF(N1618="základní",J1618,0)</f>
        <v>0</v>
      </c>
      <c r="BF1618" s="228">
        <f>IF(N1618="snížená",J1618,0)</f>
        <v>0</v>
      </c>
      <c r="BG1618" s="228">
        <f>IF(N1618="zákl. přenesená",J1618,0)</f>
        <v>0</v>
      </c>
      <c r="BH1618" s="228">
        <f>IF(N1618="sníž. přenesená",J1618,0)</f>
        <v>0</v>
      </c>
      <c r="BI1618" s="228">
        <f>IF(N1618="nulová",J1618,0)</f>
        <v>0</v>
      </c>
      <c r="BJ1618" s="20" t="s">
        <v>79</v>
      </c>
      <c r="BK1618" s="228">
        <f>ROUND(I1618*H1618,2)</f>
        <v>0</v>
      </c>
      <c r="BL1618" s="20" t="s">
        <v>4744</v>
      </c>
      <c r="BM1618" s="227" t="s">
        <v>4749</v>
      </c>
    </row>
    <row r="1619" s="14" customFormat="1">
      <c r="A1619" s="14"/>
      <c r="B1619" s="245"/>
      <c r="C1619" s="246"/>
      <c r="D1619" s="236" t="s">
        <v>220</v>
      </c>
      <c r="E1619" s="247" t="s">
        <v>19</v>
      </c>
      <c r="F1619" s="248" t="s">
        <v>79</v>
      </c>
      <c r="G1619" s="246"/>
      <c r="H1619" s="249">
        <v>1</v>
      </c>
      <c r="I1619" s="250"/>
      <c r="J1619" s="246"/>
      <c r="K1619" s="246"/>
      <c r="L1619" s="251"/>
      <c r="M1619" s="252"/>
      <c r="N1619" s="253"/>
      <c r="O1619" s="253"/>
      <c r="P1619" s="253"/>
      <c r="Q1619" s="253"/>
      <c r="R1619" s="253"/>
      <c r="S1619" s="253"/>
      <c r="T1619" s="254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T1619" s="255" t="s">
        <v>220</v>
      </c>
      <c r="AU1619" s="255" t="s">
        <v>81</v>
      </c>
      <c r="AV1619" s="14" t="s">
        <v>81</v>
      </c>
      <c r="AW1619" s="14" t="s">
        <v>32</v>
      </c>
      <c r="AX1619" s="14" t="s">
        <v>79</v>
      </c>
      <c r="AY1619" s="255" t="s">
        <v>209</v>
      </c>
    </row>
    <row r="1620" s="13" customFormat="1">
      <c r="A1620" s="13"/>
      <c r="B1620" s="234"/>
      <c r="C1620" s="235"/>
      <c r="D1620" s="236" t="s">
        <v>220</v>
      </c>
      <c r="E1620" s="237" t="s">
        <v>19</v>
      </c>
      <c r="F1620" s="238" t="s">
        <v>4750</v>
      </c>
      <c r="G1620" s="235"/>
      <c r="H1620" s="237" t="s">
        <v>19</v>
      </c>
      <c r="I1620" s="239"/>
      <c r="J1620" s="235"/>
      <c r="K1620" s="235"/>
      <c r="L1620" s="240"/>
      <c r="M1620" s="241"/>
      <c r="N1620" s="242"/>
      <c r="O1620" s="242"/>
      <c r="P1620" s="242"/>
      <c r="Q1620" s="242"/>
      <c r="R1620" s="242"/>
      <c r="S1620" s="242"/>
      <c r="T1620" s="243"/>
      <c r="U1620" s="13"/>
      <c r="V1620" s="13"/>
      <c r="W1620" s="13"/>
      <c r="X1620" s="13"/>
      <c r="Y1620" s="13"/>
      <c r="Z1620" s="13"/>
      <c r="AA1620" s="13"/>
      <c r="AB1620" s="13"/>
      <c r="AC1620" s="13"/>
      <c r="AD1620" s="13"/>
      <c r="AE1620" s="13"/>
      <c r="AT1620" s="244" t="s">
        <v>220</v>
      </c>
      <c r="AU1620" s="244" t="s">
        <v>81</v>
      </c>
      <c r="AV1620" s="13" t="s">
        <v>79</v>
      </c>
      <c r="AW1620" s="13" t="s">
        <v>32</v>
      </c>
      <c r="AX1620" s="13" t="s">
        <v>71</v>
      </c>
      <c r="AY1620" s="244" t="s">
        <v>209</v>
      </c>
    </row>
    <row r="1621" s="13" customFormat="1">
      <c r="A1621" s="13"/>
      <c r="B1621" s="234"/>
      <c r="C1621" s="235"/>
      <c r="D1621" s="236" t="s">
        <v>220</v>
      </c>
      <c r="E1621" s="237" t="s">
        <v>19</v>
      </c>
      <c r="F1621" s="238" t="s">
        <v>4751</v>
      </c>
      <c r="G1621" s="235"/>
      <c r="H1621" s="237" t="s">
        <v>19</v>
      </c>
      <c r="I1621" s="239"/>
      <c r="J1621" s="235"/>
      <c r="K1621" s="235"/>
      <c r="L1621" s="240"/>
      <c r="M1621" s="241"/>
      <c r="N1621" s="242"/>
      <c r="O1621" s="242"/>
      <c r="P1621" s="242"/>
      <c r="Q1621" s="242"/>
      <c r="R1621" s="242"/>
      <c r="S1621" s="242"/>
      <c r="T1621" s="243"/>
      <c r="U1621" s="13"/>
      <c r="V1621" s="13"/>
      <c r="W1621" s="13"/>
      <c r="X1621" s="13"/>
      <c r="Y1621" s="13"/>
      <c r="Z1621" s="13"/>
      <c r="AA1621" s="13"/>
      <c r="AB1621" s="13"/>
      <c r="AC1621" s="13"/>
      <c r="AD1621" s="13"/>
      <c r="AE1621" s="13"/>
      <c r="AT1621" s="244" t="s">
        <v>220</v>
      </c>
      <c r="AU1621" s="244" t="s">
        <v>81</v>
      </c>
      <c r="AV1621" s="13" t="s">
        <v>79</v>
      </c>
      <c r="AW1621" s="13" t="s">
        <v>32</v>
      </c>
      <c r="AX1621" s="13" t="s">
        <v>71</v>
      </c>
      <c r="AY1621" s="244" t="s">
        <v>209</v>
      </c>
    </row>
    <row r="1622" s="2" customFormat="1" ht="16.5" customHeight="1">
      <c r="A1622" s="41"/>
      <c r="B1622" s="42"/>
      <c r="C1622" s="216" t="s">
        <v>4752</v>
      </c>
      <c r="D1622" s="216" t="s">
        <v>211</v>
      </c>
      <c r="E1622" s="217" t="s">
        <v>4753</v>
      </c>
      <c r="F1622" s="218" t="s">
        <v>4754</v>
      </c>
      <c r="G1622" s="219" t="s">
        <v>731</v>
      </c>
      <c r="H1622" s="220">
        <v>1</v>
      </c>
      <c r="I1622" s="221"/>
      <c r="J1622" s="222">
        <f>ROUND(I1622*H1622,2)</f>
        <v>0</v>
      </c>
      <c r="K1622" s="218" t="s">
        <v>19</v>
      </c>
      <c r="L1622" s="47"/>
      <c r="M1622" s="223" t="s">
        <v>19</v>
      </c>
      <c r="N1622" s="224" t="s">
        <v>42</v>
      </c>
      <c r="O1622" s="87"/>
      <c r="P1622" s="225">
        <f>O1622*H1622</f>
        <v>0</v>
      </c>
      <c r="Q1622" s="225">
        <v>0</v>
      </c>
      <c r="R1622" s="225">
        <f>Q1622*H1622</f>
        <v>0</v>
      </c>
      <c r="S1622" s="225">
        <v>0</v>
      </c>
      <c r="T1622" s="226">
        <f>S1622*H1622</f>
        <v>0</v>
      </c>
      <c r="U1622" s="41"/>
      <c r="V1622" s="41"/>
      <c r="W1622" s="41"/>
      <c r="X1622" s="41"/>
      <c r="Y1622" s="41"/>
      <c r="Z1622" s="41"/>
      <c r="AA1622" s="41"/>
      <c r="AB1622" s="41"/>
      <c r="AC1622" s="41"/>
      <c r="AD1622" s="41"/>
      <c r="AE1622" s="41"/>
      <c r="AR1622" s="227" t="s">
        <v>4744</v>
      </c>
      <c r="AT1622" s="227" t="s">
        <v>211</v>
      </c>
      <c r="AU1622" s="227" t="s">
        <v>81</v>
      </c>
      <c r="AY1622" s="20" t="s">
        <v>209</v>
      </c>
      <c r="BE1622" s="228">
        <f>IF(N1622="základní",J1622,0)</f>
        <v>0</v>
      </c>
      <c r="BF1622" s="228">
        <f>IF(N1622="snížená",J1622,0)</f>
        <v>0</v>
      </c>
      <c r="BG1622" s="228">
        <f>IF(N1622="zákl. přenesená",J1622,0)</f>
        <v>0</v>
      </c>
      <c r="BH1622" s="228">
        <f>IF(N1622="sníž. přenesená",J1622,0)</f>
        <v>0</v>
      </c>
      <c r="BI1622" s="228">
        <f>IF(N1622="nulová",J1622,0)</f>
        <v>0</v>
      </c>
      <c r="BJ1622" s="20" t="s">
        <v>79</v>
      </c>
      <c r="BK1622" s="228">
        <f>ROUND(I1622*H1622,2)</f>
        <v>0</v>
      </c>
      <c r="BL1622" s="20" t="s">
        <v>4744</v>
      </c>
      <c r="BM1622" s="227" t="s">
        <v>4755</v>
      </c>
    </row>
    <row r="1623" s="14" customFormat="1">
      <c r="A1623" s="14"/>
      <c r="B1623" s="245"/>
      <c r="C1623" s="246"/>
      <c r="D1623" s="236" t="s">
        <v>220</v>
      </c>
      <c r="E1623" s="247" t="s">
        <v>19</v>
      </c>
      <c r="F1623" s="248" t="s">
        <v>79</v>
      </c>
      <c r="G1623" s="246"/>
      <c r="H1623" s="249">
        <v>1</v>
      </c>
      <c r="I1623" s="250"/>
      <c r="J1623" s="246"/>
      <c r="K1623" s="246"/>
      <c r="L1623" s="251"/>
      <c r="M1623" s="252"/>
      <c r="N1623" s="253"/>
      <c r="O1623" s="253"/>
      <c r="P1623" s="253"/>
      <c r="Q1623" s="253"/>
      <c r="R1623" s="253"/>
      <c r="S1623" s="253"/>
      <c r="T1623" s="254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T1623" s="255" t="s">
        <v>220</v>
      </c>
      <c r="AU1623" s="255" t="s">
        <v>81</v>
      </c>
      <c r="AV1623" s="14" t="s">
        <v>81</v>
      </c>
      <c r="AW1623" s="14" t="s">
        <v>32</v>
      </c>
      <c r="AX1623" s="14" t="s">
        <v>79</v>
      </c>
      <c r="AY1623" s="255" t="s">
        <v>209</v>
      </c>
    </row>
    <row r="1624" s="13" customFormat="1">
      <c r="A1624" s="13"/>
      <c r="B1624" s="234"/>
      <c r="C1624" s="235"/>
      <c r="D1624" s="236" t="s">
        <v>220</v>
      </c>
      <c r="E1624" s="237" t="s">
        <v>19</v>
      </c>
      <c r="F1624" s="238" t="s">
        <v>4756</v>
      </c>
      <c r="G1624" s="235"/>
      <c r="H1624" s="237" t="s">
        <v>19</v>
      </c>
      <c r="I1624" s="239"/>
      <c r="J1624" s="235"/>
      <c r="K1624" s="235"/>
      <c r="L1624" s="240"/>
      <c r="M1624" s="241"/>
      <c r="N1624" s="242"/>
      <c r="O1624" s="242"/>
      <c r="P1624" s="242"/>
      <c r="Q1624" s="242"/>
      <c r="R1624" s="242"/>
      <c r="S1624" s="242"/>
      <c r="T1624" s="243"/>
      <c r="U1624" s="13"/>
      <c r="V1624" s="13"/>
      <c r="W1624" s="13"/>
      <c r="X1624" s="13"/>
      <c r="Y1624" s="13"/>
      <c r="Z1624" s="13"/>
      <c r="AA1624" s="13"/>
      <c r="AB1624" s="13"/>
      <c r="AC1624" s="13"/>
      <c r="AD1624" s="13"/>
      <c r="AE1624" s="13"/>
      <c r="AT1624" s="244" t="s">
        <v>220</v>
      </c>
      <c r="AU1624" s="244" t="s">
        <v>81</v>
      </c>
      <c r="AV1624" s="13" t="s">
        <v>79</v>
      </c>
      <c r="AW1624" s="13" t="s">
        <v>32</v>
      </c>
      <c r="AX1624" s="13" t="s">
        <v>71</v>
      </c>
      <c r="AY1624" s="244" t="s">
        <v>209</v>
      </c>
    </row>
    <row r="1625" s="13" customFormat="1">
      <c r="A1625" s="13"/>
      <c r="B1625" s="234"/>
      <c r="C1625" s="235"/>
      <c r="D1625" s="236" t="s">
        <v>220</v>
      </c>
      <c r="E1625" s="237" t="s">
        <v>19</v>
      </c>
      <c r="F1625" s="238" t="s">
        <v>4757</v>
      </c>
      <c r="G1625" s="235"/>
      <c r="H1625" s="237" t="s">
        <v>19</v>
      </c>
      <c r="I1625" s="239"/>
      <c r="J1625" s="235"/>
      <c r="K1625" s="235"/>
      <c r="L1625" s="240"/>
      <c r="M1625" s="241"/>
      <c r="N1625" s="242"/>
      <c r="O1625" s="242"/>
      <c r="P1625" s="242"/>
      <c r="Q1625" s="242"/>
      <c r="R1625" s="242"/>
      <c r="S1625" s="242"/>
      <c r="T1625" s="243"/>
      <c r="U1625" s="13"/>
      <c r="V1625" s="13"/>
      <c r="W1625" s="13"/>
      <c r="X1625" s="13"/>
      <c r="Y1625" s="13"/>
      <c r="Z1625" s="13"/>
      <c r="AA1625" s="13"/>
      <c r="AB1625" s="13"/>
      <c r="AC1625" s="13"/>
      <c r="AD1625" s="13"/>
      <c r="AE1625" s="13"/>
      <c r="AT1625" s="244" t="s">
        <v>220</v>
      </c>
      <c r="AU1625" s="244" t="s">
        <v>81</v>
      </c>
      <c r="AV1625" s="13" t="s">
        <v>79</v>
      </c>
      <c r="AW1625" s="13" t="s">
        <v>32</v>
      </c>
      <c r="AX1625" s="13" t="s">
        <v>71</v>
      </c>
      <c r="AY1625" s="244" t="s">
        <v>209</v>
      </c>
    </row>
    <row r="1626" s="13" customFormat="1">
      <c r="A1626" s="13"/>
      <c r="B1626" s="234"/>
      <c r="C1626" s="235"/>
      <c r="D1626" s="236" t="s">
        <v>220</v>
      </c>
      <c r="E1626" s="237" t="s">
        <v>19</v>
      </c>
      <c r="F1626" s="238" t="s">
        <v>4758</v>
      </c>
      <c r="G1626" s="235"/>
      <c r="H1626" s="237" t="s">
        <v>19</v>
      </c>
      <c r="I1626" s="239"/>
      <c r="J1626" s="235"/>
      <c r="K1626" s="235"/>
      <c r="L1626" s="240"/>
      <c r="M1626" s="241"/>
      <c r="N1626" s="242"/>
      <c r="O1626" s="242"/>
      <c r="P1626" s="242"/>
      <c r="Q1626" s="242"/>
      <c r="R1626" s="242"/>
      <c r="S1626" s="242"/>
      <c r="T1626" s="243"/>
      <c r="U1626" s="13"/>
      <c r="V1626" s="13"/>
      <c r="W1626" s="13"/>
      <c r="X1626" s="13"/>
      <c r="Y1626" s="13"/>
      <c r="Z1626" s="13"/>
      <c r="AA1626" s="13"/>
      <c r="AB1626" s="13"/>
      <c r="AC1626" s="13"/>
      <c r="AD1626" s="13"/>
      <c r="AE1626" s="13"/>
      <c r="AT1626" s="244" t="s">
        <v>220</v>
      </c>
      <c r="AU1626" s="244" t="s">
        <v>81</v>
      </c>
      <c r="AV1626" s="13" t="s">
        <v>79</v>
      </c>
      <c r="AW1626" s="13" t="s">
        <v>32</v>
      </c>
      <c r="AX1626" s="13" t="s">
        <v>71</v>
      </c>
      <c r="AY1626" s="244" t="s">
        <v>209</v>
      </c>
    </row>
    <row r="1627" s="13" customFormat="1">
      <c r="A1627" s="13"/>
      <c r="B1627" s="234"/>
      <c r="C1627" s="235"/>
      <c r="D1627" s="236" t="s">
        <v>220</v>
      </c>
      <c r="E1627" s="237" t="s">
        <v>19</v>
      </c>
      <c r="F1627" s="238" t="s">
        <v>4759</v>
      </c>
      <c r="G1627" s="235"/>
      <c r="H1627" s="237" t="s">
        <v>19</v>
      </c>
      <c r="I1627" s="239"/>
      <c r="J1627" s="235"/>
      <c r="K1627" s="235"/>
      <c r="L1627" s="240"/>
      <c r="M1627" s="241"/>
      <c r="N1627" s="242"/>
      <c r="O1627" s="242"/>
      <c r="P1627" s="242"/>
      <c r="Q1627" s="242"/>
      <c r="R1627" s="242"/>
      <c r="S1627" s="242"/>
      <c r="T1627" s="243"/>
      <c r="U1627" s="13"/>
      <c r="V1627" s="13"/>
      <c r="W1627" s="13"/>
      <c r="X1627" s="13"/>
      <c r="Y1627" s="13"/>
      <c r="Z1627" s="13"/>
      <c r="AA1627" s="13"/>
      <c r="AB1627" s="13"/>
      <c r="AC1627" s="13"/>
      <c r="AD1627" s="13"/>
      <c r="AE1627" s="13"/>
      <c r="AT1627" s="244" t="s">
        <v>220</v>
      </c>
      <c r="AU1627" s="244" t="s">
        <v>81</v>
      </c>
      <c r="AV1627" s="13" t="s">
        <v>79</v>
      </c>
      <c r="AW1627" s="13" t="s">
        <v>32</v>
      </c>
      <c r="AX1627" s="13" t="s">
        <v>71</v>
      </c>
      <c r="AY1627" s="244" t="s">
        <v>209</v>
      </c>
    </row>
    <row r="1628" s="13" customFormat="1">
      <c r="A1628" s="13"/>
      <c r="B1628" s="234"/>
      <c r="C1628" s="235"/>
      <c r="D1628" s="236" t="s">
        <v>220</v>
      </c>
      <c r="E1628" s="237" t="s">
        <v>19</v>
      </c>
      <c r="F1628" s="238" t="s">
        <v>4760</v>
      </c>
      <c r="G1628" s="235"/>
      <c r="H1628" s="237" t="s">
        <v>19</v>
      </c>
      <c r="I1628" s="239"/>
      <c r="J1628" s="235"/>
      <c r="K1628" s="235"/>
      <c r="L1628" s="240"/>
      <c r="M1628" s="241"/>
      <c r="N1628" s="242"/>
      <c r="O1628" s="242"/>
      <c r="P1628" s="242"/>
      <c r="Q1628" s="242"/>
      <c r="R1628" s="242"/>
      <c r="S1628" s="242"/>
      <c r="T1628" s="243"/>
      <c r="U1628" s="13"/>
      <c r="V1628" s="13"/>
      <c r="W1628" s="13"/>
      <c r="X1628" s="13"/>
      <c r="Y1628" s="13"/>
      <c r="Z1628" s="13"/>
      <c r="AA1628" s="13"/>
      <c r="AB1628" s="13"/>
      <c r="AC1628" s="13"/>
      <c r="AD1628" s="13"/>
      <c r="AE1628" s="13"/>
      <c r="AT1628" s="244" t="s">
        <v>220</v>
      </c>
      <c r="AU1628" s="244" t="s">
        <v>81</v>
      </c>
      <c r="AV1628" s="13" t="s">
        <v>79</v>
      </c>
      <c r="AW1628" s="13" t="s">
        <v>32</v>
      </c>
      <c r="AX1628" s="13" t="s">
        <v>71</v>
      </c>
      <c r="AY1628" s="244" t="s">
        <v>209</v>
      </c>
    </row>
    <row r="1629" s="13" customFormat="1">
      <c r="A1629" s="13"/>
      <c r="B1629" s="234"/>
      <c r="C1629" s="235"/>
      <c r="D1629" s="236" t="s">
        <v>220</v>
      </c>
      <c r="E1629" s="237" t="s">
        <v>19</v>
      </c>
      <c r="F1629" s="238" t="s">
        <v>4761</v>
      </c>
      <c r="G1629" s="235"/>
      <c r="H1629" s="237" t="s">
        <v>19</v>
      </c>
      <c r="I1629" s="239"/>
      <c r="J1629" s="235"/>
      <c r="K1629" s="235"/>
      <c r="L1629" s="240"/>
      <c r="M1629" s="241"/>
      <c r="N1629" s="242"/>
      <c r="O1629" s="242"/>
      <c r="P1629" s="242"/>
      <c r="Q1629" s="242"/>
      <c r="R1629" s="242"/>
      <c r="S1629" s="242"/>
      <c r="T1629" s="243"/>
      <c r="U1629" s="13"/>
      <c r="V1629" s="13"/>
      <c r="W1629" s="13"/>
      <c r="X1629" s="13"/>
      <c r="Y1629" s="13"/>
      <c r="Z1629" s="13"/>
      <c r="AA1629" s="13"/>
      <c r="AB1629" s="13"/>
      <c r="AC1629" s="13"/>
      <c r="AD1629" s="13"/>
      <c r="AE1629" s="13"/>
      <c r="AT1629" s="244" t="s">
        <v>220</v>
      </c>
      <c r="AU1629" s="244" t="s">
        <v>81</v>
      </c>
      <c r="AV1629" s="13" t="s">
        <v>79</v>
      </c>
      <c r="AW1629" s="13" t="s">
        <v>32</v>
      </c>
      <c r="AX1629" s="13" t="s">
        <v>71</v>
      </c>
      <c r="AY1629" s="244" t="s">
        <v>209</v>
      </c>
    </row>
    <row r="1630" s="13" customFormat="1">
      <c r="A1630" s="13"/>
      <c r="B1630" s="234"/>
      <c r="C1630" s="235"/>
      <c r="D1630" s="236" t="s">
        <v>220</v>
      </c>
      <c r="E1630" s="237" t="s">
        <v>19</v>
      </c>
      <c r="F1630" s="238" t="s">
        <v>4762</v>
      </c>
      <c r="G1630" s="235"/>
      <c r="H1630" s="237" t="s">
        <v>19</v>
      </c>
      <c r="I1630" s="239"/>
      <c r="J1630" s="235"/>
      <c r="K1630" s="235"/>
      <c r="L1630" s="240"/>
      <c r="M1630" s="241"/>
      <c r="N1630" s="242"/>
      <c r="O1630" s="242"/>
      <c r="P1630" s="242"/>
      <c r="Q1630" s="242"/>
      <c r="R1630" s="242"/>
      <c r="S1630" s="242"/>
      <c r="T1630" s="243"/>
      <c r="U1630" s="13"/>
      <c r="V1630" s="13"/>
      <c r="W1630" s="13"/>
      <c r="X1630" s="13"/>
      <c r="Y1630" s="13"/>
      <c r="Z1630" s="13"/>
      <c r="AA1630" s="13"/>
      <c r="AB1630" s="13"/>
      <c r="AC1630" s="13"/>
      <c r="AD1630" s="13"/>
      <c r="AE1630" s="13"/>
      <c r="AT1630" s="244" t="s">
        <v>220</v>
      </c>
      <c r="AU1630" s="244" t="s">
        <v>81</v>
      </c>
      <c r="AV1630" s="13" t="s">
        <v>79</v>
      </c>
      <c r="AW1630" s="13" t="s">
        <v>32</v>
      </c>
      <c r="AX1630" s="13" t="s">
        <v>71</v>
      </c>
      <c r="AY1630" s="244" t="s">
        <v>209</v>
      </c>
    </row>
    <row r="1631" s="13" customFormat="1">
      <c r="A1631" s="13"/>
      <c r="B1631" s="234"/>
      <c r="C1631" s="235"/>
      <c r="D1631" s="236" t="s">
        <v>220</v>
      </c>
      <c r="E1631" s="237" t="s">
        <v>19</v>
      </c>
      <c r="F1631" s="238" t="s">
        <v>4763</v>
      </c>
      <c r="G1631" s="235"/>
      <c r="H1631" s="237" t="s">
        <v>19</v>
      </c>
      <c r="I1631" s="239"/>
      <c r="J1631" s="235"/>
      <c r="K1631" s="235"/>
      <c r="L1631" s="240"/>
      <c r="M1631" s="241"/>
      <c r="N1631" s="242"/>
      <c r="O1631" s="242"/>
      <c r="P1631" s="242"/>
      <c r="Q1631" s="242"/>
      <c r="R1631" s="242"/>
      <c r="S1631" s="242"/>
      <c r="T1631" s="243"/>
      <c r="U1631" s="13"/>
      <c r="V1631" s="13"/>
      <c r="W1631" s="13"/>
      <c r="X1631" s="13"/>
      <c r="Y1631" s="13"/>
      <c r="Z1631" s="13"/>
      <c r="AA1631" s="13"/>
      <c r="AB1631" s="13"/>
      <c r="AC1631" s="13"/>
      <c r="AD1631" s="13"/>
      <c r="AE1631" s="13"/>
      <c r="AT1631" s="244" t="s">
        <v>220</v>
      </c>
      <c r="AU1631" s="244" t="s">
        <v>81</v>
      </c>
      <c r="AV1631" s="13" t="s">
        <v>79</v>
      </c>
      <c r="AW1631" s="13" t="s">
        <v>32</v>
      </c>
      <c r="AX1631" s="13" t="s">
        <v>71</v>
      </c>
      <c r="AY1631" s="244" t="s">
        <v>209</v>
      </c>
    </row>
    <row r="1632" s="13" customFormat="1">
      <c r="A1632" s="13"/>
      <c r="B1632" s="234"/>
      <c r="C1632" s="235"/>
      <c r="D1632" s="236" t="s">
        <v>220</v>
      </c>
      <c r="E1632" s="237" t="s">
        <v>19</v>
      </c>
      <c r="F1632" s="238" t="s">
        <v>4764</v>
      </c>
      <c r="G1632" s="235"/>
      <c r="H1632" s="237" t="s">
        <v>19</v>
      </c>
      <c r="I1632" s="239"/>
      <c r="J1632" s="235"/>
      <c r="K1632" s="235"/>
      <c r="L1632" s="240"/>
      <c r="M1632" s="241"/>
      <c r="N1632" s="242"/>
      <c r="O1632" s="242"/>
      <c r="P1632" s="242"/>
      <c r="Q1632" s="242"/>
      <c r="R1632" s="242"/>
      <c r="S1632" s="242"/>
      <c r="T1632" s="243"/>
      <c r="U1632" s="13"/>
      <c r="V1632" s="13"/>
      <c r="W1632" s="13"/>
      <c r="X1632" s="13"/>
      <c r="Y1632" s="13"/>
      <c r="Z1632" s="13"/>
      <c r="AA1632" s="13"/>
      <c r="AB1632" s="13"/>
      <c r="AC1632" s="13"/>
      <c r="AD1632" s="13"/>
      <c r="AE1632" s="13"/>
      <c r="AT1632" s="244" t="s">
        <v>220</v>
      </c>
      <c r="AU1632" s="244" t="s">
        <v>81</v>
      </c>
      <c r="AV1632" s="13" t="s">
        <v>79</v>
      </c>
      <c r="AW1632" s="13" t="s">
        <v>32</v>
      </c>
      <c r="AX1632" s="13" t="s">
        <v>71</v>
      </c>
      <c r="AY1632" s="244" t="s">
        <v>209</v>
      </c>
    </row>
    <row r="1633" s="2" customFormat="1" ht="16.5" customHeight="1">
      <c r="A1633" s="41"/>
      <c r="B1633" s="42"/>
      <c r="C1633" s="216" t="s">
        <v>4765</v>
      </c>
      <c r="D1633" s="216" t="s">
        <v>211</v>
      </c>
      <c r="E1633" s="217" t="s">
        <v>4766</v>
      </c>
      <c r="F1633" s="218" t="s">
        <v>4767</v>
      </c>
      <c r="G1633" s="219" t="s">
        <v>731</v>
      </c>
      <c r="H1633" s="220">
        <v>1</v>
      </c>
      <c r="I1633" s="221"/>
      <c r="J1633" s="222">
        <f>ROUND(I1633*H1633,2)</f>
        <v>0</v>
      </c>
      <c r="K1633" s="218" t="s">
        <v>19</v>
      </c>
      <c r="L1633" s="47"/>
      <c r="M1633" s="223" t="s">
        <v>19</v>
      </c>
      <c r="N1633" s="224" t="s">
        <v>42</v>
      </c>
      <c r="O1633" s="87"/>
      <c r="P1633" s="225">
        <f>O1633*H1633</f>
        <v>0</v>
      </c>
      <c r="Q1633" s="225">
        <v>0</v>
      </c>
      <c r="R1633" s="225">
        <f>Q1633*H1633</f>
        <v>0</v>
      </c>
      <c r="S1633" s="225">
        <v>0</v>
      </c>
      <c r="T1633" s="226">
        <f>S1633*H1633</f>
        <v>0</v>
      </c>
      <c r="U1633" s="41"/>
      <c r="V1633" s="41"/>
      <c r="W1633" s="41"/>
      <c r="X1633" s="41"/>
      <c r="Y1633" s="41"/>
      <c r="Z1633" s="41"/>
      <c r="AA1633" s="41"/>
      <c r="AB1633" s="41"/>
      <c r="AC1633" s="41"/>
      <c r="AD1633" s="41"/>
      <c r="AE1633" s="41"/>
      <c r="AR1633" s="227" t="s">
        <v>4744</v>
      </c>
      <c r="AT1633" s="227" t="s">
        <v>211</v>
      </c>
      <c r="AU1633" s="227" t="s">
        <v>81</v>
      </c>
      <c r="AY1633" s="20" t="s">
        <v>209</v>
      </c>
      <c r="BE1633" s="228">
        <f>IF(N1633="základní",J1633,0)</f>
        <v>0</v>
      </c>
      <c r="BF1633" s="228">
        <f>IF(N1633="snížená",J1633,0)</f>
        <v>0</v>
      </c>
      <c r="BG1633" s="228">
        <f>IF(N1633="zákl. přenesená",J1633,0)</f>
        <v>0</v>
      </c>
      <c r="BH1633" s="228">
        <f>IF(N1633="sníž. přenesená",J1633,0)</f>
        <v>0</v>
      </c>
      <c r="BI1633" s="228">
        <f>IF(N1633="nulová",J1633,0)</f>
        <v>0</v>
      </c>
      <c r="BJ1633" s="20" t="s">
        <v>79</v>
      </c>
      <c r="BK1633" s="228">
        <f>ROUND(I1633*H1633,2)</f>
        <v>0</v>
      </c>
      <c r="BL1633" s="20" t="s">
        <v>4744</v>
      </c>
      <c r="BM1633" s="227" t="s">
        <v>4768</v>
      </c>
    </row>
    <row r="1634" s="14" customFormat="1">
      <c r="A1634" s="14"/>
      <c r="B1634" s="245"/>
      <c r="C1634" s="246"/>
      <c r="D1634" s="236" t="s">
        <v>220</v>
      </c>
      <c r="E1634" s="247" t="s">
        <v>19</v>
      </c>
      <c r="F1634" s="248" t="s">
        <v>79</v>
      </c>
      <c r="G1634" s="246"/>
      <c r="H1634" s="249">
        <v>1</v>
      </c>
      <c r="I1634" s="250"/>
      <c r="J1634" s="246"/>
      <c r="K1634" s="246"/>
      <c r="L1634" s="251"/>
      <c r="M1634" s="252"/>
      <c r="N1634" s="253"/>
      <c r="O1634" s="253"/>
      <c r="P1634" s="253"/>
      <c r="Q1634" s="253"/>
      <c r="R1634" s="253"/>
      <c r="S1634" s="253"/>
      <c r="T1634" s="254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T1634" s="255" t="s">
        <v>220</v>
      </c>
      <c r="AU1634" s="255" t="s">
        <v>81</v>
      </c>
      <c r="AV1634" s="14" t="s">
        <v>81</v>
      </c>
      <c r="AW1634" s="14" t="s">
        <v>32</v>
      </c>
      <c r="AX1634" s="14" t="s">
        <v>79</v>
      </c>
      <c r="AY1634" s="255" t="s">
        <v>209</v>
      </c>
    </row>
    <row r="1635" s="13" customFormat="1">
      <c r="A1635" s="13"/>
      <c r="B1635" s="234"/>
      <c r="C1635" s="235"/>
      <c r="D1635" s="236" t="s">
        <v>220</v>
      </c>
      <c r="E1635" s="237" t="s">
        <v>19</v>
      </c>
      <c r="F1635" s="238" t="s">
        <v>4756</v>
      </c>
      <c r="G1635" s="235"/>
      <c r="H1635" s="237" t="s">
        <v>19</v>
      </c>
      <c r="I1635" s="239"/>
      <c r="J1635" s="235"/>
      <c r="K1635" s="235"/>
      <c r="L1635" s="240"/>
      <c r="M1635" s="241"/>
      <c r="N1635" s="242"/>
      <c r="O1635" s="242"/>
      <c r="P1635" s="242"/>
      <c r="Q1635" s="242"/>
      <c r="R1635" s="242"/>
      <c r="S1635" s="242"/>
      <c r="T1635" s="243"/>
      <c r="U1635" s="13"/>
      <c r="V1635" s="13"/>
      <c r="W1635" s="13"/>
      <c r="X1635" s="13"/>
      <c r="Y1635" s="13"/>
      <c r="Z1635" s="13"/>
      <c r="AA1635" s="13"/>
      <c r="AB1635" s="13"/>
      <c r="AC1635" s="13"/>
      <c r="AD1635" s="13"/>
      <c r="AE1635" s="13"/>
      <c r="AT1635" s="244" t="s">
        <v>220</v>
      </c>
      <c r="AU1635" s="244" t="s">
        <v>81</v>
      </c>
      <c r="AV1635" s="13" t="s">
        <v>79</v>
      </c>
      <c r="AW1635" s="13" t="s">
        <v>32</v>
      </c>
      <c r="AX1635" s="13" t="s">
        <v>71</v>
      </c>
      <c r="AY1635" s="244" t="s">
        <v>209</v>
      </c>
    </row>
    <row r="1636" s="13" customFormat="1">
      <c r="A1636" s="13"/>
      <c r="B1636" s="234"/>
      <c r="C1636" s="235"/>
      <c r="D1636" s="236" t="s">
        <v>220</v>
      </c>
      <c r="E1636" s="237" t="s">
        <v>19</v>
      </c>
      <c r="F1636" s="238" t="s">
        <v>4769</v>
      </c>
      <c r="G1636" s="235"/>
      <c r="H1636" s="237" t="s">
        <v>19</v>
      </c>
      <c r="I1636" s="239"/>
      <c r="J1636" s="235"/>
      <c r="K1636" s="235"/>
      <c r="L1636" s="240"/>
      <c r="M1636" s="241"/>
      <c r="N1636" s="242"/>
      <c r="O1636" s="242"/>
      <c r="P1636" s="242"/>
      <c r="Q1636" s="242"/>
      <c r="R1636" s="242"/>
      <c r="S1636" s="242"/>
      <c r="T1636" s="243"/>
      <c r="U1636" s="13"/>
      <c r="V1636" s="13"/>
      <c r="W1636" s="13"/>
      <c r="X1636" s="13"/>
      <c r="Y1636" s="13"/>
      <c r="Z1636" s="13"/>
      <c r="AA1636" s="13"/>
      <c r="AB1636" s="13"/>
      <c r="AC1636" s="13"/>
      <c r="AD1636" s="13"/>
      <c r="AE1636" s="13"/>
      <c r="AT1636" s="244" t="s">
        <v>220</v>
      </c>
      <c r="AU1636" s="244" t="s">
        <v>81</v>
      </c>
      <c r="AV1636" s="13" t="s">
        <v>79</v>
      </c>
      <c r="AW1636" s="13" t="s">
        <v>32</v>
      </c>
      <c r="AX1636" s="13" t="s">
        <v>71</v>
      </c>
      <c r="AY1636" s="244" t="s">
        <v>209</v>
      </c>
    </row>
    <row r="1637" s="13" customFormat="1">
      <c r="A1637" s="13"/>
      <c r="B1637" s="234"/>
      <c r="C1637" s="235"/>
      <c r="D1637" s="236" t="s">
        <v>220</v>
      </c>
      <c r="E1637" s="237" t="s">
        <v>19</v>
      </c>
      <c r="F1637" s="238" t="s">
        <v>4770</v>
      </c>
      <c r="G1637" s="235"/>
      <c r="H1637" s="237" t="s">
        <v>19</v>
      </c>
      <c r="I1637" s="239"/>
      <c r="J1637" s="235"/>
      <c r="K1637" s="235"/>
      <c r="L1637" s="240"/>
      <c r="M1637" s="241"/>
      <c r="N1637" s="242"/>
      <c r="O1637" s="242"/>
      <c r="P1637" s="242"/>
      <c r="Q1637" s="242"/>
      <c r="R1637" s="242"/>
      <c r="S1637" s="242"/>
      <c r="T1637" s="243"/>
      <c r="U1637" s="13"/>
      <c r="V1637" s="13"/>
      <c r="W1637" s="13"/>
      <c r="X1637" s="13"/>
      <c r="Y1637" s="13"/>
      <c r="Z1637" s="13"/>
      <c r="AA1637" s="13"/>
      <c r="AB1637" s="13"/>
      <c r="AC1637" s="13"/>
      <c r="AD1637" s="13"/>
      <c r="AE1637" s="13"/>
      <c r="AT1637" s="244" t="s">
        <v>220</v>
      </c>
      <c r="AU1637" s="244" t="s">
        <v>81</v>
      </c>
      <c r="AV1637" s="13" t="s">
        <v>79</v>
      </c>
      <c r="AW1637" s="13" t="s">
        <v>32</v>
      </c>
      <c r="AX1637" s="13" t="s">
        <v>71</v>
      </c>
      <c r="AY1637" s="244" t="s">
        <v>209</v>
      </c>
    </row>
    <row r="1638" s="13" customFormat="1">
      <c r="A1638" s="13"/>
      <c r="B1638" s="234"/>
      <c r="C1638" s="235"/>
      <c r="D1638" s="236" t="s">
        <v>220</v>
      </c>
      <c r="E1638" s="237" t="s">
        <v>19</v>
      </c>
      <c r="F1638" s="238" t="s">
        <v>4771</v>
      </c>
      <c r="G1638" s="235"/>
      <c r="H1638" s="237" t="s">
        <v>19</v>
      </c>
      <c r="I1638" s="239"/>
      <c r="J1638" s="235"/>
      <c r="K1638" s="235"/>
      <c r="L1638" s="240"/>
      <c r="M1638" s="241"/>
      <c r="N1638" s="242"/>
      <c r="O1638" s="242"/>
      <c r="P1638" s="242"/>
      <c r="Q1638" s="242"/>
      <c r="R1638" s="242"/>
      <c r="S1638" s="242"/>
      <c r="T1638" s="243"/>
      <c r="U1638" s="13"/>
      <c r="V1638" s="13"/>
      <c r="W1638" s="13"/>
      <c r="X1638" s="13"/>
      <c r="Y1638" s="13"/>
      <c r="Z1638" s="13"/>
      <c r="AA1638" s="13"/>
      <c r="AB1638" s="13"/>
      <c r="AC1638" s="13"/>
      <c r="AD1638" s="13"/>
      <c r="AE1638" s="13"/>
      <c r="AT1638" s="244" t="s">
        <v>220</v>
      </c>
      <c r="AU1638" s="244" t="s">
        <v>81</v>
      </c>
      <c r="AV1638" s="13" t="s">
        <v>79</v>
      </c>
      <c r="AW1638" s="13" t="s">
        <v>32</v>
      </c>
      <c r="AX1638" s="13" t="s">
        <v>71</v>
      </c>
      <c r="AY1638" s="244" t="s">
        <v>209</v>
      </c>
    </row>
    <row r="1639" s="2" customFormat="1" ht="16.5" customHeight="1">
      <c r="A1639" s="41"/>
      <c r="B1639" s="42"/>
      <c r="C1639" s="216" t="s">
        <v>4772</v>
      </c>
      <c r="D1639" s="216" t="s">
        <v>211</v>
      </c>
      <c r="E1639" s="217" t="s">
        <v>4773</v>
      </c>
      <c r="F1639" s="218" t="s">
        <v>4774</v>
      </c>
      <c r="G1639" s="219" t="s">
        <v>731</v>
      </c>
      <c r="H1639" s="220">
        <v>1</v>
      </c>
      <c r="I1639" s="221"/>
      <c r="J1639" s="222">
        <f>ROUND(I1639*H1639,2)</f>
        <v>0</v>
      </c>
      <c r="K1639" s="218" t="s">
        <v>19</v>
      </c>
      <c r="L1639" s="47"/>
      <c r="M1639" s="223" t="s">
        <v>19</v>
      </c>
      <c r="N1639" s="224" t="s">
        <v>42</v>
      </c>
      <c r="O1639" s="87"/>
      <c r="P1639" s="225">
        <f>O1639*H1639</f>
        <v>0</v>
      </c>
      <c r="Q1639" s="225">
        <v>0</v>
      </c>
      <c r="R1639" s="225">
        <f>Q1639*H1639</f>
        <v>0</v>
      </c>
      <c r="S1639" s="225">
        <v>0</v>
      </c>
      <c r="T1639" s="226">
        <f>S1639*H1639</f>
        <v>0</v>
      </c>
      <c r="U1639" s="41"/>
      <c r="V1639" s="41"/>
      <c r="W1639" s="41"/>
      <c r="X1639" s="41"/>
      <c r="Y1639" s="41"/>
      <c r="Z1639" s="41"/>
      <c r="AA1639" s="41"/>
      <c r="AB1639" s="41"/>
      <c r="AC1639" s="41"/>
      <c r="AD1639" s="41"/>
      <c r="AE1639" s="41"/>
      <c r="AR1639" s="227" t="s">
        <v>4744</v>
      </c>
      <c r="AT1639" s="227" t="s">
        <v>211</v>
      </c>
      <c r="AU1639" s="227" t="s">
        <v>81</v>
      </c>
      <c r="AY1639" s="20" t="s">
        <v>209</v>
      </c>
      <c r="BE1639" s="228">
        <f>IF(N1639="základní",J1639,0)</f>
        <v>0</v>
      </c>
      <c r="BF1639" s="228">
        <f>IF(N1639="snížená",J1639,0)</f>
        <v>0</v>
      </c>
      <c r="BG1639" s="228">
        <f>IF(N1639="zákl. přenesená",J1639,0)</f>
        <v>0</v>
      </c>
      <c r="BH1639" s="228">
        <f>IF(N1639="sníž. přenesená",J1639,0)</f>
        <v>0</v>
      </c>
      <c r="BI1639" s="228">
        <f>IF(N1639="nulová",J1639,0)</f>
        <v>0</v>
      </c>
      <c r="BJ1639" s="20" t="s">
        <v>79</v>
      </c>
      <c r="BK1639" s="228">
        <f>ROUND(I1639*H1639,2)</f>
        <v>0</v>
      </c>
      <c r="BL1639" s="20" t="s">
        <v>4744</v>
      </c>
      <c r="BM1639" s="227" t="s">
        <v>4775</v>
      </c>
    </row>
    <row r="1640" s="14" customFormat="1">
      <c r="A1640" s="14"/>
      <c r="B1640" s="245"/>
      <c r="C1640" s="246"/>
      <c r="D1640" s="236" t="s">
        <v>220</v>
      </c>
      <c r="E1640" s="247" t="s">
        <v>19</v>
      </c>
      <c r="F1640" s="248" t="s">
        <v>79</v>
      </c>
      <c r="G1640" s="246"/>
      <c r="H1640" s="249">
        <v>1</v>
      </c>
      <c r="I1640" s="250"/>
      <c r="J1640" s="246"/>
      <c r="K1640" s="246"/>
      <c r="L1640" s="251"/>
      <c r="M1640" s="252"/>
      <c r="N1640" s="253"/>
      <c r="O1640" s="253"/>
      <c r="P1640" s="253"/>
      <c r="Q1640" s="253"/>
      <c r="R1640" s="253"/>
      <c r="S1640" s="253"/>
      <c r="T1640" s="254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T1640" s="255" t="s">
        <v>220</v>
      </c>
      <c r="AU1640" s="255" t="s">
        <v>81</v>
      </c>
      <c r="AV1640" s="14" t="s">
        <v>81</v>
      </c>
      <c r="AW1640" s="14" t="s">
        <v>32</v>
      </c>
      <c r="AX1640" s="14" t="s">
        <v>79</v>
      </c>
      <c r="AY1640" s="255" t="s">
        <v>209</v>
      </c>
    </row>
    <row r="1641" s="13" customFormat="1">
      <c r="A1641" s="13"/>
      <c r="B1641" s="234"/>
      <c r="C1641" s="235"/>
      <c r="D1641" s="236" t="s">
        <v>220</v>
      </c>
      <c r="E1641" s="237" t="s">
        <v>19</v>
      </c>
      <c r="F1641" s="238" t="s">
        <v>4756</v>
      </c>
      <c r="G1641" s="235"/>
      <c r="H1641" s="237" t="s">
        <v>19</v>
      </c>
      <c r="I1641" s="239"/>
      <c r="J1641" s="235"/>
      <c r="K1641" s="235"/>
      <c r="L1641" s="240"/>
      <c r="M1641" s="241"/>
      <c r="N1641" s="242"/>
      <c r="O1641" s="242"/>
      <c r="P1641" s="242"/>
      <c r="Q1641" s="242"/>
      <c r="R1641" s="242"/>
      <c r="S1641" s="242"/>
      <c r="T1641" s="243"/>
      <c r="U1641" s="13"/>
      <c r="V1641" s="13"/>
      <c r="W1641" s="13"/>
      <c r="X1641" s="13"/>
      <c r="Y1641" s="13"/>
      <c r="Z1641" s="13"/>
      <c r="AA1641" s="13"/>
      <c r="AB1641" s="13"/>
      <c r="AC1641" s="13"/>
      <c r="AD1641" s="13"/>
      <c r="AE1641" s="13"/>
      <c r="AT1641" s="244" t="s">
        <v>220</v>
      </c>
      <c r="AU1641" s="244" t="s">
        <v>81</v>
      </c>
      <c r="AV1641" s="13" t="s">
        <v>79</v>
      </c>
      <c r="AW1641" s="13" t="s">
        <v>32</v>
      </c>
      <c r="AX1641" s="13" t="s">
        <v>71</v>
      </c>
      <c r="AY1641" s="244" t="s">
        <v>209</v>
      </c>
    </row>
    <row r="1642" s="13" customFormat="1">
      <c r="A1642" s="13"/>
      <c r="B1642" s="234"/>
      <c r="C1642" s="235"/>
      <c r="D1642" s="236" t="s">
        <v>220</v>
      </c>
      <c r="E1642" s="237" t="s">
        <v>19</v>
      </c>
      <c r="F1642" s="238" t="s">
        <v>4776</v>
      </c>
      <c r="G1642" s="235"/>
      <c r="H1642" s="237" t="s">
        <v>19</v>
      </c>
      <c r="I1642" s="239"/>
      <c r="J1642" s="235"/>
      <c r="K1642" s="235"/>
      <c r="L1642" s="240"/>
      <c r="M1642" s="241"/>
      <c r="N1642" s="242"/>
      <c r="O1642" s="242"/>
      <c r="P1642" s="242"/>
      <c r="Q1642" s="242"/>
      <c r="R1642" s="242"/>
      <c r="S1642" s="242"/>
      <c r="T1642" s="243"/>
      <c r="U1642" s="13"/>
      <c r="V1642" s="13"/>
      <c r="W1642" s="13"/>
      <c r="X1642" s="13"/>
      <c r="Y1642" s="13"/>
      <c r="Z1642" s="13"/>
      <c r="AA1642" s="13"/>
      <c r="AB1642" s="13"/>
      <c r="AC1642" s="13"/>
      <c r="AD1642" s="13"/>
      <c r="AE1642" s="13"/>
      <c r="AT1642" s="244" t="s">
        <v>220</v>
      </c>
      <c r="AU1642" s="244" t="s">
        <v>81</v>
      </c>
      <c r="AV1642" s="13" t="s">
        <v>79</v>
      </c>
      <c r="AW1642" s="13" t="s">
        <v>32</v>
      </c>
      <c r="AX1642" s="13" t="s">
        <v>71</v>
      </c>
      <c r="AY1642" s="244" t="s">
        <v>209</v>
      </c>
    </row>
    <row r="1643" s="13" customFormat="1">
      <c r="A1643" s="13"/>
      <c r="B1643" s="234"/>
      <c r="C1643" s="235"/>
      <c r="D1643" s="236" t="s">
        <v>220</v>
      </c>
      <c r="E1643" s="237" t="s">
        <v>19</v>
      </c>
      <c r="F1643" s="238" t="s">
        <v>4777</v>
      </c>
      <c r="G1643" s="235"/>
      <c r="H1643" s="237" t="s">
        <v>19</v>
      </c>
      <c r="I1643" s="239"/>
      <c r="J1643" s="235"/>
      <c r="K1643" s="235"/>
      <c r="L1643" s="240"/>
      <c r="M1643" s="241"/>
      <c r="N1643" s="242"/>
      <c r="O1643" s="242"/>
      <c r="P1643" s="242"/>
      <c r="Q1643" s="242"/>
      <c r="R1643" s="242"/>
      <c r="S1643" s="242"/>
      <c r="T1643" s="243"/>
      <c r="U1643" s="13"/>
      <c r="V1643" s="13"/>
      <c r="W1643" s="13"/>
      <c r="X1643" s="13"/>
      <c r="Y1643" s="13"/>
      <c r="Z1643" s="13"/>
      <c r="AA1643" s="13"/>
      <c r="AB1643" s="13"/>
      <c r="AC1643" s="13"/>
      <c r="AD1643" s="13"/>
      <c r="AE1643" s="13"/>
      <c r="AT1643" s="244" t="s">
        <v>220</v>
      </c>
      <c r="AU1643" s="244" t="s">
        <v>81</v>
      </c>
      <c r="AV1643" s="13" t="s">
        <v>79</v>
      </c>
      <c r="AW1643" s="13" t="s">
        <v>32</v>
      </c>
      <c r="AX1643" s="13" t="s">
        <v>71</v>
      </c>
      <c r="AY1643" s="244" t="s">
        <v>209</v>
      </c>
    </row>
    <row r="1644" s="13" customFormat="1">
      <c r="A1644" s="13"/>
      <c r="B1644" s="234"/>
      <c r="C1644" s="235"/>
      <c r="D1644" s="236" t="s">
        <v>220</v>
      </c>
      <c r="E1644" s="237" t="s">
        <v>19</v>
      </c>
      <c r="F1644" s="238" t="s">
        <v>4778</v>
      </c>
      <c r="G1644" s="235"/>
      <c r="H1644" s="237" t="s">
        <v>19</v>
      </c>
      <c r="I1644" s="239"/>
      <c r="J1644" s="235"/>
      <c r="K1644" s="235"/>
      <c r="L1644" s="240"/>
      <c r="M1644" s="241"/>
      <c r="N1644" s="242"/>
      <c r="O1644" s="242"/>
      <c r="P1644" s="242"/>
      <c r="Q1644" s="242"/>
      <c r="R1644" s="242"/>
      <c r="S1644" s="242"/>
      <c r="T1644" s="243"/>
      <c r="U1644" s="13"/>
      <c r="V1644" s="13"/>
      <c r="W1644" s="13"/>
      <c r="X1644" s="13"/>
      <c r="Y1644" s="13"/>
      <c r="Z1644" s="13"/>
      <c r="AA1644" s="13"/>
      <c r="AB1644" s="13"/>
      <c r="AC1644" s="13"/>
      <c r="AD1644" s="13"/>
      <c r="AE1644" s="13"/>
      <c r="AT1644" s="244" t="s">
        <v>220</v>
      </c>
      <c r="AU1644" s="244" t="s">
        <v>81</v>
      </c>
      <c r="AV1644" s="13" t="s">
        <v>79</v>
      </c>
      <c r="AW1644" s="13" t="s">
        <v>32</v>
      </c>
      <c r="AX1644" s="13" t="s">
        <v>71</v>
      </c>
      <c r="AY1644" s="244" t="s">
        <v>209</v>
      </c>
    </row>
    <row r="1645" s="13" customFormat="1">
      <c r="A1645" s="13"/>
      <c r="B1645" s="234"/>
      <c r="C1645" s="235"/>
      <c r="D1645" s="236" t="s">
        <v>220</v>
      </c>
      <c r="E1645" s="237" t="s">
        <v>19</v>
      </c>
      <c r="F1645" s="238" t="s">
        <v>4779</v>
      </c>
      <c r="G1645" s="235"/>
      <c r="H1645" s="237" t="s">
        <v>19</v>
      </c>
      <c r="I1645" s="239"/>
      <c r="J1645" s="235"/>
      <c r="K1645" s="235"/>
      <c r="L1645" s="240"/>
      <c r="M1645" s="241"/>
      <c r="N1645" s="242"/>
      <c r="O1645" s="242"/>
      <c r="P1645" s="242"/>
      <c r="Q1645" s="242"/>
      <c r="R1645" s="242"/>
      <c r="S1645" s="242"/>
      <c r="T1645" s="243"/>
      <c r="U1645" s="13"/>
      <c r="V1645" s="13"/>
      <c r="W1645" s="13"/>
      <c r="X1645" s="13"/>
      <c r="Y1645" s="13"/>
      <c r="Z1645" s="13"/>
      <c r="AA1645" s="13"/>
      <c r="AB1645" s="13"/>
      <c r="AC1645" s="13"/>
      <c r="AD1645" s="13"/>
      <c r="AE1645" s="13"/>
      <c r="AT1645" s="244" t="s">
        <v>220</v>
      </c>
      <c r="AU1645" s="244" t="s">
        <v>81</v>
      </c>
      <c r="AV1645" s="13" t="s">
        <v>79</v>
      </c>
      <c r="AW1645" s="13" t="s">
        <v>32</v>
      </c>
      <c r="AX1645" s="13" t="s">
        <v>71</v>
      </c>
      <c r="AY1645" s="244" t="s">
        <v>209</v>
      </c>
    </row>
    <row r="1646" s="13" customFormat="1">
      <c r="A1646" s="13"/>
      <c r="B1646" s="234"/>
      <c r="C1646" s="235"/>
      <c r="D1646" s="236" t="s">
        <v>220</v>
      </c>
      <c r="E1646" s="237" t="s">
        <v>19</v>
      </c>
      <c r="F1646" s="238" t="s">
        <v>4760</v>
      </c>
      <c r="G1646" s="235"/>
      <c r="H1646" s="237" t="s">
        <v>19</v>
      </c>
      <c r="I1646" s="239"/>
      <c r="J1646" s="235"/>
      <c r="K1646" s="235"/>
      <c r="L1646" s="240"/>
      <c r="M1646" s="241"/>
      <c r="N1646" s="242"/>
      <c r="O1646" s="242"/>
      <c r="P1646" s="242"/>
      <c r="Q1646" s="242"/>
      <c r="R1646" s="242"/>
      <c r="S1646" s="242"/>
      <c r="T1646" s="243"/>
      <c r="U1646" s="13"/>
      <c r="V1646" s="13"/>
      <c r="W1646" s="13"/>
      <c r="X1646" s="13"/>
      <c r="Y1646" s="13"/>
      <c r="Z1646" s="13"/>
      <c r="AA1646" s="13"/>
      <c r="AB1646" s="13"/>
      <c r="AC1646" s="13"/>
      <c r="AD1646" s="13"/>
      <c r="AE1646" s="13"/>
      <c r="AT1646" s="244" t="s">
        <v>220</v>
      </c>
      <c r="AU1646" s="244" t="s">
        <v>81</v>
      </c>
      <c r="AV1646" s="13" t="s">
        <v>79</v>
      </c>
      <c r="AW1646" s="13" t="s">
        <v>32</v>
      </c>
      <c r="AX1646" s="13" t="s">
        <v>71</v>
      </c>
      <c r="AY1646" s="244" t="s">
        <v>209</v>
      </c>
    </row>
    <row r="1647" s="13" customFormat="1">
      <c r="A1647" s="13"/>
      <c r="B1647" s="234"/>
      <c r="C1647" s="235"/>
      <c r="D1647" s="236" t="s">
        <v>220</v>
      </c>
      <c r="E1647" s="237" t="s">
        <v>19</v>
      </c>
      <c r="F1647" s="238" t="s">
        <v>4780</v>
      </c>
      <c r="G1647" s="235"/>
      <c r="H1647" s="237" t="s">
        <v>19</v>
      </c>
      <c r="I1647" s="239"/>
      <c r="J1647" s="235"/>
      <c r="K1647" s="235"/>
      <c r="L1647" s="240"/>
      <c r="M1647" s="241"/>
      <c r="N1647" s="242"/>
      <c r="O1647" s="242"/>
      <c r="P1647" s="242"/>
      <c r="Q1647" s="242"/>
      <c r="R1647" s="242"/>
      <c r="S1647" s="242"/>
      <c r="T1647" s="243"/>
      <c r="U1647" s="13"/>
      <c r="V1647" s="13"/>
      <c r="W1647" s="13"/>
      <c r="X1647" s="13"/>
      <c r="Y1647" s="13"/>
      <c r="Z1647" s="13"/>
      <c r="AA1647" s="13"/>
      <c r="AB1647" s="13"/>
      <c r="AC1647" s="13"/>
      <c r="AD1647" s="13"/>
      <c r="AE1647" s="13"/>
      <c r="AT1647" s="244" t="s">
        <v>220</v>
      </c>
      <c r="AU1647" s="244" t="s">
        <v>81</v>
      </c>
      <c r="AV1647" s="13" t="s">
        <v>79</v>
      </c>
      <c r="AW1647" s="13" t="s">
        <v>32</v>
      </c>
      <c r="AX1647" s="13" t="s">
        <v>71</v>
      </c>
      <c r="AY1647" s="244" t="s">
        <v>209</v>
      </c>
    </row>
    <row r="1648" s="13" customFormat="1">
      <c r="A1648" s="13"/>
      <c r="B1648" s="234"/>
      <c r="C1648" s="235"/>
      <c r="D1648" s="236" t="s">
        <v>220</v>
      </c>
      <c r="E1648" s="237" t="s">
        <v>19</v>
      </c>
      <c r="F1648" s="238" t="s">
        <v>4759</v>
      </c>
      <c r="G1648" s="235"/>
      <c r="H1648" s="237" t="s">
        <v>19</v>
      </c>
      <c r="I1648" s="239"/>
      <c r="J1648" s="235"/>
      <c r="K1648" s="235"/>
      <c r="L1648" s="240"/>
      <c r="M1648" s="241"/>
      <c r="N1648" s="242"/>
      <c r="O1648" s="242"/>
      <c r="P1648" s="242"/>
      <c r="Q1648" s="242"/>
      <c r="R1648" s="242"/>
      <c r="S1648" s="242"/>
      <c r="T1648" s="243"/>
      <c r="U1648" s="13"/>
      <c r="V1648" s="13"/>
      <c r="W1648" s="13"/>
      <c r="X1648" s="13"/>
      <c r="Y1648" s="13"/>
      <c r="Z1648" s="13"/>
      <c r="AA1648" s="13"/>
      <c r="AB1648" s="13"/>
      <c r="AC1648" s="13"/>
      <c r="AD1648" s="13"/>
      <c r="AE1648" s="13"/>
      <c r="AT1648" s="244" t="s">
        <v>220</v>
      </c>
      <c r="AU1648" s="244" t="s">
        <v>81</v>
      </c>
      <c r="AV1648" s="13" t="s">
        <v>79</v>
      </c>
      <c r="AW1648" s="13" t="s">
        <v>32</v>
      </c>
      <c r="AX1648" s="13" t="s">
        <v>71</v>
      </c>
      <c r="AY1648" s="244" t="s">
        <v>209</v>
      </c>
    </row>
    <row r="1649" s="13" customFormat="1">
      <c r="A1649" s="13"/>
      <c r="B1649" s="234"/>
      <c r="C1649" s="235"/>
      <c r="D1649" s="236" t="s">
        <v>220</v>
      </c>
      <c r="E1649" s="237" t="s">
        <v>19</v>
      </c>
      <c r="F1649" s="238" t="s">
        <v>4781</v>
      </c>
      <c r="G1649" s="235"/>
      <c r="H1649" s="237" t="s">
        <v>19</v>
      </c>
      <c r="I1649" s="239"/>
      <c r="J1649" s="235"/>
      <c r="K1649" s="235"/>
      <c r="L1649" s="240"/>
      <c r="M1649" s="241"/>
      <c r="N1649" s="242"/>
      <c r="O1649" s="242"/>
      <c r="P1649" s="242"/>
      <c r="Q1649" s="242"/>
      <c r="R1649" s="242"/>
      <c r="S1649" s="242"/>
      <c r="T1649" s="243"/>
      <c r="U1649" s="13"/>
      <c r="V1649" s="13"/>
      <c r="W1649" s="13"/>
      <c r="X1649" s="13"/>
      <c r="Y1649" s="13"/>
      <c r="Z1649" s="13"/>
      <c r="AA1649" s="13"/>
      <c r="AB1649" s="13"/>
      <c r="AC1649" s="13"/>
      <c r="AD1649" s="13"/>
      <c r="AE1649" s="13"/>
      <c r="AT1649" s="244" t="s">
        <v>220</v>
      </c>
      <c r="AU1649" s="244" t="s">
        <v>81</v>
      </c>
      <c r="AV1649" s="13" t="s">
        <v>79</v>
      </c>
      <c r="AW1649" s="13" t="s">
        <v>32</v>
      </c>
      <c r="AX1649" s="13" t="s">
        <v>71</v>
      </c>
      <c r="AY1649" s="244" t="s">
        <v>209</v>
      </c>
    </row>
    <row r="1650" s="13" customFormat="1">
      <c r="A1650" s="13"/>
      <c r="B1650" s="234"/>
      <c r="C1650" s="235"/>
      <c r="D1650" s="236" t="s">
        <v>220</v>
      </c>
      <c r="E1650" s="237" t="s">
        <v>19</v>
      </c>
      <c r="F1650" s="238" t="s">
        <v>4782</v>
      </c>
      <c r="G1650" s="235"/>
      <c r="H1650" s="237" t="s">
        <v>19</v>
      </c>
      <c r="I1650" s="239"/>
      <c r="J1650" s="235"/>
      <c r="K1650" s="235"/>
      <c r="L1650" s="240"/>
      <c r="M1650" s="241"/>
      <c r="N1650" s="242"/>
      <c r="O1650" s="242"/>
      <c r="P1650" s="242"/>
      <c r="Q1650" s="242"/>
      <c r="R1650" s="242"/>
      <c r="S1650" s="242"/>
      <c r="T1650" s="243"/>
      <c r="U1650" s="13"/>
      <c r="V1650" s="13"/>
      <c r="W1650" s="13"/>
      <c r="X1650" s="13"/>
      <c r="Y1650" s="13"/>
      <c r="Z1650" s="13"/>
      <c r="AA1650" s="13"/>
      <c r="AB1650" s="13"/>
      <c r="AC1650" s="13"/>
      <c r="AD1650" s="13"/>
      <c r="AE1650" s="13"/>
      <c r="AT1650" s="244" t="s">
        <v>220</v>
      </c>
      <c r="AU1650" s="244" t="s">
        <v>81</v>
      </c>
      <c r="AV1650" s="13" t="s">
        <v>79</v>
      </c>
      <c r="AW1650" s="13" t="s">
        <v>32</v>
      </c>
      <c r="AX1650" s="13" t="s">
        <v>71</v>
      </c>
      <c r="AY1650" s="244" t="s">
        <v>209</v>
      </c>
    </row>
    <row r="1651" s="2" customFormat="1" ht="16.5" customHeight="1">
      <c r="A1651" s="41"/>
      <c r="B1651" s="42"/>
      <c r="C1651" s="216" t="s">
        <v>4783</v>
      </c>
      <c r="D1651" s="216" t="s">
        <v>211</v>
      </c>
      <c r="E1651" s="217" t="s">
        <v>4784</v>
      </c>
      <c r="F1651" s="218" t="s">
        <v>4785</v>
      </c>
      <c r="G1651" s="219" t="s">
        <v>731</v>
      </c>
      <c r="H1651" s="220">
        <v>1</v>
      </c>
      <c r="I1651" s="221"/>
      <c r="J1651" s="222">
        <f>ROUND(I1651*H1651,2)</f>
        <v>0</v>
      </c>
      <c r="K1651" s="218" t="s">
        <v>19</v>
      </c>
      <c r="L1651" s="47"/>
      <c r="M1651" s="293" t="s">
        <v>19</v>
      </c>
      <c r="N1651" s="294" t="s">
        <v>42</v>
      </c>
      <c r="O1651" s="291"/>
      <c r="P1651" s="295">
        <f>O1651*H1651</f>
        <v>0</v>
      </c>
      <c r="Q1651" s="295">
        <v>0</v>
      </c>
      <c r="R1651" s="295">
        <f>Q1651*H1651</f>
        <v>0</v>
      </c>
      <c r="S1651" s="295">
        <v>0</v>
      </c>
      <c r="T1651" s="296">
        <f>S1651*H1651</f>
        <v>0</v>
      </c>
      <c r="U1651" s="41"/>
      <c r="V1651" s="41"/>
      <c r="W1651" s="41"/>
      <c r="X1651" s="41"/>
      <c r="Y1651" s="41"/>
      <c r="Z1651" s="41"/>
      <c r="AA1651" s="41"/>
      <c r="AB1651" s="41"/>
      <c r="AC1651" s="41"/>
      <c r="AD1651" s="41"/>
      <c r="AE1651" s="41"/>
      <c r="AR1651" s="227" t="s">
        <v>4744</v>
      </c>
      <c r="AT1651" s="227" t="s">
        <v>211</v>
      </c>
      <c r="AU1651" s="227" t="s">
        <v>81</v>
      </c>
      <c r="AY1651" s="20" t="s">
        <v>209</v>
      </c>
      <c r="BE1651" s="228">
        <f>IF(N1651="základní",J1651,0)</f>
        <v>0</v>
      </c>
      <c r="BF1651" s="228">
        <f>IF(N1651="snížená",J1651,0)</f>
        <v>0</v>
      </c>
      <c r="BG1651" s="228">
        <f>IF(N1651="zákl. přenesená",J1651,0)</f>
        <v>0</v>
      </c>
      <c r="BH1651" s="228">
        <f>IF(N1651="sníž. přenesená",J1651,0)</f>
        <v>0</v>
      </c>
      <c r="BI1651" s="228">
        <f>IF(N1651="nulová",J1651,0)</f>
        <v>0</v>
      </c>
      <c r="BJ1651" s="20" t="s">
        <v>79</v>
      </c>
      <c r="BK1651" s="228">
        <f>ROUND(I1651*H1651,2)</f>
        <v>0</v>
      </c>
      <c r="BL1651" s="20" t="s">
        <v>4744</v>
      </c>
      <c r="BM1651" s="227" t="s">
        <v>4786</v>
      </c>
    </row>
    <row r="1652" s="2" customFormat="1" ht="6.96" customHeight="1">
      <c r="A1652" s="41"/>
      <c r="B1652" s="62"/>
      <c r="C1652" s="63"/>
      <c r="D1652" s="63"/>
      <c r="E1652" s="63"/>
      <c r="F1652" s="63"/>
      <c r="G1652" s="63"/>
      <c r="H1652" s="63"/>
      <c r="I1652" s="63"/>
      <c r="J1652" s="63"/>
      <c r="K1652" s="63"/>
      <c r="L1652" s="47"/>
      <c r="M1652" s="41"/>
      <c r="O1652" s="41"/>
      <c r="P1652" s="41"/>
      <c r="Q1652" s="41"/>
      <c r="R1652" s="41"/>
      <c r="S1652" s="41"/>
      <c r="T1652" s="41"/>
      <c r="U1652" s="41"/>
      <c r="V1652" s="41"/>
      <c r="W1652" s="41"/>
      <c r="X1652" s="41"/>
      <c r="Y1652" s="41"/>
      <c r="Z1652" s="41"/>
      <c r="AA1652" s="41"/>
      <c r="AB1652" s="41"/>
      <c r="AC1652" s="41"/>
      <c r="AD1652" s="41"/>
      <c r="AE1652" s="41"/>
    </row>
  </sheetData>
  <sheetProtection sheet="1" autoFilter="0" formatColumns="0" formatRows="0" objects="1" scenarios="1" spinCount="100000" saltValue="IxEqBWkC8ufHpBDLfSikJtSS6Ow/XuNdOmcvCrzB6+zGgheUer9X+OehBSgCwq8sgCgHBB6qc3PLuTK1FxIE/Q==" hashValue="M+8V0Vid4mHarptTaMVQnhCOSNnWjattAQ9927bTNurX0Y4UOY+HDe8nY0Saxzh+uiUwTPRrQkjMQ+mDNhGRYw==" algorithmName="SHA-512" password="CC35"/>
  <autoFilter ref="C113:K1651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100:H100"/>
    <mergeCell ref="E104:H104"/>
    <mergeCell ref="E102:H102"/>
    <mergeCell ref="E106:H106"/>
    <mergeCell ref="L2:V2"/>
  </mergeCells>
  <hyperlinks>
    <hyperlink ref="F132" r:id="rId1" display="https://podminky.urs.cz/item/CS_URS_2023_02/115101201"/>
    <hyperlink ref="F137" r:id="rId2" display="https://podminky.urs.cz/item/CS_URS_2023_02/115101301"/>
    <hyperlink ref="F139" r:id="rId3" display="https://podminky.urs.cz/item/CS_URS_2023_02/121151103"/>
    <hyperlink ref="F154" r:id="rId4" display="https://podminky.urs.cz/item/CS_URS_2023_02/131151204"/>
    <hyperlink ref="F161" r:id="rId5" display="https://podminky.urs.cz/item/CS_URS_2023_02/131251204"/>
    <hyperlink ref="F168" r:id="rId6" display="https://podminky.urs.cz/item/CS_URS_2023_02/153112111"/>
    <hyperlink ref="F175" r:id="rId7" display="https://podminky.urs.cz/item/CS_URS_2023_02/153112122"/>
    <hyperlink ref="F186" r:id="rId8" display="https://podminky.urs.cz/item/CS_URS_2023_02/153113112"/>
    <hyperlink ref="F188" r:id="rId9" display="https://podminky.urs.cz/item/CS_URS_2023_02/153116111"/>
    <hyperlink ref="F190" r:id="rId10" display="https://podminky.urs.cz/item/CS_URS_2023_02/153116112"/>
    <hyperlink ref="F199" r:id="rId11" display="https://podminky.urs.cz/item/CS_URS_2023_02/153116113"/>
    <hyperlink ref="F201" r:id="rId12" display="https://podminky.urs.cz/item/CS_URS_2023_02/161151103"/>
    <hyperlink ref="F205" r:id="rId13" display="https://podminky.urs.cz/item/CS_URS_2023_02/162651112"/>
    <hyperlink ref="F220" r:id="rId14" display="https://podminky.urs.cz/item/CS_URS_2023_02/162751117"/>
    <hyperlink ref="F226" r:id="rId15" display="https://podminky.urs.cz/item/CS_URS_2023_02/162751119"/>
    <hyperlink ref="F229" r:id="rId16" display="https://podminky.urs.cz/item/CS_URS_2023_02/167151111"/>
    <hyperlink ref="F239" r:id="rId17" display="https://podminky.urs.cz/item/CS_URS_2023_02/171201231"/>
    <hyperlink ref="F242" r:id="rId18" display="https://podminky.urs.cz/item/CS_URS_2023_02/171251201"/>
    <hyperlink ref="F244" r:id="rId19" display="https://podminky.urs.cz/item/CS_URS_2023_02/174151101"/>
    <hyperlink ref="F256" r:id="rId20" display="https://podminky.urs.cz/item/CS_URS_2023_02/181111111"/>
    <hyperlink ref="F261" r:id="rId21" display="https://podminky.urs.cz/item/CS_URS_2023_02/181351103"/>
    <hyperlink ref="F272" r:id="rId22" display="https://podminky.urs.cz/item/CS_URS_2023_02/181411121"/>
    <hyperlink ref="F281" r:id="rId23" display="https://podminky.urs.cz/item/CS_URS_2023_02/181411123"/>
    <hyperlink ref="F289" r:id="rId24" display="https://podminky.urs.cz/item/CS_URS_2023_02/181911102"/>
    <hyperlink ref="F296" r:id="rId25" display="https://podminky.urs.cz/item/CS_URS_2023_02/181951112"/>
    <hyperlink ref="F304" r:id="rId26" display="https://podminky.urs.cz/item/CS_URS_2023_02/182111111"/>
    <hyperlink ref="F310" r:id="rId27" display="https://podminky.urs.cz/item/CS_URS_2023_02/182111121"/>
    <hyperlink ref="F314" r:id="rId28" display="https://podminky.urs.cz/item/CS_URS_2023_02/182311123"/>
    <hyperlink ref="F320" r:id="rId29" display="https://podminky.urs.cz/item/CS_URS_2023_02/183403114"/>
    <hyperlink ref="F324" r:id="rId30" display="https://podminky.urs.cz/item/CS_URS_2023_02/183403153"/>
    <hyperlink ref="F329" r:id="rId31" display="https://podminky.urs.cz/item/CS_URS_2023_02/183403353"/>
    <hyperlink ref="F332" r:id="rId32" display="https://podminky.urs.cz/item/CS_URS_2023_02/185804312"/>
    <hyperlink ref="F347" r:id="rId33" display="https://podminky.urs.cz/item/CS_URS_2023_02/185851121"/>
    <hyperlink ref="F349" r:id="rId34" display="https://podminky.urs.cz/item/CS_URS_2023_02/185851129"/>
    <hyperlink ref="F364" r:id="rId35" display="https://podminky.urs.cz/item/CS_URS_2023_02/211971110"/>
    <hyperlink ref="F372" r:id="rId36" display="https://podminky.urs.cz/item/CS_URS_2023_02/212752402"/>
    <hyperlink ref="F378" r:id="rId37" display="https://podminky.urs.cz/item/CS_URS_2023_02/213141112"/>
    <hyperlink ref="F387" r:id="rId38" display="https://podminky.urs.cz/item/CS_URS_2023_02/213311162"/>
    <hyperlink ref="F394" r:id="rId39" display="https://podminky.urs.cz/item/CS_URS_2023_02/271532211"/>
    <hyperlink ref="F401" r:id="rId40" display="https://podminky.urs.cz/item/CS_URS_2023_02/271542211"/>
    <hyperlink ref="F410" r:id="rId41" display="https://podminky.urs.cz/item/CS_URS_2023_02/273321511"/>
    <hyperlink ref="F420" r:id="rId42" display="https://podminky.urs.cz/item/CS_URS_2023_02/273351121"/>
    <hyperlink ref="F423" r:id="rId43" display="https://podminky.urs.cz/item/CS_URS_2023_02/273351122"/>
    <hyperlink ref="F425" r:id="rId44" display="https://podminky.urs.cz/item/CS_URS_2023_02/273362021"/>
    <hyperlink ref="F433" r:id="rId45" display="https://podminky.urs.cz/item/CS_URS_2023_02/275322511"/>
    <hyperlink ref="F438" r:id="rId46" display="https://podminky.urs.cz/item/CS_URS_2023_02/275362021"/>
    <hyperlink ref="F443" r:id="rId47" display="https://podminky.urs.cz/item/CS_URS_2023_02/311272031"/>
    <hyperlink ref="F448" r:id="rId48" display="https://podminky.urs.cz/item/CS_URS_2023_02/342351111"/>
    <hyperlink ref="F456" r:id="rId49" display="https://podminky.urs.cz/item/CS_URS_2023_02/342351112"/>
    <hyperlink ref="F458" r:id="rId50" display="https://podminky.urs.cz/item/CS_URS_2023_02/382122122"/>
    <hyperlink ref="F467" r:id="rId51" display="https://podminky.urs.cz/item/CS_URS_2023_02/382122123"/>
    <hyperlink ref="F474" r:id="rId52" display="https://podminky.urs.cz/item/CS_URS_2023_02/382122312"/>
    <hyperlink ref="F485" r:id="rId53" display="https://podminky.urs.cz/item/CS_URS_2023_02/564861011"/>
    <hyperlink ref="F494" r:id="rId54" display="https://podminky.urs.cz/item/CS_URS_2023_02/564871011"/>
    <hyperlink ref="F502" r:id="rId55" display="https://podminky.urs.cz/item/CS_URS_2023_02/596212211"/>
    <hyperlink ref="F512" r:id="rId56" display="https://podminky.urs.cz/item/CS_URS_2023_02/611142001"/>
    <hyperlink ref="F517" r:id="rId57" display="https://podminky.urs.cz/item/CS_URS_2023_02/622142001"/>
    <hyperlink ref="F530" r:id="rId58" display="https://podminky.urs.cz/item/CS_URS_2023_02/622151021"/>
    <hyperlink ref="F535" r:id="rId59" display="https://podminky.urs.cz/item/CS_URS_2023_02/622151031"/>
    <hyperlink ref="F544" r:id="rId60" display="https://podminky.urs.cz/item/CS_URS_2023_02/622211021"/>
    <hyperlink ref="F562" r:id="rId61" display="https://podminky.urs.cz/item/CS_URS_2023_02/622221021"/>
    <hyperlink ref="F569" r:id="rId62" display="https://podminky.urs.cz/item/CS_URS_2023_02/622252001"/>
    <hyperlink ref="F576" r:id="rId63" display="https://podminky.urs.cz/item/CS_URS_2023_02/622252002"/>
    <hyperlink ref="F594" r:id="rId64" display="https://podminky.urs.cz/item/CS_URS_2023_02/622511112"/>
    <hyperlink ref="F599" r:id="rId65" display="https://podminky.urs.cz/item/CS_URS_2023_02/622531022"/>
    <hyperlink ref="F608" r:id="rId66" display="https://podminky.urs.cz/item/CS_URS_2023_02/631311126"/>
    <hyperlink ref="F613" r:id="rId67" display="https://podminky.urs.cz/item/CS_URS_2023_02/631319012"/>
    <hyperlink ref="F615" r:id="rId68" display="https://podminky.urs.cz/item/CS_URS_2023_02/631319211"/>
    <hyperlink ref="F617" r:id="rId69" display="https://podminky.urs.cz/item/CS_URS_2023_02/631351101"/>
    <hyperlink ref="F627" r:id="rId70" display="https://podminky.urs.cz/item/CS_URS_2023_02/631351102"/>
    <hyperlink ref="F629" r:id="rId71" display="https://podminky.urs.cz/item/CS_URS_2023_02/632450122"/>
    <hyperlink ref="F635" r:id="rId72" display="https://podminky.urs.cz/item/CS_URS_2023_02/632481215"/>
    <hyperlink ref="F640" r:id="rId73" display="https://podminky.urs.cz/item/CS_URS_2023_02/633811111"/>
    <hyperlink ref="F650" r:id="rId74" display="https://podminky.urs.cz/item/CS_URS_2023_02/635111215"/>
    <hyperlink ref="F658" r:id="rId75" display="https://podminky.urs.cz/item/CS_URS_2023_02/637211124"/>
    <hyperlink ref="F700" r:id="rId76" display="https://podminky.urs.cz/item/CS_URS_2023_02/895270101"/>
    <hyperlink ref="F706" r:id="rId77" display="https://podminky.urs.cz/item/CS_URS_2023_02/895270131"/>
    <hyperlink ref="F710" r:id="rId78" display="https://podminky.urs.cz/item/CS_URS_2023_02/895270135"/>
    <hyperlink ref="F712" r:id="rId79" display="https://podminky.urs.cz/item/CS_URS_2023_02/895270151"/>
    <hyperlink ref="F714" r:id="rId80" display="https://podminky.urs.cz/item/CS_URS_2023_02/895270201"/>
    <hyperlink ref="F719" r:id="rId81" display="https://podminky.urs.cz/item/CS_URS_2023_02/916131112"/>
    <hyperlink ref="F726" r:id="rId82" display="https://podminky.urs.cz/item/CS_URS_2023_02/916231213"/>
    <hyperlink ref="F734" r:id="rId83" display="https://podminky.urs.cz/item/CS_URS_2023_02/916331112"/>
    <hyperlink ref="F743" r:id="rId84" display="https://podminky.urs.cz/item/CS_URS_2023_02/919726122"/>
    <hyperlink ref="F749" r:id="rId85" display="https://podminky.urs.cz/item/CS_URS_2023_02/933901111"/>
    <hyperlink ref="F755" r:id="rId86" display="https://podminky.urs.cz/item/CS_URS_2023_02/936311111"/>
    <hyperlink ref="F765" r:id="rId87" display="https://podminky.urs.cz/item/CS_URS_2023_02/938901411"/>
    <hyperlink ref="F769" r:id="rId88" display="https://podminky.urs.cz/item/CS_URS_2023_02/946112111"/>
    <hyperlink ref="F771" r:id="rId89" display="https://podminky.urs.cz/item/CS_URS_2023_02/946112211"/>
    <hyperlink ref="F773" r:id="rId90" display="https://podminky.urs.cz/item/CS_URS_2023_02/946112811"/>
    <hyperlink ref="F775" r:id="rId91" display="https://podminky.urs.cz/item/CS_URS_2023_02/949101111"/>
    <hyperlink ref="F780" r:id="rId92" display="https://podminky.urs.cz/item/CS_URS_2023_02/952902611"/>
    <hyperlink ref="F785" r:id="rId93" display="https://podminky.urs.cz/item/CS_URS_2023_02/952903112"/>
    <hyperlink ref="F793" r:id="rId94" display="https://podminky.urs.cz/item/CS_URS_2023_02/985121123"/>
    <hyperlink ref="F807" r:id="rId95" display="https://podminky.urs.cz/item/CS_URS_2023_02/985121911"/>
    <hyperlink ref="F809" r:id="rId96" display="https://podminky.urs.cz/item/CS_URS_2023_02/985131111"/>
    <hyperlink ref="F863" r:id="rId97" display="https://podminky.urs.cz/item/CS_URS_2023_02/985131411"/>
    <hyperlink ref="F886" r:id="rId98" display="https://podminky.urs.cz/item/CS_URS_2023_02/985311314"/>
    <hyperlink ref="F892" r:id="rId99" display="https://podminky.urs.cz/item/CS_URS_2023_02/985311912"/>
    <hyperlink ref="F895" r:id="rId100" display="https://podminky.urs.cz/item/CS_URS_2023_02/985321111"/>
    <hyperlink ref="F900" r:id="rId101" display="https://podminky.urs.cz/item/CS_URS_2023_02/985323111"/>
    <hyperlink ref="F904" r:id="rId102" display="https://podminky.urs.cz/item/CS_URS_2023_02/985323112"/>
    <hyperlink ref="F916" r:id="rId103" display="https://podminky.urs.cz/item/CS_URS_2023_02/985324111"/>
    <hyperlink ref="F969" r:id="rId104" display="https://podminky.urs.cz/item/CS_URS_2023_02/953943211"/>
    <hyperlink ref="F977" r:id="rId105" display="https://podminky.urs.cz/item/CS_URS_2023_02/977151114"/>
    <hyperlink ref="F982" r:id="rId106" display="https://podminky.urs.cz/item/CS_URS_2023_02/977151119"/>
    <hyperlink ref="F987" r:id="rId107" display="https://podminky.urs.cz/item/CS_URS_2023_02/977151124"/>
    <hyperlink ref="F992" r:id="rId108" display="https://podminky.urs.cz/item/CS_URS_2023_02/977151125"/>
    <hyperlink ref="F1006" r:id="rId109" display="https://podminky.urs.cz/item/CS_URS_2023_02/977151127"/>
    <hyperlink ref="F1020" r:id="rId110" display="https://podminky.urs.cz/item/CS_URS_2023_02/997013151"/>
    <hyperlink ref="F1022" r:id="rId111" display="https://podminky.urs.cz/item/CS_URS_2023_02/997013501"/>
    <hyperlink ref="F1024" r:id="rId112" display="https://podminky.urs.cz/item/CS_URS_2023_02/997013509"/>
    <hyperlink ref="F1027" r:id="rId113" display="https://podminky.urs.cz/item/CS_URS_2023_02/997013602"/>
    <hyperlink ref="F1030" r:id="rId114" display="https://podminky.urs.cz/item/CS_URS_2023_02/997013841"/>
    <hyperlink ref="F1034" r:id="rId115" display="https://podminky.urs.cz/item/CS_URS_2023_02/998142251"/>
    <hyperlink ref="F1036" r:id="rId116" display="https://podminky.urs.cz/item/CS_URS_2023_02/998142252"/>
    <hyperlink ref="F1040" r:id="rId117" display="https://podminky.urs.cz/item/CS_URS_2023_02/711111001"/>
    <hyperlink ref="F1053" r:id="rId118" display="https://podminky.urs.cz/item/CS_URS_2023_02/711111053"/>
    <hyperlink ref="F1074" r:id="rId119" display="https://podminky.urs.cz/item/CS_URS_2023_02/711112001"/>
    <hyperlink ref="F1086" r:id="rId120" display="https://podminky.urs.cz/item/CS_URS_2023_02/711112002"/>
    <hyperlink ref="F1094" r:id="rId121" display="https://podminky.urs.cz/item/CS_URS_2023_02/711142559"/>
    <hyperlink ref="F1112" r:id="rId122" display="https://podminky.urs.cz/item/CS_URS_2023_02/711161215"/>
    <hyperlink ref="F1121" r:id="rId123" display="https://podminky.urs.cz/item/CS_URS_2023_02/711191011"/>
    <hyperlink ref="F1154" r:id="rId124" display="https://podminky.urs.cz/item/CS_URS_2023_02/711191101"/>
    <hyperlink ref="F1162" r:id="rId125" display="https://podminky.urs.cz/item/CS_URS_2023_02/711191201"/>
    <hyperlink ref="F1172" r:id="rId126" display="https://podminky.urs.cz/item/CS_URS_2023_02/711192101"/>
    <hyperlink ref="F1188" r:id="rId127" display="https://podminky.urs.cz/item/CS_URS_2023_02/711192201"/>
    <hyperlink ref="F1199" r:id="rId128" display="https://podminky.urs.cz/item/CS_URS_2023_02/711491271"/>
    <hyperlink ref="F1210" r:id="rId129" display="https://podminky.urs.cz/item/CS_URS_2023_02/998711101"/>
    <hyperlink ref="F1213" r:id="rId130" display="https://podminky.urs.cz/item/CS_URS_2023_02/712341559"/>
    <hyperlink ref="F1226" r:id="rId131" display="https://podminky.urs.cz/item/CS_URS_2023_02/712363081"/>
    <hyperlink ref="F1236" r:id="rId132" display="https://podminky.urs.cz/item/CS_URS_2023_02/712363406"/>
    <hyperlink ref="F1246" r:id="rId133" display="https://podminky.urs.cz/item/CS_URS_2023_02/712771001"/>
    <hyperlink ref="F1252" r:id="rId134" display="https://podminky.urs.cz/item/CS_URS_2023_02/712771221"/>
    <hyperlink ref="F1260" r:id="rId135" display="https://podminky.urs.cz/item/CS_URS_2023_02/712771271"/>
    <hyperlink ref="F1268" r:id="rId136" display="https://podminky.urs.cz/item/CS_URS_2023_02/712771401"/>
    <hyperlink ref="F1275" r:id="rId137" display="https://podminky.urs.cz/item/CS_URS_2023_02/712771411"/>
    <hyperlink ref="F1282" r:id="rId138" display="https://podminky.urs.cz/item/CS_URS_2023_02/712771501"/>
    <hyperlink ref="F1289" r:id="rId139" display="https://podminky.urs.cz/item/CS_URS_2023_02/998712101"/>
    <hyperlink ref="F1292" r:id="rId140" display="https://podminky.urs.cz/item/CS_URS_2023_02/713131141"/>
    <hyperlink ref="F1301" r:id="rId141" display="https://podminky.urs.cz/item/CS_URS_2023_02/713141136"/>
    <hyperlink ref="F1310" r:id="rId142" display="https://podminky.urs.cz/item/CS_URS_2023_02/713141151"/>
    <hyperlink ref="F1317" r:id="rId143" display="https://podminky.urs.cz/item/CS_URS_2023_02/713141212"/>
    <hyperlink ref="F1323" r:id="rId144" display="https://podminky.urs.cz/item/CS_URS_2023_02/713141233"/>
    <hyperlink ref="F1328" r:id="rId145" display="https://podminky.urs.cz/item/CS_URS_2023_02/713141336"/>
    <hyperlink ref="F1334" r:id="rId146" display="https://podminky.urs.cz/item/CS_URS_2023_02/998713101"/>
    <hyperlink ref="F1337" r:id="rId147" display="https://podminky.urs.cz/item/CS_URS_2023_02/721242115"/>
    <hyperlink ref="F1346" r:id="rId148" display="https://podminky.urs.cz/item/CS_URS_2023_02/751398117"/>
    <hyperlink ref="F1355" r:id="rId149" display="https://podminky.urs.cz/item/CS_URS_2023_02/751398121"/>
    <hyperlink ref="F1357" r:id="rId150" display="https://podminky.urs.cz/item/CS_URS_2023_02/751525082"/>
    <hyperlink ref="F1364" r:id="rId151" display="https://podminky.urs.cz/item/CS_URS_2023_02/751526152"/>
    <hyperlink ref="F1369" r:id="rId152" display="https://podminky.urs.cz/item/CS_URS_2023_02/751526542"/>
    <hyperlink ref="F1374" r:id="rId153" display="https://podminky.urs.cz/item/CS_URS_2023_02/751526649"/>
    <hyperlink ref="F1379" r:id="rId154" display="https://podminky.urs.cz/item/CS_URS_2023_02/751572102"/>
    <hyperlink ref="F1381" r:id="rId155" display="https://podminky.urs.cz/item/CS_URS_2023_02/751613113"/>
    <hyperlink ref="F1387" r:id="rId156" display="https://podminky.urs.cz/item/CS_URS_2023_02/998751101"/>
    <hyperlink ref="F1405" r:id="rId157" display="https://podminky.urs.cz/item/CS_URS_2023_02/762322911"/>
    <hyperlink ref="F1410" r:id="rId158" display="https://podminky.urs.cz/item/CS_URS_2023_02/762341270"/>
    <hyperlink ref="F1418" r:id="rId159" display="https://podminky.urs.cz/item/CS_URS_2023_02/762361311"/>
    <hyperlink ref="F1426" r:id="rId160" display="https://podminky.urs.cz/item/CS_URS_2023_02/762395000"/>
    <hyperlink ref="F1432" r:id="rId161" display="https://podminky.urs.cz/item/CS_URS_2023_02/998762101"/>
    <hyperlink ref="F1435" r:id="rId162" display="https://podminky.urs.cz/item/CS_URS_2023_02/764212662"/>
    <hyperlink ref="F1440" r:id="rId163" display="https://podminky.urs.cz/item/CS_URS_2023_02/764212663"/>
    <hyperlink ref="F1445" r:id="rId164" display="https://podminky.urs.cz/item/CS_URS_2023_02/764212664"/>
    <hyperlink ref="F1450" r:id="rId165" display="https://podminky.urs.cz/item/CS_URS_2023_02/764214607"/>
    <hyperlink ref="F1455" r:id="rId166" display="https://podminky.urs.cz/item/CS_URS_2023_02/764511601"/>
    <hyperlink ref="F1460" r:id="rId167" display="https://podminky.urs.cz/item/CS_URS_2023_02/764511641"/>
    <hyperlink ref="F1465" r:id="rId168" display="https://podminky.urs.cz/item/CS_URS_2023_02/764518621"/>
    <hyperlink ref="F1470" r:id="rId169" display="https://podminky.urs.cz/item/CS_URS_2023_02/998764101"/>
    <hyperlink ref="F1473" r:id="rId170" display="https://podminky.urs.cz/item/CS_URS_2023_02/766660611"/>
    <hyperlink ref="F1489" r:id="rId171" display="https://podminky.urs.cz/item/CS_URS_2023_02/998766101"/>
    <hyperlink ref="F1492" r:id="rId172" display="https://podminky.urs.cz/item/CS_URS_2023_02/767591001"/>
    <hyperlink ref="F1500" r:id="rId173" display="https://podminky.urs.cz/item/CS_URS_2023_02/767591013"/>
    <hyperlink ref="F1511" r:id="rId174" display="https://podminky.urs.cz/item/CS_URS_2023_02/767591021"/>
    <hyperlink ref="F1516" r:id="rId175" display="https://podminky.urs.cz/item/CS_URS_2023_02/767649191"/>
    <hyperlink ref="F1522" r:id="rId176" display="https://podminky.urs.cz/item/CS_URS_2023_02/767861011"/>
    <hyperlink ref="F1537" r:id="rId177" display="https://podminky.urs.cz/item/CS_URS_2023_02/767991001"/>
    <hyperlink ref="F1557" r:id="rId178" display="https://podminky.urs.cz/item/CS_URS_2023_02/767881112"/>
    <hyperlink ref="F1574" r:id="rId179" display="https://podminky.urs.cz/item/CS_URS_2023_02/998767101"/>
    <hyperlink ref="F1577" r:id="rId180" display="https://podminky.urs.cz/item/CS_URS_2023_02/771111011"/>
    <hyperlink ref="F1581" r:id="rId181" display="https://podminky.urs.cz/item/CS_URS_2023_02/771121011"/>
    <hyperlink ref="F1585" r:id="rId182" display="https://podminky.urs.cz/item/CS_URS_2023_02/771474214"/>
    <hyperlink ref="F1589" r:id="rId183" display="https://podminky.urs.cz/item/CS_URS_2023_02/771574516"/>
    <hyperlink ref="F1598" r:id="rId184" display="https://podminky.urs.cz/item/CS_URS_2023_02/771591115"/>
    <hyperlink ref="F1604" r:id="rId185" display="https://podminky.urs.cz/item/CS_URS_2023_02/998771101"/>
    <hyperlink ref="F1607" r:id="rId186" display="https://podminky.urs.cz/item/CS_URS_2023_02/783823139"/>
    <hyperlink ref="F1612" r:id="rId187" display="https://podminky.urs.cz/item/CS_URS_2023_02/7838264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88"/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150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>
      <c r="B8" s="23"/>
      <c r="D8" s="146" t="s">
        <v>175</v>
      </c>
      <c r="L8" s="23"/>
    </row>
    <row r="9" s="1" customFormat="1" ht="16.5" customHeight="1">
      <c r="B9" s="23"/>
      <c r="E9" s="147" t="s">
        <v>3143</v>
      </c>
      <c r="F9" s="1"/>
      <c r="G9" s="1"/>
      <c r="H9" s="1"/>
      <c r="L9" s="23"/>
    </row>
    <row r="10" s="1" customFormat="1" ht="12" customHeight="1">
      <c r="B10" s="23"/>
      <c r="D10" s="146" t="s">
        <v>1179</v>
      </c>
      <c r="L10" s="23"/>
    </row>
    <row r="11" s="2" customFormat="1" ht="16.5" customHeight="1">
      <c r="A11" s="41"/>
      <c r="B11" s="47"/>
      <c r="C11" s="41"/>
      <c r="D11" s="41"/>
      <c r="E11" s="159" t="s">
        <v>3144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3145</v>
      </c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6.5" customHeight="1">
      <c r="A13" s="41"/>
      <c r="B13" s="47"/>
      <c r="C13" s="41"/>
      <c r="D13" s="41"/>
      <c r="E13" s="149" t="s">
        <v>4787</v>
      </c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>
      <c r="A14" s="41"/>
      <c r="B14" s="47"/>
      <c r="C14" s="41"/>
      <c r="D14" s="41"/>
      <c r="E14" s="41"/>
      <c r="F14" s="41"/>
      <c r="G14" s="41"/>
      <c r="H14" s="41"/>
      <c r="I14" s="41"/>
      <c r="J14" s="41"/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2" customHeight="1">
      <c r="A15" s="41"/>
      <c r="B15" s="47"/>
      <c r="C15" s="41"/>
      <c r="D15" s="146" t="s">
        <v>18</v>
      </c>
      <c r="E15" s="41"/>
      <c r="F15" s="136" t="s">
        <v>19</v>
      </c>
      <c r="G15" s="41"/>
      <c r="H15" s="41"/>
      <c r="I15" s="146" t="s">
        <v>20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21</v>
      </c>
      <c r="E16" s="41"/>
      <c r="F16" s="136" t="s">
        <v>22</v>
      </c>
      <c r="G16" s="41"/>
      <c r="H16" s="41"/>
      <c r="I16" s="146" t="s">
        <v>23</v>
      </c>
      <c r="J16" s="150" t="str">
        <f>'Rekapitulace stavby'!AN8</f>
        <v>4. 9. 2023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0.8" customHeight="1">
      <c r="A17" s="41"/>
      <c r="B17" s="47"/>
      <c r="C17" s="41"/>
      <c r="D17" s="41"/>
      <c r="E17" s="41"/>
      <c r="F17" s="41"/>
      <c r="G17" s="41"/>
      <c r="H17" s="41"/>
      <c r="I17" s="41"/>
      <c r="J17" s="41"/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2" customHeight="1">
      <c r="A18" s="41"/>
      <c r="B18" s="47"/>
      <c r="C18" s="41"/>
      <c r="D18" s="146" t="s">
        <v>25</v>
      </c>
      <c r="E18" s="41"/>
      <c r="F18" s="41"/>
      <c r="G18" s="41"/>
      <c r="H18" s="41"/>
      <c r="I18" s="146" t="s">
        <v>26</v>
      </c>
      <c r="J18" s="136" t="s">
        <v>19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8" customHeight="1">
      <c r="A19" s="41"/>
      <c r="B19" s="47"/>
      <c r="C19" s="41"/>
      <c r="D19" s="41"/>
      <c r="E19" s="136" t="s">
        <v>22</v>
      </c>
      <c r="F19" s="41"/>
      <c r="G19" s="41"/>
      <c r="H19" s="41"/>
      <c r="I19" s="146" t="s">
        <v>27</v>
      </c>
      <c r="J19" s="136" t="s">
        <v>19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6.96" customHeight="1">
      <c r="A20" s="41"/>
      <c r="B20" s="47"/>
      <c r="C20" s="41"/>
      <c r="D20" s="41"/>
      <c r="E20" s="41"/>
      <c r="F20" s="41"/>
      <c r="G20" s="41"/>
      <c r="H20" s="41"/>
      <c r="I20" s="41"/>
      <c r="J20" s="41"/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2" customHeight="1">
      <c r="A21" s="41"/>
      <c r="B21" s="47"/>
      <c r="C21" s="41"/>
      <c r="D21" s="146" t="s">
        <v>28</v>
      </c>
      <c r="E21" s="41"/>
      <c r="F21" s="41"/>
      <c r="G21" s="41"/>
      <c r="H21" s="41"/>
      <c r="I21" s="146" t="s">
        <v>26</v>
      </c>
      <c r="J21" s="36" t="str">
        <f>'Rekapitulace stavby'!AN13</f>
        <v>Vyplň údaj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8" customHeight="1">
      <c r="A22" s="41"/>
      <c r="B22" s="47"/>
      <c r="C22" s="41"/>
      <c r="D22" s="41"/>
      <c r="E22" s="36" t="str">
        <f>'Rekapitulace stavby'!E14</f>
        <v>Vyplň údaj</v>
      </c>
      <c r="F22" s="136"/>
      <c r="G22" s="136"/>
      <c r="H22" s="136"/>
      <c r="I22" s="146" t="s">
        <v>27</v>
      </c>
      <c r="J22" s="36" t="str">
        <f>'Rekapitulace stavby'!AN14</f>
        <v>Vyplň údaj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6.96" customHeight="1">
      <c r="A23" s="41"/>
      <c r="B23" s="47"/>
      <c r="C23" s="41"/>
      <c r="D23" s="41"/>
      <c r="E23" s="41"/>
      <c r="F23" s="41"/>
      <c r="G23" s="41"/>
      <c r="H23" s="41"/>
      <c r="I23" s="41"/>
      <c r="J23" s="41"/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2" customHeight="1">
      <c r="A24" s="41"/>
      <c r="B24" s="47"/>
      <c r="C24" s="41"/>
      <c r="D24" s="146" t="s">
        <v>30</v>
      </c>
      <c r="E24" s="41"/>
      <c r="F24" s="41"/>
      <c r="G24" s="41"/>
      <c r="H24" s="41"/>
      <c r="I24" s="146" t="s">
        <v>26</v>
      </c>
      <c r="J24" s="136" t="s">
        <v>19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8" customHeight="1">
      <c r="A25" s="41"/>
      <c r="B25" s="47"/>
      <c r="C25" s="41"/>
      <c r="D25" s="41"/>
      <c r="E25" s="136" t="s">
        <v>31</v>
      </c>
      <c r="F25" s="41"/>
      <c r="G25" s="41"/>
      <c r="H25" s="41"/>
      <c r="I25" s="146" t="s">
        <v>27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6.96" customHeight="1">
      <c r="A26" s="41"/>
      <c r="B26" s="47"/>
      <c r="C26" s="41"/>
      <c r="D26" s="41"/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12" customHeight="1">
      <c r="A27" s="41"/>
      <c r="B27" s="47"/>
      <c r="C27" s="41"/>
      <c r="D27" s="146" t="s">
        <v>33</v>
      </c>
      <c r="E27" s="41"/>
      <c r="F27" s="41"/>
      <c r="G27" s="41"/>
      <c r="H27" s="41"/>
      <c r="I27" s="146" t="s">
        <v>26</v>
      </c>
      <c r="J27" s="136" t="s">
        <v>19</v>
      </c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8" customHeight="1">
      <c r="A28" s="41"/>
      <c r="B28" s="47"/>
      <c r="C28" s="41"/>
      <c r="D28" s="41"/>
      <c r="E28" s="136" t="s">
        <v>34</v>
      </c>
      <c r="F28" s="41"/>
      <c r="G28" s="41"/>
      <c r="H28" s="41"/>
      <c r="I28" s="146" t="s">
        <v>27</v>
      </c>
      <c r="J28" s="136" t="s">
        <v>19</v>
      </c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41"/>
      <c r="E29" s="41"/>
      <c r="F29" s="41"/>
      <c r="G29" s="41"/>
      <c r="H29" s="41"/>
      <c r="I29" s="41"/>
      <c r="J29" s="41"/>
      <c r="K29" s="41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12" customHeight="1">
      <c r="A30" s="41"/>
      <c r="B30" s="47"/>
      <c r="C30" s="41"/>
      <c r="D30" s="146" t="s">
        <v>35</v>
      </c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8" customFormat="1" ht="16.5" customHeight="1">
      <c r="A31" s="151"/>
      <c r="B31" s="152"/>
      <c r="C31" s="151"/>
      <c r="D31" s="151"/>
      <c r="E31" s="153" t="s">
        <v>19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1"/>
      <c r="B32" s="47"/>
      <c r="C32" s="41"/>
      <c r="D32" s="41"/>
      <c r="E32" s="41"/>
      <c r="F32" s="41"/>
      <c r="G32" s="41"/>
      <c r="H32" s="41"/>
      <c r="I32" s="41"/>
      <c r="J32" s="41"/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25.44" customHeight="1">
      <c r="A34" s="41"/>
      <c r="B34" s="47"/>
      <c r="C34" s="41"/>
      <c r="D34" s="156" t="s">
        <v>37</v>
      </c>
      <c r="E34" s="41"/>
      <c r="F34" s="41"/>
      <c r="G34" s="41"/>
      <c r="H34" s="41"/>
      <c r="I34" s="41"/>
      <c r="J34" s="157">
        <f>ROUND(J102,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6.96" customHeight="1">
      <c r="A35" s="41"/>
      <c r="B35" s="47"/>
      <c r="C35" s="41"/>
      <c r="D35" s="155"/>
      <c r="E35" s="155"/>
      <c r="F35" s="155"/>
      <c r="G35" s="155"/>
      <c r="H35" s="155"/>
      <c r="I35" s="155"/>
      <c r="J35" s="155"/>
      <c r="K35" s="155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41"/>
      <c r="F36" s="158" t="s">
        <v>39</v>
      </c>
      <c r="G36" s="41"/>
      <c r="H36" s="41"/>
      <c r="I36" s="158" t="s">
        <v>38</v>
      </c>
      <c r="J36" s="158" t="s">
        <v>40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="2" customFormat="1" ht="14.4" customHeight="1">
      <c r="A37" s="41"/>
      <c r="B37" s="47"/>
      <c r="C37" s="41"/>
      <c r="D37" s="159" t="s">
        <v>41</v>
      </c>
      <c r="E37" s="146" t="s">
        <v>42</v>
      </c>
      <c r="F37" s="160">
        <f>ROUND((SUM(BE102:BE394)),  2)</f>
        <v>0</v>
      </c>
      <c r="G37" s="41"/>
      <c r="H37" s="41"/>
      <c r="I37" s="161">
        <v>0.20999999999999999</v>
      </c>
      <c r="J37" s="160">
        <f>ROUND(((SUM(BE102:BE394))*I37),  2)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14.4" customHeight="1">
      <c r="A38" s="41"/>
      <c r="B38" s="47"/>
      <c r="C38" s="41"/>
      <c r="D38" s="41"/>
      <c r="E38" s="146" t="s">
        <v>43</v>
      </c>
      <c r="F38" s="160">
        <f>ROUND((SUM(BF102:BF394)),  2)</f>
        <v>0</v>
      </c>
      <c r="G38" s="41"/>
      <c r="H38" s="41"/>
      <c r="I38" s="161">
        <v>0.12</v>
      </c>
      <c r="J38" s="160">
        <f>ROUND(((SUM(BF102:BF394))*I38),  2)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44</v>
      </c>
      <c r="F39" s="160">
        <f>ROUND((SUM(BG102:BG394)),  2)</f>
        <v>0</v>
      </c>
      <c r="G39" s="41"/>
      <c r="H39" s="41"/>
      <c r="I39" s="161">
        <v>0.20999999999999999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hidden="1" s="2" customFormat="1" ht="14.4" customHeight="1">
      <c r="A40" s="41"/>
      <c r="B40" s="47"/>
      <c r="C40" s="41"/>
      <c r="D40" s="41"/>
      <c r="E40" s="146" t="s">
        <v>45</v>
      </c>
      <c r="F40" s="160">
        <f>ROUND((SUM(BH102:BH394)),  2)</f>
        <v>0</v>
      </c>
      <c r="G40" s="41"/>
      <c r="H40" s="41"/>
      <c r="I40" s="161">
        <v>0.12</v>
      </c>
      <c r="J40" s="160">
        <f>0</f>
        <v>0</v>
      </c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hidden="1" s="2" customFormat="1" ht="14.4" customHeight="1">
      <c r="A41" s="41"/>
      <c r="B41" s="47"/>
      <c r="C41" s="41"/>
      <c r="D41" s="41"/>
      <c r="E41" s="146" t="s">
        <v>46</v>
      </c>
      <c r="F41" s="160">
        <f>ROUND((SUM(BI102:BI394)),  2)</f>
        <v>0</v>
      </c>
      <c r="G41" s="41"/>
      <c r="H41" s="41"/>
      <c r="I41" s="161">
        <v>0</v>
      </c>
      <c r="J41" s="160">
        <f>0</f>
        <v>0</v>
      </c>
      <c r="K41" s="41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6.96" customHeight="1">
      <c r="A42" s="41"/>
      <c r="B42" s="47"/>
      <c r="C42" s="41"/>
      <c r="D42" s="41"/>
      <c r="E42" s="41"/>
      <c r="F42" s="41"/>
      <c r="G42" s="41"/>
      <c r="H42" s="41"/>
      <c r="I42" s="41"/>
      <c r="J42" s="41"/>
      <c r="K42" s="41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2" customFormat="1" ht="25.44" customHeight="1">
      <c r="A43" s="41"/>
      <c r="B43" s="47"/>
      <c r="C43" s="162"/>
      <c r="D43" s="163" t="s">
        <v>47</v>
      </c>
      <c r="E43" s="164"/>
      <c r="F43" s="164"/>
      <c r="G43" s="165" t="s">
        <v>48</v>
      </c>
      <c r="H43" s="166" t="s">
        <v>49</v>
      </c>
      <c r="I43" s="164"/>
      <c r="J43" s="167">
        <f>SUM(J34:J41)</f>
        <v>0</v>
      </c>
      <c r="K43" s="168"/>
      <c r="L43" s="148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="2" customFormat="1" ht="14.4" customHeight="1">
      <c r="A44" s="41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8" s="2" customFormat="1" ht="6.96" customHeight="1">
      <c r="A48" s="41"/>
      <c r="B48" s="171"/>
      <c r="C48" s="172"/>
      <c r="D48" s="172"/>
      <c r="E48" s="172"/>
      <c r="F48" s="172"/>
      <c r="G48" s="172"/>
      <c r="H48" s="172"/>
      <c r="I48" s="172"/>
      <c r="J48" s="172"/>
      <c r="K48" s="172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24.96" customHeight="1">
      <c r="A49" s="41"/>
      <c r="B49" s="42"/>
      <c r="C49" s="26" t="s">
        <v>177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6.96" customHeight="1">
      <c r="A50" s="41"/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12" customHeight="1">
      <c r="A51" s="41"/>
      <c r="B51" s="42"/>
      <c r="C51" s="35" t="s">
        <v>16</v>
      </c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6.5" customHeight="1">
      <c r="A52" s="41"/>
      <c r="B52" s="42"/>
      <c r="C52" s="43"/>
      <c r="D52" s="43"/>
      <c r="E52" s="173" t="str">
        <f>E7</f>
        <v>VODOVOD BORKA</v>
      </c>
      <c r="F52" s="35"/>
      <c r="G52" s="35"/>
      <c r="H52" s="35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1" customFormat="1" ht="12" customHeight="1">
      <c r="B53" s="24"/>
      <c r="C53" s="35" t="s">
        <v>175</v>
      </c>
      <c r="D53" s="25"/>
      <c r="E53" s="25"/>
      <c r="F53" s="25"/>
      <c r="G53" s="25"/>
      <c r="H53" s="25"/>
      <c r="I53" s="25"/>
      <c r="J53" s="25"/>
      <c r="K53" s="25"/>
      <c r="L53" s="23"/>
    </row>
    <row r="54" s="1" customFormat="1" ht="16.5" customHeight="1">
      <c r="B54" s="24"/>
      <c r="C54" s="25"/>
      <c r="D54" s="25"/>
      <c r="E54" s="173" t="s">
        <v>3143</v>
      </c>
      <c r="F54" s="25"/>
      <c r="G54" s="25"/>
      <c r="H54" s="25"/>
      <c r="I54" s="25"/>
      <c r="J54" s="25"/>
      <c r="K54" s="25"/>
      <c r="L54" s="23"/>
    </row>
    <row r="55" s="1" customFormat="1" ht="12" customHeight="1">
      <c r="B55" s="24"/>
      <c r="C55" s="35" t="s">
        <v>1179</v>
      </c>
      <c r="D55" s="25"/>
      <c r="E55" s="25"/>
      <c r="F55" s="25"/>
      <c r="G55" s="25"/>
      <c r="H55" s="25"/>
      <c r="I55" s="25"/>
      <c r="J55" s="25"/>
      <c r="K55" s="25"/>
      <c r="L55" s="23"/>
    </row>
    <row r="56" s="2" customFormat="1" ht="16.5" customHeight="1">
      <c r="A56" s="41"/>
      <c r="B56" s="42"/>
      <c r="C56" s="43"/>
      <c r="D56" s="43"/>
      <c r="E56" s="300" t="s">
        <v>3144</v>
      </c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12" customHeight="1">
      <c r="A57" s="41"/>
      <c r="B57" s="42"/>
      <c r="C57" s="35" t="s">
        <v>3145</v>
      </c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6.5" customHeight="1">
      <c r="A58" s="41"/>
      <c r="B58" s="42"/>
      <c r="C58" s="43"/>
      <c r="D58" s="43"/>
      <c r="E58" s="72" t="str">
        <f>E13</f>
        <v>01.2 - Odpad z akumulace</v>
      </c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6.96" customHeight="1">
      <c r="A59" s="41"/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2" customHeight="1">
      <c r="A60" s="41"/>
      <c r="B60" s="42"/>
      <c r="C60" s="35" t="s">
        <v>21</v>
      </c>
      <c r="D60" s="43"/>
      <c r="E60" s="43"/>
      <c r="F60" s="30" t="str">
        <f>F16</f>
        <v>Obec Přestavlky u Čerčan</v>
      </c>
      <c r="G60" s="43"/>
      <c r="H60" s="43"/>
      <c r="I60" s="35" t="s">
        <v>23</v>
      </c>
      <c r="J60" s="75" t="str">
        <f>IF(J16="","",J16)</f>
        <v>4. 9. 2023</v>
      </c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6.96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25.65" customHeight="1">
      <c r="A62" s="41"/>
      <c r="B62" s="42"/>
      <c r="C62" s="35" t="s">
        <v>25</v>
      </c>
      <c r="D62" s="43"/>
      <c r="E62" s="43"/>
      <c r="F62" s="30" t="str">
        <f>E19</f>
        <v>Obec Přestavlky u Čerčan</v>
      </c>
      <c r="G62" s="43"/>
      <c r="H62" s="43"/>
      <c r="I62" s="35" t="s">
        <v>30</v>
      </c>
      <c r="J62" s="39" t="str">
        <f>E25</f>
        <v>Vodohospodářský rozvoj a výstavba, a.s.</v>
      </c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15.15" customHeight="1">
      <c r="A63" s="41"/>
      <c r="B63" s="42"/>
      <c r="C63" s="35" t="s">
        <v>28</v>
      </c>
      <c r="D63" s="43"/>
      <c r="E63" s="43"/>
      <c r="F63" s="30" t="str">
        <f>IF(E22="","",E22)</f>
        <v>Vyplň údaj</v>
      </c>
      <c r="G63" s="43"/>
      <c r="H63" s="43"/>
      <c r="I63" s="35" t="s">
        <v>33</v>
      </c>
      <c r="J63" s="39" t="str">
        <f>E28</f>
        <v>M. Morská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10.32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14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29.28" customHeight="1">
      <c r="A65" s="41"/>
      <c r="B65" s="42"/>
      <c r="C65" s="174" t="s">
        <v>178</v>
      </c>
      <c r="D65" s="175"/>
      <c r="E65" s="175"/>
      <c r="F65" s="175"/>
      <c r="G65" s="175"/>
      <c r="H65" s="175"/>
      <c r="I65" s="175"/>
      <c r="J65" s="176" t="s">
        <v>179</v>
      </c>
      <c r="K65" s="175"/>
      <c r="L65" s="14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10.32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4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2.8" customHeight="1">
      <c r="A67" s="41"/>
      <c r="B67" s="42"/>
      <c r="C67" s="177" t="s">
        <v>69</v>
      </c>
      <c r="D67" s="43"/>
      <c r="E67" s="43"/>
      <c r="F67" s="43"/>
      <c r="G67" s="43"/>
      <c r="H67" s="43"/>
      <c r="I67" s="43"/>
      <c r="J67" s="105">
        <f>J102</f>
        <v>0</v>
      </c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U67" s="20" t="s">
        <v>180</v>
      </c>
    </row>
    <row r="68" s="9" customFormat="1" ht="24.96" customHeight="1">
      <c r="A68" s="9"/>
      <c r="B68" s="178"/>
      <c r="C68" s="179"/>
      <c r="D68" s="180" t="s">
        <v>181</v>
      </c>
      <c r="E68" s="181"/>
      <c r="F68" s="181"/>
      <c r="G68" s="181"/>
      <c r="H68" s="181"/>
      <c r="I68" s="181"/>
      <c r="J68" s="182">
        <f>J103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8"/>
      <c r="D69" s="185" t="s">
        <v>182</v>
      </c>
      <c r="E69" s="186"/>
      <c r="F69" s="186"/>
      <c r="G69" s="186"/>
      <c r="H69" s="186"/>
      <c r="I69" s="186"/>
      <c r="J69" s="187">
        <f>J104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183</v>
      </c>
      <c r="E70" s="186"/>
      <c r="F70" s="186"/>
      <c r="G70" s="186"/>
      <c r="H70" s="186"/>
      <c r="I70" s="186"/>
      <c r="J70" s="187">
        <f>J256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184</v>
      </c>
      <c r="E71" s="186"/>
      <c r="F71" s="186"/>
      <c r="G71" s="186"/>
      <c r="H71" s="186"/>
      <c r="I71" s="186"/>
      <c r="J71" s="187">
        <f>J261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185</v>
      </c>
      <c r="E72" s="186"/>
      <c r="F72" s="186"/>
      <c r="G72" s="186"/>
      <c r="H72" s="186"/>
      <c r="I72" s="186"/>
      <c r="J72" s="187">
        <f>J267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4"/>
      <c r="C73" s="128"/>
      <c r="D73" s="185" t="s">
        <v>186</v>
      </c>
      <c r="E73" s="186"/>
      <c r="F73" s="186"/>
      <c r="G73" s="186"/>
      <c r="H73" s="186"/>
      <c r="I73" s="186"/>
      <c r="J73" s="187">
        <f>J299</f>
        <v>0</v>
      </c>
      <c r="K73" s="128"/>
      <c r="L73" s="18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4"/>
      <c r="C74" s="128"/>
      <c r="D74" s="185" t="s">
        <v>187</v>
      </c>
      <c r="E74" s="186"/>
      <c r="F74" s="186"/>
      <c r="G74" s="186"/>
      <c r="H74" s="186"/>
      <c r="I74" s="186"/>
      <c r="J74" s="187">
        <f>J337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4"/>
      <c r="C75" s="128"/>
      <c r="D75" s="185" t="s">
        <v>188</v>
      </c>
      <c r="E75" s="186"/>
      <c r="F75" s="186"/>
      <c r="G75" s="186"/>
      <c r="H75" s="186"/>
      <c r="I75" s="186"/>
      <c r="J75" s="187">
        <f>J354</f>
        <v>0</v>
      </c>
      <c r="K75" s="128"/>
      <c r="L75" s="18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4"/>
      <c r="C76" s="128"/>
      <c r="D76" s="185" t="s">
        <v>189</v>
      </c>
      <c r="E76" s="186"/>
      <c r="F76" s="186"/>
      <c r="G76" s="186"/>
      <c r="H76" s="186"/>
      <c r="I76" s="186"/>
      <c r="J76" s="187">
        <f>J385</f>
        <v>0</v>
      </c>
      <c r="K76" s="128"/>
      <c r="L76" s="188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9" customFormat="1" ht="24.96" customHeight="1">
      <c r="A77" s="9"/>
      <c r="B77" s="178"/>
      <c r="C77" s="179"/>
      <c r="D77" s="180" t="s">
        <v>190</v>
      </c>
      <c r="E77" s="181"/>
      <c r="F77" s="181"/>
      <c r="G77" s="181"/>
      <c r="H77" s="181"/>
      <c r="I77" s="181"/>
      <c r="J77" s="182">
        <f>J390</f>
        <v>0</v>
      </c>
      <c r="K77" s="179"/>
      <c r="L77" s="183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</row>
    <row r="78" s="10" customFormat="1" ht="19.92" customHeight="1">
      <c r="A78" s="10"/>
      <c r="B78" s="184"/>
      <c r="C78" s="128"/>
      <c r="D78" s="185" t="s">
        <v>192</v>
      </c>
      <c r="E78" s="186"/>
      <c r="F78" s="186"/>
      <c r="G78" s="186"/>
      <c r="H78" s="186"/>
      <c r="I78" s="186"/>
      <c r="J78" s="187">
        <f>J391</f>
        <v>0</v>
      </c>
      <c r="K78" s="128"/>
      <c r="L78" s="188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2" customFormat="1" ht="21.84" customHeight="1">
      <c r="A79" s="41"/>
      <c r="B79" s="42"/>
      <c r="C79" s="43"/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62"/>
      <c r="C80" s="63"/>
      <c r="D80" s="63"/>
      <c r="E80" s="63"/>
      <c r="F80" s="63"/>
      <c r="G80" s="63"/>
      <c r="H80" s="63"/>
      <c r="I80" s="63"/>
      <c r="J80" s="63"/>
      <c r="K80" s="6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4" s="2" customFormat="1" ht="6.96" customHeight="1">
      <c r="A84" s="41"/>
      <c r="B84" s="64"/>
      <c r="C84" s="65"/>
      <c r="D84" s="65"/>
      <c r="E84" s="65"/>
      <c r="F84" s="65"/>
      <c r="G84" s="65"/>
      <c r="H84" s="65"/>
      <c r="I84" s="65"/>
      <c r="J84" s="65"/>
      <c r="K84" s="65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24.96" customHeight="1">
      <c r="A85" s="41"/>
      <c r="B85" s="42"/>
      <c r="C85" s="26" t="s">
        <v>194</v>
      </c>
      <c r="D85" s="43"/>
      <c r="E85" s="43"/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16</v>
      </c>
      <c r="D87" s="43"/>
      <c r="E87" s="43"/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6.5" customHeight="1">
      <c r="A88" s="41"/>
      <c r="B88" s="42"/>
      <c r="C88" s="43"/>
      <c r="D88" s="43"/>
      <c r="E88" s="173" t="str">
        <f>E7</f>
        <v>VODOVOD BORKA</v>
      </c>
      <c r="F88" s="35"/>
      <c r="G88" s="35"/>
      <c r="H88" s="35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1" customFormat="1" ht="12" customHeight="1">
      <c r="B89" s="24"/>
      <c r="C89" s="35" t="s">
        <v>175</v>
      </c>
      <c r="D89" s="25"/>
      <c r="E89" s="25"/>
      <c r="F89" s="25"/>
      <c r="G89" s="25"/>
      <c r="H89" s="25"/>
      <c r="I89" s="25"/>
      <c r="J89" s="25"/>
      <c r="K89" s="25"/>
      <c r="L89" s="23"/>
    </row>
    <row r="90" s="1" customFormat="1" ht="16.5" customHeight="1">
      <c r="B90" s="24"/>
      <c r="C90" s="25"/>
      <c r="D90" s="25"/>
      <c r="E90" s="173" t="s">
        <v>3143</v>
      </c>
      <c r="F90" s="25"/>
      <c r="G90" s="25"/>
      <c r="H90" s="25"/>
      <c r="I90" s="25"/>
      <c r="J90" s="25"/>
      <c r="K90" s="25"/>
      <c r="L90" s="23"/>
    </row>
    <row r="91" s="1" customFormat="1" ht="12" customHeight="1">
      <c r="B91" s="24"/>
      <c r="C91" s="35" t="s">
        <v>1179</v>
      </c>
      <c r="D91" s="25"/>
      <c r="E91" s="25"/>
      <c r="F91" s="25"/>
      <c r="G91" s="25"/>
      <c r="H91" s="25"/>
      <c r="I91" s="25"/>
      <c r="J91" s="25"/>
      <c r="K91" s="25"/>
      <c r="L91" s="23"/>
    </row>
    <row r="92" s="2" customFormat="1" ht="16.5" customHeight="1">
      <c r="A92" s="41"/>
      <c r="B92" s="42"/>
      <c r="C92" s="43"/>
      <c r="D92" s="43"/>
      <c r="E92" s="300" t="s">
        <v>3144</v>
      </c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2" customHeight="1">
      <c r="A93" s="41"/>
      <c r="B93" s="42"/>
      <c r="C93" s="35" t="s">
        <v>3145</v>
      </c>
      <c r="D93" s="43"/>
      <c r="E93" s="43"/>
      <c r="F93" s="43"/>
      <c r="G93" s="43"/>
      <c r="H93" s="43"/>
      <c r="I93" s="43"/>
      <c r="J93" s="43"/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6.5" customHeight="1">
      <c r="A94" s="41"/>
      <c r="B94" s="42"/>
      <c r="C94" s="43"/>
      <c r="D94" s="43"/>
      <c r="E94" s="72" t="str">
        <f>E13</f>
        <v>01.2 - Odpad z akumulace</v>
      </c>
      <c r="F94" s="43"/>
      <c r="G94" s="43"/>
      <c r="H94" s="43"/>
      <c r="I94" s="43"/>
      <c r="J94" s="43"/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6.96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2" customFormat="1" ht="12" customHeight="1">
      <c r="A96" s="41"/>
      <c r="B96" s="42"/>
      <c r="C96" s="35" t="s">
        <v>21</v>
      </c>
      <c r="D96" s="43"/>
      <c r="E96" s="43"/>
      <c r="F96" s="30" t="str">
        <f>F16</f>
        <v>Obec Přestavlky u Čerčan</v>
      </c>
      <c r="G96" s="43"/>
      <c r="H96" s="43"/>
      <c r="I96" s="35" t="s">
        <v>23</v>
      </c>
      <c r="J96" s="75" t="str">
        <f>IF(J16="","",J16)</f>
        <v>4. 9. 2023</v>
      </c>
      <c r="K96" s="43"/>
      <c r="L96" s="148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</row>
    <row r="97" s="2" customFormat="1" ht="6.96" customHeight="1">
      <c r="A97" s="41"/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148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</row>
    <row r="98" s="2" customFormat="1" ht="25.65" customHeight="1">
      <c r="A98" s="41"/>
      <c r="B98" s="42"/>
      <c r="C98" s="35" t="s">
        <v>25</v>
      </c>
      <c r="D98" s="43"/>
      <c r="E98" s="43"/>
      <c r="F98" s="30" t="str">
        <f>E19</f>
        <v>Obec Přestavlky u Čerčan</v>
      </c>
      <c r="G98" s="43"/>
      <c r="H98" s="43"/>
      <c r="I98" s="35" t="s">
        <v>30</v>
      </c>
      <c r="J98" s="39" t="str">
        <f>E25</f>
        <v>Vodohospodářský rozvoj a výstavba, a.s.</v>
      </c>
      <c r="K98" s="43"/>
      <c r="L98" s="148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</row>
    <row r="99" s="2" customFormat="1" ht="15.15" customHeight="1">
      <c r="A99" s="41"/>
      <c r="B99" s="42"/>
      <c r="C99" s="35" t="s">
        <v>28</v>
      </c>
      <c r="D99" s="43"/>
      <c r="E99" s="43"/>
      <c r="F99" s="30" t="str">
        <f>IF(E22="","",E22)</f>
        <v>Vyplň údaj</v>
      </c>
      <c r="G99" s="43"/>
      <c r="H99" s="43"/>
      <c r="I99" s="35" t="s">
        <v>33</v>
      </c>
      <c r="J99" s="39" t="str">
        <f>E28</f>
        <v>M. Morská</v>
      </c>
      <c r="K99" s="43"/>
      <c r="L99" s="148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</row>
    <row r="100" s="2" customFormat="1" ht="10.32" customHeight="1">
      <c r="A100" s="41"/>
      <c r="B100" s="42"/>
      <c r="C100" s="43"/>
      <c r="D100" s="43"/>
      <c r="E100" s="43"/>
      <c r="F100" s="43"/>
      <c r="G100" s="43"/>
      <c r="H100" s="43"/>
      <c r="I100" s="43"/>
      <c r="J100" s="43"/>
      <c r="K100" s="43"/>
      <c r="L100" s="148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</row>
    <row r="101" s="11" customFormat="1" ht="29.28" customHeight="1">
      <c r="A101" s="189"/>
      <c r="B101" s="190"/>
      <c r="C101" s="191" t="s">
        <v>195</v>
      </c>
      <c r="D101" s="192" t="s">
        <v>56</v>
      </c>
      <c r="E101" s="192" t="s">
        <v>52</v>
      </c>
      <c r="F101" s="192" t="s">
        <v>53</v>
      </c>
      <c r="G101" s="192" t="s">
        <v>196</v>
      </c>
      <c r="H101" s="192" t="s">
        <v>197</v>
      </c>
      <c r="I101" s="192" t="s">
        <v>198</v>
      </c>
      <c r="J101" s="192" t="s">
        <v>179</v>
      </c>
      <c r="K101" s="193" t="s">
        <v>199</v>
      </c>
      <c r="L101" s="194"/>
      <c r="M101" s="95" t="s">
        <v>19</v>
      </c>
      <c r="N101" s="96" t="s">
        <v>41</v>
      </c>
      <c r="O101" s="96" t="s">
        <v>200</v>
      </c>
      <c r="P101" s="96" t="s">
        <v>201</v>
      </c>
      <c r="Q101" s="96" t="s">
        <v>202</v>
      </c>
      <c r="R101" s="96" t="s">
        <v>203</v>
      </c>
      <c r="S101" s="96" t="s">
        <v>204</v>
      </c>
      <c r="T101" s="97" t="s">
        <v>205</v>
      </c>
      <c r="U101" s="189"/>
      <c r="V101" s="189"/>
      <c r="W101" s="189"/>
      <c r="X101" s="189"/>
      <c r="Y101" s="189"/>
      <c r="Z101" s="189"/>
      <c r="AA101" s="189"/>
      <c r="AB101" s="189"/>
      <c r="AC101" s="189"/>
      <c r="AD101" s="189"/>
      <c r="AE101" s="189"/>
    </row>
    <row r="102" s="2" customFormat="1" ht="22.8" customHeight="1">
      <c r="A102" s="41"/>
      <c r="B102" s="42"/>
      <c r="C102" s="102" t="s">
        <v>206</v>
      </c>
      <c r="D102" s="43"/>
      <c r="E102" s="43"/>
      <c r="F102" s="43"/>
      <c r="G102" s="43"/>
      <c r="H102" s="43"/>
      <c r="I102" s="43"/>
      <c r="J102" s="195">
        <f>BK102</f>
        <v>0</v>
      </c>
      <c r="K102" s="43"/>
      <c r="L102" s="47"/>
      <c r="M102" s="98"/>
      <c r="N102" s="196"/>
      <c r="O102" s="99"/>
      <c r="P102" s="197">
        <f>P103+P390</f>
        <v>0</v>
      </c>
      <c r="Q102" s="99"/>
      <c r="R102" s="197">
        <f>R103+R390</f>
        <v>4.1027950999999998</v>
      </c>
      <c r="S102" s="99"/>
      <c r="T102" s="198">
        <f>T103+T390</f>
        <v>21.852000000000004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0" t="s">
        <v>70</v>
      </c>
      <c r="AU102" s="20" t="s">
        <v>180</v>
      </c>
      <c r="BK102" s="199">
        <f>BK103+BK390</f>
        <v>0</v>
      </c>
    </row>
    <row r="103" s="12" customFormat="1" ht="25.92" customHeight="1">
      <c r="A103" s="12"/>
      <c r="B103" s="200"/>
      <c r="C103" s="201"/>
      <c r="D103" s="202" t="s">
        <v>70</v>
      </c>
      <c r="E103" s="203" t="s">
        <v>207</v>
      </c>
      <c r="F103" s="203" t="s">
        <v>208</v>
      </c>
      <c r="G103" s="201"/>
      <c r="H103" s="201"/>
      <c r="I103" s="204"/>
      <c r="J103" s="205">
        <f>BK103</f>
        <v>0</v>
      </c>
      <c r="K103" s="201"/>
      <c r="L103" s="206"/>
      <c r="M103" s="207"/>
      <c r="N103" s="208"/>
      <c r="O103" s="208"/>
      <c r="P103" s="209">
        <f>P104+P256+P261+P267+P299+P337+P354+P385</f>
        <v>0</v>
      </c>
      <c r="Q103" s="208"/>
      <c r="R103" s="209">
        <f>R104+R256+R261+R267+R299+R337+R354+R385</f>
        <v>4.1027950999999998</v>
      </c>
      <c r="S103" s="208"/>
      <c r="T103" s="210">
        <f>T104+T256+T261+T267+T299+T337+T354+T385</f>
        <v>21.852000000000004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211" t="s">
        <v>79</v>
      </c>
      <c r="AT103" s="212" t="s">
        <v>70</v>
      </c>
      <c r="AU103" s="212" t="s">
        <v>71</v>
      </c>
      <c r="AY103" s="211" t="s">
        <v>209</v>
      </c>
      <c r="BK103" s="213">
        <f>BK104+BK256+BK261+BK267+BK299+BK337+BK354+BK385</f>
        <v>0</v>
      </c>
    </row>
    <row r="104" s="12" customFormat="1" ht="22.8" customHeight="1">
      <c r="A104" s="12"/>
      <c r="B104" s="200"/>
      <c r="C104" s="201"/>
      <c r="D104" s="202" t="s">
        <v>70</v>
      </c>
      <c r="E104" s="214" t="s">
        <v>79</v>
      </c>
      <c r="F104" s="214" t="s">
        <v>210</v>
      </c>
      <c r="G104" s="201"/>
      <c r="H104" s="201"/>
      <c r="I104" s="204"/>
      <c r="J104" s="215">
        <f>BK104</f>
        <v>0</v>
      </c>
      <c r="K104" s="201"/>
      <c r="L104" s="206"/>
      <c r="M104" s="207"/>
      <c r="N104" s="208"/>
      <c r="O104" s="208"/>
      <c r="P104" s="209">
        <f>SUM(P105:P255)</f>
        <v>0</v>
      </c>
      <c r="Q104" s="208"/>
      <c r="R104" s="209">
        <f>SUM(R105:R255)</f>
        <v>0.2356646</v>
      </c>
      <c r="S104" s="208"/>
      <c r="T104" s="210">
        <f>SUM(T105:T255)</f>
        <v>21.852000000000004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211" t="s">
        <v>79</v>
      </c>
      <c r="AT104" s="212" t="s">
        <v>70</v>
      </c>
      <c r="AU104" s="212" t="s">
        <v>79</v>
      </c>
      <c r="AY104" s="211" t="s">
        <v>209</v>
      </c>
      <c r="BK104" s="213">
        <f>SUM(BK105:BK255)</f>
        <v>0</v>
      </c>
    </row>
    <row r="105" s="2" customFormat="1" ht="37.8" customHeight="1">
      <c r="A105" s="41"/>
      <c r="B105" s="42"/>
      <c r="C105" s="216" t="s">
        <v>79</v>
      </c>
      <c r="D105" s="216" t="s">
        <v>211</v>
      </c>
      <c r="E105" s="217" t="s">
        <v>256</v>
      </c>
      <c r="F105" s="218" t="s">
        <v>257</v>
      </c>
      <c r="G105" s="219" t="s">
        <v>258</v>
      </c>
      <c r="H105" s="220">
        <v>27</v>
      </c>
      <c r="I105" s="221"/>
      <c r="J105" s="222">
        <f>ROUND(I105*H105,2)</f>
        <v>0</v>
      </c>
      <c r="K105" s="218" t="s">
        <v>215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0.40000000000000002</v>
      </c>
      <c r="T105" s="226">
        <f>S105*H105</f>
        <v>10.800000000000001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216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216</v>
      </c>
      <c r="BM105" s="227" t="s">
        <v>4788</v>
      </c>
    </row>
    <row r="106" s="2" customFormat="1">
      <c r="A106" s="41"/>
      <c r="B106" s="42"/>
      <c r="C106" s="43"/>
      <c r="D106" s="229" t="s">
        <v>218</v>
      </c>
      <c r="E106" s="43"/>
      <c r="F106" s="230" t="s">
        <v>260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218</v>
      </c>
      <c r="AU106" s="20" t="s">
        <v>81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261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4" customFormat="1">
      <c r="A108" s="14"/>
      <c r="B108" s="245"/>
      <c r="C108" s="246"/>
      <c r="D108" s="236" t="s">
        <v>220</v>
      </c>
      <c r="E108" s="247" t="s">
        <v>19</v>
      </c>
      <c r="F108" s="248" t="s">
        <v>262</v>
      </c>
      <c r="G108" s="246"/>
      <c r="H108" s="249">
        <v>27</v>
      </c>
      <c r="I108" s="250"/>
      <c r="J108" s="246"/>
      <c r="K108" s="246"/>
      <c r="L108" s="251"/>
      <c r="M108" s="252"/>
      <c r="N108" s="253"/>
      <c r="O108" s="253"/>
      <c r="P108" s="253"/>
      <c r="Q108" s="253"/>
      <c r="R108" s="253"/>
      <c r="S108" s="253"/>
      <c r="T108" s="25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5" t="s">
        <v>220</v>
      </c>
      <c r="AU108" s="255" t="s">
        <v>81</v>
      </c>
      <c r="AV108" s="14" t="s">
        <v>81</v>
      </c>
      <c r="AW108" s="14" t="s">
        <v>32</v>
      </c>
      <c r="AX108" s="14" t="s">
        <v>79</v>
      </c>
      <c r="AY108" s="255" t="s">
        <v>209</v>
      </c>
    </row>
    <row r="109" s="2" customFormat="1" ht="37.8" customHeight="1">
      <c r="A109" s="41"/>
      <c r="B109" s="42"/>
      <c r="C109" s="216" t="s">
        <v>81</v>
      </c>
      <c r="D109" s="216" t="s">
        <v>211</v>
      </c>
      <c r="E109" s="217" t="s">
        <v>273</v>
      </c>
      <c r="F109" s="218" t="s">
        <v>274</v>
      </c>
      <c r="G109" s="219" t="s">
        <v>258</v>
      </c>
      <c r="H109" s="220">
        <v>22.5</v>
      </c>
      <c r="I109" s="221"/>
      <c r="J109" s="222">
        <f>ROUND(I109*H109,2)</f>
        <v>0</v>
      </c>
      <c r="K109" s="218" t="s">
        <v>215</v>
      </c>
      <c r="L109" s="47"/>
      <c r="M109" s="223" t="s">
        <v>19</v>
      </c>
      <c r="N109" s="224" t="s">
        <v>42</v>
      </c>
      <c r="O109" s="87"/>
      <c r="P109" s="225">
        <f>O109*H109</f>
        <v>0</v>
      </c>
      <c r="Q109" s="225">
        <v>0</v>
      </c>
      <c r="R109" s="225">
        <f>Q109*H109</f>
        <v>0</v>
      </c>
      <c r="S109" s="225">
        <v>0.44</v>
      </c>
      <c r="T109" s="226">
        <f>S109*H109</f>
        <v>9.9000000000000004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7" t="s">
        <v>216</v>
      </c>
      <c r="AT109" s="227" t="s">
        <v>211</v>
      </c>
      <c r="AU109" s="227" t="s">
        <v>81</v>
      </c>
      <c r="AY109" s="20" t="s">
        <v>209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20" t="s">
        <v>79</v>
      </c>
      <c r="BK109" s="228">
        <f>ROUND(I109*H109,2)</f>
        <v>0</v>
      </c>
      <c r="BL109" s="20" t="s">
        <v>216</v>
      </c>
      <c r="BM109" s="227" t="s">
        <v>4789</v>
      </c>
    </row>
    <row r="110" s="2" customFormat="1">
      <c r="A110" s="41"/>
      <c r="B110" s="42"/>
      <c r="C110" s="43"/>
      <c r="D110" s="229" t="s">
        <v>218</v>
      </c>
      <c r="E110" s="43"/>
      <c r="F110" s="230" t="s">
        <v>276</v>
      </c>
      <c r="G110" s="43"/>
      <c r="H110" s="43"/>
      <c r="I110" s="231"/>
      <c r="J110" s="43"/>
      <c r="K110" s="43"/>
      <c r="L110" s="47"/>
      <c r="M110" s="232"/>
      <c r="N110" s="233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218</v>
      </c>
      <c r="AU110" s="20" t="s">
        <v>81</v>
      </c>
    </row>
    <row r="111" s="13" customFormat="1">
      <c r="A111" s="13"/>
      <c r="B111" s="234"/>
      <c r="C111" s="235"/>
      <c r="D111" s="236" t="s">
        <v>220</v>
      </c>
      <c r="E111" s="237" t="s">
        <v>19</v>
      </c>
      <c r="F111" s="238" t="s">
        <v>268</v>
      </c>
      <c r="G111" s="235"/>
      <c r="H111" s="237" t="s">
        <v>19</v>
      </c>
      <c r="I111" s="239"/>
      <c r="J111" s="235"/>
      <c r="K111" s="235"/>
      <c r="L111" s="240"/>
      <c r="M111" s="241"/>
      <c r="N111" s="242"/>
      <c r="O111" s="242"/>
      <c r="P111" s="242"/>
      <c r="Q111" s="242"/>
      <c r="R111" s="242"/>
      <c r="S111" s="242"/>
      <c r="T111" s="24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4" t="s">
        <v>220</v>
      </c>
      <c r="AU111" s="244" t="s">
        <v>81</v>
      </c>
      <c r="AV111" s="13" t="s">
        <v>79</v>
      </c>
      <c r="AW111" s="13" t="s">
        <v>32</v>
      </c>
      <c r="AX111" s="13" t="s">
        <v>71</v>
      </c>
      <c r="AY111" s="244" t="s">
        <v>209</v>
      </c>
    </row>
    <row r="112" s="13" customFormat="1">
      <c r="A112" s="13"/>
      <c r="B112" s="234"/>
      <c r="C112" s="235"/>
      <c r="D112" s="236" t="s">
        <v>220</v>
      </c>
      <c r="E112" s="237" t="s">
        <v>19</v>
      </c>
      <c r="F112" s="238" t="s">
        <v>269</v>
      </c>
      <c r="G112" s="235"/>
      <c r="H112" s="237" t="s">
        <v>19</v>
      </c>
      <c r="I112" s="239"/>
      <c r="J112" s="235"/>
      <c r="K112" s="235"/>
      <c r="L112" s="240"/>
      <c r="M112" s="241"/>
      <c r="N112" s="242"/>
      <c r="O112" s="242"/>
      <c r="P112" s="242"/>
      <c r="Q112" s="242"/>
      <c r="R112" s="242"/>
      <c r="S112" s="242"/>
      <c r="T112" s="24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4" t="s">
        <v>220</v>
      </c>
      <c r="AU112" s="244" t="s">
        <v>81</v>
      </c>
      <c r="AV112" s="13" t="s">
        <v>79</v>
      </c>
      <c r="AW112" s="13" t="s">
        <v>32</v>
      </c>
      <c r="AX112" s="13" t="s">
        <v>71</v>
      </c>
      <c r="AY112" s="244" t="s">
        <v>209</v>
      </c>
    </row>
    <row r="113" s="14" customFormat="1">
      <c r="A113" s="14"/>
      <c r="B113" s="245"/>
      <c r="C113" s="246"/>
      <c r="D113" s="236" t="s">
        <v>220</v>
      </c>
      <c r="E113" s="247" t="s">
        <v>19</v>
      </c>
      <c r="F113" s="248" t="s">
        <v>4790</v>
      </c>
      <c r="G113" s="246"/>
      <c r="H113" s="249">
        <v>4.5</v>
      </c>
      <c r="I113" s="250"/>
      <c r="J113" s="246"/>
      <c r="K113" s="246"/>
      <c r="L113" s="251"/>
      <c r="M113" s="252"/>
      <c r="N113" s="253"/>
      <c r="O113" s="253"/>
      <c r="P113" s="253"/>
      <c r="Q113" s="253"/>
      <c r="R113" s="253"/>
      <c r="S113" s="253"/>
      <c r="T113" s="25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5" t="s">
        <v>220</v>
      </c>
      <c r="AU113" s="255" t="s">
        <v>81</v>
      </c>
      <c r="AV113" s="14" t="s">
        <v>81</v>
      </c>
      <c r="AW113" s="14" t="s">
        <v>32</v>
      </c>
      <c r="AX113" s="14" t="s">
        <v>71</v>
      </c>
      <c r="AY113" s="255" t="s">
        <v>209</v>
      </c>
    </row>
    <row r="114" s="13" customFormat="1">
      <c r="A114" s="13"/>
      <c r="B114" s="234"/>
      <c r="C114" s="235"/>
      <c r="D114" s="236" t="s">
        <v>220</v>
      </c>
      <c r="E114" s="237" t="s">
        <v>19</v>
      </c>
      <c r="F114" s="238" t="s">
        <v>278</v>
      </c>
      <c r="G114" s="235"/>
      <c r="H114" s="237" t="s">
        <v>19</v>
      </c>
      <c r="I114" s="239"/>
      <c r="J114" s="235"/>
      <c r="K114" s="235"/>
      <c r="L114" s="240"/>
      <c r="M114" s="241"/>
      <c r="N114" s="242"/>
      <c r="O114" s="242"/>
      <c r="P114" s="242"/>
      <c r="Q114" s="242"/>
      <c r="R114" s="242"/>
      <c r="S114" s="242"/>
      <c r="T114" s="24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4" t="s">
        <v>220</v>
      </c>
      <c r="AU114" s="244" t="s">
        <v>81</v>
      </c>
      <c r="AV114" s="13" t="s">
        <v>79</v>
      </c>
      <c r="AW114" s="13" t="s">
        <v>32</v>
      </c>
      <c r="AX114" s="13" t="s">
        <v>71</v>
      </c>
      <c r="AY114" s="244" t="s">
        <v>209</v>
      </c>
    </row>
    <row r="115" s="14" customFormat="1">
      <c r="A115" s="14"/>
      <c r="B115" s="245"/>
      <c r="C115" s="246"/>
      <c r="D115" s="236" t="s">
        <v>220</v>
      </c>
      <c r="E115" s="247" t="s">
        <v>19</v>
      </c>
      <c r="F115" s="248" t="s">
        <v>4791</v>
      </c>
      <c r="G115" s="246"/>
      <c r="H115" s="249">
        <v>18</v>
      </c>
      <c r="I115" s="250"/>
      <c r="J115" s="246"/>
      <c r="K115" s="246"/>
      <c r="L115" s="251"/>
      <c r="M115" s="252"/>
      <c r="N115" s="253"/>
      <c r="O115" s="253"/>
      <c r="P115" s="253"/>
      <c r="Q115" s="253"/>
      <c r="R115" s="253"/>
      <c r="S115" s="253"/>
      <c r="T115" s="25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5" t="s">
        <v>220</v>
      </c>
      <c r="AU115" s="255" t="s">
        <v>81</v>
      </c>
      <c r="AV115" s="14" t="s">
        <v>81</v>
      </c>
      <c r="AW115" s="14" t="s">
        <v>32</v>
      </c>
      <c r="AX115" s="14" t="s">
        <v>71</v>
      </c>
      <c r="AY115" s="255" t="s">
        <v>209</v>
      </c>
    </row>
    <row r="116" s="15" customFormat="1">
      <c r="A116" s="15"/>
      <c r="B116" s="256"/>
      <c r="C116" s="257"/>
      <c r="D116" s="236" t="s">
        <v>220</v>
      </c>
      <c r="E116" s="258" t="s">
        <v>19</v>
      </c>
      <c r="F116" s="259" t="s">
        <v>271</v>
      </c>
      <c r="G116" s="257"/>
      <c r="H116" s="260">
        <v>22.5</v>
      </c>
      <c r="I116" s="261"/>
      <c r="J116" s="257"/>
      <c r="K116" s="257"/>
      <c r="L116" s="262"/>
      <c r="M116" s="263"/>
      <c r="N116" s="264"/>
      <c r="O116" s="264"/>
      <c r="P116" s="264"/>
      <c r="Q116" s="264"/>
      <c r="R116" s="264"/>
      <c r="S116" s="264"/>
      <c r="T116" s="26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T116" s="266" t="s">
        <v>220</v>
      </c>
      <c r="AU116" s="266" t="s">
        <v>81</v>
      </c>
      <c r="AV116" s="15" t="s">
        <v>216</v>
      </c>
      <c r="AW116" s="15" t="s">
        <v>32</v>
      </c>
      <c r="AX116" s="15" t="s">
        <v>79</v>
      </c>
      <c r="AY116" s="266" t="s">
        <v>209</v>
      </c>
    </row>
    <row r="117" s="2" customFormat="1" ht="24.15" customHeight="1">
      <c r="A117" s="41"/>
      <c r="B117" s="42"/>
      <c r="C117" s="216" t="s">
        <v>146</v>
      </c>
      <c r="D117" s="216" t="s">
        <v>211</v>
      </c>
      <c r="E117" s="217" t="s">
        <v>280</v>
      </c>
      <c r="F117" s="218" t="s">
        <v>281</v>
      </c>
      <c r="G117" s="219" t="s">
        <v>258</v>
      </c>
      <c r="H117" s="220">
        <v>4.5</v>
      </c>
      <c r="I117" s="221"/>
      <c r="J117" s="222">
        <f>ROUND(I117*H117,2)</f>
        <v>0</v>
      </c>
      <c r="K117" s="218" t="s">
        <v>215</v>
      </c>
      <c r="L117" s="47"/>
      <c r="M117" s="223" t="s">
        <v>19</v>
      </c>
      <c r="N117" s="224" t="s">
        <v>42</v>
      </c>
      <c r="O117" s="87"/>
      <c r="P117" s="225">
        <f>O117*H117</f>
        <v>0</v>
      </c>
      <c r="Q117" s="225">
        <v>0.00012999999999999999</v>
      </c>
      <c r="R117" s="225">
        <f>Q117*H117</f>
        <v>0.00058499999999999991</v>
      </c>
      <c r="S117" s="225">
        <v>0.25600000000000001</v>
      </c>
      <c r="T117" s="226">
        <f>S117*H117</f>
        <v>1.1520000000000001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7" t="s">
        <v>216</v>
      </c>
      <c r="AT117" s="227" t="s">
        <v>211</v>
      </c>
      <c r="AU117" s="227" t="s">
        <v>81</v>
      </c>
      <c r="AY117" s="20" t="s">
        <v>209</v>
      </c>
      <c r="BE117" s="228">
        <f>IF(N117="základní",J117,0)</f>
        <v>0</v>
      </c>
      <c r="BF117" s="228">
        <f>IF(N117="snížená",J117,0)</f>
        <v>0</v>
      </c>
      <c r="BG117" s="228">
        <f>IF(N117="zákl. přenesená",J117,0)</f>
        <v>0</v>
      </c>
      <c r="BH117" s="228">
        <f>IF(N117="sníž. přenesená",J117,0)</f>
        <v>0</v>
      </c>
      <c r="BI117" s="228">
        <f>IF(N117="nulová",J117,0)</f>
        <v>0</v>
      </c>
      <c r="BJ117" s="20" t="s">
        <v>79</v>
      </c>
      <c r="BK117" s="228">
        <f>ROUND(I117*H117,2)</f>
        <v>0</v>
      </c>
      <c r="BL117" s="20" t="s">
        <v>216</v>
      </c>
      <c r="BM117" s="227" t="s">
        <v>4792</v>
      </c>
    </row>
    <row r="118" s="2" customFormat="1">
      <c r="A118" s="41"/>
      <c r="B118" s="42"/>
      <c r="C118" s="43"/>
      <c r="D118" s="229" t="s">
        <v>218</v>
      </c>
      <c r="E118" s="43"/>
      <c r="F118" s="230" t="s">
        <v>283</v>
      </c>
      <c r="G118" s="43"/>
      <c r="H118" s="43"/>
      <c r="I118" s="231"/>
      <c r="J118" s="43"/>
      <c r="K118" s="43"/>
      <c r="L118" s="47"/>
      <c r="M118" s="232"/>
      <c r="N118" s="233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218</v>
      </c>
      <c r="AU118" s="20" t="s">
        <v>81</v>
      </c>
    </row>
    <row r="119" s="13" customFormat="1">
      <c r="A119" s="13"/>
      <c r="B119" s="234"/>
      <c r="C119" s="235"/>
      <c r="D119" s="236" t="s">
        <v>220</v>
      </c>
      <c r="E119" s="237" t="s">
        <v>19</v>
      </c>
      <c r="F119" s="238" t="s">
        <v>268</v>
      </c>
      <c r="G119" s="235"/>
      <c r="H119" s="237" t="s">
        <v>19</v>
      </c>
      <c r="I119" s="239"/>
      <c r="J119" s="235"/>
      <c r="K119" s="235"/>
      <c r="L119" s="240"/>
      <c r="M119" s="241"/>
      <c r="N119" s="242"/>
      <c r="O119" s="242"/>
      <c r="P119" s="242"/>
      <c r="Q119" s="242"/>
      <c r="R119" s="242"/>
      <c r="S119" s="242"/>
      <c r="T119" s="24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4" t="s">
        <v>220</v>
      </c>
      <c r="AU119" s="244" t="s">
        <v>81</v>
      </c>
      <c r="AV119" s="13" t="s">
        <v>79</v>
      </c>
      <c r="AW119" s="13" t="s">
        <v>32</v>
      </c>
      <c r="AX119" s="13" t="s">
        <v>71</v>
      </c>
      <c r="AY119" s="244" t="s">
        <v>209</v>
      </c>
    </row>
    <row r="120" s="13" customFormat="1">
      <c r="A120" s="13"/>
      <c r="B120" s="234"/>
      <c r="C120" s="235"/>
      <c r="D120" s="236" t="s">
        <v>220</v>
      </c>
      <c r="E120" s="237" t="s">
        <v>19</v>
      </c>
      <c r="F120" s="238" t="s">
        <v>269</v>
      </c>
      <c r="G120" s="235"/>
      <c r="H120" s="237" t="s">
        <v>19</v>
      </c>
      <c r="I120" s="239"/>
      <c r="J120" s="235"/>
      <c r="K120" s="235"/>
      <c r="L120" s="240"/>
      <c r="M120" s="241"/>
      <c r="N120" s="242"/>
      <c r="O120" s="242"/>
      <c r="P120" s="242"/>
      <c r="Q120" s="242"/>
      <c r="R120" s="242"/>
      <c r="S120" s="242"/>
      <c r="T120" s="24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4" t="s">
        <v>220</v>
      </c>
      <c r="AU120" s="244" t="s">
        <v>81</v>
      </c>
      <c r="AV120" s="13" t="s">
        <v>79</v>
      </c>
      <c r="AW120" s="13" t="s">
        <v>32</v>
      </c>
      <c r="AX120" s="13" t="s">
        <v>71</v>
      </c>
      <c r="AY120" s="244" t="s">
        <v>209</v>
      </c>
    </row>
    <row r="121" s="14" customFormat="1">
      <c r="A121" s="14"/>
      <c r="B121" s="245"/>
      <c r="C121" s="246"/>
      <c r="D121" s="236" t="s">
        <v>220</v>
      </c>
      <c r="E121" s="247" t="s">
        <v>19</v>
      </c>
      <c r="F121" s="248" t="s">
        <v>4790</v>
      </c>
      <c r="G121" s="246"/>
      <c r="H121" s="249">
        <v>4.5</v>
      </c>
      <c r="I121" s="250"/>
      <c r="J121" s="246"/>
      <c r="K121" s="246"/>
      <c r="L121" s="251"/>
      <c r="M121" s="252"/>
      <c r="N121" s="253"/>
      <c r="O121" s="253"/>
      <c r="P121" s="253"/>
      <c r="Q121" s="253"/>
      <c r="R121" s="253"/>
      <c r="S121" s="253"/>
      <c r="T121" s="25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5" t="s">
        <v>220</v>
      </c>
      <c r="AU121" s="255" t="s">
        <v>81</v>
      </c>
      <c r="AV121" s="14" t="s">
        <v>81</v>
      </c>
      <c r="AW121" s="14" t="s">
        <v>32</v>
      </c>
      <c r="AX121" s="14" t="s">
        <v>79</v>
      </c>
      <c r="AY121" s="255" t="s">
        <v>209</v>
      </c>
    </row>
    <row r="122" s="2" customFormat="1" ht="16.5" customHeight="1">
      <c r="A122" s="41"/>
      <c r="B122" s="42"/>
      <c r="C122" s="216" t="s">
        <v>216</v>
      </c>
      <c r="D122" s="216" t="s">
        <v>211</v>
      </c>
      <c r="E122" s="217" t="s">
        <v>285</v>
      </c>
      <c r="F122" s="218" t="s">
        <v>286</v>
      </c>
      <c r="G122" s="219" t="s">
        <v>287</v>
      </c>
      <c r="H122" s="220">
        <v>100</v>
      </c>
      <c r="I122" s="221"/>
      <c r="J122" s="222">
        <f>ROUND(I122*H122,2)</f>
        <v>0</v>
      </c>
      <c r="K122" s="218" t="s">
        <v>215</v>
      </c>
      <c r="L122" s="47"/>
      <c r="M122" s="223" t="s">
        <v>19</v>
      </c>
      <c r="N122" s="224" t="s">
        <v>42</v>
      </c>
      <c r="O122" s="87"/>
      <c r="P122" s="225">
        <f>O122*H122</f>
        <v>0</v>
      </c>
      <c r="Q122" s="225">
        <v>3.0000000000000001E-05</v>
      </c>
      <c r="R122" s="225">
        <f>Q122*H122</f>
        <v>0.0030000000000000001</v>
      </c>
      <c r="S122" s="225">
        <v>0</v>
      </c>
      <c r="T122" s="226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7" t="s">
        <v>216</v>
      </c>
      <c r="AT122" s="227" t="s">
        <v>211</v>
      </c>
      <c r="AU122" s="227" t="s">
        <v>81</v>
      </c>
      <c r="AY122" s="20" t="s">
        <v>209</v>
      </c>
      <c r="BE122" s="228">
        <f>IF(N122="základní",J122,0)</f>
        <v>0</v>
      </c>
      <c r="BF122" s="228">
        <f>IF(N122="snížená",J122,0)</f>
        <v>0</v>
      </c>
      <c r="BG122" s="228">
        <f>IF(N122="zákl. přenesená",J122,0)</f>
        <v>0</v>
      </c>
      <c r="BH122" s="228">
        <f>IF(N122="sníž. přenesená",J122,0)</f>
        <v>0</v>
      </c>
      <c r="BI122" s="228">
        <f>IF(N122="nulová",J122,0)</f>
        <v>0</v>
      </c>
      <c r="BJ122" s="20" t="s">
        <v>79</v>
      </c>
      <c r="BK122" s="228">
        <f>ROUND(I122*H122,2)</f>
        <v>0</v>
      </c>
      <c r="BL122" s="20" t="s">
        <v>216</v>
      </c>
      <c r="BM122" s="227" t="s">
        <v>4793</v>
      </c>
    </row>
    <row r="123" s="2" customFormat="1">
      <c r="A123" s="41"/>
      <c r="B123" s="42"/>
      <c r="C123" s="43"/>
      <c r="D123" s="229" t="s">
        <v>218</v>
      </c>
      <c r="E123" s="43"/>
      <c r="F123" s="230" t="s">
        <v>289</v>
      </c>
      <c r="G123" s="43"/>
      <c r="H123" s="43"/>
      <c r="I123" s="231"/>
      <c r="J123" s="43"/>
      <c r="K123" s="43"/>
      <c r="L123" s="47"/>
      <c r="M123" s="232"/>
      <c r="N123" s="233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218</v>
      </c>
      <c r="AU123" s="20" t="s">
        <v>81</v>
      </c>
    </row>
    <row r="124" s="2" customFormat="1" ht="24.15" customHeight="1">
      <c r="A124" s="41"/>
      <c r="B124" s="42"/>
      <c r="C124" s="216" t="s">
        <v>236</v>
      </c>
      <c r="D124" s="216" t="s">
        <v>211</v>
      </c>
      <c r="E124" s="217" t="s">
        <v>291</v>
      </c>
      <c r="F124" s="218" t="s">
        <v>292</v>
      </c>
      <c r="G124" s="219" t="s">
        <v>293</v>
      </c>
      <c r="H124" s="220">
        <v>10</v>
      </c>
      <c r="I124" s="221"/>
      <c r="J124" s="222">
        <f>ROUND(I124*H124,2)</f>
        <v>0</v>
      </c>
      <c r="K124" s="218" t="s">
        <v>215</v>
      </c>
      <c r="L124" s="47"/>
      <c r="M124" s="223" t="s">
        <v>19</v>
      </c>
      <c r="N124" s="224" t="s">
        <v>42</v>
      </c>
      <c r="O124" s="87"/>
      <c r="P124" s="225">
        <f>O124*H124</f>
        <v>0</v>
      </c>
      <c r="Q124" s="225">
        <v>0</v>
      </c>
      <c r="R124" s="225">
        <f>Q124*H124</f>
        <v>0</v>
      </c>
      <c r="S124" s="225">
        <v>0</v>
      </c>
      <c r="T124" s="226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7" t="s">
        <v>216</v>
      </c>
      <c r="AT124" s="227" t="s">
        <v>211</v>
      </c>
      <c r="AU124" s="227" t="s">
        <v>81</v>
      </c>
      <c r="AY124" s="20" t="s">
        <v>209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20" t="s">
        <v>79</v>
      </c>
      <c r="BK124" s="228">
        <f>ROUND(I124*H124,2)</f>
        <v>0</v>
      </c>
      <c r="BL124" s="20" t="s">
        <v>216</v>
      </c>
      <c r="BM124" s="227" t="s">
        <v>4794</v>
      </c>
    </row>
    <row r="125" s="2" customFormat="1">
      <c r="A125" s="41"/>
      <c r="B125" s="42"/>
      <c r="C125" s="43"/>
      <c r="D125" s="229" t="s">
        <v>218</v>
      </c>
      <c r="E125" s="43"/>
      <c r="F125" s="230" t="s">
        <v>295</v>
      </c>
      <c r="G125" s="43"/>
      <c r="H125" s="43"/>
      <c r="I125" s="231"/>
      <c r="J125" s="43"/>
      <c r="K125" s="43"/>
      <c r="L125" s="47"/>
      <c r="M125" s="232"/>
      <c r="N125" s="233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218</v>
      </c>
      <c r="AU125" s="20" t="s">
        <v>81</v>
      </c>
    </row>
    <row r="126" s="2" customFormat="1" ht="49.05" customHeight="1">
      <c r="A126" s="41"/>
      <c r="B126" s="42"/>
      <c r="C126" s="216" t="s">
        <v>227</v>
      </c>
      <c r="D126" s="216" t="s">
        <v>211</v>
      </c>
      <c r="E126" s="217" t="s">
        <v>305</v>
      </c>
      <c r="F126" s="218" t="s">
        <v>306</v>
      </c>
      <c r="G126" s="219" t="s">
        <v>299</v>
      </c>
      <c r="H126" s="220">
        <v>2</v>
      </c>
      <c r="I126" s="221"/>
      <c r="J126" s="222">
        <f>ROUND(I126*H126,2)</f>
        <v>0</v>
      </c>
      <c r="K126" s="218" t="s">
        <v>215</v>
      </c>
      <c r="L126" s="47"/>
      <c r="M126" s="223" t="s">
        <v>19</v>
      </c>
      <c r="N126" s="224" t="s">
        <v>42</v>
      </c>
      <c r="O126" s="87"/>
      <c r="P126" s="225">
        <f>O126*H126</f>
        <v>0</v>
      </c>
      <c r="Q126" s="225">
        <v>0.0086800000000000002</v>
      </c>
      <c r="R126" s="225">
        <f>Q126*H126</f>
        <v>0.01736</v>
      </c>
      <c r="S126" s="225">
        <v>0</v>
      </c>
      <c r="T126" s="226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216</v>
      </c>
      <c r="AT126" s="227" t="s">
        <v>211</v>
      </c>
      <c r="AU126" s="227" t="s">
        <v>81</v>
      </c>
      <c r="AY126" s="20" t="s">
        <v>209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20" t="s">
        <v>79</v>
      </c>
      <c r="BK126" s="228">
        <f>ROUND(I126*H126,2)</f>
        <v>0</v>
      </c>
      <c r="BL126" s="20" t="s">
        <v>216</v>
      </c>
      <c r="BM126" s="227" t="s">
        <v>4795</v>
      </c>
    </row>
    <row r="127" s="2" customFormat="1">
      <c r="A127" s="41"/>
      <c r="B127" s="42"/>
      <c r="C127" s="43"/>
      <c r="D127" s="229" t="s">
        <v>218</v>
      </c>
      <c r="E127" s="43"/>
      <c r="F127" s="230" t="s">
        <v>308</v>
      </c>
      <c r="G127" s="43"/>
      <c r="H127" s="43"/>
      <c r="I127" s="231"/>
      <c r="J127" s="43"/>
      <c r="K127" s="43"/>
      <c r="L127" s="47"/>
      <c r="M127" s="232"/>
      <c r="N127" s="233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218</v>
      </c>
      <c r="AU127" s="20" t="s">
        <v>81</v>
      </c>
    </row>
    <row r="128" s="13" customFormat="1">
      <c r="A128" s="13"/>
      <c r="B128" s="234"/>
      <c r="C128" s="235"/>
      <c r="D128" s="236" t="s">
        <v>220</v>
      </c>
      <c r="E128" s="237" t="s">
        <v>19</v>
      </c>
      <c r="F128" s="238" t="s">
        <v>309</v>
      </c>
      <c r="G128" s="235"/>
      <c r="H128" s="237" t="s">
        <v>19</v>
      </c>
      <c r="I128" s="239"/>
      <c r="J128" s="235"/>
      <c r="K128" s="235"/>
      <c r="L128" s="240"/>
      <c r="M128" s="241"/>
      <c r="N128" s="242"/>
      <c r="O128" s="242"/>
      <c r="P128" s="242"/>
      <c r="Q128" s="242"/>
      <c r="R128" s="242"/>
      <c r="S128" s="242"/>
      <c r="T128" s="24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4" t="s">
        <v>220</v>
      </c>
      <c r="AU128" s="244" t="s">
        <v>81</v>
      </c>
      <c r="AV128" s="13" t="s">
        <v>79</v>
      </c>
      <c r="AW128" s="13" t="s">
        <v>32</v>
      </c>
      <c r="AX128" s="13" t="s">
        <v>71</v>
      </c>
      <c r="AY128" s="244" t="s">
        <v>209</v>
      </c>
    </row>
    <row r="129" s="14" customFormat="1">
      <c r="A129" s="14"/>
      <c r="B129" s="245"/>
      <c r="C129" s="246"/>
      <c r="D129" s="236" t="s">
        <v>220</v>
      </c>
      <c r="E129" s="247" t="s">
        <v>19</v>
      </c>
      <c r="F129" s="248" t="s">
        <v>303</v>
      </c>
      <c r="G129" s="246"/>
      <c r="H129" s="249">
        <v>2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5" t="s">
        <v>220</v>
      </c>
      <c r="AU129" s="255" t="s">
        <v>81</v>
      </c>
      <c r="AV129" s="14" t="s">
        <v>81</v>
      </c>
      <c r="AW129" s="14" t="s">
        <v>32</v>
      </c>
      <c r="AX129" s="14" t="s">
        <v>79</v>
      </c>
      <c r="AY129" s="255" t="s">
        <v>209</v>
      </c>
    </row>
    <row r="130" s="2" customFormat="1" ht="49.05" customHeight="1">
      <c r="A130" s="41"/>
      <c r="B130" s="42"/>
      <c r="C130" s="216" t="s">
        <v>245</v>
      </c>
      <c r="D130" s="216" t="s">
        <v>211</v>
      </c>
      <c r="E130" s="217" t="s">
        <v>312</v>
      </c>
      <c r="F130" s="218" t="s">
        <v>313</v>
      </c>
      <c r="G130" s="219" t="s">
        <v>299</v>
      </c>
      <c r="H130" s="220">
        <v>1</v>
      </c>
      <c r="I130" s="221"/>
      <c r="J130" s="222">
        <f>ROUND(I130*H130,2)</f>
        <v>0</v>
      </c>
      <c r="K130" s="218" t="s">
        <v>215</v>
      </c>
      <c r="L130" s="47"/>
      <c r="M130" s="223" t="s">
        <v>19</v>
      </c>
      <c r="N130" s="224" t="s">
        <v>42</v>
      </c>
      <c r="O130" s="87"/>
      <c r="P130" s="225">
        <f>O130*H130</f>
        <v>0</v>
      </c>
      <c r="Q130" s="225">
        <v>0.01269</v>
      </c>
      <c r="R130" s="225">
        <f>Q130*H130</f>
        <v>0.01269</v>
      </c>
      <c r="S130" s="225">
        <v>0</v>
      </c>
      <c r="T130" s="226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7" t="s">
        <v>216</v>
      </c>
      <c r="AT130" s="227" t="s">
        <v>211</v>
      </c>
      <c r="AU130" s="227" t="s">
        <v>81</v>
      </c>
      <c r="AY130" s="20" t="s">
        <v>209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20" t="s">
        <v>79</v>
      </c>
      <c r="BK130" s="228">
        <f>ROUND(I130*H130,2)</f>
        <v>0</v>
      </c>
      <c r="BL130" s="20" t="s">
        <v>216</v>
      </c>
      <c r="BM130" s="227" t="s">
        <v>4796</v>
      </c>
    </row>
    <row r="131" s="2" customFormat="1">
      <c r="A131" s="41"/>
      <c r="B131" s="42"/>
      <c r="C131" s="43"/>
      <c r="D131" s="229" t="s">
        <v>218</v>
      </c>
      <c r="E131" s="43"/>
      <c r="F131" s="230" t="s">
        <v>315</v>
      </c>
      <c r="G131" s="43"/>
      <c r="H131" s="43"/>
      <c r="I131" s="231"/>
      <c r="J131" s="43"/>
      <c r="K131" s="43"/>
      <c r="L131" s="47"/>
      <c r="M131" s="232"/>
      <c r="N131" s="233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218</v>
      </c>
      <c r="AU131" s="20" t="s">
        <v>81</v>
      </c>
    </row>
    <row r="132" s="13" customFormat="1">
      <c r="A132" s="13"/>
      <c r="B132" s="234"/>
      <c r="C132" s="235"/>
      <c r="D132" s="236" t="s">
        <v>220</v>
      </c>
      <c r="E132" s="237" t="s">
        <v>19</v>
      </c>
      <c r="F132" s="238" t="s">
        <v>316</v>
      </c>
      <c r="G132" s="235"/>
      <c r="H132" s="237" t="s">
        <v>19</v>
      </c>
      <c r="I132" s="239"/>
      <c r="J132" s="235"/>
      <c r="K132" s="235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220</v>
      </c>
      <c r="AU132" s="244" t="s">
        <v>81</v>
      </c>
      <c r="AV132" s="13" t="s">
        <v>79</v>
      </c>
      <c r="AW132" s="13" t="s">
        <v>32</v>
      </c>
      <c r="AX132" s="13" t="s">
        <v>71</v>
      </c>
      <c r="AY132" s="244" t="s">
        <v>209</v>
      </c>
    </row>
    <row r="133" s="14" customFormat="1">
      <c r="A133" s="14"/>
      <c r="B133" s="245"/>
      <c r="C133" s="246"/>
      <c r="D133" s="236" t="s">
        <v>220</v>
      </c>
      <c r="E133" s="247" t="s">
        <v>19</v>
      </c>
      <c r="F133" s="248" t="s">
        <v>310</v>
      </c>
      <c r="G133" s="246"/>
      <c r="H133" s="249">
        <v>1</v>
      </c>
      <c r="I133" s="250"/>
      <c r="J133" s="246"/>
      <c r="K133" s="246"/>
      <c r="L133" s="251"/>
      <c r="M133" s="252"/>
      <c r="N133" s="253"/>
      <c r="O133" s="253"/>
      <c r="P133" s="253"/>
      <c r="Q133" s="253"/>
      <c r="R133" s="253"/>
      <c r="S133" s="253"/>
      <c r="T133" s="25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5" t="s">
        <v>220</v>
      </c>
      <c r="AU133" s="255" t="s">
        <v>81</v>
      </c>
      <c r="AV133" s="14" t="s">
        <v>81</v>
      </c>
      <c r="AW133" s="14" t="s">
        <v>32</v>
      </c>
      <c r="AX133" s="14" t="s">
        <v>79</v>
      </c>
      <c r="AY133" s="255" t="s">
        <v>209</v>
      </c>
    </row>
    <row r="134" s="2" customFormat="1" ht="49.05" customHeight="1">
      <c r="A134" s="41"/>
      <c r="B134" s="42"/>
      <c r="C134" s="216" t="s">
        <v>250</v>
      </c>
      <c r="D134" s="216" t="s">
        <v>211</v>
      </c>
      <c r="E134" s="217" t="s">
        <v>318</v>
      </c>
      <c r="F134" s="218" t="s">
        <v>319</v>
      </c>
      <c r="G134" s="219" t="s">
        <v>299</v>
      </c>
      <c r="H134" s="220">
        <v>1</v>
      </c>
      <c r="I134" s="221"/>
      <c r="J134" s="222">
        <f>ROUND(I134*H134,2)</f>
        <v>0</v>
      </c>
      <c r="K134" s="218" t="s">
        <v>215</v>
      </c>
      <c r="L134" s="47"/>
      <c r="M134" s="223" t="s">
        <v>19</v>
      </c>
      <c r="N134" s="224" t="s">
        <v>42</v>
      </c>
      <c r="O134" s="87"/>
      <c r="P134" s="225">
        <f>O134*H134</f>
        <v>0</v>
      </c>
      <c r="Q134" s="225">
        <v>0.06053</v>
      </c>
      <c r="R134" s="225">
        <f>Q134*H134</f>
        <v>0.06053</v>
      </c>
      <c r="S134" s="225">
        <v>0</v>
      </c>
      <c r="T134" s="226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7" t="s">
        <v>216</v>
      </c>
      <c r="AT134" s="227" t="s">
        <v>211</v>
      </c>
      <c r="AU134" s="227" t="s">
        <v>81</v>
      </c>
      <c r="AY134" s="20" t="s">
        <v>209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20" t="s">
        <v>79</v>
      </c>
      <c r="BK134" s="228">
        <f>ROUND(I134*H134,2)</f>
        <v>0</v>
      </c>
      <c r="BL134" s="20" t="s">
        <v>216</v>
      </c>
      <c r="BM134" s="227" t="s">
        <v>4797</v>
      </c>
    </row>
    <row r="135" s="2" customFormat="1">
      <c r="A135" s="41"/>
      <c r="B135" s="42"/>
      <c r="C135" s="43"/>
      <c r="D135" s="229" t="s">
        <v>218</v>
      </c>
      <c r="E135" s="43"/>
      <c r="F135" s="230" t="s">
        <v>321</v>
      </c>
      <c r="G135" s="43"/>
      <c r="H135" s="43"/>
      <c r="I135" s="231"/>
      <c r="J135" s="43"/>
      <c r="K135" s="43"/>
      <c r="L135" s="47"/>
      <c r="M135" s="232"/>
      <c r="N135" s="233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218</v>
      </c>
      <c r="AU135" s="20" t="s">
        <v>81</v>
      </c>
    </row>
    <row r="136" s="13" customFormat="1">
      <c r="A136" s="13"/>
      <c r="B136" s="234"/>
      <c r="C136" s="235"/>
      <c r="D136" s="236" t="s">
        <v>220</v>
      </c>
      <c r="E136" s="237" t="s">
        <v>19</v>
      </c>
      <c r="F136" s="238" t="s">
        <v>1199</v>
      </c>
      <c r="G136" s="235"/>
      <c r="H136" s="237" t="s">
        <v>19</v>
      </c>
      <c r="I136" s="239"/>
      <c r="J136" s="235"/>
      <c r="K136" s="235"/>
      <c r="L136" s="240"/>
      <c r="M136" s="241"/>
      <c r="N136" s="242"/>
      <c r="O136" s="242"/>
      <c r="P136" s="242"/>
      <c r="Q136" s="242"/>
      <c r="R136" s="242"/>
      <c r="S136" s="242"/>
      <c r="T136" s="24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4" t="s">
        <v>220</v>
      </c>
      <c r="AU136" s="244" t="s">
        <v>81</v>
      </c>
      <c r="AV136" s="13" t="s">
        <v>79</v>
      </c>
      <c r="AW136" s="13" t="s">
        <v>32</v>
      </c>
      <c r="AX136" s="13" t="s">
        <v>71</v>
      </c>
      <c r="AY136" s="244" t="s">
        <v>209</v>
      </c>
    </row>
    <row r="137" s="14" customFormat="1">
      <c r="A137" s="14"/>
      <c r="B137" s="245"/>
      <c r="C137" s="246"/>
      <c r="D137" s="236" t="s">
        <v>220</v>
      </c>
      <c r="E137" s="247" t="s">
        <v>19</v>
      </c>
      <c r="F137" s="248" t="s">
        <v>1836</v>
      </c>
      <c r="G137" s="246"/>
      <c r="H137" s="249">
        <v>1</v>
      </c>
      <c r="I137" s="250"/>
      <c r="J137" s="246"/>
      <c r="K137" s="246"/>
      <c r="L137" s="251"/>
      <c r="M137" s="252"/>
      <c r="N137" s="253"/>
      <c r="O137" s="253"/>
      <c r="P137" s="253"/>
      <c r="Q137" s="253"/>
      <c r="R137" s="253"/>
      <c r="S137" s="253"/>
      <c r="T137" s="25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5" t="s">
        <v>220</v>
      </c>
      <c r="AU137" s="255" t="s">
        <v>81</v>
      </c>
      <c r="AV137" s="14" t="s">
        <v>81</v>
      </c>
      <c r="AW137" s="14" t="s">
        <v>32</v>
      </c>
      <c r="AX137" s="14" t="s">
        <v>79</v>
      </c>
      <c r="AY137" s="255" t="s">
        <v>209</v>
      </c>
    </row>
    <row r="138" s="2" customFormat="1" ht="16.5" customHeight="1">
      <c r="A138" s="41"/>
      <c r="B138" s="42"/>
      <c r="C138" s="216" t="s">
        <v>255</v>
      </c>
      <c r="D138" s="216" t="s">
        <v>211</v>
      </c>
      <c r="E138" s="217" t="s">
        <v>1202</v>
      </c>
      <c r="F138" s="218" t="s">
        <v>1203</v>
      </c>
      <c r="G138" s="219" t="s">
        <v>258</v>
      </c>
      <c r="H138" s="220">
        <v>95.599999999999994</v>
      </c>
      <c r="I138" s="221"/>
      <c r="J138" s="222">
        <f>ROUND(I138*H138,2)</f>
        <v>0</v>
      </c>
      <c r="K138" s="218" t="s">
        <v>215</v>
      </c>
      <c r="L138" s="47"/>
      <c r="M138" s="223" t="s">
        <v>19</v>
      </c>
      <c r="N138" s="224" t="s">
        <v>42</v>
      </c>
      <c r="O138" s="87"/>
      <c r="P138" s="225">
        <f>O138*H138</f>
        <v>0</v>
      </c>
      <c r="Q138" s="225">
        <v>0</v>
      </c>
      <c r="R138" s="225">
        <f>Q138*H138</f>
        <v>0</v>
      </c>
      <c r="S138" s="225">
        <v>0</v>
      </c>
      <c r="T138" s="226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7" t="s">
        <v>216</v>
      </c>
      <c r="AT138" s="227" t="s">
        <v>211</v>
      </c>
      <c r="AU138" s="227" t="s">
        <v>81</v>
      </c>
      <c r="AY138" s="20" t="s">
        <v>209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20" t="s">
        <v>79</v>
      </c>
      <c r="BK138" s="228">
        <f>ROUND(I138*H138,2)</f>
        <v>0</v>
      </c>
      <c r="BL138" s="20" t="s">
        <v>216</v>
      </c>
      <c r="BM138" s="227" t="s">
        <v>4798</v>
      </c>
    </row>
    <row r="139" s="2" customFormat="1">
      <c r="A139" s="41"/>
      <c r="B139" s="42"/>
      <c r="C139" s="43"/>
      <c r="D139" s="229" t="s">
        <v>218</v>
      </c>
      <c r="E139" s="43"/>
      <c r="F139" s="230" t="s">
        <v>1205</v>
      </c>
      <c r="G139" s="43"/>
      <c r="H139" s="43"/>
      <c r="I139" s="231"/>
      <c r="J139" s="43"/>
      <c r="K139" s="43"/>
      <c r="L139" s="47"/>
      <c r="M139" s="232"/>
      <c r="N139" s="233"/>
      <c r="O139" s="87"/>
      <c r="P139" s="87"/>
      <c r="Q139" s="87"/>
      <c r="R139" s="87"/>
      <c r="S139" s="87"/>
      <c r="T139" s="88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0" t="s">
        <v>218</v>
      </c>
      <c r="AU139" s="20" t="s">
        <v>81</v>
      </c>
    </row>
    <row r="140" s="13" customFormat="1">
      <c r="A140" s="13"/>
      <c r="B140" s="234"/>
      <c r="C140" s="235"/>
      <c r="D140" s="236" t="s">
        <v>220</v>
      </c>
      <c r="E140" s="237" t="s">
        <v>19</v>
      </c>
      <c r="F140" s="238" t="s">
        <v>395</v>
      </c>
      <c r="G140" s="235"/>
      <c r="H140" s="237" t="s">
        <v>19</v>
      </c>
      <c r="I140" s="239"/>
      <c r="J140" s="235"/>
      <c r="K140" s="235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220</v>
      </c>
      <c r="AU140" s="244" t="s">
        <v>81</v>
      </c>
      <c r="AV140" s="13" t="s">
        <v>79</v>
      </c>
      <c r="AW140" s="13" t="s">
        <v>32</v>
      </c>
      <c r="AX140" s="13" t="s">
        <v>71</v>
      </c>
      <c r="AY140" s="244" t="s">
        <v>209</v>
      </c>
    </row>
    <row r="141" s="13" customFormat="1">
      <c r="A141" s="13"/>
      <c r="B141" s="234"/>
      <c r="C141" s="235"/>
      <c r="D141" s="236" t="s">
        <v>220</v>
      </c>
      <c r="E141" s="237" t="s">
        <v>19</v>
      </c>
      <c r="F141" s="238" t="s">
        <v>337</v>
      </c>
      <c r="G141" s="235"/>
      <c r="H141" s="237" t="s">
        <v>19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220</v>
      </c>
      <c r="AU141" s="244" t="s">
        <v>81</v>
      </c>
      <c r="AV141" s="13" t="s">
        <v>79</v>
      </c>
      <c r="AW141" s="13" t="s">
        <v>32</v>
      </c>
      <c r="AX141" s="13" t="s">
        <v>71</v>
      </c>
      <c r="AY141" s="244" t="s">
        <v>209</v>
      </c>
    </row>
    <row r="142" s="14" customFormat="1">
      <c r="A142" s="14"/>
      <c r="B142" s="245"/>
      <c r="C142" s="246"/>
      <c r="D142" s="236" t="s">
        <v>220</v>
      </c>
      <c r="E142" s="247" t="s">
        <v>19</v>
      </c>
      <c r="F142" s="248" t="s">
        <v>4799</v>
      </c>
      <c r="G142" s="246"/>
      <c r="H142" s="249">
        <v>95.599999999999994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220</v>
      </c>
      <c r="AU142" s="255" t="s">
        <v>81</v>
      </c>
      <c r="AV142" s="14" t="s">
        <v>81</v>
      </c>
      <c r="AW142" s="14" t="s">
        <v>32</v>
      </c>
      <c r="AX142" s="14" t="s">
        <v>79</v>
      </c>
      <c r="AY142" s="255" t="s">
        <v>209</v>
      </c>
    </row>
    <row r="143" s="2" customFormat="1" ht="24.15" customHeight="1">
      <c r="A143" s="41"/>
      <c r="B143" s="42"/>
      <c r="C143" s="216" t="s">
        <v>263</v>
      </c>
      <c r="D143" s="216" t="s">
        <v>211</v>
      </c>
      <c r="E143" s="217" t="s">
        <v>4800</v>
      </c>
      <c r="F143" s="218" t="s">
        <v>4801</v>
      </c>
      <c r="G143" s="219" t="s">
        <v>362</v>
      </c>
      <c r="H143" s="220">
        <v>43.5</v>
      </c>
      <c r="I143" s="221"/>
      <c r="J143" s="222">
        <f>ROUND(I143*H143,2)</f>
        <v>0</v>
      </c>
      <c r="K143" s="218" t="s">
        <v>215</v>
      </c>
      <c r="L143" s="47"/>
      <c r="M143" s="223" t="s">
        <v>19</v>
      </c>
      <c r="N143" s="224" t="s">
        <v>42</v>
      </c>
      <c r="O143" s="87"/>
      <c r="P143" s="225">
        <f>O143*H143</f>
        <v>0</v>
      </c>
      <c r="Q143" s="225">
        <v>0</v>
      </c>
      <c r="R143" s="225">
        <f>Q143*H143</f>
        <v>0</v>
      </c>
      <c r="S143" s="225">
        <v>0</v>
      </c>
      <c r="T143" s="226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7" t="s">
        <v>216</v>
      </c>
      <c r="AT143" s="227" t="s">
        <v>211</v>
      </c>
      <c r="AU143" s="227" t="s">
        <v>81</v>
      </c>
      <c r="AY143" s="20" t="s">
        <v>209</v>
      </c>
      <c r="BE143" s="228">
        <f>IF(N143="základní",J143,0)</f>
        <v>0</v>
      </c>
      <c r="BF143" s="228">
        <f>IF(N143="snížená",J143,0)</f>
        <v>0</v>
      </c>
      <c r="BG143" s="228">
        <f>IF(N143="zákl. přenesená",J143,0)</f>
        <v>0</v>
      </c>
      <c r="BH143" s="228">
        <f>IF(N143="sníž. přenesená",J143,0)</f>
        <v>0</v>
      </c>
      <c r="BI143" s="228">
        <f>IF(N143="nulová",J143,0)</f>
        <v>0</v>
      </c>
      <c r="BJ143" s="20" t="s">
        <v>79</v>
      </c>
      <c r="BK143" s="228">
        <f>ROUND(I143*H143,2)</f>
        <v>0</v>
      </c>
      <c r="BL143" s="20" t="s">
        <v>216</v>
      </c>
      <c r="BM143" s="227" t="s">
        <v>4802</v>
      </c>
    </row>
    <row r="144" s="2" customFormat="1">
      <c r="A144" s="41"/>
      <c r="B144" s="42"/>
      <c r="C144" s="43"/>
      <c r="D144" s="229" t="s">
        <v>218</v>
      </c>
      <c r="E144" s="43"/>
      <c r="F144" s="230" t="s">
        <v>4803</v>
      </c>
      <c r="G144" s="43"/>
      <c r="H144" s="43"/>
      <c r="I144" s="231"/>
      <c r="J144" s="43"/>
      <c r="K144" s="43"/>
      <c r="L144" s="47"/>
      <c r="M144" s="232"/>
      <c r="N144" s="233"/>
      <c r="O144" s="87"/>
      <c r="P144" s="87"/>
      <c r="Q144" s="87"/>
      <c r="R144" s="87"/>
      <c r="S144" s="87"/>
      <c r="T144" s="88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0" t="s">
        <v>218</v>
      </c>
      <c r="AU144" s="20" t="s">
        <v>81</v>
      </c>
    </row>
    <row r="145" s="13" customFormat="1">
      <c r="A145" s="13"/>
      <c r="B145" s="234"/>
      <c r="C145" s="235"/>
      <c r="D145" s="236" t="s">
        <v>220</v>
      </c>
      <c r="E145" s="237" t="s">
        <v>19</v>
      </c>
      <c r="F145" s="238" t="s">
        <v>395</v>
      </c>
      <c r="G145" s="235"/>
      <c r="H145" s="237" t="s">
        <v>19</v>
      </c>
      <c r="I145" s="239"/>
      <c r="J145" s="235"/>
      <c r="K145" s="235"/>
      <c r="L145" s="240"/>
      <c r="M145" s="241"/>
      <c r="N145" s="242"/>
      <c r="O145" s="242"/>
      <c r="P145" s="242"/>
      <c r="Q145" s="242"/>
      <c r="R145" s="242"/>
      <c r="S145" s="242"/>
      <c r="T145" s="24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4" t="s">
        <v>220</v>
      </c>
      <c r="AU145" s="244" t="s">
        <v>81</v>
      </c>
      <c r="AV145" s="13" t="s">
        <v>79</v>
      </c>
      <c r="AW145" s="13" t="s">
        <v>32</v>
      </c>
      <c r="AX145" s="13" t="s">
        <v>71</v>
      </c>
      <c r="AY145" s="244" t="s">
        <v>209</v>
      </c>
    </row>
    <row r="146" s="14" customFormat="1">
      <c r="A146" s="14"/>
      <c r="B146" s="245"/>
      <c r="C146" s="246"/>
      <c r="D146" s="236" t="s">
        <v>220</v>
      </c>
      <c r="E146" s="247" t="s">
        <v>19</v>
      </c>
      <c r="F146" s="248" t="s">
        <v>4804</v>
      </c>
      <c r="G146" s="246"/>
      <c r="H146" s="249">
        <v>145</v>
      </c>
      <c r="I146" s="250"/>
      <c r="J146" s="246"/>
      <c r="K146" s="246"/>
      <c r="L146" s="251"/>
      <c r="M146" s="252"/>
      <c r="N146" s="253"/>
      <c r="O146" s="253"/>
      <c r="P146" s="253"/>
      <c r="Q146" s="253"/>
      <c r="R146" s="253"/>
      <c r="S146" s="253"/>
      <c r="T146" s="25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5" t="s">
        <v>220</v>
      </c>
      <c r="AU146" s="255" t="s">
        <v>81</v>
      </c>
      <c r="AV146" s="14" t="s">
        <v>81</v>
      </c>
      <c r="AW146" s="14" t="s">
        <v>32</v>
      </c>
      <c r="AX146" s="14" t="s">
        <v>71</v>
      </c>
      <c r="AY146" s="255" t="s">
        <v>209</v>
      </c>
    </row>
    <row r="147" s="14" customFormat="1">
      <c r="A147" s="14"/>
      <c r="B147" s="245"/>
      <c r="C147" s="246"/>
      <c r="D147" s="236" t="s">
        <v>220</v>
      </c>
      <c r="E147" s="247" t="s">
        <v>19</v>
      </c>
      <c r="F147" s="248" t="s">
        <v>4805</v>
      </c>
      <c r="G147" s="246"/>
      <c r="H147" s="249">
        <v>43.5</v>
      </c>
      <c r="I147" s="250"/>
      <c r="J147" s="246"/>
      <c r="K147" s="246"/>
      <c r="L147" s="251"/>
      <c r="M147" s="252"/>
      <c r="N147" s="253"/>
      <c r="O147" s="253"/>
      <c r="P147" s="253"/>
      <c r="Q147" s="253"/>
      <c r="R147" s="253"/>
      <c r="S147" s="253"/>
      <c r="T147" s="25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5" t="s">
        <v>220</v>
      </c>
      <c r="AU147" s="255" t="s">
        <v>81</v>
      </c>
      <c r="AV147" s="14" t="s">
        <v>81</v>
      </c>
      <c r="AW147" s="14" t="s">
        <v>32</v>
      </c>
      <c r="AX147" s="14" t="s">
        <v>79</v>
      </c>
      <c r="AY147" s="255" t="s">
        <v>209</v>
      </c>
    </row>
    <row r="148" s="2" customFormat="1" ht="24.15" customHeight="1">
      <c r="A148" s="41"/>
      <c r="B148" s="42"/>
      <c r="C148" s="216" t="s">
        <v>272</v>
      </c>
      <c r="D148" s="216" t="s">
        <v>211</v>
      </c>
      <c r="E148" s="217" t="s">
        <v>4806</v>
      </c>
      <c r="F148" s="218" t="s">
        <v>4807</v>
      </c>
      <c r="G148" s="219" t="s">
        <v>362</v>
      </c>
      <c r="H148" s="220">
        <v>50.75</v>
      </c>
      <c r="I148" s="221"/>
      <c r="J148" s="222">
        <f>ROUND(I148*H148,2)</f>
        <v>0</v>
      </c>
      <c r="K148" s="218" t="s">
        <v>215</v>
      </c>
      <c r="L148" s="47"/>
      <c r="M148" s="223" t="s">
        <v>19</v>
      </c>
      <c r="N148" s="224" t="s">
        <v>42</v>
      </c>
      <c r="O148" s="87"/>
      <c r="P148" s="225">
        <f>O148*H148</f>
        <v>0</v>
      </c>
      <c r="Q148" s="225">
        <v>0</v>
      </c>
      <c r="R148" s="225">
        <f>Q148*H148</f>
        <v>0</v>
      </c>
      <c r="S148" s="225">
        <v>0</v>
      </c>
      <c r="T148" s="226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7" t="s">
        <v>216</v>
      </c>
      <c r="AT148" s="227" t="s">
        <v>211</v>
      </c>
      <c r="AU148" s="227" t="s">
        <v>81</v>
      </c>
      <c r="AY148" s="20" t="s">
        <v>209</v>
      </c>
      <c r="BE148" s="228">
        <f>IF(N148="základní",J148,0)</f>
        <v>0</v>
      </c>
      <c r="BF148" s="228">
        <f>IF(N148="snížená",J148,0)</f>
        <v>0</v>
      </c>
      <c r="BG148" s="228">
        <f>IF(N148="zákl. přenesená",J148,0)</f>
        <v>0</v>
      </c>
      <c r="BH148" s="228">
        <f>IF(N148="sníž. přenesená",J148,0)</f>
        <v>0</v>
      </c>
      <c r="BI148" s="228">
        <f>IF(N148="nulová",J148,0)</f>
        <v>0</v>
      </c>
      <c r="BJ148" s="20" t="s">
        <v>79</v>
      </c>
      <c r="BK148" s="228">
        <f>ROUND(I148*H148,2)</f>
        <v>0</v>
      </c>
      <c r="BL148" s="20" t="s">
        <v>216</v>
      </c>
      <c r="BM148" s="227" t="s">
        <v>4808</v>
      </c>
    </row>
    <row r="149" s="2" customFormat="1">
      <c r="A149" s="41"/>
      <c r="B149" s="42"/>
      <c r="C149" s="43"/>
      <c r="D149" s="229" t="s">
        <v>218</v>
      </c>
      <c r="E149" s="43"/>
      <c r="F149" s="230" t="s">
        <v>4809</v>
      </c>
      <c r="G149" s="43"/>
      <c r="H149" s="43"/>
      <c r="I149" s="231"/>
      <c r="J149" s="43"/>
      <c r="K149" s="43"/>
      <c r="L149" s="47"/>
      <c r="M149" s="232"/>
      <c r="N149" s="233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218</v>
      </c>
      <c r="AU149" s="20" t="s">
        <v>81</v>
      </c>
    </row>
    <row r="150" s="14" customFormat="1">
      <c r="A150" s="14"/>
      <c r="B150" s="245"/>
      <c r="C150" s="246"/>
      <c r="D150" s="236" t="s">
        <v>220</v>
      </c>
      <c r="E150" s="247" t="s">
        <v>19</v>
      </c>
      <c r="F150" s="248" t="s">
        <v>4810</v>
      </c>
      <c r="G150" s="246"/>
      <c r="H150" s="249">
        <v>50.75</v>
      </c>
      <c r="I150" s="250"/>
      <c r="J150" s="246"/>
      <c r="K150" s="246"/>
      <c r="L150" s="251"/>
      <c r="M150" s="252"/>
      <c r="N150" s="253"/>
      <c r="O150" s="253"/>
      <c r="P150" s="253"/>
      <c r="Q150" s="253"/>
      <c r="R150" s="253"/>
      <c r="S150" s="253"/>
      <c r="T150" s="25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5" t="s">
        <v>220</v>
      </c>
      <c r="AU150" s="255" t="s">
        <v>81</v>
      </c>
      <c r="AV150" s="14" t="s">
        <v>81</v>
      </c>
      <c r="AW150" s="14" t="s">
        <v>32</v>
      </c>
      <c r="AX150" s="14" t="s">
        <v>79</v>
      </c>
      <c r="AY150" s="255" t="s">
        <v>209</v>
      </c>
    </row>
    <row r="151" s="2" customFormat="1" ht="24.15" customHeight="1">
      <c r="A151" s="41"/>
      <c r="B151" s="42"/>
      <c r="C151" s="216" t="s">
        <v>8</v>
      </c>
      <c r="D151" s="216" t="s">
        <v>211</v>
      </c>
      <c r="E151" s="217" t="s">
        <v>4811</v>
      </c>
      <c r="F151" s="218" t="s">
        <v>4812</v>
      </c>
      <c r="G151" s="219" t="s">
        <v>362</v>
      </c>
      <c r="H151" s="220">
        <v>36.25</v>
      </c>
      <c r="I151" s="221"/>
      <c r="J151" s="222">
        <f>ROUND(I151*H151,2)</f>
        <v>0</v>
      </c>
      <c r="K151" s="218" t="s">
        <v>215</v>
      </c>
      <c r="L151" s="47"/>
      <c r="M151" s="223" t="s">
        <v>19</v>
      </c>
      <c r="N151" s="224" t="s">
        <v>42</v>
      </c>
      <c r="O151" s="87"/>
      <c r="P151" s="225">
        <f>O151*H151</f>
        <v>0</v>
      </c>
      <c r="Q151" s="225">
        <v>0</v>
      </c>
      <c r="R151" s="225">
        <f>Q151*H151</f>
        <v>0</v>
      </c>
      <c r="S151" s="225">
        <v>0</v>
      </c>
      <c r="T151" s="226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7" t="s">
        <v>216</v>
      </c>
      <c r="AT151" s="227" t="s">
        <v>211</v>
      </c>
      <c r="AU151" s="227" t="s">
        <v>81</v>
      </c>
      <c r="AY151" s="20" t="s">
        <v>209</v>
      </c>
      <c r="BE151" s="228">
        <f>IF(N151="základní",J151,0)</f>
        <v>0</v>
      </c>
      <c r="BF151" s="228">
        <f>IF(N151="snížená",J151,0)</f>
        <v>0</v>
      </c>
      <c r="BG151" s="228">
        <f>IF(N151="zákl. přenesená",J151,0)</f>
        <v>0</v>
      </c>
      <c r="BH151" s="228">
        <f>IF(N151="sníž. přenesená",J151,0)</f>
        <v>0</v>
      </c>
      <c r="BI151" s="228">
        <f>IF(N151="nulová",J151,0)</f>
        <v>0</v>
      </c>
      <c r="BJ151" s="20" t="s">
        <v>79</v>
      </c>
      <c r="BK151" s="228">
        <f>ROUND(I151*H151,2)</f>
        <v>0</v>
      </c>
      <c r="BL151" s="20" t="s">
        <v>216</v>
      </c>
      <c r="BM151" s="227" t="s">
        <v>4813</v>
      </c>
    </row>
    <row r="152" s="2" customFormat="1">
      <c r="A152" s="41"/>
      <c r="B152" s="42"/>
      <c r="C152" s="43"/>
      <c r="D152" s="229" t="s">
        <v>218</v>
      </c>
      <c r="E152" s="43"/>
      <c r="F152" s="230" t="s">
        <v>4814</v>
      </c>
      <c r="G152" s="43"/>
      <c r="H152" s="43"/>
      <c r="I152" s="231"/>
      <c r="J152" s="43"/>
      <c r="K152" s="43"/>
      <c r="L152" s="47"/>
      <c r="M152" s="232"/>
      <c r="N152" s="233"/>
      <c r="O152" s="87"/>
      <c r="P152" s="87"/>
      <c r="Q152" s="87"/>
      <c r="R152" s="87"/>
      <c r="S152" s="87"/>
      <c r="T152" s="88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0" t="s">
        <v>218</v>
      </c>
      <c r="AU152" s="20" t="s">
        <v>81</v>
      </c>
    </row>
    <row r="153" s="14" customFormat="1">
      <c r="A153" s="14"/>
      <c r="B153" s="245"/>
      <c r="C153" s="246"/>
      <c r="D153" s="236" t="s">
        <v>220</v>
      </c>
      <c r="E153" s="247" t="s">
        <v>19</v>
      </c>
      <c r="F153" s="248" t="s">
        <v>4815</v>
      </c>
      <c r="G153" s="246"/>
      <c r="H153" s="249">
        <v>36.25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220</v>
      </c>
      <c r="AU153" s="255" t="s">
        <v>81</v>
      </c>
      <c r="AV153" s="14" t="s">
        <v>81</v>
      </c>
      <c r="AW153" s="14" t="s">
        <v>32</v>
      </c>
      <c r="AX153" s="14" t="s">
        <v>79</v>
      </c>
      <c r="AY153" s="255" t="s">
        <v>209</v>
      </c>
    </row>
    <row r="154" s="2" customFormat="1" ht="24.15" customHeight="1">
      <c r="A154" s="41"/>
      <c r="B154" s="42"/>
      <c r="C154" s="216" t="s">
        <v>284</v>
      </c>
      <c r="D154" s="216" t="s">
        <v>211</v>
      </c>
      <c r="E154" s="217" t="s">
        <v>4816</v>
      </c>
      <c r="F154" s="218" t="s">
        <v>4817</v>
      </c>
      <c r="G154" s="219" t="s">
        <v>362</v>
      </c>
      <c r="H154" s="220">
        <v>14.5</v>
      </c>
      <c r="I154" s="221"/>
      <c r="J154" s="222">
        <f>ROUND(I154*H154,2)</f>
        <v>0</v>
      </c>
      <c r="K154" s="218" t="s">
        <v>215</v>
      </c>
      <c r="L154" s="47"/>
      <c r="M154" s="223" t="s">
        <v>19</v>
      </c>
      <c r="N154" s="224" t="s">
        <v>42</v>
      </c>
      <c r="O154" s="87"/>
      <c r="P154" s="225">
        <f>O154*H154</f>
        <v>0</v>
      </c>
      <c r="Q154" s="225">
        <v>0</v>
      </c>
      <c r="R154" s="225">
        <f>Q154*H154</f>
        <v>0</v>
      </c>
      <c r="S154" s="225">
        <v>0</v>
      </c>
      <c r="T154" s="226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7" t="s">
        <v>216</v>
      </c>
      <c r="AT154" s="227" t="s">
        <v>211</v>
      </c>
      <c r="AU154" s="227" t="s">
        <v>81</v>
      </c>
      <c r="AY154" s="20" t="s">
        <v>209</v>
      </c>
      <c r="BE154" s="228">
        <f>IF(N154="základní",J154,0)</f>
        <v>0</v>
      </c>
      <c r="BF154" s="228">
        <f>IF(N154="snížená",J154,0)</f>
        <v>0</v>
      </c>
      <c r="BG154" s="228">
        <f>IF(N154="zákl. přenesená",J154,0)</f>
        <v>0</v>
      </c>
      <c r="BH154" s="228">
        <f>IF(N154="sníž. přenesená",J154,0)</f>
        <v>0</v>
      </c>
      <c r="BI154" s="228">
        <f>IF(N154="nulová",J154,0)</f>
        <v>0</v>
      </c>
      <c r="BJ154" s="20" t="s">
        <v>79</v>
      </c>
      <c r="BK154" s="228">
        <f>ROUND(I154*H154,2)</f>
        <v>0</v>
      </c>
      <c r="BL154" s="20" t="s">
        <v>216</v>
      </c>
      <c r="BM154" s="227" t="s">
        <v>4818</v>
      </c>
    </row>
    <row r="155" s="2" customFormat="1">
      <c r="A155" s="41"/>
      <c r="B155" s="42"/>
      <c r="C155" s="43"/>
      <c r="D155" s="229" t="s">
        <v>218</v>
      </c>
      <c r="E155" s="43"/>
      <c r="F155" s="230" t="s">
        <v>4819</v>
      </c>
      <c r="G155" s="43"/>
      <c r="H155" s="43"/>
      <c r="I155" s="231"/>
      <c r="J155" s="43"/>
      <c r="K155" s="43"/>
      <c r="L155" s="47"/>
      <c r="M155" s="232"/>
      <c r="N155" s="233"/>
      <c r="O155" s="87"/>
      <c r="P155" s="87"/>
      <c r="Q155" s="87"/>
      <c r="R155" s="87"/>
      <c r="S155" s="87"/>
      <c r="T155" s="88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T155" s="20" t="s">
        <v>218</v>
      </c>
      <c r="AU155" s="20" t="s">
        <v>81</v>
      </c>
    </row>
    <row r="156" s="14" customFormat="1">
      <c r="A156" s="14"/>
      <c r="B156" s="245"/>
      <c r="C156" s="246"/>
      <c r="D156" s="236" t="s">
        <v>220</v>
      </c>
      <c r="E156" s="247" t="s">
        <v>19</v>
      </c>
      <c r="F156" s="248" t="s">
        <v>4820</v>
      </c>
      <c r="G156" s="246"/>
      <c r="H156" s="249">
        <v>14.5</v>
      </c>
      <c r="I156" s="250"/>
      <c r="J156" s="246"/>
      <c r="K156" s="246"/>
      <c r="L156" s="251"/>
      <c r="M156" s="252"/>
      <c r="N156" s="253"/>
      <c r="O156" s="253"/>
      <c r="P156" s="253"/>
      <c r="Q156" s="253"/>
      <c r="R156" s="253"/>
      <c r="S156" s="253"/>
      <c r="T156" s="25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5" t="s">
        <v>220</v>
      </c>
      <c r="AU156" s="255" t="s">
        <v>81</v>
      </c>
      <c r="AV156" s="14" t="s">
        <v>81</v>
      </c>
      <c r="AW156" s="14" t="s">
        <v>32</v>
      </c>
      <c r="AX156" s="14" t="s">
        <v>79</v>
      </c>
      <c r="AY156" s="255" t="s">
        <v>209</v>
      </c>
    </row>
    <row r="157" s="2" customFormat="1" ht="24.15" customHeight="1">
      <c r="A157" s="41"/>
      <c r="B157" s="42"/>
      <c r="C157" s="216" t="s">
        <v>290</v>
      </c>
      <c r="D157" s="216" t="s">
        <v>211</v>
      </c>
      <c r="E157" s="217" t="s">
        <v>464</v>
      </c>
      <c r="F157" s="218" t="s">
        <v>465</v>
      </c>
      <c r="G157" s="219" t="s">
        <v>258</v>
      </c>
      <c r="H157" s="220">
        <v>239.02000000000001</v>
      </c>
      <c r="I157" s="221"/>
      <c r="J157" s="222">
        <f>ROUND(I157*H157,2)</f>
        <v>0</v>
      </c>
      <c r="K157" s="218" t="s">
        <v>215</v>
      </c>
      <c r="L157" s="47"/>
      <c r="M157" s="223" t="s">
        <v>19</v>
      </c>
      <c r="N157" s="224" t="s">
        <v>42</v>
      </c>
      <c r="O157" s="87"/>
      <c r="P157" s="225">
        <f>O157*H157</f>
        <v>0</v>
      </c>
      <c r="Q157" s="225">
        <v>0.00058</v>
      </c>
      <c r="R157" s="225">
        <f>Q157*H157</f>
        <v>0.13863159999999999</v>
      </c>
      <c r="S157" s="225">
        <v>0</v>
      </c>
      <c r="T157" s="226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27" t="s">
        <v>216</v>
      </c>
      <c r="AT157" s="227" t="s">
        <v>211</v>
      </c>
      <c r="AU157" s="227" t="s">
        <v>81</v>
      </c>
      <c r="AY157" s="20" t="s">
        <v>209</v>
      </c>
      <c r="BE157" s="228">
        <f>IF(N157="základní",J157,0)</f>
        <v>0</v>
      </c>
      <c r="BF157" s="228">
        <f>IF(N157="snížená",J157,0)</f>
        <v>0</v>
      </c>
      <c r="BG157" s="228">
        <f>IF(N157="zákl. přenesená",J157,0)</f>
        <v>0</v>
      </c>
      <c r="BH157" s="228">
        <f>IF(N157="sníž. přenesená",J157,0)</f>
        <v>0</v>
      </c>
      <c r="BI157" s="228">
        <f>IF(N157="nulová",J157,0)</f>
        <v>0</v>
      </c>
      <c r="BJ157" s="20" t="s">
        <v>79</v>
      </c>
      <c r="BK157" s="228">
        <f>ROUND(I157*H157,2)</f>
        <v>0</v>
      </c>
      <c r="BL157" s="20" t="s">
        <v>216</v>
      </c>
      <c r="BM157" s="227" t="s">
        <v>4821</v>
      </c>
    </row>
    <row r="158" s="2" customFormat="1">
      <c r="A158" s="41"/>
      <c r="B158" s="42"/>
      <c r="C158" s="43"/>
      <c r="D158" s="229" t="s">
        <v>218</v>
      </c>
      <c r="E158" s="43"/>
      <c r="F158" s="230" t="s">
        <v>467</v>
      </c>
      <c r="G158" s="43"/>
      <c r="H158" s="43"/>
      <c r="I158" s="231"/>
      <c r="J158" s="43"/>
      <c r="K158" s="43"/>
      <c r="L158" s="47"/>
      <c r="M158" s="232"/>
      <c r="N158" s="233"/>
      <c r="O158" s="87"/>
      <c r="P158" s="87"/>
      <c r="Q158" s="87"/>
      <c r="R158" s="87"/>
      <c r="S158" s="87"/>
      <c r="T158" s="88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T158" s="20" t="s">
        <v>218</v>
      </c>
      <c r="AU158" s="20" t="s">
        <v>81</v>
      </c>
    </row>
    <row r="159" s="13" customFormat="1">
      <c r="A159" s="13"/>
      <c r="B159" s="234"/>
      <c r="C159" s="235"/>
      <c r="D159" s="236" t="s">
        <v>220</v>
      </c>
      <c r="E159" s="237" t="s">
        <v>19</v>
      </c>
      <c r="F159" s="238" t="s">
        <v>4822</v>
      </c>
      <c r="G159" s="235"/>
      <c r="H159" s="237" t="s">
        <v>19</v>
      </c>
      <c r="I159" s="239"/>
      <c r="J159" s="235"/>
      <c r="K159" s="235"/>
      <c r="L159" s="240"/>
      <c r="M159" s="241"/>
      <c r="N159" s="242"/>
      <c r="O159" s="242"/>
      <c r="P159" s="242"/>
      <c r="Q159" s="242"/>
      <c r="R159" s="242"/>
      <c r="S159" s="242"/>
      <c r="T159" s="24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4" t="s">
        <v>220</v>
      </c>
      <c r="AU159" s="244" t="s">
        <v>81</v>
      </c>
      <c r="AV159" s="13" t="s">
        <v>79</v>
      </c>
      <c r="AW159" s="13" t="s">
        <v>32</v>
      </c>
      <c r="AX159" s="13" t="s">
        <v>71</v>
      </c>
      <c r="AY159" s="244" t="s">
        <v>209</v>
      </c>
    </row>
    <row r="160" s="14" customFormat="1">
      <c r="A160" s="14"/>
      <c r="B160" s="245"/>
      <c r="C160" s="246"/>
      <c r="D160" s="236" t="s">
        <v>220</v>
      </c>
      <c r="E160" s="247" t="s">
        <v>19</v>
      </c>
      <c r="F160" s="248" t="s">
        <v>4823</v>
      </c>
      <c r="G160" s="246"/>
      <c r="H160" s="249">
        <v>239.02000000000001</v>
      </c>
      <c r="I160" s="250"/>
      <c r="J160" s="246"/>
      <c r="K160" s="246"/>
      <c r="L160" s="251"/>
      <c r="M160" s="252"/>
      <c r="N160" s="253"/>
      <c r="O160" s="253"/>
      <c r="P160" s="253"/>
      <c r="Q160" s="253"/>
      <c r="R160" s="253"/>
      <c r="S160" s="253"/>
      <c r="T160" s="25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5" t="s">
        <v>220</v>
      </c>
      <c r="AU160" s="255" t="s">
        <v>81</v>
      </c>
      <c r="AV160" s="14" t="s">
        <v>81</v>
      </c>
      <c r="AW160" s="14" t="s">
        <v>32</v>
      </c>
      <c r="AX160" s="14" t="s">
        <v>79</v>
      </c>
      <c r="AY160" s="255" t="s">
        <v>209</v>
      </c>
    </row>
    <row r="161" s="2" customFormat="1" ht="24.15" customHeight="1">
      <c r="A161" s="41"/>
      <c r="B161" s="42"/>
      <c r="C161" s="216" t="s">
        <v>296</v>
      </c>
      <c r="D161" s="216" t="s">
        <v>211</v>
      </c>
      <c r="E161" s="217" t="s">
        <v>471</v>
      </c>
      <c r="F161" s="218" t="s">
        <v>472</v>
      </c>
      <c r="G161" s="219" t="s">
        <v>258</v>
      </c>
      <c r="H161" s="220">
        <v>239.02000000000001</v>
      </c>
      <c r="I161" s="221"/>
      <c r="J161" s="222">
        <f>ROUND(I161*H161,2)</f>
        <v>0</v>
      </c>
      <c r="K161" s="218" t="s">
        <v>215</v>
      </c>
      <c r="L161" s="47"/>
      <c r="M161" s="223" t="s">
        <v>19</v>
      </c>
      <c r="N161" s="224" t="s">
        <v>42</v>
      </c>
      <c r="O161" s="87"/>
      <c r="P161" s="225">
        <f>O161*H161</f>
        <v>0</v>
      </c>
      <c r="Q161" s="225">
        <v>0</v>
      </c>
      <c r="R161" s="225">
        <f>Q161*H161</f>
        <v>0</v>
      </c>
      <c r="S161" s="225">
        <v>0</v>
      </c>
      <c r="T161" s="226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7" t="s">
        <v>216</v>
      </c>
      <c r="AT161" s="227" t="s">
        <v>211</v>
      </c>
      <c r="AU161" s="227" t="s">
        <v>81</v>
      </c>
      <c r="AY161" s="20" t="s">
        <v>209</v>
      </c>
      <c r="BE161" s="228">
        <f>IF(N161="základní",J161,0)</f>
        <v>0</v>
      </c>
      <c r="BF161" s="228">
        <f>IF(N161="snížená",J161,0)</f>
        <v>0</v>
      </c>
      <c r="BG161" s="228">
        <f>IF(N161="zákl. přenesená",J161,0)</f>
        <v>0</v>
      </c>
      <c r="BH161" s="228">
        <f>IF(N161="sníž. přenesená",J161,0)</f>
        <v>0</v>
      </c>
      <c r="BI161" s="228">
        <f>IF(N161="nulová",J161,0)</f>
        <v>0</v>
      </c>
      <c r="BJ161" s="20" t="s">
        <v>79</v>
      </c>
      <c r="BK161" s="228">
        <f>ROUND(I161*H161,2)</f>
        <v>0</v>
      </c>
      <c r="BL161" s="20" t="s">
        <v>216</v>
      </c>
      <c r="BM161" s="227" t="s">
        <v>4824</v>
      </c>
    </row>
    <row r="162" s="2" customFormat="1">
      <c r="A162" s="41"/>
      <c r="B162" s="42"/>
      <c r="C162" s="43"/>
      <c r="D162" s="229" t="s">
        <v>218</v>
      </c>
      <c r="E162" s="43"/>
      <c r="F162" s="230" t="s">
        <v>474</v>
      </c>
      <c r="G162" s="43"/>
      <c r="H162" s="43"/>
      <c r="I162" s="231"/>
      <c r="J162" s="43"/>
      <c r="K162" s="43"/>
      <c r="L162" s="47"/>
      <c r="M162" s="232"/>
      <c r="N162" s="233"/>
      <c r="O162" s="87"/>
      <c r="P162" s="87"/>
      <c r="Q162" s="87"/>
      <c r="R162" s="87"/>
      <c r="S162" s="87"/>
      <c r="T162" s="88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T162" s="20" t="s">
        <v>218</v>
      </c>
      <c r="AU162" s="20" t="s">
        <v>81</v>
      </c>
    </row>
    <row r="163" s="2" customFormat="1" ht="37.8" customHeight="1">
      <c r="A163" s="41"/>
      <c r="B163" s="42"/>
      <c r="C163" s="216" t="s">
        <v>304</v>
      </c>
      <c r="D163" s="216" t="s">
        <v>211</v>
      </c>
      <c r="E163" s="217" t="s">
        <v>598</v>
      </c>
      <c r="F163" s="218" t="s">
        <v>599</v>
      </c>
      <c r="G163" s="219" t="s">
        <v>362</v>
      </c>
      <c r="H163" s="220">
        <v>305.49000000000001</v>
      </c>
      <c r="I163" s="221"/>
      <c r="J163" s="222">
        <f>ROUND(I163*H163,2)</f>
        <v>0</v>
      </c>
      <c r="K163" s="218" t="s">
        <v>215</v>
      </c>
      <c r="L163" s="47"/>
      <c r="M163" s="223" t="s">
        <v>19</v>
      </c>
      <c r="N163" s="224" t="s">
        <v>42</v>
      </c>
      <c r="O163" s="87"/>
      <c r="P163" s="225">
        <f>O163*H163</f>
        <v>0</v>
      </c>
      <c r="Q163" s="225">
        <v>0</v>
      </c>
      <c r="R163" s="225">
        <f>Q163*H163</f>
        <v>0</v>
      </c>
      <c r="S163" s="225">
        <v>0</v>
      </c>
      <c r="T163" s="226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7" t="s">
        <v>216</v>
      </c>
      <c r="AT163" s="227" t="s">
        <v>211</v>
      </c>
      <c r="AU163" s="227" t="s">
        <v>81</v>
      </c>
      <c r="AY163" s="20" t="s">
        <v>209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20" t="s">
        <v>79</v>
      </c>
      <c r="BK163" s="228">
        <f>ROUND(I163*H163,2)</f>
        <v>0</v>
      </c>
      <c r="BL163" s="20" t="s">
        <v>216</v>
      </c>
      <c r="BM163" s="227" t="s">
        <v>4825</v>
      </c>
    </row>
    <row r="164" s="2" customFormat="1">
      <c r="A164" s="41"/>
      <c r="B164" s="42"/>
      <c r="C164" s="43"/>
      <c r="D164" s="229" t="s">
        <v>218</v>
      </c>
      <c r="E164" s="43"/>
      <c r="F164" s="230" t="s">
        <v>601</v>
      </c>
      <c r="G164" s="43"/>
      <c r="H164" s="43"/>
      <c r="I164" s="231"/>
      <c r="J164" s="43"/>
      <c r="K164" s="43"/>
      <c r="L164" s="47"/>
      <c r="M164" s="232"/>
      <c r="N164" s="233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218</v>
      </c>
      <c r="AU164" s="20" t="s">
        <v>81</v>
      </c>
    </row>
    <row r="165" s="13" customFormat="1">
      <c r="A165" s="13"/>
      <c r="B165" s="234"/>
      <c r="C165" s="235"/>
      <c r="D165" s="236" t="s">
        <v>220</v>
      </c>
      <c r="E165" s="237" t="s">
        <v>19</v>
      </c>
      <c r="F165" s="238" t="s">
        <v>604</v>
      </c>
      <c r="G165" s="235"/>
      <c r="H165" s="237" t="s">
        <v>19</v>
      </c>
      <c r="I165" s="239"/>
      <c r="J165" s="235"/>
      <c r="K165" s="235"/>
      <c r="L165" s="240"/>
      <c r="M165" s="241"/>
      <c r="N165" s="242"/>
      <c r="O165" s="242"/>
      <c r="P165" s="242"/>
      <c r="Q165" s="242"/>
      <c r="R165" s="242"/>
      <c r="S165" s="242"/>
      <c r="T165" s="24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4" t="s">
        <v>220</v>
      </c>
      <c r="AU165" s="244" t="s">
        <v>81</v>
      </c>
      <c r="AV165" s="13" t="s">
        <v>79</v>
      </c>
      <c r="AW165" s="13" t="s">
        <v>32</v>
      </c>
      <c r="AX165" s="13" t="s">
        <v>71</v>
      </c>
      <c r="AY165" s="244" t="s">
        <v>209</v>
      </c>
    </row>
    <row r="166" s="14" customFormat="1">
      <c r="A166" s="14"/>
      <c r="B166" s="245"/>
      <c r="C166" s="246"/>
      <c r="D166" s="236" t="s">
        <v>220</v>
      </c>
      <c r="E166" s="247" t="s">
        <v>19</v>
      </c>
      <c r="F166" s="248" t="s">
        <v>4826</v>
      </c>
      <c r="G166" s="246"/>
      <c r="H166" s="249">
        <v>19.120000000000001</v>
      </c>
      <c r="I166" s="250"/>
      <c r="J166" s="246"/>
      <c r="K166" s="246"/>
      <c r="L166" s="251"/>
      <c r="M166" s="252"/>
      <c r="N166" s="253"/>
      <c r="O166" s="253"/>
      <c r="P166" s="253"/>
      <c r="Q166" s="253"/>
      <c r="R166" s="253"/>
      <c r="S166" s="253"/>
      <c r="T166" s="25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5" t="s">
        <v>220</v>
      </c>
      <c r="AU166" s="255" t="s">
        <v>81</v>
      </c>
      <c r="AV166" s="14" t="s">
        <v>81</v>
      </c>
      <c r="AW166" s="14" t="s">
        <v>32</v>
      </c>
      <c r="AX166" s="14" t="s">
        <v>71</v>
      </c>
      <c r="AY166" s="255" t="s">
        <v>209</v>
      </c>
    </row>
    <row r="167" s="13" customFormat="1">
      <c r="A167" s="13"/>
      <c r="B167" s="234"/>
      <c r="C167" s="235"/>
      <c r="D167" s="236" t="s">
        <v>220</v>
      </c>
      <c r="E167" s="237" t="s">
        <v>19</v>
      </c>
      <c r="F167" s="238" t="s">
        <v>610</v>
      </c>
      <c r="G167" s="235"/>
      <c r="H167" s="237" t="s">
        <v>19</v>
      </c>
      <c r="I167" s="239"/>
      <c r="J167" s="235"/>
      <c r="K167" s="235"/>
      <c r="L167" s="240"/>
      <c r="M167" s="241"/>
      <c r="N167" s="242"/>
      <c r="O167" s="242"/>
      <c r="P167" s="242"/>
      <c r="Q167" s="242"/>
      <c r="R167" s="242"/>
      <c r="S167" s="242"/>
      <c r="T167" s="24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4" t="s">
        <v>220</v>
      </c>
      <c r="AU167" s="244" t="s">
        <v>81</v>
      </c>
      <c r="AV167" s="13" t="s">
        <v>79</v>
      </c>
      <c r="AW167" s="13" t="s">
        <v>32</v>
      </c>
      <c r="AX167" s="13" t="s">
        <v>71</v>
      </c>
      <c r="AY167" s="244" t="s">
        <v>209</v>
      </c>
    </row>
    <row r="168" s="14" customFormat="1">
      <c r="A168" s="14"/>
      <c r="B168" s="245"/>
      <c r="C168" s="246"/>
      <c r="D168" s="236" t="s">
        <v>220</v>
      </c>
      <c r="E168" s="247" t="s">
        <v>19</v>
      </c>
      <c r="F168" s="248" t="s">
        <v>4827</v>
      </c>
      <c r="G168" s="246"/>
      <c r="H168" s="249">
        <v>94.25</v>
      </c>
      <c r="I168" s="250"/>
      <c r="J168" s="246"/>
      <c r="K168" s="246"/>
      <c r="L168" s="251"/>
      <c r="M168" s="252"/>
      <c r="N168" s="253"/>
      <c r="O168" s="253"/>
      <c r="P168" s="253"/>
      <c r="Q168" s="253"/>
      <c r="R168" s="253"/>
      <c r="S168" s="253"/>
      <c r="T168" s="25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5" t="s">
        <v>220</v>
      </c>
      <c r="AU168" s="255" t="s">
        <v>81</v>
      </c>
      <c r="AV168" s="14" t="s">
        <v>81</v>
      </c>
      <c r="AW168" s="14" t="s">
        <v>32</v>
      </c>
      <c r="AX168" s="14" t="s">
        <v>71</v>
      </c>
      <c r="AY168" s="255" t="s">
        <v>209</v>
      </c>
    </row>
    <row r="169" s="13" customFormat="1">
      <c r="A169" s="13"/>
      <c r="B169" s="234"/>
      <c r="C169" s="235"/>
      <c r="D169" s="236" t="s">
        <v>220</v>
      </c>
      <c r="E169" s="237" t="s">
        <v>19</v>
      </c>
      <c r="F169" s="238" t="s">
        <v>615</v>
      </c>
      <c r="G169" s="235"/>
      <c r="H169" s="237" t="s">
        <v>19</v>
      </c>
      <c r="I169" s="239"/>
      <c r="J169" s="235"/>
      <c r="K169" s="235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220</v>
      </c>
      <c r="AU169" s="244" t="s">
        <v>81</v>
      </c>
      <c r="AV169" s="13" t="s">
        <v>79</v>
      </c>
      <c r="AW169" s="13" t="s">
        <v>32</v>
      </c>
      <c r="AX169" s="13" t="s">
        <v>71</v>
      </c>
      <c r="AY169" s="244" t="s">
        <v>209</v>
      </c>
    </row>
    <row r="170" s="14" customFormat="1">
      <c r="A170" s="14"/>
      <c r="B170" s="245"/>
      <c r="C170" s="246"/>
      <c r="D170" s="236" t="s">
        <v>220</v>
      </c>
      <c r="E170" s="247" t="s">
        <v>19</v>
      </c>
      <c r="F170" s="248" t="s">
        <v>4828</v>
      </c>
      <c r="G170" s="246"/>
      <c r="H170" s="249">
        <v>19.120000000000001</v>
      </c>
      <c r="I170" s="250"/>
      <c r="J170" s="246"/>
      <c r="K170" s="246"/>
      <c r="L170" s="251"/>
      <c r="M170" s="252"/>
      <c r="N170" s="253"/>
      <c r="O170" s="253"/>
      <c r="P170" s="253"/>
      <c r="Q170" s="253"/>
      <c r="R170" s="253"/>
      <c r="S170" s="253"/>
      <c r="T170" s="25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5" t="s">
        <v>220</v>
      </c>
      <c r="AU170" s="255" t="s">
        <v>81</v>
      </c>
      <c r="AV170" s="14" t="s">
        <v>81</v>
      </c>
      <c r="AW170" s="14" t="s">
        <v>32</v>
      </c>
      <c r="AX170" s="14" t="s">
        <v>71</v>
      </c>
      <c r="AY170" s="255" t="s">
        <v>209</v>
      </c>
    </row>
    <row r="171" s="13" customFormat="1">
      <c r="A171" s="13"/>
      <c r="B171" s="234"/>
      <c r="C171" s="235"/>
      <c r="D171" s="236" t="s">
        <v>220</v>
      </c>
      <c r="E171" s="237" t="s">
        <v>19</v>
      </c>
      <c r="F171" s="238" t="s">
        <v>617</v>
      </c>
      <c r="G171" s="235"/>
      <c r="H171" s="237" t="s">
        <v>19</v>
      </c>
      <c r="I171" s="239"/>
      <c r="J171" s="235"/>
      <c r="K171" s="235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220</v>
      </c>
      <c r="AU171" s="244" t="s">
        <v>81</v>
      </c>
      <c r="AV171" s="13" t="s">
        <v>79</v>
      </c>
      <c r="AW171" s="13" t="s">
        <v>32</v>
      </c>
      <c r="AX171" s="13" t="s">
        <v>71</v>
      </c>
      <c r="AY171" s="244" t="s">
        <v>209</v>
      </c>
    </row>
    <row r="172" s="14" customFormat="1">
      <c r="A172" s="14"/>
      <c r="B172" s="245"/>
      <c r="C172" s="246"/>
      <c r="D172" s="236" t="s">
        <v>220</v>
      </c>
      <c r="E172" s="247" t="s">
        <v>19</v>
      </c>
      <c r="F172" s="248" t="s">
        <v>4829</v>
      </c>
      <c r="G172" s="246"/>
      <c r="H172" s="249">
        <v>83</v>
      </c>
      <c r="I172" s="250"/>
      <c r="J172" s="246"/>
      <c r="K172" s="246"/>
      <c r="L172" s="251"/>
      <c r="M172" s="252"/>
      <c r="N172" s="253"/>
      <c r="O172" s="253"/>
      <c r="P172" s="253"/>
      <c r="Q172" s="253"/>
      <c r="R172" s="253"/>
      <c r="S172" s="253"/>
      <c r="T172" s="25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5" t="s">
        <v>220</v>
      </c>
      <c r="AU172" s="255" t="s">
        <v>81</v>
      </c>
      <c r="AV172" s="14" t="s">
        <v>81</v>
      </c>
      <c r="AW172" s="14" t="s">
        <v>32</v>
      </c>
      <c r="AX172" s="14" t="s">
        <v>71</v>
      </c>
      <c r="AY172" s="255" t="s">
        <v>209</v>
      </c>
    </row>
    <row r="173" s="13" customFormat="1">
      <c r="A173" s="13"/>
      <c r="B173" s="234"/>
      <c r="C173" s="235"/>
      <c r="D173" s="236" t="s">
        <v>220</v>
      </c>
      <c r="E173" s="237" t="s">
        <v>19</v>
      </c>
      <c r="F173" s="238" t="s">
        <v>619</v>
      </c>
      <c r="G173" s="235"/>
      <c r="H173" s="237" t="s">
        <v>19</v>
      </c>
      <c r="I173" s="239"/>
      <c r="J173" s="235"/>
      <c r="K173" s="235"/>
      <c r="L173" s="240"/>
      <c r="M173" s="241"/>
      <c r="N173" s="242"/>
      <c r="O173" s="242"/>
      <c r="P173" s="242"/>
      <c r="Q173" s="242"/>
      <c r="R173" s="242"/>
      <c r="S173" s="242"/>
      <c r="T173" s="24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4" t="s">
        <v>220</v>
      </c>
      <c r="AU173" s="244" t="s">
        <v>81</v>
      </c>
      <c r="AV173" s="13" t="s">
        <v>79</v>
      </c>
      <c r="AW173" s="13" t="s">
        <v>32</v>
      </c>
      <c r="AX173" s="13" t="s">
        <v>71</v>
      </c>
      <c r="AY173" s="244" t="s">
        <v>209</v>
      </c>
    </row>
    <row r="174" s="14" customFormat="1">
      <c r="A174" s="14"/>
      <c r="B174" s="245"/>
      <c r="C174" s="246"/>
      <c r="D174" s="236" t="s">
        <v>220</v>
      </c>
      <c r="E174" s="247" t="s">
        <v>19</v>
      </c>
      <c r="F174" s="248" t="s">
        <v>2052</v>
      </c>
      <c r="G174" s="246"/>
      <c r="H174" s="249">
        <v>7</v>
      </c>
      <c r="I174" s="250"/>
      <c r="J174" s="246"/>
      <c r="K174" s="246"/>
      <c r="L174" s="251"/>
      <c r="M174" s="252"/>
      <c r="N174" s="253"/>
      <c r="O174" s="253"/>
      <c r="P174" s="253"/>
      <c r="Q174" s="253"/>
      <c r="R174" s="253"/>
      <c r="S174" s="253"/>
      <c r="T174" s="25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5" t="s">
        <v>220</v>
      </c>
      <c r="AU174" s="255" t="s">
        <v>81</v>
      </c>
      <c r="AV174" s="14" t="s">
        <v>81</v>
      </c>
      <c r="AW174" s="14" t="s">
        <v>32</v>
      </c>
      <c r="AX174" s="14" t="s">
        <v>71</v>
      </c>
      <c r="AY174" s="255" t="s">
        <v>209</v>
      </c>
    </row>
    <row r="175" s="14" customFormat="1">
      <c r="A175" s="14"/>
      <c r="B175" s="245"/>
      <c r="C175" s="246"/>
      <c r="D175" s="236" t="s">
        <v>220</v>
      </c>
      <c r="E175" s="247" t="s">
        <v>19</v>
      </c>
      <c r="F175" s="248" t="s">
        <v>4830</v>
      </c>
      <c r="G175" s="246"/>
      <c r="H175" s="249">
        <v>31</v>
      </c>
      <c r="I175" s="250"/>
      <c r="J175" s="246"/>
      <c r="K175" s="246"/>
      <c r="L175" s="251"/>
      <c r="M175" s="252"/>
      <c r="N175" s="253"/>
      <c r="O175" s="253"/>
      <c r="P175" s="253"/>
      <c r="Q175" s="253"/>
      <c r="R175" s="253"/>
      <c r="S175" s="253"/>
      <c r="T175" s="25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5" t="s">
        <v>220</v>
      </c>
      <c r="AU175" s="255" t="s">
        <v>81</v>
      </c>
      <c r="AV175" s="14" t="s">
        <v>81</v>
      </c>
      <c r="AW175" s="14" t="s">
        <v>32</v>
      </c>
      <c r="AX175" s="14" t="s">
        <v>71</v>
      </c>
      <c r="AY175" s="255" t="s">
        <v>209</v>
      </c>
    </row>
    <row r="176" s="14" customFormat="1">
      <c r="A176" s="14"/>
      <c r="B176" s="245"/>
      <c r="C176" s="246"/>
      <c r="D176" s="236" t="s">
        <v>220</v>
      </c>
      <c r="E176" s="247" t="s">
        <v>19</v>
      </c>
      <c r="F176" s="248" t="s">
        <v>4831</v>
      </c>
      <c r="G176" s="246"/>
      <c r="H176" s="249">
        <v>52</v>
      </c>
      <c r="I176" s="250"/>
      <c r="J176" s="246"/>
      <c r="K176" s="246"/>
      <c r="L176" s="251"/>
      <c r="M176" s="252"/>
      <c r="N176" s="253"/>
      <c r="O176" s="253"/>
      <c r="P176" s="253"/>
      <c r="Q176" s="253"/>
      <c r="R176" s="253"/>
      <c r="S176" s="253"/>
      <c r="T176" s="25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5" t="s">
        <v>220</v>
      </c>
      <c r="AU176" s="255" t="s">
        <v>81</v>
      </c>
      <c r="AV176" s="14" t="s">
        <v>81</v>
      </c>
      <c r="AW176" s="14" t="s">
        <v>32</v>
      </c>
      <c r="AX176" s="14" t="s">
        <v>71</v>
      </c>
      <c r="AY176" s="255" t="s">
        <v>209</v>
      </c>
    </row>
    <row r="177" s="15" customFormat="1">
      <c r="A177" s="15"/>
      <c r="B177" s="256"/>
      <c r="C177" s="257"/>
      <c r="D177" s="236" t="s">
        <v>220</v>
      </c>
      <c r="E177" s="258" t="s">
        <v>19</v>
      </c>
      <c r="F177" s="259" t="s">
        <v>271</v>
      </c>
      <c r="G177" s="257"/>
      <c r="H177" s="260">
        <v>305.49000000000001</v>
      </c>
      <c r="I177" s="261"/>
      <c r="J177" s="257"/>
      <c r="K177" s="257"/>
      <c r="L177" s="262"/>
      <c r="M177" s="263"/>
      <c r="N177" s="264"/>
      <c r="O177" s="264"/>
      <c r="P177" s="264"/>
      <c r="Q177" s="264"/>
      <c r="R177" s="264"/>
      <c r="S177" s="264"/>
      <c r="T177" s="26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66" t="s">
        <v>220</v>
      </c>
      <c r="AU177" s="266" t="s">
        <v>81</v>
      </c>
      <c r="AV177" s="15" t="s">
        <v>216</v>
      </c>
      <c r="AW177" s="15" t="s">
        <v>32</v>
      </c>
      <c r="AX177" s="15" t="s">
        <v>79</v>
      </c>
      <c r="AY177" s="266" t="s">
        <v>209</v>
      </c>
    </row>
    <row r="178" s="2" customFormat="1" ht="37.8" customHeight="1">
      <c r="A178" s="41"/>
      <c r="B178" s="42"/>
      <c r="C178" s="216" t="s">
        <v>311</v>
      </c>
      <c r="D178" s="216" t="s">
        <v>211</v>
      </c>
      <c r="E178" s="217" t="s">
        <v>1230</v>
      </c>
      <c r="F178" s="218" t="s">
        <v>1231</v>
      </c>
      <c r="G178" s="219" t="s">
        <v>362</v>
      </c>
      <c r="H178" s="220">
        <v>50.75</v>
      </c>
      <c r="I178" s="221"/>
      <c r="J178" s="222">
        <f>ROUND(I178*H178,2)</f>
        <v>0</v>
      </c>
      <c r="K178" s="218" t="s">
        <v>215</v>
      </c>
      <c r="L178" s="47"/>
      <c r="M178" s="223" t="s">
        <v>19</v>
      </c>
      <c r="N178" s="224" t="s">
        <v>42</v>
      </c>
      <c r="O178" s="87"/>
      <c r="P178" s="225">
        <f>O178*H178</f>
        <v>0</v>
      </c>
      <c r="Q178" s="225">
        <v>0</v>
      </c>
      <c r="R178" s="225">
        <f>Q178*H178</f>
        <v>0</v>
      </c>
      <c r="S178" s="225">
        <v>0</v>
      </c>
      <c r="T178" s="226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7" t="s">
        <v>216</v>
      </c>
      <c r="AT178" s="227" t="s">
        <v>211</v>
      </c>
      <c r="AU178" s="227" t="s">
        <v>81</v>
      </c>
      <c r="AY178" s="20" t="s">
        <v>209</v>
      </c>
      <c r="BE178" s="228">
        <f>IF(N178="základní",J178,0)</f>
        <v>0</v>
      </c>
      <c r="BF178" s="228">
        <f>IF(N178="snížená",J178,0)</f>
        <v>0</v>
      </c>
      <c r="BG178" s="228">
        <f>IF(N178="zákl. přenesená",J178,0)</f>
        <v>0</v>
      </c>
      <c r="BH178" s="228">
        <f>IF(N178="sníž. přenesená",J178,0)</f>
        <v>0</v>
      </c>
      <c r="BI178" s="228">
        <f>IF(N178="nulová",J178,0)</f>
        <v>0</v>
      </c>
      <c r="BJ178" s="20" t="s">
        <v>79</v>
      </c>
      <c r="BK178" s="228">
        <f>ROUND(I178*H178,2)</f>
        <v>0</v>
      </c>
      <c r="BL178" s="20" t="s">
        <v>216</v>
      </c>
      <c r="BM178" s="227" t="s">
        <v>4832</v>
      </c>
    </row>
    <row r="179" s="2" customFormat="1">
      <c r="A179" s="41"/>
      <c r="B179" s="42"/>
      <c r="C179" s="43"/>
      <c r="D179" s="229" t="s">
        <v>218</v>
      </c>
      <c r="E179" s="43"/>
      <c r="F179" s="230" t="s">
        <v>1233</v>
      </c>
      <c r="G179" s="43"/>
      <c r="H179" s="43"/>
      <c r="I179" s="231"/>
      <c r="J179" s="43"/>
      <c r="K179" s="43"/>
      <c r="L179" s="47"/>
      <c r="M179" s="232"/>
      <c r="N179" s="233"/>
      <c r="O179" s="87"/>
      <c r="P179" s="87"/>
      <c r="Q179" s="87"/>
      <c r="R179" s="87"/>
      <c r="S179" s="87"/>
      <c r="T179" s="88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0" t="s">
        <v>218</v>
      </c>
      <c r="AU179" s="20" t="s">
        <v>81</v>
      </c>
    </row>
    <row r="180" s="13" customFormat="1">
      <c r="A180" s="13"/>
      <c r="B180" s="234"/>
      <c r="C180" s="235"/>
      <c r="D180" s="236" t="s">
        <v>220</v>
      </c>
      <c r="E180" s="237" t="s">
        <v>19</v>
      </c>
      <c r="F180" s="238" t="s">
        <v>610</v>
      </c>
      <c r="G180" s="235"/>
      <c r="H180" s="237" t="s">
        <v>19</v>
      </c>
      <c r="I180" s="239"/>
      <c r="J180" s="235"/>
      <c r="K180" s="235"/>
      <c r="L180" s="240"/>
      <c r="M180" s="241"/>
      <c r="N180" s="242"/>
      <c r="O180" s="242"/>
      <c r="P180" s="242"/>
      <c r="Q180" s="242"/>
      <c r="R180" s="242"/>
      <c r="S180" s="242"/>
      <c r="T180" s="24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4" t="s">
        <v>220</v>
      </c>
      <c r="AU180" s="244" t="s">
        <v>81</v>
      </c>
      <c r="AV180" s="13" t="s">
        <v>79</v>
      </c>
      <c r="AW180" s="13" t="s">
        <v>32</v>
      </c>
      <c r="AX180" s="13" t="s">
        <v>71</v>
      </c>
      <c r="AY180" s="244" t="s">
        <v>209</v>
      </c>
    </row>
    <row r="181" s="14" customFormat="1">
      <c r="A181" s="14"/>
      <c r="B181" s="245"/>
      <c r="C181" s="246"/>
      <c r="D181" s="236" t="s">
        <v>220</v>
      </c>
      <c r="E181" s="247" t="s">
        <v>19</v>
      </c>
      <c r="F181" s="248" t="s">
        <v>4833</v>
      </c>
      <c r="G181" s="246"/>
      <c r="H181" s="249">
        <v>50.75</v>
      </c>
      <c r="I181" s="250"/>
      <c r="J181" s="246"/>
      <c r="K181" s="246"/>
      <c r="L181" s="251"/>
      <c r="M181" s="252"/>
      <c r="N181" s="253"/>
      <c r="O181" s="253"/>
      <c r="P181" s="253"/>
      <c r="Q181" s="253"/>
      <c r="R181" s="253"/>
      <c r="S181" s="253"/>
      <c r="T181" s="25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5" t="s">
        <v>220</v>
      </c>
      <c r="AU181" s="255" t="s">
        <v>81</v>
      </c>
      <c r="AV181" s="14" t="s">
        <v>81</v>
      </c>
      <c r="AW181" s="14" t="s">
        <v>32</v>
      </c>
      <c r="AX181" s="14" t="s">
        <v>71</v>
      </c>
      <c r="AY181" s="255" t="s">
        <v>209</v>
      </c>
    </row>
    <row r="182" s="15" customFormat="1">
      <c r="A182" s="15"/>
      <c r="B182" s="256"/>
      <c r="C182" s="257"/>
      <c r="D182" s="236" t="s">
        <v>220</v>
      </c>
      <c r="E182" s="258" t="s">
        <v>19</v>
      </c>
      <c r="F182" s="259" t="s">
        <v>271</v>
      </c>
      <c r="G182" s="257"/>
      <c r="H182" s="260">
        <v>50.75</v>
      </c>
      <c r="I182" s="261"/>
      <c r="J182" s="257"/>
      <c r="K182" s="257"/>
      <c r="L182" s="262"/>
      <c r="M182" s="263"/>
      <c r="N182" s="264"/>
      <c r="O182" s="264"/>
      <c r="P182" s="264"/>
      <c r="Q182" s="264"/>
      <c r="R182" s="264"/>
      <c r="S182" s="264"/>
      <c r="T182" s="26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66" t="s">
        <v>220</v>
      </c>
      <c r="AU182" s="266" t="s">
        <v>81</v>
      </c>
      <c r="AV182" s="15" t="s">
        <v>216</v>
      </c>
      <c r="AW182" s="15" t="s">
        <v>32</v>
      </c>
      <c r="AX182" s="15" t="s">
        <v>79</v>
      </c>
      <c r="AY182" s="266" t="s">
        <v>209</v>
      </c>
    </row>
    <row r="183" s="2" customFormat="1" ht="37.8" customHeight="1">
      <c r="A183" s="41"/>
      <c r="B183" s="42"/>
      <c r="C183" s="216" t="s">
        <v>317</v>
      </c>
      <c r="D183" s="216" t="s">
        <v>211</v>
      </c>
      <c r="E183" s="217" t="s">
        <v>624</v>
      </c>
      <c r="F183" s="218" t="s">
        <v>625</v>
      </c>
      <c r="G183" s="219" t="s">
        <v>362</v>
      </c>
      <c r="H183" s="220">
        <v>11.25</v>
      </c>
      <c r="I183" s="221"/>
      <c r="J183" s="222">
        <f>ROUND(I183*H183,2)</f>
        <v>0</v>
      </c>
      <c r="K183" s="218" t="s">
        <v>215</v>
      </c>
      <c r="L183" s="47"/>
      <c r="M183" s="223" t="s">
        <v>19</v>
      </c>
      <c r="N183" s="224" t="s">
        <v>42</v>
      </c>
      <c r="O183" s="87"/>
      <c r="P183" s="225">
        <f>O183*H183</f>
        <v>0</v>
      </c>
      <c r="Q183" s="225">
        <v>0</v>
      </c>
      <c r="R183" s="225">
        <f>Q183*H183</f>
        <v>0</v>
      </c>
      <c r="S183" s="225">
        <v>0</v>
      </c>
      <c r="T183" s="226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7" t="s">
        <v>216</v>
      </c>
      <c r="AT183" s="227" t="s">
        <v>211</v>
      </c>
      <c r="AU183" s="227" t="s">
        <v>81</v>
      </c>
      <c r="AY183" s="20" t="s">
        <v>209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20" t="s">
        <v>79</v>
      </c>
      <c r="BK183" s="228">
        <f>ROUND(I183*H183,2)</f>
        <v>0</v>
      </c>
      <c r="BL183" s="20" t="s">
        <v>216</v>
      </c>
      <c r="BM183" s="227" t="s">
        <v>4834</v>
      </c>
    </row>
    <row r="184" s="2" customFormat="1">
      <c r="A184" s="41"/>
      <c r="B184" s="42"/>
      <c r="C184" s="43"/>
      <c r="D184" s="229" t="s">
        <v>218</v>
      </c>
      <c r="E184" s="43"/>
      <c r="F184" s="230" t="s">
        <v>627</v>
      </c>
      <c r="G184" s="43"/>
      <c r="H184" s="43"/>
      <c r="I184" s="231"/>
      <c r="J184" s="43"/>
      <c r="K184" s="43"/>
      <c r="L184" s="47"/>
      <c r="M184" s="232"/>
      <c r="N184" s="233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218</v>
      </c>
      <c r="AU184" s="20" t="s">
        <v>81</v>
      </c>
    </row>
    <row r="185" s="13" customFormat="1">
      <c r="A185" s="13"/>
      <c r="B185" s="234"/>
      <c r="C185" s="235"/>
      <c r="D185" s="236" t="s">
        <v>220</v>
      </c>
      <c r="E185" s="237" t="s">
        <v>19</v>
      </c>
      <c r="F185" s="238" t="s">
        <v>628</v>
      </c>
      <c r="G185" s="235"/>
      <c r="H185" s="237" t="s">
        <v>19</v>
      </c>
      <c r="I185" s="239"/>
      <c r="J185" s="235"/>
      <c r="K185" s="235"/>
      <c r="L185" s="240"/>
      <c r="M185" s="241"/>
      <c r="N185" s="242"/>
      <c r="O185" s="242"/>
      <c r="P185" s="242"/>
      <c r="Q185" s="242"/>
      <c r="R185" s="242"/>
      <c r="S185" s="242"/>
      <c r="T185" s="24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4" t="s">
        <v>220</v>
      </c>
      <c r="AU185" s="244" t="s">
        <v>81</v>
      </c>
      <c r="AV185" s="13" t="s">
        <v>79</v>
      </c>
      <c r="AW185" s="13" t="s">
        <v>32</v>
      </c>
      <c r="AX185" s="13" t="s">
        <v>71</v>
      </c>
      <c r="AY185" s="244" t="s">
        <v>209</v>
      </c>
    </row>
    <row r="186" s="13" customFormat="1">
      <c r="A186" s="13"/>
      <c r="B186" s="234"/>
      <c r="C186" s="235"/>
      <c r="D186" s="236" t="s">
        <v>220</v>
      </c>
      <c r="E186" s="237" t="s">
        <v>19</v>
      </c>
      <c r="F186" s="238" t="s">
        <v>629</v>
      </c>
      <c r="G186" s="235"/>
      <c r="H186" s="237" t="s">
        <v>19</v>
      </c>
      <c r="I186" s="239"/>
      <c r="J186" s="235"/>
      <c r="K186" s="235"/>
      <c r="L186" s="240"/>
      <c r="M186" s="241"/>
      <c r="N186" s="242"/>
      <c r="O186" s="242"/>
      <c r="P186" s="242"/>
      <c r="Q186" s="242"/>
      <c r="R186" s="242"/>
      <c r="S186" s="242"/>
      <c r="T186" s="24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4" t="s">
        <v>220</v>
      </c>
      <c r="AU186" s="244" t="s">
        <v>81</v>
      </c>
      <c r="AV186" s="13" t="s">
        <v>79</v>
      </c>
      <c r="AW186" s="13" t="s">
        <v>32</v>
      </c>
      <c r="AX186" s="13" t="s">
        <v>71</v>
      </c>
      <c r="AY186" s="244" t="s">
        <v>209</v>
      </c>
    </row>
    <row r="187" s="14" customFormat="1">
      <c r="A187" s="14"/>
      <c r="B187" s="245"/>
      <c r="C187" s="246"/>
      <c r="D187" s="236" t="s">
        <v>220</v>
      </c>
      <c r="E187" s="247" t="s">
        <v>19</v>
      </c>
      <c r="F187" s="248" t="s">
        <v>4827</v>
      </c>
      <c r="G187" s="246"/>
      <c r="H187" s="249">
        <v>94.25</v>
      </c>
      <c r="I187" s="250"/>
      <c r="J187" s="246"/>
      <c r="K187" s="246"/>
      <c r="L187" s="251"/>
      <c r="M187" s="252"/>
      <c r="N187" s="253"/>
      <c r="O187" s="253"/>
      <c r="P187" s="253"/>
      <c r="Q187" s="253"/>
      <c r="R187" s="253"/>
      <c r="S187" s="253"/>
      <c r="T187" s="25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5" t="s">
        <v>220</v>
      </c>
      <c r="AU187" s="255" t="s">
        <v>81</v>
      </c>
      <c r="AV187" s="14" t="s">
        <v>81</v>
      </c>
      <c r="AW187" s="14" t="s">
        <v>32</v>
      </c>
      <c r="AX187" s="14" t="s">
        <v>71</v>
      </c>
      <c r="AY187" s="255" t="s">
        <v>209</v>
      </c>
    </row>
    <row r="188" s="16" customFormat="1">
      <c r="A188" s="16"/>
      <c r="B188" s="267"/>
      <c r="C188" s="268"/>
      <c r="D188" s="236" t="s">
        <v>220</v>
      </c>
      <c r="E188" s="269" t="s">
        <v>19</v>
      </c>
      <c r="F188" s="270" t="s">
        <v>370</v>
      </c>
      <c r="G188" s="268"/>
      <c r="H188" s="271">
        <v>94.25</v>
      </c>
      <c r="I188" s="272"/>
      <c r="J188" s="268"/>
      <c r="K188" s="268"/>
      <c r="L188" s="273"/>
      <c r="M188" s="274"/>
      <c r="N188" s="275"/>
      <c r="O188" s="275"/>
      <c r="P188" s="275"/>
      <c r="Q188" s="275"/>
      <c r="R188" s="275"/>
      <c r="S188" s="275"/>
      <c r="T188" s="27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T188" s="277" t="s">
        <v>220</v>
      </c>
      <c r="AU188" s="277" t="s">
        <v>81</v>
      </c>
      <c r="AV188" s="16" t="s">
        <v>146</v>
      </c>
      <c r="AW188" s="16" t="s">
        <v>32</v>
      </c>
      <c r="AX188" s="16" t="s">
        <v>71</v>
      </c>
      <c r="AY188" s="277" t="s">
        <v>209</v>
      </c>
    </row>
    <row r="189" s="13" customFormat="1">
      <c r="A189" s="13"/>
      <c r="B189" s="234"/>
      <c r="C189" s="235"/>
      <c r="D189" s="236" t="s">
        <v>220</v>
      </c>
      <c r="E189" s="237" t="s">
        <v>19</v>
      </c>
      <c r="F189" s="238" t="s">
        <v>630</v>
      </c>
      <c r="G189" s="235"/>
      <c r="H189" s="237" t="s">
        <v>19</v>
      </c>
      <c r="I189" s="239"/>
      <c r="J189" s="235"/>
      <c r="K189" s="235"/>
      <c r="L189" s="240"/>
      <c r="M189" s="241"/>
      <c r="N189" s="242"/>
      <c r="O189" s="242"/>
      <c r="P189" s="242"/>
      <c r="Q189" s="242"/>
      <c r="R189" s="242"/>
      <c r="S189" s="242"/>
      <c r="T189" s="24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4" t="s">
        <v>220</v>
      </c>
      <c r="AU189" s="244" t="s">
        <v>81</v>
      </c>
      <c r="AV189" s="13" t="s">
        <v>79</v>
      </c>
      <c r="AW189" s="13" t="s">
        <v>32</v>
      </c>
      <c r="AX189" s="13" t="s">
        <v>71</v>
      </c>
      <c r="AY189" s="244" t="s">
        <v>209</v>
      </c>
    </row>
    <row r="190" s="14" customFormat="1">
      <c r="A190" s="14"/>
      <c r="B190" s="245"/>
      <c r="C190" s="246"/>
      <c r="D190" s="236" t="s">
        <v>220</v>
      </c>
      <c r="E190" s="247" t="s">
        <v>19</v>
      </c>
      <c r="F190" s="248" t="s">
        <v>4835</v>
      </c>
      <c r="G190" s="246"/>
      <c r="H190" s="249">
        <v>-83</v>
      </c>
      <c r="I190" s="250"/>
      <c r="J190" s="246"/>
      <c r="K190" s="246"/>
      <c r="L190" s="251"/>
      <c r="M190" s="252"/>
      <c r="N190" s="253"/>
      <c r="O190" s="253"/>
      <c r="P190" s="253"/>
      <c r="Q190" s="253"/>
      <c r="R190" s="253"/>
      <c r="S190" s="253"/>
      <c r="T190" s="25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5" t="s">
        <v>220</v>
      </c>
      <c r="AU190" s="255" t="s">
        <v>81</v>
      </c>
      <c r="AV190" s="14" t="s">
        <v>81</v>
      </c>
      <c r="AW190" s="14" t="s">
        <v>32</v>
      </c>
      <c r="AX190" s="14" t="s">
        <v>71</v>
      </c>
      <c r="AY190" s="255" t="s">
        <v>209</v>
      </c>
    </row>
    <row r="191" s="15" customFormat="1">
      <c r="A191" s="15"/>
      <c r="B191" s="256"/>
      <c r="C191" s="257"/>
      <c r="D191" s="236" t="s">
        <v>220</v>
      </c>
      <c r="E191" s="258" t="s">
        <v>19</v>
      </c>
      <c r="F191" s="259" t="s">
        <v>271</v>
      </c>
      <c r="G191" s="257"/>
      <c r="H191" s="260">
        <v>11.25</v>
      </c>
      <c r="I191" s="261"/>
      <c r="J191" s="257"/>
      <c r="K191" s="257"/>
      <c r="L191" s="262"/>
      <c r="M191" s="263"/>
      <c r="N191" s="264"/>
      <c r="O191" s="264"/>
      <c r="P191" s="264"/>
      <c r="Q191" s="264"/>
      <c r="R191" s="264"/>
      <c r="S191" s="264"/>
      <c r="T191" s="26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66" t="s">
        <v>220</v>
      </c>
      <c r="AU191" s="266" t="s">
        <v>81</v>
      </c>
      <c r="AV191" s="15" t="s">
        <v>216</v>
      </c>
      <c r="AW191" s="15" t="s">
        <v>32</v>
      </c>
      <c r="AX191" s="15" t="s">
        <v>79</v>
      </c>
      <c r="AY191" s="266" t="s">
        <v>209</v>
      </c>
    </row>
    <row r="192" s="2" customFormat="1" ht="37.8" customHeight="1">
      <c r="A192" s="41"/>
      <c r="B192" s="42"/>
      <c r="C192" s="216" t="s">
        <v>324</v>
      </c>
      <c r="D192" s="216" t="s">
        <v>211</v>
      </c>
      <c r="E192" s="217" t="s">
        <v>633</v>
      </c>
      <c r="F192" s="218" t="s">
        <v>634</v>
      </c>
      <c r="G192" s="219" t="s">
        <v>362</v>
      </c>
      <c r="H192" s="220">
        <v>56.25</v>
      </c>
      <c r="I192" s="221"/>
      <c r="J192" s="222">
        <f>ROUND(I192*H192,2)</f>
        <v>0</v>
      </c>
      <c r="K192" s="218" t="s">
        <v>215</v>
      </c>
      <c r="L192" s="47"/>
      <c r="M192" s="223" t="s">
        <v>19</v>
      </c>
      <c r="N192" s="224" t="s">
        <v>42</v>
      </c>
      <c r="O192" s="87"/>
      <c r="P192" s="225">
        <f>O192*H192</f>
        <v>0</v>
      </c>
      <c r="Q192" s="225">
        <v>0</v>
      </c>
      <c r="R192" s="225">
        <f>Q192*H192</f>
        <v>0</v>
      </c>
      <c r="S192" s="225">
        <v>0</v>
      </c>
      <c r="T192" s="226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227" t="s">
        <v>216</v>
      </c>
      <c r="AT192" s="227" t="s">
        <v>211</v>
      </c>
      <c r="AU192" s="227" t="s">
        <v>81</v>
      </c>
      <c r="AY192" s="20" t="s">
        <v>209</v>
      </c>
      <c r="BE192" s="228">
        <f>IF(N192="základní",J192,0)</f>
        <v>0</v>
      </c>
      <c r="BF192" s="228">
        <f>IF(N192="snížená",J192,0)</f>
        <v>0</v>
      </c>
      <c r="BG192" s="228">
        <f>IF(N192="zákl. přenesená",J192,0)</f>
        <v>0</v>
      </c>
      <c r="BH192" s="228">
        <f>IF(N192="sníž. přenesená",J192,0)</f>
        <v>0</v>
      </c>
      <c r="BI192" s="228">
        <f>IF(N192="nulová",J192,0)</f>
        <v>0</v>
      </c>
      <c r="BJ192" s="20" t="s">
        <v>79</v>
      </c>
      <c r="BK192" s="228">
        <f>ROUND(I192*H192,2)</f>
        <v>0</v>
      </c>
      <c r="BL192" s="20" t="s">
        <v>216</v>
      </c>
      <c r="BM192" s="227" t="s">
        <v>4836</v>
      </c>
    </row>
    <row r="193" s="2" customFormat="1">
      <c r="A193" s="41"/>
      <c r="B193" s="42"/>
      <c r="C193" s="43"/>
      <c r="D193" s="229" t="s">
        <v>218</v>
      </c>
      <c r="E193" s="43"/>
      <c r="F193" s="230" t="s">
        <v>636</v>
      </c>
      <c r="G193" s="43"/>
      <c r="H193" s="43"/>
      <c r="I193" s="231"/>
      <c r="J193" s="43"/>
      <c r="K193" s="43"/>
      <c r="L193" s="47"/>
      <c r="M193" s="232"/>
      <c r="N193" s="233"/>
      <c r="O193" s="87"/>
      <c r="P193" s="87"/>
      <c r="Q193" s="87"/>
      <c r="R193" s="87"/>
      <c r="S193" s="87"/>
      <c r="T193" s="88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0" t="s">
        <v>218</v>
      </c>
      <c r="AU193" s="20" t="s">
        <v>81</v>
      </c>
    </row>
    <row r="194" s="14" customFormat="1">
      <c r="A194" s="14"/>
      <c r="B194" s="245"/>
      <c r="C194" s="246"/>
      <c r="D194" s="236" t="s">
        <v>220</v>
      </c>
      <c r="E194" s="246"/>
      <c r="F194" s="248" t="s">
        <v>4837</v>
      </c>
      <c r="G194" s="246"/>
      <c r="H194" s="249">
        <v>56.25</v>
      </c>
      <c r="I194" s="250"/>
      <c r="J194" s="246"/>
      <c r="K194" s="246"/>
      <c r="L194" s="251"/>
      <c r="M194" s="252"/>
      <c r="N194" s="253"/>
      <c r="O194" s="253"/>
      <c r="P194" s="253"/>
      <c r="Q194" s="253"/>
      <c r="R194" s="253"/>
      <c r="S194" s="253"/>
      <c r="T194" s="25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5" t="s">
        <v>220</v>
      </c>
      <c r="AU194" s="255" t="s">
        <v>81</v>
      </c>
      <c r="AV194" s="14" t="s">
        <v>81</v>
      </c>
      <c r="AW194" s="14" t="s">
        <v>4</v>
      </c>
      <c r="AX194" s="14" t="s">
        <v>79</v>
      </c>
      <c r="AY194" s="255" t="s">
        <v>209</v>
      </c>
    </row>
    <row r="195" s="2" customFormat="1" ht="37.8" customHeight="1">
      <c r="A195" s="41"/>
      <c r="B195" s="42"/>
      <c r="C195" s="216" t="s">
        <v>331</v>
      </c>
      <c r="D195" s="216" t="s">
        <v>211</v>
      </c>
      <c r="E195" s="217" t="s">
        <v>639</v>
      </c>
      <c r="F195" s="218" t="s">
        <v>640</v>
      </c>
      <c r="G195" s="219" t="s">
        <v>362</v>
      </c>
      <c r="H195" s="220">
        <v>50.75</v>
      </c>
      <c r="I195" s="221"/>
      <c r="J195" s="222">
        <f>ROUND(I195*H195,2)</f>
        <v>0</v>
      </c>
      <c r="K195" s="218" t="s">
        <v>215</v>
      </c>
      <c r="L195" s="47"/>
      <c r="M195" s="223" t="s">
        <v>19</v>
      </c>
      <c r="N195" s="224" t="s">
        <v>42</v>
      </c>
      <c r="O195" s="87"/>
      <c r="P195" s="225">
        <f>O195*H195</f>
        <v>0</v>
      </c>
      <c r="Q195" s="225">
        <v>0</v>
      </c>
      <c r="R195" s="225">
        <f>Q195*H195</f>
        <v>0</v>
      </c>
      <c r="S195" s="225">
        <v>0</v>
      </c>
      <c r="T195" s="226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27" t="s">
        <v>216</v>
      </c>
      <c r="AT195" s="227" t="s">
        <v>211</v>
      </c>
      <c r="AU195" s="227" t="s">
        <v>81</v>
      </c>
      <c r="AY195" s="20" t="s">
        <v>209</v>
      </c>
      <c r="BE195" s="228">
        <f>IF(N195="základní",J195,0)</f>
        <v>0</v>
      </c>
      <c r="BF195" s="228">
        <f>IF(N195="snížená",J195,0)</f>
        <v>0</v>
      </c>
      <c r="BG195" s="228">
        <f>IF(N195="zákl. přenesená",J195,0)</f>
        <v>0</v>
      </c>
      <c r="BH195" s="228">
        <f>IF(N195="sníž. přenesená",J195,0)</f>
        <v>0</v>
      </c>
      <c r="BI195" s="228">
        <f>IF(N195="nulová",J195,0)</f>
        <v>0</v>
      </c>
      <c r="BJ195" s="20" t="s">
        <v>79</v>
      </c>
      <c r="BK195" s="228">
        <f>ROUND(I195*H195,2)</f>
        <v>0</v>
      </c>
      <c r="BL195" s="20" t="s">
        <v>216</v>
      </c>
      <c r="BM195" s="227" t="s">
        <v>4838</v>
      </c>
    </row>
    <row r="196" s="2" customFormat="1">
      <c r="A196" s="41"/>
      <c r="B196" s="42"/>
      <c r="C196" s="43"/>
      <c r="D196" s="229" t="s">
        <v>218</v>
      </c>
      <c r="E196" s="43"/>
      <c r="F196" s="230" t="s">
        <v>642</v>
      </c>
      <c r="G196" s="43"/>
      <c r="H196" s="43"/>
      <c r="I196" s="231"/>
      <c r="J196" s="43"/>
      <c r="K196" s="43"/>
      <c r="L196" s="47"/>
      <c r="M196" s="232"/>
      <c r="N196" s="233"/>
      <c r="O196" s="87"/>
      <c r="P196" s="87"/>
      <c r="Q196" s="87"/>
      <c r="R196" s="87"/>
      <c r="S196" s="87"/>
      <c r="T196" s="88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T196" s="20" t="s">
        <v>218</v>
      </c>
      <c r="AU196" s="20" t="s">
        <v>81</v>
      </c>
    </row>
    <row r="197" s="13" customFormat="1">
      <c r="A197" s="13"/>
      <c r="B197" s="234"/>
      <c r="C197" s="235"/>
      <c r="D197" s="236" t="s">
        <v>220</v>
      </c>
      <c r="E197" s="237" t="s">
        <v>19</v>
      </c>
      <c r="F197" s="238" t="s">
        <v>628</v>
      </c>
      <c r="G197" s="235"/>
      <c r="H197" s="237" t="s">
        <v>19</v>
      </c>
      <c r="I197" s="239"/>
      <c r="J197" s="235"/>
      <c r="K197" s="235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220</v>
      </c>
      <c r="AU197" s="244" t="s">
        <v>81</v>
      </c>
      <c r="AV197" s="13" t="s">
        <v>79</v>
      </c>
      <c r="AW197" s="13" t="s">
        <v>32</v>
      </c>
      <c r="AX197" s="13" t="s">
        <v>71</v>
      </c>
      <c r="AY197" s="244" t="s">
        <v>209</v>
      </c>
    </row>
    <row r="198" s="14" customFormat="1">
      <c r="A198" s="14"/>
      <c r="B198" s="245"/>
      <c r="C198" s="246"/>
      <c r="D198" s="236" t="s">
        <v>220</v>
      </c>
      <c r="E198" s="247" t="s">
        <v>19</v>
      </c>
      <c r="F198" s="248" t="s">
        <v>4833</v>
      </c>
      <c r="G198" s="246"/>
      <c r="H198" s="249">
        <v>50.75</v>
      </c>
      <c r="I198" s="250"/>
      <c r="J198" s="246"/>
      <c r="K198" s="246"/>
      <c r="L198" s="251"/>
      <c r="M198" s="252"/>
      <c r="N198" s="253"/>
      <c r="O198" s="253"/>
      <c r="P198" s="253"/>
      <c r="Q198" s="253"/>
      <c r="R198" s="253"/>
      <c r="S198" s="253"/>
      <c r="T198" s="25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5" t="s">
        <v>220</v>
      </c>
      <c r="AU198" s="255" t="s">
        <v>81</v>
      </c>
      <c r="AV198" s="14" t="s">
        <v>81</v>
      </c>
      <c r="AW198" s="14" t="s">
        <v>32</v>
      </c>
      <c r="AX198" s="14" t="s">
        <v>79</v>
      </c>
      <c r="AY198" s="255" t="s">
        <v>209</v>
      </c>
    </row>
    <row r="199" s="2" customFormat="1" ht="37.8" customHeight="1">
      <c r="A199" s="41"/>
      <c r="B199" s="42"/>
      <c r="C199" s="216" t="s">
        <v>7</v>
      </c>
      <c r="D199" s="216" t="s">
        <v>211</v>
      </c>
      <c r="E199" s="217" t="s">
        <v>644</v>
      </c>
      <c r="F199" s="218" t="s">
        <v>645</v>
      </c>
      <c r="G199" s="219" t="s">
        <v>362</v>
      </c>
      <c r="H199" s="220">
        <v>253.75</v>
      </c>
      <c r="I199" s="221"/>
      <c r="J199" s="222">
        <f>ROUND(I199*H199,2)</f>
        <v>0</v>
      </c>
      <c r="K199" s="218" t="s">
        <v>215</v>
      </c>
      <c r="L199" s="47"/>
      <c r="M199" s="223" t="s">
        <v>19</v>
      </c>
      <c r="N199" s="224" t="s">
        <v>42</v>
      </c>
      <c r="O199" s="87"/>
      <c r="P199" s="225">
        <f>O199*H199</f>
        <v>0</v>
      </c>
      <c r="Q199" s="225">
        <v>0</v>
      </c>
      <c r="R199" s="225">
        <f>Q199*H199</f>
        <v>0</v>
      </c>
      <c r="S199" s="225">
        <v>0</v>
      </c>
      <c r="T199" s="226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227" t="s">
        <v>216</v>
      </c>
      <c r="AT199" s="227" t="s">
        <v>211</v>
      </c>
      <c r="AU199" s="227" t="s">
        <v>81</v>
      </c>
      <c r="AY199" s="20" t="s">
        <v>209</v>
      </c>
      <c r="BE199" s="228">
        <f>IF(N199="základní",J199,0)</f>
        <v>0</v>
      </c>
      <c r="BF199" s="228">
        <f>IF(N199="snížená",J199,0)</f>
        <v>0</v>
      </c>
      <c r="BG199" s="228">
        <f>IF(N199="zákl. přenesená",J199,0)</f>
        <v>0</v>
      </c>
      <c r="BH199" s="228">
        <f>IF(N199="sníž. přenesená",J199,0)</f>
        <v>0</v>
      </c>
      <c r="BI199" s="228">
        <f>IF(N199="nulová",J199,0)</f>
        <v>0</v>
      </c>
      <c r="BJ199" s="20" t="s">
        <v>79</v>
      </c>
      <c r="BK199" s="228">
        <f>ROUND(I199*H199,2)</f>
        <v>0</v>
      </c>
      <c r="BL199" s="20" t="s">
        <v>216</v>
      </c>
      <c r="BM199" s="227" t="s">
        <v>4839</v>
      </c>
    </row>
    <row r="200" s="2" customFormat="1">
      <c r="A200" s="41"/>
      <c r="B200" s="42"/>
      <c r="C200" s="43"/>
      <c r="D200" s="229" t="s">
        <v>218</v>
      </c>
      <c r="E200" s="43"/>
      <c r="F200" s="230" t="s">
        <v>647</v>
      </c>
      <c r="G200" s="43"/>
      <c r="H200" s="43"/>
      <c r="I200" s="231"/>
      <c r="J200" s="43"/>
      <c r="K200" s="43"/>
      <c r="L200" s="47"/>
      <c r="M200" s="232"/>
      <c r="N200" s="233"/>
      <c r="O200" s="87"/>
      <c r="P200" s="87"/>
      <c r="Q200" s="87"/>
      <c r="R200" s="87"/>
      <c r="S200" s="87"/>
      <c r="T200" s="88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T200" s="20" t="s">
        <v>218</v>
      </c>
      <c r="AU200" s="20" t="s">
        <v>81</v>
      </c>
    </row>
    <row r="201" s="14" customFormat="1">
      <c r="A201" s="14"/>
      <c r="B201" s="245"/>
      <c r="C201" s="246"/>
      <c r="D201" s="236" t="s">
        <v>220</v>
      </c>
      <c r="E201" s="246"/>
      <c r="F201" s="248" t="s">
        <v>4840</v>
      </c>
      <c r="G201" s="246"/>
      <c r="H201" s="249">
        <v>253.75</v>
      </c>
      <c r="I201" s="250"/>
      <c r="J201" s="246"/>
      <c r="K201" s="246"/>
      <c r="L201" s="251"/>
      <c r="M201" s="252"/>
      <c r="N201" s="253"/>
      <c r="O201" s="253"/>
      <c r="P201" s="253"/>
      <c r="Q201" s="253"/>
      <c r="R201" s="253"/>
      <c r="S201" s="253"/>
      <c r="T201" s="25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5" t="s">
        <v>220</v>
      </c>
      <c r="AU201" s="255" t="s">
        <v>81</v>
      </c>
      <c r="AV201" s="14" t="s">
        <v>81</v>
      </c>
      <c r="AW201" s="14" t="s">
        <v>4</v>
      </c>
      <c r="AX201" s="14" t="s">
        <v>79</v>
      </c>
      <c r="AY201" s="255" t="s">
        <v>209</v>
      </c>
    </row>
    <row r="202" s="2" customFormat="1" ht="24.15" customHeight="1">
      <c r="A202" s="41"/>
      <c r="B202" s="42"/>
      <c r="C202" s="216" t="s">
        <v>344</v>
      </c>
      <c r="D202" s="216" t="s">
        <v>211</v>
      </c>
      <c r="E202" s="217" t="s">
        <v>650</v>
      </c>
      <c r="F202" s="218" t="s">
        <v>651</v>
      </c>
      <c r="G202" s="219" t="s">
        <v>362</v>
      </c>
      <c r="H202" s="220">
        <v>203.37000000000001</v>
      </c>
      <c r="I202" s="221"/>
      <c r="J202" s="222">
        <f>ROUND(I202*H202,2)</f>
        <v>0</v>
      </c>
      <c r="K202" s="218" t="s">
        <v>215</v>
      </c>
      <c r="L202" s="47"/>
      <c r="M202" s="223" t="s">
        <v>19</v>
      </c>
      <c r="N202" s="224" t="s">
        <v>42</v>
      </c>
      <c r="O202" s="87"/>
      <c r="P202" s="225">
        <f>O202*H202</f>
        <v>0</v>
      </c>
      <c r="Q202" s="225">
        <v>0</v>
      </c>
      <c r="R202" s="225">
        <f>Q202*H202</f>
        <v>0</v>
      </c>
      <c r="S202" s="225">
        <v>0</v>
      </c>
      <c r="T202" s="226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7" t="s">
        <v>216</v>
      </c>
      <c r="AT202" s="227" t="s">
        <v>211</v>
      </c>
      <c r="AU202" s="227" t="s">
        <v>81</v>
      </c>
      <c r="AY202" s="20" t="s">
        <v>209</v>
      </c>
      <c r="BE202" s="228">
        <f>IF(N202="základní",J202,0)</f>
        <v>0</v>
      </c>
      <c r="BF202" s="228">
        <f>IF(N202="snížená",J202,0)</f>
        <v>0</v>
      </c>
      <c r="BG202" s="228">
        <f>IF(N202="zákl. přenesená",J202,0)</f>
        <v>0</v>
      </c>
      <c r="BH202" s="228">
        <f>IF(N202="sníž. přenesená",J202,0)</f>
        <v>0</v>
      </c>
      <c r="BI202" s="228">
        <f>IF(N202="nulová",J202,0)</f>
        <v>0</v>
      </c>
      <c r="BJ202" s="20" t="s">
        <v>79</v>
      </c>
      <c r="BK202" s="228">
        <f>ROUND(I202*H202,2)</f>
        <v>0</v>
      </c>
      <c r="BL202" s="20" t="s">
        <v>216</v>
      </c>
      <c r="BM202" s="227" t="s">
        <v>4841</v>
      </c>
    </row>
    <row r="203" s="2" customFormat="1">
      <c r="A203" s="41"/>
      <c r="B203" s="42"/>
      <c r="C203" s="43"/>
      <c r="D203" s="229" t="s">
        <v>218</v>
      </c>
      <c r="E203" s="43"/>
      <c r="F203" s="230" t="s">
        <v>653</v>
      </c>
      <c r="G203" s="43"/>
      <c r="H203" s="43"/>
      <c r="I203" s="231"/>
      <c r="J203" s="43"/>
      <c r="K203" s="43"/>
      <c r="L203" s="47"/>
      <c r="M203" s="232"/>
      <c r="N203" s="233"/>
      <c r="O203" s="87"/>
      <c r="P203" s="87"/>
      <c r="Q203" s="87"/>
      <c r="R203" s="87"/>
      <c r="S203" s="87"/>
      <c r="T203" s="88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0" t="s">
        <v>218</v>
      </c>
      <c r="AU203" s="20" t="s">
        <v>81</v>
      </c>
    </row>
    <row r="204" s="13" customFormat="1">
      <c r="A204" s="13"/>
      <c r="B204" s="234"/>
      <c r="C204" s="235"/>
      <c r="D204" s="236" t="s">
        <v>220</v>
      </c>
      <c r="E204" s="237" t="s">
        <v>19</v>
      </c>
      <c r="F204" s="238" t="s">
        <v>615</v>
      </c>
      <c r="G204" s="235"/>
      <c r="H204" s="237" t="s">
        <v>19</v>
      </c>
      <c r="I204" s="239"/>
      <c r="J204" s="235"/>
      <c r="K204" s="235"/>
      <c r="L204" s="240"/>
      <c r="M204" s="241"/>
      <c r="N204" s="242"/>
      <c r="O204" s="242"/>
      <c r="P204" s="242"/>
      <c r="Q204" s="242"/>
      <c r="R204" s="242"/>
      <c r="S204" s="242"/>
      <c r="T204" s="24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4" t="s">
        <v>220</v>
      </c>
      <c r="AU204" s="244" t="s">
        <v>81</v>
      </c>
      <c r="AV204" s="13" t="s">
        <v>79</v>
      </c>
      <c r="AW204" s="13" t="s">
        <v>32</v>
      </c>
      <c r="AX204" s="13" t="s">
        <v>71</v>
      </c>
      <c r="AY204" s="244" t="s">
        <v>209</v>
      </c>
    </row>
    <row r="205" s="14" customFormat="1">
      <c r="A205" s="14"/>
      <c r="B205" s="245"/>
      <c r="C205" s="246"/>
      <c r="D205" s="236" t="s">
        <v>220</v>
      </c>
      <c r="E205" s="247" t="s">
        <v>19</v>
      </c>
      <c r="F205" s="248" t="s">
        <v>4828</v>
      </c>
      <c r="G205" s="246"/>
      <c r="H205" s="249">
        <v>19.120000000000001</v>
      </c>
      <c r="I205" s="250"/>
      <c r="J205" s="246"/>
      <c r="K205" s="246"/>
      <c r="L205" s="251"/>
      <c r="M205" s="252"/>
      <c r="N205" s="253"/>
      <c r="O205" s="253"/>
      <c r="P205" s="253"/>
      <c r="Q205" s="253"/>
      <c r="R205" s="253"/>
      <c r="S205" s="253"/>
      <c r="T205" s="25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5" t="s">
        <v>220</v>
      </c>
      <c r="AU205" s="255" t="s">
        <v>81</v>
      </c>
      <c r="AV205" s="14" t="s">
        <v>81</v>
      </c>
      <c r="AW205" s="14" t="s">
        <v>32</v>
      </c>
      <c r="AX205" s="14" t="s">
        <v>71</v>
      </c>
      <c r="AY205" s="255" t="s">
        <v>209</v>
      </c>
    </row>
    <row r="206" s="13" customFormat="1">
      <c r="A206" s="13"/>
      <c r="B206" s="234"/>
      <c r="C206" s="235"/>
      <c r="D206" s="236" t="s">
        <v>220</v>
      </c>
      <c r="E206" s="237" t="s">
        <v>19</v>
      </c>
      <c r="F206" s="238" t="s">
        <v>617</v>
      </c>
      <c r="G206" s="235"/>
      <c r="H206" s="237" t="s">
        <v>19</v>
      </c>
      <c r="I206" s="239"/>
      <c r="J206" s="235"/>
      <c r="K206" s="235"/>
      <c r="L206" s="240"/>
      <c r="M206" s="241"/>
      <c r="N206" s="242"/>
      <c r="O206" s="242"/>
      <c r="P206" s="242"/>
      <c r="Q206" s="242"/>
      <c r="R206" s="242"/>
      <c r="S206" s="242"/>
      <c r="T206" s="24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4" t="s">
        <v>220</v>
      </c>
      <c r="AU206" s="244" t="s">
        <v>81</v>
      </c>
      <c r="AV206" s="13" t="s">
        <v>79</v>
      </c>
      <c r="AW206" s="13" t="s">
        <v>32</v>
      </c>
      <c r="AX206" s="13" t="s">
        <v>71</v>
      </c>
      <c r="AY206" s="244" t="s">
        <v>209</v>
      </c>
    </row>
    <row r="207" s="14" customFormat="1">
      <c r="A207" s="14"/>
      <c r="B207" s="245"/>
      <c r="C207" s="246"/>
      <c r="D207" s="236" t="s">
        <v>220</v>
      </c>
      <c r="E207" s="247" t="s">
        <v>19</v>
      </c>
      <c r="F207" s="248" t="s">
        <v>4829</v>
      </c>
      <c r="G207" s="246"/>
      <c r="H207" s="249">
        <v>83</v>
      </c>
      <c r="I207" s="250"/>
      <c r="J207" s="246"/>
      <c r="K207" s="246"/>
      <c r="L207" s="251"/>
      <c r="M207" s="252"/>
      <c r="N207" s="253"/>
      <c r="O207" s="253"/>
      <c r="P207" s="253"/>
      <c r="Q207" s="253"/>
      <c r="R207" s="253"/>
      <c r="S207" s="253"/>
      <c r="T207" s="25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5" t="s">
        <v>220</v>
      </c>
      <c r="AU207" s="255" t="s">
        <v>81</v>
      </c>
      <c r="AV207" s="14" t="s">
        <v>81</v>
      </c>
      <c r="AW207" s="14" t="s">
        <v>32</v>
      </c>
      <c r="AX207" s="14" t="s">
        <v>71</v>
      </c>
      <c r="AY207" s="255" t="s">
        <v>209</v>
      </c>
    </row>
    <row r="208" s="16" customFormat="1">
      <c r="A208" s="16"/>
      <c r="B208" s="267"/>
      <c r="C208" s="268"/>
      <c r="D208" s="236" t="s">
        <v>220</v>
      </c>
      <c r="E208" s="269" t="s">
        <v>19</v>
      </c>
      <c r="F208" s="270" t="s">
        <v>370</v>
      </c>
      <c r="G208" s="268"/>
      <c r="H208" s="271">
        <v>102.12000000000001</v>
      </c>
      <c r="I208" s="272"/>
      <c r="J208" s="268"/>
      <c r="K208" s="268"/>
      <c r="L208" s="273"/>
      <c r="M208" s="274"/>
      <c r="N208" s="275"/>
      <c r="O208" s="275"/>
      <c r="P208" s="275"/>
      <c r="Q208" s="275"/>
      <c r="R208" s="275"/>
      <c r="S208" s="275"/>
      <c r="T208" s="27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T208" s="277" t="s">
        <v>220</v>
      </c>
      <c r="AU208" s="277" t="s">
        <v>81</v>
      </c>
      <c r="AV208" s="16" t="s">
        <v>146</v>
      </c>
      <c r="AW208" s="16" t="s">
        <v>32</v>
      </c>
      <c r="AX208" s="16" t="s">
        <v>71</v>
      </c>
      <c r="AY208" s="277" t="s">
        <v>209</v>
      </c>
    </row>
    <row r="209" s="13" customFormat="1">
      <c r="A209" s="13"/>
      <c r="B209" s="234"/>
      <c r="C209" s="235"/>
      <c r="D209" s="236" t="s">
        <v>220</v>
      </c>
      <c r="E209" s="237" t="s">
        <v>19</v>
      </c>
      <c r="F209" s="238" t="s">
        <v>654</v>
      </c>
      <c r="G209" s="235"/>
      <c r="H209" s="237" t="s">
        <v>19</v>
      </c>
      <c r="I209" s="239"/>
      <c r="J209" s="235"/>
      <c r="K209" s="235"/>
      <c r="L209" s="240"/>
      <c r="M209" s="241"/>
      <c r="N209" s="242"/>
      <c r="O209" s="242"/>
      <c r="P209" s="242"/>
      <c r="Q209" s="242"/>
      <c r="R209" s="242"/>
      <c r="S209" s="242"/>
      <c r="T209" s="24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4" t="s">
        <v>220</v>
      </c>
      <c r="AU209" s="244" t="s">
        <v>81</v>
      </c>
      <c r="AV209" s="13" t="s">
        <v>79</v>
      </c>
      <c r="AW209" s="13" t="s">
        <v>32</v>
      </c>
      <c r="AX209" s="13" t="s">
        <v>71</v>
      </c>
      <c r="AY209" s="244" t="s">
        <v>209</v>
      </c>
    </row>
    <row r="210" s="14" customFormat="1">
      <c r="A210" s="14"/>
      <c r="B210" s="245"/>
      <c r="C210" s="246"/>
      <c r="D210" s="236" t="s">
        <v>220</v>
      </c>
      <c r="E210" s="247" t="s">
        <v>19</v>
      </c>
      <c r="F210" s="248" t="s">
        <v>4842</v>
      </c>
      <c r="G210" s="246"/>
      <c r="H210" s="249">
        <v>11.25</v>
      </c>
      <c r="I210" s="250"/>
      <c r="J210" s="246"/>
      <c r="K210" s="246"/>
      <c r="L210" s="251"/>
      <c r="M210" s="252"/>
      <c r="N210" s="253"/>
      <c r="O210" s="253"/>
      <c r="P210" s="253"/>
      <c r="Q210" s="253"/>
      <c r="R210" s="253"/>
      <c r="S210" s="253"/>
      <c r="T210" s="25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5" t="s">
        <v>220</v>
      </c>
      <c r="AU210" s="255" t="s">
        <v>81</v>
      </c>
      <c r="AV210" s="14" t="s">
        <v>81</v>
      </c>
      <c r="AW210" s="14" t="s">
        <v>32</v>
      </c>
      <c r="AX210" s="14" t="s">
        <v>71</v>
      </c>
      <c r="AY210" s="255" t="s">
        <v>209</v>
      </c>
    </row>
    <row r="211" s="16" customFormat="1">
      <c r="A211" s="16"/>
      <c r="B211" s="267"/>
      <c r="C211" s="268"/>
      <c r="D211" s="236" t="s">
        <v>220</v>
      </c>
      <c r="E211" s="269" t="s">
        <v>19</v>
      </c>
      <c r="F211" s="270" t="s">
        <v>370</v>
      </c>
      <c r="G211" s="268"/>
      <c r="H211" s="271">
        <v>11.25</v>
      </c>
      <c r="I211" s="272"/>
      <c r="J211" s="268"/>
      <c r="K211" s="268"/>
      <c r="L211" s="273"/>
      <c r="M211" s="274"/>
      <c r="N211" s="275"/>
      <c r="O211" s="275"/>
      <c r="P211" s="275"/>
      <c r="Q211" s="275"/>
      <c r="R211" s="275"/>
      <c r="S211" s="275"/>
      <c r="T211" s="27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T211" s="277" t="s">
        <v>220</v>
      </c>
      <c r="AU211" s="277" t="s">
        <v>81</v>
      </c>
      <c r="AV211" s="16" t="s">
        <v>146</v>
      </c>
      <c r="AW211" s="16" t="s">
        <v>32</v>
      </c>
      <c r="AX211" s="16" t="s">
        <v>71</v>
      </c>
      <c r="AY211" s="277" t="s">
        <v>209</v>
      </c>
    </row>
    <row r="212" s="13" customFormat="1">
      <c r="A212" s="13"/>
      <c r="B212" s="234"/>
      <c r="C212" s="235"/>
      <c r="D212" s="236" t="s">
        <v>220</v>
      </c>
      <c r="E212" s="237" t="s">
        <v>19</v>
      </c>
      <c r="F212" s="238" t="s">
        <v>619</v>
      </c>
      <c r="G212" s="235"/>
      <c r="H212" s="237" t="s">
        <v>19</v>
      </c>
      <c r="I212" s="239"/>
      <c r="J212" s="235"/>
      <c r="K212" s="235"/>
      <c r="L212" s="240"/>
      <c r="M212" s="241"/>
      <c r="N212" s="242"/>
      <c r="O212" s="242"/>
      <c r="P212" s="242"/>
      <c r="Q212" s="242"/>
      <c r="R212" s="242"/>
      <c r="S212" s="242"/>
      <c r="T212" s="24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4" t="s">
        <v>220</v>
      </c>
      <c r="AU212" s="244" t="s">
        <v>81</v>
      </c>
      <c r="AV212" s="13" t="s">
        <v>79</v>
      </c>
      <c r="AW212" s="13" t="s">
        <v>32</v>
      </c>
      <c r="AX212" s="13" t="s">
        <v>71</v>
      </c>
      <c r="AY212" s="244" t="s">
        <v>209</v>
      </c>
    </row>
    <row r="213" s="14" customFormat="1">
      <c r="A213" s="14"/>
      <c r="B213" s="245"/>
      <c r="C213" s="246"/>
      <c r="D213" s="236" t="s">
        <v>220</v>
      </c>
      <c r="E213" s="247" t="s">
        <v>19</v>
      </c>
      <c r="F213" s="248" t="s">
        <v>2052</v>
      </c>
      <c r="G213" s="246"/>
      <c r="H213" s="249">
        <v>7</v>
      </c>
      <c r="I213" s="250"/>
      <c r="J213" s="246"/>
      <c r="K213" s="246"/>
      <c r="L213" s="251"/>
      <c r="M213" s="252"/>
      <c r="N213" s="253"/>
      <c r="O213" s="253"/>
      <c r="P213" s="253"/>
      <c r="Q213" s="253"/>
      <c r="R213" s="253"/>
      <c r="S213" s="253"/>
      <c r="T213" s="25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5" t="s">
        <v>220</v>
      </c>
      <c r="AU213" s="255" t="s">
        <v>81</v>
      </c>
      <c r="AV213" s="14" t="s">
        <v>81</v>
      </c>
      <c r="AW213" s="14" t="s">
        <v>32</v>
      </c>
      <c r="AX213" s="14" t="s">
        <v>71</v>
      </c>
      <c r="AY213" s="255" t="s">
        <v>209</v>
      </c>
    </row>
    <row r="214" s="14" customFormat="1">
      <c r="A214" s="14"/>
      <c r="B214" s="245"/>
      <c r="C214" s="246"/>
      <c r="D214" s="236" t="s">
        <v>220</v>
      </c>
      <c r="E214" s="247" t="s">
        <v>19</v>
      </c>
      <c r="F214" s="248" t="s">
        <v>4830</v>
      </c>
      <c r="G214" s="246"/>
      <c r="H214" s="249">
        <v>31</v>
      </c>
      <c r="I214" s="250"/>
      <c r="J214" s="246"/>
      <c r="K214" s="246"/>
      <c r="L214" s="251"/>
      <c r="M214" s="252"/>
      <c r="N214" s="253"/>
      <c r="O214" s="253"/>
      <c r="P214" s="253"/>
      <c r="Q214" s="253"/>
      <c r="R214" s="253"/>
      <c r="S214" s="253"/>
      <c r="T214" s="25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5" t="s">
        <v>220</v>
      </c>
      <c r="AU214" s="255" t="s">
        <v>81</v>
      </c>
      <c r="AV214" s="14" t="s">
        <v>81</v>
      </c>
      <c r="AW214" s="14" t="s">
        <v>32</v>
      </c>
      <c r="AX214" s="14" t="s">
        <v>71</v>
      </c>
      <c r="AY214" s="255" t="s">
        <v>209</v>
      </c>
    </row>
    <row r="215" s="14" customFormat="1">
      <c r="A215" s="14"/>
      <c r="B215" s="245"/>
      <c r="C215" s="246"/>
      <c r="D215" s="236" t="s">
        <v>220</v>
      </c>
      <c r="E215" s="247" t="s">
        <v>19</v>
      </c>
      <c r="F215" s="248" t="s">
        <v>4831</v>
      </c>
      <c r="G215" s="246"/>
      <c r="H215" s="249">
        <v>52</v>
      </c>
      <c r="I215" s="250"/>
      <c r="J215" s="246"/>
      <c r="K215" s="246"/>
      <c r="L215" s="251"/>
      <c r="M215" s="252"/>
      <c r="N215" s="253"/>
      <c r="O215" s="253"/>
      <c r="P215" s="253"/>
      <c r="Q215" s="253"/>
      <c r="R215" s="253"/>
      <c r="S215" s="253"/>
      <c r="T215" s="25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5" t="s">
        <v>220</v>
      </c>
      <c r="AU215" s="255" t="s">
        <v>81</v>
      </c>
      <c r="AV215" s="14" t="s">
        <v>81</v>
      </c>
      <c r="AW215" s="14" t="s">
        <v>32</v>
      </c>
      <c r="AX215" s="14" t="s">
        <v>71</v>
      </c>
      <c r="AY215" s="255" t="s">
        <v>209</v>
      </c>
    </row>
    <row r="216" s="16" customFormat="1">
      <c r="A216" s="16"/>
      <c r="B216" s="267"/>
      <c r="C216" s="268"/>
      <c r="D216" s="236" t="s">
        <v>220</v>
      </c>
      <c r="E216" s="269" t="s">
        <v>19</v>
      </c>
      <c r="F216" s="270" t="s">
        <v>370</v>
      </c>
      <c r="G216" s="268"/>
      <c r="H216" s="271">
        <v>90</v>
      </c>
      <c r="I216" s="272"/>
      <c r="J216" s="268"/>
      <c r="K216" s="268"/>
      <c r="L216" s="273"/>
      <c r="M216" s="274"/>
      <c r="N216" s="275"/>
      <c r="O216" s="275"/>
      <c r="P216" s="275"/>
      <c r="Q216" s="275"/>
      <c r="R216" s="275"/>
      <c r="S216" s="275"/>
      <c r="T216" s="27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T216" s="277" t="s">
        <v>220</v>
      </c>
      <c r="AU216" s="277" t="s">
        <v>81</v>
      </c>
      <c r="AV216" s="16" t="s">
        <v>146</v>
      </c>
      <c r="AW216" s="16" t="s">
        <v>32</v>
      </c>
      <c r="AX216" s="16" t="s">
        <v>71</v>
      </c>
      <c r="AY216" s="277" t="s">
        <v>209</v>
      </c>
    </row>
    <row r="217" s="15" customFormat="1">
      <c r="A217" s="15"/>
      <c r="B217" s="256"/>
      <c r="C217" s="257"/>
      <c r="D217" s="236" t="s">
        <v>220</v>
      </c>
      <c r="E217" s="258" t="s">
        <v>19</v>
      </c>
      <c r="F217" s="259" t="s">
        <v>271</v>
      </c>
      <c r="G217" s="257"/>
      <c r="H217" s="260">
        <v>203.37000000000001</v>
      </c>
      <c r="I217" s="261"/>
      <c r="J217" s="257"/>
      <c r="K217" s="257"/>
      <c r="L217" s="262"/>
      <c r="M217" s="263"/>
      <c r="N217" s="264"/>
      <c r="O217" s="264"/>
      <c r="P217" s="264"/>
      <c r="Q217" s="264"/>
      <c r="R217" s="264"/>
      <c r="S217" s="264"/>
      <c r="T217" s="26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66" t="s">
        <v>220</v>
      </c>
      <c r="AU217" s="266" t="s">
        <v>81</v>
      </c>
      <c r="AV217" s="15" t="s">
        <v>216</v>
      </c>
      <c r="AW217" s="15" t="s">
        <v>32</v>
      </c>
      <c r="AX217" s="15" t="s">
        <v>79</v>
      </c>
      <c r="AY217" s="266" t="s">
        <v>209</v>
      </c>
    </row>
    <row r="218" s="2" customFormat="1" ht="24.15" customHeight="1">
      <c r="A218" s="41"/>
      <c r="B218" s="42"/>
      <c r="C218" s="216" t="s">
        <v>354</v>
      </c>
      <c r="D218" s="216" t="s">
        <v>211</v>
      </c>
      <c r="E218" s="217" t="s">
        <v>1241</v>
      </c>
      <c r="F218" s="218" t="s">
        <v>1242</v>
      </c>
      <c r="G218" s="219" t="s">
        <v>362</v>
      </c>
      <c r="H218" s="220">
        <v>50.75</v>
      </c>
      <c r="I218" s="221"/>
      <c r="J218" s="222">
        <f>ROUND(I218*H218,2)</f>
        <v>0</v>
      </c>
      <c r="K218" s="218" t="s">
        <v>215</v>
      </c>
      <c r="L218" s="47"/>
      <c r="M218" s="223" t="s">
        <v>19</v>
      </c>
      <c r="N218" s="224" t="s">
        <v>42</v>
      </c>
      <c r="O218" s="87"/>
      <c r="P218" s="225">
        <f>O218*H218</f>
        <v>0</v>
      </c>
      <c r="Q218" s="225">
        <v>0</v>
      </c>
      <c r="R218" s="225">
        <f>Q218*H218</f>
        <v>0</v>
      </c>
      <c r="S218" s="225">
        <v>0</v>
      </c>
      <c r="T218" s="226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227" t="s">
        <v>216</v>
      </c>
      <c r="AT218" s="227" t="s">
        <v>211</v>
      </c>
      <c r="AU218" s="227" t="s">
        <v>81</v>
      </c>
      <c r="AY218" s="20" t="s">
        <v>209</v>
      </c>
      <c r="BE218" s="228">
        <f>IF(N218="základní",J218,0)</f>
        <v>0</v>
      </c>
      <c r="BF218" s="228">
        <f>IF(N218="snížená",J218,0)</f>
        <v>0</v>
      </c>
      <c r="BG218" s="228">
        <f>IF(N218="zákl. přenesená",J218,0)</f>
        <v>0</v>
      </c>
      <c r="BH218" s="228">
        <f>IF(N218="sníž. přenesená",J218,0)</f>
        <v>0</v>
      </c>
      <c r="BI218" s="228">
        <f>IF(N218="nulová",J218,0)</f>
        <v>0</v>
      </c>
      <c r="BJ218" s="20" t="s">
        <v>79</v>
      </c>
      <c r="BK218" s="228">
        <f>ROUND(I218*H218,2)</f>
        <v>0</v>
      </c>
      <c r="BL218" s="20" t="s">
        <v>216</v>
      </c>
      <c r="BM218" s="227" t="s">
        <v>4843</v>
      </c>
    </row>
    <row r="219" s="2" customFormat="1">
      <c r="A219" s="41"/>
      <c r="B219" s="42"/>
      <c r="C219" s="43"/>
      <c r="D219" s="229" t="s">
        <v>218</v>
      </c>
      <c r="E219" s="43"/>
      <c r="F219" s="230" t="s">
        <v>1244</v>
      </c>
      <c r="G219" s="43"/>
      <c r="H219" s="43"/>
      <c r="I219" s="231"/>
      <c r="J219" s="43"/>
      <c r="K219" s="43"/>
      <c r="L219" s="47"/>
      <c r="M219" s="232"/>
      <c r="N219" s="233"/>
      <c r="O219" s="87"/>
      <c r="P219" s="87"/>
      <c r="Q219" s="87"/>
      <c r="R219" s="87"/>
      <c r="S219" s="87"/>
      <c r="T219" s="88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T219" s="20" t="s">
        <v>218</v>
      </c>
      <c r="AU219" s="20" t="s">
        <v>81</v>
      </c>
    </row>
    <row r="220" s="13" customFormat="1">
      <c r="A220" s="13"/>
      <c r="B220" s="234"/>
      <c r="C220" s="235"/>
      <c r="D220" s="236" t="s">
        <v>220</v>
      </c>
      <c r="E220" s="237" t="s">
        <v>19</v>
      </c>
      <c r="F220" s="238" t="s">
        <v>654</v>
      </c>
      <c r="G220" s="235"/>
      <c r="H220" s="237" t="s">
        <v>19</v>
      </c>
      <c r="I220" s="239"/>
      <c r="J220" s="235"/>
      <c r="K220" s="235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220</v>
      </c>
      <c r="AU220" s="244" t="s">
        <v>81</v>
      </c>
      <c r="AV220" s="13" t="s">
        <v>79</v>
      </c>
      <c r="AW220" s="13" t="s">
        <v>32</v>
      </c>
      <c r="AX220" s="13" t="s">
        <v>71</v>
      </c>
      <c r="AY220" s="244" t="s">
        <v>209</v>
      </c>
    </row>
    <row r="221" s="14" customFormat="1">
      <c r="A221" s="14"/>
      <c r="B221" s="245"/>
      <c r="C221" s="246"/>
      <c r="D221" s="236" t="s">
        <v>220</v>
      </c>
      <c r="E221" s="247" t="s">
        <v>19</v>
      </c>
      <c r="F221" s="248" t="s">
        <v>4844</v>
      </c>
      <c r="G221" s="246"/>
      <c r="H221" s="249">
        <v>50.75</v>
      </c>
      <c r="I221" s="250"/>
      <c r="J221" s="246"/>
      <c r="K221" s="246"/>
      <c r="L221" s="251"/>
      <c r="M221" s="252"/>
      <c r="N221" s="253"/>
      <c r="O221" s="253"/>
      <c r="P221" s="253"/>
      <c r="Q221" s="253"/>
      <c r="R221" s="253"/>
      <c r="S221" s="253"/>
      <c r="T221" s="25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5" t="s">
        <v>220</v>
      </c>
      <c r="AU221" s="255" t="s">
        <v>81</v>
      </c>
      <c r="AV221" s="14" t="s">
        <v>81</v>
      </c>
      <c r="AW221" s="14" t="s">
        <v>32</v>
      </c>
      <c r="AX221" s="14" t="s">
        <v>79</v>
      </c>
      <c r="AY221" s="255" t="s">
        <v>209</v>
      </c>
    </row>
    <row r="222" s="2" customFormat="1" ht="24.15" customHeight="1">
      <c r="A222" s="41"/>
      <c r="B222" s="42"/>
      <c r="C222" s="216" t="s">
        <v>359</v>
      </c>
      <c r="D222" s="216" t="s">
        <v>211</v>
      </c>
      <c r="E222" s="217" t="s">
        <v>657</v>
      </c>
      <c r="F222" s="218" t="s">
        <v>658</v>
      </c>
      <c r="G222" s="219" t="s">
        <v>659</v>
      </c>
      <c r="H222" s="220">
        <v>111.59999999999999</v>
      </c>
      <c r="I222" s="221"/>
      <c r="J222" s="222">
        <f>ROUND(I222*H222,2)</f>
        <v>0</v>
      </c>
      <c r="K222" s="218" t="s">
        <v>215</v>
      </c>
      <c r="L222" s="47"/>
      <c r="M222" s="223" t="s">
        <v>19</v>
      </c>
      <c r="N222" s="224" t="s">
        <v>42</v>
      </c>
      <c r="O222" s="87"/>
      <c r="P222" s="225">
        <f>O222*H222</f>
        <v>0</v>
      </c>
      <c r="Q222" s="225">
        <v>0</v>
      </c>
      <c r="R222" s="225">
        <f>Q222*H222</f>
        <v>0</v>
      </c>
      <c r="S222" s="225">
        <v>0</v>
      </c>
      <c r="T222" s="226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27" t="s">
        <v>216</v>
      </c>
      <c r="AT222" s="227" t="s">
        <v>211</v>
      </c>
      <c r="AU222" s="227" t="s">
        <v>81</v>
      </c>
      <c r="AY222" s="20" t="s">
        <v>209</v>
      </c>
      <c r="BE222" s="228">
        <f>IF(N222="základní",J222,0)</f>
        <v>0</v>
      </c>
      <c r="BF222" s="228">
        <f>IF(N222="snížená",J222,0)</f>
        <v>0</v>
      </c>
      <c r="BG222" s="228">
        <f>IF(N222="zákl. přenesená",J222,0)</f>
        <v>0</v>
      </c>
      <c r="BH222" s="228">
        <f>IF(N222="sníž. přenesená",J222,0)</f>
        <v>0</v>
      </c>
      <c r="BI222" s="228">
        <f>IF(N222="nulová",J222,0)</f>
        <v>0</v>
      </c>
      <c r="BJ222" s="20" t="s">
        <v>79</v>
      </c>
      <c r="BK222" s="228">
        <f>ROUND(I222*H222,2)</f>
        <v>0</v>
      </c>
      <c r="BL222" s="20" t="s">
        <v>216</v>
      </c>
      <c r="BM222" s="227" t="s">
        <v>4845</v>
      </c>
    </row>
    <row r="223" s="2" customFormat="1">
      <c r="A223" s="41"/>
      <c r="B223" s="42"/>
      <c r="C223" s="43"/>
      <c r="D223" s="229" t="s">
        <v>218</v>
      </c>
      <c r="E223" s="43"/>
      <c r="F223" s="230" t="s">
        <v>661</v>
      </c>
      <c r="G223" s="43"/>
      <c r="H223" s="43"/>
      <c r="I223" s="231"/>
      <c r="J223" s="43"/>
      <c r="K223" s="43"/>
      <c r="L223" s="47"/>
      <c r="M223" s="232"/>
      <c r="N223" s="233"/>
      <c r="O223" s="87"/>
      <c r="P223" s="87"/>
      <c r="Q223" s="87"/>
      <c r="R223" s="87"/>
      <c r="S223" s="87"/>
      <c r="T223" s="88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0" t="s">
        <v>218</v>
      </c>
      <c r="AU223" s="20" t="s">
        <v>81</v>
      </c>
    </row>
    <row r="224" s="14" customFormat="1">
      <c r="A224" s="14"/>
      <c r="B224" s="245"/>
      <c r="C224" s="246"/>
      <c r="D224" s="236" t="s">
        <v>220</v>
      </c>
      <c r="E224" s="246"/>
      <c r="F224" s="248" t="s">
        <v>4846</v>
      </c>
      <c r="G224" s="246"/>
      <c r="H224" s="249">
        <v>111.59999999999999</v>
      </c>
      <c r="I224" s="250"/>
      <c r="J224" s="246"/>
      <c r="K224" s="246"/>
      <c r="L224" s="251"/>
      <c r="M224" s="252"/>
      <c r="N224" s="253"/>
      <c r="O224" s="253"/>
      <c r="P224" s="253"/>
      <c r="Q224" s="253"/>
      <c r="R224" s="253"/>
      <c r="S224" s="253"/>
      <c r="T224" s="25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5" t="s">
        <v>220</v>
      </c>
      <c r="AU224" s="255" t="s">
        <v>81</v>
      </c>
      <c r="AV224" s="14" t="s">
        <v>81</v>
      </c>
      <c r="AW224" s="14" t="s">
        <v>4</v>
      </c>
      <c r="AX224" s="14" t="s">
        <v>79</v>
      </c>
      <c r="AY224" s="255" t="s">
        <v>209</v>
      </c>
    </row>
    <row r="225" s="2" customFormat="1" ht="24.15" customHeight="1">
      <c r="A225" s="41"/>
      <c r="B225" s="42"/>
      <c r="C225" s="216" t="s">
        <v>372</v>
      </c>
      <c r="D225" s="216" t="s">
        <v>211</v>
      </c>
      <c r="E225" s="217" t="s">
        <v>664</v>
      </c>
      <c r="F225" s="218" t="s">
        <v>665</v>
      </c>
      <c r="G225" s="219" t="s">
        <v>362</v>
      </c>
      <c r="H225" s="220">
        <v>62</v>
      </c>
      <c r="I225" s="221"/>
      <c r="J225" s="222">
        <f>ROUND(I225*H225,2)</f>
        <v>0</v>
      </c>
      <c r="K225" s="218" t="s">
        <v>215</v>
      </c>
      <c r="L225" s="47"/>
      <c r="M225" s="223" t="s">
        <v>19</v>
      </c>
      <c r="N225" s="224" t="s">
        <v>42</v>
      </c>
      <c r="O225" s="87"/>
      <c r="P225" s="225">
        <f>O225*H225</f>
        <v>0</v>
      </c>
      <c r="Q225" s="225">
        <v>0</v>
      </c>
      <c r="R225" s="225">
        <f>Q225*H225</f>
        <v>0</v>
      </c>
      <c r="S225" s="225">
        <v>0</v>
      </c>
      <c r="T225" s="226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7" t="s">
        <v>216</v>
      </c>
      <c r="AT225" s="227" t="s">
        <v>211</v>
      </c>
      <c r="AU225" s="227" t="s">
        <v>81</v>
      </c>
      <c r="AY225" s="20" t="s">
        <v>209</v>
      </c>
      <c r="BE225" s="228">
        <f>IF(N225="základní",J225,0)</f>
        <v>0</v>
      </c>
      <c r="BF225" s="228">
        <f>IF(N225="snížená",J225,0)</f>
        <v>0</v>
      </c>
      <c r="BG225" s="228">
        <f>IF(N225="zákl. přenesená",J225,0)</f>
        <v>0</v>
      </c>
      <c r="BH225" s="228">
        <f>IF(N225="sníž. přenesená",J225,0)</f>
        <v>0</v>
      </c>
      <c r="BI225" s="228">
        <f>IF(N225="nulová",J225,0)</f>
        <v>0</v>
      </c>
      <c r="BJ225" s="20" t="s">
        <v>79</v>
      </c>
      <c r="BK225" s="228">
        <f>ROUND(I225*H225,2)</f>
        <v>0</v>
      </c>
      <c r="BL225" s="20" t="s">
        <v>216</v>
      </c>
      <c r="BM225" s="227" t="s">
        <v>4847</v>
      </c>
    </row>
    <row r="226" s="2" customFormat="1">
      <c r="A226" s="41"/>
      <c r="B226" s="42"/>
      <c r="C226" s="43"/>
      <c r="D226" s="229" t="s">
        <v>218</v>
      </c>
      <c r="E226" s="43"/>
      <c r="F226" s="230" t="s">
        <v>667</v>
      </c>
      <c r="G226" s="43"/>
      <c r="H226" s="43"/>
      <c r="I226" s="231"/>
      <c r="J226" s="43"/>
      <c r="K226" s="43"/>
      <c r="L226" s="47"/>
      <c r="M226" s="232"/>
      <c r="N226" s="233"/>
      <c r="O226" s="87"/>
      <c r="P226" s="87"/>
      <c r="Q226" s="87"/>
      <c r="R226" s="87"/>
      <c r="S226" s="87"/>
      <c r="T226" s="88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0" t="s">
        <v>218</v>
      </c>
      <c r="AU226" s="20" t="s">
        <v>81</v>
      </c>
    </row>
    <row r="227" s="14" customFormat="1">
      <c r="A227" s="14"/>
      <c r="B227" s="245"/>
      <c r="C227" s="246"/>
      <c r="D227" s="236" t="s">
        <v>220</v>
      </c>
      <c r="E227" s="247" t="s">
        <v>19</v>
      </c>
      <c r="F227" s="248" t="s">
        <v>4848</v>
      </c>
      <c r="G227" s="246"/>
      <c r="H227" s="249">
        <v>11.25</v>
      </c>
      <c r="I227" s="250"/>
      <c r="J227" s="246"/>
      <c r="K227" s="246"/>
      <c r="L227" s="251"/>
      <c r="M227" s="252"/>
      <c r="N227" s="253"/>
      <c r="O227" s="253"/>
      <c r="P227" s="253"/>
      <c r="Q227" s="253"/>
      <c r="R227" s="253"/>
      <c r="S227" s="253"/>
      <c r="T227" s="25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5" t="s">
        <v>220</v>
      </c>
      <c r="AU227" s="255" t="s">
        <v>81</v>
      </c>
      <c r="AV227" s="14" t="s">
        <v>81</v>
      </c>
      <c r="AW227" s="14" t="s">
        <v>32</v>
      </c>
      <c r="AX227" s="14" t="s">
        <v>71</v>
      </c>
      <c r="AY227" s="255" t="s">
        <v>209</v>
      </c>
    </row>
    <row r="228" s="14" customFormat="1">
      <c r="A228" s="14"/>
      <c r="B228" s="245"/>
      <c r="C228" s="246"/>
      <c r="D228" s="236" t="s">
        <v>220</v>
      </c>
      <c r="E228" s="247" t="s">
        <v>19</v>
      </c>
      <c r="F228" s="248" t="s">
        <v>4844</v>
      </c>
      <c r="G228" s="246"/>
      <c r="H228" s="249">
        <v>50.75</v>
      </c>
      <c r="I228" s="250"/>
      <c r="J228" s="246"/>
      <c r="K228" s="246"/>
      <c r="L228" s="251"/>
      <c r="M228" s="252"/>
      <c r="N228" s="253"/>
      <c r="O228" s="253"/>
      <c r="P228" s="253"/>
      <c r="Q228" s="253"/>
      <c r="R228" s="253"/>
      <c r="S228" s="253"/>
      <c r="T228" s="25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5" t="s">
        <v>220</v>
      </c>
      <c r="AU228" s="255" t="s">
        <v>81</v>
      </c>
      <c r="AV228" s="14" t="s">
        <v>81</v>
      </c>
      <c r="AW228" s="14" t="s">
        <v>32</v>
      </c>
      <c r="AX228" s="14" t="s">
        <v>71</v>
      </c>
      <c r="AY228" s="255" t="s">
        <v>209</v>
      </c>
    </row>
    <row r="229" s="15" customFormat="1">
      <c r="A229" s="15"/>
      <c r="B229" s="256"/>
      <c r="C229" s="257"/>
      <c r="D229" s="236" t="s">
        <v>220</v>
      </c>
      <c r="E229" s="258" t="s">
        <v>19</v>
      </c>
      <c r="F229" s="259" t="s">
        <v>271</v>
      </c>
      <c r="G229" s="257"/>
      <c r="H229" s="260">
        <v>62</v>
      </c>
      <c r="I229" s="261"/>
      <c r="J229" s="257"/>
      <c r="K229" s="257"/>
      <c r="L229" s="262"/>
      <c r="M229" s="263"/>
      <c r="N229" s="264"/>
      <c r="O229" s="264"/>
      <c r="P229" s="264"/>
      <c r="Q229" s="264"/>
      <c r="R229" s="264"/>
      <c r="S229" s="264"/>
      <c r="T229" s="26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66" t="s">
        <v>220</v>
      </c>
      <c r="AU229" s="266" t="s">
        <v>81</v>
      </c>
      <c r="AV229" s="15" t="s">
        <v>216</v>
      </c>
      <c r="AW229" s="15" t="s">
        <v>32</v>
      </c>
      <c r="AX229" s="15" t="s">
        <v>79</v>
      </c>
      <c r="AY229" s="266" t="s">
        <v>209</v>
      </c>
    </row>
    <row r="230" s="2" customFormat="1" ht="24.15" customHeight="1">
      <c r="A230" s="41"/>
      <c r="B230" s="42"/>
      <c r="C230" s="216" t="s">
        <v>378</v>
      </c>
      <c r="D230" s="216" t="s">
        <v>211</v>
      </c>
      <c r="E230" s="217" t="s">
        <v>670</v>
      </c>
      <c r="F230" s="218" t="s">
        <v>671</v>
      </c>
      <c r="G230" s="219" t="s">
        <v>362</v>
      </c>
      <c r="H230" s="220">
        <v>109</v>
      </c>
      <c r="I230" s="221"/>
      <c r="J230" s="222">
        <f>ROUND(I230*H230,2)</f>
        <v>0</v>
      </c>
      <c r="K230" s="218" t="s">
        <v>215</v>
      </c>
      <c r="L230" s="47"/>
      <c r="M230" s="223" t="s">
        <v>19</v>
      </c>
      <c r="N230" s="224" t="s">
        <v>42</v>
      </c>
      <c r="O230" s="87"/>
      <c r="P230" s="225">
        <f>O230*H230</f>
        <v>0</v>
      </c>
      <c r="Q230" s="225">
        <v>0</v>
      </c>
      <c r="R230" s="225">
        <f>Q230*H230</f>
        <v>0</v>
      </c>
      <c r="S230" s="225">
        <v>0</v>
      </c>
      <c r="T230" s="226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7" t="s">
        <v>216</v>
      </c>
      <c r="AT230" s="227" t="s">
        <v>211</v>
      </c>
      <c r="AU230" s="227" t="s">
        <v>81</v>
      </c>
      <c r="AY230" s="20" t="s">
        <v>209</v>
      </c>
      <c r="BE230" s="228">
        <f>IF(N230="základní",J230,0)</f>
        <v>0</v>
      </c>
      <c r="BF230" s="228">
        <f>IF(N230="snížená",J230,0)</f>
        <v>0</v>
      </c>
      <c r="BG230" s="228">
        <f>IF(N230="zákl. přenesená",J230,0)</f>
        <v>0</v>
      </c>
      <c r="BH230" s="228">
        <f>IF(N230="sníž. přenesená",J230,0)</f>
        <v>0</v>
      </c>
      <c r="BI230" s="228">
        <f>IF(N230="nulová",J230,0)</f>
        <v>0</v>
      </c>
      <c r="BJ230" s="20" t="s">
        <v>79</v>
      </c>
      <c r="BK230" s="228">
        <f>ROUND(I230*H230,2)</f>
        <v>0</v>
      </c>
      <c r="BL230" s="20" t="s">
        <v>216</v>
      </c>
      <c r="BM230" s="227" t="s">
        <v>4849</v>
      </c>
    </row>
    <row r="231" s="2" customFormat="1">
      <c r="A231" s="41"/>
      <c r="B231" s="42"/>
      <c r="C231" s="43"/>
      <c r="D231" s="229" t="s">
        <v>218</v>
      </c>
      <c r="E231" s="43"/>
      <c r="F231" s="230" t="s">
        <v>673</v>
      </c>
      <c r="G231" s="43"/>
      <c r="H231" s="43"/>
      <c r="I231" s="231"/>
      <c r="J231" s="43"/>
      <c r="K231" s="43"/>
      <c r="L231" s="47"/>
      <c r="M231" s="232"/>
      <c r="N231" s="233"/>
      <c r="O231" s="87"/>
      <c r="P231" s="87"/>
      <c r="Q231" s="87"/>
      <c r="R231" s="87"/>
      <c r="S231" s="87"/>
      <c r="T231" s="88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T231" s="20" t="s">
        <v>218</v>
      </c>
      <c r="AU231" s="20" t="s">
        <v>81</v>
      </c>
    </row>
    <row r="232" s="13" customFormat="1">
      <c r="A232" s="13"/>
      <c r="B232" s="234"/>
      <c r="C232" s="235"/>
      <c r="D232" s="236" t="s">
        <v>220</v>
      </c>
      <c r="E232" s="237" t="s">
        <v>19</v>
      </c>
      <c r="F232" s="238" t="s">
        <v>221</v>
      </c>
      <c r="G232" s="235"/>
      <c r="H232" s="237" t="s">
        <v>19</v>
      </c>
      <c r="I232" s="239"/>
      <c r="J232" s="235"/>
      <c r="K232" s="235"/>
      <c r="L232" s="240"/>
      <c r="M232" s="241"/>
      <c r="N232" s="242"/>
      <c r="O232" s="242"/>
      <c r="P232" s="242"/>
      <c r="Q232" s="242"/>
      <c r="R232" s="242"/>
      <c r="S232" s="242"/>
      <c r="T232" s="24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4" t="s">
        <v>220</v>
      </c>
      <c r="AU232" s="244" t="s">
        <v>81</v>
      </c>
      <c r="AV232" s="13" t="s">
        <v>79</v>
      </c>
      <c r="AW232" s="13" t="s">
        <v>32</v>
      </c>
      <c r="AX232" s="13" t="s">
        <v>71</v>
      </c>
      <c r="AY232" s="244" t="s">
        <v>209</v>
      </c>
    </row>
    <row r="233" s="13" customFormat="1">
      <c r="A233" s="13"/>
      <c r="B233" s="234"/>
      <c r="C233" s="235"/>
      <c r="D233" s="236" t="s">
        <v>220</v>
      </c>
      <c r="E233" s="237" t="s">
        <v>19</v>
      </c>
      <c r="F233" s="238" t="s">
        <v>395</v>
      </c>
      <c r="G233" s="235"/>
      <c r="H233" s="237" t="s">
        <v>19</v>
      </c>
      <c r="I233" s="239"/>
      <c r="J233" s="235"/>
      <c r="K233" s="235"/>
      <c r="L233" s="240"/>
      <c r="M233" s="241"/>
      <c r="N233" s="242"/>
      <c r="O233" s="242"/>
      <c r="P233" s="242"/>
      <c r="Q233" s="242"/>
      <c r="R233" s="242"/>
      <c r="S233" s="242"/>
      <c r="T233" s="24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4" t="s">
        <v>220</v>
      </c>
      <c r="AU233" s="244" t="s">
        <v>81</v>
      </c>
      <c r="AV233" s="13" t="s">
        <v>79</v>
      </c>
      <c r="AW233" s="13" t="s">
        <v>32</v>
      </c>
      <c r="AX233" s="13" t="s">
        <v>71</v>
      </c>
      <c r="AY233" s="244" t="s">
        <v>209</v>
      </c>
    </row>
    <row r="234" s="13" customFormat="1">
      <c r="A234" s="13"/>
      <c r="B234" s="234"/>
      <c r="C234" s="235"/>
      <c r="D234" s="236" t="s">
        <v>220</v>
      </c>
      <c r="E234" s="237" t="s">
        <v>19</v>
      </c>
      <c r="F234" s="238" t="s">
        <v>674</v>
      </c>
      <c r="G234" s="235"/>
      <c r="H234" s="237" t="s">
        <v>19</v>
      </c>
      <c r="I234" s="239"/>
      <c r="J234" s="235"/>
      <c r="K234" s="235"/>
      <c r="L234" s="240"/>
      <c r="M234" s="241"/>
      <c r="N234" s="242"/>
      <c r="O234" s="242"/>
      <c r="P234" s="242"/>
      <c r="Q234" s="242"/>
      <c r="R234" s="242"/>
      <c r="S234" s="242"/>
      <c r="T234" s="24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4" t="s">
        <v>220</v>
      </c>
      <c r="AU234" s="244" t="s">
        <v>81</v>
      </c>
      <c r="AV234" s="13" t="s">
        <v>79</v>
      </c>
      <c r="AW234" s="13" t="s">
        <v>32</v>
      </c>
      <c r="AX234" s="13" t="s">
        <v>71</v>
      </c>
      <c r="AY234" s="244" t="s">
        <v>209</v>
      </c>
    </row>
    <row r="235" s="14" customFormat="1">
      <c r="A235" s="14"/>
      <c r="B235" s="245"/>
      <c r="C235" s="246"/>
      <c r="D235" s="236" t="s">
        <v>220</v>
      </c>
      <c r="E235" s="247" t="s">
        <v>19</v>
      </c>
      <c r="F235" s="248" t="s">
        <v>4850</v>
      </c>
      <c r="G235" s="246"/>
      <c r="H235" s="249">
        <v>83</v>
      </c>
      <c r="I235" s="250"/>
      <c r="J235" s="246"/>
      <c r="K235" s="246"/>
      <c r="L235" s="251"/>
      <c r="M235" s="252"/>
      <c r="N235" s="253"/>
      <c r="O235" s="253"/>
      <c r="P235" s="253"/>
      <c r="Q235" s="253"/>
      <c r="R235" s="253"/>
      <c r="S235" s="253"/>
      <c r="T235" s="25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5" t="s">
        <v>220</v>
      </c>
      <c r="AU235" s="255" t="s">
        <v>81</v>
      </c>
      <c r="AV235" s="14" t="s">
        <v>81</v>
      </c>
      <c r="AW235" s="14" t="s">
        <v>32</v>
      </c>
      <c r="AX235" s="14" t="s">
        <v>71</v>
      </c>
      <c r="AY235" s="255" t="s">
        <v>209</v>
      </c>
    </row>
    <row r="236" s="13" customFormat="1">
      <c r="A236" s="13"/>
      <c r="B236" s="234"/>
      <c r="C236" s="235"/>
      <c r="D236" s="236" t="s">
        <v>220</v>
      </c>
      <c r="E236" s="237" t="s">
        <v>19</v>
      </c>
      <c r="F236" s="238" t="s">
        <v>677</v>
      </c>
      <c r="G236" s="235"/>
      <c r="H236" s="237" t="s">
        <v>19</v>
      </c>
      <c r="I236" s="239"/>
      <c r="J236" s="235"/>
      <c r="K236" s="235"/>
      <c r="L236" s="240"/>
      <c r="M236" s="241"/>
      <c r="N236" s="242"/>
      <c r="O236" s="242"/>
      <c r="P236" s="242"/>
      <c r="Q236" s="242"/>
      <c r="R236" s="242"/>
      <c r="S236" s="242"/>
      <c r="T236" s="24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4" t="s">
        <v>220</v>
      </c>
      <c r="AU236" s="244" t="s">
        <v>81</v>
      </c>
      <c r="AV236" s="13" t="s">
        <v>79</v>
      </c>
      <c r="AW236" s="13" t="s">
        <v>32</v>
      </c>
      <c r="AX236" s="13" t="s">
        <v>71</v>
      </c>
      <c r="AY236" s="244" t="s">
        <v>209</v>
      </c>
    </row>
    <row r="237" s="14" customFormat="1">
      <c r="A237" s="14"/>
      <c r="B237" s="245"/>
      <c r="C237" s="246"/>
      <c r="D237" s="236" t="s">
        <v>220</v>
      </c>
      <c r="E237" s="247" t="s">
        <v>19</v>
      </c>
      <c r="F237" s="248" t="s">
        <v>4851</v>
      </c>
      <c r="G237" s="246"/>
      <c r="H237" s="249">
        <v>26</v>
      </c>
      <c r="I237" s="250"/>
      <c r="J237" s="246"/>
      <c r="K237" s="246"/>
      <c r="L237" s="251"/>
      <c r="M237" s="252"/>
      <c r="N237" s="253"/>
      <c r="O237" s="253"/>
      <c r="P237" s="253"/>
      <c r="Q237" s="253"/>
      <c r="R237" s="253"/>
      <c r="S237" s="253"/>
      <c r="T237" s="25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5" t="s">
        <v>220</v>
      </c>
      <c r="AU237" s="255" t="s">
        <v>81</v>
      </c>
      <c r="AV237" s="14" t="s">
        <v>81</v>
      </c>
      <c r="AW237" s="14" t="s">
        <v>32</v>
      </c>
      <c r="AX237" s="14" t="s">
        <v>71</v>
      </c>
      <c r="AY237" s="255" t="s">
        <v>209</v>
      </c>
    </row>
    <row r="238" s="15" customFormat="1">
      <c r="A238" s="15"/>
      <c r="B238" s="256"/>
      <c r="C238" s="257"/>
      <c r="D238" s="236" t="s">
        <v>220</v>
      </c>
      <c r="E238" s="258" t="s">
        <v>19</v>
      </c>
      <c r="F238" s="259" t="s">
        <v>271</v>
      </c>
      <c r="G238" s="257"/>
      <c r="H238" s="260">
        <v>109</v>
      </c>
      <c r="I238" s="261"/>
      <c r="J238" s="257"/>
      <c r="K238" s="257"/>
      <c r="L238" s="262"/>
      <c r="M238" s="263"/>
      <c r="N238" s="264"/>
      <c r="O238" s="264"/>
      <c r="P238" s="264"/>
      <c r="Q238" s="264"/>
      <c r="R238" s="264"/>
      <c r="S238" s="264"/>
      <c r="T238" s="26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T238" s="266" t="s">
        <v>220</v>
      </c>
      <c r="AU238" s="266" t="s">
        <v>81</v>
      </c>
      <c r="AV238" s="15" t="s">
        <v>216</v>
      </c>
      <c r="AW238" s="15" t="s">
        <v>32</v>
      </c>
      <c r="AX238" s="15" t="s">
        <v>79</v>
      </c>
      <c r="AY238" s="266" t="s">
        <v>209</v>
      </c>
    </row>
    <row r="239" s="2" customFormat="1" ht="16.5" customHeight="1">
      <c r="A239" s="41"/>
      <c r="B239" s="42"/>
      <c r="C239" s="278" t="s">
        <v>384</v>
      </c>
      <c r="D239" s="278" t="s">
        <v>681</v>
      </c>
      <c r="E239" s="279" t="s">
        <v>682</v>
      </c>
      <c r="F239" s="280" t="s">
        <v>683</v>
      </c>
      <c r="G239" s="281" t="s">
        <v>659</v>
      </c>
      <c r="H239" s="282">
        <v>52</v>
      </c>
      <c r="I239" s="283"/>
      <c r="J239" s="284">
        <f>ROUND(I239*H239,2)</f>
        <v>0</v>
      </c>
      <c r="K239" s="280" t="s">
        <v>215</v>
      </c>
      <c r="L239" s="285"/>
      <c r="M239" s="286" t="s">
        <v>19</v>
      </c>
      <c r="N239" s="287" t="s">
        <v>42</v>
      </c>
      <c r="O239" s="87"/>
      <c r="P239" s="225">
        <f>O239*H239</f>
        <v>0</v>
      </c>
      <c r="Q239" s="225">
        <v>0</v>
      </c>
      <c r="R239" s="225">
        <f>Q239*H239</f>
        <v>0</v>
      </c>
      <c r="S239" s="225">
        <v>0</v>
      </c>
      <c r="T239" s="226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27" t="s">
        <v>250</v>
      </c>
      <c r="AT239" s="227" t="s">
        <v>681</v>
      </c>
      <c r="AU239" s="227" t="s">
        <v>81</v>
      </c>
      <c r="AY239" s="20" t="s">
        <v>209</v>
      </c>
      <c r="BE239" s="228">
        <f>IF(N239="základní",J239,0)</f>
        <v>0</v>
      </c>
      <c r="BF239" s="228">
        <f>IF(N239="snížená",J239,0)</f>
        <v>0</v>
      </c>
      <c r="BG239" s="228">
        <f>IF(N239="zákl. přenesená",J239,0)</f>
        <v>0</v>
      </c>
      <c r="BH239" s="228">
        <f>IF(N239="sníž. přenesená",J239,0)</f>
        <v>0</v>
      </c>
      <c r="BI239" s="228">
        <f>IF(N239="nulová",J239,0)</f>
        <v>0</v>
      </c>
      <c r="BJ239" s="20" t="s">
        <v>79</v>
      </c>
      <c r="BK239" s="228">
        <f>ROUND(I239*H239,2)</f>
        <v>0</v>
      </c>
      <c r="BL239" s="20" t="s">
        <v>216</v>
      </c>
      <c r="BM239" s="227" t="s">
        <v>4852</v>
      </c>
    </row>
    <row r="240" s="14" customFormat="1">
      <c r="A240" s="14"/>
      <c r="B240" s="245"/>
      <c r="C240" s="246"/>
      <c r="D240" s="236" t="s">
        <v>220</v>
      </c>
      <c r="E240" s="247" t="s">
        <v>19</v>
      </c>
      <c r="F240" s="248" t="s">
        <v>4853</v>
      </c>
      <c r="G240" s="246"/>
      <c r="H240" s="249">
        <v>52</v>
      </c>
      <c r="I240" s="250"/>
      <c r="J240" s="246"/>
      <c r="K240" s="246"/>
      <c r="L240" s="251"/>
      <c r="M240" s="252"/>
      <c r="N240" s="253"/>
      <c r="O240" s="253"/>
      <c r="P240" s="253"/>
      <c r="Q240" s="253"/>
      <c r="R240" s="253"/>
      <c r="S240" s="253"/>
      <c r="T240" s="25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5" t="s">
        <v>220</v>
      </c>
      <c r="AU240" s="255" t="s">
        <v>81</v>
      </c>
      <c r="AV240" s="14" t="s">
        <v>81</v>
      </c>
      <c r="AW240" s="14" t="s">
        <v>32</v>
      </c>
      <c r="AX240" s="14" t="s">
        <v>79</v>
      </c>
      <c r="AY240" s="255" t="s">
        <v>209</v>
      </c>
    </row>
    <row r="241" s="2" customFormat="1" ht="37.8" customHeight="1">
      <c r="A241" s="41"/>
      <c r="B241" s="42"/>
      <c r="C241" s="216" t="s">
        <v>390</v>
      </c>
      <c r="D241" s="216" t="s">
        <v>211</v>
      </c>
      <c r="E241" s="217" t="s">
        <v>687</v>
      </c>
      <c r="F241" s="218" t="s">
        <v>688</v>
      </c>
      <c r="G241" s="219" t="s">
        <v>362</v>
      </c>
      <c r="H241" s="220">
        <v>31</v>
      </c>
      <c r="I241" s="221"/>
      <c r="J241" s="222">
        <f>ROUND(I241*H241,2)</f>
        <v>0</v>
      </c>
      <c r="K241" s="218" t="s">
        <v>215</v>
      </c>
      <c r="L241" s="47"/>
      <c r="M241" s="223" t="s">
        <v>19</v>
      </c>
      <c r="N241" s="224" t="s">
        <v>42</v>
      </c>
      <c r="O241" s="87"/>
      <c r="P241" s="225">
        <f>O241*H241</f>
        <v>0</v>
      </c>
      <c r="Q241" s="225">
        <v>0</v>
      </c>
      <c r="R241" s="225">
        <f>Q241*H241</f>
        <v>0</v>
      </c>
      <c r="S241" s="225">
        <v>0</v>
      </c>
      <c r="T241" s="226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7" t="s">
        <v>216</v>
      </c>
      <c r="AT241" s="227" t="s">
        <v>211</v>
      </c>
      <c r="AU241" s="227" t="s">
        <v>81</v>
      </c>
      <c r="AY241" s="20" t="s">
        <v>209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20" t="s">
        <v>79</v>
      </c>
      <c r="BK241" s="228">
        <f>ROUND(I241*H241,2)</f>
        <v>0</v>
      </c>
      <c r="BL241" s="20" t="s">
        <v>216</v>
      </c>
      <c r="BM241" s="227" t="s">
        <v>4854</v>
      </c>
    </row>
    <row r="242" s="2" customFormat="1">
      <c r="A242" s="41"/>
      <c r="B242" s="42"/>
      <c r="C242" s="43"/>
      <c r="D242" s="229" t="s">
        <v>218</v>
      </c>
      <c r="E242" s="43"/>
      <c r="F242" s="230" t="s">
        <v>690</v>
      </c>
      <c r="G242" s="43"/>
      <c r="H242" s="43"/>
      <c r="I242" s="231"/>
      <c r="J242" s="43"/>
      <c r="K242" s="43"/>
      <c r="L242" s="47"/>
      <c r="M242" s="232"/>
      <c r="N242" s="233"/>
      <c r="O242" s="87"/>
      <c r="P242" s="87"/>
      <c r="Q242" s="87"/>
      <c r="R242" s="87"/>
      <c r="S242" s="87"/>
      <c r="T242" s="88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0" t="s">
        <v>218</v>
      </c>
      <c r="AU242" s="20" t="s">
        <v>81</v>
      </c>
    </row>
    <row r="243" s="13" customFormat="1">
      <c r="A243" s="13"/>
      <c r="B243" s="234"/>
      <c r="C243" s="235"/>
      <c r="D243" s="236" t="s">
        <v>220</v>
      </c>
      <c r="E243" s="237" t="s">
        <v>19</v>
      </c>
      <c r="F243" s="238" t="s">
        <v>395</v>
      </c>
      <c r="G243" s="235"/>
      <c r="H243" s="237" t="s">
        <v>19</v>
      </c>
      <c r="I243" s="239"/>
      <c r="J243" s="235"/>
      <c r="K243" s="235"/>
      <c r="L243" s="240"/>
      <c r="M243" s="241"/>
      <c r="N243" s="242"/>
      <c r="O243" s="242"/>
      <c r="P243" s="242"/>
      <c r="Q243" s="242"/>
      <c r="R243" s="242"/>
      <c r="S243" s="242"/>
      <c r="T243" s="24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4" t="s">
        <v>220</v>
      </c>
      <c r="AU243" s="244" t="s">
        <v>81</v>
      </c>
      <c r="AV243" s="13" t="s">
        <v>79</v>
      </c>
      <c r="AW243" s="13" t="s">
        <v>32</v>
      </c>
      <c r="AX243" s="13" t="s">
        <v>71</v>
      </c>
      <c r="AY243" s="244" t="s">
        <v>209</v>
      </c>
    </row>
    <row r="244" s="14" customFormat="1">
      <c r="A244" s="14"/>
      <c r="B244" s="245"/>
      <c r="C244" s="246"/>
      <c r="D244" s="236" t="s">
        <v>220</v>
      </c>
      <c r="E244" s="247" t="s">
        <v>19</v>
      </c>
      <c r="F244" s="248" t="s">
        <v>4855</v>
      </c>
      <c r="G244" s="246"/>
      <c r="H244" s="249">
        <v>31</v>
      </c>
      <c r="I244" s="250"/>
      <c r="J244" s="246"/>
      <c r="K244" s="246"/>
      <c r="L244" s="251"/>
      <c r="M244" s="252"/>
      <c r="N244" s="253"/>
      <c r="O244" s="253"/>
      <c r="P244" s="253"/>
      <c r="Q244" s="253"/>
      <c r="R244" s="253"/>
      <c r="S244" s="253"/>
      <c r="T244" s="25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5" t="s">
        <v>220</v>
      </c>
      <c r="AU244" s="255" t="s">
        <v>81</v>
      </c>
      <c r="AV244" s="14" t="s">
        <v>81</v>
      </c>
      <c r="AW244" s="14" t="s">
        <v>32</v>
      </c>
      <c r="AX244" s="14" t="s">
        <v>79</v>
      </c>
      <c r="AY244" s="255" t="s">
        <v>209</v>
      </c>
    </row>
    <row r="245" s="2" customFormat="1" ht="16.5" customHeight="1">
      <c r="A245" s="41"/>
      <c r="B245" s="42"/>
      <c r="C245" s="278" t="s">
        <v>399</v>
      </c>
      <c r="D245" s="278" t="s">
        <v>681</v>
      </c>
      <c r="E245" s="279" t="s">
        <v>695</v>
      </c>
      <c r="F245" s="280" t="s">
        <v>696</v>
      </c>
      <c r="G245" s="281" t="s">
        <v>659</v>
      </c>
      <c r="H245" s="282">
        <v>62</v>
      </c>
      <c r="I245" s="283"/>
      <c r="J245" s="284">
        <f>ROUND(I245*H245,2)</f>
        <v>0</v>
      </c>
      <c r="K245" s="280" t="s">
        <v>215</v>
      </c>
      <c r="L245" s="285"/>
      <c r="M245" s="286" t="s">
        <v>19</v>
      </c>
      <c r="N245" s="287" t="s">
        <v>42</v>
      </c>
      <c r="O245" s="87"/>
      <c r="P245" s="225">
        <f>O245*H245</f>
        <v>0</v>
      </c>
      <c r="Q245" s="225">
        <v>0</v>
      </c>
      <c r="R245" s="225">
        <f>Q245*H245</f>
        <v>0</v>
      </c>
      <c r="S245" s="225">
        <v>0</v>
      </c>
      <c r="T245" s="226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227" t="s">
        <v>250</v>
      </c>
      <c r="AT245" s="227" t="s">
        <v>681</v>
      </c>
      <c r="AU245" s="227" t="s">
        <v>81</v>
      </c>
      <c r="AY245" s="20" t="s">
        <v>209</v>
      </c>
      <c r="BE245" s="228">
        <f>IF(N245="základní",J245,0)</f>
        <v>0</v>
      </c>
      <c r="BF245" s="228">
        <f>IF(N245="snížená",J245,0)</f>
        <v>0</v>
      </c>
      <c r="BG245" s="228">
        <f>IF(N245="zákl. přenesená",J245,0)</f>
        <v>0</v>
      </c>
      <c r="BH245" s="228">
        <f>IF(N245="sníž. přenesená",J245,0)</f>
        <v>0</v>
      </c>
      <c r="BI245" s="228">
        <f>IF(N245="nulová",J245,0)</f>
        <v>0</v>
      </c>
      <c r="BJ245" s="20" t="s">
        <v>79</v>
      </c>
      <c r="BK245" s="228">
        <f>ROUND(I245*H245,2)</f>
        <v>0</v>
      </c>
      <c r="BL245" s="20" t="s">
        <v>216</v>
      </c>
      <c r="BM245" s="227" t="s">
        <v>4856</v>
      </c>
    </row>
    <row r="246" s="14" customFormat="1">
      <c r="A246" s="14"/>
      <c r="B246" s="245"/>
      <c r="C246" s="246"/>
      <c r="D246" s="236" t="s">
        <v>220</v>
      </c>
      <c r="E246" s="246"/>
      <c r="F246" s="248" t="s">
        <v>4857</v>
      </c>
      <c r="G246" s="246"/>
      <c r="H246" s="249">
        <v>62</v>
      </c>
      <c r="I246" s="250"/>
      <c r="J246" s="246"/>
      <c r="K246" s="246"/>
      <c r="L246" s="251"/>
      <c r="M246" s="252"/>
      <c r="N246" s="253"/>
      <c r="O246" s="253"/>
      <c r="P246" s="253"/>
      <c r="Q246" s="253"/>
      <c r="R246" s="253"/>
      <c r="S246" s="253"/>
      <c r="T246" s="25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5" t="s">
        <v>220</v>
      </c>
      <c r="AU246" s="255" t="s">
        <v>81</v>
      </c>
      <c r="AV246" s="14" t="s">
        <v>81</v>
      </c>
      <c r="AW246" s="14" t="s">
        <v>4</v>
      </c>
      <c r="AX246" s="14" t="s">
        <v>79</v>
      </c>
      <c r="AY246" s="255" t="s">
        <v>209</v>
      </c>
    </row>
    <row r="247" s="2" customFormat="1" ht="24.15" customHeight="1">
      <c r="A247" s="41"/>
      <c r="B247" s="42"/>
      <c r="C247" s="216" t="s">
        <v>405</v>
      </c>
      <c r="D247" s="216" t="s">
        <v>211</v>
      </c>
      <c r="E247" s="217" t="s">
        <v>1258</v>
      </c>
      <c r="F247" s="218" t="s">
        <v>1259</v>
      </c>
      <c r="G247" s="219" t="s">
        <v>258</v>
      </c>
      <c r="H247" s="220">
        <v>95.599999999999994</v>
      </c>
      <c r="I247" s="221"/>
      <c r="J247" s="222">
        <f>ROUND(I247*H247,2)</f>
        <v>0</v>
      </c>
      <c r="K247" s="218" t="s">
        <v>215</v>
      </c>
      <c r="L247" s="47"/>
      <c r="M247" s="223" t="s">
        <v>19</v>
      </c>
      <c r="N247" s="224" t="s">
        <v>42</v>
      </c>
      <c r="O247" s="87"/>
      <c r="P247" s="225">
        <f>O247*H247</f>
        <v>0</v>
      </c>
      <c r="Q247" s="225">
        <v>0</v>
      </c>
      <c r="R247" s="225">
        <f>Q247*H247</f>
        <v>0</v>
      </c>
      <c r="S247" s="225">
        <v>0</v>
      </c>
      <c r="T247" s="226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7" t="s">
        <v>216</v>
      </c>
      <c r="AT247" s="227" t="s">
        <v>211</v>
      </c>
      <c r="AU247" s="227" t="s">
        <v>81</v>
      </c>
      <c r="AY247" s="20" t="s">
        <v>209</v>
      </c>
      <c r="BE247" s="228">
        <f>IF(N247="základní",J247,0)</f>
        <v>0</v>
      </c>
      <c r="BF247" s="228">
        <f>IF(N247="snížená",J247,0)</f>
        <v>0</v>
      </c>
      <c r="BG247" s="228">
        <f>IF(N247="zákl. přenesená",J247,0)</f>
        <v>0</v>
      </c>
      <c r="BH247" s="228">
        <f>IF(N247="sníž. přenesená",J247,0)</f>
        <v>0</v>
      </c>
      <c r="BI247" s="228">
        <f>IF(N247="nulová",J247,0)</f>
        <v>0</v>
      </c>
      <c r="BJ247" s="20" t="s">
        <v>79</v>
      </c>
      <c r="BK247" s="228">
        <f>ROUND(I247*H247,2)</f>
        <v>0</v>
      </c>
      <c r="BL247" s="20" t="s">
        <v>216</v>
      </c>
      <c r="BM247" s="227" t="s">
        <v>4858</v>
      </c>
    </row>
    <row r="248" s="2" customFormat="1">
      <c r="A248" s="41"/>
      <c r="B248" s="42"/>
      <c r="C248" s="43"/>
      <c r="D248" s="229" t="s">
        <v>218</v>
      </c>
      <c r="E248" s="43"/>
      <c r="F248" s="230" t="s">
        <v>1261</v>
      </c>
      <c r="G248" s="43"/>
      <c r="H248" s="43"/>
      <c r="I248" s="231"/>
      <c r="J248" s="43"/>
      <c r="K248" s="43"/>
      <c r="L248" s="47"/>
      <c r="M248" s="232"/>
      <c r="N248" s="233"/>
      <c r="O248" s="87"/>
      <c r="P248" s="87"/>
      <c r="Q248" s="87"/>
      <c r="R248" s="87"/>
      <c r="S248" s="87"/>
      <c r="T248" s="88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20" t="s">
        <v>218</v>
      </c>
      <c r="AU248" s="20" t="s">
        <v>81</v>
      </c>
    </row>
    <row r="249" s="2" customFormat="1" ht="24.15" customHeight="1">
      <c r="A249" s="41"/>
      <c r="B249" s="42"/>
      <c r="C249" s="216" t="s">
        <v>411</v>
      </c>
      <c r="D249" s="216" t="s">
        <v>211</v>
      </c>
      <c r="E249" s="217" t="s">
        <v>718</v>
      </c>
      <c r="F249" s="218" t="s">
        <v>719</v>
      </c>
      <c r="G249" s="219" t="s">
        <v>258</v>
      </c>
      <c r="H249" s="220">
        <v>95.599999999999994</v>
      </c>
      <c r="I249" s="221"/>
      <c r="J249" s="222">
        <f>ROUND(I249*H249,2)</f>
        <v>0</v>
      </c>
      <c r="K249" s="218" t="s">
        <v>215</v>
      </c>
      <c r="L249" s="47"/>
      <c r="M249" s="223" t="s">
        <v>19</v>
      </c>
      <c r="N249" s="224" t="s">
        <v>42</v>
      </c>
      <c r="O249" s="87"/>
      <c r="P249" s="225">
        <f>O249*H249</f>
        <v>0</v>
      </c>
      <c r="Q249" s="225">
        <v>0</v>
      </c>
      <c r="R249" s="225">
        <f>Q249*H249</f>
        <v>0</v>
      </c>
      <c r="S249" s="225">
        <v>0</v>
      </c>
      <c r="T249" s="226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7" t="s">
        <v>216</v>
      </c>
      <c r="AT249" s="227" t="s">
        <v>211</v>
      </c>
      <c r="AU249" s="227" t="s">
        <v>81</v>
      </c>
      <c r="AY249" s="20" t="s">
        <v>209</v>
      </c>
      <c r="BE249" s="228">
        <f>IF(N249="základní",J249,0)</f>
        <v>0</v>
      </c>
      <c r="BF249" s="228">
        <f>IF(N249="snížená",J249,0)</f>
        <v>0</v>
      </c>
      <c r="BG249" s="228">
        <f>IF(N249="zákl. přenesená",J249,0)</f>
        <v>0</v>
      </c>
      <c r="BH249" s="228">
        <f>IF(N249="sníž. přenesená",J249,0)</f>
        <v>0</v>
      </c>
      <c r="BI249" s="228">
        <f>IF(N249="nulová",J249,0)</f>
        <v>0</v>
      </c>
      <c r="BJ249" s="20" t="s">
        <v>79</v>
      </c>
      <c r="BK249" s="228">
        <f>ROUND(I249*H249,2)</f>
        <v>0</v>
      </c>
      <c r="BL249" s="20" t="s">
        <v>216</v>
      </c>
      <c r="BM249" s="227" t="s">
        <v>4859</v>
      </c>
    </row>
    <row r="250" s="2" customFormat="1">
      <c r="A250" s="41"/>
      <c r="B250" s="42"/>
      <c r="C250" s="43"/>
      <c r="D250" s="229" t="s">
        <v>218</v>
      </c>
      <c r="E250" s="43"/>
      <c r="F250" s="230" t="s">
        <v>721</v>
      </c>
      <c r="G250" s="43"/>
      <c r="H250" s="43"/>
      <c r="I250" s="231"/>
      <c r="J250" s="43"/>
      <c r="K250" s="43"/>
      <c r="L250" s="47"/>
      <c r="M250" s="232"/>
      <c r="N250" s="233"/>
      <c r="O250" s="87"/>
      <c r="P250" s="87"/>
      <c r="Q250" s="87"/>
      <c r="R250" s="87"/>
      <c r="S250" s="87"/>
      <c r="T250" s="88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T250" s="20" t="s">
        <v>218</v>
      </c>
      <c r="AU250" s="20" t="s">
        <v>81</v>
      </c>
    </row>
    <row r="251" s="13" customFormat="1">
      <c r="A251" s="13"/>
      <c r="B251" s="234"/>
      <c r="C251" s="235"/>
      <c r="D251" s="236" t="s">
        <v>220</v>
      </c>
      <c r="E251" s="237" t="s">
        <v>19</v>
      </c>
      <c r="F251" s="238" t="s">
        <v>395</v>
      </c>
      <c r="G251" s="235"/>
      <c r="H251" s="237" t="s">
        <v>19</v>
      </c>
      <c r="I251" s="239"/>
      <c r="J251" s="235"/>
      <c r="K251" s="235"/>
      <c r="L251" s="240"/>
      <c r="M251" s="241"/>
      <c r="N251" s="242"/>
      <c r="O251" s="242"/>
      <c r="P251" s="242"/>
      <c r="Q251" s="242"/>
      <c r="R251" s="242"/>
      <c r="S251" s="242"/>
      <c r="T251" s="24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4" t="s">
        <v>220</v>
      </c>
      <c r="AU251" s="244" t="s">
        <v>81</v>
      </c>
      <c r="AV251" s="13" t="s">
        <v>79</v>
      </c>
      <c r="AW251" s="13" t="s">
        <v>32</v>
      </c>
      <c r="AX251" s="13" t="s">
        <v>71</v>
      </c>
      <c r="AY251" s="244" t="s">
        <v>209</v>
      </c>
    </row>
    <row r="252" s="13" customFormat="1">
      <c r="A252" s="13"/>
      <c r="B252" s="234"/>
      <c r="C252" s="235"/>
      <c r="D252" s="236" t="s">
        <v>220</v>
      </c>
      <c r="E252" s="237" t="s">
        <v>19</v>
      </c>
      <c r="F252" s="238" t="s">
        <v>337</v>
      </c>
      <c r="G252" s="235"/>
      <c r="H252" s="237" t="s">
        <v>19</v>
      </c>
      <c r="I252" s="239"/>
      <c r="J252" s="235"/>
      <c r="K252" s="235"/>
      <c r="L252" s="240"/>
      <c r="M252" s="241"/>
      <c r="N252" s="242"/>
      <c r="O252" s="242"/>
      <c r="P252" s="242"/>
      <c r="Q252" s="242"/>
      <c r="R252" s="242"/>
      <c r="S252" s="242"/>
      <c r="T252" s="24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4" t="s">
        <v>220</v>
      </c>
      <c r="AU252" s="244" t="s">
        <v>81</v>
      </c>
      <c r="AV252" s="13" t="s">
        <v>79</v>
      </c>
      <c r="AW252" s="13" t="s">
        <v>32</v>
      </c>
      <c r="AX252" s="13" t="s">
        <v>71</v>
      </c>
      <c r="AY252" s="244" t="s">
        <v>209</v>
      </c>
    </row>
    <row r="253" s="14" customFormat="1">
      <c r="A253" s="14"/>
      <c r="B253" s="245"/>
      <c r="C253" s="246"/>
      <c r="D253" s="236" t="s">
        <v>220</v>
      </c>
      <c r="E253" s="247" t="s">
        <v>19</v>
      </c>
      <c r="F253" s="248" t="s">
        <v>4860</v>
      </c>
      <c r="G253" s="246"/>
      <c r="H253" s="249">
        <v>95.599999999999994</v>
      </c>
      <c r="I253" s="250"/>
      <c r="J253" s="246"/>
      <c r="K253" s="246"/>
      <c r="L253" s="251"/>
      <c r="M253" s="252"/>
      <c r="N253" s="253"/>
      <c r="O253" s="253"/>
      <c r="P253" s="253"/>
      <c r="Q253" s="253"/>
      <c r="R253" s="253"/>
      <c r="S253" s="253"/>
      <c r="T253" s="25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5" t="s">
        <v>220</v>
      </c>
      <c r="AU253" s="255" t="s">
        <v>81</v>
      </c>
      <c r="AV253" s="14" t="s">
        <v>81</v>
      </c>
      <c r="AW253" s="14" t="s">
        <v>32</v>
      </c>
      <c r="AX253" s="14" t="s">
        <v>79</v>
      </c>
      <c r="AY253" s="255" t="s">
        <v>209</v>
      </c>
    </row>
    <row r="254" s="2" customFormat="1" ht="16.5" customHeight="1">
      <c r="A254" s="41"/>
      <c r="B254" s="42"/>
      <c r="C254" s="278" t="s">
        <v>417</v>
      </c>
      <c r="D254" s="278" t="s">
        <v>681</v>
      </c>
      <c r="E254" s="279" t="s">
        <v>723</v>
      </c>
      <c r="F254" s="280" t="s">
        <v>724</v>
      </c>
      <c r="G254" s="281" t="s">
        <v>725</v>
      </c>
      <c r="H254" s="282">
        <v>2.8679999999999999</v>
      </c>
      <c r="I254" s="283"/>
      <c r="J254" s="284">
        <f>ROUND(I254*H254,2)</f>
        <v>0</v>
      </c>
      <c r="K254" s="280" t="s">
        <v>215</v>
      </c>
      <c r="L254" s="285"/>
      <c r="M254" s="286" t="s">
        <v>19</v>
      </c>
      <c r="N254" s="287" t="s">
        <v>42</v>
      </c>
      <c r="O254" s="87"/>
      <c r="P254" s="225">
        <f>O254*H254</f>
        <v>0</v>
      </c>
      <c r="Q254" s="225">
        <v>0.001</v>
      </c>
      <c r="R254" s="225">
        <f>Q254*H254</f>
        <v>0.0028679999999999999</v>
      </c>
      <c r="S254" s="225">
        <v>0</v>
      </c>
      <c r="T254" s="226">
        <f>S254*H254</f>
        <v>0</v>
      </c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R254" s="227" t="s">
        <v>250</v>
      </c>
      <c r="AT254" s="227" t="s">
        <v>681</v>
      </c>
      <c r="AU254" s="227" t="s">
        <v>81</v>
      </c>
      <c r="AY254" s="20" t="s">
        <v>209</v>
      </c>
      <c r="BE254" s="228">
        <f>IF(N254="základní",J254,0)</f>
        <v>0</v>
      </c>
      <c r="BF254" s="228">
        <f>IF(N254="snížená",J254,0)</f>
        <v>0</v>
      </c>
      <c r="BG254" s="228">
        <f>IF(N254="zákl. přenesená",J254,0)</f>
        <v>0</v>
      </c>
      <c r="BH254" s="228">
        <f>IF(N254="sníž. přenesená",J254,0)</f>
        <v>0</v>
      </c>
      <c r="BI254" s="228">
        <f>IF(N254="nulová",J254,0)</f>
        <v>0</v>
      </c>
      <c r="BJ254" s="20" t="s">
        <v>79</v>
      </c>
      <c r="BK254" s="228">
        <f>ROUND(I254*H254,2)</f>
        <v>0</v>
      </c>
      <c r="BL254" s="20" t="s">
        <v>216</v>
      </c>
      <c r="BM254" s="227" t="s">
        <v>4861</v>
      </c>
    </row>
    <row r="255" s="14" customFormat="1">
      <c r="A255" s="14"/>
      <c r="B255" s="245"/>
      <c r="C255" s="246"/>
      <c r="D255" s="236" t="s">
        <v>220</v>
      </c>
      <c r="E255" s="246"/>
      <c r="F255" s="248" t="s">
        <v>4862</v>
      </c>
      <c r="G255" s="246"/>
      <c r="H255" s="249">
        <v>2.8679999999999999</v>
      </c>
      <c r="I255" s="250"/>
      <c r="J255" s="246"/>
      <c r="K255" s="246"/>
      <c r="L255" s="251"/>
      <c r="M255" s="252"/>
      <c r="N255" s="253"/>
      <c r="O255" s="253"/>
      <c r="P255" s="253"/>
      <c r="Q255" s="253"/>
      <c r="R255" s="253"/>
      <c r="S255" s="253"/>
      <c r="T255" s="25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5" t="s">
        <v>220</v>
      </c>
      <c r="AU255" s="255" t="s">
        <v>81</v>
      </c>
      <c r="AV255" s="14" t="s">
        <v>81</v>
      </c>
      <c r="AW255" s="14" t="s">
        <v>4</v>
      </c>
      <c r="AX255" s="14" t="s">
        <v>79</v>
      </c>
      <c r="AY255" s="255" t="s">
        <v>209</v>
      </c>
    </row>
    <row r="256" s="12" customFormat="1" ht="22.8" customHeight="1">
      <c r="A256" s="12"/>
      <c r="B256" s="200"/>
      <c r="C256" s="201"/>
      <c r="D256" s="202" t="s">
        <v>70</v>
      </c>
      <c r="E256" s="214" t="s">
        <v>81</v>
      </c>
      <c r="F256" s="214" t="s">
        <v>733</v>
      </c>
      <c r="G256" s="201"/>
      <c r="H256" s="201"/>
      <c r="I256" s="204"/>
      <c r="J256" s="215">
        <f>BK256</f>
        <v>0</v>
      </c>
      <c r="K256" s="201"/>
      <c r="L256" s="206"/>
      <c r="M256" s="207"/>
      <c r="N256" s="208"/>
      <c r="O256" s="208"/>
      <c r="P256" s="209">
        <f>SUM(P257:P260)</f>
        <v>0</v>
      </c>
      <c r="Q256" s="208"/>
      <c r="R256" s="209">
        <f>SUM(R257:R260)</f>
        <v>0.034446999999999998</v>
      </c>
      <c r="S256" s="208"/>
      <c r="T256" s="210">
        <f>SUM(T257:T260)</f>
        <v>0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211" t="s">
        <v>79</v>
      </c>
      <c r="AT256" s="212" t="s">
        <v>70</v>
      </c>
      <c r="AU256" s="212" t="s">
        <v>79</v>
      </c>
      <c r="AY256" s="211" t="s">
        <v>209</v>
      </c>
      <c r="BK256" s="213">
        <f>SUM(BK257:BK260)</f>
        <v>0</v>
      </c>
    </row>
    <row r="257" s="2" customFormat="1" ht="16.5" customHeight="1">
      <c r="A257" s="41"/>
      <c r="B257" s="42"/>
      <c r="C257" s="216" t="s">
        <v>427</v>
      </c>
      <c r="D257" s="216" t="s">
        <v>211</v>
      </c>
      <c r="E257" s="217" t="s">
        <v>735</v>
      </c>
      <c r="F257" s="218" t="s">
        <v>736</v>
      </c>
      <c r="G257" s="219" t="s">
        <v>299</v>
      </c>
      <c r="H257" s="220">
        <v>70.299999999999997</v>
      </c>
      <c r="I257" s="221"/>
      <c r="J257" s="222">
        <f>ROUND(I257*H257,2)</f>
        <v>0</v>
      </c>
      <c r="K257" s="218" t="s">
        <v>215</v>
      </c>
      <c r="L257" s="47"/>
      <c r="M257" s="223" t="s">
        <v>19</v>
      </c>
      <c r="N257" s="224" t="s">
        <v>42</v>
      </c>
      <c r="O257" s="87"/>
      <c r="P257" s="225">
        <f>O257*H257</f>
        <v>0</v>
      </c>
      <c r="Q257" s="225">
        <v>0.00048999999999999998</v>
      </c>
      <c r="R257" s="225">
        <f>Q257*H257</f>
        <v>0.034446999999999998</v>
      </c>
      <c r="S257" s="225">
        <v>0</v>
      </c>
      <c r="T257" s="226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27" t="s">
        <v>216</v>
      </c>
      <c r="AT257" s="227" t="s">
        <v>211</v>
      </c>
      <c r="AU257" s="227" t="s">
        <v>81</v>
      </c>
      <c r="AY257" s="20" t="s">
        <v>209</v>
      </c>
      <c r="BE257" s="228">
        <f>IF(N257="základní",J257,0)</f>
        <v>0</v>
      </c>
      <c r="BF257" s="228">
        <f>IF(N257="snížená",J257,0)</f>
        <v>0</v>
      </c>
      <c r="BG257" s="228">
        <f>IF(N257="zákl. přenesená",J257,0)</f>
        <v>0</v>
      </c>
      <c r="BH257" s="228">
        <f>IF(N257="sníž. přenesená",J257,0)</f>
        <v>0</v>
      </c>
      <c r="BI257" s="228">
        <f>IF(N257="nulová",J257,0)</f>
        <v>0</v>
      </c>
      <c r="BJ257" s="20" t="s">
        <v>79</v>
      </c>
      <c r="BK257" s="228">
        <f>ROUND(I257*H257,2)</f>
        <v>0</v>
      </c>
      <c r="BL257" s="20" t="s">
        <v>216</v>
      </c>
      <c r="BM257" s="227" t="s">
        <v>4863</v>
      </c>
    </row>
    <row r="258" s="2" customFormat="1">
      <c r="A258" s="41"/>
      <c r="B258" s="42"/>
      <c r="C258" s="43"/>
      <c r="D258" s="229" t="s">
        <v>218</v>
      </c>
      <c r="E258" s="43"/>
      <c r="F258" s="230" t="s">
        <v>738</v>
      </c>
      <c r="G258" s="43"/>
      <c r="H258" s="43"/>
      <c r="I258" s="231"/>
      <c r="J258" s="43"/>
      <c r="K258" s="43"/>
      <c r="L258" s="47"/>
      <c r="M258" s="232"/>
      <c r="N258" s="233"/>
      <c r="O258" s="87"/>
      <c r="P258" s="87"/>
      <c r="Q258" s="87"/>
      <c r="R258" s="87"/>
      <c r="S258" s="87"/>
      <c r="T258" s="88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0" t="s">
        <v>218</v>
      </c>
      <c r="AU258" s="20" t="s">
        <v>81</v>
      </c>
    </row>
    <row r="259" s="13" customFormat="1">
      <c r="A259" s="13"/>
      <c r="B259" s="234"/>
      <c r="C259" s="235"/>
      <c r="D259" s="236" t="s">
        <v>220</v>
      </c>
      <c r="E259" s="237" t="s">
        <v>19</v>
      </c>
      <c r="F259" s="238" t="s">
        <v>268</v>
      </c>
      <c r="G259" s="235"/>
      <c r="H259" s="237" t="s">
        <v>19</v>
      </c>
      <c r="I259" s="239"/>
      <c r="J259" s="235"/>
      <c r="K259" s="235"/>
      <c r="L259" s="240"/>
      <c r="M259" s="241"/>
      <c r="N259" s="242"/>
      <c r="O259" s="242"/>
      <c r="P259" s="242"/>
      <c r="Q259" s="242"/>
      <c r="R259" s="242"/>
      <c r="S259" s="242"/>
      <c r="T259" s="24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4" t="s">
        <v>220</v>
      </c>
      <c r="AU259" s="244" t="s">
        <v>81</v>
      </c>
      <c r="AV259" s="13" t="s">
        <v>79</v>
      </c>
      <c r="AW259" s="13" t="s">
        <v>32</v>
      </c>
      <c r="AX259" s="13" t="s">
        <v>71</v>
      </c>
      <c r="AY259" s="244" t="s">
        <v>209</v>
      </c>
    </row>
    <row r="260" s="14" customFormat="1">
      <c r="A260" s="14"/>
      <c r="B260" s="245"/>
      <c r="C260" s="246"/>
      <c r="D260" s="236" t="s">
        <v>220</v>
      </c>
      <c r="E260" s="247" t="s">
        <v>19</v>
      </c>
      <c r="F260" s="248" t="s">
        <v>4864</v>
      </c>
      <c r="G260" s="246"/>
      <c r="H260" s="249">
        <v>70.299999999999997</v>
      </c>
      <c r="I260" s="250"/>
      <c r="J260" s="246"/>
      <c r="K260" s="246"/>
      <c r="L260" s="251"/>
      <c r="M260" s="252"/>
      <c r="N260" s="253"/>
      <c r="O260" s="253"/>
      <c r="P260" s="253"/>
      <c r="Q260" s="253"/>
      <c r="R260" s="253"/>
      <c r="S260" s="253"/>
      <c r="T260" s="25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5" t="s">
        <v>220</v>
      </c>
      <c r="AU260" s="255" t="s">
        <v>81</v>
      </c>
      <c r="AV260" s="14" t="s">
        <v>81</v>
      </c>
      <c r="AW260" s="14" t="s">
        <v>32</v>
      </c>
      <c r="AX260" s="14" t="s">
        <v>79</v>
      </c>
      <c r="AY260" s="255" t="s">
        <v>209</v>
      </c>
    </row>
    <row r="261" s="12" customFormat="1" ht="22.8" customHeight="1">
      <c r="A261" s="12"/>
      <c r="B261" s="200"/>
      <c r="C261" s="201"/>
      <c r="D261" s="202" t="s">
        <v>70</v>
      </c>
      <c r="E261" s="214" t="s">
        <v>216</v>
      </c>
      <c r="F261" s="214" t="s">
        <v>739</v>
      </c>
      <c r="G261" s="201"/>
      <c r="H261" s="201"/>
      <c r="I261" s="204"/>
      <c r="J261" s="215">
        <f>BK261</f>
        <v>0</v>
      </c>
      <c r="K261" s="201"/>
      <c r="L261" s="206"/>
      <c r="M261" s="207"/>
      <c r="N261" s="208"/>
      <c r="O261" s="208"/>
      <c r="P261" s="209">
        <f>SUM(P262:P266)</f>
        <v>0</v>
      </c>
      <c r="Q261" s="208"/>
      <c r="R261" s="209">
        <f>SUM(R262:R266)</f>
        <v>0</v>
      </c>
      <c r="S261" s="208"/>
      <c r="T261" s="210">
        <f>SUM(T262:T266)</f>
        <v>0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R261" s="211" t="s">
        <v>79</v>
      </c>
      <c r="AT261" s="212" t="s">
        <v>70</v>
      </c>
      <c r="AU261" s="212" t="s">
        <v>79</v>
      </c>
      <c r="AY261" s="211" t="s">
        <v>209</v>
      </c>
      <c r="BK261" s="213">
        <f>SUM(BK262:BK266)</f>
        <v>0</v>
      </c>
    </row>
    <row r="262" s="2" customFormat="1" ht="21.75" customHeight="1">
      <c r="A262" s="41"/>
      <c r="B262" s="42"/>
      <c r="C262" s="216" t="s">
        <v>435</v>
      </c>
      <c r="D262" s="216" t="s">
        <v>211</v>
      </c>
      <c r="E262" s="217" t="s">
        <v>741</v>
      </c>
      <c r="F262" s="218" t="s">
        <v>742</v>
      </c>
      <c r="G262" s="219" t="s">
        <v>362</v>
      </c>
      <c r="H262" s="220">
        <v>7</v>
      </c>
      <c r="I262" s="221"/>
      <c r="J262" s="222">
        <f>ROUND(I262*H262,2)</f>
        <v>0</v>
      </c>
      <c r="K262" s="218" t="s">
        <v>215</v>
      </c>
      <c r="L262" s="47"/>
      <c r="M262" s="223" t="s">
        <v>19</v>
      </c>
      <c r="N262" s="224" t="s">
        <v>42</v>
      </c>
      <c r="O262" s="87"/>
      <c r="P262" s="225">
        <f>O262*H262</f>
        <v>0</v>
      </c>
      <c r="Q262" s="225">
        <v>0</v>
      </c>
      <c r="R262" s="225">
        <f>Q262*H262</f>
        <v>0</v>
      </c>
      <c r="S262" s="225">
        <v>0</v>
      </c>
      <c r="T262" s="226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227" t="s">
        <v>216</v>
      </c>
      <c r="AT262" s="227" t="s">
        <v>211</v>
      </c>
      <c r="AU262" s="227" t="s">
        <v>81</v>
      </c>
      <c r="AY262" s="20" t="s">
        <v>209</v>
      </c>
      <c r="BE262" s="228">
        <f>IF(N262="základní",J262,0)</f>
        <v>0</v>
      </c>
      <c r="BF262" s="228">
        <f>IF(N262="snížená",J262,0)</f>
        <v>0</v>
      </c>
      <c r="BG262" s="228">
        <f>IF(N262="zákl. přenesená",J262,0)</f>
        <v>0</v>
      </c>
      <c r="BH262" s="228">
        <f>IF(N262="sníž. přenesená",J262,0)</f>
        <v>0</v>
      </c>
      <c r="BI262" s="228">
        <f>IF(N262="nulová",J262,0)</f>
        <v>0</v>
      </c>
      <c r="BJ262" s="20" t="s">
        <v>79</v>
      </c>
      <c r="BK262" s="228">
        <f>ROUND(I262*H262,2)</f>
        <v>0</v>
      </c>
      <c r="BL262" s="20" t="s">
        <v>216</v>
      </c>
      <c r="BM262" s="227" t="s">
        <v>4865</v>
      </c>
    </row>
    <row r="263" s="2" customFormat="1">
      <c r="A263" s="41"/>
      <c r="B263" s="42"/>
      <c r="C263" s="43"/>
      <c r="D263" s="229" t="s">
        <v>218</v>
      </c>
      <c r="E263" s="43"/>
      <c r="F263" s="230" t="s">
        <v>744</v>
      </c>
      <c r="G263" s="43"/>
      <c r="H263" s="43"/>
      <c r="I263" s="231"/>
      <c r="J263" s="43"/>
      <c r="K263" s="43"/>
      <c r="L263" s="47"/>
      <c r="M263" s="232"/>
      <c r="N263" s="233"/>
      <c r="O263" s="87"/>
      <c r="P263" s="87"/>
      <c r="Q263" s="87"/>
      <c r="R263" s="87"/>
      <c r="S263" s="87"/>
      <c r="T263" s="88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T263" s="20" t="s">
        <v>218</v>
      </c>
      <c r="AU263" s="20" t="s">
        <v>81</v>
      </c>
    </row>
    <row r="264" s="13" customFormat="1">
      <c r="A264" s="13"/>
      <c r="B264" s="234"/>
      <c r="C264" s="235"/>
      <c r="D264" s="236" t="s">
        <v>220</v>
      </c>
      <c r="E264" s="237" t="s">
        <v>19</v>
      </c>
      <c r="F264" s="238" t="s">
        <v>395</v>
      </c>
      <c r="G264" s="235"/>
      <c r="H264" s="237" t="s">
        <v>19</v>
      </c>
      <c r="I264" s="239"/>
      <c r="J264" s="235"/>
      <c r="K264" s="235"/>
      <c r="L264" s="240"/>
      <c r="M264" s="241"/>
      <c r="N264" s="242"/>
      <c r="O264" s="242"/>
      <c r="P264" s="242"/>
      <c r="Q264" s="242"/>
      <c r="R264" s="242"/>
      <c r="S264" s="242"/>
      <c r="T264" s="24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4" t="s">
        <v>220</v>
      </c>
      <c r="AU264" s="244" t="s">
        <v>81</v>
      </c>
      <c r="AV264" s="13" t="s">
        <v>79</v>
      </c>
      <c r="AW264" s="13" t="s">
        <v>32</v>
      </c>
      <c r="AX264" s="13" t="s">
        <v>71</v>
      </c>
      <c r="AY264" s="244" t="s">
        <v>209</v>
      </c>
    </row>
    <row r="265" s="13" customFormat="1">
      <c r="A265" s="13"/>
      <c r="B265" s="234"/>
      <c r="C265" s="235"/>
      <c r="D265" s="236" t="s">
        <v>220</v>
      </c>
      <c r="E265" s="237" t="s">
        <v>19</v>
      </c>
      <c r="F265" s="238" t="s">
        <v>745</v>
      </c>
      <c r="G265" s="235"/>
      <c r="H265" s="237" t="s">
        <v>19</v>
      </c>
      <c r="I265" s="239"/>
      <c r="J265" s="235"/>
      <c r="K265" s="235"/>
      <c r="L265" s="240"/>
      <c r="M265" s="241"/>
      <c r="N265" s="242"/>
      <c r="O265" s="242"/>
      <c r="P265" s="242"/>
      <c r="Q265" s="242"/>
      <c r="R265" s="242"/>
      <c r="S265" s="242"/>
      <c r="T265" s="24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4" t="s">
        <v>220</v>
      </c>
      <c r="AU265" s="244" t="s">
        <v>81</v>
      </c>
      <c r="AV265" s="13" t="s">
        <v>79</v>
      </c>
      <c r="AW265" s="13" t="s">
        <v>32</v>
      </c>
      <c r="AX265" s="13" t="s">
        <v>71</v>
      </c>
      <c r="AY265" s="244" t="s">
        <v>209</v>
      </c>
    </row>
    <row r="266" s="14" customFormat="1">
      <c r="A266" s="14"/>
      <c r="B266" s="245"/>
      <c r="C266" s="246"/>
      <c r="D266" s="236" t="s">
        <v>220</v>
      </c>
      <c r="E266" s="247" t="s">
        <v>19</v>
      </c>
      <c r="F266" s="248" t="s">
        <v>2076</v>
      </c>
      <c r="G266" s="246"/>
      <c r="H266" s="249">
        <v>7</v>
      </c>
      <c r="I266" s="250"/>
      <c r="J266" s="246"/>
      <c r="K266" s="246"/>
      <c r="L266" s="251"/>
      <c r="M266" s="252"/>
      <c r="N266" s="253"/>
      <c r="O266" s="253"/>
      <c r="P266" s="253"/>
      <c r="Q266" s="253"/>
      <c r="R266" s="253"/>
      <c r="S266" s="253"/>
      <c r="T266" s="25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5" t="s">
        <v>220</v>
      </c>
      <c r="AU266" s="255" t="s">
        <v>81</v>
      </c>
      <c r="AV266" s="14" t="s">
        <v>81</v>
      </c>
      <c r="AW266" s="14" t="s">
        <v>32</v>
      </c>
      <c r="AX266" s="14" t="s">
        <v>79</v>
      </c>
      <c r="AY266" s="255" t="s">
        <v>209</v>
      </c>
    </row>
    <row r="267" s="12" customFormat="1" ht="22.8" customHeight="1">
      <c r="A267" s="12"/>
      <c r="B267" s="200"/>
      <c r="C267" s="201"/>
      <c r="D267" s="202" t="s">
        <v>70</v>
      </c>
      <c r="E267" s="214" t="s">
        <v>236</v>
      </c>
      <c r="F267" s="214" t="s">
        <v>759</v>
      </c>
      <c r="G267" s="201"/>
      <c r="H267" s="201"/>
      <c r="I267" s="204"/>
      <c r="J267" s="215">
        <f>BK267</f>
        <v>0</v>
      </c>
      <c r="K267" s="201"/>
      <c r="L267" s="206"/>
      <c r="M267" s="207"/>
      <c r="N267" s="208"/>
      <c r="O267" s="208"/>
      <c r="P267" s="209">
        <f>SUM(P268:P298)</f>
        <v>0</v>
      </c>
      <c r="Q267" s="208"/>
      <c r="R267" s="209">
        <f>SUM(R268:R298)</f>
        <v>3.18411</v>
      </c>
      <c r="S267" s="208"/>
      <c r="T267" s="210">
        <f>SUM(T268:T298)</f>
        <v>0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211" t="s">
        <v>79</v>
      </c>
      <c r="AT267" s="212" t="s">
        <v>70</v>
      </c>
      <c r="AU267" s="212" t="s">
        <v>79</v>
      </c>
      <c r="AY267" s="211" t="s">
        <v>209</v>
      </c>
      <c r="BK267" s="213">
        <f>SUM(BK268:BK298)</f>
        <v>0</v>
      </c>
    </row>
    <row r="268" s="2" customFormat="1" ht="24.15" customHeight="1">
      <c r="A268" s="41"/>
      <c r="B268" s="42"/>
      <c r="C268" s="216" t="s">
        <v>441</v>
      </c>
      <c r="D268" s="216" t="s">
        <v>211</v>
      </c>
      <c r="E268" s="217" t="s">
        <v>761</v>
      </c>
      <c r="F268" s="218" t="s">
        <v>762</v>
      </c>
      <c r="G268" s="219" t="s">
        <v>258</v>
      </c>
      <c r="H268" s="220">
        <v>18</v>
      </c>
      <c r="I268" s="221"/>
      <c r="J268" s="222">
        <f>ROUND(I268*H268,2)</f>
        <v>0</v>
      </c>
      <c r="K268" s="218" t="s">
        <v>215</v>
      </c>
      <c r="L268" s="47"/>
      <c r="M268" s="223" t="s">
        <v>19</v>
      </c>
      <c r="N268" s="224" t="s">
        <v>42</v>
      </c>
      <c r="O268" s="87"/>
      <c r="P268" s="225">
        <f>O268*H268</f>
        <v>0</v>
      </c>
      <c r="Q268" s="225">
        <v>0</v>
      </c>
      <c r="R268" s="225">
        <f>Q268*H268</f>
        <v>0</v>
      </c>
      <c r="S268" s="225">
        <v>0</v>
      </c>
      <c r="T268" s="226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227" t="s">
        <v>216</v>
      </c>
      <c r="AT268" s="227" t="s">
        <v>211</v>
      </c>
      <c r="AU268" s="227" t="s">
        <v>81</v>
      </c>
      <c r="AY268" s="20" t="s">
        <v>209</v>
      </c>
      <c r="BE268" s="228">
        <f>IF(N268="základní",J268,0)</f>
        <v>0</v>
      </c>
      <c r="BF268" s="228">
        <f>IF(N268="snížená",J268,0)</f>
        <v>0</v>
      </c>
      <c r="BG268" s="228">
        <f>IF(N268="zákl. přenesená",J268,0)</f>
        <v>0</v>
      </c>
      <c r="BH268" s="228">
        <f>IF(N268="sníž. přenesená",J268,0)</f>
        <v>0</v>
      </c>
      <c r="BI268" s="228">
        <f>IF(N268="nulová",J268,0)</f>
        <v>0</v>
      </c>
      <c r="BJ268" s="20" t="s">
        <v>79</v>
      </c>
      <c r="BK268" s="228">
        <f>ROUND(I268*H268,2)</f>
        <v>0</v>
      </c>
      <c r="BL268" s="20" t="s">
        <v>216</v>
      </c>
      <c r="BM268" s="227" t="s">
        <v>4866</v>
      </c>
    </row>
    <row r="269" s="2" customFormat="1">
      <c r="A269" s="41"/>
      <c r="B269" s="42"/>
      <c r="C269" s="43"/>
      <c r="D269" s="229" t="s">
        <v>218</v>
      </c>
      <c r="E269" s="43"/>
      <c r="F269" s="230" t="s">
        <v>764</v>
      </c>
      <c r="G269" s="43"/>
      <c r="H269" s="43"/>
      <c r="I269" s="231"/>
      <c r="J269" s="43"/>
      <c r="K269" s="43"/>
      <c r="L269" s="47"/>
      <c r="M269" s="232"/>
      <c r="N269" s="233"/>
      <c r="O269" s="87"/>
      <c r="P269" s="87"/>
      <c r="Q269" s="87"/>
      <c r="R269" s="87"/>
      <c r="S269" s="87"/>
      <c r="T269" s="88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T269" s="20" t="s">
        <v>218</v>
      </c>
      <c r="AU269" s="20" t="s">
        <v>81</v>
      </c>
    </row>
    <row r="270" s="13" customFormat="1">
      <c r="A270" s="13"/>
      <c r="B270" s="234"/>
      <c r="C270" s="235"/>
      <c r="D270" s="236" t="s">
        <v>220</v>
      </c>
      <c r="E270" s="237" t="s">
        <v>19</v>
      </c>
      <c r="F270" s="238" t="s">
        <v>268</v>
      </c>
      <c r="G270" s="235"/>
      <c r="H270" s="237" t="s">
        <v>19</v>
      </c>
      <c r="I270" s="239"/>
      <c r="J270" s="235"/>
      <c r="K270" s="235"/>
      <c r="L270" s="240"/>
      <c r="M270" s="241"/>
      <c r="N270" s="242"/>
      <c r="O270" s="242"/>
      <c r="P270" s="242"/>
      <c r="Q270" s="242"/>
      <c r="R270" s="242"/>
      <c r="S270" s="242"/>
      <c r="T270" s="24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4" t="s">
        <v>220</v>
      </c>
      <c r="AU270" s="244" t="s">
        <v>81</v>
      </c>
      <c r="AV270" s="13" t="s">
        <v>79</v>
      </c>
      <c r="AW270" s="13" t="s">
        <v>32</v>
      </c>
      <c r="AX270" s="13" t="s">
        <v>71</v>
      </c>
      <c r="AY270" s="244" t="s">
        <v>209</v>
      </c>
    </row>
    <row r="271" s="13" customFormat="1">
      <c r="A271" s="13"/>
      <c r="B271" s="234"/>
      <c r="C271" s="235"/>
      <c r="D271" s="236" t="s">
        <v>220</v>
      </c>
      <c r="E271" s="237" t="s">
        <v>19</v>
      </c>
      <c r="F271" s="238" t="s">
        <v>278</v>
      </c>
      <c r="G271" s="235"/>
      <c r="H271" s="237" t="s">
        <v>19</v>
      </c>
      <c r="I271" s="239"/>
      <c r="J271" s="235"/>
      <c r="K271" s="235"/>
      <c r="L271" s="240"/>
      <c r="M271" s="241"/>
      <c r="N271" s="242"/>
      <c r="O271" s="242"/>
      <c r="P271" s="242"/>
      <c r="Q271" s="242"/>
      <c r="R271" s="242"/>
      <c r="S271" s="242"/>
      <c r="T271" s="24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4" t="s">
        <v>220</v>
      </c>
      <c r="AU271" s="244" t="s">
        <v>81</v>
      </c>
      <c r="AV271" s="13" t="s">
        <v>79</v>
      </c>
      <c r="AW271" s="13" t="s">
        <v>32</v>
      </c>
      <c r="AX271" s="13" t="s">
        <v>71</v>
      </c>
      <c r="AY271" s="244" t="s">
        <v>209</v>
      </c>
    </row>
    <row r="272" s="14" customFormat="1">
      <c r="A272" s="14"/>
      <c r="B272" s="245"/>
      <c r="C272" s="246"/>
      <c r="D272" s="236" t="s">
        <v>220</v>
      </c>
      <c r="E272" s="247" t="s">
        <v>19</v>
      </c>
      <c r="F272" s="248" t="s">
        <v>4791</v>
      </c>
      <c r="G272" s="246"/>
      <c r="H272" s="249">
        <v>18</v>
      </c>
      <c r="I272" s="250"/>
      <c r="J272" s="246"/>
      <c r="K272" s="246"/>
      <c r="L272" s="251"/>
      <c r="M272" s="252"/>
      <c r="N272" s="253"/>
      <c r="O272" s="253"/>
      <c r="P272" s="253"/>
      <c r="Q272" s="253"/>
      <c r="R272" s="253"/>
      <c r="S272" s="253"/>
      <c r="T272" s="25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5" t="s">
        <v>220</v>
      </c>
      <c r="AU272" s="255" t="s">
        <v>81</v>
      </c>
      <c r="AV272" s="14" t="s">
        <v>81</v>
      </c>
      <c r="AW272" s="14" t="s">
        <v>32</v>
      </c>
      <c r="AX272" s="14" t="s">
        <v>79</v>
      </c>
      <c r="AY272" s="255" t="s">
        <v>209</v>
      </c>
    </row>
    <row r="273" s="2" customFormat="1" ht="24.15" customHeight="1">
      <c r="A273" s="41"/>
      <c r="B273" s="42"/>
      <c r="C273" s="216" t="s">
        <v>448</v>
      </c>
      <c r="D273" s="216" t="s">
        <v>211</v>
      </c>
      <c r="E273" s="217" t="s">
        <v>766</v>
      </c>
      <c r="F273" s="218" t="s">
        <v>767</v>
      </c>
      <c r="G273" s="219" t="s">
        <v>258</v>
      </c>
      <c r="H273" s="220">
        <v>18</v>
      </c>
      <c r="I273" s="221"/>
      <c r="J273" s="222">
        <f>ROUND(I273*H273,2)</f>
        <v>0</v>
      </c>
      <c r="K273" s="218" t="s">
        <v>215</v>
      </c>
      <c r="L273" s="47"/>
      <c r="M273" s="223" t="s">
        <v>19</v>
      </c>
      <c r="N273" s="224" t="s">
        <v>42</v>
      </c>
      <c r="O273" s="87"/>
      <c r="P273" s="225">
        <f>O273*H273</f>
        <v>0</v>
      </c>
      <c r="Q273" s="225">
        <v>0</v>
      </c>
      <c r="R273" s="225">
        <f>Q273*H273</f>
        <v>0</v>
      </c>
      <c r="S273" s="225">
        <v>0</v>
      </c>
      <c r="T273" s="226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227" t="s">
        <v>216</v>
      </c>
      <c r="AT273" s="227" t="s">
        <v>211</v>
      </c>
      <c r="AU273" s="227" t="s">
        <v>81</v>
      </c>
      <c r="AY273" s="20" t="s">
        <v>209</v>
      </c>
      <c r="BE273" s="228">
        <f>IF(N273="základní",J273,0)</f>
        <v>0</v>
      </c>
      <c r="BF273" s="228">
        <f>IF(N273="snížená",J273,0)</f>
        <v>0</v>
      </c>
      <c r="BG273" s="228">
        <f>IF(N273="zákl. přenesená",J273,0)</f>
        <v>0</v>
      </c>
      <c r="BH273" s="228">
        <f>IF(N273="sníž. přenesená",J273,0)</f>
        <v>0</v>
      </c>
      <c r="BI273" s="228">
        <f>IF(N273="nulová",J273,0)</f>
        <v>0</v>
      </c>
      <c r="BJ273" s="20" t="s">
        <v>79</v>
      </c>
      <c r="BK273" s="228">
        <f>ROUND(I273*H273,2)</f>
        <v>0</v>
      </c>
      <c r="BL273" s="20" t="s">
        <v>216</v>
      </c>
      <c r="BM273" s="227" t="s">
        <v>4867</v>
      </c>
    </row>
    <row r="274" s="2" customFormat="1">
      <c r="A274" s="41"/>
      <c r="B274" s="42"/>
      <c r="C274" s="43"/>
      <c r="D274" s="229" t="s">
        <v>218</v>
      </c>
      <c r="E274" s="43"/>
      <c r="F274" s="230" t="s">
        <v>769</v>
      </c>
      <c r="G274" s="43"/>
      <c r="H274" s="43"/>
      <c r="I274" s="231"/>
      <c r="J274" s="43"/>
      <c r="K274" s="43"/>
      <c r="L274" s="47"/>
      <c r="M274" s="232"/>
      <c r="N274" s="233"/>
      <c r="O274" s="87"/>
      <c r="P274" s="87"/>
      <c r="Q274" s="87"/>
      <c r="R274" s="87"/>
      <c r="S274" s="87"/>
      <c r="T274" s="88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T274" s="20" t="s">
        <v>218</v>
      </c>
      <c r="AU274" s="20" t="s">
        <v>81</v>
      </c>
    </row>
    <row r="275" s="2" customFormat="1" ht="21.75" customHeight="1">
      <c r="A275" s="41"/>
      <c r="B275" s="42"/>
      <c r="C275" s="216" t="s">
        <v>453</v>
      </c>
      <c r="D275" s="216" t="s">
        <v>211</v>
      </c>
      <c r="E275" s="217" t="s">
        <v>771</v>
      </c>
      <c r="F275" s="218" t="s">
        <v>772</v>
      </c>
      <c r="G275" s="219" t="s">
        <v>258</v>
      </c>
      <c r="H275" s="220">
        <v>4.5</v>
      </c>
      <c r="I275" s="221"/>
      <c r="J275" s="222">
        <f>ROUND(I275*H275,2)</f>
        <v>0</v>
      </c>
      <c r="K275" s="218" t="s">
        <v>215</v>
      </c>
      <c r="L275" s="47"/>
      <c r="M275" s="223" t="s">
        <v>19</v>
      </c>
      <c r="N275" s="224" t="s">
        <v>42</v>
      </c>
      <c r="O275" s="87"/>
      <c r="P275" s="225">
        <f>O275*H275</f>
        <v>0</v>
      </c>
      <c r="Q275" s="225">
        <v>0</v>
      </c>
      <c r="R275" s="225">
        <f>Q275*H275</f>
        <v>0</v>
      </c>
      <c r="S275" s="225">
        <v>0</v>
      </c>
      <c r="T275" s="226">
        <f>S275*H275</f>
        <v>0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227" t="s">
        <v>216</v>
      </c>
      <c r="AT275" s="227" t="s">
        <v>211</v>
      </c>
      <c r="AU275" s="227" t="s">
        <v>81</v>
      </c>
      <c r="AY275" s="20" t="s">
        <v>209</v>
      </c>
      <c r="BE275" s="228">
        <f>IF(N275="základní",J275,0)</f>
        <v>0</v>
      </c>
      <c r="BF275" s="228">
        <f>IF(N275="snížená",J275,0)</f>
        <v>0</v>
      </c>
      <c r="BG275" s="228">
        <f>IF(N275="zákl. přenesená",J275,0)</f>
        <v>0</v>
      </c>
      <c r="BH275" s="228">
        <f>IF(N275="sníž. přenesená",J275,0)</f>
        <v>0</v>
      </c>
      <c r="BI275" s="228">
        <f>IF(N275="nulová",J275,0)</f>
        <v>0</v>
      </c>
      <c r="BJ275" s="20" t="s">
        <v>79</v>
      </c>
      <c r="BK275" s="228">
        <f>ROUND(I275*H275,2)</f>
        <v>0</v>
      </c>
      <c r="BL275" s="20" t="s">
        <v>216</v>
      </c>
      <c r="BM275" s="227" t="s">
        <v>4868</v>
      </c>
    </row>
    <row r="276" s="2" customFormat="1">
      <c r="A276" s="41"/>
      <c r="B276" s="42"/>
      <c r="C276" s="43"/>
      <c r="D276" s="229" t="s">
        <v>218</v>
      </c>
      <c r="E276" s="43"/>
      <c r="F276" s="230" t="s">
        <v>774</v>
      </c>
      <c r="G276" s="43"/>
      <c r="H276" s="43"/>
      <c r="I276" s="231"/>
      <c r="J276" s="43"/>
      <c r="K276" s="43"/>
      <c r="L276" s="47"/>
      <c r="M276" s="232"/>
      <c r="N276" s="233"/>
      <c r="O276" s="87"/>
      <c r="P276" s="87"/>
      <c r="Q276" s="87"/>
      <c r="R276" s="87"/>
      <c r="S276" s="87"/>
      <c r="T276" s="88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T276" s="20" t="s">
        <v>218</v>
      </c>
      <c r="AU276" s="20" t="s">
        <v>81</v>
      </c>
    </row>
    <row r="277" s="13" customFormat="1">
      <c r="A277" s="13"/>
      <c r="B277" s="234"/>
      <c r="C277" s="235"/>
      <c r="D277" s="236" t="s">
        <v>220</v>
      </c>
      <c r="E277" s="237" t="s">
        <v>19</v>
      </c>
      <c r="F277" s="238" t="s">
        <v>268</v>
      </c>
      <c r="G277" s="235"/>
      <c r="H277" s="237" t="s">
        <v>19</v>
      </c>
      <c r="I277" s="239"/>
      <c r="J277" s="235"/>
      <c r="K277" s="235"/>
      <c r="L277" s="240"/>
      <c r="M277" s="241"/>
      <c r="N277" s="242"/>
      <c r="O277" s="242"/>
      <c r="P277" s="242"/>
      <c r="Q277" s="242"/>
      <c r="R277" s="242"/>
      <c r="S277" s="242"/>
      <c r="T277" s="24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4" t="s">
        <v>220</v>
      </c>
      <c r="AU277" s="244" t="s">
        <v>81</v>
      </c>
      <c r="AV277" s="13" t="s">
        <v>79</v>
      </c>
      <c r="AW277" s="13" t="s">
        <v>32</v>
      </c>
      <c r="AX277" s="13" t="s">
        <v>71</v>
      </c>
      <c r="AY277" s="244" t="s">
        <v>209</v>
      </c>
    </row>
    <row r="278" s="13" customFormat="1">
      <c r="A278" s="13"/>
      <c r="B278" s="234"/>
      <c r="C278" s="235"/>
      <c r="D278" s="236" t="s">
        <v>220</v>
      </c>
      <c r="E278" s="237" t="s">
        <v>19</v>
      </c>
      <c r="F278" s="238" t="s">
        <v>269</v>
      </c>
      <c r="G278" s="235"/>
      <c r="H278" s="237" t="s">
        <v>19</v>
      </c>
      <c r="I278" s="239"/>
      <c r="J278" s="235"/>
      <c r="K278" s="235"/>
      <c r="L278" s="240"/>
      <c r="M278" s="241"/>
      <c r="N278" s="242"/>
      <c r="O278" s="242"/>
      <c r="P278" s="242"/>
      <c r="Q278" s="242"/>
      <c r="R278" s="242"/>
      <c r="S278" s="242"/>
      <c r="T278" s="24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4" t="s">
        <v>220</v>
      </c>
      <c r="AU278" s="244" t="s">
        <v>81</v>
      </c>
      <c r="AV278" s="13" t="s">
        <v>79</v>
      </c>
      <c r="AW278" s="13" t="s">
        <v>32</v>
      </c>
      <c r="AX278" s="13" t="s">
        <v>71</v>
      </c>
      <c r="AY278" s="244" t="s">
        <v>209</v>
      </c>
    </row>
    <row r="279" s="14" customFormat="1">
      <c r="A279" s="14"/>
      <c r="B279" s="245"/>
      <c r="C279" s="246"/>
      <c r="D279" s="236" t="s">
        <v>220</v>
      </c>
      <c r="E279" s="247" t="s">
        <v>19</v>
      </c>
      <c r="F279" s="248" t="s">
        <v>4869</v>
      </c>
      <c r="G279" s="246"/>
      <c r="H279" s="249">
        <v>4.5</v>
      </c>
      <c r="I279" s="250"/>
      <c r="J279" s="246"/>
      <c r="K279" s="246"/>
      <c r="L279" s="251"/>
      <c r="M279" s="252"/>
      <c r="N279" s="253"/>
      <c r="O279" s="253"/>
      <c r="P279" s="253"/>
      <c r="Q279" s="253"/>
      <c r="R279" s="253"/>
      <c r="S279" s="253"/>
      <c r="T279" s="25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5" t="s">
        <v>220</v>
      </c>
      <c r="AU279" s="255" t="s">
        <v>81</v>
      </c>
      <c r="AV279" s="14" t="s">
        <v>81</v>
      </c>
      <c r="AW279" s="14" t="s">
        <v>32</v>
      </c>
      <c r="AX279" s="14" t="s">
        <v>79</v>
      </c>
      <c r="AY279" s="255" t="s">
        <v>209</v>
      </c>
    </row>
    <row r="280" s="2" customFormat="1" ht="16.5" customHeight="1">
      <c r="A280" s="41"/>
      <c r="B280" s="42"/>
      <c r="C280" s="216" t="s">
        <v>458</v>
      </c>
      <c r="D280" s="216" t="s">
        <v>211</v>
      </c>
      <c r="E280" s="217" t="s">
        <v>776</v>
      </c>
      <c r="F280" s="218" t="s">
        <v>777</v>
      </c>
      <c r="G280" s="219" t="s">
        <v>258</v>
      </c>
      <c r="H280" s="220">
        <v>4.5</v>
      </c>
      <c r="I280" s="221"/>
      <c r="J280" s="222">
        <f>ROUND(I280*H280,2)</f>
        <v>0</v>
      </c>
      <c r="K280" s="218" t="s">
        <v>215</v>
      </c>
      <c r="L280" s="47"/>
      <c r="M280" s="223" t="s">
        <v>19</v>
      </c>
      <c r="N280" s="224" t="s">
        <v>42</v>
      </c>
      <c r="O280" s="87"/>
      <c r="P280" s="225">
        <f>O280*H280</f>
        <v>0</v>
      </c>
      <c r="Q280" s="225">
        <v>0</v>
      </c>
      <c r="R280" s="225">
        <f>Q280*H280</f>
        <v>0</v>
      </c>
      <c r="S280" s="225">
        <v>0</v>
      </c>
      <c r="T280" s="226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227" t="s">
        <v>216</v>
      </c>
      <c r="AT280" s="227" t="s">
        <v>211</v>
      </c>
      <c r="AU280" s="227" t="s">
        <v>81</v>
      </c>
      <c r="AY280" s="20" t="s">
        <v>209</v>
      </c>
      <c r="BE280" s="228">
        <f>IF(N280="základní",J280,0)</f>
        <v>0</v>
      </c>
      <c r="BF280" s="228">
        <f>IF(N280="snížená",J280,0)</f>
        <v>0</v>
      </c>
      <c r="BG280" s="228">
        <f>IF(N280="zákl. přenesená",J280,0)</f>
        <v>0</v>
      </c>
      <c r="BH280" s="228">
        <f>IF(N280="sníž. přenesená",J280,0)</f>
        <v>0</v>
      </c>
      <c r="BI280" s="228">
        <f>IF(N280="nulová",J280,0)</f>
        <v>0</v>
      </c>
      <c r="BJ280" s="20" t="s">
        <v>79</v>
      </c>
      <c r="BK280" s="228">
        <f>ROUND(I280*H280,2)</f>
        <v>0</v>
      </c>
      <c r="BL280" s="20" t="s">
        <v>216</v>
      </c>
      <c r="BM280" s="227" t="s">
        <v>4870</v>
      </c>
    </row>
    <row r="281" s="2" customFormat="1">
      <c r="A281" s="41"/>
      <c r="B281" s="42"/>
      <c r="C281" s="43"/>
      <c r="D281" s="229" t="s">
        <v>218</v>
      </c>
      <c r="E281" s="43"/>
      <c r="F281" s="230" t="s">
        <v>779</v>
      </c>
      <c r="G281" s="43"/>
      <c r="H281" s="43"/>
      <c r="I281" s="231"/>
      <c r="J281" s="43"/>
      <c r="K281" s="43"/>
      <c r="L281" s="47"/>
      <c r="M281" s="232"/>
      <c r="N281" s="233"/>
      <c r="O281" s="87"/>
      <c r="P281" s="87"/>
      <c r="Q281" s="87"/>
      <c r="R281" s="87"/>
      <c r="S281" s="87"/>
      <c r="T281" s="88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T281" s="20" t="s">
        <v>218</v>
      </c>
      <c r="AU281" s="20" t="s">
        <v>81</v>
      </c>
    </row>
    <row r="282" s="2" customFormat="1" ht="16.5" customHeight="1">
      <c r="A282" s="41"/>
      <c r="B282" s="42"/>
      <c r="C282" s="216" t="s">
        <v>463</v>
      </c>
      <c r="D282" s="216" t="s">
        <v>211</v>
      </c>
      <c r="E282" s="217" t="s">
        <v>781</v>
      </c>
      <c r="F282" s="218" t="s">
        <v>782</v>
      </c>
      <c r="G282" s="219" t="s">
        <v>258</v>
      </c>
      <c r="H282" s="220">
        <v>4.5</v>
      </c>
      <c r="I282" s="221"/>
      <c r="J282" s="222">
        <f>ROUND(I282*H282,2)</f>
        <v>0</v>
      </c>
      <c r="K282" s="218" t="s">
        <v>215</v>
      </c>
      <c r="L282" s="47"/>
      <c r="M282" s="223" t="s">
        <v>19</v>
      </c>
      <c r="N282" s="224" t="s">
        <v>42</v>
      </c>
      <c r="O282" s="87"/>
      <c r="P282" s="225">
        <f>O282*H282</f>
        <v>0</v>
      </c>
      <c r="Q282" s="225">
        <v>0</v>
      </c>
      <c r="R282" s="225">
        <f>Q282*H282</f>
        <v>0</v>
      </c>
      <c r="S282" s="225">
        <v>0</v>
      </c>
      <c r="T282" s="226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227" t="s">
        <v>216</v>
      </c>
      <c r="AT282" s="227" t="s">
        <v>211</v>
      </c>
      <c r="AU282" s="227" t="s">
        <v>81</v>
      </c>
      <c r="AY282" s="20" t="s">
        <v>209</v>
      </c>
      <c r="BE282" s="228">
        <f>IF(N282="základní",J282,0)</f>
        <v>0</v>
      </c>
      <c r="BF282" s="228">
        <f>IF(N282="snížená",J282,0)</f>
        <v>0</v>
      </c>
      <c r="BG282" s="228">
        <f>IF(N282="zákl. přenesená",J282,0)</f>
        <v>0</v>
      </c>
      <c r="BH282" s="228">
        <f>IF(N282="sníž. přenesená",J282,0)</f>
        <v>0</v>
      </c>
      <c r="BI282" s="228">
        <f>IF(N282="nulová",J282,0)</f>
        <v>0</v>
      </c>
      <c r="BJ282" s="20" t="s">
        <v>79</v>
      </c>
      <c r="BK282" s="228">
        <f>ROUND(I282*H282,2)</f>
        <v>0</v>
      </c>
      <c r="BL282" s="20" t="s">
        <v>216</v>
      </c>
      <c r="BM282" s="227" t="s">
        <v>4871</v>
      </c>
    </row>
    <row r="283" s="2" customFormat="1">
      <c r="A283" s="41"/>
      <c r="B283" s="42"/>
      <c r="C283" s="43"/>
      <c r="D283" s="229" t="s">
        <v>218</v>
      </c>
      <c r="E283" s="43"/>
      <c r="F283" s="230" t="s">
        <v>784</v>
      </c>
      <c r="G283" s="43"/>
      <c r="H283" s="43"/>
      <c r="I283" s="231"/>
      <c r="J283" s="43"/>
      <c r="K283" s="43"/>
      <c r="L283" s="47"/>
      <c r="M283" s="232"/>
      <c r="N283" s="233"/>
      <c r="O283" s="87"/>
      <c r="P283" s="87"/>
      <c r="Q283" s="87"/>
      <c r="R283" s="87"/>
      <c r="S283" s="87"/>
      <c r="T283" s="88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T283" s="20" t="s">
        <v>218</v>
      </c>
      <c r="AU283" s="20" t="s">
        <v>81</v>
      </c>
    </row>
    <row r="284" s="2" customFormat="1" ht="24.15" customHeight="1">
      <c r="A284" s="41"/>
      <c r="B284" s="42"/>
      <c r="C284" s="216" t="s">
        <v>470</v>
      </c>
      <c r="D284" s="216" t="s">
        <v>211</v>
      </c>
      <c r="E284" s="217" t="s">
        <v>786</v>
      </c>
      <c r="F284" s="218" t="s">
        <v>787</v>
      </c>
      <c r="G284" s="219" t="s">
        <v>258</v>
      </c>
      <c r="H284" s="220">
        <v>4.5</v>
      </c>
      <c r="I284" s="221"/>
      <c r="J284" s="222">
        <f>ROUND(I284*H284,2)</f>
        <v>0</v>
      </c>
      <c r="K284" s="218" t="s">
        <v>215</v>
      </c>
      <c r="L284" s="47"/>
      <c r="M284" s="223" t="s">
        <v>19</v>
      </c>
      <c r="N284" s="224" t="s">
        <v>42</v>
      </c>
      <c r="O284" s="87"/>
      <c r="P284" s="225">
        <f>O284*H284</f>
        <v>0</v>
      </c>
      <c r="Q284" s="225">
        <v>0</v>
      </c>
      <c r="R284" s="225">
        <f>Q284*H284</f>
        <v>0</v>
      </c>
      <c r="S284" s="225">
        <v>0</v>
      </c>
      <c r="T284" s="226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227" t="s">
        <v>216</v>
      </c>
      <c r="AT284" s="227" t="s">
        <v>211</v>
      </c>
      <c r="AU284" s="227" t="s">
        <v>81</v>
      </c>
      <c r="AY284" s="20" t="s">
        <v>209</v>
      </c>
      <c r="BE284" s="228">
        <f>IF(N284="základní",J284,0)</f>
        <v>0</v>
      </c>
      <c r="BF284" s="228">
        <f>IF(N284="snížená",J284,0)</f>
        <v>0</v>
      </c>
      <c r="BG284" s="228">
        <f>IF(N284="zákl. přenesená",J284,0)</f>
        <v>0</v>
      </c>
      <c r="BH284" s="228">
        <f>IF(N284="sníž. přenesená",J284,0)</f>
        <v>0</v>
      </c>
      <c r="BI284" s="228">
        <f>IF(N284="nulová",J284,0)</f>
        <v>0</v>
      </c>
      <c r="BJ284" s="20" t="s">
        <v>79</v>
      </c>
      <c r="BK284" s="228">
        <f>ROUND(I284*H284,2)</f>
        <v>0</v>
      </c>
      <c r="BL284" s="20" t="s">
        <v>216</v>
      </c>
      <c r="BM284" s="227" t="s">
        <v>4872</v>
      </c>
    </row>
    <row r="285" s="2" customFormat="1">
      <c r="A285" s="41"/>
      <c r="B285" s="42"/>
      <c r="C285" s="43"/>
      <c r="D285" s="229" t="s">
        <v>218</v>
      </c>
      <c r="E285" s="43"/>
      <c r="F285" s="230" t="s">
        <v>789</v>
      </c>
      <c r="G285" s="43"/>
      <c r="H285" s="43"/>
      <c r="I285" s="231"/>
      <c r="J285" s="43"/>
      <c r="K285" s="43"/>
      <c r="L285" s="47"/>
      <c r="M285" s="232"/>
      <c r="N285" s="233"/>
      <c r="O285" s="87"/>
      <c r="P285" s="87"/>
      <c r="Q285" s="87"/>
      <c r="R285" s="87"/>
      <c r="S285" s="87"/>
      <c r="T285" s="88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T285" s="20" t="s">
        <v>218</v>
      </c>
      <c r="AU285" s="20" t="s">
        <v>81</v>
      </c>
    </row>
    <row r="286" s="13" customFormat="1">
      <c r="A286" s="13"/>
      <c r="B286" s="234"/>
      <c r="C286" s="235"/>
      <c r="D286" s="236" t="s">
        <v>220</v>
      </c>
      <c r="E286" s="237" t="s">
        <v>19</v>
      </c>
      <c r="F286" s="238" t="s">
        <v>268</v>
      </c>
      <c r="G286" s="235"/>
      <c r="H286" s="237" t="s">
        <v>19</v>
      </c>
      <c r="I286" s="239"/>
      <c r="J286" s="235"/>
      <c r="K286" s="235"/>
      <c r="L286" s="240"/>
      <c r="M286" s="241"/>
      <c r="N286" s="242"/>
      <c r="O286" s="242"/>
      <c r="P286" s="242"/>
      <c r="Q286" s="242"/>
      <c r="R286" s="242"/>
      <c r="S286" s="242"/>
      <c r="T286" s="24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4" t="s">
        <v>220</v>
      </c>
      <c r="AU286" s="244" t="s">
        <v>81</v>
      </c>
      <c r="AV286" s="13" t="s">
        <v>79</v>
      </c>
      <c r="AW286" s="13" t="s">
        <v>32</v>
      </c>
      <c r="AX286" s="13" t="s">
        <v>71</v>
      </c>
      <c r="AY286" s="244" t="s">
        <v>209</v>
      </c>
    </row>
    <row r="287" s="13" customFormat="1">
      <c r="A287" s="13"/>
      <c r="B287" s="234"/>
      <c r="C287" s="235"/>
      <c r="D287" s="236" t="s">
        <v>220</v>
      </c>
      <c r="E287" s="237" t="s">
        <v>19</v>
      </c>
      <c r="F287" s="238" t="s">
        <v>269</v>
      </c>
      <c r="G287" s="235"/>
      <c r="H287" s="237" t="s">
        <v>19</v>
      </c>
      <c r="I287" s="239"/>
      <c r="J287" s="235"/>
      <c r="K287" s="235"/>
      <c r="L287" s="240"/>
      <c r="M287" s="241"/>
      <c r="N287" s="242"/>
      <c r="O287" s="242"/>
      <c r="P287" s="242"/>
      <c r="Q287" s="242"/>
      <c r="R287" s="242"/>
      <c r="S287" s="242"/>
      <c r="T287" s="24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4" t="s">
        <v>220</v>
      </c>
      <c r="AU287" s="244" t="s">
        <v>81</v>
      </c>
      <c r="AV287" s="13" t="s">
        <v>79</v>
      </c>
      <c r="AW287" s="13" t="s">
        <v>32</v>
      </c>
      <c r="AX287" s="13" t="s">
        <v>71</v>
      </c>
      <c r="AY287" s="244" t="s">
        <v>209</v>
      </c>
    </row>
    <row r="288" s="14" customFormat="1">
      <c r="A288" s="14"/>
      <c r="B288" s="245"/>
      <c r="C288" s="246"/>
      <c r="D288" s="236" t="s">
        <v>220</v>
      </c>
      <c r="E288" s="247" t="s">
        <v>19</v>
      </c>
      <c r="F288" s="248" t="s">
        <v>4790</v>
      </c>
      <c r="G288" s="246"/>
      <c r="H288" s="249">
        <v>4.5</v>
      </c>
      <c r="I288" s="250"/>
      <c r="J288" s="246"/>
      <c r="K288" s="246"/>
      <c r="L288" s="251"/>
      <c r="M288" s="252"/>
      <c r="N288" s="253"/>
      <c r="O288" s="253"/>
      <c r="P288" s="253"/>
      <c r="Q288" s="253"/>
      <c r="R288" s="253"/>
      <c r="S288" s="253"/>
      <c r="T288" s="25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5" t="s">
        <v>220</v>
      </c>
      <c r="AU288" s="255" t="s">
        <v>81</v>
      </c>
      <c r="AV288" s="14" t="s">
        <v>81</v>
      </c>
      <c r="AW288" s="14" t="s">
        <v>32</v>
      </c>
      <c r="AX288" s="14" t="s">
        <v>79</v>
      </c>
      <c r="AY288" s="255" t="s">
        <v>209</v>
      </c>
    </row>
    <row r="289" s="2" customFormat="1" ht="24.15" customHeight="1">
      <c r="A289" s="41"/>
      <c r="B289" s="42"/>
      <c r="C289" s="216" t="s">
        <v>475</v>
      </c>
      <c r="D289" s="216" t="s">
        <v>211</v>
      </c>
      <c r="E289" s="217" t="s">
        <v>791</v>
      </c>
      <c r="F289" s="218" t="s">
        <v>792</v>
      </c>
      <c r="G289" s="219" t="s">
        <v>258</v>
      </c>
      <c r="H289" s="220">
        <v>4.5</v>
      </c>
      <c r="I289" s="221"/>
      <c r="J289" s="222">
        <f>ROUND(I289*H289,2)</f>
        <v>0</v>
      </c>
      <c r="K289" s="218" t="s">
        <v>215</v>
      </c>
      <c r="L289" s="47"/>
      <c r="M289" s="223" t="s">
        <v>19</v>
      </c>
      <c r="N289" s="224" t="s">
        <v>42</v>
      </c>
      <c r="O289" s="87"/>
      <c r="P289" s="225">
        <f>O289*H289</f>
        <v>0</v>
      </c>
      <c r="Q289" s="225">
        <v>0</v>
      </c>
      <c r="R289" s="225">
        <f>Q289*H289</f>
        <v>0</v>
      </c>
      <c r="S289" s="225">
        <v>0</v>
      </c>
      <c r="T289" s="226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227" t="s">
        <v>216</v>
      </c>
      <c r="AT289" s="227" t="s">
        <v>211</v>
      </c>
      <c r="AU289" s="227" t="s">
        <v>81</v>
      </c>
      <c r="AY289" s="20" t="s">
        <v>209</v>
      </c>
      <c r="BE289" s="228">
        <f>IF(N289="základní",J289,0)</f>
        <v>0</v>
      </c>
      <c r="BF289" s="228">
        <f>IF(N289="snížená",J289,0)</f>
        <v>0</v>
      </c>
      <c r="BG289" s="228">
        <f>IF(N289="zákl. přenesená",J289,0)</f>
        <v>0</v>
      </c>
      <c r="BH289" s="228">
        <f>IF(N289="sníž. přenesená",J289,0)</f>
        <v>0</v>
      </c>
      <c r="BI289" s="228">
        <f>IF(N289="nulová",J289,0)</f>
        <v>0</v>
      </c>
      <c r="BJ289" s="20" t="s">
        <v>79</v>
      </c>
      <c r="BK289" s="228">
        <f>ROUND(I289*H289,2)</f>
        <v>0</v>
      </c>
      <c r="BL289" s="20" t="s">
        <v>216</v>
      </c>
      <c r="BM289" s="227" t="s">
        <v>4873</v>
      </c>
    </row>
    <row r="290" s="2" customFormat="1">
      <c r="A290" s="41"/>
      <c r="B290" s="42"/>
      <c r="C290" s="43"/>
      <c r="D290" s="229" t="s">
        <v>218</v>
      </c>
      <c r="E290" s="43"/>
      <c r="F290" s="230" t="s">
        <v>794</v>
      </c>
      <c r="G290" s="43"/>
      <c r="H290" s="43"/>
      <c r="I290" s="231"/>
      <c r="J290" s="43"/>
      <c r="K290" s="43"/>
      <c r="L290" s="47"/>
      <c r="M290" s="232"/>
      <c r="N290" s="233"/>
      <c r="O290" s="87"/>
      <c r="P290" s="87"/>
      <c r="Q290" s="87"/>
      <c r="R290" s="87"/>
      <c r="S290" s="87"/>
      <c r="T290" s="88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T290" s="20" t="s">
        <v>218</v>
      </c>
      <c r="AU290" s="20" t="s">
        <v>81</v>
      </c>
    </row>
    <row r="291" s="13" customFormat="1">
      <c r="A291" s="13"/>
      <c r="B291" s="234"/>
      <c r="C291" s="235"/>
      <c r="D291" s="236" t="s">
        <v>220</v>
      </c>
      <c r="E291" s="237" t="s">
        <v>19</v>
      </c>
      <c r="F291" s="238" t="s">
        <v>268</v>
      </c>
      <c r="G291" s="235"/>
      <c r="H291" s="237" t="s">
        <v>19</v>
      </c>
      <c r="I291" s="239"/>
      <c r="J291" s="235"/>
      <c r="K291" s="235"/>
      <c r="L291" s="240"/>
      <c r="M291" s="241"/>
      <c r="N291" s="242"/>
      <c r="O291" s="242"/>
      <c r="P291" s="242"/>
      <c r="Q291" s="242"/>
      <c r="R291" s="242"/>
      <c r="S291" s="242"/>
      <c r="T291" s="24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4" t="s">
        <v>220</v>
      </c>
      <c r="AU291" s="244" t="s">
        <v>81</v>
      </c>
      <c r="AV291" s="13" t="s">
        <v>79</v>
      </c>
      <c r="AW291" s="13" t="s">
        <v>32</v>
      </c>
      <c r="AX291" s="13" t="s">
        <v>71</v>
      </c>
      <c r="AY291" s="244" t="s">
        <v>209</v>
      </c>
    </row>
    <row r="292" s="13" customFormat="1">
      <c r="A292" s="13"/>
      <c r="B292" s="234"/>
      <c r="C292" s="235"/>
      <c r="D292" s="236" t="s">
        <v>220</v>
      </c>
      <c r="E292" s="237" t="s">
        <v>19</v>
      </c>
      <c r="F292" s="238" t="s">
        <v>269</v>
      </c>
      <c r="G292" s="235"/>
      <c r="H292" s="237" t="s">
        <v>19</v>
      </c>
      <c r="I292" s="239"/>
      <c r="J292" s="235"/>
      <c r="K292" s="235"/>
      <c r="L292" s="240"/>
      <c r="M292" s="241"/>
      <c r="N292" s="242"/>
      <c r="O292" s="242"/>
      <c r="P292" s="242"/>
      <c r="Q292" s="242"/>
      <c r="R292" s="242"/>
      <c r="S292" s="242"/>
      <c r="T292" s="24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4" t="s">
        <v>220</v>
      </c>
      <c r="AU292" s="244" t="s">
        <v>81</v>
      </c>
      <c r="AV292" s="13" t="s">
        <v>79</v>
      </c>
      <c r="AW292" s="13" t="s">
        <v>32</v>
      </c>
      <c r="AX292" s="13" t="s">
        <v>71</v>
      </c>
      <c r="AY292" s="244" t="s">
        <v>209</v>
      </c>
    </row>
    <row r="293" s="14" customFormat="1">
      <c r="A293" s="14"/>
      <c r="B293" s="245"/>
      <c r="C293" s="246"/>
      <c r="D293" s="236" t="s">
        <v>220</v>
      </c>
      <c r="E293" s="247" t="s">
        <v>19</v>
      </c>
      <c r="F293" s="248" t="s">
        <v>4790</v>
      </c>
      <c r="G293" s="246"/>
      <c r="H293" s="249">
        <v>4.5</v>
      </c>
      <c r="I293" s="250"/>
      <c r="J293" s="246"/>
      <c r="K293" s="246"/>
      <c r="L293" s="251"/>
      <c r="M293" s="252"/>
      <c r="N293" s="253"/>
      <c r="O293" s="253"/>
      <c r="P293" s="253"/>
      <c r="Q293" s="253"/>
      <c r="R293" s="253"/>
      <c r="S293" s="253"/>
      <c r="T293" s="25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5" t="s">
        <v>220</v>
      </c>
      <c r="AU293" s="255" t="s">
        <v>81</v>
      </c>
      <c r="AV293" s="14" t="s">
        <v>81</v>
      </c>
      <c r="AW293" s="14" t="s">
        <v>32</v>
      </c>
      <c r="AX293" s="14" t="s">
        <v>79</v>
      </c>
      <c r="AY293" s="255" t="s">
        <v>209</v>
      </c>
    </row>
    <row r="294" s="2" customFormat="1" ht="24.15" customHeight="1">
      <c r="A294" s="41"/>
      <c r="B294" s="42"/>
      <c r="C294" s="216" t="s">
        <v>480</v>
      </c>
      <c r="D294" s="216" t="s">
        <v>211</v>
      </c>
      <c r="E294" s="217" t="s">
        <v>796</v>
      </c>
      <c r="F294" s="218" t="s">
        <v>797</v>
      </c>
      <c r="G294" s="219" t="s">
        <v>258</v>
      </c>
      <c r="H294" s="220">
        <v>27</v>
      </c>
      <c r="I294" s="221"/>
      <c r="J294" s="222">
        <f>ROUND(I294*H294,2)</f>
        <v>0</v>
      </c>
      <c r="K294" s="218" t="s">
        <v>215</v>
      </c>
      <c r="L294" s="47"/>
      <c r="M294" s="223" t="s">
        <v>19</v>
      </c>
      <c r="N294" s="224" t="s">
        <v>42</v>
      </c>
      <c r="O294" s="87"/>
      <c r="P294" s="225">
        <f>O294*H294</f>
        <v>0</v>
      </c>
      <c r="Q294" s="225">
        <v>0.11792999999999999</v>
      </c>
      <c r="R294" s="225">
        <f>Q294*H294</f>
        <v>3.18411</v>
      </c>
      <c r="S294" s="225">
        <v>0</v>
      </c>
      <c r="T294" s="226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27" t="s">
        <v>216</v>
      </c>
      <c r="AT294" s="227" t="s">
        <v>211</v>
      </c>
      <c r="AU294" s="227" t="s">
        <v>81</v>
      </c>
      <c r="AY294" s="20" t="s">
        <v>209</v>
      </c>
      <c r="BE294" s="228">
        <f>IF(N294="základní",J294,0)</f>
        <v>0</v>
      </c>
      <c r="BF294" s="228">
        <f>IF(N294="snížená",J294,0)</f>
        <v>0</v>
      </c>
      <c r="BG294" s="228">
        <f>IF(N294="zákl. přenesená",J294,0)</f>
        <v>0</v>
      </c>
      <c r="BH294" s="228">
        <f>IF(N294="sníž. přenesená",J294,0)</f>
        <v>0</v>
      </c>
      <c r="BI294" s="228">
        <f>IF(N294="nulová",J294,0)</f>
        <v>0</v>
      </c>
      <c r="BJ294" s="20" t="s">
        <v>79</v>
      </c>
      <c r="BK294" s="228">
        <f>ROUND(I294*H294,2)</f>
        <v>0</v>
      </c>
      <c r="BL294" s="20" t="s">
        <v>216</v>
      </c>
      <c r="BM294" s="227" t="s">
        <v>4874</v>
      </c>
    </row>
    <row r="295" s="2" customFormat="1">
      <c r="A295" s="41"/>
      <c r="B295" s="42"/>
      <c r="C295" s="43"/>
      <c r="D295" s="229" t="s">
        <v>218</v>
      </c>
      <c r="E295" s="43"/>
      <c r="F295" s="230" t="s">
        <v>799</v>
      </c>
      <c r="G295" s="43"/>
      <c r="H295" s="43"/>
      <c r="I295" s="231"/>
      <c r="J295" s="43"/>
      <c r="K295" s="43"/>
      <c r="L295" s="47"/>
      <c r="M295" s="232"/>
      <c r="N295" s="233"/>
      <c r="O295" s="87"/>
      <c r="P295" s="87"/>
      <c r="Q295" s="87"/>
      <c r="R295" s="87"/>
      <c r="S295" s="87"/>
      <c r="T295" s="88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T295" s="20" t="s">
        <v>218</v>
      </c>
      <c r="AU295" s="20" t="s">
        <v>81</v>
      </c>
    </row>
    <row r="296" s="13" customFormat="1">
      <c r="A296" s="13"/>
      <c r="B296" s="234"/>
      <c r="C296" s="235"/>
      <c r="D296" s="236" t="s">
        <v>220</v>
      </c>
      <c r="E296" s="237" t="s">
        <v>19</v>
      </c>
      <c r="F296" s="238" t="s">
        <v>268</v>
      </c>
      <c r="G296" s="235"/>
      <c r="H296" s="237" t="s">
        <v>19</v>
      </c>
      <c r="I296" s="239"/>
      <c r="J296" s="235"/>
      <c r="K296" s="235"/>
      <c r="L296" s="240"/>
      <c r="M296" s="241"/>
      <c r="N296" s="242"/>
      <c r="O296" s="242"/>
      <c r="P296" s="242"/>
      <c r="Q296" s="242"/>
      <c r="R296" s="242"/>
      <c r="S296" s="242"/>
      <c r="T296" s="24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4" t="s">
        <v>220</v>
      </c>
      <c r="AU296" s="244" t="s">
        <v>81</v>
      </c>
      <c r="AV296" s="13" t="s">
        <v>79</v>
      </c>
      <c r="AW296" s="13" t="s">
        <v>32</v>
      </c>
      <c r="AX296" s="13" t="s">
        <v>71</v>
      </c>
      <c r="AY296" s="244" t="s">
        <v>209</v>
      </c>
    </row>
    <row r="297" s="13" customFormat="1">
      <c r="A297" s="13"/>
      <c r="B297" s="234"/>
      <c r="C297" s="235"/>
      <c r="D297" s="236" t="s">
        <v>220</v>
      </c>
      <c r="E297" s="237" t="s">
        <v>19</v>
      </c>
      <c r="F297" s="238" t="s">
        <v>800</v>
      </c>
      <c r="G297" s="235"/>
      <c r="H297" s="237" t="s">
        <v>19</v>
      </c>
      <c r="I297" s="239"/>
      <c r="J297" s="235"/>
      <c r="K297" s="235"/>
      <c r="L297" s="240"/>
      <c r="M297" s="241"/>
      <c r="N297" s="242"/>
      <c r="O297" s="242"/>
      <c r="P297" s="242"/>
      <c r="Q297" s="242"/>
      <c r="R297" s="242"/>
      <c r="S297" s="242"/>
      <c r="T297" s="24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4" t="s">
        <v>220</v>
      </c>
      <c r="AU297" s="244" t="s">
        <v>81</v>
      </c>
      <c r="AV297" s="13" t="s">
        <v>79</v>
      </c>
      <c r="AW297" s="13" t="s">
        <v>32</v>
      </c>
      <c r="AX297" s="13" t="s">
        <v>71</v>
      </c>
      <c r="AY297" s="244" t="s">
        <v>209</v>
      </c>
    </row>
    <row r="298" s="14" customFormat="1">
      <c r="A298" s="14"/>
      <c r="B298" s="245"/>
      <c r="C298" s="246"/>
      <c r="D298" s="236" t="s">
        <v>220</v>
      </c>
      <c r="E298" s="247" t="s">
        <v>19</v>
      </c>
      <c r="F298" s="248" t="s">
        <v>4875</v>
      </c>
      <c r="G298" s="246"/>
      <c r="H298" s="249">
        <v>27</v>
      </c>
      <c r="I298" s="250"/>
      <c r="J298" s="246"/>
      <c r="K298" s="246"/>
      <c r="L298" s="251"/>
      <c r="M298" s="252"/>
      <c r="N298" s="253"/>
      <c r="O298" s="253"/>
      <c r="P298" s="253"/>
      <c r="Q298" s="253"/>
      <c r="R298" s="253"/>
      <c r="S298" s="253"/>
      <c r="T298" s="25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55" t="s">
        <v>220</v>
      </c>
      <c r="AU298" s="255" t="s">
        <v>81</v>
      </c>
      <c r="AV298" s="14" t="s">
        <v>81</v>
      </c>
      <c r="AW298" s="14" t="s">
        <v>32</v>
      </c>
      <c r="AX298" s="14" t="s">
        <v>79</v>
      </c>
      <c r="AY298" s="255" t="s">
        <v>209</v>
      </c>
    </row>
    <row r="299" s="12" customFormat="1" ht="22.8" customHeight="1">
      <c r="A299" s="12"/>
      <c r="B299" s="200"/>
      <c r="C299" s="201"/>
      <c r="D299" s="202" t="s">
        <v>70</v>
      </c>
      <c r="E299" s="214" t="s">
        <v>250</v>
      </c>
      <c r="F299" s="214" t="s">
        <v>802</v>
      </c>
      <c r="G299" s="201"/>
      <c r="H299" s="201"/>
      <c r="I299" s="204"/>
      <c r="J299" s="215">
        <f>BK299</f>
        <v>0</v>
      </c>
      <c r="K299" s="201"/>
      <c r="L299" s="206"/>
      <c r="M299" s="207"/>
      <c r="N299" s="208"/>
      <c r="O299" s="208"/>
      <c r="P299" s="209">
        <f>SUM(P300:P336)</f>
        <v>0</v>
      </c>
      <c r="Q299" s="208"/>
      <c r="R299" s="209">
        <f>SUM(R300:R336)</f>
        <v>0.61203350000000001</v>
      </c>
      <c r="S299" s="208"/>
      <c r="T299" s="210">
        <f>SUM(T300:T336)</f>
        <v>0</v>
      </c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R299" s="211" t="s">
        <v>79</v>
      </c>
      <c r="AT299" s="212" t="s">
        <v>70</v>
      </c>
      <c r="AU299" s="212" t="s">
        <v>79</v>
      </c>
      <c r="AY299" s="211" t="s">
        <v>209</v>
      </c>
      <c r="BK299" s="213">
        <f>SUM(BK300:BK336)</f>
        <v>0</v>
      </c>
    </row>
    <row r="300" s="2" customFormat="1" ht="24.15" customHeight="1">
      <c r="A300" s="41"/>
      <c r="B300" s="42"/>
      <c r="C300" s="216" t="s">
        <v>485</v>
      </c>
      <c r="D300" s="216" t="s">
        <v>211</v>
      </c>
      <c r="E300" s="217" t="s">
        <v>831</v>
      </c>
      <c r="F300" s="218" t="s">
        <v>832</v>
      </c>
      <c r="G300" s="219" t="s">
        <v>214</v>
      </c>
      <c r="H300" s="220">
        <v>2</v>
      </c>
      <c r="I300" s="221"/>
      <c r="J300" s="222">
        <f>ROUND(I300*H300,2)</f>
        <v>0</v>
      </c>
      <c r="K300" s="218" t="s">
        <v>215</v>
      </c>
      <c r="L300" s="47"/>
      <c r="M300" s="223" t="s">
        <v>19</v>
      </c>
      <c r="N300" s="224" t="s">
        <v>42</v>
      </c>
      <c r="O300" s="87"/>
      <c r="P300" s="225">
        <f>O300*H300</f>
        <v>0</v>
      </c>
      <c r="Q300" s="225">
        <v>0.00282</v>
      </c>
      <c r="R300" s="225">
        <f>Q300*H300</f>
        <v>0.00564</v>
      </c>
      <c r="S300" s="225">
        <v>0</v>
      </c>
      <c r="T300" s="226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227" t="s">
        <v>216</v>
      </c>
      <c r="AT300" s="227" t="s">
        <v>211</v>
      </c>
      <c r="AU300" s="227" t="s">
        <v>81</v>
      </c>
      <c r="AY300" s="20" t="s">
        <v>209</v>
      </c>
      <c r="BE300" s="228">
        <f>IF(N300="základní",J300,0)</f>
        <v>0</v>
      </c>
      <c r="BF300" s="228">
        <f>IF(N300="snížená",J300,0)</f>
        <v>0</v>
      </c>
      <c r="BG300" s="228">
        <f>IF(N300="zákl. přenesená",J300,0)</f>
        <v>0</v>
      </c>
      <c r="BH300" s="228">
        <f>IF(N300="sníž. přenesená",J300,0)</f>
        <v>0</v>
      </c>
      <c r="BI300" s="228">
        <f>IF(N300="nulová",J300,0)</f>
        <v>0</v>
      </c>
      <c r="BJ300" s="20" t="s">
        <v>79</v>
      </c>
      <c r="BK300" s="228">
        <f>ROUND(I300*H300,2)</f>
        <v>0</v>
      </c>
      <c r="BL300" s="20" t="s">
        <v>216</v>
      </c>
      <c r="BM300" s="227" t="s">
        <v>4876</v>
      </c>
    </row>
    <row r="301" s="2" customFormat="1">
      <c r="A301" s="41"/>
      <c r="B301" s="42"/>
      <c r="C301" s="43"/>
      <c r="D301" s="229" t="s">
        <v>218</v>
      </c>
      <c r="E301" s="43"/>
      <c r="F301" s="230" t="s">
        <v>834</v>
      </c>
      <c r="G301" s="43"/>
      <c r="H301" s="43"/>
      <c r="I301" s="231"/>
      <c r="J301" s="43"/>
      <c r="K301" s="43"/>
      <c r="L301" s="47"/>
      <c r="M301" s="232"/>
      <c r="N301" s="233"/>
      <c r="O301" s="87"/>
      <c r="P301" s="87"/>
      <c r="Q301" s="87"/>
      <c r="R301" s="87"/>
      <c r="S301" s="87"/>
      <c r="T301" s="88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T301" s="20" t="s">
        <v>218</v>
      </c>
      <c r="AU301" s="20" t="s">
        <v>81</v>
      </c>
    </row>
    <row r="302" s="2" customFormat="1" ht="16.5" customHeight="1">
      <c r="A302" s="41"/>
      <c r="B302" s="42"/>
      <c r="C302" s="278" t="s">
        <v>490</v>
      </c>
      <c r="D302" s="278" t="s">
        <v>681</v>
      </c>
      <c r="E302" s="279" t="s">
        <v>836</v>
      </c>
      <c r="F302" s="280" t="s">
        <v>837</v>
      </c>
      <c r="G302" s="281" t="s">
        <v>214</v>
      </c>
      <c r="H302" s="282">
        <v>2</v>
      </c>
      <c r="I302" s="283"/>
      <c r="J302" s="284">
        <f>ROUND(I302*H302,2)</f>
        <v>0</v>
      </c>
      <c r="K302" s="280" t="s">
        <v>215</v>
      </c>
      <c r="L302" s="285"/>
      <c r="M302" s="286" t="s">
        <v>19</v>
      </c>
      <c r="N302" s="287" t="s">
        <v>42</v>
      </c>
      <c r="O302" s="87"/>
      <c r="P302" s="225">
        <f>O302*H302</f>
        <v>0</v>
      </c>
      <c r="Q302" s="225">
        <v>0.0054999999999999997</v>
      </c>
      <c r="R302" s="225">
        <f>Q302*H302</f>
        <v>0.010999999999999999</v>
      </c>
      <c r="S302" s="225">
        <v>0</v>
      </c>
      <c r="T302" s="226">
        <f>S302*H302</f>
        <v>0</v>
      </c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R302" s="227" t="s">
        <v>250</v>
      </c>
      <c r="AT302" s="227" t="s">
        <v>681</v>
      </c>
      <c r="AU302" s="227" t="s">
        <v>81</v>
      </c>
      <c r="AY302" s="20" t="s">
        <v>209</v>
      </c>
      <c r="BE302" s="228">
        <f>IF(N302="základní",J302,0)</f>
        <v>0</v>
      </c>
      <c r="BF302" s="228">
        <f>IF(N302="snížená",J302,0)</f>
        <v>0</v>
      </c>
      <c r="BG302" s="228">
        <f>IF(N302="zákl. přenesená",J302,0)</f>
        <v>0</v>
      </c>
      <c r="BH302" s="228">
        <f>IF(N302="sníž. přenesená",J302,0)</f>
        <v>0</v>
      </c>
      <c r="BI302" s="228">
        <f>IF(N302="nulová",J302,0)</f>
        <v>0</v>
      </c>
      <c r="BJ302" s="20" t="s">
        <v>79</v>
      </c>
      <c r="BK302" s="228">
        <f>ROUND(I302*H302,2)</f>
        <v>0</v>
      </c>
      <c r="BL302" s="20" t="s">
        <v>216</v>
      </c>
      <c r="BM302" s="227" t="s">
        <v>4877</v>
      </c>
    </row>
    <row r="303" s="2" customFormat="1" ht="24.15" customHeight="1">
      <c r="A303" s="41"/>
      <c r="B303" s="42"/>
      <c r="C303" s="216" t="s">
        <v>495</v>
      </c>
      <c r="D303" s="216" t="s">
        <v>211</v>
      </c>
      <c r="E303" s="217" t="s">
        <v>4878</v>
      </c>
      <c r="F303" s="218" t="s">
        <v>4879</v>
      </c>
      <c r="G303" s="219" t="s">
        <v>299</v>
      </c>
      <c r="H303" s="220">
        <v>70.299999999999997</v>
      </c>
      <c r="I303" s="221"/>
      <c r="J303" s="222">
        <f>ROUND(I303*H303,2)</f>
        <v>0</v>
      </c>
      <c r="K303" s="218" t="s">
        <v>215</v>
      </c>
      <c r="L303" s="47"/>
      <c r="M303" s="223" t="s">
        <v>19</v>
      </c>
      <c r="N303" s="224" t="s">
        <v>42</v>
      </c>
      <c r="O303" s="87"/>
      <c r="P303" s="225">
        <f>O303*H303</f>
        <v>0</v>
      </c>
      <c r="Q303" s="225">
        <v>0</v>
      </c>
      <c r="R303" s="225">
        <f>Q303*H303</f>
        <v>0</v>
      </c>
      <c r="S303" s="225">
        <v>0</v>
      </c>
      <c r="T303" s="226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227" t="s">
        <v>216</v>
      </c>
      <c r="AT303" s="227" t="s">
        <v>211</v>
      </c>
      <c r="AU303" s="227" t="s">
        <v>81</v>
      </c>
      <c r="AY303" s="20" t="s">
        <v>209</v>
      </c>
      <c r="BE303" s="228">
        <f>IF(N303="základní",J303,0)</f>
        <v>0</v>
      </c>
      <c r="BF303" s="228">
        <f>IF(N303="snížená",J303,0)</f>
        <v>0</v>
      </c>
      <c r="BG303" s="228">
        <f>IF(N303="zákl. přenesená",J303,0)</f>
        <v>0</v>
      </c>
      <c r="BH303" s="228">
        <f>IF(N303="sníž. přenesená",J303,0)</f>
        <v>0</v>
      </c>
      <c r="BI303" s="228">
        <f>IF(N303="nulová",J303,0)</f>
        <v>0</v>
      </c>
      <c r="BJ303" s="20" t="s">
        <v>79</v>
      </c>
      <c r="BK303" s="228">
        <f>ROUND(I303*H303,2)</f>
        <v>0</v>
      </c>
      <c r="BL303" s="20" t="s">
        <v>216</v>
      </c>
      <c r="BM303" s="227" t="s">
        <v>4880</v>
      </c>
    </row>
    <row r="304" s="2" customFormat="1">
      <c r="A304" s="41"/>
      <c r="B304" s="42"/>
      <c r="C304" s="43"/>
      <c r="D304" s="229" t="s">
        <v>218</v>
      </c>
      <c r="E304" s="43"/>
      <c r="F304" s="230" t="s">
        <v>4881</v>
      </c>
      <c r="G304" s="43"/>
      <c r="H304" s="43"/>
      <c r="I304" s="231"/>
      <c r="J304" s="43"/>
      <c r="K304" s="43"/>
      <c r="L304" s="47"/>
      <c r="M304" s="232"/>
      <c r="N304" s="233"/>
      <c r="O304" s="87"/>
      <c r="P304" s="87"/>
      <c r="Q304" s="87"/>
      <c r="R304" s="87"/>
      <c r="S304" s="87"/>
      <c r="T304" s="88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T304" s="20" t="s">
        <v>218</v>
      </c>
      <c r="AU304" s="20" t="s">
        <v>81</v>
      </c>
    </row>
    <row r="305" s="13" customFormat="1">
      <c r="A305" s="13"/>
      <c r="B305" s="234"/>
      <c r="C305" s="235"/>
      <c r="D305" s="236" t="s">
        <v>220</v>
      </c>
      <c r="E305" s="237" t="s">
        <v>19</v>
      </c>
      <c r="F305" s="238" t="s">
        <v>4822</v>
      </c>
      <c r="G305" s="235"/>
      <c r="H305" s="237" t="s">
        <v>19</v>
      </c>
      <c r="I305" s="239"/>
      <c r="J305" s="235"/>
      <c r="K305" s="235"/>
      <c r="L305" s="240"/>
      <c r="M305" s="241"/>
      <c r="N305" s="242"/>
      <c r="O305" s="242"/>
      <c r="P305" s="242"/>
      <c r="Q305" s="242"/>
      <c r="R305" s="242"/>
      <c r="S305" s="242"/>
      <c r="T305" s="24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4" t="s">
        <v>220</v>
      </c>
      <c r="AU305" s="244" t="s">
        <v>81</v>
      </c>
      <c r="AV305" s="13" t="s">
        <v>79</v>
      </c>
      <c r="AW305" s="13" t="s">
        <v>32</v>
      </c>
      <c r="AX305" s="13" t="s">
        <v>71</v>
      </c>
      <c r="AY305" s="244" t="s">
        <v>209</v>
      </c>
    </row>
    <row r="306" s="14" customFormat="1">
      <c r="A306" s="14"/>
      <c r="B306" s="245"/>
      <c r="C306" s="246"/>
      <c r="D306" s="236" t="s">
        <v>220</v>
      </c>
      <c r="E306" s="247" t="s">
        <v>19</v>
      </c>
      <c r="F306" s="248" t="s">
        <v>4864</v>
      </c>
      <c r="G306" s="246"/>
      <c r="H306" s="249">
        <v>70.299999999999997</v>
      </c>
      <c r="I306" s="250"/>
      <c r="J306" s="246"/>
      <c r="K306" s="246"/>
      <c r="L306" s="251"/>
      <c r="M306" s="252"/>
      <c r="N306" s="253"/>
      <c r="O306" s="253"/>
      <c r="P306" s="253"/>
      <c r="Q306" s="253"/>
      <c r="R306" s="253"/>
      <c r="S306" s="253"/>
      <c r="T306" s="25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5" t="s">
        <v>220</v>
      </c>
      <c r="AU306" s="255" t="s">
        <v>81</v>
      </c>
      <c r="AV306" s="14" t="s">
        <v>81</v>
      </c>
      <c r="AW306" s="14" t="s">
        <v>32</v>
      </c>
      <c r="AX306" s="14" t="s">
        <v>79</v>
      </c>
      <c r="AY306" s="255" t="s">
        <v>209</v>
      </c>
    </row>
    <row r="307" s="2" customFormat="1" ht="24.15" customHeight="1">
      <c r="A307" s="41"/>
      <c r="B307" s="42"/>
      <c r="C307" s="278" t="s">
        <v>500</v>
      </c>
      <c r="D307" s="278" t="s">
        <v>681</v>
      </c>
      <c r="E307" s="279" t="s">
        <v>4882</v>
      </c>
      <c r="F307" s="280" t="s">
        <v>4883</v>
      </c>
      <c r="G307" s="281" t="s">
        <v>299</v>
      </c>
      <c r="H307" s="282">
        <v>71.355000000000004</v>
      </c>
      <c r="I307" s="283"/>
      <c r="J307" s="284">
        <f>ROUND(I307*H307,2)</f>
        <v>0</v>
      </c>
      <c r="K307" s="280" t="s">
        <v>215</v>
      </c>
      <c r="L307" s="285"/>
      <c r="M307" s="286" t="s">
        <v>19</v>
      </c>
      <c r="N307" s="287" t="s">
        <v>42</v>
      </c>
      <c r="O307" s="87"/>
      <c r="P307" s="225">
        <f>O307*H307</f>
        <v>0</v>
      </c>
      <c r="Q307" s="225">
        <v>0.0077000000000000002</v>
      </c>
      <c r="R307" s="225">
        <f>Q307*H307</f>
        <v>0.54943350000000002</v>
      </c>
      <c r="S307" s="225">
        <v>0</v>
      </c>
      <c r="T307" s="226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227" t="s">
        <v>250</v>
      </c>
      <c r="AT307" s="227" t="s">
        <v>681</v>
      </c>
      <c r="AU307" s="227" t="s">
        <v>81</v>
      </c>
      <c r="AY307" s="20" t="s">
        <v>209</v>
      </c>
      <c r="BE307" s="228">
        <f>IF(N307="základní",J307,0)</f>
        <v>0</v>
      </c>
      <c r="BF307" s="228">
        <f>IF(N307="snížená",J307,0)</f>
        <v>0</v>
      </c>
      <c r="BG307" s="228">
        <f>IF(N307="zákl. přenesená",J307,0)</f>
        <v>0</v>
      </c>
      <c r="BH307" s="228">
        <f>IF(N307="sníž. přenesená",J307,0)</f>
        <v>0</v>
      </c>
      <c r="BI307" s="228">
        <f>IF(N307="nulová",J307,0)</f>
        <v>0</v>
      </c>
      <c r="BJ307" s="20" t="s">
        <v>79</v>
      </c>
      <c r="BK307" s="228">
        <f>ROUND(I307*H307,2)</f>
        <v>0</v>
      </c>
      <c r="BL307" s="20" t="s">
        <v>216</v>
      </c>
      <c r="BM307" s="227" t="s">
        <v>4884</v>
      </c>
    </row>
    <row r="308" s="14" customFormat="1">
      <c r="A308" s="14"/>
      <c r="B308" s="245"/>
      <c r="C308" s="246"/>
      <c r="D308" s="236" t="s">
        <v>220</v>
      </c>
      <c r="E308" s="246"/>
      <c r="F308" s="248" t="s">
        <v>4885</v>
      </c>
      <c r="G308" s="246"/>
      <c r="H308" s="249">
        <v>71.355000000000004</v>
      </c>
      <c r="I308" s="250"/>
      <c r="J308" s="246"/>
      <c r="K308" s="246"/>
      <c r="L308" s="251"/>
      <c r="M308" s="252"/>
      <c r="N308" s="253"/>
      <c r="O308" s="253"/>
      <c r="P308" s="253"/>
      <c r="Q308" s="253"/>
      <c r="R308" s="253"/>
      <c r="S308" s="253"/>
      <c r="T308" s="25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5" t="s">
        <v>220</v>
      </c>
      <c r="AU308" s="255" t="s">
        <v>81</v>
      </c>
      <c r="AV308" s="14" t="s">
        <v>81</v>
      </c>
      <c r="AW308" s="14" t="s">
        <v>4</v>
      </c>
      <c r="AX308" s="14" t="s">
        <v>79</v>
      </c>
      <c r="AY308" s="255" t="s">
        <v>209</v>
      </c>
    </row>
    <row r="309" s="2" customFormat="1" ht="24.15" customHeight="1">
      <c r="A309" s="41"/>
      <c r="B309" s="42"/>
      <c r="C309" s="216" t="s">
        <v>505</v>
      </c>
      <c r="D309" s="216" t="s">
        <v>211</v>
      </c>
      <c r="E309" s="217" t="s">
        <v>4886</v>
      </c>
      <c r="F309" s="218" t="s">
        <v>4887</v>
      </c>
      <c r="G309" s="219" t="s">
        <v>214</v>
      </c>
      <c r="H309" s="220">
        <v>11</v>
      </c>
      <c r="I309" s="221"/>
      <c r="J309" s="222">
        <f>ROUND(I309*H309,2)</f>
        <v>0</v>
      </c>
      <c r="K309" s="218" t="s">
        <v>215</v>
      </c>
      <c r="L309" s="47"/>
      <c r="M309" s="223" t="s">
        <v>19</v>
      </c>
      <c r="N309" s="224" t="s">
        <v>42</v>
      </c>
      <c r="O309" s="87"/>
      <c r="P309" s="225">
        <f>O309*H309</f>
        <v>0</v>
      </c>
      <c r="Q309" s="225">
        <v>0</v>
      </c>
      <c r="R309" s="225">
        <f>Q309*H309</f>
        <v>0</v>
      </c>
      <c r="S309" s="225">
        <v>0</v>
      </c>
      <c r="T309" s="226">
        <f>S309*H309</f>
        <v>0</v>
      </c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R309" s="227" t="s">
        <v>216</v>
      </c>
      <c r="AT309" s="227" t="s">
        <v>211</v>
      </c>
      <c r="AU309" s="227" t="s">
        <v>81</v>
      </c>
      <c r="AY309" s="20" t="s">
        <v>209</v>
      </c>
      <c r="BE309" s="228">
        <f>IF(N309="základní",J309,0)</f>
        <v>0</v>
      </c>
      <c r="BF309" s="228">
        <f>IF(N309="snížená",J309,0)</f>
        <v>0</v>
      </c>
      <c r="BG309" s="228">
        <f>IF(N309="zákl. přenesená",J309,0)</f>
        <v>0</v>
      </c>
      <c r="BH309" s="228">
        <f>IF(N309="sníž. přenesená",J309,0)</f>
        <v>0</v>
      </c>
      <c r="BI309" s="228">
        <f>IF(N309="nulová",J309,0)</f>
        <v>0</v>
      </c>
      <c r="BJ309" s="20" t="s">
        <v>79</v>
      </c>
      <c r="BK309" s="228">
        <f>ROUND(I309*H309,2)</f>
        <v>0</v>
      </c>
      <c r="BL309" s="20" t="s">
        <v>216</v>
      </c>
      <c r="BM309" s="227" t="s">
        <v>4888</v>
      </c>
    </row>
    <row r="310" s="2" customFormat="1">
      <c r="A310" s="41"/>
      <c r="B310" s="42"/>
      <c r="C310" s="43"/>
      <c r="D310" s="229" t="s">
        <v>218</v>
      </c>
      <c r="E310" s="43"/>
      <c r="F310" s="230" t="s">
        <v>4889</v>
      </c>
      <c r="G310" s="43"/>
      <c r="H310" s="43"/>
      <c r="I310" s="231"/>
      <c r="J310" s="43"/>
      <c r="K310" s="43"/>
      <c r="L310" s="47"/>
      <c r="M310" s="232"/>
      <c r="N310" s="233"/>
      <c r="O310" s="87"/>
      <c r="P310" s="87"/>
      <c r="Q310" s="87"/>
      <c r="R310" s="87"/>
      <c r="S310" s="87"/>
      <c r="T310" s="88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T310" s="20" t="s">
        <v>218</v>
      </c>
      <c r="AU310" s="20" t="s">
        <v>81</v>
      </c>
    </row>
    <row r="311" s="13" customFormat="1">
      <c r="A311" s="13"/>
      <c r="B311" s="234"/>
      <c r="C311" s="235"/>
      <c r="D311" s="236" t="s">
        <v>220</v>
      </c>
      <c r="E311" s="237" t="s">
        <v>19</v>
      </c>
      <c r="F311" s="238" t="s">
        <v>4890</v>
      </c>
      <c r="G311" s="235"/>
      <c r="H311" s="237" t="s">
        <v>19</v>
      </c>
      <c r="I311" s="239"/>
      <c r="J311" s="235"/>
      <c r="K311" s="235"/>
      <c r="L311" s="240"/>
      <c r="M311" s="241"/>
      <c r="N311" s="242"/>
      <c r="O311" s="242"/>
      <c r="P311" s="242"/>
      <c r="Q311" s="242"/>
      <c r="R311" s="242"/>
      <c r="S311" s="242"/>
      <c r="T311" s="24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4" t="s">
        <v>220</v>
      </c>
      <c r="AU311" s="244" t="s">
        <v>81</v>
      </c>
      <c r="AV311" s="13" t="s">
        <v>79</v>
      </c>
      <c r="AW311" s="13" t="s">
        <v>32</v>
      </c>
      <c r="AX311" s="13" t="s">
        <v>71</v>
      </c>
      <c r="AY311" s="244" t="s">
        <v>209</v>
      </c>
    </row>
    <row r="312" s="14" customFormat="1">
      <c r="A312" s="14"/>
      <c r="B312" s="245"/>
      <c r="C312" s="246"/>
      <c r="D312" s="236" t="s">
        <v>220</v>
      </c>
      <c r="E312" s="247" t="s">
        <v>19</v>
      </c>
      <c r="F312" s="248" t="s">
        <v>272</v>
      </c>
      <c r="G312" s="246"/>
      <c r="H312" s="249">
        <v>11</v>
      </c>
      <c r="I312" s="250"/>
      <c r="J312" s="246"/>
      <c r="K312" s="246"/>
      <c r="L312" s="251"/>
      <c r="M312" s="252"/>
      <c r="N312" s="253"/>
      <c r="O312" s="253"/>
      <c r="P312" s="253"/>
      <c r="Q312" s="253"/>
      <c r="R312" s="253"/>
      <c r="S312" s="253"/>
      <c r="T312" s="25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5" t="s">
        <v>220</v>
      </c>
      <c r="AU312" s="255" t="s">
        <v>81</v>
      </c>
      <c r="AV312" s="14" t="s">
        <v>81</v>
      </c>
      <c r="AW312" s="14" t="s">
        <v>32</v>
      </c>
      <c r="AX312" s="14" t="s">
        <v>79</v>
      </c>
      <c r="AY312" s="255" t="s">
        <v>209</v>
      </c>
    </row>
    <row r="313" s="2" customFormat="1" ht="16.5" customHeight="1">
      <c r="A313" s="41"/>
      <c r="B313" s="42"/>
      <c r="C313" s="278" t="s">
        <v>510</v>
      </c>
      <c r="D313" s="278" t="s">
        <v>681</v>
      </c>
      <c r="E313" s="279" t="s">
        <v>881</v>
      </c>
      <c r="F313" s="280" t="s">
        <v>882</v>
      </c>
      <c r="G313" s="281" t="s">
        <v>214</v>
      </c>
      <c r="H313" s="282">
        <v>11</v>
      </c>
      <c r="I313" s="283"/>
      <c r="J313" s="284">
        <f>ROUND(I313*H313,2)</f>
        <v>0</v>
      </c>
      <c r="K313" s="280" t="s">
        <v>215</v>
      </c>
      <c r="L313" s="285"/>
      <c r="M313" s="286" t="s">
        <v>19</v>
      </c>
      <c r="N313" s="287" t="s">
        <v>42</v>
      </c>
      <c r="O313" s="87"/>
      <c r="P313" s="225">
        <f>O313*H313</f>
        <v>0</v>
      </c>
      <c r="Q313" s="225">
        <v>0.00081999999999999998</v>
      </c>
      <c r="R313" s="225">
        <f>Q313*H313</f>
        <v>0.0090200000000000002</v>
      </c>
      <c r="S313" s="225">
        <v>0</v>
      </c>
      <c r="T313" s="226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227" t="s">
        <v>250</v>
      </c>
      <c r="AT313" s="227" t="s">
        <v>681</v>
      </c>
      <c r="AU313" s="227" t="s">
        <v>81</v>
      </c>
      <c r="AY313" s="20" t="s">
        <v>209</v>
      </c>
      <c r="BE313" s="228">
        <f>IF(N313="základní",J313,0)</f>
        <v>0</v>
      </c>
      <c r="BF313" s="228">
        <f>IF(N313="snížená",J313,0)</f>
        <v>0</v>
      </c>
      <c r="BG313" s="228">
        <f>IF(N313="zákl. přenesená",J313,0)</f>
        <v>0</v>
      </c>
      <c r="BH313" s="228">
        <f>IF(N313="sníž. přenesená",J313,0)</f>
        <v>0</v>
      </c>
      <c r="BI313" s="228">
        <f>IF(N313="nulová",J313,0)</f>
        <v>0</v>
      </c>
      <c r="BJ313" s="20" t="s">
        <v>79</v>
      </c>
      <c r="BK313" s="228">
        <f>ROUND(I313*H313,2)</f>
        <v>0</v>
      </c>
      <c r="BL313" s="20" t="s">
        <v>216</v>
      </c>
      <c r="BM313" s="227" t="s">
        <v>4891</v>
      </c>
    </row>
    <row r="314" s="2" customFormat="1" ht="24.15" customHeight="1">
      <c r="A314" s="41"/>
      <c r="B314" s="42"/>
      <c r="C314" s="216" t="s">
        <v>515</v>
      </c>
      <c r="D314" s="216" t="s">
        <v>211</v>
      </c>
      <c r="E314" s="217" t="s">
        <v>4886</v>
      </c>
      <c r="F314" s="218" t="s">
        <v>4887</v>
      </c>
      <c r="G314" s="219" t="s">
        <v>214</v>
      </c>
      <c r="H314" s="220">
        <v>9</v>
      </c>
      <c r="I314" s="221"/>
      <c r="J314" s="222">
        <f>ROUND(I314*H314,2)</f>
        <v>0</v>
      </c>
      <c r="K314" s="218" t="s">
        <v>215</v>
      </c>
      <c r="L314" s="47"/>
      <c r="M314" s="223" t="s">
        <v>19</v>
      </c>
      <c r="N314" s="224" t="s">
        <v>42</v>
      </c>
      <c r="O314" s="87"/>
      <c r="P314" s="225">
        <f>O314*H314</f>
        <v>0</v>
      </c>
      <c r="Q314" s="225">
        <v>0</v>
      </c>
      <c r="R314" s="225">
        <f>Q314*H314</f>
        <v>0</v>
      </c>
      <c r="S314" s="225">
        <v>0</v>
      </c>
      <c r="T314" s="226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227" t="s">
        <v>216</v>
      </c>
      <c r="AT314" s="227" t="s">
        <v>211</v>
      </c>
      <c r="AU314" s="227" t="s">
        <v>81</v>
      </c>
      <c r="AY314" s="20" t="s">
        <v>209</v>
      </c>
      <c r="BE314" s="228">
        <f>IF(N314="základní",J314,0)</f>
        <v>0</v>
      </c>
      <c r="BF314" s="228">
        <f>IF(N314="snížená",J314,0)</f>
        <v>0</v>
      </c>
      <c r="BG314" s="228">
        <f>IF(N314="zákl. přenesená",J314,0)</f>
        <v>0</v>
      </c>
      <c r="BH314" s="228">
        <f>IF(N314="sníž. přenesená",J314,0)</f>
        <v>0</v>
      </c>
      <c r="BI314" s="228">
        <f>IF(N314="nulová",J314,0)</f>
        <v>0</v>
      </c>
      <c r="BJ314" s="20" t="s">
        <v>79</v>
      </c>
      <c r="BK314" s="228">
        <f>ROUND(I314*H314,2)</f>
        <v>0</v>
      </c>
      <c r="BL314" s="20" t="s">
        <v>216</v>
      </c>
      <c r="BM314" s="227" t="s">
        <v>4892</v>
      </c>
    </row>
    <row r="315" s="2" customFormat="1">
      <c r="A315" s="41"/>
      <c r="B315" s="42"/>
      <c r="C315" s="43"/>
      <c r="D315" s="229" t="s">
        <v>218</v>
      </c>
      <c r="E315" s="43"/>
      <c r="F315" s="230" t="s">
        <v>4889</v>
      </c>
      <c r="G315" s="43"/>
      <c r="H315" s="43"/>
      <c r="I315" s="231"/>
      <c r="J315" s="43"/>
      <c r="K315" s="43"/>
      <c r="L315" s="47"/>
      <c r="M315" s="232"/>
      <c r="N315" s="233"/>
      <c r="O315" s="87"/>
      <c r="P315" s="87"/>
      <c r="Q315" s="87"/>
      <c r="R315" s="87"/>
      <c r="S315" s="87"/>
      <c r="T315" s="88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T315" s="20" t="s">
        <v>218</v>
      </c>
      <c r="AU315" s="20" t="s">
        <v>81</v>
      </c>
    </row>
    <row r="316" s="2" customFormat="1" ht="16.5" customHeight="1">
      <c r="A316" s="41"/>
      <c r="B316" s="42"/>
      <c r="C316" s="278" t="s">
        <v>520</v>
      </c>
      <c r="D316" s="278" t="s">
        <v>681</v>
      </c>
      <c r="E316" s="279" t="s">
        <v>906</v>
      </c>
      <c r="F316" s="280" t="s">
        <v>907</v>
      </c>
      <c r="G316" s="281" t="s">
        <v>214</v>
      </c>
      <c r="H316" s="282">
        <v>2</v>
      </c>
      <c r="I316" s="283"/>
      <c r="J316" s="284">
        <f>ROUND(I316*H316,2)</f>
        <v>0</v>
      </c>
      <c r="K316" s="280" t="s">
        <v>215</v>
      </c>
      <c r="L316" s="285"/>
      <c r="M316" s="286" t="s">
        <v>19</v>
      </c>
      <c r="N316" s="287" t="s">
        <v>42</v>
      </c>
      <c r="O316" s="87"/>
      <c r="P316" s="225">
        <f>O316*H316</f>
        <v>0</v>
      </c>
      <c r="Q316" s="225">
        <v>0.00172</v>
      </c>
      <c r="R316" s="225">
        <f>Q316*H316</f>
        <v>0.0034399999999999999</v>
      </c>
      <c r="S316" s="225">
        <v>0</v>
      </c>
      <c r="T316" s="226">
        <f>S316*H316</f>
        <v>0</v>
      </c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R316" s="227" t="s">
        <v>250</v>
      </c>
      <c r="AT316" s="227" t="s">
        <v>681</v>
      </c>
      <c r="AU316" s="227" t="s">
        <v>81</v>
      </c>
      <c r="AY316" s="20" t="s">
        <v>209</v>
      </c>
      <c r="BE316" s="228">
        <f>IF(N316="základní",J316,0)</f>
        <v>0</v>
      </c>
      <c r="BF316" s="228">
        <f>IF(N316="snížená",J316,0)</f>
        <v>0</v>
      </c>
      <c r="BG316" s="228">
        <f>IF(N316="zákl. přenesená",J316,0)</f>
        <v>0</v>
      </c>
      <c r="BH316" s="228">
        <f>IF(N316="sníž. přenesená",J316,0)</f>
        <v>0</v>
      </c>
      <c r="BI316" s="228">
        <f>IF(N316="nulová",J316,0)</f>
        <v>0</v>
      </c>
      <c r="BJ316" s="20" t="s">
        <v>79</v>
      </c>
      <c r="BK316" s="228">
        <f>ROUND(I316*H316,2)</f>
        <v>0</v>
      </c>
      <c r="BL316" s="20" t="s">
        <v>216</v>
      </c>
      <c r="BM316" s="227" t="s">
        <v>4893</v>
      </c>
    </row>
    <row r="317" s="13" customFormat="1">
      <c r="A317" s="13"/>
      <c r="B317" s="234"/>
      <c r="C317" s="235"/>
      <c r="D317" s="236" t="s">
        <v>220</v>
      </c>
      <c r="E317" s="237" t="s">
        <v>19</v>
      </c>
      <c r="F317" s="238" t="s">
        <v>4890</v>
      </c>
      <c r="G317" s="235"/>
      <c r="H317" s="237" t="s">
        <v>19</v>
      </c>
      <c r="I317" s="239"/>
      <c r="J317" s="235"/>
      <c r="K317" s="235"/>
      <c r="L317" s="240"/>
      <c r="M317" s="241"/>
      <c r="N317" s="242"/>
      <c r="O317" s="242"/>
      <c r="P317" s="242"/>
      <c r="Q317" s="242"/>
      <c r="R317" s="242"/>
      <c r="S317" s="242"/>
      <c r="T317" s="24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4" t="s">
        <v>220</v>
      </c>
      <c r="AU317" s="244" t="s">
        <v>81</v>
      </c>
      <c r="AV317" s="13" t="s">
        <v>79</v>
      </c>
      <c r="AW317" s="13" t="s">
        <v>32</v>
      </c>
      <c r="AX317" s="13" t="s">
        <v>71</v>
      </c>
      <c r="AY317" s="244" t="s">
        <v>209</v>
      </c>
    </row>
    <row r="318" s="14" customFormat="1">
      <c r="A318" s="14"/>
      <c r="B318" s="245"/>
      <c r="C318" s="246"/>
      <c r="D318" s="236" t="s">
        <v>220</v>
      </c>
      <c r="E318" s="247" t="s">
        <v>19</v>
      </c>
      <c r="F318" s="248" t="s">
        <v>81</v>
      </c>
      <c r="G318" s="246"/>
      <c r="H318" s="249">
        <v>2</v>
      </c>
      <c r="I318" s="250"/>
      <c r="J318" s="246"/>
      <c r="K318" s="246"/>
      <c r="L318" s="251"/>
      <c r="M318" s="252"/>
      <c r="N318" s="253"/>
      <c r="O318" s="253"/>
      <c r="P318" s="253"/>
      <c r="Q318" s="253"/>
      <c r="R318" s="253"/>
      <c r="S318" s="253"/>
      <c r="T318" s="25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5" t="s">
        <v>220</v>
      </c>
      <c r="AU318" s="255" t="s">
        <v>81</v>
      </c>
      <c r="AV318" s="14" t="s">
        <v>81</v>
      </c>
      <c r="AW318" s="14" t="s">
        <v>32</v>
      </c>
      <c r="AX318" s="14" t="s">
        <v>79</v>
      </c>
      <c r="AY318" s="255" t="s">
        <v>209</v>
      </c>
    </row>
    <row r="319" s="2" customFormat="1" ht="16.5" customHeight="1">
      <c r="A319" s="41"/>
      <c r="B319" s="42"/>
      <c r="C319" s="278" t="s">
        <v>525</v>
      </c>
      <c r="D319" s="278" t="s">
        <v>681</v>
      </c>
      <c r="E319" s="279" t="s">
        <v>910</v>
      </c>
      <c r="F319" s="280" t="s">
        <v>1374</v>
      </c>
      <c r="G319" s="281" t="s">
        <v>214</v>
      </c>
      <c r="H319" s="282">
        <v>2</v>
      </c>
      <c r="I319" s="283"/>
      <c r="J319" s="284">
        <f>ROUND(I319*H319,2)</f>
        <v>0</v>
      </c>
      <c r="K319" s="280" t="s">
        <v>19</v>
      </c>
      <c r="L319" s="285"/>
      <c r="M319" s="286" t="s">
        <v>19</v>
      </c>
      <c r="N319" s="287" t="s">
        <v>42</v>
      </c>
      <c r="O319" s="87"/>
      <c r="P319" s="225">
        <f>O319*H319</f>
        <v>0</v>
      </c>
      <c r="Q319" s="225">
        <v>0</v>
      </c>
      <c r="R319" s="225">
        <f>Q319*H319</f>
        <v>0</v>
      </c>
      <c r="S319" s="225">
        <v>0</v>
      </c>
      <c r="T319" s="226">
        <f>S319*H319</f>
        <v>0</v>
      </c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R319" s="227" t="s">
        <v>250</v>
      </c>
      <c r="AT319" s="227" t="s">
        <v>681</v>
      </c>
      <c r="AU319" s="227" t="s">
        <v>81</v>
      </c>
      <c r="AY319" s="20" t="s">
        <v>209</v>
      </c>
      <c r="BE319" s="228">
        <f>IF(N319="základní",J319,0)</f>
        <v>0</v>
      </c>
      <c r="BF319" s="228">
        <f>IF(N319="snížená",J319,0)</f>
        <v>0</v>
      </c>
      <c r="BG319" s="228">
        <f>IF(N319="zákl. přenesená",J319,0)</f>
        <v>0</v>
      </c>
      <c r="BH319" s="228">
        <f>IF(N319="sníž. přenesená",J319,0)</f>
        <v>0</v>
      </c>
      <c r="BI319" s="228">
        <f>IF(N319="nulová",J319,0)</f>
        <v>0</v>
      </c>
      <c r="BJ319" s="20" t="s">
        <v>79</v>
      </c>
      <c r="BK319" s="228">
        <f>ROUND(I319*H319,2)</f>
        <v>0</v>
      </c>
      <c r="BL319" s="20" t="s">
        <v>216</v>
      </c>
      <c r="BM319" s="227" t="s">
        <v>4894</v>
      </c>
    </row>
    <row r="320" s="2" customFormat="1" ht="16.5" customHeight="1">
      <c r="A320" s="41"/>
      <c r="B320" s="42"/>
      <c r="C320" s="278" t="s">
        <v>530</v>
      </c>
      <c r="D320" s="278" t="s">
        <v>681</v>
      </c>
      <c r="E320" s="279" t="s">
        <v>890</v>
      </c>
      <c r="F320" s="280" t="s">
        <v>4895</v>
      </c>
      <c r="G320" s="281" t="s">
        <v>214</v>
      </c>
      <c r="H320" s="282">
        <v>2</v>
      </c>
      <c r="I320" s="283"/>
      <c r="J320" s="284">
        <f>ROUND(I320*H320,2)</f>
        <v>0</v>
      </c>
      <c r="K320" s="280" t="s">
        <v>19</v>
      </c>
      <c r="L320" s="285"/>
      <c r="M320" s="286" t="s">
        <v>19</v>
      </c>
      <c r="N320" s="287" t="s">
        <v>42</v>
      </c>
      <c r="O320" s="87"/>
      <c r="P320" s="225">
        <f>O320*H320</f>
        <v>0</v>
      </c>
      <c r="Q320" s="225">
        <v>0.0067000000000000002</v>
      </c>
      <c r="R320" s="225">
        <f>Q320*H320</f>
        <v>0.013400000000000001</v>
      </c>
      <c r="S320" s="225">
        <v>0</v>
      </c>
      <c r="T320" s="226">
        <f>S320*H320</f>
        <v>0</v>
      </c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R320" s="227" t="s">
        <v>250</v>
      </c>
      <c r="AT320" s="227" t="s">
        <v>681</v>
      </c>
      <c r="AU320" s="227" t="s">
        <v>81</v>
      </c>
      <c r="AY320" s="20" t="s">
        <v>209</v>
      </c>
      <c r="BE320" s="228">
        <f>IF(N320="základní",J320,0)</f>
        <v>0</v>
      </c>
      <c r="BF320" s="228">
        <f>IF(N320="snížená",J320,0)</f>
        <v>0</v>
      </c>
      <c r="BG320" s="228">
        <f>IF(N320="zákl. přenesená",J320,0)</f>
        <v>0</v>
      </c>
      <c r="BH320" s="228">
        <f>IF(N320="sníž. přenesená",J320,0)</f>
        <v>0</v>
      </c>
      <c r="BI320" s="228">
        <f>IF(N320="nulová",J320,0)</f>
        <v>0</v>
      </c>
      <c r="BJ320" s="20" t="s">
        <v>79</v>
      </c>
      <c r="BK320" s="228">
        <f>ROUND(I320*H320,2)</f>
        <v>0</v>
      </c>
      <c r="BL320" s="20" t="s">
        <v>216</v>
      </c>
      <c r="BM320" s="227" t="s">
        <v>4896</v>
      </c>
    </row>
    <row r="321" s="13" customFormat="1">
      <c r="A321" s="13"/>
      <c r="B321" s="234"/>
      <c r="C321" s="235"/>
      <c r="D321" s="236" t="s">
        <v>220</v>
      </c>
      <c r="E321" s="237" t="s">
        <v>19</v>
      </c>
      <c r="F321" s="238" t="s">
        <v>4890</v>
      </c>
      <c r="G321" s="235"/>
      <c r="H321" s="237" t="s">
        <v>19</v>
      </c>
      <c r="I321" s="239"/>
      <c r="J321" s="235"/>
      <c r="K321" s="235"/>
      <c r="L321" s="240"/>
      <c r="M321" s="241"/>
      <c r="N321" s="242"/>
      <c r="O321" s="242"/>
      <c r="P321" s="242"/>
      <c r="Q321" s="242"/>
      <c r="R321" s="242"/>
      <c r="S321" s="242"/>
      <c r="T321" s="24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4" t="s">
        <v>220</v>
      </c>
      <c r="AU321" s="244" t="s">
        <v>81</v>
      </c>
      <c r="AV321" s="13" t="s">
        <v>79</v>
      </c>
      <c r="AW321" s="13" t="s">
        <v>32</v>
      </c>
      <c r="AX321" s="13" t="s">
        <v>71</v>
      </c>
      <c r="AY321" s="244" t="s">
        <v>209</v>
      </c>
    </row>
    <row r="322" s="14" customFormat="1">
      <c r="A322" s="14"/>
      <c r="B322" s="245"/>
      <c r="C322" s="246"/>
      <c r="D322" s="236" t="s">
        <v>220</v>
      </c>
      <c r="E322" s="247" t="s">
        <v>19</v>
      </c>
      <c r="F322" s="248" t="s">
        <v>81</v>
      </c>
      <c r="G322" s="246"/>
      <c r="H322" s="249">
        <v>2</v>
      </c>
      <c r="I322" s="250"/>
      <c r="J322" s="246"/>
      <c r="K322" s="246"/>
      <c r="L322" s="251"/>
      <c r="M322" s="252"/>
      <c r="N322" s="253"/>
      <c r="O322" s="253"/>
      <c r="P322" s="253"/>
      <c r="Q322" s="253"/>
      <c r="R322" s="253"/>
      <c r="S322" s="253"/>
      <c r="T322" s="25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5" t="s">
        <v>220</v>
      </c>
      <c r="AU322" s="255" t="s">
        <v>81</v>
      </c>
      <c r="AV322" s="14" t="s">
        <v>81</v>
      </c>
      <c r="AW322" s="14" t="s">
        <v>32</v>
      </c>
      <c r="AX322" s="14" t="s">
        <v>79</v>
      </c>
      <c r="AY322" s="255" t="s">
        <v>209</v>
      </c>
    </row>
    <row r="323" s="2" customFormat="1" ht="16.5" customHeight="1">
      <c r="A323" s="41"/>
      <c r="B323" s="42"/>
      <c r="C323" s="278" t="s">
        <v>535</v>
      </c>
      <c r="D323" s="278" t="s">
        <v>681</v>
      </c>
      <c r="E323" s="279" t="s">
        <v>894</v>
      </c>
      <c r="F323" s="280" t="s">
        <v>4897</v>
      </c>
      <c r="G323" s="281" t="s">
        <v>214</v>
      </c>
      <c r="H323" s="282">
        <v>1</v>
      </c>
      <c r="I323" s="283"/>
      <c r="J323" s="284">
        <f>ROUND(I323*H323,2)</f>
        <v>0</v>
      </c>
      <c r="K323" s="280" t="s">
        <v>19</v>
      </c>
      <c r="L323" s="285"/>
      <c r="M323" s="286" t="s">
        <v>19</v>
      </c>
      <c r="N323" s="287" t="s">
        <v>42</v>
      </c>
      <c r="O323" s="87"/>
      <c r="P323" s="225">
        <f>O323*H323</f>
        <v>0</v>
      </c>
      <c r="Q323" s="225">
        <v>0.0067000000000000002</v>
      </c>
      <c r="R323" s="225">
        <f>Q323*H323</f>
        <v>0.0067000000000000002</v>
      </c>
      <c r="S323" s="225">
        <v>0</v>
      </c>
      <c r="T323" s="226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227" t="s">
        <v>250</v>
      </c>
      <c r="AT323" s="227" t="s">
        <v>681</v>
      </c>
      <c r="AU323" s="227" t="s">
        <v>81</v>
      </c>
      <c r="AY323" s="20" t="s">
        <v>209</v>
      </c>
      <c r="BE323" s="228">
        <f>IF(N323="základní",J323,0)</f>
        <v>0</v>
      </c>
      <c r="BF323" s="228">
        <f>IF(N323="snížená",J323,0)</f>
        <v>0</v>
      </c>
      <c r="BG323" s="228">
        <f>IF(N323="zákl. přenesená",J323,0)</f>
        <v>0</v>
      </c>
      <c r="BH323" s="228">
        <f>IF(N323="sníž. přenesená",J323,0)</f>
        <v>0</v>
      </c>
      <c r="BI323" s="228">
        <f>IF(N323="nulová",J323,0)</f>
        <v>0</v>
      </c>
      <c r="BJ323" s="20" t="s">
        <v>79</v>
      </c>
      <c r="BK323" s="228">
        <f>ROUND(I323*H323,2)</f>
        <v>0</v>
      </c>
      <c r="BL323" s="20" t="s">
        <v>216</v>
      </c>
      <c r="BM323" s="227" t="s">
        <v>4898</v>
      </c>
    </row>
    <row r="324" s="13" customFormat="1">
      <c r="A324" s="13"/>
      <c r="B324" s="234"/>
      <c r="C324" s="235"/>
      <c r="D324" s="236" t="s">
        <v>220</v>
      </c>
      <c r="E324" s="237" t="s">
        <v>19</v>
      </c>
      <c r="F324" s="238" t="s">
        <v>4890</v>
      </c>
      <c r="G324" s="235"/>
      <c r="H324" s="237" t="s">
        <v>19</v>
      </c>
      <c r="I324" s="239"/>
      <c r="J324" s="235"/>
      <c r="K324" s="235"/>
      <c r="L324" s="240"/>
      <c r="M324" s="241"/>
      <c r="N324" s="242"/>
      <c r="O324" s="242"/>
      <c r="P324" s="242"/>
      <c r="Q324" s="242"/>
      <c r="R324" s="242"/>
      <c r="S324" s="242"/>
      <c r="T324" s="24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4" t="s">
        <v>220</v>
      </c>
      <c r="AU324" s="244" t="s">
        <v>81</v>
      </c>
      <c r="AV324" s="13" t="s">
        <v>79</v>
      </c>
      <c r="AW324" s="13" t="s">
        <v>32</v>
      </c>
      <c r="AX324" s="13" t="s">
        <v>71</v>
      </c>
      <c r="AY324" s="244" t="s">
        <v>209</v>
      </c>
    </row>
    <row r="325" s="14" customFormat="1">
      <c r="A325" s="14"/>
      <c r="B325" s="245"/>
      <c r="C325" s="246"/>
      <c r="D325" s="236" t="s">
        <v>220</v>
      </c>
      <c r="E325" s="247" t="s">
        <v>19</v>
      </c>
      <c r="F325" s="248" t="s">
        <v>79</v>
      </c>
      <c r="G325" s="246"/>
      <c r="H325" s="249">
        <v>1</v>
      </c>
      <c r="I325" s="250"/>
      <c r="J325" s="246"/>
      <c r="K325" s="246"/>
      <c r="L325" s="251"/>
      <c r="M325" s="252"/>
      <c r="N325" s="253"/>
      <c r="O325" s="253"/>
      <c r="P325" s="253"/>
      <c r="Q325" s="253"/>
      <c r="R325" s="253"/>
      <c r="S325" s="253"/>
      <c r="T325" s="25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5" t="s">
        <v>220</v>
      </c>
      <c r="AU325" s="255" t="s">
        <v>81</v>
      </c>
      <c r="AV325" s="14" t="s">
        <v>81</v>
      </c>
      <c r="AW325" s="14" t="s">
        <v>32</v>
      </c>
      <c r="AX325" s="14" t="s">
        <v>79</v>
      </c>
      <c r="AY325" s="255" t="s">
        <v>209</v>
      </c>
    </row>
    <row r="326" s="2" customFormat="1" ht="16.5" customHeight="1">
      <c r="A326" s="41"/>
      <c r="B326" s="42"/>
      <c r="C326" s="278" t="s">
        <v>541</v>
      </c>
      <c r="D326" s="278" t="s">
        <v>681</v>
      </c>
      <c r="E326" s="279" t="s">
        <v>902</v>
      </c>
      <c r="F326" s="280" t="s">
        <v>903</v>
      </c>
      <c r="G326" s="281" t="s">
        <v>214</v>
      </c>
      <c r="H326" s="282">
        <v>2</v>
      </c>
      <c r="I326" s="283"/>
      <c r="J326" s="284">
        <f>ROUND(I326*H326,2)</f>
        <v>0</v>
      </c>
      <c r="K326" s="280" t="s">
        <v>215</v>
      </c>
      <c r="L326" s="285"/>
      <c r="M326" s="286" t="s">
        <v>19</v>
      </c>
      <c r="N326" s="287" t="s">
        <v>42</v>
      </c>
      <c r="O326" s="87"/>
      <c r="P326" s="225">
        <f>O326*H326</f>
        <v>0</v>
      </c>
      <c r="Q326" s="225">
        <v>0.0067000000000000002</v>
      </c>
      <c r="R326" s="225">
        <f>Q326*H326</f>
        <v>0.013400000000000001</v>
      </c>
      <c r="S326" s="225">
        <v>0</v>
      </c>
      <c r="T326" s="226">
        <f>S326*H326</f>
        <v>0</v>
      </c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227" t="s">
        <v>250</v>
      </c>
      <c r="AT326" s="227" t="s">
        <v>681</v>
      </c>
      <c r="AU326" s="227" t="s">
        <v>81</v>
      </c>
      <c r="AY326" s="20" t="s">
        <v>209</v>
      </c>
      <c r="BE326" s="228">
        <f>IF(N326="základní",J326,0)</f>
        <v>0</v>
      </c>
      <c r="BF326" s="228">
        <f>IF(N326="snížená",J326,0)</f>
        <v>0</v>
      </c>
      <c r="BG326" s="228">
        <f>IF(N326="zákl. přenesená",J326,0)</f>
        <v>0</v>
      </c>
      <c r="BH326" s="228">
        <f>IF(N326="sníž. přenesená",J326,0)</f>
        <v>0</v>
      </c>
      <c r="BI326" s="228">
        <f>IF(N326="nulová",J326,0)</f>
        <v>0</v>
      </c>
      <c r="BJ326" s="20" t="s">
        <v>79</v>
      </c>
      <c r="BK326" s="228">
        <f>ROUND(I326*H326,2)</f>
        <v>0</v>
      </c>
      <c r="BL326" s="20" t="s">
        <v>216</v>
      </c>
      <c r="BM326" s="227" t="s">
        <v>4899</v>
      </c>
    </row>
    <row r="327" s="13" customFormat="1">
      <c r="A327" s="13"/>
      <c r="B327" s="234"/>
      <c r="C327" s="235"/>
      <c r="D327" s="236" t="s">
        <v>220</v>
      </c>
      <c r="E327" s="237" t="s">
        <v>19</v>
      </c>
      <c r="F327" s="238" t="s">
        <v>4890</v>
      </c>
      <c r="G327" s="235"/>
      <c r="H327" s="237" t="s">
        <v>19</v>
      </c>
      <c r="I327" s="239"/>
      <c r="J327" s="235"/>
      <c r="K327" s="235"/>
      <c r="L327" s="240"/>
      <c r="M327" s="241"/>
      <c r="N327" s="242"/>
      <c r="O327" s="242"/>
      <c r="P327" s="242"/>
      <c r="Q327" s="242"/>
      <c r="R327" s="242"/>
      <c r="S327" s="242"/>
      <c r="T327" s="24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4" t="s">
        <v>220</v>
      </c>
      <c r="AU327" s="244" t="s">
        <v>81</v>
      </c>
      <c r="AV327" s="13" t="s">
        <v>79</v>
      </c>
      <c r="AW327" s="13" t="s">
        <v>32</v>
      </c>
      <c r="AX327" s="13" t="s">
        <v>71</v>
      </c>
      <c r="AY327" s="244" t="s">
        <v>209</v>
      </c>
    </row>
    <row r="328" s="14" customFormat="1">
      <c r="A328" s="14"/>
      <c r="B328" s="245"/>
      <c r="C328" s="246"/>
      <c r="D328" s="236" t="s">
        <v>220</v>
      </c>
      <c r="E328" s="247" t="s">
        <v>19</v>
      </c>
      <c r="F328" s="248" t="s">
        <v>81</v>
      </c>
      <c r="G328" s="246"/>
      <c r="H328" s="249">
        <v>2</v>
      </c>
      <c r="I328" s="250"/>
      <c r="J328" s="246"/>
      <c r="K328" s="246"/>
      <c r="L328" s="251"/>
      <c r="M328" s="252"/>
      <c r="N328" s="253"/>
      <c r="O328" s="253"/>
      <c r="P328" s="253"/>
      <c r="Q328" s="253"/>
      <c r="R328" s="253"/>
      <c r="S328" s="253"/>
      <c r="T328" s="25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5" t="s">
        <v>220</v>
      </c>
      <c r="AU328" s="255" t="s">
        <v>81</v>
      </c>
      <c r="AV328" s="14" t="s">
        <v>81</v>
      </c>
      <c r="AW328" s="14" t="s">
        <v>32</v>
      </c>
      <c r="AX328" s="14" t="s">
        <v>79</v>
      </c>
      <c r="AY328" s="255" t="s">
        <v>209</v>
      </c>
    </row>
    <row r="329" s="2" customFormat="1" ht="21.75" customHeight="1">
      <c r="A329" s="41"/>
      <c r="B329" s="42"/>
      <c r="C329" s="216" t="s">
        <v>547</v>
      </c>
      <c r="D329" s="216" t="s">
        <v>211</v>
      </c>
      <c r="E329" s="217" t="s">
        <v>4900</v>
      </c>
      <c r="F329" s="218" t="s">
        <v>4901</v>
      </c>
      <c r="G329" s="219" t="s">
        <v>299</v>
      </c>
      <c r="H329" s="220">
        <v>16</v>
      </c>
      <c r="I329" s="221"/>
      <c r="J329" s="222">
        <f>ROUND(I329*H329,2)</f>
        <v>0</v>
      </c>
      <c r="K329" s="218" t="s">
        <v>215</v>
      </c>
      <c r="L329" s="47"/>
      <c r="M329" s="223" t="s">
        <v>19</v>
      </c>
      <c r="N329" s="224" t="s">
        <v>42</v>
      </c>
      <c r="O329" s="87"/>
      <c r="P329" s="225">
        <f>O329*H329</f>
        <v>0</v>
      </c>
      <c r="Q329" s="225">
        <v>0</v>
      </c>
      <c r="R329" s="225">
        <f>Q329*H329</f>
        <v>0</v>
      </c>
      <c r="S329" s="225">
        <v>0</v>
      </c>
      <c r="T329" s="226">
        <f>S329*H329</f>
        <v>0</v>
      </c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R329" s="227" t="s">
        <v>216</v>
      </c>
      <c r="AT329" s="227" t="s">
        <v>211</v>
      </c>
      <c r="AU329" s="227" t="s">
        <v>81</v>
      </c>
      <c r="AY329" s="20" t="s">
        <v>209</v>
      </c>
      <c r="BE329" s="228">
        <f>IF(N329="základní",J329,0)</f>
        <v>0</v>
      </c>
      <c r="BF329" s="228">
        <f>IF(N329="snížená",J329,0)</f>
        <v>0</v>
      </c>
      <c r="BG329" s="228">
        <f>IF(N329="zákl. přenesená",J329,0)</f>
        <v>0</v>
      </c>
      <c r="BH329" s="228">
        <f>IF(N329="sníž. přenesená",J329,0)</f>
        <v>0</v>
      </c>
      <c r="BI329" s="228">
        <f>IF(N329="nulová",J329,0)</f>
        <v>0</v>
      </c>
      <c r="BJ329" s="20" t="s">
        <v>79</v>
      </c>
      <c r="BK329" s="228">
        <f>ROUND(I329*H329,2)</f>
        <v>0</v>
      </c>
      <c r="BL329" s="20" t="s">
        <v>216</v>
      </c>
      <c r="BM329" s="227" t="s">
        <v>4902</v>
      </c>
    </row>
    <row r="330" s="2" customFormat="1">
      <c r="A330" s="41"/>
      <c r="B330" s="42"/>
      <c r="C330" s="43"/>
      <c r="D330" s="229" t="s">
        <v>218</v>
      </c>
      <c r="E330" s="43"/>
      <c r="F330" s="230" t="s">
        <v>4903</v>
      </c>
      <c r="G330" s="43"/>
      <c r="H330" s="43"/>
      <c r="I330" s="231"/>
      <c r="J330" s="43"/>
      <c r="K330" s="43"/>
      <c r="L330" s="47"/>
      <c r="M330" s="232"/>
      <c r="N330" s="233"/>
      <c r="O330" s="87"/>
      <c r="P330" s="87"/>
      <c r="Q330" s="87"/>
      <c r="R330" s="87"/>
      <c r="S330" s="87"/>
      <c r="T330" s="88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T330" s="20" t="s">
        <v>218</v>
      </c>
      <c r="AU330" s="20" t="s">
        <v>81</v>
      </c>
    </row>
    <row r="331" s="2" customFormat="1" ht="16.5" customHeight="1">
      <c r="A331" s="41"/>
      <c r="B331" s="42"/>
      <c r="C331" s="216" t="s">
        <v>552</v>
      </c>
      <c r="D331" s="216" t="s">
        <v>211</v>
      </c>
      <c r="E331" s="217" t="s">
        <v>4904</v>
      </c>
      <c r="F331" s="218" t="s">
        <v>4905</v>
      </c>
      <c r="G331" s="219" t="s">
        <v>214</v>
      </c>
      <c r="H331" s="220">
        <v>1</v>
      </c>
      <c r="I331" s="221"/>
      <c r="J331" s="222">
        <f>ROUND(I331*H331,2)</f>
        <v>0</v>
      </c>
      <c r="K331" s="218" t="s">
        <v>19</v>
      </c>
      <c r="L331" s="47"/>
      <c r="M331" s="223" t="s">
        <v>19</v>
      </c>
      <c r="N331" s="224" t="s">
        <v>42</v>
      </c>
      <c r="O331" s="87"/>
      <c r="P331" s="225">
        <f>O331*H331</f>
        <v>0</v>
      </c>
      <c r="Q331" s="225">
        <v>0</v>
      </c>
      <c r="R331" s="225">
        <f>Q331*H331</f>
        <v>0</v>
      </c>
      <c r="S331" s="225">
        <v>0</v>
      </c>
      <c r="T331" s="226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227" t="s">
        <v>216</v>
      </c>
      <c r="AT331" s="227" t="s">
        <v>211</v>
      </c>
      <c r="AU331" s="227" t="s">
        <v>81</v>
      </c>
      <c r="AY331" s="20" t="s">
        <v>209</v>
      </c>
      <c r="BE331" s="228">
        <f>IF(N331="základní",J331,0)</f>
        <v>0</v>
      </c>
      <c r="BF331" s="228">
        <f>IF(N331="snížená",J331,0)</f>
        <v>0</v>
      </c>
      <c r="BG331" s="228">
        <f>IF(N331="zákl. přenesená",J331,0)</f>
        <v>0</v>
      </c>
      <c r="BH331" s="228">
        <f>IF(N331="sníž. přenesená",J331,0)</f>
        <v>0</v>
      </c>
      <c r="BI331" s="228">
        <f>IF(N331="nulová",J331,0)</f>
        <v>0</v>
      </c>
      <c r="BJ331" s="20" t="s">
        <v>79</v>
      </c>
      <c r="BK331" s="228">
        <f>ROUND(I331*H331,2)</f>
        <v>0</v>
      </c>
      <c r="BL331" s="20" t="s">
        <v>216</v>
      </c>
      <c r="BM331" s="227" t="s">
        <v>4906</v>
      </c>
    </row>
    <row r="332" s="13" customFormat="1">
      <c r="A332" s="13"/>
      <c r="B332" s="234"/>
      <c r="C332" s="235"/>
      <c r="D332" s="236" t="s">
        <v>220</v>
      </c>
      <c r="E332" s="237" t="s">
        <v>19</v>
      </c>
      <c r="F332" s="238" t="s">
        <v>4890</v>
      </c>
      <c r="G332" s="235"/>
      <c r="H332" s="237" t="s">
        <v>19</v>
      </c>
      <c r="I332" s="239"/>
      <c r="J332" s="235"/>
      <c r="K332" s="235"/>
      <c r="L332" s="240"/>
      <c r="M332" s="241"/>
      <c r="N332" s="242"/>
      <c r="O332" s="242"/>
      <c r="P332" s="242"/>
      <c r="Q332" s="242"/>
      <c r="R332" s="242"/>
      <c r="S332" s="242"/>
      <c r="T332" s="24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4" t="s">
        <v>220</v>
      </c>
      <c r="AU332" s="244" t="s">
        <v>81</v>
      </c>
      <c r="AV332" s="13" t="s">
        <v>79</v>
      </c>
      <c r="AW332" s="13" t="s">
        <v>32</v>
      </c>
      <c r="AX332" s="13" t="s">
        <v>71</v>
      </c>
      <c r="AY332" s="244" t="s">
        <v>209</v>
      </c>
    </row>
    <row r="333" s="13" customFormat="1">
      <c r="A333" s="13"/>
      <c r="B333" s="234"/>
      <c r="C333" s="235"/>
      <c r="D333" s="236" t="s">
        <v>220</v>
      </c>
      <c r="E333" s="237" t="s">
        <v>19</v>
      </c>
      <c r="F333" s="238" t="s">
        <v>4907</v>
      </c>
      <c r="G333" s="235"/>
      <c r="H333" s="237" t="s">
        <v>19</v>
      </c>
      <c r="I333" s="239"/>
      <c r="J333" s="235"/>
      <c r="K333" s="235"/>
      <c r="L333" s="240"/>
      <c r="M333" s="241"/>
      <c r="N333" s="242"/>
      <c r="O333" s="242"/>
      <c r="P333" s="242"/>
      <c r="Q333" s="242"/>
      <c r="R333" s="242"/>
      <c r="S333" s="242"/>
      <c r="T333" s="24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4" t="s">
        <v>220</v>
      </c>
      <c r="AU333" s="244" t="s">
        <v>81</v>
      </c>
      <c r="AV333" s="13" t="s">
        <v>79</v>
      </c>
      <c r="AW333" s="13" t="s">
        <v>32</v>
      </c>
      <c r="AX333" s="13" t="s">
        <v>71</v>
      </c>
      <c r="AY333" s="244" t="s">
        <v>209</v>
      </c>
    </row>
    <row r="334" s="14" customFormat="1">
      <c r="A334" s="14"/>
      <c r="B334" s="245"/>
      <c r="C334" s="246"/>
      <c r="D334" s="236" t="s">
        <v>220</v>
      </c>
      <c r="E334" s="247" t="s">
        <v>19</v>
      </c>
      <c r="F334" s="248" t="s">
        <v>79</v>
      </c>
      <c r="G334" s="246"/>
      <c r="H334" s="249">
        <v>1</v>
      </c>
      <c r="I334" s="250"/>
      <c r="J334" s="246"/>
      <c r="K334" s="246"/>
      <c r="L334" s="251"/>
      <c r="M334" s="252"/>
      <c r="N334" s="253"/>
      <c r="O334" s="253"/>
      <c r="P334" s="253"/>
      <c r="Q334" s="253"/>
      <c r="R334" s="253"/>
      <c r="S334" s="253"/>
      <c r="T334" s="25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5" t="s">
        <v>220</v>
      </c>
      <c r="AU334" s="255" t="s">
        <v>81</v>
      </c>
      <c r="AV334" s="14" t="s">
        <v>81</v>
      </c>
      <c r="AW334" s="14" t="s">
        <v>32</v>
      </c>
      <c r="AX334" s="14" t="s">
        <v>79</v>
      </c>
      <c r="AY334" s="255" t="s">
        <v>209</v>
      </c>
    </row>
    <row r="335" s="13" customFormat="1">
      <c r="A335" s="13"/>
      <c r="B335" s="234"/>
      <c r="C335" s="235"/>
      <c r="D335" s="236" t="s">
        <v>220</v>
      </c>
      <c r="E335" s="237" t="s">
        <v>19</v>
      </c>
      <c r="F335" s="238" t="s">
        <v>4908</v>
      </c>
      <c r="G335" s="235"/>
      <c r="H335" s="237" t="s">
        <v>19</v>
      </c>
      <c r="I335" s="239"/>
      <c r="J335" s="235"/>
      <c r="K335" s="235"/>
      <c r="L335" s="240"/>
      <c r="M335" s="241"/>
      <c r="N335" s="242"/>
      <c r="O335" s="242"/>
      <c r="P335" s="242"/>
      <c r="Q335" s="242"/>
      <c r="R335" s="242"/>
      <c r="S335" s="242"/>
      <c r="T335" s="24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4" t="s">
        <v>220</v>
      </c>
      <c r="AU335" s="244" t="s">
        <v>81</v>
      </c>
      <c r="AV335" s="13" t="s">
        <v>79</v>
      </c>
      <c r="AW335" s="13" t="s">
        <v>32</v>
      </c>
      <c r="AX335" s="13" t="s">
        <v>71</v>
      </c>
      <c r="AY335" s="244" t="s">
        <v>209</v>
      </c>
    </row>
    <row r="336" s="13" customFormat="1">
      <c r="A336" s="13"/>
      <c r="B336" s="234"/>
      <c r="C336" s="235"/>
      <c r="D336" s="236" t="s">
        <v>220</v>
      </c>
      <c r="E336" s="237" t="s">
        <v>19</v>
      </c>
      <c r="F336" s="238" t="s">
        <v>4909</v>
      </c>
      <c r="G336" s="235"/>
      <c r="H336" s="237" t="s">
        <v>19</v>
      </c>
      <c r="I336" s="239"/>
      <c r="J336" s="235"/>
      <c r="K336" s="235"/>
      <c r="L336" s="240"/>
      <c r="M336" s="241"/>
      <c r="N336" s="242"/>
      <c r="O336" s="242"/>
      <c r="P336" s="242"/>
      <c r="Q336" s="242"/>
      <c r="R336" s="242"/>
      <c r="S336" s="242"/>
      <c r="T336" s="24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4" t="s">
        <v>220</v>
      </c>
      <c r="AU336" s="244" t="s">
        <v>81</v>
      </c>
      <c r="AV336" s="13" t="s">
        <v>79</v>
      </c>
      <c r="AW336" s="13" t="s">
        <v>32</v>
      </c>
      <c r="AX336" s="13" t="s">
        <v>71</v>
      </c>
      <c r="AY336" s="244" t="s">
        <v>209</v>
      </c>
    </row>
    <row r="337" s="12" customFormat="1" ht="22.8" customHeight="1">
      <c r="A337" s="12"/>
      <c r="B337" s="200"/>
      <c r="C337" s="201"/>
      <c r="D337" s="202" t="s">
        <v>70</v>
      </c>
      <c r="E337" s="214" t="s">
        <v>255</v>
      </c>
      <c r="F337" s="214" t="s">
        <v>1028</v>
      </c>
      <c r="G337" s="201"/>
      <c r="H337" s="201"/>
      <c r="I337" s="204"/>
      <c r="J337" s="215">
        <f>BK337</f>
        <v>0</v>
      </c>
      <c r="K337" s="201"/>
      <c r="L337" s="206"/>
      <c r="M337" s="207"/>
      <c r="N337" s="208"/>
      <c r="O337" s="208"/>
      <c r="P337" s="209">
        <f>SUM(P338:P353)</f>
        <v>0</v>
      </c>
      <c r="Q337" s="208"/>
      <c r="R337" s="209">
        <f>SUM(R338:R353)</f>
        <v>0.036539999999999996</v>
      </c>
      <c r="S337" s="208"/>
      <c r="T337" s="210">
        <f>SUM(T338:T353)</f>
        <v>0</v>
      </c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R337" s="211" t="s">
        <v>79</v>
      </c>
      <c r="AT337" s="212" t="s">
        <v>70</v>
      </c>
      <c r="AU337" s="212" t="s">
        <v>79</v>
      </c>
      <c r="AY337" s="211" t="s">
        <v>209</v>
      </c>
      <c r="BK337" s="213">
        <f>SUM(BK338:BK353)</f>
        <v>0</v>
      </c>
    </row>
    <row r="338" s="2" customFormat="1" ht="16.5" customHeight="1">
      <c r="A338" s="41"/>
      <c r="B338" s="42"/>
      <c r="C338" s="216" t="s">
        <v>557</v>
      </c>
      <c r="D338" s="216" t="s">
        <v>211</v>
      </c>
      <c r="E338" s="217" t="s">
        <v>1030</v>
      </c>
      <c r="F338" s="218" t="s">
        <v>1031</v>
      </c>
      <c r="G338" s="219" t="s">
        <v>258</v>
      </c>
      <c r="H338" s="220">
        <v>45</v>
      </c>
      <c r="I338" s="221"/>
      <c r="J338" s="222">
        <f>ROUND(I338*H338,2)</f>
        <v>0</v>
      </c>
      <c r="K338" s="218" t="s">
        <v>215</v>
      </c>
      <c r="L338" s="47"/>
      <c r="M338" s="223" t="s">
        <v>19</v>
      </c>
      <c r="N338" s="224" t="s">
        <v>42</v>
      </c>
      <c r="O338" s="87"/>
      <c r="P338" s="225">
        <f>O338*H338</f>
        <v>0</v>
      </c>
      <c r="Q338" s="225">
        <v>0.00068999999999999997</v>
      </c>
      <c r="R338" s="225">
        <f>Q338*H338</f>
        <v>0.031049999999999998</v>
      </c>
      <c r="S338" s="225">
        <v>0</v>
      </c>
      <c r="T338" s="226">
        <f>S338*H338</f>
        <v>0</v>
      </c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R338" s="227" t="s">
        <v>216</v>
      </c>
      <c r="AT338" s="227" t="s">
        <v>211</v>
      </c>
      <c r="AU338" s="227" t="s">
        <v>81</v>
      </c>
      <c r="AY338" s="20" t="s">
        <v>209</v>
      </c>
      <c r="BE338" s="228">
        <f>IF(N338="základní",J338,0)</f>
        <v>0</v>
      </c>
      <c r="BF338" s="228">
        <f>IF(N338="snížená",J338,0)</f>
        <v>0</v>
      </c>
      <c r="BG338" s="228">
        <f>IF(N338="zákl. přenesená",J338,0)</f>
        <v>0</v>
      </c>
      <c r="BH338" s="228">
        <f>IF(N338="sníž. přenesená",J338,0)</f>
        <v>0</v>
      </c>
      <c r="BI338" s="228">
        <f>IF(N338="nulová",J338,0)</f>
        <v>0</v>
      </c>
      <c r="BJ338" s="20" t="s">
        <v>79</v>
      </c>
      <c r="BK338" s="228">
        <f>ROUND(I338*H338,2)</f>
        <v>0</v>
      </c>
      <c r="BL338" s="20" t="s">
        <v>216</v>
      </c>
      <c r="BM338" s="227" t="s">
        <v>4910</v>
      </c>
    </row>
    <row r="339" s="2" customFormat="1">
      <c r="A339" s="41"/>
      <c r="B339" s="42"/>
      <c r="C339" s="43"/>
      <c r="D339" s="229" t="s">
        <v>218</v>
      </c>
      <c r="E339" s="43"/>
      <c r="F339" s="230" t="s">
        <v>1033</v>
      </c>
      <c r="G339" s="43"/>
      <c r="H339" s="43"/>
      <c r="I339" s="231"/>
      <c r="J339" s="43"/>
      <c r="K339" s="43"/>
      <c r="L339" s="47"/>
      <c r="M339" s="232"/>
      <c r="N339" s="233"/>
      <c r="O339" s="87"/>
      <c r="P339" s="87"/>
      <c r="Q339" s="87"/>
      <c r="R339" s="87"/>
      <c r="S339" s="87"/>
      <c r="T339" s="88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T339" s="20" t="s">
        <v>218</v>
      </c>
      <c r="AU339" s="20" t="s">
        <v>81</v>
      </c>
    </row>
    <row r="340" s="13" customFormat="1">
      <c r="A340" s="13"/>
      <c r="B340" s="234"/>
      <c r="C340" s="235"/>
      <c r="D340" s="236" t="s">
        <v>220</v>
      </c>
      <c r="E340" s="237" t="s">
        <v>19</v>
      </c>
      <c r="F340" s="238" t="s">
        <v>268</v>
      </c>
      <c r="G340" s="235"/>
      <c r="H340" s="237" t="s">
        <v>19</v>
      </c>
      <c r="I340" s="239"/>
      <c r="J340" s="235"/>
      <c r="K340" s="235"/>
      <c r="L340" s="240"/>
      <c r="M340" s="241"/>
      <c r="N340" s="242"/>
      <c r="O340" s="242"/>
      <c r="P340" s="242"/>
      <c r="Q340" s="242"/>
      <c r="R340" s="242"/>
      <c r="S340" s="242"/>
      <c r="T340" s="24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4" t="s">
        <v>220</v>
      </c>
      <c r="AU340" s="244" t="s">
        <v>81</v>
      </c>
      <c r="AV340" s="13" t="s">
        <v>79</v>
      </c>
      <c r="AW340" s="13" t="s">
        <v>32</v>
      </c>
      <c r="AX340" s="13" t="s">
        <v>71</v>
      </c>
      <c r="AY340" s="244" t="s">
        <v>209</v>
      </c>
    </row>
    <row r="341" s="13" customFormat="1">
      <c r="A341" s="13"/>
      <c r="B341" s="234"/>
      <c r="C341" s="235"/>
      <c r="D341" s="236" t="s">
        <v>220</v>
      </c>
      <c r="E341" s="237" t="s">
        <v>19</v>
      </c>
      <c r="F341" s="238" t="s">
        <v>278</v>
      </c>
      <c r="G341" s="235"/>
      <c r="H341" s="237" t="s">
        <v>19</v>
      </c>
      <c r="I341" s="239"/>
      <c r="J341" s="235"/>
      <c r="K341" s="235"/>
      <c r="L341" s="240"/>
      <c r="M341" s="241"/>
      <c r="N341" s="242"/>
      <c r="O341" s="242"/>
      <c r="P341" s="242"/>
      <c r="Q341" s="242"/>
      <c r="R341" s="242"/>
      <c r="S341" s="242"/>
      <c r="T341" s="24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4" t="s">
        <v>220</v>
      </c>
      <c r="AU341" s="244" t="s">
        <v>81</v>
      </c>
      <c r="AV341" s="13" t="s">
        <v>79</v>
      </c>
      <c r="AW341" s="13" t="s">
        <v>32</v>
      </c>
      <c r="AX341" s="13" t="s">
        <v>71</v>
      </c>
      <c r="AY341" s="244" t="s">
        <v>209</v>
      </c>
    </row>
    <row r="342" s="13" customFormat="1">
      <c r="A342" s="13"/>
      <c r="B342" s="234"/>
      <c r="C342" s="235"/>
      <c r="D342" s="236" t="s">
        <v>220</v>
      </c>
      <c r="E342" s="237" t="s">
        <v>19</v>
      </c>
      <c r="F342" s="238" t="s">
        <v>1034</v>
      </c>
      <c r="G342" s="235"/>
      <c r="H342" s="237" t="s">
        <v>19</v>
      </c>
      <c r="I342" s="239"/>
      <c r="J342" s="235"/>
      <c r="K342" s="235"/>
      <c r="L342" s="240"/>
      <c r="M342" s="241"/>
      <c r="N342" s="242"/>
      <c r="O342" s="242"/>
      <c r="P342" s="242"/>
      <c r="Q342" s="242"/>
      <c r="R342" s="242"/>
      <c r="S342" s="242"/>
      <c r="T342" s="24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4" t="s">
        <v>220</v>
      </c>
      <c r="AU342" s="244" t="s">
        <v>81</v>
      </c>
      <c r="AV342" s="13" t="s">
        <v>79</v>
      </c>
      <c r="AW342" s="13" t="s">
        <v>32</v>
      </c>
      <c r="AX342" s="13" t="s">
        <v>71</v>
      </c>
      <c r="AY342" s="244" t="s">
        <v>209</v>
      </c>
    </row>
    <row r="343" s="14" customFormat="1">
      <c r="A343" s="14"/>
      <c r="B343" s="245"/>
      <c r="C343" s="246"/>
      <c r="D343" s="236" t="s">
        <v>220</v>
      </c>
      <c r="E343" s="247" t="s">
        <v>19</v>
      </c>
      <c r="F343" s="248" t="s">
        <v>4911</v>
      </c>
      <c r="G343" s="246"/>
      <c r="H343" s="249">
        <v>45</v>
      </c>
      <c r="I343" s="250"/>
      <c r="J343" s="246"/>
      <c r="K343" s="246"/>
      <c r="L343" s="251"/>
      <c r="M343" s="252"/>
      <c r="N343" s="253"/>
      <c r="O343" s="253"/>
      <c r="P343" s="253"/>
      <c r="Q343" s="253"/>
      <c r="R343" s="253"/>
      <c r="S343" s="253"/>
      <c r="T343" s="25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55" t="s">
        <v>220</v>
      </c>
      <c r="AU343" s="255" t="s">
        <v>81</v>
      </c>
      <c r="AV343" s="14" t="s">
        <v>81</v>
      </c>
      <c r="AW343" s="14" t="s">
        <v>32</v>
      </c>
      <c r="AX343" s="14" t="s">
        <v>79</v>
      </c>
      <c r="AY343" s="255" t="s">
        <v>209</v>
      </c>
    </row>
    <row r="344" s="2" customFormat="1" ht="33" customHeight="1">
      <c r="A344" s="41"/>
      <c r="B344" s="42"/>
      <c r="C344" s="216" t="s">
        <v>562</v>
      </c>
      <c r="D344" s="216" t="s">
        <v>211</v>
      </c>
      <c r="E344" s="217" t="s">
        <v>1037</v>
      </c>
      <c r="F344" s="218" t="s">
        <v>1038</v>
      </c>
      <c r="G344" s="219" t="s">
        <v>299</v>
      </c>
      <c r="H344" s="220">
        <v>9</v>
      </c>
      <c r="I344" s="221"/>
      <c r="J344" s="222">
        <f>ROUND(I344*H344,2)</f>
        <v>0</v>
      </c>
      <c r="K344" s="218" t="s">
        <v>215</v>
      </c>
      <c r="L344" s="47"/>
      <c r="M344" s="223" t="s">
        <v>19</v>
      </c>
      <c r="N344" s="224" t="s">
        <v>42</v>
      </c>
      <c r="O344" s="87"/>
      <c r="P344" s="225">
        <f>O344*H344</f>
        <v>0</v>
      </c>
      <c r="Q344" s="225">
        <v>0.00060999999999999997</v>
      </c>
      <c r="R344" s="225">
        <f>Q344*H344</f>
        <v>0.0054900000000000001</v>
      </c>
      <c r="S344" s="225">
        <v>0</v>
      </c>
      <c r="T344" s="226">
        <f>S344*H344</f>
        <v>0</v>
      </c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R344" s="227" t="s">
        <v>216</v>
      </c>
      <c r="AT344" s="227" t="s">
        <v>211</v>
      </c>
      <c r="AU344" s="227" t="s">
        <v>81</v>
      </c>
      <c r="AY344" s="20" t="s">
        <v>209</v>
      </c>
      <c r="BE344" s="228">
        <f>IF(N344="základní",J344,0)</f>
        <v>0</v>
      </c>
      <c r="BF344" s="228">
        <f>IF(N344="snížená",J344,0)</f>
        <v>0</v>
      </c>
      <c r="BG344" s="228">
        <f>IF(N344="zákl. přenesená",J344,0)</f>
        <v>0</v>
      </c>
      <c r="BH344" s="228">
        <f>IF(N344="sníž. přenesená",J344,0)</f>
        <v>0</v>
      </c>
      <c r="BI344" s="228">
        <f>IF(N344="nulová",J344,0)</f>
        <v>0</v>
      </c>
      <c r="BJ344" s="20" t="s">
        <v>79</v>
      </c>
      <c r="BK344" s="228">
        <f>ROUND(I344*H344,2)</f>
        <v>0</v>
      </c>
      <c r="BL344" s="20" t="s">
        <v>216</v>
      </c>
      <c r="BM344" s="227" t="s">
        <v>4912</v>
      </c>
    </row>
    <row r="345" s="2" customFormat="1">
      <c r="A345" s="41"/>
      <c r="B345" s="42"/>
      <c r="C345" s="43"/>
      <c r="D345" s="229" t="s">
        <v>218</v>
      </c>
      <c r="E345" s="43"/>
      <c r="F345" s="230" t="s">
        <v>1040</v>
      </c>
      <c r="G345" s="43"/>
      <c r="H345" s="43"/>
      <c r="I345" s="231"/>
      <c r="J345" s="43"/>
      <c r="K345" s="43"/>
      <c r="L345" s="47"/>
      <c r="M345" s="232"/>
      <c r="N345" s="233"/>
      <c r="O345" s="87"/>
      <c r="P345" s="87"/>
      <c r="Q345" s="87"/>
      <c r="R345" s="87"/>
      <c r="S345" s="87"/>
      <c r="T345" s="88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T345" s="20" t="s">
        <v>218</v>
      </c>
      <c r="AU345" s="20" t="s">
        <v>81</v>
      </c>
    </row>
    <row r="346" s="2" customFormat="1" ht="16.5" customHeight="1">
      <c r="A346" s="41"/>
      <c r="B346" s="42"/>
      <c r="C346" s="216" t="s">
        <v>567</v>
      </c>
      <c r="D346" s="216" t="s">
        <v>211</v>
      </c>
      <c r="E346" s="217" t="s">
        <v>1042</v>
      </c>
      <c r="F346" s="218" t="s">
        <v>1043</v>
      </c>
      <c r="G346" s="219" t="s">
        <v>299</v>
      </c>
      <c r="H346" s="220">
        <v>9</v>
      </c>
      <c r="I346" s="221"/>
      <c r="J346" s="222">
        <f>ROUND(I346*H346,2)</f>
        <v>0</v>
      </c>
      <c r="K346" s="218" t="s">
        <v>215</v>
      </c>
      <c r="L346" s="47"/>
      <c r="M346" s="223" t="s">
        <v>19</v>
      </c>
      <c r="N346" s="224" t="s">
        <v>42</v>
      </c>
      <c r="O346" s="87"/>
      <c r="P346" s="225">
        <f>O346*H346</f>
        <v>0</v>
      </c>
      <c r="Q346" s="225">
        <v>0</v>
      </c>
      <c r="R346" s="225">
        <f>Q346*H346</f>
        <v>0</v>
      </c>
      <c r="S346" s="225">
        <v>0</v>
      </c>
      <c r="T346" s="226">
        <f>S346*H346</f>
        <v>0</v>
      </c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R346" s="227" t="s">
        <v>216</v>
      </c>
      <c r="AT346" s="227" t="s">
        <v>211</v>
      </c>
      <c r="AU346" s="227" t="s">
        <v>81</v>
      </c>
      <c r="AY346" s="20" t="s">
        <v>209</v>
      </c>
      <c r="BE346" s="228">
        <f>IF(N346="základní",J346,0)</f>
        <v>0</v>
      </c>
      <c r="BF346" s="228">
        <f>IF(N346="snížená",J346,0)</f>
        <v>0</v>
      </c>
      <c r="BG346" s="228">
        <f>IF(N346="zákl. přenesená",J346,0)</f>
        <v>0</v>
      </c>
      <c r="BH346" s="228">
        <f>IF(N346="sníž. přenesená",J346,0)</f>
        <v>0</v>
      </c>
      <c r="BI346" s="228">
        <f>IF(N346="nulová",J346,0)</f>
        <v>0</v>
      </c>
      <c r="BJ346" s="20" t="s">
        <v>79</v>
      </c>
      <c r="BK346" s="228">
        <f>ROUND(I346*H346,2)</f>
        <v>0</v>
      </c>
      <c r="BL346" s="20" t="s">
        <v>216</v>
      </c>
      <c r="BM346" s="227" t="s">
        <v>4913</v>
      </c>
    </row>
    <row r="347" s="2" customFormat="1">
      <c r="A347" s="41"/>
      <c r="B347" s="42"/>
      <c r="C347" s="43"/>
      <c r="D347" s="229" t="s">
        <v>218</v>
      </c>
      <c r="E347" s="43"/>
      <c r="F347" s="230" t="s">
        <v>1045</v>
      </c>
      <c r="G347" s="43"/>
      <c r="H347" s="43"/>
      <c r="I347" s="231"/>
      <c r="J347" s="43"/>
      <c r="K347" s="43"/>
      <c r="L347" s="47"/>
      <c r="M347" s="232"/>
      <c r="N347" s="233"/>
      <c r="O347" s="87"/>
      <c r="P347" s="87"/>
      <c r="Q347" s="87"/>
      <c r="R347" s="87"/>
      <c r="S347" s="87"/>
      <c r="T347" s="88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T347" s="20" t="s">
        <v>218</v>
      </c>
      <c r="AU347" s="20" t="s">
        <v>81</v>
      </c>
    </row>
    <row r="348" s="13" customFormat="1">
      <c r="A348" s="13"/>
      <c r="B348" s="234"/>
      <c r="C348" s="235"/>
      <c r="D348" s="236" t="s">
        <v>220</v>
      </c>
      <c r="E348" s="237" t="s">
        <v>19</v>
      </c>
      <c r="F348" s="238" t="s">
        <v>268</v>
      </c>
      <c r="G348" s="235"/>
      <c r="H348" s="237" t="s">
        <v>19</v>
      </c>
      <c r="I348" s="239"/>
      <c r="J348" s="235"/>
      <c r="K348" s="235"/>
      <c r="L348" s="240"/>
      <c r="M348" s="241"/>
      <c r="N348" s="242"/>
      <c r="O348" s="242"/>
      <c r="P348" s="242"/>
      <c r="Q348" s="242"/>
      <c r="R348" s="242"/>
      <c r="S348" s="242"/>
      <c r="T348" s="24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4" t="s">
        <v>220</v>
      </c>
      <c r="AU348" s="244" t="s">
        <v>81</v>
      </c>
      <c r="AV348" s="13" t="s">
        <v>79</v>
      </c>
      <c r="AW348" s="13" t="s">
        <v>32</v>
      </c>
      <c r="AX348" s="13" t="s">
        <v>71</v>
      </c>
      <c r="AY348" s="244" t="s">
        <v>209</v>
      </c>
    </row>
    <row r="349" s="13" customFormat="1">
      <c r="A349" s="13"/>
      <c r="B349" s="234"/>
      <c r="C349" s="235"/>
      <c r="D349" s="236" t="s">
        <v>220</v>
      </c>
      <c r="E349" s="237" t="s">
        <v>19</v>
      </c>
      <c r="F349" s="238" t="s">
        <v>269</v>
      </c>
      <c r="G349" s="235"/>
      <c r="H349" s="237" t="s">
        <v>19</v>
      </c>
      <c r="I349" s="239"/>
      <c r="J349" s="235"/>
      <c r="K349" s="235"/>
      <c r="L349" s="240"/>
      <c r="M349" s="241"/>
      <c r="N349" s="242"/>
      <c r="O349" s="242"/>
      <c r="P349" s="242"/>
      <c r="Q349" s="242"/>
      <c r="R349" s="242"/>
      <c r="S349" s="242"/>
      <c r="T349" s="24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4" t="s">
        <v>220</v>
      </c>
      <c r="AU349" s="244" t="s">
        <v>81</v>
      </c>
      <c r="AV349" s="13" t="s">
        <v>79</v>
      </c>
      <c r="AW349" s="13" t="s">
        <v>32</v>
      </c>
      <c r="AX349" s="13" t="s">
        <v>71</v>
      </c>
      <c r="AY349" s="244" t="s">
        <v>209</v>
      </c>
    </row>
    <row r="350" s="14" customFormat="1">
      <c r="A350" s="14"/>
      <c r="B350" s="245"/>
      <c r="C350" s="246"/>
      <c r="D350" s="236" t="s">
        <v>220</v>
      </c>
      <c r="E350" s="247" t="s">
        <v>19</v>
      </c>
      <c r="F350" s="248" t="s">
        <v>4914</v>
      </c>
      <c r="G350" s="246"/>
      <c r="H350" s="249">
        <v>9</v>
      </c>
      <c r="I350" s="250"/>
      <c r="J350" s="246"/>
      <c r="K350" s="246"/>
      <c r="L350" s="251"/>
      <c r="M350" s="252"/>
      <c r="N350" s="253"/>
      <c r="O350" s="253"/>
      <c r="P350" s="253"/>
      <c r="Q350" s="253"/>
      <c r="R350" s="253"/>
      <c r="S350" s="253"/>
      <c r="T350" s="25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5" t="s">
        <v>220</v>
      </c>
      <c r="AU350" s="255" t="s">
        <v>81</v>
      </c>
      <c r="AV350" s="14" t="s">
        <v>81</v>
      </c>
      <c r="AW350" s="14" t="s">
        <v>32</v>
      </c>
      <c r="AX350" s="14" t="s">
        <v>71</v>
      </c>
      <c r="AY350" s="255" t="s">
        <v>209</v>
      </c>
    </row>
    <row r="351" s="15" customFormat="1">
      <c r="A351" s="15"/>
      <c r="B351" s="256"/>
      <c r="C351" s="257"/>
      <c r="D351" s="236" t="s">
        <v>220</v>
      </c>
      <c r="E351" s="258" t="s">
        <v>19</v>
      </c>
      <c r="F351" s="259" t="s">
        <v>271</v>
      </c>
      <c r="G351" s="257"/>
      <c r="H351" s="260">
        <v>9</v>
      </c>
      <c r="I351" s="261"/>
      <c r="J351" s="257"/>
      <c r="K351" s="257"/>
      <c r="L351" s="262"/>
      <c r="M351" s="263"/>
      <c r="N351" s="264"/>
      <c r="O351" s="264"/>
      <c r="P351" s="264"/>
      <c r="Q351" s="264"/>
      <c r="R351" s="264"/>
      <c r="S351" s="264"/>
      <c r="T351" s="26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T351" s="266" t="s">
        <v>220</v>
      </c>
      <c r="AU351" s="266" t="s">
        <v>81</v>
      </c>
      <c r="AV351" s="15" t="s">
        <v>216</v>
      </c>
      <c r="AW351" s="15" t="s">
        <v>32</v>
      </c>
      <c r="AX351" s="15" t="s">
        <v>79</v>
      </c>
      <c r="AY351" s="266" t="s">
        <v>209</v>
      </c>
    </row>
    <row r="352" s="2" customFormat="1" ht="37.8" customHeight="1">
      <c r="A352" s="41"/>
      <c r="B352" s="42"/>
      <c r="C352" s="216" t="s">
        <v>572</v>
      </c>
      <c r="D352" s="216" t="s">
        <v>211</v>
      </c>
      <c r="E352" s="217" t="s">
        <v>1049</v>
      </c>
      <c r="F352" s="218" t="s">
        <v>1050</v>
      </c>
      <c r="G352" s="219" t="s">
        <v>258</v>
      </c>
      <c r="H352" s="220">
        <v>27</v>
      </c>
      <c r="I352" s="221"/>
      <c r="J352" s="222">
        <f>ROUND(I352*H352,2)</f>
        <v>0</v>
      </c>
      <c r="K352" s="218" t="s">
        <v>215</v>
      </c>
      <c r="L352" s="47"/>
      <c r="M352" s="223" t="s">
        <v>19</v>
      </c>
      <c r="N352" s="224" t="s">
        <v>42</v>
      </c>
      <c r="O352" s="87"/>
      <c r="P352" s="225">
        <f>O352*H352</f>
        <v>0</v>
      </c>
      <c r="Q352" s="225">
        <v>0</v>
      </c>
      <c r="R352" s="225">
        <f>Q352*H352</f>
        <v>0</v>
      </c>
      <c r="S352" s="225">
        <v>0</v>
      </c>
      <c r="T352" s="226">
        <f>S352*H352</f>
        <v>0</v>
      </c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R352" s="227" t="s">
        <v>216</v>
      </c>
      <c r="AT352" s="227" t="s">
        <v>211</v>
      </c>
      <c r="AU352" s="227" t="s">
        <v>81</v>
      </c>
      <c r="AY352" s="20" t="s">
        <v>209</v>
      </c>
      <c r="BE352" s="228">
        <f>IF(N352="základní",J352,0)</f>
        <v>0</v>
      </c>
      <c r="BF352" s="228">
        <f>IF(N352="snížená",J352,0)</f>
        <v>0</v>
      </c>
      <c r="BG352" s="228">
        <f>IF(N352="zákl. přenesená",J352,0)</f>
        <v>0</v>
      </c>
      <c r="BH352" s="228">
        <f>IF(N352="sníž. přenesená",J352,0)</f>
        <v>0</v>
      </c>
      <c r="BI352" s="228">
        <f>IF(N352="nulová",J352,0)</f>
        <v>0</v>
      </c>
      <c r="BJ352" s="20" t="s">
        <v>79</v>
      </c>
      <c r="BK352" s="228">
        <f>ROUND(I352*H352,2)</f>
        <v>0</v>
      </c>
      <c r="BL352" s="20" t="s">
        <v>216</v>
      </c>
      <c r="BM352" s="227" t="s">
        <v>4915</v>
      </c>
    </row>
    <row r="353" s="2" customFormat="1">
      <c r="A353" s="41"/>
      <c r="B353" s="42"/>
      <c r="C353" s="43"/>
      <c r="D353" s="229" t="s">
        <v>218</v>
      </c>
      <c r="E353" s="43"/>
      <c r="F353" s="230" t="s">
        <v>1052</v>
      </c>
      <c r="G353" s="43"/>
      <c r="H353" s="43"/>
      <c r="I353" s="231"/>
      <c r="J353" s="43"/>
      <c r="K353" s="43"/>
      <c r="L353" s="47"/>
      <c r="M353" s="232"/>
      <c r="N353" s="233"/>
      <c r="O353" s="87"/>
      <c r="P353" s="87"/>
      <c r="Q353" s="87"/>
      <c r="R353" s="87"/>
      <c r="S353" s="87"/>
      <c r="T353" s="88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T353" s="20" t="s">
        <v>218</v>
      </c>
      <c r="AU353" s="20" t="s">
        <v>81</v>
      </c>
    </row>
    <row r="354" s="12" customFormat="1" ht="22.8" customHeight="1">
      <c r="A354" s="12"/>
      <c r="B354" s="200"/>
      <c r="C354" s="201"/>
      <c r="D354" s="202" t="s">
        <v>70</v>
      </c>
      <c r="E354" s="214" t="s">
        <v>1053</v>
      </c>
      <c r="F354" s="214" t="s">
        <v>1054</v>
      </c>
      <c r="G354" s="201"/>
      <c r="H354" s="201"/>
      <c r="I354" s="204"/>
      <c r="J354" s="215">
        <f>BK354</f>
        <v>0</v>
      </c>
      <c r="K354" s="201"/>
      <c r="L354" s="206"/>
      <c r="M354" s="207"/>
      <c r="N354" s="208"/>
      <c r="O354" s="208"/>
      <c r="P354" s="209">
        <f>SUM(P355:P384)</f>
        <v>0</v>
      </c>
      <c r="Q354" s="208"/>
      <c r="R354" s="209">
        <f>SUM(R355:R384)</f>
        <v>0</v>
      </c>
      <c r="S354" s="208"/>
      <c r="T354" s="210">
        <f>SUM(T355:T384)</f>
        <v>0</v>
      </c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R354" s="211" t="s">
        <v>79</v>
      </c>
      <c r="AT354" s="212" t="s">
        <v>70</v>
      </c>
      <c r="AU354" s="212" t="s">
        <v>79</v>
      </c>
      <c r="AY354" s="211" t="s">
        <v>209</v>
      </c>
      <c r="BK354" s="213">
        <f>SUM(BK355:BK384)</f>
        <v>0</v>
      </c>
    </row>
    <row r="355" s="2" customFormat="1" ht="24.15" customHeight="1">
      <c r="A355" s="41"/>
      <c r="B355" s="42"/>
      <c r="C355" s="216" t="s">
        <v>577</v>
      </c>
      <c r="D355" s="216" t="s">
        <v>211</v>
      </c>
      <c r="E355" s="217" t="s">
        <v>1056</v>
      </c>
      <c r="F355" s="218" t="s">
        <v>1057</v>
      </c>
      <c r="G355" s="219" t="s">
        <v>659</v>
      </c>
      <c r="H355" s="220">
        <v>11.052</v>
      </c>
      <c r="I355" s="221"/>
      <c r="J355" s="222">
        <f>ROUND(I355*H355,2)</f>
        <v>0</v>
      </c>
      <c r="K355" s="218" t="s">
        <v>215</v>
      </c>
      <c r="L355" s="47"/>
      <c r="M355" s="223" t="s">
        <v>19</v>
      </c>
      <c r="N355" s="224" t="s">
        <v>42</v>
      </c>
      <c r="O355" s="87"/>
      <c r="P355" s="225">
        <f>O355*H355</f>
        <v>0</v>
      </c>
      <c r="Q355" s="225">
        <v>0</v>
      </c>
      <c r="R355" s="225">
        <f>Q355*H355</f>
        <v>0</v>
      </c>
      <c r="S355" s="225">
        <v>0</v>
      </c>
      <c r="T355" s="226">
        <f>S355*H355</f>
        <v>0</v>
      </c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R355" s="227" t="s">
        <v>216</v>
      </c>
      <c r="AT355" s="227" t="s">
        <v>211</v>
      </c>
      <c r="AU355" s="227" t="s">
        <v>81</v>
      </c>
      <c r="AY355" s="20" t="s">
        <v>209</v>
      </c>
      <c r="BE355" s="228">
        <f>IF(N355="základní",J355,0)</f>
        <v>0</v>
      </c>
      <c r="BF355" s="228">
        <f>IF(N355="snížená",J355,0)</f>
        <v>0</v>
      </c>
      <c r="BG355" s="228">
        <f>IF(N355="zákl. přenesená",J355,0)</f>
        <v>0</v>
      </c>
      <c r="BH355" s="228">
        <f>IF(N355="sníž. přenesená",J355,0)</f>
        <v>0</v>
      </c>
      <c r="BI355" s="228">
        <f>IF(N355="nulová",J355,0)</f>
        <v>0</v>
      </c>
      <c r="BJ355" s="20" t="s">
        <v>79</v>
      </c>
      <c r="BK355" s="228">
        <f>ROUND(I355*H355,2)</f>
        <v>0</v>
      </c>
      <c r="BL355" s="20" t="s">
        <v>216</v>
      </c>
      <c r="BM355" s="227" t="s">
        <v>4916</v>
      </c>
    </row>
    <row r="356" s="2" customFormat="1">
      <c r="A356" s="41"/>
      <c r="B356" s="42"/>
      <c r="C356" s="43"/>
      <c r="D356" s="229" t="s">
        <v>218</v>
      </c>
      <c r="E356" s="43"/>
      <c r="F356" s="230" t="s">
        <v>1059</v>
      </c>
      <c r="G356" s="43"/>
      <c r="H356" s="43"/>
      <c r="I356" s="231"/>
      <c r="J356" s="43"/>
      <c r="K356" s="43"/>
      <c r="L356" s="47"/>
      <c r="M356" s="232"/>
      <c r="N356" s="233"/>
      <c r="O356" s="87"/>
      <c r="P356" s="87"/>
      <c r="Q356" s="87"/>
      <c r="R356" s="87"/>
      <c r="S356" s="87"/>
      <c r="T356" s="88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T356" s="20" t="s">
        <v>218</v>
      </c>
      <c r="AU356" s="20" t="s">
        <v>81</v>
      </c>
    </row>
    <row r="357" s="2" customFormat="1" ht="24.15" customHeight="1">
      <c r="A357" s="41"/>
      <c r="B357" s="42"/>
      <c r="C357" s="216" t="s">
        <v>582</v>
      </c>
      <c r="D357" s="216" t="s">
        <v>211</v>
      </c>
      <c r="E357" s="217" t="s">
        <v>1061</v>
      </c>
      <c r="F357" s="218" t="s">
        <v>1062</v>
      </c>
      <c r="G357" s="219" t="s">
        <v>659</v>
      </c>
      <c r="H357" s="220">
        <v>154.72800000000001</v>
      </c>
      <c r="I357" s="221"/>
      <c r="J357" s="222">
        <f>ROUND(I357*H357,2)</f>
        <v>0</v>
      </c>
      <c r="K357" s="218" t="s">
        <v>215</v>
      </c>
      <c r="L357" s="47"/>
      <c r="M357" s="223" t="s">
        <v>19</v>
      </c>
      <c r="N357" s="224" t="s">
        <v>42</v>
      </c>
      <c r="O357" s="87"/>
      <c r="P357" s="225">
        <f>O357*H357</f>
        <v>0</v>
      </c>
      <c r="Q357" s="225">
        <v>0</v>
      </c>
      <c r="R357" s="225">
        <f>Q357*H357</f>
        <v>0</v>
      </c>
      <c r="S357" s="225">
        <v>0</v>
      </c>
      <c r="T357" s="226">
        <f>S357*H357</f>
        <v>0</v>
      </c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R357" s="227" t="s">
        <v>216</v>
      </c>
      <c r="AT357" s="227" t="s">
        <v>211</v>
      </c>
      <c r="AU357" s="227" t="s">
        <v>81</v>
      </c>
      <c r="AY357" s="20" t="s">
        <v>209</v>
      </c>
      <c r="BE357" s="228">
        <f>IF(N357="základní",J357,0)</f>
        <v>0</v>
      </c>
      <c r="BF357" s="228">
        <f>IF(N357="snížená",J357,0)</f>
        <v>0</v>
      </c>
      <c r="BG357" s="228">
        <f>IF(N357="zákl. přenesená",J357,0)</f>
        <v>0</v>
      </c>
      <c r="BH357" s="228">
        <f>IF(N357="sníž. přenesená",J357,0)</f>
        <v>0</v>
      </c>
      <c r="BI357" s="228">
        <f>IF(N357="nulová",J357,0)</f>
        <v>0</v>
      </c>
      <c r="BJ357" s="20" t="s">
        <v>79</v>
      </c>
      <c r="BK357" s="228">
        <f>ROUND(I357*H357,2)</f>
        <v>0</v>
      </c>
      <c r="BL357" s="20" t="s">
        <v>216</v>
      </c>
      <c r="BM357" s="227" t="s">
        <v>4917</v>
      </c>
    </row>
    <row r="358" s="2" customFormat="1">
      <c r="A358" s="41"/>
      <c r="B358" s="42"/>
      <c r="C358" s="43"/>
      <c r="D358" s="229" t="s">
        <v>218</v>
      </c>
      <c r="E358" s="43"/>
      <c r="F358" s="230" t="s">
        <v>1064</v>
      </c>
      <c r="G358" s="43"/>
      <c r="H358" s="43"/>
      <c r="I358" s="231"/>
      <c r="J358" s="43"/>
      <c r="K358" s="43"/>
      <c r="L358" s="47"/>
      <c r="M358" s="232"/>
      <c r="N358" s="233"/>
      <c r="O358" s="87"/>
      <c r="P358" s="87"/>
      <c r="Q358" s="87"/>
      <c r="R358" s="87"/>
      <c r="S358" s="87"/>
      <c r="T358" s="88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T358" s="20" t="s">
        <v>218</v>
      </c>
      <c r="AU358" s="20" t="s">
        <v>81</v>
      </c>
    </row>
    <row r="359" s="14" customFormat="1">
      <c r="A359" s="14"/>
      <c r="B359" s="245"/>
      <c r="C359" s="246"/>
      <c r="D359" s="236" t="s">
        <v>220</v>
      </c>
      <c r="E359" s="246"/>
      <c r="F359" s="248" t="s">
        <v>4918</v>
      </c>
      <c r="G359" s="246"/>
      <c r="H359" s="249">
        <v>154.72800000000001</v>
      </c>
      <c r="I359" s="250"/>
      <c r="J359" s="246"/>
      <c r="K359" s="246"/>
      <c r="L359" s="251"/>
      <c r="M359" s="252"/>
      <c r="N359" s="253"/>
      <c r="O359" s="253"/>
      <c r="P359" s="253"/>
      <c r="Q359" s="253"/>
      <c r="R359" s="253"/>
      <c r="S359" s="253"/>
      <c r="T359" s="25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55" t="s">
        <v>220</v>
      </c>
      <c r="AU359" s="255" t="s">
        <v>81</v>
      </c>
      <c r="AV359" s="14" t="s">
        <v>81</v>
      </c>
      <c r="AW359" s="14" t="s">
        <v>4</v>
      </c>
      <c r="AX359" s="14" t="s">
        <v>79</v>
      </c>
      <c r="AY359" s="255" t="s">
        <v>209</v>
      </c>
    </row>
    <row r="360" s="2" customFormat="1" ht="24.15" customHeight="1">
      <c r="A360" s="41"/>
      <c r="B360" s="42"/>
      <c r="C360" s="216" t="s">
        <v>587</v>
      </c>
      <c r="D360" s="216" t="s">
        <v>211</v>
      </c>
      <c r="E360" s="217" t="s">
        <v>1067</v>
      </c>
      <c r="F360" s="218" t="s">
        <v>1068</v>
      </c>
      <c r="G360" s="219" t="s">
        <v>659</v>
      </c>
      <c r="H360" s="220">
        <v>21.600000000000001</v>
      </c>
      <c r="I360" s="221"/>
      <c r="J360" s="222">
        <f>ROUND(I360*H360,2)</f>
        <v>0</v>
      </c>
      <c r="K360" s="218" t="s">
        <v>215</v>
      </c>
      <c r="L360" s="47"/>
      <c r="M360" s="223" t="s">
        <v>19</v>
      </c>
      <c r="N360" s="224" t="s">
        <v>42</v>
      </c>
      <c r="O360" s="87"/>
      <c r="P360" s="225">
        <f>O360*H360</f>
        <v>0</v>
      </c>
      <c r="Q360" s="225">
        <v>0</v>
      </c>
      <c r="R360" s="225">
        <f>Q360*H360</f>
        <v>0</v>
      </c>
      <c r="S360" s="225">
        <v>0</v>
      </c>
      <c r="T360" s="226">
        <f>S360*H360</f>
        <v>0</v>
      </c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R360" s="227" t="s">
        <v>216</v>
      </c>
      <c r="AT360" s="227" t="s">
        <v>211</v>
      </c>
      <c r="AU360" s="227" t="s">
        <v>81</v>
      </c>
      <c r="AY360" s="20" t="s">
        <v>209</v>
      </c>
      <c r="BE360" s="228">
        <f>IF(N360="základní",J360,0)</f>
        <v>0</v>
      </c>
      <c r="BF360" s="228">
        <f>IF(N360="snížená",J360,0)</f>
        <v>0</v>
      </c>
      <c r="BG360" s="228">
        <f>IF(N360="zákl. přenesená",J360,0)</f>
        <v>0</v>
      </c>
      <c r="BH360" s="228">
        <f>IF(N360="sníž. přenesená",J360,0)</f>
        <v>0</v>
      </c>
      <c r="BI360" s="228">
        <f>IF(N360="nulová",J360,0)</f>
        <v>0</v>
      </c>
      <c r="BJ360" s="20" t="s">
        <v>79</v>
      </c>
      <c r="BK360" s="228">
        <f>ROUND(I360*H360,2)</f>
        <v>0</v>
      </c>
      <c r="BL360" s="20" t="s">
        <v>216</v>
      </c>
      <c r="BM360" s="227" t="s">
        <v>4919</v>
      </c>
    </row>
    <row r="361" s="2" customFormat="1">
      <c r="A361" s="41"/>
      <c r="B361" s="42"/>
      <c r="C361" s="43"/>
      <c r="D361" s="229" t="s">
        <v>218</v>
      </c>
      <c r="E361" s="43"/>
      <c r="F361" s="230" t="s">
        <v>1070</v>
      </c>
      <c r="G361" s="43"/>
      <c r="H361" s="43"/>
      <c r="I361" s="231"/>
      <c r="J361" s="43"/>
      <c r="K361" s="43"/>
      <c r="L361" s="47"/>
      <c r="M361" s="232"/>
      <c r="N361" s="233"/>
      <c r="O361" s="87"/>
      <c r="P361" s="87"/>
      <c r="Q361" s="87"/>
      <c r="R361" s="87"/>
      <c r="S361" s="87"/>
      <c r="T361" s="88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T361" s="20" t="s">
        <v>218</v>
      </c>
      <c r="AU361" s="20" t="s">
        <v>81</v>
      </c>
    </row>
    <row r="362" s="13" customFormat="1">
      <c r="A362" s="13"/>
      <c r="B362" s="234"/>
      <c r="C362" s="235"/>
      <c r="D362" s="236" t="s">
        <v>220</v>
      </c>
      <c r="E362" s="237" t="s">
        <v>19</v>
      </c>
      <c r="F362" s="238" t="s">
        <v>261</v>
      </c>
      <c r="G362" s="235"/>
      <c r="H362" s="237" t="s">
        <v>19</v>
      </c>
      <c r="I362" s="239"/>
      <c r="J362" s="235"/>
      <c r="K362" s="235"/>
      <c r="L362" s="240"/>
      <c r="M362" s="241"/>
      <c r="N362" s="242"/>
      <c r="O362" s="242"/>
      <c r="P362" s="242"/>
      <c r="Q362" s="242"/>
      <c r="R362" s="242"/>
      <c r="S362" s="242"/>
      <c r="T362" s="24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4" t="s">
        <v>220</v>
      </c>
      <c r="AU362" s="244" t="s">
        <v>81</v>
      </c>
      <c r="AV362" s="13" t="s">
        <v>79</v>
      </c>
      <c r="AW362" s="13" t="s">
        <v>32</v>
      </c>
      <c r="AX362" s="13" t="s">
        <v>71</v>
      </c>
      <c r="AY362" s="244" t="s">
        <v>209</v>
      </c>
    </row>
    <row r="363" s="13" customFormat="1">
      <c r="A363" s="13"/>
      <c r="B363" s="234"/>
      <c r="C363" s="235"/>
      <c r="D363" s="236" t="s">
        <v>220</v>
      </c>
      <c r="E363" s="237" t="s">
        <v>19</v>
      </c>
      <c r="F363" s="238" t="s">
        <v>1071</v>
      </c>
      <c r="G363" s="235"/>
      <c r="H363" s="237" t="s">
        <v>19</v>
      </c>
      <c r="I363" s="239"/>
      <c r="J363" s="235"/>
      <c r="K363" s="235"/>
      <c r="L363" s="240"/>
      <c r="M363" s="241"/>
      <c r="N363" s="242"/>
      <c r="O363" s="242"/>
      <c r="P363" s="242"/>
      <c r="Q363" s="242"/>
      <c r="R363" s="242"/>
      <c r="S363" s="242"/>
      <c r="T363" s="24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4" t="s">
        <v>220</v>
      </c>
      <c r="AU363" s="244" t="s">
        <v>81</v>
      </c>
      <c r="AV363" s="13" t="s">
        <v>79</v>
      </c>
      <c r="AW363" s="13" t="s">
        <v>32</v>
      </c>
      <c r="AX363" s="13" t="s">
        <v>71</v>
      </c>
      <c r="AY363" s="244" t="s">
        <v>209</v>
      </c>
    </row>
    <row r="364" s="14" customFormat="1">
      <c r="A364" s="14"/>
      <c r="B364" s="245"/>
      <c r="C364" s="246"/>
      <c r="D364" s="236" t="s">
        <v>220</v>
      </c>
      <c r="E364" s="247" t="s">
        <v>19</v>
      </c>
      <c r="F364" s="248" t="s">
        <v>1072</v>
      </c>
      <c r="G364" s="246"/>
      <c r="H364" s="249">
        <v>10.800000000000001</v>
      </c>
      <c r="I364" s="250"/>
      <c r="J364" s="246"/>
      <c r="K364" s="246"/>
      <c r="L364" s="251"/>
      <c r="M364" s="252"/>
      <c r="N364" s="253"/>
      <c r="O364" s="253"/>
      <c r="P364" s="253"/>
      <c r="Q364" s="253"/>
      <c r="R364" s="253"/>
      <c r="S364" s="253"/>
      <c r="T364" s="25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5" t="s">
        <v>220</v>
      </c>
      <c r="AU364" s="255" t="s">
        <v>81</v>
      </c>
      <c r="AV364" s="14" t="s">
        <v>81</v>
      </c>
      <c r="AW364" s="14" t="s">
        <v>32</v>
      </c>
      <c r="AX364" s="14" t="s">
        <v>71</v>
      </c>
      <c r="AY364" s="255" t="s">
        <v>209</v>
      </c>
    </row>
    <row r="365" s="13" customFormat="1">
      <c r="A365" s="13"/>
      <c r="B365" s="234"/>
      <c r="C365" s="235"/>
      <c r="D365" s="236" t="s">
        <v>220</v>
      </c>
      <c r="E365" s="237" t="s">
        <v>19</v>
      </c>
      <c r="F365" s="238" t="s">
        <v>1073</v>
      </c>
      <c r="G365" s="235"/>
      <c r="H365" s="237" t="s">
        <v>19</v>
      </c>
      <c r="I365" s="239"/>
      <c r="J365" s="235"/>
      <c r="K365" s="235"/>
      <c r="L365" s="240"/>
      <c r="M365" s="241"/>
      <c r="N365" s="242"/>
      <c r="O365" s="242"/>
      <c r="P365" s="242"/>
      <c r="Q365" s="242"/>
      <c r="R365" s="242"/>
      <c r="S365" s="242"/>
      <c r="T365" s="24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4" t="s">
        <v>220</v>
      </c>
      <c r="AU365" s="244" t="s">
        <v>81</v>
      </c>
      <c r="AV365" s="13" t="s">
        <v>79</v>
      </c>
      <c r="AW365" s="13" t="s">
        <v>32</v>
      </c>
      <c r="AX365" s="13" t="s">
        <v>71</v>
      </c>
      <c r="AY365" s="244" t="s">
        <v>209</v>
      </c>
    </row>
    <row r="366" s="14" customFormat="1">
      <c r="A366" s="14"/>
      <c r="B366" s="245"/>
      <c r="C366" s="246"/>
      <c r="D366" s="236" t="s">
        <v>220</v>
      </c>
      <c r="E366" s="247" t="s">
        <v>19</v>
      </c>
      <c r="F366" s="248" t="s">
        <v>1072</v>
      </c>
      <c r="G366" s="246"/>
      <c r="H366" s="249">
        <v>10.800000000000001</v>
      </c>
      <c r="I366" s="250"/>
      <c r="J366" s="246"/>
      <c r="K366" s="246"/>
      <c r="L366" s="251"/>
      <c r="M366" s="252"/>
      <c r="N366" s="253"/>
      <c r="O366" s="253"/>
      <c r="P366" s="253"/>
      <c r="Q366" s="253"/>
      <c r="R366" s="253"/>
      <c r="S366" s="253"/>
      <c r="T366" s="25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55" t="s">
        <v>220</v>
      </c>
      <c r="AU366" s="255" t="s">
        <v>81</v>
      </c>
      <c r="AV366" s="14" t="s">
        <v>81</v>
      </c>
      <c r="AW366" s="14" t="s">
        <v>32</v>
      </c>
      <c r="AX366" s="14" t="s">
        <v>71</v>
      </c>
      <c r="AY366" s="255" t="s">
        <v>209</v>
      </c>
    </row>
    <row r="367" s="15" customFormat="1">
      <c r="A367" s="15"/>
      <c r="B367" s="256"/>
      <c r="C367" s="257"/>
      <c r="D367" s="236" t="s">
        <v>220</v>
      </c>
      <c r="E367" s="258" t="s">
        <v>19</v>
      </c>
      <c r="F367" s="259" t="s">
        <v>271</v>
      </c>
      <c r="G367" s="257"/>
      <c r="H367" s="260">
        <v>21.600000000000001</v>
      </c>
      <c r="I367" s="261"/>
      <c r="J367" s="257"/>
      <c r="K367" s="257"/>
      <c r="L367" s="262"/>
      <c r="M367" s="263"/>
      <c r="N367" s="264"/>
      <c r="O367" s="264"/>
      <c r="P367" s="264"/>
      <c r="Q367" s="264"/>
      <c r="R367" s="264"/>
      <c r="S367" s="264"/>
      <c r="T367" s="26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T367" s="266" t="s">
        <v>220</v>
      </c>
      <c r="AU367" s="266" t="s">
        <v>81</v>
      </c>
      <c r="AV367" s="15" t="s">
        <v>216</v>
      </c>
      <c r="AW367" s="15" t="s">
        <v>32</v>
      </c>
      <c r="AX367" s="15" t="s">
        <v>79</v>
      </c>
      <c r="AY367" s="266" t="s">
        <v>209</v>
      </c>
    </row>
    <row r="368" s="2" customFormat="1" ht="24.15" customHeight="1">
      <c r="A368" s="41"/>
      <c r="B368" s="42"/>
      <c r="C368" s="216" t="s">
        <v>592</v>
      </c>
      <c r="D368" s="216" t="s">
        <v>211</v>
      </c>
      <c r="E368" s="217" t="s">
        <v>1075</v>
      </c>
      <c r="F368" s="218" t="s">
        <v>1076</v>
      </c>
      <c r="G368" s="219" t="s">
        <v>659</v>
      </c>
      <c r="H368" s="220">
        <v>86.400000000000006</v>
      </c>
      <c r="I368" s="221"/>
      <c r="J368" s="222">
        <f>ROUND(I368*H368,2)</f>
        <v>0</v>
      </c>
      <c r="K368" s="218" t="s">
        <v>215</v>
      </c>
      <c r="L368" s="47"/>
      <c r="M368" s="223" t="s">
        <v>19</v>
      </c>
      <c r="N368" s="224" t="s">
        <v>42</v>
      </c>
      <c r="O368" s="87"/>
      <c r="P368" s="225">
        <f>O368*H368</f>
        <v>0</v>
      </c>
      <c r="Q368" s="225">
        <v>0</v>
      </c>
      <c r="R368" s="225">
        <f>Q368*H368</f>
        <v>0</v>
      </c>
      <c r="S368" s="225">
        <v>0</v>
      </c>
      <c r="T368" s="226">
        <f>S368*H368</f>
        <v>0</v>
      </c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R368" s="227" t="s">
        <v>216</v>
      </c>
      <c r="AT368" s="227" t="s">
        <v>211</v>
      </c>
      <c r="AU368" s="227" t="s">
        <v>81</v>
      </c>
      <c r="AY368" s="20" t="s">
        <v>209</v>
      </c>
      <c r="BE368" s="228">
        <f>IF(N368="základní",J368,0)</f>
        <v>0</v>
      </c>
      <c r="BF368" s="228">
        <f>IF(N368="snížená",J368,0)</f>
        <v>0</v>
      </c>
      <c r="BG368" s="228">
        <f>IF(N368="zákl. přenesená",J368,0)</f>
        <v>0</v>
      </c>
      <c r="BH368" s="228">
        <f>IF(N368="sníž. přenesená",J368,0)</f>
        <v>0</v>
      </c>
      <c r="BI368" s="228">
        <f>IF(N368="nulová",J368,0)</f>
        <v>0</v>
      </c>
      <c r="BJ368" s="20" t="s">
        <v>79</v>
      </c>
      <c r="BK368" s="228">
        <f>ROUND(I368*H368,2)</f>
        <v>0</v>
      </c>
      <c r="BL368" s="20" t="s">
        <v>216</v>
      </c>
      <c r="BM368" s="227" t="s">
        <v>4920</v>
      </c>
    </row>
    <row r="369" s="2" customFormat="1">
      <c r="A369" s="41"/>
      <c r="B369" s="42"/>
      <c r="C369" s="43"/>
      <c r="D369" s="229" t="s">
        <v>218</v>
      </c>
      <c r="E369" s="43"/>
      <c r="F369" s="230" t="s">
        <v>1078</v>
      </c>
      <c r="G369" s="43"/>
      <c r="H369" s="43"/>
      <c r="I369" s="231"/>
      <c r="J369" s="43"/>
      <c r="K369" s="43"/>
      <c r="L369" s="47"/>
      <c r="M369" s="232"/>
      <c r="N369" s="233"/>
      <c r="O369" s="87"/>
      <c r="P369" s="87"/>
      <c r="Q369" s="87"/>
      <c r="R369" s="87"/>
      <c r="S369" s="87"/>
      <c r="T369" s="88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T369" s="20" t="s">
        <v>218</v>
      </c>
      <c r="AU369" s="20" t="s">
        <v>81</v>
      </c>
    </row>
    <row r="370" s="13" customFormat="1">
      <c r="A370" s="13"/>
      <c r="B370" s="234"/>
      <c r="C370" s="235"/>
      <c r="D370" s="236" t="s">
        <v>220</v>
      </c>
      <c r="E370" s="237" t="s">
        <v>19</v>
      </c>
      <c r="F370" s="238" t="s">
        <v>261</v>
      </c>
      <c r="G370" s="235"/>
      <c r="H370" s="237" t="s">
        <v>19</v>
      </c>
      <c r="I370" s="239"/>
      <c r="J370" s="235"/>
      <c r="K370" s="235"/>
      <c r="L370" s="240"/>
      <c r="M370" s="241"/>
      <c r="N370" s="242"/>
      <c r="O370" s="242"/>
      <c r="P370" s="242"/>
      <c r="Q370" s="242"/>
      <c r="R370" s="242"/>
      <c r="S370" s="242"/>
      <c r="T370" s="24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4" t="s">
        <v>220</v>
      </c>
      <c r="AU370" s="244" t="s">
        <v>81</v>
      </c>
      <c r="AV370" s="13" t="s">
        <v>79</v>
      </c>
      <c r="AW370" s="13" t="s">
        <v>32</v>
      </c>
      <c r="AX370" s="13" t="s">
        <v>71</v>
      </c>
      <c r="AY370" s="244" t="s">
        <v>209</v>
      </c>
    </row>
    <row r="371" s="13" customFormat="1">
      <c r="A371" s="13"/>
      <c r="B371" s="234"/>
      <c r="C371" s="235"/>
      <c r="D371" s="236" t="s">
        <v>220</v>
      </c>
      <c r="E371" s="237" t="s">
        <v>19</v>
      </c>
      <c r="F371" s="238" t="s">
        <v>1071</v>
      </c>
      <c r="G371" s="235"/>
      <c r="H371" s="237" t="s">
        <v>19</v>
      </c>
      <c r="I371" s="239"/>
      <c r="J371" s="235"/>
      <c r="K371" s="235"/>
      <c r="L371" s="240"/>
      <c r="M371" s="241"/>
      <c r="N371" s="242"/>
      <c r="O371" s="242"/>
      <c r="P371" s="242"/>
      <c r="Q371" s="242"/>
      <c r="R371" s="242"/>
      <c r="S371" s="242"/>
      <c r="T371" s="24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4" t="s">
        <v>220</v>
      </c>
      <c r="AU371" s="244" t="s">
        <v>81</v>
      </c>
      <c r="AV371" s="13" t="s">
        <v>79</v>
      </c>
      <c r="AW371" s="13" t="s">
        <v>32</v>
      </c>
      <c r="AX371" s="13" t="s">
        <v>71</v>
      </c>
      <c r="AY371" s="244" t="s">
        <v>209</v>
      </c>
    </row>
    <row r="372" s="14" customFormat="1">
      <c r="A372" s="14"/>
      <c r="B372" s="245"/>
      <c r="C372" s="246"/>
      <c r="D372" s="236" t="s">
        <v>220</v>
      </c>
      <c r="E372" s="247" t="s">
        <v>19</v>
      </c>
      <c r="F372" s="248" t="s">
        <v>1079</v>
      </c>
      <c r="G372" s="246"/>
      <c r="H372" s="249">
        <v>43.200000000000003</v>
      </c>
      <c r="I372" s="250"/>
      <c r="J372" s="246"/>
      <c r="K372" s="246"/>
      <c r="L372" s="251"/>
      <c r="M372" s="252"/>
      <c r="N372" s="253"/>
      <c r="O372" s="253"/>
      <c r="P372" s="253"/>
      <c r="Q372" s="253"/>
      <c r="R372" s="253"/>
      <c r="S372" s="253"/>
      <c r="T372" s="25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55" t="s">
        <v>220</v>
      </c>
      <c r="AU372" s="255" t="s">
        <v>81</v>
      </c>
      <c r="AV372" s="14" t="s">
        <v>81</v>
      </c>
      <c r="AW372" s="14" t="s">
        <v>32</v>
      </c>
      <c r="AX372" s="14" t="s">
        <v>71</v>
      </c>
      <c r="AY372" s="255" t="s">
        <v>209</v>
      </c>
    </row>
    <row r="373" s="13" customFormat="1">
      <c r="A373" s="13"/>
      <c r="B373" s="234"/>
      <c r="C373" s="235"/>
      <c r="D373" s="236" t="s">
        <v>220</v>
      </c>
      <c r="E373" s="237" t="s">
        <v>19</v>
      </c>
      <c r="F373" s="238" t="s">
        <v>1073</v>
      </c>
      <c r="G373" s="235"/>
      <c r="H373" s="237" t="s">
        <v>19</v>
      </c>
      <c r="I373" s="239"/>
      <c r="J373" s="235"/>
      <c r="K373" s="235"/>
      <c r="L373" s="240"/>
      <c r="M373" s="241"/>
      <c r="N373" s="242"/>
      <c r="O373" s="242"/>
      <c r="P373" s="242"/>
      <c r="Q373" s="242"/>
      <c r="R373" s="242"/>
      <c r="S373" s="242"/>
      <c r="T373" s="24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4" t="s">
        <v>220</v>
      </c>
      <c r="AU373" s="244" t="s">
        <v>81</v>
      </c>
      <c r="AV373" s="13" t="s">
        <v>79</v>
      </c>
      <c r="AW373" s="13" t="s">
        <v>32</v>
      </c>
      <c r="AX373" s="13" t="s">
        <v>71</v>
      </c>
      <c r="AY373" s="244" t="s">
        <v>209</v>
      </c>
    </row>
    <row r="374" s="14" customFormat="1">
      <c r="A374" s="14"/>
      <c r="B374" s="245"/>
      <c r="C374" s="246"/>
      <c r="D374" s="236" t="s">
        <v>220</v>
      </c>
      <c r="E374" s="247" t="s">
        <v>19</v>
      </c>
      <c r="F374" s="248" t="s">
        <v>1079</v>
      </c>
      <c r="G374" s="246"/>
      <c r="H374" s="249">
        <v>43.200000000000003</v>
      </c>
      <c r="I374" s="250"/>
      <c r="J374" s="246"/>
      <c r="K374" s="246"/>
      <c r="L374" s="251"/>
      <c r="M374" s="252"/>
      <c r="N374" s="253"/>
      <c r="O374" s="253"/>
      <c r="P374" s="253"/>
      <c r="Q374" s="253"/>
      <c r="R374" s="253"/>
      <c r="S374" s="253"/>
      <c r="T374" s="25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55" t="s">
        <v>220</v>
      </c>
      <c r="AU374" s="255" t="s">
        <v>81</v>
      </c>
      <c r="AV374" s="14" t="s">
        <v>81</v>
      </c>
      <c r="AW374" s="14" t="s">
        <v>32</v>
      </c>
      <c r="AX374" s="14" t="s">
        <v>71</v>
      </c>
      <c r="AY374" s="255" t="s">
        <v>209</v>
      </c>
    </row>
    <row r="375" s="15" customFormat="1">
      <c r="A375" s="15"/>
      <c r="B375" s="256"/>
      <c r="C375" s="257"/>
      <c r="D375" s="236" t="s">
        <v>220</v>
      </c>
      <c r="E375" s="258" t="s">
        <v>19</v>
      </c>
      <c r="F375" s="259" t="s">
        <v>271</v>
      </c>
      <c r="G375" s="257"/>
      <c r="H375" s="260">
        <v>86.400000000000006</v>
      </c>
      <c r="I375" s="261"/>
      <c r="J375" s="257"/>
      <c r="K375" s="257"/>
      <c r="L375" s="262"/>
      <c r="M375" s="263"/>
      <c r="N375" s="264"/>
      <c r="O375" s="264"/>
      <c r="P375" s="264"/>
      <c r="Q375" s="264"/>
      <c r="R375" s="264"/>
      <c r="S375" s="264"/>
      <c r="T375" s="26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T375" s="266" t="s">
        <v>220</v>
      </c>
      <c r="AU375" s="266" t="s">
        <v>81</v>
      </c>
      <c r="AV375" s="15" t="s">
        <v>216</v>
      </c>
      <c r="AW375" s="15" t="s">
        <v>32</v>
      </c>
      <c r="AX375" s="15" t="s">
        <v>79</v>
      </c>
      <c r="AY375" s="266" t="s">
        <v>209</v>
      </c>
    </row>
    <row r="376" s="2" customFormat="1" ht="16.5" customHeight="1">
      <c r="A376" s="41"/>
      <c r="B376" s="42"/>
      <c r="C376" s="216" t="s">
        <v>597</v>
      </c>
      <c r="D376" s="216" t="s">
        <v>211</v>
      </c>
      <c r="E376" s="217" t="s">
        <v>1081</v>
      </c>
      <c r="F376" s="218" t="s">
        <v>1082</v>
      </c>
      <c r="G376" s="219" t="s">
        <v>659</v>
      </c>
      <c r="H376" s="220">
        <v>10.800000000000001</v>
      </c>
      <c r="I376" s="221"/>
      <c r="J376" s="222">
        <f>ROUND(I376*H376,2)</f>
        <v>0</v>
      </c>
      <c r="K376" s="218" t="s">
        <v>215</v>
      </c>
      <c r="L376" s="47"/>
      <c r="M376" s="223" t="s">
        <v>19</v>
      </c>
      <c r="N376" s="224" t="s">
        <v>42</v>
      </c>
      <c r="O376" s="87"/>
      <c r="P376" s="225">
        <f>O376*H376</f>
        <v>0</v>
      </c>
      <c r="Q376" s="225">
        <v>0</v>
      </c>
      <c r="R376" s="225">
        <f>Q376*H376</f>
        <v>0</v>
      </c>
      <c r="S376" s="225">
        <v>0</v>
      </c>
      <c r="T376" s="226">
        <f>S376*H376</f>
        <v>0</v>
      </c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R376" s="227" t="s">
        <v>216</v>
      </c>
      <c r="AT376" s="227" t="s">
        <v>211</v>
      </c>
      <c r="AU376" s="227" t="s">
        <v>81</v>
      </c>
      <c r="AY376" s="20" t="s">
        <v>209</v>
      </c>
      <c r="BE376" s="228">
        <f>IF(N376="základní",J376,0)</f>
        <v>0</v>
      </c>
      <c r="BF376" s="228">
        <f>IF(N376="snížená",J376,0)</f>
        <v>0</v>
      </c>
      <c r="BG376" s="228">
        <f>IF(N376="zákl. přenesená",J376,0)</f>
        <v>0</v>
      </c>
      <c r="BH376" s="228">
        <f>IF(N376="sníž. přenesená",J376,0)</f>
        <v>0</v>
      </c>
      <c r="BI376" s="228">
        <f>IF(N376="nulová",J376,0)</f>
        <v>0</v>
      </c>
      <c r="BJ376" s="20" t="s">
        <v>79</v>
      </c>
      <c r="BK376" s="228">
        <f>ROUND(I376*H376,2)</f>
        <v>0</v>
      </c>
      <c r="BL376" s="20" t="s">
        <v>216</v>
      </c>
      <c r="BM376" s="227" t="s">
        <v>4921</v>
      </c>
    </row>
    <row r="377" s="2" customFormat="1">
      <c r="A377" s="41"/>
      <c r="B377" s="42"/>
      <c r="C377" s="43"/>
      <c r="D377" s="229" t="s">
        <v>218</v>
      </c>
      <c r="E377" s="43"/>
      <c r="F377" s="230" t="s">
        <v>1084</v>
      </c>
      <c r="G377" s="43"/>
      <c r="H377" s="43"/>
      <c r="I377" s="231"/>
      <c r="J377" s="43"/>
      <c r="K377" s="43"/>
      <c r="L377" s="47"/>
      <c r="M377" s="232"/>
      <c r="N377" s="233"/>
      <c r="O377" s="87"/>
      <c r="P377" s="87"/>
      <c r="Q377" s="87"/>
      <c r="R377" s="87"/>
      <c r="S377" s="87"/>
      <c r="T377" s="88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T377" s="20" t="s">
        <v>218</v>
      </c>
      <c r="AU377" s="20" t="s">
        <v>81</v>
      </c>
    </row>
    <row r="378" s="13" customFormat="1">
      <c r="A378" s="13"/>
      <c r="B378" s="234"/>
      <c r="C378" s="235"/>
      <c r="D378" s="236" t="s">
        <v>220</v>
      </c>
      <c r="E378" s="237" t="s">
        <v>19</v>
      </c>
      <c r="F378" s="238" t="s">
        <v>261</v>
      </c>
      <c r="G378" s="235"/>
      <c r="H378" s="237" t="s">
        <v>19</v>
      </c>
      <c r="I378" s="239"/>
      <c r="J378" s="235"/>
      <c r="K378" s="235"/>
      <c r="L378" s="240"/>
      <c r="M378" s="241"/>
      <c r="N378" s="242"/>
      <c r="O378" s="242"/>
      <c r="P378" s="242"/>
      <c r="Q378" s="242"/>
      <c r="R378" s="242"/>
      <c r="S378" s="242"/>
      <c r="T378" s="24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44" t="s">
        <v>220</v>
      </c>
      <c r="AU378" s="244" t="s">
        <v>81</v>
      </c>
      <c r="AV378" s="13" t="s">
        <v>79</v>
      </c>
      <c r="AW378" s="13" t="s">
        <v>32</v>
      </c>
      <c r="AX378" s="13" t="s">
        <v>71</v>
      </c>
      <c r="AY378" s="244" t="s">
        <v>209</v>
      </c>
    </row>
    <row r="379" s="13" customFormat="1">
      <c r="A379" s="13"/>
      <c r="B379" s="234"/>
      <c r="C379" s="235"/>
      <c r="D379" s="236" t="s">
        <v>220</v>
      </c>
      <c r="E379" s="237" t="s">
        <v>19</v>
      </c>
      <c r="F379" s="238" t="s">
        <v>1073</v>
      </c>
      <c r="G379" s="235"/>
      <c r="H379" s="237" t="s">
        <v>19</v>
      </c>
      <c r="I379" s="239"/>
      <c r="J379" s="235"/>
      <c r="K379" s="235"/>
      <c r="L379" s="240"/>
      <c r="M379" s="241"/>
      <c r="N379" s="242"/>
      <c r="O379" s="242"/>
      <c r="P379" s="242"/>
      <c r="Q379" s="242"/>
      <c r="R379" s="242"/>
      <c r="S379" s="242"/>
      <c r="T379" s="24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4" t="s">
        <v>220</v>
      </c>
      <c r="AU379" s="244" t="s">
        <v>81</v>
      </c>
      <c r="AV379" s="13" t="s">
        <v>79</v>
      </c>
      <c r="AW379" s="13" t="s">
        <v>32</v>
      </c>
      <c r="AX379" s="13" t="s">
        <v>71</v>
      </c>
      <c r="AY379" s="244" t="s">
        <v>209</v>
      </c>
    </row>
    <row r="380" s="14" customFormat="1">
      <c r="A380" s="14"/>
      <c r="B380" s="245"/>
      <c r="C380" s="246"/>
      <c r="D380" s="236" t="s">
        <v>220</v>
      </c>
      <c r="E380" s="247" t="s">
        <v>19</v>
      </c>
      <c r="F380" s="248" t="s">
        <v>1072</v>
      </c>
      <c r="G380" s="246"/>
      <c r="H380" s="249">
        <v>10.800000000000001</v>
      </c>
      <c r="I380" s="250"/>
      <c r="J380" s="246"/>
      <c r="K380" s="246"/>
      <c r="L380" s="251"/>
      <c r="M380" s="252"/>
      <c r="N380" s="253"/>
      <c r="O380" s="253"/>
      <c r="P380" s="253"/>
      <c r="Q380" s="253"/>
      <c r="R380" s="253"/>
      <c r="S380" s="253"/>
      <c r="T380" s="25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55" t="s">
        <v>220</v>
      </c>
      <c r="AU380" s="255" t="s">
        <v>81</v>
      </c>
      <c r="AV380" s="14" t="s">
        <v>81</v>
      </c>
      <c r="AW380" s="14" t="s">
        <v>32</v>
      </c>
      <c r="AX380" s="14" t="s">
        <v>79</v>
      </c>
      <c r="AY380" s="255" t="s">
        <v>209</v>
      </c>
    </row>
    <row r="381" s="2" customFormat="1" ht="24.15" customHeight="1">
      <c r="A381" s="41"/>
      <c r="B381" s="42"/>
      <c r="C381" s="216" t="s">
        <v>623</v>
      </c>
      <c r="D381" s="216" t="s">
        <v>211</v>
      </c>
      <c r="E381" s="217" t="s">
        <v>1086</v>
      </c>
      <c r="F381" s="218" t="s">
        <v>658</v>
      </c>
      <c r="G381" s="219" t="s">
        <v>659</v>
      </c>
      <c r="H381" s="220">
        <v>9.9000000000000004</v>
      </c>
      <c r="I381" s="221"/>
      <c r="J381" s="222">
        <f>ROUND(I381*H381,2)</f>
        <v>0</v>
      </c>
      <c r="K381" s="218" t="s">
        <v>215</v>
      </c>
      <c r="L381" s="47"/>
      <c r="M381" s="223" t="s">
        <v>19</v>
      </c>
      <c r="N381" s="224" t="s">
        <v>42</v>
      </c>
      <c r="O381" s="87"/>
      <c r="P381" s="225">
        <f>O381*H381</f>
        <v>0</v>
      </c>
      <c r="Q381" s="225">
        <v>0</v>
      </c>
      <c r="R381" s="225">
        <f>Q381*H381</f>
        <v>0</v>
      </c>
      <c r="S381" s="225">
        <v>0</v>
      </c>
      <c r="T381" s="226">
        <f>S381*H381</f>
        <v>0</v>
      </c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R381" s="227" t="s">
        <v>216</v>
      </c>
      <c r="AT381" s="227" t="s">
        <v>211</v>
      </c>
      <c r="AU381" s="227" t="s">
        <v>81</v>
      </c>
      <c r="AY381" s="20" t="s">
        <v>209</v>
      </c>
      <c r="BE381" s="228">
        <f>IF(N381="základní",J381,0)</f>
        <v>0</v>
      </c>
      <c r="BF381" s="228">
        <f>IF(N381="snížená",J381,0)</f>
        <v>0</v>
      </c>
      <c r="BG381" s="228">
        <f>IF(N381="zákl. přenesená",J381,0)</f>
        <v>0</v>
      </c>
      <c r="BH381" s="228">
        <f>IF(N381="sníž. přenesená",J381,0)</f>
        <v>0</v>
      </c>
      <c r="BI381" s="228">
        <f>IF(N381="nulová",J381,0)</f>
        <v>0</v>
      </c>
      <c r="BJ381" s="20" t="s">
        <v>79</v>
      </c>
      <c r="BK381" s="228">
        <f>ROUND(I381*H381,2)</f>
        <v>0</v>
      </c>
      <c r="BL381" s="20" t="s">
        <v>216</v>
      </c>
      <c r="BM381" s="227" t="s">
        <v>4922</v>
      </c>
    </row>
    <row r="382" s="2" customFormat="1">
      <c r="A382" s="41"/>
      <c r="B382" s="42"/>
      <c r="C382" s="43"/>
      <c r="D382" s="229" t="s">
        <v>218</v>
      </c>
      <c r="E382" s="43"/>
      <c r="F382" s="230" t="s">
        <v>1088</v>
      </c>
      <c r="G382" s="43"/>
      <c r="H382" s="43"/>
      <c r="I382" s="231"/>
      <c r="J382" s="43"/>
      <c r="K382" s="43"/>
      <c r="L382" s="47"/>
      <c r="M382" s="232"/>
      <c r="N382" s="233"/>
      <c r="O382" s="87"/>
      <c r="P382" s="87"/>
      <c r="Q382" s="87"/>
      <c r="R382" s="87"/>
      <c r="S382" s="87"/>
      <c r="T382" s="88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T382" s="20" t="s">
        <v>218</v>
      </c>
      <c r="AU382" s="20" t="s">
        <v>81</v>
      </c>
    </row>
    <row r="383" s="2" customFormat="1" ht="24.15" customHeight="1">
      <c r="A383" s="41"/>
      <c r="B383" s="42"/>
      <c r="C383" s="216" t="s">
        <v>632</v>
      </c>
      <c r="D383" s="216" t="s">
        <v>211</v>
      </c>
      <c r="E383" s="217" t="s">
        <v>1090</v>
      </c>
      <c r="F383" s="218" t="s">
        <v>1091</v>
      </c>
      <c r="G383" s="219" t="s">
        <v>659</v>
      </c>
      <c r="H383" s="220">
        <v>1.1519999999999999</v>
      </c>
      <c r="I383" s="221"/>
      <c r="J383" s="222">
        <f>ROUND(I383*H383,2)</f>
        <v>0</v>
      </c>
      <c r="K383" s="218" t="s">
        <v>215</v>
      </c>
      <c r="L383" s="47"/>
      <c r="M383" s="223" t="s">
        <v>19</v>
      </c>
      <c r="N383" s="224" t="s">
        <v>42</v>
      </c>
      <c r="O383" s="87"/>
      <c r="P383" s="225">
        <f>O383*H383</f>
        <v>0</v>
      </c>
      <c r="Q383" s="225">
        <v>0</v>
      </c>
      <c r="R383" s="225">
        <f>Q383*H383</f>
        <v>0</v>
      </c>
      <c r="S383" s="225">
        <v>0</v>
      </c>
      <c r="T383" s="226">
        <f>S383*H383</f>
        <v>0</v>
      </c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R383" s="227" t="s">
        <v>216</v>
      </c>
      <c r="AT383" s="227" t="s">
        <v>211</v>
      </c>
      <c r="AU383" s="227" t="s">
        <v>81</v>
      </c>
      <c r="AY383" s="20" t="s">
        <v>209</v>
      </c>
      <c r="BE383" s="228">
        <f>IF(N383="základní",J383,0)</f>
        <v>0</v>
      </c>
      <c r="BF383" s="228">
        <f>IF(N383="snížená",J383,0)</f>
        <v>0</v>
      </c>
      <c r="BG383" s="228">
        <f>IF(N383="zákl. přenesená",J383,0)</f>
        <v>0</v>
      </c>
      <c r="BH383" s="228">
        <f>IF(N383="sníž. přenesená",J383,0)</f>
        <v>0</v>
      </c>
      <c r="BI383" s="228">
        <f>IF(N383="nulová",J383,0)</f>
        <v>0</v>
      </c>
      <c r="BJ383" s="20" t="s">
        <v>79</v>
      </c>
      <c r="BK383" s="228">
        <f>ROUND(I383*H383,2)</f>
        <v>0</v>
      </c>
      <c r="BL383" s="20" t="s">
        <v>216</v>
      </c>
      <c r="BM383" s="227" t="s">
        <v>4923</v>
      </c>
    </row>
    <row r="384" s="2" customFormat="1">
      <c r="A384" s="41"/>
      <c r="B384" s="42"/>
      <c r="C384" s="43"/>
      <c r="D384" s="229" t="s">
        <v>218</v>
      </c>
      <c r="E384" s="43"/>
      <c r="F384" s="230" t="s">
        <v>1093</v>
      </c>
      <c r="G384" s="43"/>
      <c r="H384" s="43"/>
      <c r="I384" s="231"/>
      <c r="J384" s="43"/>
      <c r="K384" s="43"/>
      <c r="L384" s="47"/>
      <c r="M384" s="232"/>
      <c r="N384" s="233"/>
      <c r="O384" s="87"/>
      <c r="P384" s="87"/>
      <c r="Q384" s="87"/>
      <c r="R384" s="87"/>
      <c r="S384" s="87"/>
      <c r="T384" s="88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T384" s="20" t="s">
        <v>218</v>
      </c>
      <c r="AU384" s="20" t="s">
        <v>81</v>
      </c>
    </row>
    <row r="385" s="12" customFormat="1" ht="22.8" customHeight="1">
      <c r="A385" s="12"/>
      <c r="B385" s="200"/>
      <c r="C385" s="201"/>
      <c r="D385" s="202" t="s">
        <v>70</v>
      </c>
      <c r="E385" s="214" t="s">
        <v>1094</v>
      </c>
      <c r="F385" s="214" t="s">
        <v>1095</v>
      </c>
      <c r="G385" s="201"/>
      <c r="H385" s="201"/>
      <c r="I385" s="204"/>
      <c r="J385" s="215">
        <f>BK385</f>
        <v>0</v>
      </c>
      <c r="K385" s="201"/>
      <c r="L385" s="206"/>
      <c r="M385" s="207"/>
      <c r="N385" s="208"/>
      <c r="O385" s="208"/>
      <c r="P385" s="209">
        <f>SUM(P386:P389)</f>
        <v>0</v>
      </c>
      <c r="Q385" s="208"/>
      <c r="R385" s="209">
        <f>SUM(R386:R389)</f>
        <v>0</v>
      </c>
      <c r="S385" s="208"/>
      <c r="T385" s="210">
        <f>SUM(T386:T389)</f>
        <v>0</v>
      </c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R385" s="211" t="s">
        <v>79</v>
      </c>
      <c r="AT385" s="212" t="s">
        <v>70</v>
      </c>
      <c r="AU385" s="212" t="s">
        <v>79</v>
      </c>
      <c r="AY385" s="211" t="s">
        <v>209</v>
      </c>
      <c r="BK385" s="213">
        <f>SUM(BK386:BK389)</f>
        <v>0</v>
      </c>
    </row>
    <row r="386" s="2" customFormat="1" ht="24.15" customHeight="1">
      <c r="A386" s="41"/>
      <c r="B386" s="42"/>
      <c r="C386" s="216" t="s">
        <v>638</v>
      </c>
      <c r="D386" s="216" t="s">
        <v>211</v>
      </c>
      <c r="E386" s="217" t="s">
        <v>1097</v>
      </c>
      <c r="F386" s="218" t="s">
        <v>1098</v>
      </c>
      <c r="G386" s="219" t="s">
        <v>659</v>
      </c>
      <c r="H386" s="220">
        <v>4.1029999999999998</v>
      </c>
      <c r="I386" s="221"/>
      <c r="J386" s="222">
        <f>ROUND(I386*H386,2)</f>
        <v>0</v>
      </c>
      <c r="K386" s="218" t="s">
        <v>215</v>
      </c>
      <c r="L386" s="47"/>
      <c r="M386" s="223" t="s">
        <v>19</v>
      </c>
      <c r="N386" s="224" t="s">
        <v>42</v>
      </c>
      <c r="O386" s="87"/>
      <c r="P386" s="225">
        <f>O386*H386</f>
        <v>0</v>
      </c>
      <c r="Q386" s="225">
        <v>0</v>
      </c>
      <c r="R386" s="225">
        <f>Q386*H386</f>
        <v>0</v>
      </c>
      <c r="S386" s="225">
        <v>0</v>
      </c>
      <c r="T386" s="226">
        <f>S386*H386</f>
        <v>0</v>
      </c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R386" s="227" t="s">
        <v>216</v>
      </c>
      <c r="AT386" s="227" t="s">
        <v>211</v>
      </c>
      <c r="AU386" s="227" t="s">
        <v>81</v>
      </c>
      <c r="AY386" s="20" t="s">
        <v>209</v>
      </c>
      <c r="BE386" s="228">
        <f>IF(N386="základní",J386,0)</f>
        <v>0</v>
      </c>
      <c r="BF386" s="228">
        <f>IF(N386="snížená",J386,0)</f>
        <v>0</v>
      </c>
      <c r="BG386" s="228">
        <f>IF(N386="zákl. přenesená",J386,0)</f>
        <v>0</v>
      </c>
      <c r="BH386" s="228">
        <f>IF(N386="sníž. přenesená",J386,0)</f>
        <v>0</v>
      </c>
      <c r="BI386" s="228">
        <f>IF(N386="nulová",J386,0)</f>
        <v>0</v>
      </c>
      <c r="BJ386" s="20" t="s">
        <v>79</v>
      </c>
      <c r="BK386" s="228">
        <f>ROUND(I386*H386,2)</f>
        <v>0</v>
      </c>
      <c r="BL386" s="20" t="s">
        <v>216</v>
      </c>
      <c r="BM386" s="227" t="s">
        <v>4924</v>
      </c>
    </row>
    <row r="387" s="2" customFormat="1">
      <c r="A387" s="41"/>
      <c r="B387" s="42"/>
      <c r="C387" s="43"/>
      <c r="D387" s="229" t="s">
        <v>218</v>
      </c>
      <c r="E387" s="43"/>
      <c r="F387" s="230" t="s">
        <v>1100</v>
      </c>
      <c r="G387" s="43"/>
      <c r="H387" s="43"/>
      <c r="I387" s="231"/>
      <c r="J387" s="43"/>
      <c r="K387" s="43"/>
      <c r="L387" s="47"/>
      <c r="M387" s="232"/>
      <c r="N387" s="233"/>
      <c r="O387" s="87"/>
      <c r="P387" s="87"/>
      <c r="Q387" s="87"/>
      <c r="R387" s="87"/>
      <c r="S387" s="87"/>
      <c r="T387" s="88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T387" s="20" t="s">
        <v>218</v>
      </c>
      <c r="AU387" s="20" t="s">
        <v>81</v>
      </c>
    </row>
    <row r="388" s="2" customFormat="1" ht="33" customHeight="1">
      <c r="A388" s="41"/>
      <c r="B388" s="42"/>
      <c r="C388" s="216" t="s">
        <v>643</v>
      </c>
      <c r="D388" s="216" t="s">
        <v>211</v>
      </c>
      <c r="E388" s="217" t="s">
        <v>1102</v>
      </c>
      <c r="F388" s="218" t="s">
        <v>1103</v>
      </c>
      <c r="G388" s="219" t="s">
        <v>659</v>
      </c>
      <c r="H388" s="220">
        <v>4.1029999999999998</v>
      </c>
      <c r="I388" s="221"/>
      <c r="J388" s="222">
        <f>ROUND(I388*H388,2)</f>
        <v>0</v>
      </c>
      <c r="K388" s="218" t="s">
        <v>215</v>
      </c>
      <c r="L388" s="47"/>
      <c r="M388" s="223" t="s">
        <v>19</v>
      </c>
      <c r="N388" s="224" t="s">
        <v>42</v>
      </c>
      <c r="O388" s="87"/>
      <c r="P388" s="225">
        <f>O388*H388</f>
        <v>0</v>
      </c>
      <c r="Q388" s="225">
        <v>0</v>
      </c>
      <c r="R388" s="225">
        <f>Q388*H388</f>
        <v>0</v>
      </c>
      <c r="S388" s="225">
        <v>0</v>
      </c>
      <c r="T388" s="226">
        <f>S388*H388</f>
        <v>0</v>
      </c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R388" s="227" t="s">
        <v>216</v>
      </c>
      <c r="AT388" s="227" t="s">
        <v>211</v>
      </c>
      <c r="AU388" s="227" t="s">
        <v>81</v>
      </c>
      <c r="AY388" s="20" t="s">
        <v>209</v>
      </c>
      <c r="BE388" s="228">
        <f>IF(N388="základní",J388,0)</f>
        <v>0</v>
      </c>
      <c r="BF388" s="228">
        <f>IF(N388="snížená",J388,0)</f>
        <v>0</v>
      </c>
      <c r="BG388" s="228">
        <f>IF(N388="zákl. přenesená",J388,0)</f>
        <v>0</v>
      </c>
      <c r="BH388" s="228">
        <f>IF(N388="sníž. přenesená",J388,0)</f>
        <v>0</v>
      </c>
      <c r="BI388" s="228">
        <f>IF(N388="nulová",J388,0)</f>
        <v>0</v>
      </c>
      <c r="BJ388" s="20" t="s">
        <v>79</v>
      </c>
      <c r="BK388" s="228">
        <f>ROUND(I388*H388,2)</f>
        <v>0</v>
      </c>
      <c r="BL388" s="20" t="s">
        <v>216</v>
      </c>
      <c r="BM388" s="227" t="s">
        <v>4925</v>
      </c>
    </row>
    <row r="389" s="2" customFormat="1">
      <c r="A389" s="41"/>
      <c r="B389" s="42"/>
      <c r="C389" s="43"/>
      <c r="D389" s="229" t="s">
        <v>218</v>
      </c>
      <c r="E389" s="43"/>
      <c r="F389" s="230" t="s">
        <v>1105</v>
      </c>
      <c r="G389" s="43"/>
      <c r="H389" s="43"/>
      <c r="I389" s="231"/>
      <c r="J389" s="43"/>
      <c r="K389" s="43"/>
      <c r="L389" s="47"/>
      <c r="M389" s="232"/>
      <c r="N389" s="233"/>
      <c r="O389" s="87"/>
      <c r="P389" s="87"/>
      <c r="Q389" s="87"/>
      <c r="R389" s="87"/>
      <c r="S389" s="87"/>
      <c r="T389" s="88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T389" s="20" t="s">
        <v>218</v>
      </c>
      <c r="AU389" s="20" t="s">
        <v>81</v>
      </c>
    </row>
    <row r="390" s="12" customFormat="1" ht="25.92" customHeight="1">
      <c r="A390" s="12"/>
      <c r="B390" s="200"/>
      <c r="C390" s="201"/>
      <c r="D390" s="202" t="s">
        <v>70</v>
      </c>
      <c r="E390" s="203" t="s">
        <v>681</v>
      </c>
      <c r="F390" s="203" t="s">
        <v>1106</v>
      </c>
      <c r="G390" s="201"/>
      <c r="H390" s="201"/>
      <c r="I390" s="204"/>
      <c r="J390" s="205">
        <f>BK390</f>
        <v>0</v>
      </c>
      <c r="K390" s="201"/>
      <c r="L390" s="206"/>
      <c r="M390" s="207"/>
      <c r="N390" s="208"/>
      <c r="O390" s="208"/>
      <c r="P390" s="209">
        <f>P391</f>
        <v>0</v>
      </c>
      <c r="Q390" s="208"/>
      <c r="R390" s="209">
        <f>R391</f>
        <v>0</v>
      </c>
      <c r="S390" s="208"/>
      <c r="T390" s="210">
        <f>T391</f>
        <v>0</v>
      </c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R390" s="211" t="s">
        <v>146</v>
      </c>
      <c r="AT390" s="212" t="s">
        <v>70</v>
      </c>
      <c r="AU390" s="212" t="s">
        <v>71</v>
      </c>
      <c r="AY390" s="211" t="s">
        <v>209</v>
      </c>
      <c r="BK390" s="213">
        <f>BK391</f>
        <v>0</v>
      </c>
    </row>
    <row r="391" s="12" customFormat="1" ht="22.8" customHeight="1">
      <c r="A391" s="12"/>
      <c r="B391" s="200"/>
      <c r="C391" s="201"/>
      <c r="D391" s="202" t="s">
        <v>70</v>
      </c>
      <c r="E391" s="214" t="s">
        <v>1123</v>
      </c>
      <c r="F391" s="214" t="s">
        <v>1124</v>
      </c>
      <c r="G391" s="201"/>
      <c r="H391" s="201"/>
      <c r="I391" s="204"/>
      <c r="J391" s="215">
        <f>BK391</f>
        <v>0</v>
      </c>
      <c r="K391" s="201"/>
      <c r="L391" s="206"/>
      <c r="M391" s="207"/>
      <c r="N391" s="208"/>
      <c r="O391" s="208"/>
      <c r="P391" s="209">
        <f>SUM(P392:P394)</f>
        <v>0</v>
      </c>
      <c r="Q391" s="208"/>
      <c r="R391" s="209">
        <f>SUM(R392:R394)</f>
        <v>0</v>
      </c>
      <c r="S391" s="208"/>
      <c r="T391" s="210">
        <f>SUM(T392:T394)</f>
        <v>0</v>
      </c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R391" s="211" t="s">
        <v>146</v>
      </c>
      <c r="AT391" s="212" t="s">
        <v>70</v>
      </c>
      <c r="AU391" s="212" t="s">
        <v>79</v>
      </c>
      <c r="AY391" s="211" t="s">
        <v>209</v>
      </c>
      <c r="BK391" s="213">
        <f>SUM(BK392:BK394)</f>
        <v>0</v>
      </c>
    </row>
    <row r="392" s="2" customFormat="1" ht="16.5" customHeight="1">
      <c r="A392" s="41"/>
      <c r="B392" s="42"/>
      <c r="C392" s="216" t="s">
        <v>649</v>
      </c>
      <c r="D392" s="216" t="s">
        <v>211</v>
      </c>
      <c r="E392" s="217" t="s">
        <v>1135</v>
      </c>
      <c r="F392" s="218" t="s">
        <v>1136</v>
      </c>
      <c r="G392" s="219" t="s">
        <v>214</v>
      </c>
      <c r="H392" s="220">
        <v>2</v>
      </c>
      <c r="I392" s="221"/>
      <c r="J392" s="222">
        <f>ROUND(I392*H392,2)</f>
        <v>0</v>
      </c>
      <c r="K392" s="218" t="s">
        <v>215</v>
      </c>
      <c r="L392" s="47"/>
      <c r="M392" s="223" t="s">
        <v>19</v>
      </c>
      <c r="N392" s="224" t="s">
        <v>42</v>
      </c>
      <c r="O392" s="87"/>
      <c r="P392" s="225">
        <f>O392*H392</f>
        <v>0</v>
      </c>
      <c r="Q392" s="225">
        <v>0</v>
      </c>
      <c r="R392" s="225">
        <f>Q392*H392</f>
        <v>0</v>
      </c>
      <c r="S392" s="225">
        <v>0</v>
      </c>
      <c r="T392" s="226">
        <f>S392*H392</f>
        <v>0</v>
      </c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R392" s="227" t="s">
        <v>592</v>
      </c>
      <c r="AT392" s="227" t="s">
        <v>211</v>
      </c>
      <c r="AU392" s="227" t="s">
        <v>81</v>
      </c>
      <c r="AY392" s="20" t="s">
        <v>209</v>
      </c>
      <c r="BE392" s="228">
        <f>IF(N392="základní",J392,0)</f>
        <v>0</v>
      </c>
      <c r="BF392" s="228">
        <f>IF(N392="snížená",J392,0)</f>
        <v>0</v>
      </c>
      <c r="BG392" s="228">
        <f>IF(N392="zákl. přenesená",J392,0)</f>
        <v>0</v>
      </c>
      <c r="BH392" s="228">
        <f>IF(N392="sníž. přenesená",J392,0)</f>
        <v>0</v>
      </c>
      <c r="BI392" s="228">
        <f>IF(N392="nulová",J392,0)</f>
        <v>0</v>
      </c>
      <c r="BJ392" s="20" t="s">
        <v>79</v>
      </c>
      <c r="BK392" s="228">
        <f>ROUND(I392*H392,2)</f>
        <v>0</v>
      </c>
      <c r="BL392" s="20" t="s">
        <v>592</v>
      </c>
      <c r="BM392" s="227" t="s">
        <v>4926</v>
      </c>
    </row>
    <row r="393" s="2" customFormat="1">
      <c r="A393" s="41"/>
      <c r="B393" s="42"/>
      <c r="C393" s="43"/>
      <c r="D393" s="229" t="s">
        <v>218</v>
      </c>
      <c r="E393" s="43"/>
      <c r="F393" s="230" t="s">
        <v>1138</v>
      </c>
      <c r="G393" s="43"/>
      <c r="H393" s="43"/>
      <c r="I393" s="231"/>
      <c r="J393" s="43"/>
      <c r="K393" s="43"/>
      <c r="L393" s="47"/>
      <c r="M393" s="232"/>
      <c r="N393" s="233"/>
      <c r="O393" s="87"/>
      <c r="P393" s="87"/>
      <c r="Q393" s="87"/>
      <c r="R393" s="87"/>
      <c r="S393" s="87"/>
      <c r="T393" s="88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T393" s="20" t="s">
        <v>218</v>
      </c>
      <c r="AU393" s="20" t="s">
        <v>81</v>
      </c>
    </row>
    <row r="394" s="2" customFormat="1" ht="16.5" customHeight="1">
      <c r="A394" s="41"/>
      <c r="B394" s="42"/>
      <c r="C394" s="216" t="s">
        <v>656</v>
      </c>
      <c r="D394" s="216" t="s">
        <v>211</v>
      </c>
      <c r="E394" s="217" t="s">
        <v>1140</v>
      </c>
      <c r="F394" s="218" t="s">
        <v>1141</v>
      </c>
      <c r="G394" s="219" t="s">
        <v>214</v>
      </c>
      <c r="H394" s="220">
        <v>2</v>
      </c>
      <c r="I394" s="221"/>
      <c r="J394" s="222">
        <f>ROUND(I394*H394,2)</f>
        <v>0</v>
      </c>
      <c r="K394" s="218" t="s">
        <v>19</v>
      </c>
      <c r="L394" s="47"/>
      <c r="M394" s="293" t="s">
        <v>19</v>
      </c>
      <c r="N394" s="294" t="s">
        <v>42</v>
      </c>
      <c r="O394" s="291"/>
      <c r="P394" s="295">
        <f>O394*H394</f>
        <v>0</v>
      </c>
      <c r="Q394" s="295">
        <v>0</v>
      </c>
      <c r="R394" s="295">
        <f>Q394*H394</f>
        <v>0</v>
      </c>
      <c r="S394" s="295">
        <v>0</v>
      </c>
      <c r="T394" s="296">
        <f>S394*H394</f>
        <v>0</v>
      </c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R394" s="227" t="s">
        <v>216</v>
      </c>
      <c r="AT394" s="227" t="s">
        <v>211</v>
      </c>
      <c r="AU394" s="227" t="s">
        <v>81</v>
      </c>
      <c r="AY394" s="20" t="s">
        <v>209</v>
      </c>
      <c r="BE394" s="228">
        <f>IF(N394="základní",J394,0)</f>
        <v>0</v>
      </c>
      <c r="BF394" s="228">
        <f>IF(N394="snížená",J394,0)</f>
        <v>0</v>
      </c>
      <c r="BG394" s="228">
        <f>IF(N394="zákl. přenesená",J394,0)</f>
        <v>0</v>
      </c>
      <c r="BH394" s="228">
        <f>IF(N394="sníž. přenesená",J394,0)</f>
        <v>0</v>
      </c>
      <c r="BI394" s="228">
        <f>IF(N394="nulová",J394,0)</f>
        <v>0</v>
      </c>
      <c r="BJ394" s="20" t="s">
        <v>79</v>
      </c>
      <c r="BK394" s="228">
        <f>ROUND(I394*H394,2)</f>
        <v>0</v>
      </c>
      <c r="BL394" s="20" t="s">
        <v>216</v>
      </c>
      <c r="BM394" s="227" t="s">
        <v>4927</v>
      </c>
    </row>
    <row r="395" s="2" customFormat="1" ht="6.96" customHeight="1">
      <c r="A395" s="41"/>
      <c r="B395" s="62"/>
      <c r="C395" s="63"/>
      <c r="D395" s="63"/>
      <c r="E395" s="63"/>
      <c r="F395" s="63"/>
      <c r="G395" s="63"/>
      <c r="H395" s="63"/>
      <c r="I395" s="63"/>
      <c r="J395" s="63"/>
      <c r="K395" s="63"/>
      <c r="L395" s="47"/>
      <c r="M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</row>
  </sheetData>
  <sheetProtection sheet="1" autoFilter="0" formatColumns="0" formatRows="0" objects="1" scenarios="1" spinCount="100000" saltValue="FEhZT46ICbi7hRRtqk65pHudSI3ieb8T2T76dtFCfaocNIcjnyO26s2kuIeRKH7NgaQEu6B/jLCVhVeIDdqipA==" hashValue="gOe2qg1ncyzlGTJoYaxWF8Bk388YPvYqO+oH3Ft3k+jGpszXvy/tXqzW8dq6tk9rsCbeWze72uP+mMmLzk4eVA==" algorithmName="SHA-512" password="CC35"/>
  <autoFilter ref="C101:K394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8:H88"/>
    <mergeCell ref="E92:H92"/>
    <mergeCell ref="E90:H90"/>
    <mergeCell ref="E94:H94"/>
    <mergeCell ref="L2:V2"/>
  </mergeCells>
  <hyperlinks>
    <hyperlink ref="F106" r:id="rId1" display="https://podminky.urs.cz/item/CS_URS_2023_02/113106190"/>
    <hyperlink ref="F110" r:id="rId2" display="https://podminky.urs.cz/item/CS_URS_2023_02/113107323"/>
    <hyperlink ref="F118" r:id="rId3" display="https://podminky.urs.cz/item/CS_URS_2023_02/113155124"/>
    <hyperlink ref="F123" r:id="rId4" display="https://podminky.urs.cz/item/CS_URS_2023_02/115101201"/>
    <hyperlink ref="F125" r:id="rId5" display="https://podminky.urs.cz/item/CS_URS_2023_02/115101301"/>
    <hyperlink ref="F127" r:id="rId6" display="https://podminky.urs.cz/item/CS_URS_2023_02/119001406"/>
    <hyperlink ref="F131" r:id="rId7" display="https://podminky.urs.cz/item/CS_URS_2023_02/119001412"/>
    <hyperlink ref="F135" r:id="rId8" display="https://podminky.urs.cz/item/CS_URS_2023_02/119001422"/>
    <hyperlink ref="F139" r:id="rId9" display="https://podminky.urs.cz/item/CS_URS_2023_02/121151103"/>
    <hyperlink ref="F144" r:id="rId10" display="https://podminky.urs.cz/item/CS_URS_2023_02/132151254"/>
    <hyperlink ref="F149" r:id="rId11" display="https://podminky.urs.cz/item/CS_URS_2023_02/132251254"/>
    <hyperlink ref="F152" r:id="rId12" display="https://podminky.urs.cz/item/CS_URS_2023_02/132351254"/>
    <hyperlink ref="F155" r:id="rId13" display="https://podminky.urs.cz/item/CS_URS_2023_02/132451254"/>
    <hyperlink ref="F158" r:id="rId14" display="https://podminky.urs.cz/item/CS_URS_2023_02/151811131"/>
    <hyperlink ref="F162" r:id="rId15" display="https://podminky.urs.cz/item/CS_URS_2023_02/151811231"/>
    <hyperlink ref="F164" r:id="rId16" display="https://podminky.urs.cz/item/CS_URS_2023_02/162651112"/>
    <hyperlink ref="F179" r:id="rId17" display="https://podminky.urs.cz/item/CS_URS_2023_02/162651132"/>
    <hyperlink ref="F184" r:id="rId18" display="https://podminky.urs.cz/item/CS_URS_2023_02/162751117"/>
    <hyperlink ref="F193" r:id="rId19" display="https://podminky.urs.cz/item/CS_URS_2023_02/162751119"/>
    <hyperlink ref="F196" r:id="rId20" display="https://podminky.urs.cz/item/CS_URS_2023_02/162751137"/>
    <hyperlink ref="F200" r:id="rId21" display="https://podminky.urs.cz/item/CS_URS_2023_02/162751139"/>
    <hyperlink ref="F203" r:id="rId22" display="https://podminky.urs.cz/item/CS_URS_2023_02/167151111"/>
    <hyperlink ref="F219" r:id="rId23" display="https://podminky.urs.cz/item/CS_URS_2023_02/167151112"/>
    <hyperlink ref="F223" r:id="rId24" display="https://podminky.urs.cz/item/CS_URS_2023_02/171201231"/>
    <hyperlink ref="F226" r:id="rId25" display="https://podminky.urs.cz/item/CS_URS_2023_02/171251201"/>
    <hyperlink ref="F231" r:id="rId26" display="https://podminky.urs.cz/item/CS_URS_2023_02/174151101"/>
    <hyperlink ref="F242" r:id="rId27" display="https://podminky.urs.cz/item/CS_URS_2023_02/175151101"/>
    <hyperlink ref="F248" r:id="rId28" display="https://podminky.urs.cz/item/CS_URS_2023_02/181351003"/>
    <hyperlink ref="F250" r:id="rId29" display="https://podminky.urs.cz/item/CS_URS_2023_02/181411121"/>
    <hyperlink ref="F258" r:id="rId30" display="https://podminky.urs.cz/item/CS_URS_2023_02/212755214"/>
    <hyperlink ref="F263" r:id="rId31" display="https://podminky.urs.cz/item/CS_URS_2023_02/451572111"/>
    <hyperlink ref="F269" r:id="rId32" display="https://podminky.urs.cz/item/CS_URS_2023_02/564710003"/>
    <hyperlink ref="F274" r:id="rId33" display="https://podminky.urs.cz/item/CS_URS_2023_02/564760001"/>
    <hyperlink ref="F276" r:id="rId34" display="https://podminky.urs.cz/item/CS_URS_2023_02/564871016"/>
    <hyperlink ref="F281" r:id="rId35" display="https://podminky.urs.cz/item/CS_URS_2023_02/573191111"/>
    <hyperlink ref="F283" r:id="rId36" display="https://podminky.urs.cz/item/CS_URS_2023_02/573231106"/>
    <hyperlink ref="F285" r:id="rId37" display="https://podminky.urs.cz/item/CS_URS_2023_02/577144031"/>
    <hyperlink ref="F290" r:id="rId38" display="https://podminky.urs.cz/item/CS_URS_2023_02/577145032"/>
    <hyperlink ref="F295" r:id="rId39" display="https://podminky.urs.cz/item/CS_URS_2023_02/584921109"/>
    <hyperlink ref="F301" r:id="rId40" display="https://podminky.urs.cz/item/CS_URS_2023_02/857312122"/>
    <hyperlink ref="F304" r:id="rId41" display="https://podminky.urs.cz/item/CS_URS_2023_02/871325201"/>
    <hyperlink ref="F310" r:id="rId42" display="https://podminky.urs.cz/item/CS_URS_2023_02/877325201"/>
    <hyperlink ref="F315" r:id="rId43" display="https://podminky.urs.cz/item/CS_URS_2023_02/877325201"/>
    <hyperlink ref="F330" r:id="rId44" display="https://podminky.urs.cz/item/CS_URS_2023_02/879230191"/>
    <hyperlink ref="F339" r:id="rId45" display="https://podminky.urs.cz/item/CS_URS_2023_02/919726123"/>
    <hyperlink ref="F345" r:id="rId46" display="https://podminky.urs.cz/item/CS_URS_2023_02/919732211"/>
    <hyperlink ref="F347" r:id="rId47" display="https://podminky.urs.cz/item/CS_URS_2023_02/919735112"/>
    <hyperlink ref="F353" r:id="rId48" display="https://podminky.urs.cz/item/CS_URS_2023_02/979094441"/>
    <hyperlink ref="F356" r:id="rId49" display="https://podminky.urs.cz/item/CS_URS_2023_02/997221551"/>
    <hyperlink ref="F358" r:id="rId50" display="https://podminky.urs.cz/item/CS_URS_2023_02/997221559"/>
    <hyperlink ref="F361" r:id="rId51" display="https://podminky.urs.cz/item/CS_URS_2023_02/997221571"/>
    <hyperlink ref="F369" r:id="rId52" display="https://podminky.urs.cz/item/CS_URS_2023_02/997221579"/>
    <hyperlink ref="F377" r:id="rId53" display="https://podminky.urs.cz/item/CS_URS_2023_02/997221612"/>
    <hyperlink ref="F382" r:id="rId54" display="https://podminky.urs.cz/item/CS_URS_2023_02/997221873"/>
    <hyperlink ref="F384" r:id="rId55" display="https://podminky.urs.cz/item/CS_URS_2023_02/997221875"/>
    <hyperlink ref="F387" r:id="rId56" display="https://podminky.urs.cz/item/CS_URS_2023_02/998276101"/>
    <hyperlink ref="F389" r:id="rId57" display="https://podminky.urs.cz/item/CS_URS_2023_02/998276125"/>
    <hyperlink ref="F393" r:id="rId58" display="https://podminky.urs.cz/item/CS_URS_2023_02/23003203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9"/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153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>
      <c r="B8" s="23"/>
      <c r="D8" s="146" t="s">
        <v>175</v>
      </c>
      <c r="L8" s="23"/>
    </row>
    <row r="9" s="1" customFormat="1" ht="16.5" customHeight="1">
      <c r="B9" s="23"/>
      <c r="E9" s="147" t="s">
        <v>3143</v>
      </c>
      <c r="F9" s="1"/>
      <c r="G9" s="1"/>
      <c r="H9" s="1"/>
      <c r="L9" s="23"/>
    </row>
    <row r="10" s="1" customFormat="1" ht="12" customHeight="1">
      <c r="B10" s="23"/>
      <c r="D10" s="146" t="s">
        <v>1179</v>
      </c>
      <c r="L10" s="23"/>
    </row>
    <row r="11" s="2" customFormat="1" ht="16.5" customHeight="1">
      <c r="A11" s="41"/>
      <c r="B11" s="47"/>
      <c r="C11" s="41"/>
      <c r="D11" s="41"/>
      <c r="E11" s="159" t="s">
        <v>3144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3145</v>
      </c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6.5" customHeight="1">
      <c r="A13" s="41"/>
      <c r="B13" s="47"/>
      <c r="C13" s="41"/>
      <c r="D13" s="41"/>
      <c r="E13" s="149" t="s">
        <v>4928</v>
      </c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>
      <c r="A14" s="41"/>
      <c r="B14" s="47"/>
      <c r="C14" s="41"/>
      <c r="D14" s="41"/>
      <c r="E14" s="41"/>
      <c r="F14" s="41"/>
      <c r="G14" s="41"/>
      <c r="H14" s="41"/>
      <c r="I14" s="41"/>
      <c r="J14" s="41"/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2" customHeight="1">
      <c r="A15" s="41"/>
      <c r="B15" s="47"/>
      <c r="C15" s="41"/>
      <c r="D15" s="146" t="s">
        <v>18</v>
      </c>
      <c r="E15" s="41"/>
      <c r="F15" s="136" t="s">
        <v>19</v>
      </c>
      <c r="G15" s="41"/>
      <c r="H15" s="41"/>
      <c r="I15" s="146" t="s">
        <v>20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21</v>
      </c>
      <c r="E16" s="41"/>
      <c r="F16" s="136" t="s">
        <v>22</v>
      </c>
      <c r="G16" s="41"/>
      <c r="H16" s="41"/>
      <c r="I16" s="146" t="s">
        <v>23</v>
      </c>
      <c r="J16" s="150" t="str">
        <f>'Rekapitulace stavby'!AN8</f>
        <v>4. 9. 2023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0.8" customHeight="1">
      <c r="A17" s="41"/>
      <c r="B17" s="47"/>
      <c r="C17" s="41"/>
      <c r="D17" s="41"/>
      <c r="E17" s="41"/>
      <c r="F17" s="41"/>
      <c r="G17" s="41"/>
      <c r="H17" s="41"/>
      <c r="I17" s="41"/>
      <c r="J17" s="41"/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2" customHeight="1">
      <c r="A18" s="41"/>
      <c r="B18" s="47"/>
      <c r="C18" s="41"/>
      <c r="D18" s="146" t="s">
        <v>25</v>
      </c>
      <c r="E18" s="41"/>
      <c r="F18" s="41"/>
      <c r="G18" s="41"/>
      <c r="H18" s="41"/>
      <c r="I18" s="146" t="s">
        <v>26</v>
      </c>
      <c r="J18" s="136" t="s">
        <v>19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8" customHeight="1">
      <c r="A19" s="41"/>
      <c r="B19" s="47"/>
      <c r="C19" s="41"/>
      <c r="D19" s="41"/>
      <c r="E19" s="136" t="s">
        <v>22</v>
      </c>
      <c r="F19" s="41"/>
      <c r="G19" s="41"/>
      <c r="H19" s="41"/>
      <c r="I19" s="146" t="s">
        <v>27</v>
      </c>
      <c r="J19" s="136" t="s">
        <v>19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6.96" customHeight="1">
      <c r="A20" s="41"/>
      <c r="B20" s="47"/>
      <c r="C20" s="41"/>
      <c r="D20" s="41"/>
      <c r="E20" s="41"/>
      <c r="F20" s="41"/>
      <c r="G20" s="41"/>
      <c r="H20" s="41"/>
      <c r="I20" s="41"/>
      <c r="J20" s="41"/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2" customHeight="1">
      <c r="A21" s="41"/>
      <c r="B21" s="47"/>
      <c r="C21" s="41"/>
      <c r="D21" s="146" t="s">
        <v>28</v>
      </c>
      <c r="E21" s="41"/>
      <c r="F21" s="41"/>
      <c r="G21" s="41"/>
      <c r="H21" s="41"/>
      <c r="I21" s="146" t="s">
        <v>26</v>
      </c>
      <c r="J21" s="36" t="str">
        <f>'Rekapitulace stavby'!AN13</f>
        <v>Vyplň údaj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8" customHeight="1">
      <c r="A22" s="41"/>
      <c r="B22" s="47"/>
      <c r="C22" s="41"/>
      <c r="D22" s="41"/>
      <c r="E22" s="36" t="str">
        <f>'Rekapitulace stavby'!E14</f>
        <v>Vyplň údaj</v>
      </c>
      <c r="F22" s="136"/>
      <c r="G22" s="136"/>
      <c r="H22" s="136"/>
      <c r="I22" s="146" t="s">
        <v>27</v>
      </c>
      <c r="J22" s="36" t="str">
        <f>'Rekapitulace stavby'!AN14</f>
        <v>Vyplň údaj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6.96" customHeight="1">
      <c r="A23" s="41"/>
      <c r="B23" s="47"/>
      <c r="C23" s="41"/>
      <c r="D23" s="41"/>
      <c r="E23" s="41"/>
      <c r="F23" s="41"/>
      <c r="G23" s="41"/>
      <c r="H23" s="41"/>
      <c r="I23" s="41"/>
      <c r="J23" s="41"/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2" customHeight="1">
      <c r="A24" s="41"/>
      <c r="B24" s="47"/>
      <c r="C24" s="41"/>
      <c r="D24" s="146" t="s">
        <v>30</v>
      </c>
      <c r="E24" s="41"/>
      <c r="F24" s="41"/>
      <c r="G24" s="41"/>
      <c r="H24" s="41"/>
      <c r="I24" s="146" t="s">
        <v>26</v>
      </c>
      <c r="J24" s="136" t="s">
        <v>19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8" customHeight="1">
      <c r="A25" s="41"/>
      <c r="B25" s="47"/>
      <c r="C25" s="41"/>
      <c r="D25" s="41"/>
      <c r="E25" s="136" t="s">
        <v>31</v>
      </c>
      <c r="F25" s="41"/>
      <c r="G25" s="41"/>
      <c r="H25" s="41"/>
      <c r="I25" s="146" t="s">
        <v>27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6.96" customHeight="1">
      <c r="A26" s="41"/>
      <c r="B26" s="47"/>
      <c r="C26" s="41"/>
      <c r="D26" s="41"/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12" customHeight="1">
      <c r="A27" s="41"/>
      <c r="B27" s="47"/>
      <c r="C27" s="41"/>
      <c r="D27" s="146" t="s">
        <v>33</v>
      </c>
      <c r="E27" s="41"/>
      <c r="F27" s="41"/>
      <c r="G27" s="41"/>
      <c r="H27" s="41"/>
      <c r="I27" s="146" t="s">
        <v>26</v>
      </c>
      <c r="J27" s="136" t="s">
        <v>19</v>
      </c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8" customHeight="1">
      <c r="A28" s="41"/>
      <c r="B28" s="47"/>
      <c r="C28" s="41"/>
      <c r="D28" s="41"/>
      <c r="E28" s="136" t="s">
        <v>34</v>
      </c>
      <c r="F28" s="41"/>
      <c r="G28" s="41"/>
      <c r="H28" s="41"/>
      <c r="I28" s="146" t="s">
        <v>27</v>
      </c>
      <c r="J28" s="136" t="s">
        <v>19</v>
      </c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41"/>
      <c r="E29" s="41"/>
      <c r="F29" s="41"/>
      <c r="G29" s="41"/>
      <c r="H29" s="41"/>
      <c r="I29" s="41"/>
      <c r="J29" s="41"/>
      <c r="K29" s="41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12" customHeight="1">
      <c r="A30" s="41"/>
      <c r="B30" s="47"/>
      <c r="C30" s="41"/>
      <c r="D30" s="146" t="s">
        <v>35</v>
      </c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8" customFormat="1" ht="16.5" customHeight="1">
      <c r="A31" s="151"/>
      <c r="B31" s="152"/>
      <c r="C31" s="151"/>
      <c r="D31" s="151"/>
      <c r="E31" s="153" t="s">
        <v>19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1"/>
      <c r="B32" s="47"/>
      <c r="C32" s="41"/>
      <c r="D32" s="41"/>
      <c r="E32" s="41"/>
      <c r="F32" s="41"/>
      <c r="G32" s="41"/>
      <c r="H32" s="41"/>
      <c r="I32" s="41"/>
      <c r="J32" s="41"/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25.44" customHeight="1">
      <c r="A34" s="41"/>
      <c r="B34" s="47"/>
      <c r="C34" s="41"/>
      <c r="D34" s="156" t="s">
        <v>37</v>
      </c>
      <c r="E34" s="41"/>
      <c r="F34" s="41"/>
      <c r="G34" s="41"/>
      <c r="H34" s="41"/>
      <c r="I34" s="41"/>
      <c r="J34" s="157">
        <f>ROUND(J97,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6.96" customHeight="1">
      <c r="A35" s="41"/>
      <c r="B35" s="47"/>
      <c r="C35" s="41"/>
      <c r="D35" s="155"/>
      <c r="E35" s="155"/>
      <c r="F35" s="155"/>
      <c r="G35" s="155"/>
      <c r="H35" s="155"/>
      <c r="I35" s="155"/>
      <c r="J35" s="155"/>
      <c r="K35" s="155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41"/>
      <c r="F36" s="158" t="s">
        <v>39</v>
      </c>
      <c r="G36" s="41"/>
      <c r="H36" s="41"/>
      <c r="I36" s="158" t="s">
        <v>38</v>
      </c>
      <c r="J36" s="158" t="s">
        <v>40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="2" customFormat="1" ht="14.4" customHeight="1">
      <c r="A37" s="41"/>
      <c r="B37" s="47"/>
      <c r="C37" s="41"/>
      <c r="D37" s="159" t="s">
        <v>41</v>
      </c>
      <c r="E37" s="146" t="s">
        <v>42</v>
      </c>
      <c r="F37" s="160">
        <f>ROUND((SUM(BE97:BE251)),  2)</f>
        <v>0</v>
      </c>
      <c r="G37" s="41"/>
      <c r="H37" s="41"/>
      <c r="I37" s="161">
        <v>0.20999999999999999</v>
      </c>
      <c r="J37" s="160">
        <f>ROUND(((SUM(BE97:BE251))*I37),  2)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14.4" customHeight="1">
      <c r="A38" s="41"/>
      <c r="B38" s="47"/>
      <c r="C38" s="41"/>
      <c r="D38" s="41"/>
      <c r="E38" s="146" t="s">
        <v>43</v>
      </c>
      <c r="F38" s="160">
        <f>ROUND((SUM(BF97:BF251)),  2)</f>
        <v>0</v>
      </c>
      <c r="G38" s="41"/>
      <c r="H38" s="41"/>
      <c r="I38" s="161">
        <v>0.12</v>
      </c>
      <c r="J38" s="160">
        <f>ROUND(((SUM(BF97:BF251))*I38),  2)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44</v>
      </c>
      <c r="F39" s="160">
        <f>ROUND((SUM(BG97:BG251)),  2)</f>
        <v>0</v>
      </c>
      <c r="G39" s="41"/>
      <c r="H39" s="41"/>
      <c r="I39" s="161">
        <v>0.20999999999999999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hidden="1" s="2" customFormat="1" ht="14.4" customHeight="1">
      <c r="A40" s="41"/>
      <c r="B40" s="47"/>
      <c r="C40" s="41"/>
      <c r="D40" s="41"/>
      <c r="E40" s="146" t="s">
        <v>45</v>
      </c>
      <c r="F40" s="160">
        <f>ROUND((SUM(BH97:BH251)),  2)</f>
        <v>0</v>
      </c>
      <c r="G40" s="41"/>
      <c r="H40" s="41"/>
      <c r="I40" s="161">
        <v>0.12</v>
      </c>
      <c r="J40" s="160">
        <f>0</f>
        <v>0</v>
      </c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hidden="1" s="2" customFormat="1" ht="14.4" customHeight="1">
      <c r="A41" s="41"/>
      <c r="B41" s="47"/>
      <c r="C41" s="41"/>
      <c r="D41" s="41"/>
      <c r="E41" s="146" t="s">
        <v>46</v>
      </c>
      <c r="F41" s="160">
        <f>ROUND((SUM(BI97:BI251)),  2)</f>
        <v>0</v>
      </c>
      <c r="G41" s="41"/>
      <c r="H41" s="41"/>
      <c r="I41" s="161">
        <v>0</v>
      </c>
      <c r="J41" s="160">
        <f>0</f>
        <v>0</v>
      </c>
      <c r="K41" s="41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6.96" customHeight="1">
      <c r="A42" s="41"/>
      <c r="B42" s="47"/>
      <c r="C42" s="41"/>
      <c r="D42" s="41"/>
      <c r="E42" s="41"/>
      <c r="F42" s="41"/>
      <c r="G42" s="41"/>
      <c r="H42" s="41"/>
      <c r="I42" s="41"/>
      <c r="J42" s="41"/>
      <c r="K42" s="41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2" customFormat="1" ht="25.44" customHeight="1">
      <c r="A43" s="41"/>
      <c r="B43" s="47"/>
      <c r="C43" s="162"/>
      <c r="D43" s="163" t="s">
        <v>47</v>
      </c>
      <c r="E43" s="164"/>
      <c r="F43" s="164"/>
      <c r="G43" s="165" t="s">
        <v>48</v>
      </c>
      <c r="H43" s="166" t="s">
        <v>49</v>
      </c>
      <c r="I43" s="164"/>
      <c r="J43" s="167">
        <f>SUM(J34:J41)</f>
        <v>0</v>
      </c>
      <c r="K43" s="168"/>
      <c r="L43" s="148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="2" customFormat="1" ht="14.4" customHeight="1">
      <c r="A44" s="41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8" s="2" customFormat="1" ht="6.96" customHeight="1">
      <c r="A48" s="41"/>
      <c r="B48" s="171"/>
      <c r="C48" s="172"/>
      <c r="D48" s="172"/>
      <c r="E48" s="172"/>
      <c r="F48" s="172"/>
      <c r="G48" s="172"/>
      <c r="H48" s="172"/>
      <c r="I48" s="172"/>
      <c r="J48" s="172"/>
      <c r="K48" s="172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24.96" customHeight="1">
      <c r="A49" s="41"/>
      <c r="B49" s="42"/>
      <c r="C49" s="26" t="s">
        <v>177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6.96" customHeight="1">
      <c r="A50" s="41"/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12" customHeight="1">
      <c r="A51" s="41"/>
      <c r="B51" s="42"/>
      <c r="C51" s="35" t="s">
        <v>16</v>
      </c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6.5" customHeight="1">
      <c r="A52" s="41"/>
      <c r="B52" s="42"/>
      <c r="C52" s="43"/>
      <c r="D52" s="43"/>
      <c r="E52" s="173" t="str">
        <f>E7</f>
        <v>VODOVOD BORKA</v>
      </c>
      <c r="F52" s="35"/>
      <c r="G52" s="35"/>
      <c r="H52" s="35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1" customFormat="1" ht="12" customHeight="1">
      <c r="B53" s="24"/>
      <c r="C53" s="35" t="s">
        <v>175</v>
      </c>
      <c r="D53" s="25"/>
      <c r="E53" s="25"/>
      <c r="F53" s="25"/>
      <c r="G53" s="25"/>
      <c r="H53" s="25"/>
      <c r="I53" s="25"/>
      <c r="J53" s="25"/>
      <c r="K53" s="25"/>
      <c r="L53" s="23"/>
    </row>
    <row r="54" s="1" customFormat="1" ht="16.5" customHeight="1">
      <c r="B54" s="24"/>
      <c r="C54" s="25"/>
      <c r="D54" s="25"/>
      <c r="E54" s="173" t="s">
        <v>3143</v>
      </c>
      <c r="F54" s="25"/>
      <c r="G54" s="25"/>
      <c r="H54" s="25"/>
      <c r="I54" s="25"/>
      <c r="J54" s="25"/>
      <c r="K54" s="25"/>
      <c r="L54" s="23"/>
    </row>
    <row r="55" s="1" customFormat="1" ht="12" customHeight="1">
      <c r="B55" s="24"/>
      <c r="C55" s="35" t="s">
        <v>1179</v>
      </c>
      <c r="D55" s="25"/>
      <c r="E55" s="25"/>
      <c r="F55" s="25"/>
      <c r="G55" s="25"/>
      <c r="H55" s="25"/>
      <c r="I55" s="25"/>
      <c r="J55" s="25"/>
      <c r="K55" s="25"/>
      <c r="L55" s="23"/>
    </row>
    <row r="56" s="2" customFormat="1" ht="16.5" customHeight="1">
      <c r="A56" s="41"/>
      <c r="B56" s="42"/>
      <c r="C56" s="43"/>
      <c r="D56" s="43"/>
      <c r="E56" s="300" t="s">
        <v>3144</v>
      </c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12" customHeight="1">
      <c r="A57" s="41"/>
      <c r="B57" s="42"/>
      <c r="C57" s="35" t="s">
        <v>3145</v>
      </c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6.5" customHeight="1">
      <c r="A58" s="41"/>
      <c r="B58" s="42"/>
      <c r="C58" s="43"/>
      <c r="D58" s="43"/>
      <c r="E58" s="72" t="str">
        <f>E13</f>
        <v>01.4 - Oplocení</v>
      </c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6.96" customHeight="1">
      <c r="A59" s="41"/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2" customHeight="1">
      <c r="A60" s="41"/>
      <c r="B60" s="42"/>
      <c r="C60" s="35" t="s">
        <v>21</v>
      </c>
      <c r="D60" s="43"/>
      <c r="E60" s="43"/>
      <c r="F60" s="30" t="str">
        <f>F16</f>
        <v>Obec Přestavlky u Čerčan</v>
      </c>
      <c r="G60" s="43"/>
      <c r="H60" s="43"/>
      <c r="I60" s="35" t="s">
        <v>23</v>
      </c>
      <c r="J60" s="75" t="str">
        <f>IF(J16="","",J16)</f>
        <v>4. 9. 2023</v>
      </c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6.96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25.65" customHeight="1">
      <c r="A62" s="41"/>
      <c r="B62" s="42"/>
      <c r="C62" s="35" t="s">
        <v>25</v>
      </c>
      <c r="D62" s="43"/>
      <c r="E62" s="43"/>
      <c r="F62" s="30" t="str">
        <f>E19</f>
        <v>Obec Přestavlky u Čerčan</v>
      </c>
      <c r="G62" s="43"/>
      <c r="H62" s="43"/>
      <c r="I62" s="35" t="s">
        <v>30</v>
      </c>
      <c r="J62" s="39" t="str">
        <f>E25</f>
        <v>Vodohospodářský rozvoj a výstavba, a.s.</v>
      </c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15.15" customHeight="1">
      <c r="A63" s="41"/>
      <c r="B63" s="42"/>
      <c r="C63" s="35" t="s">
        <v>28</v>
      </c>
      <c r="D63" s="43"/>
      <c r="E63" s="43"/>
      <c r="F63" s="30" t="str">
        <f>IF(E22="","",E22)</f>
        <v>Vyplň údaj</v>
      </c>
      <c r="G63" s="43"/>
      <c r="H63" s="43"/>
      <c r="I63" s="35" t="s">
        <v>33</v>
      </c>
      <c r="J63" s="39" t="str">
        <f>E28</f>
        <v>M. Morská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10.32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14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29.28" customHeight="1">
      <c r="A65" s="41"/>
      <c r="B65" s="42"/>
      <c r="C65" s="174" t="s">
        <v>178</v>
      </c>
      <c r="D65" s="175"/>
      <c r="E65" s="175"/>
      <c r="F65" s="175"/>
      <c r="G65" s="175"/>
      <c r="H65" s="175"/>
      <c r="I65" s="175"/>
      <c r="J65" s="176" t="s">
        <v>179</v>
      </c>
      <c r="K65" s="175"/>
      <c r="L65" s="14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10.32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4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2.8" customHeight="1">
      <c r="A67" s="41"/>
      <c r="B67" s="42"/>
      <c r="C67" s="177" t="s">
        <v>69</v>
      </c>
      <c r="D67" s="43"/>
      <c r="E67" s="43"/>
      <c r="F67" s="43"/>
      <c r="G67" s="43"/>
      <c r="H67" s="43"/>
      <c r="I67" s="43"/>
      <c r="J67" s="105">
        <f>J97</f>
        <v>0</v>
      </c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U67" s="20" t="s">
        <v>180</v>
      </c>
    </row>
    <row r="68" s="9" customFormat="1" ht="24.96" customHeight="1">
      <c r="A68" s="9"/>
      <c r="B68" s="178"/>
      <c r="C68" s="179"/>
      <c r="D68" s="180" t="s">
        <v>181</v>
      </c>
      <c r="E68" s="181"/>
      <c r="F68" s="181"/>
      <c r="G68" s="181"/>
      <c r="H68" s="181"/>
      <c r="I68" s="181"/>
      <c r="J68" s="182">
        <f>J98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8"/>
      <c r="D69" s="185" t="s">
        <v>182</v>
      </c>
      <c r="E69" s="186"/>
      <c r="F69" s="186"/>
      <c r="G69" s="186"/>
      <c r="H69" s="186"/>
      <c r="I69" s="186"/>
      <c r="J69" s="187">
        <f>J99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183</v>
      </c>
      <c r="E70" s="186"/>
      <c r="F70" s="186"/>
      <c r="G70" s="186"/>
      <c r="H70" s="186"/>
      <c r="I70" s="186"/>
      <c r="J70" s="187">
        <f>J149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3147</v>
      </c>
      <c r="E71" s="186"/>
      <c r="F71" s="186"/>
      <c r="G71" s="186"/>
      <c r="H71" s="186"/>
      <c r="I71" s="186"/>
      <c r="J71" s="187">
        <f>J162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187</v>
      </c>
      <c r="E72" s="186"/>
      <c r="F72" s="186"/>
      <c r="G72" s="186"/>
      <c r="H72" s="186"/>
      <c r="I72" s="186"/>
      <c r="J72" s="187">
        <f>J240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4"/>
      <c r="C73" s="128"/>
      <c r="D73" s="185" t="s">
        <v>189</v>
      </c>
      <c r="E73" s="186"/>
      <c r="F73" s="186"/>
      <c r="G73" s="186"/>
      <c r="H73" s="186"/>
      <c r="I73" s="186"/>
      <c r="J73" s="187">
        <f>J247</f>
        <v>0</v>
      </c>
      <c r="K73" s="128"/>
      <c r="L73" s="18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2" customFormat="1" ht="21.84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9" s="2" customFormat="1" ht="6.96" customHeight="1">
      <c r="A79" s="41"/>
      <c r="B79" s="64"/>
      <c r="C79" s="65"/>
      <c r="D79" s="65"/>
      <c r="E79" s="65"/>
      <c r="F79" s="65"/>
      <c r="G79" s="65"/>
      <c r="H79" s="65"/>
      <c r="I79" s="65"/>
      <c r="J79" s="65"/>
      <c r="K79" s="65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24.96" customHeight="1">
      <c r="A80" s="41"/>
      <c r="B80" s="42"/>
      <c r="C80" s="26" t="s">
        <v>194</v>
      </c>
      <c r="D80" s="43"/>
      <c r="E80" s="43"/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16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6.5" customHeight="1">
      <c r="A83" s="41"/>
      <c r="B83" s="42"/>
      <c r="C83" s="43"/>
      <c r="D83" s="43"/>
      <c r="E83" s="173" t="str">
        <f>E7</f>
        <v>VODOVOD BORKA</v>
      </c>
      <c r="F83" s="35"/>
      <c r="G83" s="35"/>
      <c r="H83" s="35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1" customFormat="1" ht="12" customHeight="1">
      <c r="B84" s="24"/>
      <c r="C84" s="35" t="s">
        <v>175</v>
      </c>
      <c r="D84" s="25"/>
      <c r="E84" s="25"/>
      <c r="F84" s="25"/>
      <c r="G84" s="25"/>
      <c r="H84" s="25"/>
      <c r="I84" s="25"/>
      <c r="J84" s="25"/>
      <c r="K84" s="25"/>
      <c r="L84" s="23"/>
    </row>
    <row r="85" s="1" customFormat="1" ht="16.5" customHeight="1">
      <c r="B85" s="24"/>
      <c r="C85" s="25"/>
      <c r="D85" s="25"/>
      <c r="E85" s="173" t="s">
        <v>3143</v>
      </c>
      <c r="F85" s="25"/>
      <c r="G85" s="25"/>
      <c r="H85" s="25"/>
      <c r="I85" s="25"/>
      <c r="J85" s="25"/>
      <c r="K85" s="25"/>
      <c r="L85" s="23"/>
    </row>
    <row r="86" s="1" customFormat="1" ht="12" customHeight="1">
      <c r="B86" s="24"/>
      <c r="C86" s="35" t="s">
        <v>1179</v>
      </c>
      <c r="D86" s="25"/>
      <c r="E86" s="25"/>
      <c r="F86" s="25"/>
      <c r="G86" s="25"/>
      <c r="H86" s="25"/>
      <c r="I86" s="25"/>
      <c r="J86" s="25"/>
      <c r="K86" s="25"/>
      <c r="L86" s="23"/>
    </row>
    <row r="87" s="2" customFormat="1" ht="16.5" customHeight="1">
      <c r="A87" s="41"/>
      <c r="B87" s="42"/>
      <c r="C87" s="43"/>
      <c r="D87" s="43"/>
      <c r="E87" s="300" t="s">
        <v>3144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3145</v>
      </c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6.5" customHeight="1">
      <c r="A89" s="41"/>
      <c r="B89" s="42"/>
      <c r="C89" s="43"/>
      <c r="D89" s="43"/>
      <c r="E89" s="72" t="str">
        <f>E13</f>
        <v>01.4 - Oplocení</v>
      </c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5" t="s">
        <v>21</v>
      </c>
      <c r="D91" s="43"/>
      <c r="E91" s="43"/>
      <c r="F91" s="30" t="str">
        <f>F16</f>
        <v>Obec Přestavlky u Čerčan</v>
      </c>
      <c r="G91" s="43"/>
      <c r="H91" s="43"/>
      <c r="I91" s="35" t="s">
        <v>23</v>
      </c>
      <c r="J91" s="75" t="str">
        <f>IF(J16="","",J16)</f>
        <v>4. 9. 2023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25.65" customHeight="1">
      <c r="A93" s="41"/>
      <c r="B93" s="42"/>
      <c r="C93" s="35" t="s">
        <v>25</v>
      </c>
      <c r="D93" s="43"/>
      <c r="E93" s="43"/>
      <c r="F93" s="30" t="str">
        <f>E19</f>
        <v>Obec Přestavlky u Čerčan</v>
      </c>
      <c r="G93" s="43"/>
      <c r="H93" s="43"/>
      <c r="I93" s="35" t="s">
        <v>30</v>
      </c>
      <c r="J93" s="39" t="str">
        <f>E25</f>
        <v>Vodohospodářský rozvoj a výstavba, a.s.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5" t="s">
        <v>28</v>
      </c>
      <c r="D94" s="43"/>
      <c r="E94" s="43"/>
      <c r="F94" s="30" t="str">
        <f>IF(E22="","",E22)</f>
        <v>Vyplň údaj</v>
      </c>
      <c r="G94" s="43"/>
      <c r="H94" s="43"/>
      <c r="I94" s="35" t="s">
        <v>33</v>
      </c>
      <c r="J94" s="39" t="str">
        <f>E28</f>
        <v>M. Morská</v>
      </c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11" customFormat="1" ht="29.28" customHeight="1">
      <c r="A96" s="189"/>
      <c r="B96" s="190"/>
      <c r="C96" s="191" t="s">
        <v>195</v>
      </c>
      <c r="D96" s="192" t="s">
        <v>56</v>
      </c>
      <c r="E96" s="192" t="s">
        <v>52</v>
      </c>
      <c r="F96" s="192" t="s">
        <v>53</v>
      </c>
      <c r="G96" s="192" t="s">
        <v>196</v>
      </c>
      <c r="H96" s="192" t="s">
        <v>197</v>
      </c>
      <c r="I96" s="192" t="s">
        <v>198</v>
      </c>
      <c r="J96" s="192" t="s">
        <v>179</v>
      </c>
      <c r="K96" s="193" t="s">
        <v>199</v>
      </c>
      <c r="L96" s="194"/>
      <c r="M96" s="95" t="s">
        <v>19</v>
      </c>
      <c r="N96" s="96" t="s">
        <v>41</v>
      </c>
      <c r="O96" s="96" t="s">
        <v>200</v>
      </c>
      <c r="P96" s="96" t="s">
        <v>201</v>
      </c>
      <c r="Q96" s="96" t="s">
        <v>202</v>
      </c>
      <c r="R96" s="96" t="s">
        <v>203</v>
      </c>
      <c r="S96" s="96" t="s">
        <v>204</v>
      </c>
      <c r="T96" s="97" t="s">
        <v>205</v>
      </c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</row>
    <row r="97" s="2" customFormat="1" ht="22.8" customHeight="1">
      <c r="A97" s="41"/>
      <c r="B97" s="42"/>
      <c r="C97" s="102" t="s">
        <v>206</v>
      </c>
      <c r="D97" s="43"/>
      <c r="E97" s="43"/>
      <c r="F97" s="43"/>
      <c r="G97" s="43"/>
      <c r="H97" s="43"/>
      <c r="I97" s="43"/>
      <c r="J97" s="195">
        <f>BK97</f>
        <v>0</v>
      </c>
      <c r="K97" s="43"/>
      <c r="L97" s="47"/>
      <c r="M97" s="98"/>
      <c r="N97" s="196"/>
      <c r="O97" s="99"/>
      <c r="P97" s="197">
        <f>P98</f>
        <v>0</v>
      </c>
      <c r="Q97" s="99"/>
      <c r="R97" s="197">
        <f>R98</f>
        <v>19.407104059999998</v>
      </c>
      <c r="S97" s="99"/>
      <c r="T97" s="198">
        <f>T98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70</v>
      </c>
      <c r="AU97" s="20" t="s">
        <v>180</v>
      </c>
      <c r="BK97" s="199">
        <f>BK98</f>
        <v>0</v>
      </c>
    </row>
    <row r="98" s="12" customFormat="1" ht="25.92" customHeight="1">
      <c r="A98" s="12"/>
      <c r="B98" s="200"/>
      <c r="C98" s="201"/>
      <c r="D98" s="202" t="s">
        <v>70</v>
      </c>
      <c r="E98" s="203" t="s">
        <v>207</v>
      </c>
      <c r="F98" s="203" t="s">
        <v>208</v>
      </c>
      <c r="G98" s="201"/>
      <c r="H98" s="201"/>
      <c r="I98" s="204"/>
      <c r="J98" s="205">
        <f>BK98</f>
        <v>0</v>
      </c>
      <c r="K98" s="201"/>
      <c r="L98" s="206"/>
      <c r="M98" s="207"/>
      <c r="N98" s="208"/>
      <c r="O98" s="208"/>
      <c r="P98" s="209">
        <f>P99+P149+P162+P240+P247</f>
        <v>0</v>
      </c>
      <c r="Q98" s="208"/>
      <c r="R98" s="209">
        <f>R99+R149+R162+R240+R247</f>
        <v>19.407104059999998</v>
      </c>
      <c r="S98" s="208"/>
      <c r="T98" s="210">
        <f>T99+T149+T162+T240+T247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70</v>
      </c>
      <c r="AU98" s="212" t="s">
        <v>71</v>
      </c>
      <c r="AY98" s="211" t="s">
        <v>209</v>
      </c>
      <c r="BK98" s="213">
        <f>BK99+BK149+BK162+BK240+BK247</f>
        <v>0</v>
      </c>
    </row>
    <row r="99" s="12" customFormat="1" ht="22.8" customHeight="1">
      <c r="A99" s="12"/>
      <c r="B99" s="200"/>
      <c r="C99" s="201"/>
      <c r="D99" s="202" t="s">
        <v>70</v>
      </c>
      <c r="E99" s="214" t="s">
        <v>79</v>
      </c>
      <c r="F99" s="214" t="s">
        <v>210</v>
      </c>
      <c r="G99" s="201"/>
      <c r="H99" s="201"/>
      <c r="I99" s="204"/>
      <c r="J99" s="215">
        <f>BK99</f>
        <v>0</v>
      </c>
      <c r="K99" s="201"/>
      <c r="L99" s="206"/>
      <c r="M99" s="207"/>
      <c r="N99" s="208"/>
      <c r="O99" s="208"/>
      <c r="P99" s="209">
        <f>SUM(P100:P148)</f>
        <v>0</v>
      </c>
      <c r="Q99" s="208"/>
      <c r="R99" s="209">
        <f>SUM(R100:R148)</f>
        <v>8.5579999999999998</v>
      </c>
      <c r="S99" s="208"/>
      <c r="T99" s="210">
        <f>SUM(T100:T148)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79</v>
      </c>
      <c r="AT99" s="212" t="s">
        <v>70</v>
      </c>
      <c r="AU99" s="212" t="s">
        <v>79</v>
      </c>
      <c r="AY99" s="211" t="s">
        <v>209</v>
      </c>
      <c r="BK99" s="213">
        <f>SUM(BK100:BK148)</f>
        <v>0</v>
      </c>
    </row>
    <row r="100" s="2" customFormat="1" ht="21.75" customHeight="1">
      <c r="A100" s="41"/>
      <c r="B100" s="42"/>
      <c r="C100" s="216" t="s">
        <v>79</v>
      </c>
      <c r="D100" s="216" t="s">
        <v>211</v>
      </c>
      <c r="E100" s="217" t="s">
        <v>4929</v>
      </c>
      <c r="F100" s="218" t="s">
        <v>4930</v>
      </c>
      <c r="G100" s="219" t="s">
        <v>362</v>
      </c>
      <c r="H100" s="220">
        <v>5.7000000000000002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</v>
      </c>
      <c r="T100" s="226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4931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4932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4933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4" customFormat="1">
      <c r="A103" s="14"/>
      <c r="B103" s="245"/>
      <c r="C103" s="246"/>
      <c r="D103" s="236" t="s">
        <v>220</v>
      </c>
      <c r="E103" s="247" t="s">
        <v>19</v>
      </c>
      <c r="F103" s="248" t="s">
        <v>4934</v>
      </c>
      <c r="G103" s="246"/>
      <c r="H103" s="249">
        <v>5.7000000000000002</v>
      </c>
      <c r="I103" s="250"/>
      <c r="J103" s="246"/>
      <c r="K103" s="246"/>
      <c r="L103" s="251"/>
      <c r="M103" s="252"/>
      <c r="N103" s="253"/>
      <c r="O103" s="253"/>
      <c r="P103" s="253"/>
      <c r="Q103" s="253"/>
      <c r="R103" s="253"/>
      <c r="S103" s="253"/>
      <c r="T103" s="25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5" t="s">
        <v>220</v>
      </c>
      <c r="AU103" s="255" t="s">
        <v>81</v>
      </c>
      <c r="AV103" s="14" t="s">
        <v>81</v>
      </c>
      <c r="AW103" s="14" t="s">
        <v>32</v>
      </c>
      <c r="AX103" s="14" t="s">
        <v>79</v>
      </c>
      <c r="AY103" s="255" t="s">
        <v>209</v>
      </c>
    </row>
    <row r="104" s="2" customFormat="1" ht="16.5" customHeight="1">
      <c r="A104" s="41"/>
      <c r="B104" s="42"/>
      <c r="C104" s="216" t="s">
        <v>81</v>
      </c>
      <c r="D104" s="216" t="s">
        <v>211</v>
      </c>
      <c r="E104" s="217" t="s">
        <v>4935</v>
      </c>
      <c r="F104" s="218" t="s">
        <v>4936</v>
      </c>
      <c r="G104" s="219" t="s">
        <v>299</v>
      </c>
      <c r="H104" s="220">
        <v>5</v>
      </c>
      <c r="I104" s="221"/>
      <c r="J104" s="222">
        <f>ROUND(I104*H104,2)</f>
        <v>0</v>
      </c>
      <c r="K104" s="218" t="s">
        <v>215</v>
      </c>
      <c r="L104" s="47"/>
      <c r="M104" s="223" t="s">
        <v>19</v>
      </c>
      <c r="N104" s="224" t="s">
        <v>42</v>
      </c>
      <c r="O104" s="87"/>
      <c r="P104" s="225">
        <f>O104*H104</f>
        <v>0</v>
      </c>
      <c r="Q104" s="225">
        <v>0</v>
      </c>
      <c r="R104" s="225">
        <f>Q104*H104</f>
        <v>0</v>
      </c>
      <c r="S104" s="225">
        <v>0</v>
      </c>
      <c r="T104" s="226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7" t="s">
        <v>216</v>
      </c>
      <c r="AT104" s="227" t="s">
        <v>211</v>
      </c>
      <c r="AU104" s="227" t="s">
        <v>81</v>
      </c>
      <c r="AY104" s="20" t="s">
        <v>209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20" t="s">
        <v>79</v>
      </c>
      <c r="BK104" s="228">
        <f>ROUND(I104*H104,2)</f>
        <v>0</v>
      </c>
      <c r="BL104" s="20" t="s">
        <v>216</v>
      </c>
      <c r="BM104" s="227" t="s">
        <v>4937</v>
      </c>
    </row>
    <row r="105" s="2" customFormat="1">
      <c r="A105" s="41"/>
      <c r="B105" s="42"/>
      <c r="C105" s="43"/>
      <c r="D105" s="229" t="s">
        <v>218</v>
      </c>
      <c r="E105" s="43"/>
      <c r="F105" s="230" t="s">
        <v>4938</v>
      </c>
      <c r="G105" s="43"/>
      <c r="H105" s="43"/>
      <c r="I105" s="231"/>
      <c r="J105" s="43"/>
      <c r="K105" s="43"/>
      <c r="L105" s="47"/>
      <c r="M105" s="232"/>
      <c r="N105" s="233"/>
      <c r="O105" s="87"/>
      <c r="P105" s="87"/>
      <c r="Q105" s="87"/>
      <c r="R105" s="87"/>
      <c r="S105" s="87"/>
      <c r="T105" s="88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0" t="s">
        <v>218</v>
      </c>
      <c r="AU105" s="20" t="s">
        <v>81</v>
      </c>
    </row>
    <row r="106" s="14" customFormat="1">
      <c r="A106" s="14"/>
      <c r="B106" s="245"/>
      <c r="C106" s="246"/>
      <c r="D106" s="236" t="s">
        <v>220</v>
      </c>
      <c r="E106" s="247" t="s">
        <v>19</v>
      </c>
      <c r="F106" s="248" t="s">
        <v>4939</v>
      </c>
      <c r="G106" s="246"/>
      <c r="H106" s="249">
        <v>5</v>
      </c>
      <c r="I106" s="250"/>
      <c r="J106" s="246"/>
      <c r="K106" s="246"/>
      <c r="L106" s="251"/>
      <c r="M106" s="252"/>
      <c r="N106" s="253"/>
      <c r="O106" s="253"/>
      <c r="P106" s="253"/>
      <c r="Q106" s="253"/>
      <c r="R106" s="253"/>
      <c r="S106" s="253"/>
      <c r="T106" s="25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5" t="s">
        <v>220</v>
      </c>
      <c r="AU106" s="255" t="s">
        <v>81</v>
      </c>
      <c r="AV106" s="14" t="s">
        <v>81</v>
      </c>
      <c r="AW106" s="14" t="s">
        <v>32</v>
      </c>
      <c r="AX106" s="14" t="s">
        <v>79</v>
      </c>
      <c r="AY106" s="255" t="s">
        <v>209</v>
      </c>
    </row>
    <row r="107" s="2" customFormat="1" ht="21.75" customHeight="1">
      <c r="A107" s="41"/>
      <c r="B107" s="42"/>
      <c r="C107" s="216" t="s">
        <v>146</v>
      </c>
      <c r="D107" s="216" t="s">
        <v>211</v>
      </c>
      <c r="E107" s="217" t="s">
        <v>4940</v>
      </c>
      <c r="F107" s="218" t="s">
        <v>4941</v>
      </c>
      <c r="G107" s="219" t="s">
        <v>299</v>
      </c>
      <c r="H107" s="220">
        <v>5</v>
      </c>
      <c r="I107" s="221"/>
      <c r="J107" s="222">
        <f>ROUND(I107*H107,2)</f>
        <v>0</v>
      </c>
      <c r="K107" s="218" t="s">
        <v>215</v>
      </c>
      <c r="L107" s="47"/>
      <c r="M107" s="223" t="s">
        <v>19</v>
      </c>
      <c r="N107" s="224" t="s">
        <v>42</v>
      </c>
      <c r="O107" s="87"/>
      <c r="P107" s="225">
        <f>O107*H107</f>
        <v>0</v>
      </c>
      <c r="Q107" s="225">
        <v>0</v>
      </c>
      <c r="R107" s="225">
        <f>Q107*H107</f>
        <v>0</v>
      </c>
      <c r="S107" s="225">
        <v>0</v>
      </c>
      <c r="T107" s="226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7" t="s">
        <v>216</v>
      </c>
      <c r="AT107" s="227" t="s">
        <v>211</v>
      </c>
      <c r="AU107" s="227" t="s">
        <v>81</v>
      </c>
      <c r="AY107" s="20" t="s">
        <v>209</v>
      </c>
      <c r="BE107" s="228">
        <f>IF(N107="základní",J107,0)</f>
        <v>0</v>
      </c>
      <c r="BF107" s="228">
        <f>IF(N107="snížená",J107,0)</f>
        <v>0</v>
      </c>
      <c r="BG107" s="228">
        <f>IF(N107="zákl. přenesená",J107,0)</f>
        <v>0</v>
      </c>
      <c r="BH107" s="228">
        <f>IF(N107="sníž. přenesená",J107,0)</f>
        <v>0</v>
      </c>
      <c r="BI107" s="228">
        <f>IF(N107="nulová",J107,0)</f>
        <v>0</v>
      </c>
      <c r="BJ107" s="20" t="s">
        <v>79</v>
      </c>
      <c r="BK107" s="228">
        <f>ROUND(I107*H107,2)</f>
        <v>0</v>
      </c>
      <c r="BL107" s="20" t="s">
        <v>216</v>
      </c>
      <c r="BM107" s="227" t="s">
        <v>4942</v>
      </c>
    </row>
    <row r="108" s="2" customFormat="1">
      <c r="A108" s="41"/>
      <c r="B108" s="42"/>
      <c r="C108" s="43"/>
      <c r="D108" s="229" t="s">
        <v>218</v>
      </c>
      <c r="E108" s="43"/>
      <c r="F108" s="230" t="s">
        <v>4943</v>
      </c>
      <c r="G108" s="43"/>
      <c r="H108" s="43"/>
      <c r="I108" s="231"/>
      <c r="J108" s="43"/>
      <c r="K108" s="43"/>
      <c r="L108" s="47"/>
      <c r="M108" s="232"/>
      <c r="N108" s="233"/>
      <c r="O108" s="87"/>
      <c r="P108" s="87"/>
      <c r="Q108" s="87"/>
      <c r="R108" s="87"/>
      <c r="S108" s="87"/>
      <c r="T108" s="88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0" t="s">
        <v>218</v>
      </c>
      <c r="AU108" s="20" t="s">
        <v>81</v>
      </c>
    </row>
    <row r="109" s="2" customFormat="1" ht="24.15" customHeight="1">
      <c r="A109" s="41"/>
      <c r="B109" s="42"/>
      <c r="C109" s="216" t="s">
        <v>216</v>
      </c>
      <c r="D109" s="216" t="s">
        <v>211</v>
      </c>
      <c r="E109" s="217" t="s">
        <v>4944</v>
      </c>
      <c r="F109" s="218" t="s">
        <v>4945</v>
      </c>
      <c r="G109" s="219" t="s">
        <v>362</v>
      </c>
      <c r="H109" s="220">
        <v>2.5</v>
      </c>
      <c r="I109" s="221"/>
      <c r="J109" s="222">
        <f>ROUND(I109*H109,2)</f>
        <v>0</v>
      </c>
      <c r="K109" s="218" t="s">
        <v>215</v>
      </c>
      <c r="L109" s="47"/>
      <c r="M109" s="223" t="s">
        <v>19</v>
      </c>
      <c r="N109" s="224" t="s">
        <v>42</v>
      </c>
      <c r="O109" s="87"/>
      <c r="P109" s="225">
        <f>O109*H109</f>
        <v>0</v>
      </c>
      <c r="Q109" s="225">
        <v>0</v>
      </c>
      <c r="R109" s="225">
        <f>Q109*H109</f>
        <v>0</v>
      </c>
      <c r="S109" s="225">
        <v>0</v>
      </c>
      <c r="T109" s="226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7" t="s">
        <v>216</v>
      </c>
      <c r="AT109" s="227" t="s">
        <v>211</v>
      </c>
      <c r="AU109" s="227" t="s">
        <v>81</v>
      </c>
      <c r="AY109" s="20" t="s">
        <v>209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20" t="s">
        <v>79</v>
      </c>
      <c r="BK109" s="228">
        <f>ROUND(I109*H109,2)</f>
        <v>0</v>
      </c>
      <c r="BL109" s="20" t="s">
        <v>216</v>
      </c>
      <c r="BM109" s="227" t="s">
        <v>4946</v>
      </c>
    </row>
    <row r="110" s="2" customFormat="1">
      <c r="A110" s="41"/>
      <c r="B110" s="42"/>
      <c r="C110" s="43"/>
      <c r="D110" s="229" t="s">
        <v>218</v>
      </c>
      <c r="E110" s="43"/>
      <c r="F110" s="230" t="s">
        <v>4947</v>
      </c>
      <c r="G110" s="43"/>
      <c r="H110" s="43"/>
      <c r="I110" s="231"/>
      <c r="J110" s="43"/>
      <c r="K110" s="43"/>
      <c r="L110" s="47"/>
      <c r="M110" s="232"/>
      <c r="N110" s="233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218</v>
      </c>
      <c r="AU110" s="20" t="s">
        <v>81</v>
      </c>
    </row>
    <row r="111" s="13" customFormat="1">
      <c r="A111" s="13"/>
      <c r="B111" s="234"/>
      <c r="C111" s="235"/>
      <c r="D111" s="236" t="s">
        <v>220</v>
      </c>
      <c r="E111" s="237" t="s">
        <v>19</v>
      </c>
      <c r="F111" s="238" t="s">
        <v>4948</v>
      </c>
      <c r="G111" s="235"/>
      <c r="H111" s="237" t="s">
        <v>19</v>
      </c>
      <c r="I111" s="239"/>
      <c r="J111" s="235"/>
      <c r="K111" s="235"/>
      <c r="L111" s="240"/>
      <c r="M111" s="241"/>
      <c r="N111" s="242"/>
      <c r="O111" s="242"/>
      <c r="P111" s="242"/>
      <c r="Q111" s="242"/>
      <c r="R111" s="242"/>
      <c r="S111" s="242"/>
      <c r="T111" s="24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4" t="s">
        <v>220</v>
      </c>
      <c r="AU111" s="244" t="s">
        <v>81</v>
      </c>
      <c r="AV111" s="13" t="s">
        <v>79</v>
      </c>
      <c r="AW111" s="13" t="s">
        <v>32</v>
      </c>
      <c r="AX111" s="13" t="s">
        <v>71</v>
      </c>
      <c r="AY111" s="244" t="s">
        <v>209</v>
      </c>
    </row>
    <row r="112" s="14" customFormat="1">
      <c r="A112" s="14"/>
      <c r="B112" s="245"/>
      <c r="C112" s="246"/>
      <c r="D112" s="236" t="s">
        <v>220</v>
      </c>
      <c r="E112" s="247" t="s">
        <v>19</v>
      </c>
      <c r="F112" s="248" t="s">
        <v>4949</v>
      </c>
      <c r="G112" s="246"/>
      <c r="H112" s="249">
        <v>2.5</v>
      </c>
      <c r="I112" s="250"/>
      <c r="J112" s="246"/>
      <c r="K112" s="246"/>
      <c r="L112" s="251"/>
      <c r="M112" s="252"/>
      <c r="N112" s="253"/>
      <c r="O112" s="253"/>
      <c r="P112" s="253"/>
      <c r="Q112" s="253"/>
      <c r="R112" s="253"/>
      <c r="S112" s="253"/>
      <c r="T112" s="25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5" t="s">
        <v>220</v>
      </c>
      <c r="AU112" s="255" t="s">
        <v>81</v>
      </c>
      <c r="AV112" s="14" t="s">
        <v>81</v>
      </c>
      <c r="AW112" s="14" t="s">
        <v>32</v>
      </c>
      <c r="AX112" s="14" t="s">
        <v>71</v>
      </c>
      <c r="AY112" s="255" t="s">
        <v>209</v>
      </c>
    </row>
    <row r="113" s="15" customFormat="1">
      <c r="A113" s="15"/>
      <c r="B113" s="256"/>
      <c r="C113" s="257"/>
      <c r="D113" s="236" t="s">
        <v>220</v>
      </c>
      <c r="E113" s="258" t="s">
        <v>19</v>
      </c>
      <c r="F113" s="259" t="s">
        <v>271</v>
      </c>
      <c r="G113" s="257"/>
      <c r="H113" s="260">
        <v>2.5</v>
      </c>
      <c r="I113" s="261"/>
      <c r="J113" s="257"/>
      <c r="K113" s="257"/>
      <c r="L113" s="262"/>
      <c r="M113" s="263"/>
      <c r="N113" s="264"/>
      <c r="O113" s="264"/>
      <c r="P113" s="264"/>
      <c r="Q113" s="264"/>
      <c r="R113" s="264"/>
      <c r="S113" s="264"/>
      <c r="T113" s="26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66" t="s">
        <v>220</v>
      </c>
      <c r="AU113" s="266" t="s">
        <v>81</v>
      </c>
      <c r="AV113" s="15" t="s">
        <v>216</v>
      </c>
      <c r="AW113" s="15" t="s">
        <v>32</v>
      </c>
      <c r="AX113" s="15" t="s">
        <v>79</v>
      </c>
      <c r="AY113" s="266" t="s">
        <v>209</v>
      </c>
    </row>
    <row r="114" s="2" customFormat="1" ht="37.8" customHeight="1">
      <c r="A114" s="41"/>
      <c r="B114" s="42"/>
      <c r="C114" s="216" t="s">
        <v>236</v>
      </c>
      <c r="D114" s="216" t="s">
        <v>211</v>
      </c>
      <c r="E114" s="217" t="s">
        <v>4950</v>
      </c>
      <c r="F114" s="218" t="s">
        <v>4951</v>
      </c>
      <c r="G114" s="219" t="s">
        <v>362</v>
      </c>
      <c r="H114" s="220">
        <v>16.713999999999999</v>
      </c>
      <c r="I114" s="221"/>
      <c r="J114" s="222">
        <f>ROUND(I114*H114,2)</f>
        <v>0</v>
      </c>
      <c r="K114" s="218" t="s">
        <v>215</v>
      </c>
      <c r="L114" s="47"/>
      <c r="M114" s="223" t="s">
        <v>19</v>
      </c>
      <c r="N114" s="224" t="s">
        <v>42</v>
      </c>
      <c r="O114" s="87"/>
      <c r="P114" s="225">
        <f>O114*H114</f>
        <v>0</v>
      </c>
      <c r="Q114" s="225">
        <v>0</v>
      </c>
      <c r="R114" s="225">
        <f>Q114*H114</f>
        <v>0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216</v>
      </c>
      <c r="AT114" s="227" t="s">
        <v>211</v>
      </c>
      <c r="AU114" s="227" t="s">
        <v>81</v>
      </c>
      <c r="AY114" s="20" t="s">
        <v>209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216</v>
      </c>
      <c r="BM114" s="227" t="s">
        <v>4952</v>
      </c>
    </row>
    <row r="115" s="2" customFormat="1">
      <c r="A115" s="41"/>
      <c r="B115" s="42"/>
      <c r="C115" s="43"/>
      <c r="D115" s="229" t="s">
        <v>218</v>
      </c>
      <c r="E115" s="43"/>
      <c r="F115" s="230" t="s">
        <v>4953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218</v>
      </c>
      <c r="AU115" s="20" t="s">
        <v>81</v>
      </c>
    </row>
    <row r="116" s="13" customFormat="1">
      <c r="A116" s="13"/>
      <c r="B116" s="234"/>
      <c r="C116" s="235"/>
      <c r="D116" s="236" t="s">
        <v>220</v>
      </c>
      <c r="E116" s="237" t="s">
        <v>19</v>
      </c>
      <c r="F116" s="238" t="s">
        <v>1071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220</v>
      </c>
      <c r="AU116" s="244" t="s">
        <v>81</v>
      </c>
      <c r="AV116" s="13" t="s">
        <v>79</v>
      </c>
      <c r="AW116" s="13" t="s">
        <v>32</v>
      </c>
      <c r="AX116" s="13" t="s">
        <v>71</v>
      </c>
      <c r="AY116" s="244" t="s">
        <v>209</v>
      </c>
    </row>
    <row r="117" s="13" customFormat="1">
      <c r="A117" s="13"/>
      <c r="B117" s="234"/>
      <c r="C117" s="235"/>
      <c r="D117" s="236" t="s">
        <v>220</v>
      </c>
      <c r="E117" s="237" t="s">
        <v>19</v>
      </c>
      <c r="F117" s="238" t="s">
        <v>4954</v>
      </c>
      <c r="G117" s="235"/>
      <c r="H117" s="237" t="s">
        <v>19</v>
      </c>
      <c r="I117" s="239"/>
      <c r="J117" s="235"/>
      <c r="K117" s="235"/>
      <c r="L117" s="240"/>
      <c r="M117" s="241"/>
      <c r="N117" s="242"/>
      <c r="O117" s="242"/>
      <c r="P117" s="242"/>
      <c r="Q117" s="242"/>
      <c r="R117" s="242"/>
      <c r="S117" s="242"/>
      <c r="T117" s="24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4" t="s">
        <v>220</v>
      </c>
      <c r="AU117" s="244" t="s">
        <v>81</v>
      </c>
      <c r="AV117" s="13" t="s">
        <v>79</v>
      </c>
      <c r="AW117" s="13" t="s">
        <v>32</v>
      </c>
      <c r="AX117" s="13" t="s">
        <v>71</v>
      </c>
      <c r="AY117" s="244" t="s">
        <v>209</v>
      </c>
    </row>
    <row r="118" s="14" customFormat="1">
      <c r="A118" s="14"/>
      <c r="B118" s="245"/>
      <c r="C118" s="246"/>
      <c r="D118" s="236" t="s">
        <v>220</v>
      </c>
      <c r="E118" s="247" t="s">
        <v>19</v>
      </c>
      <c r="F118" s="248" t="s">
        <v>4955</v>
      </c>
      <c r="G118" s="246"/>
      <c r="H118" s="249">
        <v>0.157</v>
      </c>
      <c r="I118" s="250"/>
      <c r="J118" s="246"/>
      <c r="K118" s="246"/>
      <c r="L118" s="251"/>
      <c r="M118" s="252"/>
      <c r="N118" s="253"/>
      <c r="O118" s="253"/>
      <c r="P118" s="253"/>
      <c r="Q118" s="253"/>
      <c r="R118" s="253"/>
      <c r="S118" s="253"/>
      <c r="T118" s="25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5" t="s">
        <v>220</v>
      </c>
      <c r="AU118" s="255" t="s">
        <v>81</v>
      </c>
      <c r="AV118" s="14" t="s">
        <v>81</v>
      </c>
      <c r="AW118" s="14" t="s">
        <v>32</v>
      </c>
      <c r="AX118" s="14" t="s">
        <v>71</v>
      </c>
      <c r="AY118" s="255" t="s">
        <v>209</v>
      </c>
    </row>
    <row r="119" s="14" customFormat="1">
      <c r="A119" s="14"/>
      <c r="B119" s="245"/>
      <c r="C119" s="246"/>
      <c r="D119" s="236" t="s">
        <v>220</v>
      </c>
      <c r="E119" s="247" t="s">
        <v>19</v>
      </c>
      <c r="F119" s="248" t="s">
        <v>4956</v>
      </c>
      <c r="G119" s="246"/>
      <c r="H119" s="249">
        <v>8.1999999999999993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220</v>
      </c>
      <c r="AU119" s="255" t="s">
        <v>81</v>
      </c>
      <c r="AV119" s="14" t="s">
        <v>81</v>
      </c>
      <c r="AW119" s="14" t="s">
        <v>32</v>
      </c>
      <c r="AX119" s="14" t="s">
        <v>71</v>
      </c>
      <c r="AY119" s="255" t="s">
        <v>209</v>
      </c>
    </row>
    <row r="120" s="16" customFormat="1">
      <c r="A120" s="16"/>
      <c r="B120" s="267"/>
      <c r="C120" s="268"/>
      <c r="D120" s="236" t="s">
        <v>220</v>
      </c>
      <c r="E120" s="269" t="s">
        <v>19</v>
      </c>
      <c r="F120" s="270" t="s">
        <v>370</v>
      </c>
      <c r="G120" s="268"/>
      <c r="H120" s="271">
        <v>8.3569999999999993</v>
      </c>
      <c r="I120" s="272"/>
      <c r="J120" s="268"/>
      <c r="K120" s="268"/>
      <c r="L120" s="273"/>
      <c r="M120" s="274"/>
      <c r="N120" s="275"/>
      <c r="O120" s="275"/>
      <c r="P120" s="275"/>
      <c r="Q120" s="275"/>
      <c r="R120" s="275"/>
      <c r="S120" s="275"/>
      <c r="T120" s="27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T120" s="277" t="s">
        <v>220</v>
      </c>
      <c r="AU120" s="277" t="s">
        <v>81</v>
      </c>
      <c r="AV120" s="16" t="s">
        <v>146</v>
      </c>
      <c r="AW120" s="16" t="s">
        <v>32</v>
      </c>
      <c r="AX120" s="16" t="s">
        <v>71</v>
      </c>
      <c r="AY120" s="277" t="s">
        <v>209</v>
      </c>
    </row>
    <row r="121" s="13" customFormat="1">
      <c r="A121" s="13"/>
      <c r="B121" s="234"/>
      <c r="C121" s="235"/>
      <c r="D121" s="236" t="s">
        <v>220</v>
      </c>
      <c r="E121" s="237" t="s">
        <v>19</v>
      </c>
      <c r="F121" s="238" t="s">
        <v>4957</v>
      </c>
      <c r="G121" s="235"/>
      <c r="H121" s="237" t="s">
        <v>19</v>
      </c>
      <c r="I121" s="239"/>
      <c r="J121" s="235"/>
      <c r="K121" s="235"/>
      <c r="L121" s="240"/>
      <c r="M121" s="241"/>
      <c r="N121" s="242"/>
      <c r="O121" s="242"/>
      <c r="P121" s="242"/>
      <c r="Q121" s="242"/>
      <c r="R121" s="242"/>
      <c r="S121" s="242"/>
      <c r="T121" s="24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4" t="s">
        <v>220</v>
      </c>
      <c r="AU121" s="244" t="s">
        <v>81</v>
      </c>
      <c r="AV121" s="13" t="s">
        <v>79</v>
      </c>
      <c r="AW121" s="13" t="s">
        <v>32</v>
      </c>
      <c r="AX121" s="13" t="s">
        <v>71</v>
      </c>
      <c r="AY121" s="244" t="s">
        <v>209</v>
      </c>
    </row>
    <row r="122" s="14" customFormat="1">
      <c r="A122" s="14"/>
      <c r="B122" s="245"/>
      <c r="C122" s="246"/>
      <c r="D122" s="236" t="s">
        <v>220</v>
      </c>
      <c r="E122" s="247" t="s">
        <v>19</v>
      </c>
      <c r="F122" s="248" t="s">
        <v>4958</v>
      </c>
      <c r="G122" s="246"/>
      <c r="H122" s="249">
        <v>8.3569999999999993</v>
      </c>
      <c r="I122" s="250"/>
      <c r="J122" s="246"/>
      <c r="K122" s="246"/>
      <c r="L122" s="251"/>
      <c r="M122" s="252"/>
      <c r="N122" s="253"/>
      <c r="O122" s="253"/>
      <c r="P122" s="253"/>
      <c r="Q122" s="253"/>
      <c r="R122" s="253"/>
      <c r="S122" s="253"/>
      <c r="T122" s="25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5" t="s">
        <v>220</v>
      </c>
      <c r="AU122" s="255" t="s">
        <v>81</v>
      </c>
      <c r="AV122" s="14" t="s">
        <v>81</v>
      </c>
      <c r="AW122" s="14" t="s">
        <v>32</v>
      </c>
      <c r="AX122" s="14" t="s">
        <v>71</v>
      </c>
      <c r="AY122" s="255" t="s">
        <v>209</v>
      </c>
    </row>
    <row r="123" s="16" customFormat="1">
      <c r="A123" s="16"/>
      <c r="B123" s="267"/>
      <c r="C123" s="268"/>
      <c r="D123" s="236" t="s">
        <v>220</v>
      </c>
      <c r="E123" s="269" t="s">
        <v>19</v>
      </c>
      <c r="F123" s="270" t="s">
        <v>370</v>
      </c>
      <c r="G123" s="268"/>
      <c r="H123" s="271">
        <v>8.3569999999999993</v>
      </c>
      <c r="I123" s="272"/>
      <c r="J123" s="268"/>
      <c r="K123" s="268"/>
      <c r="L123" s="273"/>
      <c r="M123" s="274"/>
      <c r="N123" s="275"/>
      <c r="O123" s="275"/>
      <c r="P123" s="275"/>
      <c r="Q123" s="275"/>
      <c r="R123" s="275"/>
      <c r="S123" s="275"/>
      <c r="T123" s="27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T123" s="277" t="s">
        <v>220</v>
      </c>
      <c r="AU123" s="277" t="s">
        <v>81</v>
      </c>
      <c r="AV123" s="16" t="s">
        <v>146</v>
      </c>
      <c r="AW123" s="16" t="s">
        <v>32</v>
      </c>
      <c r="AX123" s="16" t="s">
        <v>71</v>
      </c>
      <c r="AY123" s="277" t="s">
        <v>209</v>
      </c>
    </row>
    <row r="124" s="15" customFormat="1">
      <c r="A124" s="15"/>
      <c r="B124" s="256"/>
      <c r="C124" s="257"/>
      <c r="D124" s="236" t="s">
        <v>220</v>
      </c>
      <c r="E124" s="258" t="s">
        <v>19</v>
      </c>
      <c r="F124" s="259" t="s">
        <v>271</v>
      </c>
      <c r="G124" s="257"/>
      <c r="H124" s="260">
        <v>16.713999999999999</v>
      </c>
      <c r="I124" s="261"/>
      <c r="J124" s="257"/>
      <c r="K124" s="257"/>
      <c r="L124" s="262"/>
      <c r="M124" s="263"/>
      <c r="N124" s="264"/>
      <c r="O124" s="264"/>
      <c r="P124" s="264"/>
      <c r="Q124" s="264"/>
      <c r="R124" s="264"/>
      <c r="S124" s="264"/>
      <c r="T124" s="26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T124" s="266" t="s">
        <v>220</v>
      </c>
      <c r="AU124" s="266" t="s">
        <v>81</v>
      </c>
      <c r="AV124" s="15" t="s">
        <v>216</v>
      </c>
      <c r="AW124" s="15" t="s">
        <v>32</v>
      </c>
      <c r="AX124" s="15" t="s">
        <v>79</v>
      </c>
      <c r="AY124" s="266" t="s">
        <v>209</v>
      </c>
    </row>
    <row r="125" s="2" customFormat="1" ht="24.15" customHeight="1">
      <c r="A125" s="41"/>
      <c r="B125" s="42"/>
      <c r="C125" s="216" t="s">
        <v>227</v>
      </c>
      <c r="D125" s="216" t="s">
        <v>211</v>
      </c>
      <c r="E125" s="217" t="s">
        <v>4959</v>
      </c>
      <c r="F125" s="218" t="s">
        <v>4960</v>
      </c>
      <c r="G125" s="219" t="s">
        <v>362</v>
      </c>
      <c r="H125" s="220">
        <v>8.3569999999999993</v>
      </c>
      <c r="I125" s="221"/>
      <c r="J125" s="222">
        <f>ROUND(I125*H125,2)</f>
        <v>0</v>
      </c>
      <c r="K125" s="218" t="s">
        <v>215</v>
      </c>
      <c r="L125" s="47"/>
      <c r="M125" s="223" t="s">
        <v>19</v>
      </c>
      <c r="N125" s="224" t="s">
        <v>42</v>
      </c>
      <c r="O125" s="87"/>
      <c r="P125" s="225">
        <f>O125*H125</f>
        <v>0</v>
      </c>
      <c r="Q125" s="225">
        <v>0</v>
      </c>
      <c r="R125" s="225">
        <f>Q125*H125</f>
        <v>0</v>
      </c>
      <c r="S125" s="225">
        <v>0</v>
      </c>
      <c r="T125" s="226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7" t="s">
        <v>216</v>
      </c>
      <c r="AT125" s="227" t="s">
        <v>211</v>
      </c>
      <c r="AU125" s="227" t="s">
        <v>81</v>
      </c>
      <c r="AY125" s="20" t="s">
        <v>209</v>
      </c>
      <c r="BE125" s="228">
        <f>IF(N125="základní",J125,0)</f>
        <v>0</v>
      </c>
      <c r="BF125" s="228">
        <f>IF(N125="snížená",J125,0)</f>
        <v>0</v>
      </c>
      <c r="BG125" s="228">
        <f>IF(N125="zákl. přenesená",J125,0)</f>
        <v>0</v>
      </c>
      <c r="BH125" s="228">
        <f>IF(N125="sníž. přenesená",J125,0)</f>
        <v>0</v>
      </c>
      <c r="BI125" s="228">
        <f>IF(N125="nulová",J125,0)</f>
        <v>0</v>
      </c>
      <c r="BJ125" s="20" t="s">
        <v>79</v>
      </c>
      <c r="BK125" s="228">
        <f>ROUND(I125*H125,2)</f>
        <v>0</v>
      </c>
      <c r="BL125" s="20" t="s">
        <v>216</v>
      </c>
      <c r="BM125" s="227" t="s">
        <v>4961</v>
      </c>
    </row>
    <row r="126" s="2" customFormat="1">
      <c r="A126" s="41"/>
      <c r="B126" s="42"/>
      <c r="C126" s="43"/>
      <c r="D126" s="229" t="s">
        <v>218</v>
      </c>
      <c r="E126" s="43"/>
      <c r="F126" s="230" t="s">
        <v>4962</v>
      </c>
      <c r="G126" s="43"/>
      <c r="H126" s="43"/>
      <c r="I126" s="231"/>
      <c r="J126" s="43"/>
      <c r="K126" s="43"/>
      <c r="L126" s="47"/>
      <c r="M126" s="232"/>
      <c r="N126" s="233"/>
      <c r="O126" s="87"/>
      <c r="P126" s="87"/>
      <c r="Q126" s="87"/>
      <c r="R126" s="87"/>
      <c r="S126" s="87"/>
      <c r="T126" s="88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0" t="s">
        <v>218</v>
      </c>
      <c r="AU126" s="20" t="s">
        <v>81</v>
      </c>
    </row>
    <row r="127" s="13" customFormat="1">
      <c r="A127" s="13"/>
      <c r="B127" s="234"/>
      <c r="C127" s="235"/>
      <c r="D127" s="236" t="s">
        <v>220</v>
      </c>
      <c r="E127" s="237" t="s">
        <v>19</v>
      </c>
      <c r="F127" s="238" t="s">
        <v>4957</v>
      </c>
      <c r="G127" s="235"/>
      <c r="H127" s="237" t="s">
        <v>19</v>
      </c>
      <c r="I127" s="239"/>
      <c r="J127" s="235"/>
      <c r="K127" s="235"/>
      <c r="L127" s="240"/>
      <c r="M127" s="241"/>
      <c r="N127" s="242"/>
      <c r="O127" s="242"/>
      <c r="P127" s="242"/>
      <c r="Q127" s="242"/>
      <c r="R127" s="242"/>
      <c r="S127" s="242"/>
      <c r="T127" s="24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4" t="s">
        <v>220</v>
      </c>
      <c r="AU127" s="244" t="s">
        <v>81</v>
      </c>
      <c r="AV127" s="13" t="s">
        <v>79</v>
      </c>
      <c r="AW127" s="13" t="s">
        <v>32</v>
      </c>
      <c r="AX127" s="13" t="s">
        <v>71</v>
      </c>
      <c r="AY127" s="244" t="s">
        <v>209</v>
      </c>
    </row>
    <row r="128" s="13" customFormat="1">
      <c r="A128" s="13"/>
      <c r="B128" s="234"/>
      <c r="C128" s="235"/>
      <c r="D128" s="236" t="s">
        <v>220</v>
      </c>
      <c r="E128" s="237" t="s">
        <v>19</v>
      </c>
      <c r="F128" s="238" t="s">
        <v>4954</v>
      </c>
      <c r="G128" s="235"/>
      <c r="H128" s="237" t="s">
        <v>19</v>
      </c>
      <c r="I128" s="239"/>
      <c r="J128" s="235"/>
      <c r="K128" s="235"/>
      <c r="L128" s="240"/>
      <c r="M128" s="241"/>
      <c r="N128" s="242"/>
      <c r="O128" s="242"/>
      <c r="P128" s="242"/>
      <c r="Q128" s="242"/>
      <c r="R128" s="242"/>
      <c r="S128" s="242"/>
      <c r="T128" s="24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4" t="s">
        <v>220</v>
      </c>
      <c r="AU128" s="244" t="s">
        <v>81</v>
      </c>
      <c r="AV128" s="13" t="s">
        <v>79</v>
      </c>
      <c r="AW128" s="13" t="s">
        <v>32</v>
      </c>
      <c r="AX128" s="13" t="s">
        <v>71</v>
      </c>
      <c r="AY128" s="244" t="s">
        <v>209</v>
      </c>
    </row>
    <row r="129" s="14" customFormat="1">
      <c r="A129" s="14"/>
      <c r="B129" s="245"/>
      <c r="C129" s="246"/>
      <c r="D129" s="236" t="s">
        <v>220</v>
      </c>
      <c r="E129" s="247" t="s">
        <v>19</v>
      </c>
      <c r="F129" s="248" t="s">
        <v>4958</v>
      </c>
      <c r="G129" s="246"/>
      <c r="H129" s="249">
        <v>8.3569999999999993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5" t="s">
        <v>220</v>
      </c>
      <c r="AU129" s="255" t="s">
        <v>81</v>
      </c>
      <c r="AV129" s="14" t="s">
        <v>81</v>
      </c>
      <c r="AW129" s="14" t="s">
        <v>32</v>
      </c>
      <c r="AX129" s="14" t="s">
        <v>79</v>
      </c>
      <c r="AY129" s="255" t="s">
        <v>209</v>
      </c>
    </row>
    <row r="130" s="2" customFormat="1" ht="24.15" customHeight="1">
      <c r="A130" s="41"/>
      <c r="B130" s="42"/>
      <c r="C130" s="216" t="s">
        <v>245</v>
      </c>
      <c r="D130" s="216" t="s">
        <v>211</v>
      </c>
      <c r="E130" s="217" t="s">
        <v>4963</v>
      </c>
      <c r="F130" s="218" t="s">
        <v>4964</v>
      </c>
      <c r="G130" s="219" t="s">
        <v>362</v>
      </c>
      <c r="H130" s="220">
        <v>8.3569999999999993</v>
      </c>
      <c r="I130" s="221"/>
      <c r="J130" s="222">
        <f>ROUND(I130*H130,2)</f>
        <v>0</v>
      </c>
      <c r="K130" s="218" t="s">
        <v>215</v>
      </c>
      <c r="L130" s="47"/>
      <c r="M130" s="223" t="s">
        <v>19</v>
      </c>
      <c r="N130" s="224" t="s">
        <v>42</v>
      </c>
      <c r="O130" s="87"/>
      <c r="P130" s="225">
        <f>O130*H130</f>
        <v>0</v>
      </c>
      <c r="Q130" s="225">
        <v>0</v>
      </c>
      <c r="R130" s="225">
        <f>Q130*H130</f>
        <v>0</v>
      </c>
      <c r="S130" s="225">
        <v>0</v>
      </c>
      <c r="T130" s="226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7" t="s">
        <v>216</v>
      </c>
      <c r="AT130" s="227" t="s">
        <v>211</v>
      </c>
      <c r="AU130" s="227" t="s">
        <v>81</v>
      </c>
      <c r="AY130" s="20" t="s">
        <v>209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20" t="s">
        <v>79</v>
      </c>
      <c r="BK130" s="228">
        <f>ROUND(I130*H130,2)</f>
        <v>0</v>
      </c>
      <c r="BL130" s="20" t="s">
        <v>216</v>
      </c>
      <c r="BM130" s="227" t="s">
        <v>4965</v>
      </c>
    </row>
    <row r="131" s="2" customFormat="1">
      <c r="A131" s="41"/>
      <c r="B131" s="42"/>
      <c r="C131" s="43"/>
      <c r="D131" s="229" t="s">
        <v>218</v>
      </c>
      <c r="E131" s="43"/>
      <c r="F131" s="230" t="s">
        <v>4966</v>
      </c>
      <c r="G131" s="43"/>
      <c r="H131" s="43"/>
      <c r="I131" s="231"/>
      <c r="J131" s="43"/>
      <c r="K131" s="43"/>
      <c r="L131" s="47"/>
      <c r="M131" s="232"/>
      <c r="N131" s="233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218</v>
      </c>
      <c r="AU131" s="20" t="s">
        <v>81</v>
      </c>
    </row>
    <row r="132" s="13" customFormat="1">
      <c r="A132" s="13"/>
      <c r="B132" s="234"/>
      <c r="C132" s="235"/>
      <c r="D132" s="236" t="s">
        <v>220</v>
      </c>
      <c r="E132" s="237" t="s">
        <v>19</v>
      </c>
      <c r="F132" s="238" t="s">
        <v>4954</v>
      </c>
      <c r="G132" s="235"/>
      <c r="H132" s="237" t="s">
        <v>19</v>
      </c>
      <c r="I132" s="239"/>
      <c r="J132" s="235"/>
      <c r="K132" s="235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220</v>
      </c>
      <c r="AU132" s="244" t="s">
        <v>81</v>
      </c>
      <c r="AV132" s="13" t="s">
        <v>79</v>
      </c>
      <c r="AW132" s="13" t="s">
        <v>32</v>
      </c>
      <c r="AX132" s="13" t="s">
        <v>71</v>
      </c>
      <c r="AY132" s="244" t="s">
        <v>209</v>
      </c>
    </row>
    <row r="133" s="14" customFormat="1">
      <c r="A133" s="14"/>
      <c r="B133" s="245"/>
      <c r="C133" s="246"/>
      <c r="D133" s="236" t="s">
        <v>220</v>
      </c>
      <c r="E133" s="247" t="s">
        <v>19</v>
      </c>
      <c r="F133" s="248" t="s">
        <v>4958</v>
      </c>
      <c r="G133" s="246"/>
      <c r="H133" s="249">
        <v>8.3569999999999993</v>
      </c>
      <c r="I133" s="250"/>
      <c r="J133" s="246"/>
      <c r="K133" s="246"/>
      <c r="L133" s="251"/>
      <c r="M133" s="252"/>
      <c r="N133" s="253"/>
      <c r="O133" s="253"/>
      <c r="P133" s="253"/>
      <c r="Q133" s="253"/>
      <c r="R133" s="253"/>
      <c r="S133" s="253"/>
      <c r="T133" s="25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5" t="s">
        <v>220</v>
      </c>
      <c r="AU133" s="255" t="s">
        <v>81</v>
      </c>
      <c r="AV133" s="14" t="s">
        <v>81</v>
      </c>
      <c r="AW133" s="14" t="s">
        <v>32</v>
      </c>
      <c r="AX133" s="14" t="s">
        <v>79</v>
      </c>
      <c r="AY133" s="255" t="s">
        <v>209</v>
      </c>
    </row>
    <row r="134" s="2" customFormat="1" ht="24.15" customHeight="1">
      <c r="A134" s="41"/>
      <c r="B134" s="42"/>
      <c r="C134" s="216" t="s">
        <v>250</v>
      </c>
      <c r="D134" s="216" t="s">
        <v>211</v>
      </c>
      <c r="E134" s="217" t="s">
        <v>670</v>
      </c>
      <c r="F134" s="218" t="s">
        <v>671</v>
      </c>
      <c r="G134" s="219" t="s">
        <v>362</v>
      </c>
      <c r="H134" s="220">
        <v>4.2750000000000004</v>
      </c>
      <c r="I134" s="221"/>
      <c r="J134" s="222">
        <f>ROUND(I134*H134,2)</f>
        <v>0</v>
      </c>
      <c r="K134" s="218" t="s">
        <v>215</v>
      </c>
      <c r="L134" s="47"/>
      <c r="M134" s="223" t="s">
        <v>19</v>
      </c>
      <c r="N134" s="224" t="s">
        <v>42</v>
      </c>
      <c r="O134" s="87"/>
      <c r="P134" s="225">
        <f>O134*H134</f>
        <v>0</v>
      </c>
      <c r="Q134" s="225">
        <v>0</v>
      </c>
      <c r="R134" s="225">
        <f>Q134*H134</f>
        <v>0</v>
      </c>
      <c r="S134" s="225">
        <v>0</v>
      </c>
      <c r="T134" s="226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7" t="s">
        <v>216</v>
      </c>
      <c r="AT134" s="227" t="s">
        <v>211</v>
      </c>
      <c r="AU134" s="227" t="s">
        <v>81</v>
      </c>
      <c r="AY134" s="20" t="s">
        <v>209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20" t="s">
        <v>79</v>
      </c>
      <c r="BK134" s="228">
        <f>ROUND(I134*H134,2)</f>
        <v>0</v>
      </c>
      <c r="BL134" s="20" t="s">
        <v>216</v>
      </c>
      <c r="BM134" s="227" t="s">
        <v>4967</v>
      </c>
    </row>
    <row r="135" s="2" customFormat="1">
      <c r="A135" s="41"/>
      <c r="B135" s="42"/>
      <c r="C135" s="43"/>
      <c r="D135" s="229" t="s">
        <v>218</v>
      </c>
      <c r="E135" s="43"/>
      <c r="F135" s="230" t="s">
        <v>673</v>
      </c>
      <c r="G135" s="43"/>
      <c r="H135" s="43"/>
      <c r="I135" s="231"/>
      <c r="J135" s="43"/>
      <c r="K135" s="43"/>
      <c r="L135" s="47"/>
      <c r="M135" s="232"/>
      <c r="N135" s="233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218</v>
      </c>
      <c r="AU135" s="20" t="s">
        <v>81</v>
      </c>
    </row>
    <row r="136" s="14" customFormat="1">
      <c r="A136" s="14"/>
      <c r="B136" s="245"/>
      <c r="C136" s="246"/>
      <c r="D136" s="236" t="s">
        <v>220</v>
      </c>
      <c r="E136" s="247" t="s">
        <v>19</v>
      </c>
      <c r="F136" s="248" t="s">
        <v>4968</v>
      </c>
      <c r="G136" s="246"/>
      <c r="H136" s="249">
        <v>4.2750000000000004</v>
      </c>
      <c r="I136" s="250"/>
      <c r="J136" s="246"/>
      <c r="K136" s="246"/>
      <c r="L136" s="251"/>
      <c r="M136" s="252"/>
      <c r="N136" s="253"/>
      <c r="O136" s="253"/>
      <c r="P136" s="253"/>
      <c r="Q136" s="253"/>
      <c r="R136" s="253"/>
      <c r="S136" s="253"/>
      <c r="T136" s="25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5" t="s">
        <v>220</v>
      </c>
      <c r="AU136" s="255" t="s">
        <v>81</v>
      </c>
      <c r="AV136" s="14" t="s">
        <v>81</v>
      </c>
      <c r="AW136" s="14" t="s">
        <v>32</v>
      </c>
      <c r="AX136" s="14" t="s">
        <v>79</v>
      </c>
      <c r="AY136" s="255" t="s">
        <v>209</v>
      </c>
    </row>
    <row r="137" s="2" customFormat="1" ht="16.5" customHeight="1">
      <c r="A137" s="41"/>
      <c r="B137" s="42"/>
      <c r="C137" s="278" t="s">
        <v>255</v>
      </c>
      <c r="D137" s="278" t="s">
        <v>681</v>
      </c>
      <c r="E137" s="279" t="s">
        <v>4969</v>
      </c>
      <c r="F137" s="280" t="s">
        <v>4970</v>
      </c>
      <c r="G137" s="281" t="s">
        <v>659</v>
      </c>
      <c r="H137" s="282">
        <v>8.5500000000000007</v>
      </c>
      <c r="I137" s="283"/>
      <c r="J137" s="284">
        <f>ROUND(I137*H137,2)</f>
        <v>0</v>
      </c>
      <c r="K137" s="280" t="s">
        <v>215</v>
      </c>
      <c r="L137" s="285"/>
      <c r="M137" s="286" t="s">
        <v>19</v>
      </c>
      <c r="N137" s="287" t="s">
        <v>42</v>
      </c>
      <c r="O137" s="87"/>
      <c r="P137" s="225">
        <f>O137*H137</f>
        <v>0</v>
      </c>
      <c r="Q137" s="225">
        <v>1</v>
      </c>
      <c r="R137" s="225">
        <f>Q137*H137</f>
        <v>8.5500000000000007</v>
      </c>
      <c r="S137" s="225">
        <v>0</v>
      </c>
      <c r="T137" s="22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7" t="s">
        <v>250</v>
      </c>
      <c r="AT137" s="227" t="s">
        <v>681</v>
      </c>
      <c r="AU137" s="227" t="s">
        <v>81</v>
      </c>
      <c r="AY137" s="20" t="s">
        <v>209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20" t="s">
        <v>79</v>
      </c>
      <c r="BK137" s="228">
        <f>ROUND(I137*H137,2)</f>
        <v>0</v>
      </c>
      <c r="BL137" s="20" t="s">
        <v>216</v>
      </c>
      <c r="BM137" s="227" t="s">
        <v>4971</v>
      </c>
    </row>
    <row r="138" s="14" customFormat="1">
      <c r="A138" s="14"/>
      <c r="B138" s="245"/>
      <c r="C138" s="246"/>
      <c r="D138" s="236" t="s">
        <v>220</v>
      </c>
      <c r="E138" s="246"/>
      <c r="F138" s="248" t="s">
        <v>4972</v>
      </c>
      <c r="G138" s="246"/>
      <c r="H138" s="249">
        <v>8.5500000000000007</v>
      </c>
      <c r="I138" s="250"/>
      <c r="J138" s="246"/>
      <c r="K138" s="246"/>
      <c r="L138" s="251"/>
      <c r="M138" s="252"/>
      <c r="N138" s="253"/>
      <c r="O138" s="253"/>
      <c r="P138" s="253"/>
      <c r="Q138" s="253"/>
      <c r="R138" s="253"/>
      <c r="S138" s="253"/>
      <c r="T138" s="25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5" t="s">
        <v>220</v>
      </c>
      <c r="AU138" s="255" t="s">
        <v>81</v>
      </c>
      <c r="AV138" s="14" t="s">
        <v>81</v>
      </c>
      <c r="AW138" s="14" t="s">
        <v>4</v>
      </c>
      <c r="AX138" s="14" t="s">
        <v>79</v>
      </c>
      <c r="AY138" s="255" t="s">
        <v>209</v>
      </c>
    </row>
    <row r="139" s="2" customFormat="1" ht="37.8" customHeight="1">
      <c r="A139" s="41"/>
      <c r="B139" s="42"/>
      <c r="C139" s="216" t="s">
        <v>263</v>
      </c>
      <c r="D139" s="216" t="s">
        <v>211</v>
      </c>
      <c r="E139" s="217" t="s">
        <v>4973</v>
      </c>
      <c r="F139" s="218" t="s">
        <v>4974</v>
      </c>
      <c r="G139" s="219" t="s">
        <v>362</v>
      </c>
      <c r="H139" s="220">
        <v>0.0040000000000000001</v>
      </c>
      <c r="I139" s="221"/>
      <c r="J139" s="222">
        <f>ROUND(I139*H139,2)</f>
        <v>0</v>
      </c>
      <c r="K139" s="218" t="s">
        <v>215</v>
      </c>
      <c r="L139" s="47"/>
      <c r="M139" s="223" t="s">
        <v>19</v>
      </c>
      <c r="N139" s="224" t="s">
        <v>42</v>
      </c>
      <c r="O139" s="87"/>
      <c r="P139" s="225">
        <f>O139*H139</f>
        <v>0</v>
      </c>
      <c r="Q139" s="225">
        <v>0</v>
      </c>
      <c r="R139" s="225">
        <f>Q139*H139</f>
        <v>0</v>
      </c>
      <c r="S139" s="225">
        <v>0</v>
      </c>
      <c r="T139" s="226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7" t="s">
        <v>216</v>
      </c>
      <c r="AT139" s="227" t="s">
        <v>211</v>
      </c>
      <c r="AU139" s="227" t="s">
        <v>81</v>
      </c>
      <c r="AY139" s="20" t="s">
        <v>209</v>
      </c>
      <c r="BE139" s="228">
        <f>IF(N139="základní",J139,0)</f>
        <v>0</v>
      </c>
      <c r="BF139" s="228">
        <f>IF(N139="snížená",J139,0)</f>
        <v>0</v>
      </c>
      <c r="BG139" s="228">
        <f>IF(N139="zákl. přenesená",J139,0)</f>
        <v>0</v>
      </c>
      <c r="BH139" s="228">
        <f>IF(N139="sníž. přenesená",J139,0)</f>
        <v>0</v>
      </c>
      <c r="BI139" s="228">
        <f>IF(N139="nulová",J139,0)</f>
        <v>0</v>
      </c>
      <c r="BJ139" s="20" t="s">
        <v>79</v>
      </c>
      <c r="BK139" s="228">
        <f>ROUND(I139*H139,2)</f>
        <v>0</v>
      </c>
      <c r="BL139" s="20" t="s">
        <v>216</v>
      </c>
      <c r="BM139" s="227" t="s">
        <v>4975</v>
      </c>
    </row>
    <row r="140" s="2" customFormat="1">
      <c r="A140" s="41"/>
      <c r="B140" s="42"/>
      <c r="C140" s="43"/>
      <c r="D140" s="229" t="s">
        <v>218</v>
      </c>
      <c r="E140" s="43"/>
      <c r="F140" s="230" t="s">
        <v>4976</v>
      </c>
      <c r="G140" s="43"/>
      <c r="H140" s="43"/>
      <c r="I140" s="231"/>
      <c r="J140" s="43"/>
      <c r="K140" s="43"/>
      <c r="L140" s="47"/>
      <c r="M140" s="232"/>
      <c r="N140" s="233"/>
      <c r="O140" s="87"/>
      <c r="P140" s="87"/>
      <c r="Q140" s="87"/>
      <c r="R140" s="87"/>
      <c r="S140" s="87"/>
      <c r="T140" s="88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0" t="s">
        <v>218</v>
      </c>
      <c r="AU140" s="20" t="s">
        <v>81</v>
      </c>
    </row>
    <row r="141" s="13" customFormat="1">
      <c r="A141" s="13"/>
      <c r="B141" s="234"/>
      <c r="C141" s="235"/>
      <c r="D141" s="236" t="s">
        <v>220</v>
      </c>
      <c r="E141" s="237" t="s">
        <v>19</v>
      </c>
      <c r="F141" s="238" t="s">
        <v>4977</v>
      </c>
      <c r="G141" s="235"/>
      <c r="H141" s="237" t="s">
        <v>19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220</v>
      </c>
      <c r="AU141" s="244" t="s">
        <v>81</v>
      </c>
      <c r="AV141" s="13" t="s">
        <v>79</v>
      </c>
      <c r="AW141" s="13" t="s">
        <v>32</v>
      </c>
      <c r="AX141" s="13" t="s">
        <v>71</v>
      </c>
      <c r="AY141" s="244" t="s">
        <v>209</v>
      </c>
    </row>
    <row r="142" s="13" customFormat="1">
      <c r="A142" s="13"/>
      <c r="B142" s="234"/>
      <c r="C142" s="235"/>
      <c r="D142" s="236" t="s">
        <v>220</v>
      </c>
      <c r="E142" s="237" t="s">
        <v>19</v>
      </c>
      <c r="F142" s="238" t="s">
        <v>4978</v>
      </c>
      <c r="G142" s="235"/>
      <c r="H142" s="237" t="s">
        <v>19</v>
      </c>
      <c r="I142" s="239"/>
      <c r="J142" s="235"/>
      <c r="K142" s="235"/>
      <c r="L142" s="240"/>
      <c r="M142" s="241"/>
      <c r="N142" s="242"/>
      <c r="O142" s="242"/>
      <c r="P142" s="242"/>
      <c r="Q142" s="242"/>
      <c r="R142" s="242"/>
      <c r="S142" s="242"/>
      <c r="T142" s="24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4" t="s">
        <v>220</v>
      </c>
      <c r="AU142" s="244" t="s">
        <v>81</v>
      </c>
      <c r="AV142" s="13" t="s">
        <v>79</v>
      </c>
      <c r="AW142" s="13" t="s">
        <v>32</v>
      </c>
      <c r="AX142" s="13" t="s">
        <v>71</v>
      </c>
      <c r="AY142" s="244" t="s">
        <v>209</v>
      </c>
    </row>
    <row r="143" s="14" customFormat="1">
      <c r="A143" s="14"/>
      <c r="B143" s="245"/>
      <c r="C143" s="246"/>
      <c r="D143" s="236" t="s">
        <v>220</v>
      </c>
      <c r="E143" s="247" t="s">
        <v>19</v>
      </c>
      <c r="F143" s="248" t="s">
        <v>4979</v>
      </c>
      <c r="G143" s="246"/>
      <c r="H143" s="249">
        <v>0.0040000000000000001</v>
      </c>
      <c r="I143" s="250"/>
      <c r="J143" s="246"/>
      <c r="K143" s="246"/>
      <c r="L143" s="251"/>
      <c r="M143" s="252"/>
      <c r="N143" s="253"/>
      <c r="O143" s="253"/>
      <c r="P143" s="253"/>
      <c r="Q143" s="253"/>
      <c r="R143" s="253"/>
      <c r="S143" s="253"/>
      <c r="T143" s="25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5" t="s">
        <v>220</v>
      </c>
      <c r="AU143" s="255" t="s">
        <v>81</v>
      </c>
      <c r="AV143" s="14" t="s">
        <v>81</v>
      </c>
      <c r="AW143" s="14" t="s">
        <v>32</v>
      </c>
      <c r="AX143" s="14" t="s">
        <v>79</v>
      </c>
      <c r="AY143" s="255" t="s">
        <v>209</v>
      </c>
    </row>
    <row r="144" s="2" customFormat="1" ht="16.5" customHeight="1">
      <c r="A144" s="41"/>
      <c r="B144" s="42"/>
      <c r="C144" s="278" t="s">
        <v>272</v>
      </c>
      <c r="D144" s="278" t="s">
        <v>681</v>
      </c>
      <c r="E144" s="279" t="s">
        <v>4980</v>
      </c>
      <c r="F144" s="280" t="s">
        <v>4981</v>
      </c>
      <c r="G144" s="281" t="s">
        <v>659</v>
      </c>
      <c r="H144" s="282">
        <v>0.0080000000000000002</v>
      </c>
      <c r="I144" s="283"/>
      <c r="J144" s="284">
        <f>ROUND(I144*H144,2)</f>
        <v>0</v>
      </c>
      <c r="K144" s="280" t="s">
        <v>215</v>
      </c>
      <c r="L144" s="285"/>
      <c r="M144" s="286" t="s">
        <v>19</v>
      </c>
      <c r="N144" s="287" t="s">
        <v>42</v>
      </c>
      <c r="O144" s="87"/>
      <c r="P144" s="225">
        <f>O144*H144</f>
        <v>0</v>
      </c>
      <c r="Q144" s="225">
        <v>1</v>
      </c>
      <c r="R144" s="225">
        <f>Q144*H144</f>
        <v>0.0080000000000000002</v>
      </c>
      <c r="S144" s="225">
        <v>0</v>
      </c>
      <c r="T144" s="226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7" t="s">
        <v>250</v>
      </c>
      <c r="AT144" s="227" t="s">
        <v>681</v>
      </c>
      <c r="AU144" s="227" t="s">
        <v>81</v>
      </c>
      <c r="AY144" s="20" t="s">
        <v>209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20" t="s">
        <v>79</v>
      </c>
      <c r="BK144" s="228">
        <f>ROUND(I144*H144,2)</f>
        <v>0</v>
      </c>
      <c r="BL144" s="20" t="s">
        <v>216</v>
      </c>
      <c r="BM144" s="227" t="s">
        <v>4982</v>
      </c>
    </row>
    <row r="145" s="14" customFormat="1">
      <c r="A145" s="14"/>
      <c r="B145" s="245"/>
      <c r="C145" s="246"/>
      <c r="D145" s="236" t="s">
        <v>220</v>
      </c>
      <c r="E145" s="246"/>
      <c r="F145" s="248" t="s">
        <v>4983</v>
      </c>
      <c r="G145" s="246"/>
      <c r="H145" s="249">
        <v>0.0080000000000000002</v>
      </c>
      <c r="I145" s="250"/>
      <c r="J145" s="246"/>
      <c r="K145" s="246"/>
      <c r="L145" s="251"/>
      <c r="M145" s="252"/>
      <c r="N145" s="253"/>
      <c r="O145" s="253"/>
      <c r="P145" s="253"/>
      <c r="Q145" s="253"/>
      <c r="R145" s="253"/>
      <c r="S145" s="253"/>
      <c r="T145" s="25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5" t="s">
        <v>220</v>
      </c>
      <c r="AU145" s="255" t="s">
        <v>81</v>
      </c>
      <c r="AV145" s="14" t="s">
        <v>81</v>
      </c>
      <c r="AW145" s="14" t="s">
        <v>4</v>
      </c>
      <c r="AX145" s="14" t="s">
        <v>79</v>
      </c>
      <c r="AY145" s="255" t="s">
        <v>209</v>
      </c>
    </row>
    <row r="146" s="2" customFormat="1" ht="21.75" customHeight="1">
      <c r="A146" s="41"/>
      <c r="B146" s="42"/>
      <c r="C146" s="216" t="s">
        <v>8</v>
      </c>
      <c r="D146" s="216" t="s">
        <v>211</v>
      </c>
      <c r="E146" s="217" t="s">
        <v>3306</v>
      </c>
      <c r="F146" s="218" t="s">
        <v>3307</v>
      </c>
      <c r="G146" s="219" t="s">
        <v>258</v>
      </c>
      <c r="H146" s="220">
        <v>28.5</v>
      </c>
      <c r="I146" s="221"/>
      <c r="J146" s="222">
        <f>ROUND(I146*H146,2)</f>
        <v>0</v>
      </c>
      <c r="K146" s="218" t="s">
        <v>215</v>
      </c>
      <c r="L146" s="47"/>
      <c r="M146" s="223" t="s">
        <v>19</v>
      </c>
      <c r="N146" s="224" t="s">
        <v>42</v>
      </c>
      <c r="O146" s="87"/>
      <c r="P146" s="225">
        <f>O146*H146</f>
        <v>0</v>
      </c>
      <c r="Q146" s="225">
        <v>0</v>
      </c>
      <c r="R146" s="225">
        <f>Q146*H146</f>
        <v>0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216</v>
      </c>
      <c r="AT146" s="227" t="s">
        <v>211</v>
      </c>
      <c r="AU146" s="227" t="s">
        <v>81</v>
      </c>
      <c r="AY146" s="20" t="s">
        <v>209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20" t="s">
        <v>79</v>
      </c>
      <c r="BK146" s="228">
        <f>ROUND(I146*H146,2)</f>
        <v>0</v>
      </c>
      <c r="BL146" s="20" t="s">
        <v>216</v>
      </c>
      <c r="BM146" s="227" t="s">
        <v>4984</v>
      </c>
    </row>
    <row r="147" s="2" customFormat="1">
      <c r="A147" s="41"/>
      <c r="B147" s="42"/>
      <c r="C147" s="43"/>
      <c r="D147" s="229" t="s">
        <v>218</v>
      </c>
      <c r="E147" s="43"/>
      <c r="F147" s="230" t="s">
        <v>3309</v>
      </c>
      <c r="G147" s="43"/>
      <c r="H147" s="43"/>
      <c r="I147" s="231"/>
      <c r="J147" s="43"/>
      <c r="K147" s="43"/>
      <c r="L147" s="47"/>
      <c r="M147" s="232"/>
      <c r="N147" s="233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218</v>
      </c>
      <c r="AU147" s="20" t="s">
        <v>81</v>
      </c>
    </row>
    <row r="148" s="14" customFormat="1">
      <c r="A148" s="14"/>
      <c r="B148" s="245"/>
      <c r="C148" s="246"/>
      <c r="D148" s="236" t="s">
        <v>220</v>
      </c>
      <c r="E148" s="247" t="s">
        <v>19</v>
      </c>
      <c r="F148" s="248" t="s">
        <v>4985</v>
      </c>
      <c r="G148" s="246"/>
      <c r="H148" s="249">
        <v>28.5</v>
      </c>
      <c r="I148" s="250"/>
      <c r="J148" s="246"/>
      <c r="K148" s="246"/>
      <c r="L148" s="251"/>
      <c r="M148" s="252"/>
      <c r="N148" s="253"/>
      <c r="O148" s="253"/>
      <c r="P148" s="253"/>
      <c r="Q148" s="253"/>
      <c r="R148" s="253"/>
      <c r="S148" s="253"/>
      <c r="T148" s="25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5" t="s">
        <v>220</v>
      </c>
      <c r="AU148" s="255" t="s">
        <v>81</v>
      </c>
      <c r="AV148" s="14" t="s">
        <v>81</v>
      </c>
      <c r="AW148" s="14" t="s">
        <v>32</v>
      </c>
      <c r="AX148" s="14" t="s">
        <v>79</v>
      </c>
      <c r="AY148" s="255" t="s">
        <v>209</v>
      </c>
    </row>
    <row r="149" s="12" customFormat="1" ht="22.8" customHeight="1">
      <c r="A149" s="12"/>
      <c r="B149" s="200"/>
      <c r="C149" s="201"/>
      <c r="D149" s="202" t="s">
        <v>70</v>
      </c>
      <c r="E149" s="214" t="s">
        <v>81</v>
      </c>
      <c r="F149" s="214" t="s">
        <v>733</v>
      </c>
      <c r="G149" s="201"/>
      <c r="H149" s="201"/>
      <c r="I149" s="204"/>
      <c r="J149" s="215">
        <f>BK149</f>
        <v>0</v>
      </c>
      <c r="K149" s="201"/>
      <c r="L149" s="206"/>
      <c r="M149" s="207"/>
      <c r="N149" s="208"/>
      <c r="O149" s="208"/>
      <c r="P149" s="209">
        <f>SUM(P150:P161)</f>
        <v>0</v>
      </c>
      <c r="Q149" s="208"/>
      <c r="R149" s="209">
        <f>SUM(R150:R161)</f>
        <v>6.5025895599999997</v>
      </c>
      <c r="S149" s="208"/>
      <c r="T149" s="210">
        <f>SUM(T150:T161)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11" t="s">
        <v>79</v>
      </c>
      <c r="AT149" s="212" t="s">
        <v>70</v>
      </c>
      <c r="AU149" s="212" t="s">
        <v>79</v>
      </c>
      <c r="AY149" s="211" t="s">
        <v>209</v>
      </c>
      <c r="BK149" s="213">
        <f>SUM(BK150:BK161)</f>
        <v>0</v>
      </c>
    </row>
    <row r="150" s="2" customFormat="1" ht="16.5" customHeight="1">
      <c r="A150" s="41"/>
      <c r="B150" s="42"/>
      <c r="C150" s="216" t="s">
        <v>284</v>
      </c>
      <c r="D150" s="216" t="s">
        <v>211</v>
      </c>
      <c r="E150" s="217" t="s">
        <v>4986</v>
      </c>
      <c r="F150" s="218" t="s">
        <v>4987</v>
      </c>
      <c r="G150" s="219" t="s">
        <v>214</v>
      </c>
      <c r="H150" s="220">
        <v>15</v>
      </c>
      <c r="I150" s="221"/>
      <c r="J150" s="222">
        <f>ROUND(I150*H150,2)</f>
        <v>0</v>
      </c>
      <c r="K150" s="218" t="s">
        <v>215</v>
      </c>
      <c r="L150" s="47"/>
      <c r="M150" s="223" t="s">
        <v>19</v>
      </c>
      <c r="N150" s="224" t="s">
        <v>42</v>
      </c>
      <c r="O150" s="87"/>
      <c r="P150" s="225">
        <f>O150*H150</f>
        <v>0</v>
      </c>
      <c r="Q150" s="225">
        <v>0.0018500000000000001</v>
      </c>
      <c r="R150" s="225">
        <f>Q150*H150</f>
        <v>0.02775</v>
      </c>
      <c r="S150" s="225">
        <v>0</v>
      </c>
      <c r="T150" s="226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7" t="s">
        <v>216</v>
      </c>
      <c r="AT150" s="227" t="s">
        <v>211</v>
      </c>
      <c r="AU150" s="227" t="s">
        <v>81</v>
      </c>
      <c r="AY150" s="20" t="s">
        <v>209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20" t="s">
        <v>79</v>
      </c>
      <c r="BK150" s="228">
        <f>ROUND(I150*H150,2)</f>
        <v>0</v>
      </c>
      <c r="BL150" s="20" t="s">
        <v>216</v>
      </c>
      <c r="BM150" s="227" t="s">
        <v>4988</v>
      </c>
    </row>
    <row r="151" s="2" customFormat="1">
      <c r="A151" s="41"/>
      <c r="B151" s="42"/>
      <c r="C151" s="43"/>
      <c r="D151" s="229" t="s">
        <v>218</v>
      </c>
      <c r="E151" s="43"/>
      <c r="F151" s="230" t="s">
        <v>4989</v>
      </c>
      <c r="G151" s="43"/>
      <c r="H151" s="43"/>
      <c r="I151" s="231"/>
      <c r="J151" s="43"/>
      <c r="K151" s="43"/>
      <c r="L151" s="47"/>
      <c r="M151" s="232"/>
      <c r="N151" s="233"/>
      <c r="O151" s="87"/>
      <c r="P151" s="87"/>
      <c r="Q151" s="87"/>
      <c r="R151" s="87"/>
      <c r="S151" s="87"/>
      <c r="T151" s="88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0" t="s">
        <v>218</v>
      </c>
      <c r="AU151" s="20" t="s">
        <v>81</v>
      </c>
    </row>
    <row r="152" s="13" customFormat="1">
      <c r="A152" s="13"/>
      <c r="B152" s="234"/>
      <c r="C152" s="235"/>
      <c r="D152" s="236" t="s">
        <v>220</v>
      </c>
      <c r="E152" s="237" t="s">
        <v>19</v>
      </c>
      <c r="F152" s="238" t="s">
        <v>221</v>
      </c>
      <c r="G152" s="235"/>
      <c r="H152" s="237" t="s">
        <v>19</v>
      </c>
      <c r="I152" s="239"/>
      <c r="J152" s="235"/>
      <c r="K152" s="235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220</v>
      </c>
      <c r="AU152" s="244" t="s">
        <v>81</v>
      </c>
      <c r="AV152" s="13" t="s">
        <v>79</v>
      </c>
      <c r="AW152" s="13" t="s">
        <v>32</v>
      </c>
      <c r="AX152" s="13" t="s">
        <v>71</v>
      </c>
      <c r="AY152" s="244" t="s">
        <v>209</v>
      </c>
    </row>
    <row r="153" s="13" customFormat="1">
      <c r="A153" s="13"/>
      <c r="B153" s="234"/>
      <c r="C153" s="235"/>
      <c r="D153" s="236" t="s">
        <v>220</v>
      </c>
      <c r="E153" s="237" t="s">
        <v>19</v>
      </c>
      <c r="F153" s="238" t="s">
        <v>4990</v>
      </c>
      <c r="G153" s="235"/>
      <c r="H153" s="237" t="s">
        <v>19</v>
      </c>
      <c r="I153" s="239"/>
      <c r="J153" s="235"/>
      <c r="K153" s="235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220</v>
      </c>
      <c r="AU153" s="244" t="s">
        <v>81</v>
      </c>
      <c r="AV153" s="13" t="s">
        <v>79</v>
      </c>
      <c r="AW153" s="13" t="s">
        <v>32</v>
      </c>
      <c r="AX153" s="13" t="s">
        <v>71</v>
      </c>
      <c r="AY153" s="244" t="s">
        <v>209</v>
      </c>
    </row>
    <row r="154" s="14" customFormat="1">
      <c r="A154" s="14"/>
      <c r="B154" s="245"/>
      <c r="C154" s="246"/>
      <c r="D154" s="236" t="s">
        <v>220</v>
      </c>
      <c r="E154" s="247" t="s">
        <v>19</v>
      </c>
      <c r="F154" s="248" t="s">
        <v>296</v>
      </c>
      <c r="G154" s="246"/>
      <c r="H154" s="249">
        <v>15</v>
      </c>
      <c r="I154" s="250"/>
      <c r="J154" s="246"/>
      <c r="K154" s="246"/>
      <c r="L154" s="251"/>
      <c r="M154" s="252"/>
      <c r="N154" s="253"/>
      <c r="O154" s="253"/>
      <c r="P154" s="253"/>
      <c r="Q154" s="253"/>
      <c r="R154" s="253"/>
      <c r="S154" s="253"/>
      <c r="T154" s="25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5" t="s">
        <v>220</v>
      </c>
      <c r="AU154" s="255" t="s">
        <v>81</v>
      </c>
      <c r="AV154" s="14" t="s">
        <v>81</v>
      </c>
      <c r="AW154" s="14" t="s">
        <v>32</v>
      </c>
      <c r="AX154" s="14" t="s">
        <v>79</v>
      </c>
      <c r="AY154" s="255" t="s">
        <v>209</v>
      </c>
    </row>
    <row r="155" s="2" customFormat="1" ht="16.5" customHeight="1">
      <c r="A155" s="41"/>
      <c r="B155" s="42"/>
      <c r="C155" s="216" t="s">
        <v>290</v>
      </c>
      <c r="D155" s="216" t="s">
        <v>211</v>
      </c>
      <c r="E155" s="217" t="s">
        <v>4991</v>
      </c>
      <c r="F155" s="218" t="s">
        <v>4992</v>
      </c>
      <c r="G155" s="219" t="s">
        <v>362</v>
      </c>
      <c r="H155" s="220">
        <v>2.5880000000000001</v>
      </c>
      <c r="I155" s="221"/>
      <c r="J155" s="222">
        <f>ROUND(I155*H155,2)</f>
        <v>0</v>
      </c>
      <c r="K155" s="218" t="s">
        <v>215</v>
      </c>
      <c r="L155" s="47"/>
      <c r="M155" s="223" t="s">
        <v>19</v>
      </c>
      <c r="N155" s="224" t="s">
        <v>42</v>
      </c>
      <c r="O155" s="87"/>
      <c r="P155" s="225">
        <f>O155*H155</f>
        <v>0</v>
      </c>
      <c r="Q155" s="225">
        <v>2.5018699999999998</v>
      </c>
      <c r="R155" s="225">
        <f>Q155*H155</f>
        <v>6.4748395599999995</v>
      </c>
      <c r="S155" s="225">
        <v>0</v>
      </c>
      <c r="T155" s="226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7" t="s">
        <v>216</v>
      </c>
      <c r="AT155" s="227" t="s">
        <v>211</v>
      </c>
      <c r="AU155" s="227" t="s">
        <v>81</v>
      </c>
      <c r="AY155" s="20" t="s">
        <v>209</v>
      </c>
      <c r="BE155" s="228">
        <f>IF(N155="základní",J155,0)</f>
        <v>0</v>
      </c>
      <c r="BF155" s="228">
        <f>IF(N155="snížená",J155,0)</f>
        <v>0</v>
      </c>
      <c r="BG155" s="228">
        <f>IF(N155="zákl. přenesená",J155,0)</f>
        <v>0</v>
      </c>
      <c r="BH155" s="228">
        <f>IF(N155="sníž. přenesená",J155,0)</f>
        <v>0</v>
      </c>
      <c r="BI155" s="228">
        <f>IF(N155="nulová",J155,0)</f>
        <v>0</v>
      </c>
      <c r="BJ155" s="20" t="s">
        <v>79</v>
      </c>
      <c r="BK155" s="228">
        <f>ROUND(I155*H155,2)</f>
        <v>0</v>
      </c>
      <c r="BL155" s="20" t="s">
        <v>216</v>
      </c>
      <c r="BM155" s="227" t="s">
        <v>4993</v>
      </c>
    </row>
    <row r="156" s="2" customFormat="1">
      <c r="A156" s="41"/>
      <c r="B156" s="42"/>
      <c r="C156" s="43"/>
      <c r="D156" s="229" t="s">
        <v>218</v>
      </c>
      <c r="E156" s="43"/>
      <c r="F156" s="230" t="s">
        <v>4994</v>
      </c>
      <c r="G156" s="43"/>
      <c r="H156" s="43"/>
      <c r="I156" s="231"/>
      <c r="J156" s="43"/>
      <c r="K156" s="43"/>
      <c r="L156" s="47"/>
      <c r="M156" s="232"/>
      <c r="N156" s="233"/>
      <c r="O156" s="87"/>
      <c r="P156" s="87"/>
      <c r="Q156" s="87"/>
      <c r="R156" s="87"/>
      <c r="S156" s="87"/>
      <c r="T156" s="88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0" t="s">
        <v>218</v>
      </c>
      <c r="AU156" s="20" t="s">
        <v>81</v>
      </c>
    </row>
    <row r="157" s="13" customFormat="1">
      <c r="A157" s="13"/>
      <c r="B157" s="234"/>
      <c r="C157" s="235"/>
      <c r="D157" s="236" t="s">
        <v>220</v>
      </c>
      <c r="E157" s="237" t="s">
        <v>19</v>
      </c>
      <c r="F157" s="238" t="s">
        <v>221</v>
      </c>
      <c r="G157" s="235"/>
      <c r="H157" s="237" t="s">
        <v>19</v>
      </c>
      <c r="I157" s="239"/>
      <c r="J157" s="235"/>
      <c r="K157" s="235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220</v>
      </c>
      <c r="AU157" s="244" t="s">
        <v>81</v>
      </c>
      <c r="AV157" s="13" t="s">
        <v>79</v>
      </c>
      <c r="AW157" s="13" t="s">
        <v>32</v>
      </c>
      <c r="AX157" s="13" t="s">
        <v>71</v>
      </c>
      <c r="AY157" s="244" t="s">
        <v>209</v>
      </c>
    </row>
    <row r="158" s="13" customFormat="1">
      <c r="A158" s="13"/>
      <c r="B158" s="234"/>
      <c r="C158" s="235"/>
      <c r="D158" s="236" t="s">
        <v>220</v>
      </c>
      <c r="E158" s="237" t="s">
        <v>19</v>
      </c>
      <c r="F158" s="238" t="s">
        <v>4990</v>
      </c>
      <c r="G158" s="235"/>
      <c r="H158" s="237" t="s">
        <v>19</v>
      </c>
      <c r="I158" s="239"/>
      <c r="J158" s="235"/>
      <c r="K158" s="235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220</v>
      </c>
      <c r="AU158" s="244" t="s">
        <v>81</v>
      </c>
      <c r="AV158" s="13" t="s">
        <v>79</v>
      </c>
      <c r="AW158" s="13" t="s">
        <v>32</v>
      </c>
      <c r="AX158" s="13" t="s">
        <v>71</v>
      </c>
      <c r="AY158" s="244" t="s">
        <v>209</v>
      </c>
    </row>
    <row r="159" s="13" customFormat="1">
      <c r="A159" s="13"/>
      <c r="B159" s="234"/>
      <c r="C159" s="235"/>
      <c r="D159" s="236" t="s">
        <v>220</v>
      </c>
      <c r="E159" s="237" t="s">
        <v>19</v>
      </c>
      <c r="F159" s="238" t="s">
        <v>4995</v>
      </c>
      <c r="G159" s="235"/>
      <c r="H159" s="237" t="s">
        <v>19</v>
      </c>
      <c r="I159" s="239"/>
      <c r="J159" s="235"/>
      <c r="K159" s="235"/>
      <c r="L159" s="240"/>
      <c r="M159" s="241"/>
      <c r="N159" s="242"/>
      <c r="O159" s="242"/>
      <c r="P159" s="242"/>
      <c r="Q159" s="242"/>
      <c r="R159" s="242"/>
      <c r="S159" s="242"/>
      <c r="T159" s="24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4" t="s">
        <v>220</v>
      </c>
      <c r="AU159" s="244" t="s">
        <v>81</v>
      </c>
      <c r="AV159" s="13" t="s">
        <v>79</v>
      </c>
      <c r="AW159" s="13" t="s">
        <v>32</v>
      </c>
      <c r="AX159" s="13" t="s">
        <v>71</v>
      </c>
      <c r="AY159" s="244" t="s">
        <v>209</v>
      </c>
    </row>
    <row r="160" s="14" customFormat="1">
      <c r="A160" s="14"/>
      <c r="B160" s="245"/>
      <c r="C160" s="246"/>
      <c r="D160" s="236" t="s">
        <v>220</v>
      </c>
      <c r="E160" s="247" t="s">
        <v>19</v>
      </c>
      <c r="F160" s="248" t="s">
        <v>4949</v>
      </c>
      <c r="G160" s="246"/>
      <c r="H160" s="249">
        <v>2.5</v>
      </c>
      <c r="I160" s="250"/>
      <c r="J160" s="246"/>
      <c r="K160" s="246"/>
      <c r="L160" s="251"/>
      <c r="M160" s="252"/>
      <c r="N160" s="253"/>
      <c r="O160" s="253"/>
      <c r="P160" s="253"/>
      <c r="Q160" s="253"/>
      <c r="R160" s="253"/>
      <c r="S160" s="253"/>
      <c r="T160" s="25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5" t="s">
        <v>220</v>
      </c>
      <c r="AU160" s="255" t="s">
        <v>81</v>
      </c>
      <c r="AV160" s="14" t="s">
        <v>81</v>
      </c>
      <c r="AW160" s="14" t="s">
        <v>32</v>
      </c>
      <c r="AX160" s="14" t="s">
        <v>79</v>
      </c>
      <c r="AY160" s="255" t="s">
        <v>209</v>
      </c>
    </row>
    <row r="161" s="14" customFormat="1">
      <c r="A161" s="14"/>
      <c r="B161" s="245"/>
      <c r="C161" s="246"/>
      <c r="D161" s="236" t="s">
        <v>220</v>
      </c>
      <c r="E161" s="246"/>
      <c r="F161" s="248" t="s">
        <v>4996</v>
      </c>
      <c r="G161" s="246"/>
      <c r="H161" s="249">
        <v>2.5880000000000001</v>
      </c>
      <c r="I161" s="250"/>
      <c r="J161" s="246"/>
      <c r="K161" s="246"/>
      <c r="L161" s="251"/>
      <c r="M161" s="252"/>
      <c r="N161" s="253"/>
      <c r="O161" s="253"/>
      <c r="P161" s="253"/>
      <c r="Q161" s="253"/>
      <c r="R161" s="253"/>
      <c r="S161" s="253"/>
      <c r="T161" s="25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5" t="s">
        <v>220</v>
      </c>
      <c r="AU161" s="255" t="s">
        <v>81</v>
      </c>
      <c r="AV161" s="14" t="s">
        <v>81</v>
      </c>
      <c r="AW161" s="14" t="s">
        <v>4</v>
      </c>
      <c r="AX161" s="14" t="s">
        <v>79</v>
      </c>
      <c r="AY161" s="255" t="s">
        <v>209</v>
      </c>
    </row>
    <row r="162" s="12" customFormat="1" ht="22.8" customHeight="1">
      <c r="A162" s="12"/>
      <c r="B162" s="200"/>
      <c r="C162" s="201"/>
      <c r="D162" s="202" t="s">
        <v>70</v>
      </c>
      <c r="E162" s="214" t="s">
        <v>146</v>
      </c>
      <c r="F162" s="214" t="s">
        <v>3465</v>
      </c>
      <c r="G162" s="201"/>
      <c r="H162" s="201"/>
      <c r="I162" s="204"/>
      <c r="J162" s="215">
        <f>BK162</f>
        <v>0</v>
      </c>
      <c r="K162" s="201"/>
      <c r="L162" s="206"/>
      <c r="M162" s="207"/>
      <c r="N162" s="208"/>
      <c r="O162" s="208"/>
      <c r="P162" s="209">
        <f>SUM(P163:P239)</f>
        <v>0</v>
      </c>
      <c r="Q162" s="208"/>
      <c r="R162" s="209">
        <f>SUM(R163:R239)</f>
        <v>4.3259944999999984</v>
      </c>
      <c r="S162" s="208"/>
      <c r="T162" s="210">
        <f>SUM(T163:T239)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11" t="s">
        <v>79</v>
      </c>
      <c r="AT162" s="212" t="s">
        <v>70</v>
      </c>
      <c r="AU162" s="212" t="s">
        <v>79</v>
      </c>
      <c r="AY162" s="211" t="s">
        <v>209</v>
      </c>
      <c r="BK162" s="213">
        <f>SUM(BK163:BK239)</f>
        <v>0</v>
      </c>
    </row>
    <row r="163" s="2" customFormat="1" ht="24.15" customHeight="1">
      <c r="A163" s="41"/>
      <c r="B163" s="42"/>
      <c r="C163" s="216" t="s">
        <v>296</v>
      </c>
      <c r="D163" s="216" t="s">
        <v>211</v>
      </c>
      <c r="E163" s="217" t="s">
        <v>4997</v>
      </c>
      <c r="F163" s="218" t="s">
        <v>4998</v>
      </c>
      <c r="G163" s="219" t="s">
        <v>214</v>
      </c>
      <c r="H163" s="220">
        <v>5</v>
      </c>
      <c r="I163" s="221"/>
      <c r="J163" s="222">
        <f>ROUND(I163*H163,2)</f>
        <v>0</v>
      </c>
      <c r="K163" s="218" t="s">
        <v>215</v>
      </c>
      <c r="L163" s="47"/>
      <c r="M163" s="223" t="s">
        <v>19</v>
      </c>
      <c r="N163" s="224" t="s">
        <v>42</v>
      </c>
      <c r="O163" s="87"/>
      <c r="P163" s="225">
        <f>O163*H163</f>
        <v>0</v>
      </c>
      <c r="Q163" s="225">
        <v>0.17488999999999999</v>
      </c>
      <c r="R163" s="225">
        <f>Q163*H163</f>
        <v>0.87444999999999995</v>
      </c>
      <c r="S163" s="225">
        <v>0</v>
      </c>
      <c r="T163" s="226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7" t="s">
        <v>216</v>
      </c>
      <c r="AT163" s="227" t="s">
        <v>211</v>
      </c>
      <c r="AU163" s="227" t="s">
        <v>81</v>
      </c>
      <c r="AY163" s="20" t="s">
        <v>209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20" t="s">
        <v>79</v>
      </c>
      <c r="BK163" s="228">
        <f>ROUND(I163*H163,2)</f>
        <v>0</v>
      </c>
      <c r="BL163" s="20" t="s">
        <v>216</v>
      </c>
      <c r="BM163" s="227" t="s">
        <v>4999</v>
      </c>
    </row>
    <row r="164" s="2" customFormat="1">
      <c r="A164" s="41"/>
      <c r="B164" s="42"/>
      <c r="C164" s="43"/>
      <c r="D164" s="229" t="s">
        <v>218</v>
      </c>
      <c r="E164" s="43"/>
      <c r="F164" s="230" t="s">
        <v>5000</v>
      </c>
      <c r="G164" s="43"/>
      <c r="H164" s="43"/>
      <c r="I164" s="231"/>
      <c r="J164" s="43"/>
      <c r="K164" s="43"/>
      <c r="L164" s="47"/>
      <c r="M164" s="232"/>
      <c r="N164" s="233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218</v>
      </c>
      <c r="AU164" s="20" t="s">
        <v>81</v>
      </c>
    </row>
    <row r="165" s="2" customFormat="1" ht="16.5" customHeight="1">
      <c r="A165" s="41"/>
      <c r="B165" s="42"/>
      <c r="C165" s="278" t="s">
        <v>304</v>
      </c>
      <c r="D165" s="278" t="s">
        <v>681</v>
      </c>
      <c r="E165" s="279" t="s">
        <v>5001</v>
      </c>
      <c r="F165" s="280" t="s">
        <v>5002</v>
      </c>
      <c r="G165" s="281" t="s">
        <v>214</v>
      </c>
      <c r="H165" s="282">
        <v>5</v>
      </c>
      <c r="I165" s="283"/>
      <c r="J165" s="284">
        <f>ROUND(I165*H165,2)</f>
        <v>0</v>
      </c>
      <c r="K165" s="280" t="s">
        <v>19</v>
      </c>
      <c r="L165" s="285"/>
      <c r="M165" s="286" t="s">
        <v>19</v>
      </c>
      <c r="N165" s="287" t="s">
        <v>42</v>
      </c>
      <c r="O165" s="87"/>
      <c r="P165" s="225">
        <f>O165*H165</f>
        <v>0</v>
      </c>
      <c r="Q165" s="225">
        <v>0.00877</v>
      </c>
      <c r="R165" s="225">
        <f>Q165*H165</f>
        <v>0.04385</v>
      </c>
      <c r="S165" s="225">
        <v>0</v>
      </c>
      <c r="T165" s="226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7" t="s">
        <v>250</v>
      </c>
      <c r="AT165" s="227" t="s">
        <v>681</v>
      </c>
      <c r="AU165" s="227" t="s">
        <v>81</v>
      </c>
      <c r="AY165" s="20" t="s">
        <v>209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20" t="s">
        <v>79</v>
      </c>
      <c r="BK165" s="228">
        <f>ROUND(I165*H165,2)</f>
        <v>0</v>
      </c>
      <c r="BL165" s="20" t="s">
        <v>216</v>
      </c>
      <c r="BM165" s="227" t="s">
        <v>5003</v>
      </c>
    </row>
    <row r="166" s="13" customFormat="1">
      <c r="A166" s="13"/>
      <c r="B166" s="234"/>
      <c r="C166" s="235"/>
      <c r="D166" s="236" t="s">
        <v>220</v>
      </c>
      <c r="E166" s="237" t="s">
        <v>19</v>
      </c>
      <c r="F166" s="238" t="s">
        <v>4990</v>
      </c>
      <c r="G166" s="235"/>
      <c r="H166" s="237" t="s">
        <v>19</v>
      </c>
      <c r="I166" s="239"/>
      <c r="J166" s="235"/>
      <c r="K166" s="235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220</v>
      </c>
      <c r="AU166" s="244" t="s">
        <v>81</v>
      </c>
      <c r="AV166" s="13" t="s">
        <v>79</v>
      </c>
      <c r="AW166" s="13" t="s">
        <v>32</v>
      </c>
      <c r="AX166" s="13" t="s">
        <v>71</v>
      </c>
      <c r="AY166" s="244" t="s">
        <v>209</v>
      </c>
    </row>
    <row r="167" s="14" customFormat="1">
      <c r="A167" s="14"/>
      <c r="B167" s="245"/>
      <c r="C167" s="246"/>
      <c r="D167" s="236" t="s">
        <v>220</v>
      </c>
      <c r="E167" s="247" t="s">
        <v>19</v>
      </c>
      <c r="F167" s="248" t="s">
        <v>236</v>
      </c>
      <c r="G167" s="246"/>
      <c r="H167" s="249">
        <v>5</v>
      </c>
      <c r="I167" s="250"/>
      <c r="J167" s="246"/>
      <c r="K167" s="246"/>
      <c r="L167" s="251"/>
      <c r="M167" s="252"/>
      <c r="N167" s="253"/>
      <c r="O167" s="253"/>
      <c r="P167" s="253"/>
      <c r="Q167" s="253"/>
      <c r="R167" s="253"/>
      <c r="S167" s="253"/>
      <c r="T167" s="25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5" t="s">
        <v>220</v>
      </c>
      <c r="AU167" s="255" t="s">
        <v>81</v>
      </c>
      <c r="AV167" s="14" t="s">
        <v>81</v>
      </c>
      <c r="AW167" s="14" t="s">
        <v>32</v>
      </c>
      <c r="AX167" s="14" t="s">
        <v>79</v>
      </c>
      <c r="AY167" s="255" t="s">
        <v>209</v>
      </c>
    </row>
    <row r="168" s="2" customFormat="1" ht="24.15" customHeight="1">
      <c r="A168" s="41"/>
      <c r="B168" s="42"/>
      <c r="C168" s="216" t="s">
        <v>311</v>
      </c>
      <c r="D168" s="216" t="s">
        <v>211</v>
      </c>
      <c r="E168" s="217" t="s">
        <v>5004</v>
      </c>
      <c r="F168" s="218" t="s">
        <v>5005</v>
      </c>
      <c r="G168" s="219" t="s">
        <v>214</v>
      </c>
      <c r="H168" s="220">
        <v>15</v>
      </c>
      <c r="I168" s="221"/>
      <c r="J168" s="222">
        <f>ROUND(I168*H168,2)</f>
        <v>0</v>
      </c>
      <c r="K168" s="218" t="s">
        <v>215</v>
      </c>
      <c r="L168" s="47"/>
      <c r="M168" s="223" t="s">
        <v>19</v>
      </c>
      <c r="N168" s="224" t="s">
        <v>42</v>
      </c>
      <c r="O168" s="87"/>
      <c r="P168" s="225">
        <f>O168*H168</f>
        <v>0</v>
      </c>
      <c r="Q168" s="225">
        <v>0.001</v>
      </c>
      <c r="R168" s="225">
        <f>Q168*H168</f>
        <v>0.014999999999999999</v>
      </c>
      <c r="S168" s="225">
        <v>0</v>
      </c>
      <c r="T168" s="226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7" t="s">
        <v>216</v>
      </c>
      <c r="AT168" s="227" t="s">
        <v>211</v>
      </c>
      <c r="AU168" s="227" t="s">
        <v>81</v>
      </c>
      <c r="AY168" s="20" t="s">
        <v>209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20" t="s">
        <v>79</v>
      </c>
      <c r="BK168" s="228">
        <f>ROUND(I168*H168,2)</f>
        <v>0</v>
      </c>
      <c r="BL168" s="20" t="s">
        <v>216</v>
      </c>
      <c r="BM168" s="227" t="s">
        <v>5006</v>
      </c>
    </row>
    <row r="169" s="2" customFormat="1">
      <c r="A169" s="41"/>
      <c r="B169" s="42"/>
      <c r="C169" s="43"/>
      <c r="D169" s="229" t="s">
        <v>218</v>
      </c>
      <c r="E169" s="43"/>
      <c r="F169" s="230" t="s">
        <v>5007</v>
      </c>
      <c r="G169" s="43"/>
      <c r="H169" s="43"/>
      <c r="I169" s="231"/>
      <c r="J169" s="43"/>
      <c r="K169" s="43"/>
      <c r="L169" s="47"/>
      <c r="M169" s="232"/>
      <c r="N169" s="233"/>
      <c r="O169" s="87"/>
      <c r="P169" s="87"/>
      <c r="Q169" s="87"/>
      <c r="R169" s="87"/>
      <c r="S169" s="87"/>
      <c r="T169" s="88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0" t="s">
        <v>218</v>
      </c>
      <c r="AU169" s="20" t="s">
        <v>81</v>
      </c>
    </row>
    <row r="170" s="2" customFormat="1" ht="16.5" customHeight="1">
      <c r="A170" s="41"/>
      <c r="B170" s="42"/>
      <c r="C170" s="278" t="s">
        <v>317</v>
      </c>
      <c r="D170" s="278" t="s">
        <v>681</v>
      </c>
      <c r="E170" s="279" t="s">
        <v>5008</v>
      </c>
      <c r="F170" s="280" t="s">
        <v>5009</v>
      </c>
      <c r="G170" s="281" t="s">
        <v>214</v>
      </c>
      <c r="H170" s="282">
        <v>15</v>
      </c>
      <c r="I170" s="283"/>
      <c r="J170" s="284">
        <f>ROUND(I170*H170,2)</f>
        <v>0</v>
      </c>
      <c r="K170" s="280" t="s">
        <v>19</v>
      </c>
      <c r="L170" s="285"/>
      <c r="M170" s="286" t="s">
        <v>19</v>
      </c>
      <c r="N170" s="287" t="s">
        <v>42</v>
      </c>
      <c r="O170" s="87"/>
      <c r="P170" s="225">
        <f>O170*H170</f>
        <v>0</v>
      </c>
      <c r="Q170" s="225">
        <v>0.00779</v>
      </c>
      <c r="R170" s="225">
        <f>Q170*H170</f>
        <v>0.11685</v>
      </c>
      <c r="S170" s="225">
        <v>0</v>
      </c>
      <c r="T170" s="226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27" t="s">
        <v>250</v>
      </c>
      <c r="AT170" s="227" t="s">
        <v>681</v>
      </c>
      <c r="AU170" s="227" t="s">
        <v>81</v>
      </c>
      <c r="AY170" s="20" t="s">
        <v>209</v>
      </c>
      <c r="BE170" s="228">
        <f>IF(N170="základní",J170,0)</f>
        <v>0</v>
      </c>
      <c r="BF170" s="228">
        <f>IF(N170="snížená",J170,0)</f>
        <v>0</v>
      </c>
      <c r="BG170" s="228">
        <f>IF(N170="zákl. přenesená",J170,0)</f>
        <v>0</v>
      </c>
      <c r="BH170" s="228">
        <f>IF(N170="sníž. přenesená",J170,0)</f>
        <v>0</v>
      </c>
      <c r="BI170" s="228">
        <f>IF(N170="nulová",J170,0)</f>
        <v>0</v>
      </c>
      <c r="BJ170" s="20" t="s">
        <v>79</v>
      </c>
      <c r="BK170" s="228">
        <f>ROUND(I170*H170,2)</f>
        <v>0</v>
      </c>
      <c r="BL170" s="20" t="s">
        <v>216</v>
      </c>
      <c r="BM170" s="227" t="s">
        <v>5010</v>
      </c>
    </row>
    <row r="171" s="13" customFormat="1">
      <c r="A171" s="13"/>
      <c r="B171" s="234"/>
      <c r="C171" s="235"/>
      <c r="D171" s="236" t="s">
        <v>220</v>
      </c>
      <c r="E171" s="237" t="s">
        <v>19</v>
      </c>
      <c r="F171" s="238" t="s">
        <v>4990</v>
      </c>
      <c r="G171" s="235"/>
      <c r="H171" s="237" t="s">
        <v>19</v>
      </c>
      <c r="I171" s="239"/>
      <c r="J171" s="235"/>
      <c r="K171" s="235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220</v>
      </c>
      <c r="AU171" s="244" t="s">
        <v>81</v>
      </c>
      <c r="AV171" s="13" t="s">
        <v>79</v>
      </c>
      <c r="AW171" s="13" t="s">
        <v>32</v>
      </c>
      <c r="AX171" s="13" t="s">
        <v>71</v>
      </c>
      <c r="AY171" s="244" t="s">
        <v>209</v>
      </c>
    </row>
    <row r="172" s="14" customFormat="1">
      <c r="A172" s="14"/>
      <c r="B172" s="245"/>
      <c r="C172" s="246"/>
      <c r="D172" s="236" t="s">
        <v>220</v>
      </c>
      <c r="E172" s="247" t="s">
        <v>19</v>
      </c>
      <c r="F172" s="248" t="s">
        <v>296</v>
      </c>
      <c r="G172" s="246"/>
      <c r="H172" s="249">
        <v>15</v>
      </c>
      <c r="I172" s="250"/>
      <c r="J172" s="246"/>
      <c r="K172" s="246"/>
      <c r="L172" s="251"/>
      <c r="M172" s="252"/>
      <c r="N172" s="253"/>
      <c r="O172" s="253"/>
      <c r="P172" s="253"/>
      <c r="Q172" s="253"/>
      <c r="R172" s="253"/>
      <c r="S172" s="253"/>
      <c r="T172" s="25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5" t="s">
        <v>220</v>
      </c>
      <c r="AU172" s="255" t="s">
        <v>81</v>
      </c>
      <c r="AV172" s="14" t="s">
        <v>81</v>
      </c>
      <c r="AW172" s="14" t="s">
        <v>32</v>
      </c>
      <c r="AX172" s="14" t="s">
        <v>79</v>
      </c>
      <c r="AY172" s="255" t="s">
        <v>209</v>
      </c>
    </row>
    <row r="173" s="2" customFormat="1" ht="24.15" customHeight="1">
      <c r="A173" s="41"/>
      <c r="B173" s="42"/>
      <c r="C173" s="216" t="s">
        <v>324</v>
      </c>
      <c r="D173" s="216" t="s">
        <v>211</v>
      </c>
      <c r="E173" s="217" t="s">
        <v>5011</v>
      </c>
      <c r="F173" s="218" t="s">
        <v>5012</v>
      </c>
      <c r="G173" s="219" t="s">
        <v>214</v>
      </c>
      <c r="H173" s="220">
        <v>12</v>
      </c>
      <c r="I173" s="221"/>
      <c r="J173" s="222">
        <f>ROUND(I173*H173,2)</f>
        <v>0</v>
      </c>
      <c r="K173" s="218" t="s">
        <v>215</v>
      </c>
      <c r="L173" s="47"/>
      <c r="M173" s="223" t="s">
        <v>19</v>
      </c>
      <c r="N173" s="224" t="s">
        <v>42</v>
      </c>
      <c r="O173" s="87"/>
      <c r="P173" s="225">
        <f>O173*H173</f>
        <v>0</v>
      </c>
      <c r="Q173" s="225">
        <v>0</v>
      </c>
      <c r="R173" s="225">
        <f>Q173*H173</f>
        <v>0</v>
      </c>
      <c r="S173" s="225">
        <v>0</v>
      </c>
      <c r="T173" s="226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7" t="s">
        <v>216</v>
      </c>
      <c r="AT173" s="227" t="s">
        <v>211</v>
      </c>
      <c r="AU173" s="227" t="s">
        <v>81</v>
      </c>
      <c r="AY173" s="20" t="s">
        <v>209</v>
      </c>
      <c r="BE173" s="228">
        <f>IF(N173="základní",J173,0)</f>
        <v>0</v>
      </c>
      <c r="BF173" s="228">
        <f>IF(N173="snížená",J173,0)</f>
        <v>0</v>
      </c>
      <c r="BG173" s="228">
        <f>IF(N173="zákl. přenesená",J173,0)</f>
        <v>0</v>
      </c>
      <c r="BH173" s="228">
        <f>IF(N173="sníž. přenesená",J173,0)</f>
        <v>0</v>
      </c>
      <c r="BI173" s="228">
        <f>IF(N173="nulová",J173,0)</f>
        <v>0</v>
      </c>
      <c r="BJ173" s="20" t="s">
        <v>79</v>
      </c>
      <c r="BK173" s="228">
        <f>ROUND(I173*H173,2)</f>
        <v>0</v>
      </c>
      <c r="BL173" s="20" t="s">
        <v>216</v>
      </c>
      <c r="BM173" s="227" t="s">
        <v>5013</v>
      </c>
    </row>
    <row r="174" s="2" customFormat="1">
      <c r="A174" s="41"/>
      <c r="B174" s="42"/>
      <c r="C174" s="43"/>
      <c r="D174" s="229" t="s">
        <v>218</v>
      </c>
      <c r="E174" s="43"/>
      <c r="F174" s="230" t="s">
        <v>5014</v>
      </c>
      <c r="G174" s="43"/>
      <c r="H174" s="43"/>
      <c r="I174" s="231"/>
      <c r="J174" s="43"/>
      <c r="K174" s="43"/>
      <c r="L174" s="47"/>
      <c r="M174" s="232"/>
      <c r="N174" s="233"/>
      <c r="O174" s="87"/>
      <c r="P174" s="87"/>
      <c r="Q174" s="87"/>
      <c r="R174" s="87"/>
      <c r="S174" s="87"/>
      <c r="T174" s="88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0" t="s">
        <v>218</v>
      </c>
      <c r="AU174" s="20" t="s">
        <v>81</v>
      </c>
    </row>
    <row r="175" s="2" customFormat="1" ht="16.5" customHeight="1">
      <c r="A175" s="41"/>
      <c r="B175" s="42"/>
      <c r="C175" s="278" t="s">
        <v>331</v>
      </c>
      <c r="D175" s="278" t="s">
        <v>681</v>
      </c>
      <c r="E175" s="279" t="s">
        <v>5015</v>
      </c>
      <c r="F175" s="280" t="s">
        <v>5016</v>
      </c>
      <c r="G175" s="281" t="s">
        <v>214</v>
      </c>
      <c r="H175" s="282">
        <v>10</v>
      </c>
      <c r="I175" s="283"/>
      <c r="J175" s="284">
        <f>ROUND(I175*H175,2)</f>
        <v>0</v>
      </c>
      <c r="K175" s="280" t="s">
        <v>19</v>
      </c>
      <c r="L175" s="285"/>
      <c r="M175" s="286" t="s">
        <v>19</v>
      </c>
      <c r="N175" s="287" t="s">
        <v>42</v>
      </c>
      <c r="O175" s="87"/>
      <c r="P175" s="225">
        <f>O175*H175</f>
        <v>0</v>
      </c>
      <c r="Q175" s="225">
        <v>0.0033800000000000002</v>
      </c>
      <c r="R175" s="225">
        <f>Q175*H175</f>
        <v>0.033800000000000004</v>
      </c>
      <c r="S175" s="225">
        <v>0</v>
      </c>
      <c r="T175" s="226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7" t="s">
        <v>250</v>
      </c>
      <c r="AT175" s="227" t="s">
        <v>681</v>
      </c>
      <c r="AU175" s="227" t="s">
        <v>81</v>
      </c>
      <c r="AY175" s="20" t="s">
        <v>209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20" t="s">
        <v>79</v>
      </c>
      <c r="BK175" s="228">
        <f>ROUND(I175*H175,2)</f>
        <v>0</v>
      </c>
      <c r="BL175" s="20" t="s">
        <v>216</v>
      </c>
      <c r="BM175" s="227" t="s">
        <v>5017</v>
      </c>
    </row>
    <row r="176" s="13" customFormat="1">
      <c r="A176" s="13"/>
      <c r="B176" s="234"/>
      <c r="C176" s="235"/>
      <c r="D176" s="236" t="s">
        <v>220</v>
      </c>
      <c r="E176" s="237" t="s">
        <v>19</v>
      </c>
      <c r="F176" s="238" t="s">
        <v>4990</v>
      </c>
      <c r="G176" s="235"/>
      <c r="H176" s="237" t="s">
        <v>19</v>
      </c>
      <c r="I176" s="239"/>
      <c r="J176" s="235"/>
      <c r="K176" s="235"/>
      <c r="L176" s="240"/>
      <c r="M176" s="241"/>
      <c r="N176" s="242"/>
      <c r="O176" s="242"/>
      <c r="P176" s="242"/>
      <c r="Q176" s="242"/>
      <c r="R176" s="242"/>
      <c r="S176" s="242"/>
      <c r="T176" s="24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4" t="s">
        <v>220</v>
      </c>
      <c r="AU176" s="244" t="s">
        <v>81</v>
      </c>
      <c r="AV176" s="13" t="s">
        <v>79</v>
      </c>
      <c r="AW176" s="13" t="s">
        <v>32</v>
      </c>
      <c r="AX176" s="13" t="s">
        <v>71</v>
      </c>
      <c r="AY176" s="244" t="s">
        <v>209</v>
      </c>
    </row>
    <row r="177" s="14" customFormat="1">
      <c r="A177" s="14"/>
      <c r="B177" s="245"/>
      <c r="C177" s="246"/>
      <c r="D177" s="236" t="s">
        <v>220</v>
      </c>
      <c r="E177" s="247" t="s">
        <v>19</v>
      </c>
      <c r="F177" s="248" t="s">
        <v>263</v>
      </c>
      <c r="G177" s="246"/>
      <c r="H177" s="249">
        <v>10</v>
      </c>
      <c r="I177" s="250"/>
      <c r="J177" s="246"/>
      <c r="K177" s="246"/>
      <c r="L177" s="251"/>
      <c r="M177" s="252"/>
      <c r="N177" s="253"/>
      <c r="O177" s="253"/>
      <c r="P177" s="253"/>
      <c r="Q177" s="253"/>
      <c r="R177" s="253"/>
      <c r="S177" s="253"/>
      <c r="T177" s="25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5" t="s">
        <v>220</v>
      </c>
      <c r="AU177" s="255" t="s">
        <v>81</v>
      </c>
      <c r="AV177" s="14" t="s">
        <v>81</v>
      </c>
      <c r="AW177" s="14" t="s">
        <v>32</v>
      </c>
      <c r="AX177" s="14" t="s">
        <v>79</v>
      </c>
      <c r="AY177" s="255" t="s">
        <v>209</v>
      </c>
    </row>
    <row r="178" s="2" customFormat="1" ht="16.5" customHeight="1">
      <c r="A178" s="41"/>
      <c r="B178" s="42"/>
      <c r="C178" s="278" t="s">
        <v>7</v>
      </c>
      <c r="D178" s="278" t="s">
        <v>681</v>
      </c>
      <c r="E178" s="279" t="s">
        <v>5018</v>
      </c>
      <c r="F178" s="280" t="s">
        <v>5019</v>
      </c>
      <c r="G178" s="281" t="s">
        <v>214</v>
      </c>
      <c r="H178" s="282">
        <v>2</v>
      </c>
      <c r="I178" s="283"/>
      <c r="J178" s="284">
        <f>ROUND(I178*H178,2)</f>
        <v>0</v>
      </c>
      <c r="K178" s="280" t="s">
        <v>19</v>
      </c>
      <c r="L178" s="285"/>
      <c r="M178" s="286" t="s">
        <v>19</v>
      </c>
      <c r="N178" s="287" t="s">
        <v>42</v>
      </c>
      <c r="O178" s="87"/>
      <c r="P178" s="225">
        <f>O178*H178</f>
        <v>0</v>
      </c>
      <c r="Q178" s="225">
        <v>0.0015399999999999999</v>
      </c>
      <c r="R178" s="225">
        <f>Q178*H178</f>
        <v>0.0030799999999999998</v>
      </c>
      <c r="S178" s="225">
        <v>0</v>
      </c>
      <c r="T178" s="226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7" t="s">
        <v>250</v>
      </c>
      <c r="AT178" s="227" t="s">
        <v>681</v>
      </c>
      <c r="AU178" s="227" t="s">
        <v>81</v>
      </c>
      <c r="AY178" s="20" t="s">
        <v>209</v>
      </c>
      <c r="BE178" s="228">
        <f>IF(N178="základní",J178,0)</f>
        <v>0</v>
      </c>
      <c r="BF178" s="228">
        <f>IF(N178="snížená",J178,0)</f>
        <v>0</v>
      </c>
      <c r="BG178" s="228">
        <f>IF(N178="zákl. přenesená",J178,0)</f>
        <v>0</v>
      </c>
      <c r="BH178" s="228">
        <f>IF(N178="sníž. přenesená",J178,0)</f>
        <v>0</v>
      </c>
      <c r="BI178" s="228">
        <f>IF(N178="nulová",J178,0)</f>
        <v>0</v>
      </c>
      <c r="BJ178" s="20" t="s">
        <v>79</v>
      </c>
      <c r="BK178" s="228">
        <f>ROUND(I178*H178,2)</f>
        <v>0</v>
      </c>
      <c r="BL178" s="20" t="s">
        <v>216</v>
      </c>
      <c r="BM178" s="227" t="s">
        <v>5020</v>
      </c>
    </row>
    <row r="179" s="14" customFormat="1">
      <c r="A179" s="14"/>
      <c r="B179" s="245"/>
      <c r="C179" s="246"/>
      <c r="D179" s="236" t="s">
        <v>220</v>
      </c>
      <c r="E179" s="247" t="s">
        <v>19</v>
      </c>
      <c r="F179" s="248" t="s">
        <v>5021</v>
      </c>
      <c r="G179" s="246"/>
      <c r="H179" s="249">
        <v>2</v>
      </c>
      <c r="I179" s="250"/>
      <c r="J179" s="246"/>
      <c r="K179" s="246"/>
      <c r="L179" s="251"/>
      <c r="M179" s="252"/>
      <c r="N179" s="253"/>
      <c r="O179" s="253"/>
      <c r="P179" s="253"/>
      <c r="Q179" s="253"/>
      <c r="R179" s="253"/>
      <c r="S179" s="253"/>
      <c r="T179" s="25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5" t="s">
        <v>220</v>
      </c>
      <c r="AU179" s="255" t="s">
        <v>81</v>
      </c>
      <c r="AV179" s="14" t="s">
        <v>81</v>
      </c>
      <c r="AW179" s="14" t="s">
        <v>32</v>
      </c>
      <c r="AX179" s="14" t="s">
        <v>79</v>
      </c>
      <c r="AY179" s="255" t="s">
        <v>209</v>
      </c>
    </row>
    <row r="180" s="2" customFormat="1" ht="16.5" customHeight="1">
      <c r="A180" s="41"/>
      <c r="B180" s="42"/>
      <c r="C180" s="216" t="s">
        <v>344</v>
      </c>
      <c r="D180" s="216" t="s">
        <v>211</v>
      </c>
      <c r="E180" s="217" t="s">
        <v>5022</v>
      </c>
      <c r="F180" s="218" t="s">
        <v>5023</v>
      </c>
      <c r="G180" s="219" t="s">
        <v>214</v>
      </c>
      <c r="H180" s="220">
        <v>2</v>
      </c>
      <c r="I180" s="221"/>
      <c r="J180" s="222">
        <f>ROUND(I180*H180,2)</f>
        <v>0</v>
      </c>
      <c r="K180" s="218" t="s">
        <v>215</v>
      </c>
      <c r="L180" s="47"/>
      <c r="M180" s="223" t="s">
        <v>19</v>
      </c>
      <c r="N180" s="224" t="s">
        <v>42</v>
      </c>
      <c r="O180" s="87"/>
      <c r="P180" s="225">
        <f>O180*H180</f>
        <v>0</v>
      </c>
      <c r="Q180" s="225">
        <v>0</v>
      </c>
      <c r="R180" s="225">
        <f>Q180*H180</f>
        <v>0</v>
      </c>
      <c r="S180" s="225">
        <v>0</v>
      </c>
      <c r="T180" s="226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7" t="s">
        <v>216</v>
      </c>
      <c r="AT180" s="227" t="s">
        <v>211</v>
      </c>
      <c r="AU180" s="227" t="s">
        <v>81</v>
      </c>
      <c r="AY180" s="20" t="s">
        <v>209</v>
      </c>
      <c r="BE180" s="228">
        <f>IF(N180="základní",J180,0)</f>
        <v>0</v>
      </c>
      <c r="BF180" s="228">
        <f>IF(N180="snížená",J180,0)</f>
        <v>0</v>
      </c>
      <c r="BG180" s="228">
        <f>IF(N180="zákl. přenesená",J180,0)</f>
        <v>0</v>
      </c>
      <c r="BH180" s="228">
        <f>IF(N180="sníž. přenesená",J180,0)</f>
        <v>0</v>
      </c>
      <c r="BI180" s="228">
        <f>IF(N180="nulová",J180,0)</f>
        <v>0</v>
      </c>
      <c r="BJ180" s="20" t="s">
        <v>79</v>
      </c>
      <c r="BK180" s="228">
        <f>ROUND(I180*H180,2)</f>
        <v>0</v>
      </c>
      <c r="BL180" s="20" t="s">
        <v>216</v>
      </c>
      <c r="BM180" s="227" t="s">
        <v>5024</v>
      </c>
    </row>
    <row r="181" s="2" customFormat="1">
      <c r="A181" s="41"/>
      <c r="B181" s="42"/>
      <c r="C181" s="43"/>
      <c r="D181" s="229" t="s">
        <v>218</v>
      </c>
      <c r="E181" s="43"/>
      <c r="F181" s="230" t="s">
        <v>5025</v>
      </c>
      <c r="G181" s="43"/>
      <c r="H181" s="43"/>
      <c r="I181" s="231"/>
      <c r="J181" s="43"/>
      <c r="K181" s="43"/>
      <c r="L181" s="47"/>
      <c r="M181" s="232"/>
      <c r="N181" s="233"/>
      <c r="O181" s="87"/>
      <c r="P181" s="87"/>
      <c r="Q181" s="87"/>
      <c r="R181" s="87"/>
      <c r="S181" s="87"/>
      <c r="T181" s="88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T181" s="20" t="s">
        <v>218</v>
      </c>
      <c r="AU181" s="20" t="s">
        <v>81</v>
      </c>
    </row>
    <row r="182" s="2" customFormat="1" ht="16.5" customHeight="1">
      <c r="A182" s="41"/>
      <c r="B182" s="42"/>
      <c r="C182" s="278" t="s">
        <v>354</v>
      </c>
      <c r="D182" s="278" t="s">
        <v>681</v>
      </c>
      <c r="E182" s="279" t="s">
        <v>5026</v>
      </c>
      <c r="F182" s="280" t="s">
        <v>5027</v>
      </c>
      <c r="G182" s="281" t="s">
        <v>214</v>
      </c>
      <c r="H182" s="282">
        <v>1</v>
      </c>
      <c r="I182" s="283"/>
      <c r="J182" s="284">
        <f>ROUND(I182*H182,2)</f>
        <v>0</v>
      </c>
      <c r="K182" s="280" t="s">
        <v>19</v>
      </c>
      <c r="L182" s="285"/>
      <c r="M182" s="286" t="s">
        <v>19</v>
      </c>
      <c r="N182" s="287" t="s">
        <v>42</v>
      </c>
      <c r="O182" s="87"/>
      <c r="P182" s="225">
        <f>O182*H182</f>
        <v>0</v>
      </c>
      <c r="Q182" s="225">
        <v>0.19239999999999999</v>
      </c>
      <c r="R182" s="225">
        <f>Q182*H182</f>
        <v>0.19239999999999999</v>
      </c>
      <c r="S182" s="225">
        <v>0</v>
      </c>
      <c r="T182" s="226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227" t="s">
        <v>250</v>
      </c>
      <c r="AT182" s="227" t="s">
        <v>681</v>
      </c>
      <c r="AU182" s="227" t="s">
        <v>81</v>
      </c>
      <c r="AY182" s="20" t="s">
        <v>209</v>
      </c>
      <c r="BE182" s="228">
        <f>IF(N182="základní",J182,0)</f>
        <v>0</v>
      </c>
      <c r="BF182" s="228">
        <f>IF(N182="snížená",J182,0)</f>
        <v>0</v>
      </c>
      <c r="BG182" s="228">
        <f>IF(N182="zákl. přenesená",J182,0)</f>
        <v>0</v>
      </c>
      <c r="BH182" s="228">
        <f>IF(N182="sníž. přenesená",J182,0)</f>
        <v>0</v>
      </c>
      <c r="BI182" s="228">
        <f>IF(N182="nulová",J182,0)</f>
        <v>0</v>
      </c>
      <c r="BJ182" s="20" t="s">
        <v>79</v>
      </c>
      <c r="BK182" s="228">
        <f>ROUND(I182*H182,2)</f>
        <v>0</v>
      </c>
      <c r="BL182" s="20" t="s">
        <v>216</v>
      </c>
      <c r="BM182" s="227" t="s">
        <v>5028</v>
      </c>
    </row>
    <row r="183" s="13" customFormat="1">
      <c r="A183" s="13"/>
      <c r="B183" s="234"/>
      <c r="C183" s="235"/>
      <c r="D183" s="236" t="s">
        <v>220</v>
      </c>
      <c r="E183" s="237" t="s">
        <v>19</v>
      </c>
      <c r="F183" s="238" t="s">
        <v>221</v>
      </c>
      <c r="G183" s="235"/>
      <c r="H183" s="237" t="s">
        <v>19</v>
      </c>
      <c r="I183" s="239"/>
      <c r="J183" s="235"/>
      <c r="K183" s="235"/>
      <c r="L183" s="240"/>
      <c r="M183" s="241"/>
      <c r="N183" s="242"/>
      <c r="O183" s="242"/>
      <c r="P183" s="242"/>
      <c r="Q183" s="242"/>
      <c r="R183" s="242"/>
      <c r="S183" s="242"/>
      <c r="T183" s="24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4" t="s">
        <v>220</v>
      </c>
      <c r="AU183" s="244" t="s">
        <v>81</v>
      </c>
      <c r="AV183" s="13" t="s">
        <v>79</v>
      </c>
      <c r="AW183" s="13" t="s">
        <v>32</v>
      </c>
      <c r="AX183" s="13" t="s">
        <v>71</v>
      </c>
      <c r="AY183" s="244" t="s">
        <v>209</v>
      </c>
    </row>
    <row r="184" s="13" customFormat="1">
      <c r="A184" s="13"/>
      <c r="B184" s="234"/>
      <c r="C184" s="235"/>
      <c r="D184" s="236" t="s">
        <v>220</v>
      </c>
      <c r="E184" s="237" t="s">
        <v>19</v>
      </c>
      <c r="F184" s="238" t="s">
        <v>4990</v>
      </c>
      <c r="G184" s="235"/>
      <c r="H184" s="237" t="s">
        <v>19</v>
      </c>
      <c r="I184" s="239"/>
      <c r="J184" s="235"/>
      <c r="K184" s="235"/>
      <c r="L184" s="240"/>
      <c r="M184" s="241"/>
      <c r="N184" s="242"/>
      <c r="O184" s="242"/>
      <c r="P184" s="242"/>
      <c r="Q184" s="242"/>
      <c r="R184" s="242"/>
      <c r="S184" s="242"/>
      <c r="T184" s="24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4" t="s">
        <v>220</v>
      </c>
      <c r="AU184" s="244" t="s">
        <v>81</v>
      </c>
      <c r="AV184" s="13" t="s">
        <v>79</v>
      </c>
      <c r="AW184" s="13" t="s">
        <v>32</v>
      </c>
      <c r="AX184" s="13" t="s">
        <v>71</v>
      </c>
      <c r="AY184" s="244" t="s">
        <v>209</v>
      </c>
    </row>
    <row r="185" s="14" customFormat="1">
      <c r="A185" s="14"/>
      <c r="B185" s="245"/>
      <c r="C185" s="246"/>
      <c r="D185" s="236" t="s">
        <v>220</v>
      </c>
      <c r="E185" s="247" t="s">
        <v>19</v>
      </c>
      <c r="F185" s="248" t="s">
        <v>5029</v>
      </c>
      <c r="G185" s="246"/>
      <c r="H185" s="249">
        <v>1</v>
      </c>
      <c r="I185" s="250"/>
      <c r="J185" s="246"/>
      <c r="K185" s="246"/>
      <c r="L185" s="251"/>
      <c r="M185" s="252"/>
      <c r="N185" s="253"/>
      <c r="O185" s="253"/>
      <c r="P185" s="253"/>
      <c r="Q185" s="253"/>
      <c r="R185" s="253"/>
      <c r="S185" s="253"/>
      <c r="T185" s="25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5" t="s">
        <v>220</v>
      </c>
      <c r="AU185" s="255" t="s">
        <v>81</v>
      </c>
      <c r="AV185" s="14" t="s">
        <v>81</v>
      </c>
      <c r="AW185" s="14" t="s">
        <v>32</v>
      </c>
      <c r="AX185" s="14" t="s">
        <v>79</v>
      </c>
      <c r="AY185" s="255" t="s">
        <v>209</v>
      </c>
    </row>
    <row r="186" s="13" customFormat="1">
      <c r="A186" s="13"/>
      <c r="B186" s="234"/>
      <c r="C186" s="235"/>
      <c r="D186" s="236" t="s">
        <v>220</v>
      </c>
      <c r="E186" s="237" t="s">
        <v>19</v>
      </c>
      <c r="F186" s="238" t="s">
        <v>5030</v>
      </c>
      <c r="G186" s="235"/>
      <c r="H186" s="237" t="s">
        <v>19</v>
      </c>
      <c r="I186" s="239"/>
      <c r="J186" s="235"/>
      <c r="K186" s="235"/>
      <c r="L186" s="240"/>
      <c r="M186" s="241"/>
      <c r="N186" s="242"/>
      <c r="O186" s="242"/>
      <c r="P186" s="242"/>
      <c r="Q186" s="242"/>
      <c r="R186" s="242"/>
      <c r="S186" s="242"/>
      <c r="T186" s="24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4" t="s">
        <v>220</v>
      </c>
      <c r="AU186" s="244" t="s">
        <v>81</v>
      </c>
      <c r="AV186" s="13" t="s">
        <v>79</v>
      </c>
      <c r="AW186" s="13" t="s">
        <v>32</v>
      </c>
      <c r="AX186" s="13" t="s">
        <v>71</v>
      </c>
      <c r="AY186" s="244" t="s">
        <v>209</v>
      </c>
    </row>
    <row r="187" s="13" customFormat="1">
      <c r="A187" s="13"/>
      <c r="B187" s="234"/>
      <c r="C187" s="235"/>
      <c r="D187" s="236" t="s">
        <v>220</v>
      </c>
      <c r="E187" s="237" t="s">
        <v>19</v>
      </c>
      <c r="F187" s="238" t="s">
        <v>5031</v>
      </c>
      <c r="G187" s="235"/>
      <c r="H187" s="237" t="s">
        <v>19</v>
      </c>
      <c r="I187" s="239"/>
      <c r="J187" s="235"/>
      <c r="K187" s="235"/>
      <c r="L187" s="240"/>
      <c r="M187" s="241"/>
      <c r="N187" s="242"/>
      <c r="O187" s="242"/>
      <c r="P187" s="242"/>
      <c r="Q187" s="242"/>
      <c r="R187" s="242"/>
      <c r="S187" s="242"/>
      <c r="T187" s="24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4" t="s">
        <v>220</v>
      </c>
      <c r="AU187" s="244" t="s">
        <v>81</v>
      </c>
      <c r="AV187" s="13" t="s">
        <v>79</v>
      </c>
      <c r="AW187" s="13" t="s">
        <v>32</v>
      </c>
      <c r="AX187" s="13" t="s">
        <v>71</v>
      </c>
      <c r="AY187" s="244" t="s">
        <v>209</v>
      </c>
    </row>
    <row r="188" s="13" customFormat="1">
      <c r="A188" s="13"/>
      <c r="B188" s="234"/>
      <c r="C188" s="235"/>
      <c r="D188" s="236" t="s">
        <v>220</v>
      </c>
      <c r="E188" s="237" t="s">
        <v>19</v>
      </c>
      <c r="F188" s="238" t="s">
        <v>5032</v>
      </c>
      <c r="G188" s="235"/>
      <c r="H188" s="237" t="s">
        <v>19</v>
      </c>
      <c r="I188" s="239"/>
      <c r="J188" s="235"/>
      <c r="K188" s="235"/>
      <c r="L188" s="240"/>
      <c r="M188" s="241"/>
      <c r="N188" s="242"/>
      <c r="O188" s="242"/>
      <c r="P188" s="242"/>
      <c r="Q188" s="242"/>
      <c r="R188" s="242"/>
      <c r="S188" s="242"/>
      <c r="T188" s="24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4" t="s">
        <v>220</v>
      </c>
      <c r="AU188" s="244" t="s">
        <v>81</v>
      </c>
      <c r="AV188" s="13" t="s">
        <v>79</v>
      </c>
      <c r="AW188" s="13" t="s">
        <v>32</v>
      </c>
      <c r="AX188" s="13" t="s">
        <v>71</v>
      </c>
      <c r="AY188" s="244" t="s">
        <v>209</v>
      </c>
    </row>
    <row r="189" s="13" customFormat="1">
      <c r="A189" s="13"/>
      <c r="B189" s="234"/>
      <c r="C189" s="235"/>
      <c r="D189" s="236" t="s">
        <v>220</v>
      </c>
      <c r="E189" s="237" t="s">
        <v>19</v>
      </c>
      <c r="F189" s="238" t="s">
        <v>5033</v>
      </c>
      <c r="G189" s="235"/>
      <c r="H189" s="237" t="s">
        <v>19</v>
      </c>
      <c r="I189" s="239"/>
      <c r="J189" s="235"/>
      <c r="K189" s="235"/>
      <c r="L189" s="240"/>
      <c r="M189" s="241"/>
      <c r="N189" s="242"/>
      <c r="O189" s="242"/>
      <c r="P189" s="242"/>
      <c r="Q189" s="242"/>
      <c r="R189" s="242"/>
      <c r="S189" s="242"/>
      <c r="T189" s="24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4" t="s">
        <v>220</v>
      </c>
      <c r="AU189" s="244" t="s">
        <v>81</v>
      </c>
      <c r="AV189" s="13" t="s">
        <v>79</v>
      </c>
      <c r="AW189" s="13" t="s">
        <v>32</v>
      </c>
      <c r="AX189" s="13" t="s">
        <v>71</v>
      </c>
      <c r="AY189" s="244" t="s">
        <v>209</v>
      </c>
    </row>
    <row r="190" s="13" customFormat="1">
      <c r="A190" s="13"/>
      <c r="B190" s="234"/>
      <c r="C190" s="235"/>
      <c r="D190" s="236" t="s">
        <v>220</v>
      </c>
      <c r="E190" s="237" t="s">
        <v>19</v>
      </c>
      <c r="F190" s="238" t="s">
        <v>5034</v>
      </c>
      <c r="G190" s="235"/>
      <c r="H190" s="237" t="s">
        <v>19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220</v>
      </c>
      <c r="AU190" s="244" t="s">
        <v>81</v>
      </c>
      <c r="AV190" s="13" t="s">
        <v>79</v>
      </c>
      <c r="AW190" s="13" t="s">
        <v>32</v>
      </c>
      <c r="AX190" s="13" t="s">
        <v>71</v>
      </c>
      <c r="AY190" s="244" t="s">
        <v>209</v>
      </c>
    </row>
    <row r="191" s="2" customFormat="1" ht="16.5" customHeight="1">
      <c r="A191" s="41"/>
      <c r="B191" s="42"/>
      <c r="C191" s="216" t="s">
        <v>359</v>
      </c>
      <c r="D191" s="216" t="s">
        <v>211</v>
      </c>
      <c r="E191" s="217" t="s">
        <v>5035</v>
      </c>
      <c r="F191" s="218" t="s">
        <v>5036</v>
      </c>
      <c r="G191" s="219" t="s">
        <v>214</v>
      </c>
      <c r="H191" s="220">
        <v>21</v>
      </c>
      <c r="I191" s="221"/>
      <c r="J191" s="222">
        <f>ROUND(I191*H191,2)</f>
        <v>0</v>
      </c>
      <c r="K191" s="218" t="s">
        <v>215</v>
      </c>
      <c r="L191" s="47"/>
      <c r="M191" s="223" t="s">
        <v>19</v>
      </c>
      <c r="N191" s="224" t="s">
        <v>42</v>
      </c>
      <c r="O191" s="87"/>
      <c r="P191" s="225">
        <f>O191*H191</f>
        <v>0</v>
      </c>
      <c r="Q191" s="225">
        <v>0.0011999999999999999</v>
      </c>
      <c r="R191" s="225">
        <f>Q191*H191</f>
        <v>0.025199999999999997</v>
      </c>
      <c r="S191" s="225">
        <v>0</v>
      </c>
      <c r="T191" s="226">
        <f>S191*H191</f>
        <v>0</v>
      </c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R191" s="227" t="s">
        <v>216</v>
      </c>
      <c r="AT191" s="227" t="s">
        <v>211</v>
      </c>
      <c r="AU191" s="227" t="s">
        <v>81</v>
      </c>
      <c r="AY191" s="20" t="s">
        <v>209</v>
      </c>
      <c r="BE191" s="228">
        <f>IF(N191="základní",J191,0)</f>
        <v>0</v>
      </c>
      <c r="BF191" s="228">
        <f>IF(N191="snížená",J191,0)</f>
        <v>0</v>
      </c>
      <c r="BG191" s="228">
        <f>IF(N191="zákl. přenesená",J191,0)</f>
        <v>0</v>
      </c>
      <c r="BH191" s="228">
        <f>IF(N191="sníž. přenesená",J191,0)</f>
        <v>0</v>
      </c>
      <c r="BI191" s="228">
        <f>IF(N191="nulová",J191,0)</f>
        <v>0</v>
      </c>
      <c r="BJ191" s="20" t="s">
        <v>79</v>
      </c>
      <c r="BK191" s="228">
        <f>ROUND(I191*H191,2)</f>
        <v>0</v>
      </c>
      <c r="BL191" s="20" t="s">
        <v>216</v>
      </c>
      <c r="BM191" s="227" t="s">
        <v>5037</v>
      </c>
    </row>
    <row r="192" s="2" customFormat="1">
      <c r="A192" s="41"/>
      <c r="B192" s="42"/>
      <c r="C192" s="43"/>
      <c r="D192" s="229" t="s">
        <v>218</v>
      </c>
      <c r="E192" s="43"/>
      <c r="F192" s="230" t="s">
        <v>5038</v>
      </c>
      <c r="G192" s="43"/>
      <c r="H192" s="43"/>
      <c r="I192" s="231"/>
      <c r="J192" s="43"/>
      <c r="K192" s="43"/>
      <c r="L192" s="47"/>
      <c r="M192" s="232"/>
      <c r="N192" s="233"/>
      <c r="O192" s="87"/>
      <c r="P192" s="87"/>
      <c r="Q192" s="87"/>
      <c r="R192" s="87"/>
      <c r="S192" s="87"/>
      <c r="T192" s="88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T192" s="20" t="s">
        <v>218</v>
      </c>
      <c r="AU192" s="20" t="s">
        <v>81</v>
      </c>
    </row>
    <row r="193" s="2" customFormat="1" ht="16.5" customHeight="1">
      <c r="A193" s="41"/>
      <c r="B193" s="42"/>
      <c r="C193" s="278" t="s">
        <v>372</v>
      </c>
      <c r="D193" s="278" t="s">
        <v>681</v>
      </c>
      <c r="E193" s="279" t="s">
        <v>5039</v>
      </c>
      <c r="F193" s="280" t="s">
        <v>5040</v>
      </c>
      <c r="G193" s="281" t="s">
        <v>214</v>
      </c>
      <c r="H193" s="282">
        <v>21</v>
      </c>
      <c r="I193" s="283"/>
      <c r="J193" s="284">
        <f>ROUND(I193*H193,2)</f>
        <v>0</v>
      </c>
      <c r="K193" s="280" t="s">
        <v>19</v>
      </c>
      <c r="L193" s="285"/>
      <c r="M193" s="286" t="s">
        <v>19</v>
      </c>
      <c r="N193" s="287" t="s">
        <v>42</v>
      </c>
      <c r="O193" s="87"/>
      <c r="P193" s="225">
        <f>O193*H193</f>
        <v>0</v>
      </c>
      <c r="Q193" s="225">
        <v>0.105</v>
      </c>
      <c r="R193" s="225">
        <f>Q193*H193</f>
        <v>2.2050000000000001</v>
      </c>
      <c r="S193" s="225">
        <v>0</v>
      </c>
      <c r="T193" s="226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27" t="s">
        <v>250</v>
      </c>
      <c r="AT193" s="227" t="s">
        <v>681</v>
      </c>
      <c r="AU193" s="227" t="s">
        <v>81</v>
      </c>
      <c r="AY193" s="20" t="s">
        <v>209</v>
      </c>
      <c r="BE193" s="228">
        <f>IF(N193="základní",J193,0)</f>
        <v>0</v>
      </c>
      <c r="BF193" s="228">
        <f>IF(N193="snížená",J193,0)</f>
        <v>0</v>
      </c>
      <c r="BG193" s="228">
        <f>IF(N193="zákl. přenesená",J193,0)</f>
        <v>0</v>
      </c>
      <c r="BH193" s="228">
        <f>IF(N193="sníž. přenesená",J193,0)</f>
        <v>0</v>
      </c>
      <c r="BI193" s="228">
        <f>IF(N193="nulová",J193,0)</f>
        <v>0</v>
      </c>
      <c r="BJ193" s="20" t="s">
        <v>79</v>
      </c>
      <c r="BK193" s="228">
        <f>ROUND(I193*H193,2)</f>
        <v>0</v>
      </c>
      <c r="BL193" s="20" t="s">
        <v>216</v>
      </c>
      <c r="BM193" s="227" t="s">
        <v>5041</v>
      </c>
    </row>
    <row r="194" s="14" customFormat="1">
      <c r="A194" s="14"/>
      <c r="B194" s="245"/>
      <c r="C194" s="246"/>
      <c r="D194" s="236" t="s">
        <v>220</v>
      </c>
      <c r="E194" s="247" t="s">
        <v>19</v>
      </c>
      <c r="F194" s="248" t="s">
        <v>5042</v>
      </c>
      <c r="G194" s="246"/>
      <c r="H194" s="249">
        <v>21</v>
      </c>
      <c r="I194" s="250"/>
      <c r="J194" s="246"/>
      <c r="K194" s="246"/>
      <c r="L194" s="251"/>
      <c r="M194" s="252"/>
      <c r="N194" s="253"/>
      <c r="O194" s="253"/>
      <c r="P194" s="253"/>
      <c r="Q194" s="253"/>
      <c r="R194" s="253"/>
      <c r="S194" s="253"/>
      <c r="T194" s="25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5" t="s">
        <v>220</v>
      </c>
      <c r="AU194" s="255" t="s">
        <v>81</v>
      </c>
      <c r="AV194" s="14" t="s">
        <v>81</v>
      </c>
      <c r="AW194" s="14" t="s">
        <v>32</v>
      </c>
      <c r="AX194" s="14" t="s">
        <v>79</v>
      </c>
      <c r="AY194" s="255" t="s">
        <v>209</v>
      </c>
    </row>
    <row r="195" s="2" customFormat="1" ht="16.5" customHeight="1">
      <c r="A195" s="41"/>
      <c r="B195" s="42"/>
      <c r="C195" s="278" t="s">
        <v>378</v>
      </c>
      <c r="D195" s="278" t="s">
        <v>681</v>
      </c>
      <c r="E195" s="279" t="s">
        <v>5043</v>
      </c>
      <c r="F195" s="280" t="s">
        <v>5044</v>
      </c>
      <c r="G195" s="281" t="s">
        <v>214</v>
      </c>
      <c r="H195" s="282">
        <v>42</v>
      </c>
      <c r="I195" s="283"/>
      <c r="J195" s="284">
        <f>ROUND(I195*H195,2)</f>
        <v>0</v>
      </c>
      <c r="K195" s="280" t="s">
        <v>215</v>
      </c>
      <c r="L195" s="285"/>
      <c r="M195" s="286" t="s">
        <v>19</v>
      </c>
      <c r="N195" s="287" t="s">
        <v>42</v>
      </c>
      <c r="O195" s="87"/>
      <c r="P195" s="225">
        <f>O195*H195</f>
        <v>0</v>
      </c>
      <c r="Q195" s="225">
        <v>0.00089999999999999998</v>
      </c>
      <c r="R195" s="225">
        <f>Q195*H195</f>
        <v>0.0378</v>
      </c>
      <c r="S195" s="225">
        <v>0</v>
      </c>
      <c r="T195" s="226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27" t="s">
        <v>250</v>
      </c>
      <c r="AT195" s="227" t="s">
        <v>681</v>
      </c>
      <c r="AU195" s="227" t="s">
        <v>81</v>
      </c>
      <c r="AY195" s="20" t="s">
        <v>209</v>
      </c>
      <c r="BE195" s="228">
        <f>IF(N195="základní",J195,0)</f>
        <v>0</v>
      </c>
      <c r="BF195" s="228">
        <f>IF(N195="snížená",J195,0)</f>
        <v>0</v>
      </c>
      <c r="BG195" s="228">
        <f>IF(N195="zákl. přenesená",J195,0)</f>
        <v>0</v>
      </c>
      <c r="BH195" s="228">
        <f>IF(N195="sníž. přenesená",J195,0)</f>
        <v>0</v>
      </c>
      <c r="BI195" s="228">
        <f>IF(N195="nulová",J195,0)</f>
        <v>0</v>
      </c>
      <c r="BJ195" s="20" t="s">
        <v>79</v>
      </c>
      <c r="BK195" s="228">
        <f>ROUND(I195*H195,2)</f>
        <v>0</v>
      </c>
      <c r="BL195" s="20" t="s">
        <v>216</v>
      </c>
      <c r="BM195" s="227" t="s">
        <v>5045</v>
      </c>
    </row>
    <row r="196" s="14" customFormat="1">
      <c r="A196" s="14"/>
      <c r="B196" s="245"/>
      <c r="C196" s="246"/>
      <c r="D196" s="236" t="s">
        <v>220</v>
      </c>
      <c r="E196" s="247" t="s">
        <v>19</v>
      </c>
      <c r="F196" s="248" t="s">
        <v>5046</v>
      </c>
      <c r="G196" s="246"/>
      <c r="H196" s="249">
        <v>42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220</v>
      </c>
      <c r="AU196" s="255" t="s">
        <v>81</v>
      </c>
      <c r="AV196" s="14" t="s">
        <v>81</v>
      </c>
      <c r="AW196" s="14" t="s">
        <v>32</v>
      </c>
      <c r="AX196" s="14" t="s">
        <v>79</v>
      </c>
      <c r="AY196" s="255" t="s">
        <v>209</v>
      </c>
    </row>
    <row r="197" s="2" customFormat="1" ht="16.5" customHeight="1">
      <c r="A197" s="41"/>
      <c r="B197" s="42"/>
      <c r="C197" s="278" t="s">
        <v>384</v>
      </c>
      <c r="D197" s="278" t="s">
        <v>681</v>
      </c>
      <c r="E197" s="279" t="s">
        <v>5047</v>
      </c>
      <c r="F197" s="280" t="s">
        <v>5048</v>
      </c>
      <c r="G197" s="281" t="s">
        <v>214</v>
      </c>
      <c r="H197" s="282">
        <v>10</v>
      </c>
      <c r="I197" s="283"/>
      <c r="J197" s="284">
        <f>ROUND(I197*H197,2)</f>
        <v>0</v>
      </c>
      <c r="K197" s="280" t="s">
        <v>19</v>
      </c>
      <c r="L197" s="285"/>
      <c r="M197" s="286" t="s">
        <v>19</v>
      </c>
      <c r="N197" s="287" t="s">
        <v>42</v>
      </c>
      <c r="O197" s="87"/>
      <c r="P197" s="225">
        <f>O197*H197</f>
        <v>0</v>
      </c>
      <c r="Q197" s="225">
        <v>0.00050000000000000001</v>
      </c>
      <c r="R197" s="225">
        <f>Q197*H197</f>
        <v>0.0050000000000000001</v>
      </c>
      <c r="S197" s="225">
        <v>0</v>
      </c>
      <c r="T197" s="226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227" t="s">
        <v>250</v>
      </c>
      <c r="AT197" s="227" t="s">
        <v>681</v>
      </c>
      <c r="AU197" s="227" t="s">
        <v>81</v>
      </c>
      <c r="AY197" s="20" t="s">
        <v>209</v>
      </c>
      <c r="BE197" s="228">
        <f>IF(N197="základní",J197,0)</f>
        <v>0</v>
      </c>
      <c r="BF197" s="228">
        <f>IF(N197="snížená",J197,0)</f>
        <v>0</v>
      </c>
      <c r="BG197" s="228">
        <f>IF(N197="zákl. přenesená",J197,0)</f>
        <v>0</v>
      </c>
      <c r="BH197" s="228">
        <f>IF(N197="sníž. přenesená",J197,0)</f>
        <v>0</v>
      </c>
      <c r="BI197" s="228">
        <f>IF(N197="nulová",J197,0)</f>
        <v>0</v>
      </c>
      <c r="BJ197" s="20" t="s">
        <v>79</v>
      </c>
      <c r="BK197" s="228">
        <f>ROUND(I197*H197,2)</f>
        <v>0</v>
      </c>
      <c r="BL197" s="20" t="s">
        <v>216</v>
      </c>
      <c r="BM197" s="227" t="s">
        <v>5049</v>
      </c>
    </row>
    <row r="198" s="2" customFormat="1" ht="16.5" customHeight="1">
      <c r="A198" s="41"/>
      <c r="B198" s="42"/>
      <c r="C198" s="216" t="s">
        <v>390</v>
      </c>
      <c r="D198" s="216" t="s">
        <v>211</v>
      </c>
      <c r="E198" s="217" t="s">
        <v>5050</v>
      </c>
      <c r="F198" s="218" t="s">
        <v>5051</v>
      </c>
      <c r="G198" s="219" t="s">
        <v>299</v>
      </c>
      <c r="H198" s="220">
        <v>57</v>
      </c>
      <c r="I198" s="221"/>
      <c r="J198" s="222">
        <f>ROUND(I198*H198,2)</f>
        <v>0</v>
      </c>
      <c r="K198" s="218" t="s">
        <v>215</v>
      </c>
      <c r="L198" s="47"/>
      <c r="M198" s="223" t="s">
        <v>19</v>
      </c>
      <c r="N198" s="224" t="s">
        <v>42</v>
      </c>
      <c r="O198" s="87"/>
      <c r="P198" s="225">
        <f>O198*H198</f>
        <v>0</v>
      </c>
      <c r="Q198" s="225">
        <v>0</v>
      </c>
      <c r="R198" s="225">
        <f>Q198*H198</f>
        <v>0</v>
      </c>
      <c r="S198" s="225">
        <v>0</v>
      </c>
      <c r="T198" s="226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7" t="s">
        <v>216</v>
      </c>
      <c r="AT198" s="227" t="s">
        <v>211</v>
      </c>
      <c r="AU198" s="227" t="s">
        <v>81</v>
      </c>
      <c r="AY198" s="20" t="s">
        <v>209</v>
      </c>
      <c r="BE198" s="228">
        <f>IF(N198="základní",J198,0)</f>
        <v>0</v>
      </c>
      <c r="BF198" s="228">
        <f>IF(N198="snížená",J198,0)</f>
        <v>0</v>
      </c>
      <c r="BG198" s="228">
        <f>IF(N198="zákl. přenesená",J198,0)</f>
        <v>0</v>
      </c>
      <c r="BH198" s="228">
        <f>IF(N198="sníž. přenesená",J198,0)</f>
        <v>0</v>
      </c>
      <c r="BI198" s="228">
        <f>IF(N198="nulová",J198,0)</f>
        <v>0</v>
      </c>
      <c r="BJ198" s="20" t="s">
        <v>79</v>
      </c>
      <c r="BK198" s="228">
        <f>ROUND(I198*H198,2)</f>
        <v>0</v>
      </c>
      <c r="BL198" s="20" t="s">
        <v>216</v>
      </c>
      <c r="BM198" s="227" t="s">
        <v>5052</v>
      </c>
    </row>
    <row r="199" s="2" customFormat="1">
      <c r="A199" s="41"/>
      <c r="B199" s="42"/>
      <c r="C199" s="43"/>
      <c r="D199" s="229" t="s">
        <v>218</v>
      </c>
      <c r="E199" s="43"/>
      <c r="F199" s="230" t="s">
        <v>5053</v>
      </c>
      <c r="G199" s="43"/>
      <c r="H199" s="43"/>
      <c r="I199" s="231"/>
      <c r="J199" s="43"/>
      <c r="K199" s="43"/>
      <c r="L199" s="47"/>
      <c r="M199" s="232"/>
      <c r="N199" s="233"/>
      <c r="O199" s="87"/>
      <c r="P199" s="87"/>
      <c r="Q199" s="87"/>
      <c r="R199" s="87"/>
      <c r="S199" s="87"/>
      <c r="T199" s="88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0" t="s">
        <v>218</v>
      </c>
      <c r="AU199" s="20" t="s">
        <v>81</v>
      </c>
    </row>
    <row r="200" s="2" customFormat="1" ht="16.5" customHeight="1">
      <c r="A200" s="41"/>
      <c r="B200" s="42"/>
      <c r="C200" s="278" t="s">
        <v>399</v>
      </c>
      <c r="D200" s="278" t="s">
        <v>681</v>
      </c>
      <c r="E200" s="279" t="s">
        <v>5054</v>
      </c>
      <c r="F200" s="280" t="s">
        <v>5055</v>
      </c>
      <c r="G200" s="281" t="s">
        <v>299</v>
      </c>
      <c r="H200" s="282">
        <v>59.850000000000001</v>
      </c>
      <c r="I200" s="283"/>
      <c r="J200" s="284">
        <f>ROUND(I200*H200,2)</f>
        <v>0</v>
      </c>
      <c r="K200" s="280" t="s">
        <v>215</v>
      </c>
      <c r="L200" s="285"/>
      <c r="M200" s="286" t="s">
        <v>19</v>
      </c>
      <c r="N200" s="287" t="s">
        <v>42</v>
      </c>
      <c r="O200" s="87"/>
      <c r="P200" s="225">
        <f>O200*H200</f>
        <v>0</v>
      </c>
      <c r="Q200" s="225">
        <v>0.00131</v>
      </c>
      <c r="R200" s="225">
        <f>Q200*H200</f>
        <v>0.078403500000000001</v>
      </c>
      <c r="S200" s="225">
        <v>0</v>
      </c>
      <c r="T200" s="226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7" t="s">
        <v>250</v>
      </c>
      <c r="AT200" s="227" t="s">
        <v>681</v>
      </c>
      <c r="AU200" s="227" t="s">
        <v>81</v>
      </c>
      <c r="AY200" s="20" t="s">
        <v>209</v>
      </c>
      <c r="BE200" s="228">
        <f>IF(N200="základní",J200,0)</f>
        <v>0</v>
      </c>
      <c r="BF200" s="228">
        <f>IF(N200="snížená",J200,0)</f>
        <v>0</v>
      </c>
      <c r="BG200" s="228">
        <f>IF(N200="zákl. přenesená",J200,0)</f>
        <v>0</v>
      </c>
      <c r="BH200" s="228">
        <f>IF(N200="sníž. přenesená",J200,0)</f>
        <v>0</v>
      </c>
      <c r="BI200" s="228">
        <f>IF(N200="nulová",J200,0)</f>
        <v>0</v>
      </c>
      <c r="BJ200" s="20" t="s">
        <v>79</v>
      </c>
      <c r="BK200" s="228">
        <f>ROUND(I200*H200,2)</f>
        <v>0</v>
      </c>
      <c r="BL200" s="20" t="s">
        <v>216</v>
      </c>
      <c r="BM200" s="227" t="s">
        <v>5056</v>
      </c>
    </row>
    <row r="201" s="13" customFormat="1">
      <c r="A201" s="13"/>
      <c r="B201" s="234"/>
      <c r="C201" s="235"/>
      <c r="D201" s="236" t="s">
        <v>220</v>
      </c>
      <c r="E201" s="237" t="s">
        <v>19</v>
      </c>
      <c r="F201" s="238" t="s">
        <v>221</v>
      </c>
      <c r="G201" s="235"/>
      <c r="H201" s="237" t="s">
        <v>19</v>
      </c>
      <c r="I201" s="239"/>
      <c r="J201" s="235"/>
      <c r="K201" s="235"/>
      <c r="L201" s="240"/>
      <c r="M201" s="241"/>
      <c r="N201" s="242"/>
      <c r="O201" s="242"/>
      <c r="P201" s="242"/>
      <c r="Q201" s="242"/>
      <c r="R201" s="242"/>
      <c r="S201" s="242"/>
      <c r="T201" s="24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4" t="s">
        <v>220</v>
      </c>
      <c r="AU201" s="244" t="s">
        <v>81</v>
      </c>
      <c r="AV201" s="13" t="s">
        <v>79</v>
      </c>
      <c r="AW201" s="13" t="s">
        <v>32</v>
      </c>
      <c r="AX201" s="13" t="s">
        <v>71</v>
      </c>
      <c r="AY201" s="244" t="s">
        <v>209</v>
      </c>
    </row>
    <row r="202" s="13" customFormat="1">
      <c r="A202" s="13"/>
      <c r="B202" s="234"/>
      <c r="C202" s="235"/>
      <c r="D202" s="236" t="s">
        <v>220</v>
      </c>
      <c r="E202" s="237" t="s">
        <v>19</v>
      </c>
      <c r="F202" s="238" t="s">
        <v>4990</v>
      </c>
      <c r="G202" s="235"/>
      <c r="H202" s="237" t="s">
        <v>19</v>
      </c>
      <c r="I202" s="239"/>
      <c r="J202" s="235"/>
      <c r="K202" s="235"/>
      <c r="L202" s="240"/>
      <c r="M202" s="241"/>
      <c r="N202" s="242"/>
      <c r="O202" s="242"/>
      <c r="P202" s="242"/>
      <c r="Q202" s="242"/>
      <c r="R202" s="242"/>
      <c r="S202" s="242"/>
      <c r="T202" s="24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4" t="s">
        <v>220</v>
      </c>
      <c r="AU202" s="244" t="s">
        <v>81</v>
      </c>
      <c r="AV202" s="13" t="s">
        <v>79</v>
      </c>
      <c r="AW202" s="13" t="s">
        <v>32</v>
      </c>
      <c r="AX202" s="13" t="s">
        <v>71</v>
      </c>
      <c r="AY202" s="244" t="s">
        <v>209</v>
      </c>
    </row>
    <row r="203" s="14" customFormat="1">
      <c r="A203" s="14"/>
      <c r="B203" s="245"/>
      <c r="C203" s="246"/>
      <c r="D203" s="236" t="s">
        <v>220</v>
      </c>
      <c r="E203" s="247" t="s">
        <v>19</v>
      </c>
      <c r="F203" s="248" t="s">
        <v>5057</v>
      </c>
      <c r="G203" s="246"/>
      <c r="H203" s="249">
        <v>57</v>
      </c>
      <c r="I203" s="250"/>
      <c r="J203" s="246"/>
      <c r="K203" s="246"/>
      <c r="L203" s="251"/>
      <c r="M203" s="252"/>
      <c r="N203" s="253"/>
      <c r="O203" s="253"/>
      <c r="P203" s="253"/>
      <c r="Q203" s="253"/>
      <c r="R203" s="253"/>
      <c r="S203" s="253"/>
      <c r="T203" s="25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5" t="s">
        <v>220</v>
      </c>
      <c r="AU203" s="255" t="s">
        <v>81</v>
      </c>
      <c r="AV203" s="14" t="s">
        <v>81</v>
      </c>
      <c r="AW203" s="14" t="s">
        <v>32</v>
      </c>
      <c r="AX203" s="14" t="s">
        <v>79</v>
      </c>
      <c r="AY203" s="255" t="s">
        <v>209</v>
      </c>
    </row>
    <row r="204" s="13" customFormat="1">
      <c r="A204" s="13"/>
      <c r="B204" s="234"/>
      <c r="C204" s="235"/>
      <c r="D204" s="236" t="s">
        <v>220</v>
      </c>
      <c r="E204" s="237" t="s">
        <v>19</v>
      </c>
      <c r="F204" s="238" t="s">
        <v>5058</v>
      </c>
      <c r="G204" s="235"/>
      <c r="H204" s="237" t="s">
        <v>19</v>
      </c>
      <c r="I204" s="239"/>
      <c r="J204" s="235"/>
      <c r="K204" s="235"/>
      <c r="L204" s="240"/>
      <c r="M204" s="241"/>
      <c r="N204" s="242"/>
      <c r="O204" s="242"/>
      <c r="P204" s="242"/>
      <c r="Q204" s="242"/>
      <c r="R204" s="242"/>
      <c r="S204" s="242"/>
      <c r="T204" s="24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4" t="s">
        <v>220</v>
      </c>
      <c r="AU204" s="244" t="s">
        <v>81</v>
      </c>
      <c r="AV204" s="13" t="s">
        <v>79</v>
      </c>
      <c r="AW204" s="13" t="s">
        <v>32</v>
      </c>
      <c r="AX204" s="13" t="s">
        <v>71</v>
      </c>
      <c r="AY204" s="244" t="s">
        <v>209</v>
      </c>
    </row>
    <row r="205" s="14" customFormat="1">
      <c r="A205" s="14"/>
      <c r="B205" s="245"/>
      <c r="C205" s="246"/>
      <c r="D205" s="236" t="s">
        <v>220</v>
      </c>
      <c r="E205" s="246"/>
      <c r="F205" s="248" t="s">
        <v>5059</v>
      </c>
      <c r="G205" s="246"/>
      <c r="H205" s="249">
        <v>59.850000000000001</v>
      </c>
      <c r="I205" s="250"/>
      <c r="J205" s="246"/>
      <c r="K205" s="246"/>
      <c r="L205" s="251"/>
      <c r="M205" s="252"/>
      <c r="N205" s="253"/>
      <c r="O205" s="253"/>
      <c r="P205" s="253"/>
      <c r="Q205" s="253"/>
      <c r="R205" s="253"/>
      <c r="S205" s="253"/>
      <c r="T205" s="25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5" t="s">
        <v>220</v>
      </c>
      <c r="AU205" s="255" t="s">
        <v>81</v>
      </c>
      <c r="AV205" s="14" t="s">
        <v>81</v>
      </c>
      <c r="AW205" s="14" t="s">
        <v>4</v>
      </c>
      <c r="AX205" s="14" t="s">
        <v>79</v>
      </c>
      <c r="AY205" s="255" t="s">
        <v>209</v>
      </c>
    </row>
    <row r="206" s="2" customFormat="1" ht="16.5" customHeight="1">
      <c r="A206" s="41"/>
      <c r="B206" s="42"/>
      <c r="C206" s="216" t="s">
        <v>405</v>
      </c>
      <c r="D206" s="216" t="s">
        <v>211</v>
      </c>
      <c r="E206" s="217" t="s">
        <v>5060</v>
      </c>
      <c r="F206" s="218" t="s">
        <v>5061</v>
      </c>
      <c r="G206" s="219" t="s">
        <v>299</v>
      </c>
      <c r="H206" s="220">
        <v>171</v>
      </c>
      <c r="I206" s="221"/>
      <c r="J206" s="222">
        <f>ROUND(I206*H206,2)</f>
        <v>0</v>
      </c>
      <c r="K206" s="218" t="s">
        <v>215</v>
      </c>
      <c r="L206" s="47"/>
      <c r="M206" s="223" t="s">
        <v>19</v>
      </c>
      <c r="N206" s="224" t="s">
        <v>42</v>
      </c>
      <c r="O206" s="87"/>
      <c r="P206" s="225">
        <f>O206*H206</f>
        <v>0</v>
      </c>
      <c r="Q206" s="225">
        <v>0</v>
      </c>
      <c r="R206" s="225">
        <f>Q206*H206</f>
        <v>0</v>
      </c>
      <c r="S206" s="225">
        <v>0</v>
      </c>
      <c r="T206" s="226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227" t="s">
        <v>216</v>
      </c>
      <c r="AT206" s="227" t="s">
        <v>211</v>
      </c>
      <c r="AU206" s="227" t="s">
        <v>81</v>
      </c>
      <c r="AY206" s="20" t="s">
        <v>209</v>
      </c>
      <c r="BE206" s="228">
        <f>IF(N206="základní",J206,0)</f>
        <v>0</v>
      </c>
      <c r="BF206" s="228">
        <f>IF(N206="snížená",J206,0)</f>
        <v>0</v>
      </c>
      <c r="BG206" s="228">
        <f>IF(N206="zákl. přenesená",J206,0)</f>
        <v>0</v>
      </c>
      <c r="BH206" s="228">
        <f>IF(N206="sníž. přenesená",J206,0)</f>
        <v>0</v>
      </c>
      <c r="BI206" s="228">
        <f>IF(N206="nulová",J206,0)</f>
        <v>0</v>
      </c>
      <c r="BJ206" s="20" t="s">
        <v>79</v>
      </c>
      <c r="BK206" s="228">
        <f>ROUND(I206*H206,2)</f>
        <v>0</v>
      </c>
      <c r="BL206" s="20" t="s">
        <v>216</v>
      </c>
      <c r="BM206" s="227" t="s">
        <v>5062</v>
      </c>
    </row>
    <row r="207" s="2" customFormat="1">
      <c r="A207" s="41"/>
      <c r="B207" s="42"/>
      <c r="C207" s="43"/>
      <c r="D207" s="229" t="s">
        <v>218</v>
      </c>
      <c r="E207" s="43"/>
      <c r="F207" s="230" t="s">
        <v>5063</v>
      </c>
      <c r="G207" s="43"/>
      <c r="H207" s="43"/>
      <c r="I207" s="231"/>
      <c r="J207" s="43"/>
      <c r="K207" s="43"/>
      <c r="L207" s="47"/>
      <c r="M207" s="232"/>
      <c r="N207" s="233"/>
      <c r="O207" s="87"/>
      <c r="P207" s="87"/>
      <c r="Q207" s="87"/>
      <c r="R207" s="87"/>
      <c r="S207" s="87"/>
      <c r="T207" s="88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T207" s="20" t="s">
        <v>218</v>
      </c>
      <c r="AU207" s="20" t="s">
        <v>81</v>
      </c>
    </row>
    <row r="208" s="2" customFormat="1" ht="16.5" customHeight="1">
      <c r="A208" s="41"/>
      <c r="B208" s="42"/>
      <c r="C208" s="278" t="s">
        <v>411</v>
      </c>
      <c r="D208" s="278" t="s">
        <v>681</v>
      </c>
      <c r="E208" s="279" t="s">
        <v>5064</v>
      </c>
      <c r="F208" s="280" t="s">
        <v>5065</v>
      </c>
      <c r="G208" s="281" t="s">
        <v>299</v>
      </c>
      <c r="H208" s="282">
        <v>179.55000000000001</v>
      </c>
      <c r="I208" s="283"/>
      <c r="J208" s="284">
        <f>ROUND(I208*H208,2)</f>
        <v>0</v>
      </c>
      <c r="K208" s="280" t="s">
        <v>215</v>
      </c>
      <c r="L208" s="285"/>
      <c r="M208" s="286" t="s">
        <v>19</v>
      </c>
      <c r="N208" s="287" t="s">
        <v>42</v>
      </c>
      <c r="O208" s="87"/>
      <c r="P208" s="225">
        <f>O208*H208</f>
        <v>0</v>
      </c>
      <c r="Q208" s="225">
        <v>0.00010000000000000001</v>
      </c>
      <c r="R208" s="225">
        <f>Q208*H208</f>
        <v>0.017955000000000002</v>
      </c>
      <c r="S208" s="225">
        <v>0</v>
      </c>
      <c r="T208" s="226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27" t="s">
        <v>250</v>
      </c>
      <c r="AT208" s="227" t="s">
        <v>681</v>
      </c>
      <c r="AU208" s="227" t="s">
        <v>81</v>
      </c>
      <c r="AY208" s="20" t="s">
        <v>209</v>
      </c>
      <c r="BE208" s="228">
        <f>IF(N208="základní",J208,0)</f>
        <v>0</v>
      </c>
      <c r="BF208" s="228">
        <f>IF(N208="snížená",J208,0)</f>
        <v>0</v>
      </c>
      <c r="BG208" s="228">
        <f>IF(N208="zákl. přenesená",J208,0)</f>
        <v>0</v>
      </c>
      <c r="BH208" s="228">
        <f>IF(N208="sníž. přenesená",J208,0)</f>
        <v>0</v>
      </c>
      <c r="BI208" s="228">
        <f>IF(N208="nulová",J208,0)</f>
        <v>0</v>
      </c>
      <c r="BJ208" s="20" t="s">
        <v>79</v>
      </c>
      <c r="BK208" s="228">
        <f>ROUND(I208*H208,2)</f>
        <v>0</v>
      </c>
      <c r="BL208" s="20" t="s">
        <v>216</v>
      </c>
      <c r="BM208" s="227" t="s">
        <v>5066</v>
      </c>
    </row>
    <row r="209" s="14" customFormat="1">
      <c r="A209" s="14"/>
      <c r="B209" s="245"/>
      <c r="C209" s="246"/>
      <c r="D209" s="236" t="s">
        <v>220</v>
      </c>
      <c r="E209" s="247" t="s">
        <v>19</v>
      </c>
      <c r="F209" s="248" t="s">
        <v>5067</v>
      </c>
      <c r="G209" s="246"/>
      <c r="H209" s="249">
        <v>171</v>
      </c>
      <c r="I209" s="250"/>
      <c r="J209" s="246"/>
      <c r="K209" s="246"/>
      <c r="L209" s="251"/>
      <c r="M209" s="252"/>
      <c r="N209" s="253"/>
      <c r="O209" s="253"/>
      <c r="P209" s="253"/>
      <c r="Q209" s="253"/>
      <c r="R209" s="253"/>
      <c r="S209" s="253"/>
      <c r="T209" s="25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5" t="s">
        <v>220</v>
      </c>
      <c r="AU209" s="255" t="s">
        <v>81</v>
      </c>
      <c r="AV209" s="14" t="s">
        <v>81</v>
      </c>
      <c r="AW209" s="14" t="s">
        <v>32</v>
      </c>
      <c r="AX209" s="14" t="s">
        <v>79</v>
      </c>
      <c r="AY209" s="255" t="s">
        <v>209</v>
      </c>
    </row>
    <row r="210" s="14" customFormat="1">
      <c r="A210" s="14"/>
      <c r="B210" s="245"/>
      <c r="C210" s="246"/>
      <c r="D210" s="236" t="s">
        <v>220</v>
      </c>
      <c r="E210" s="246"/>
      <c r="F210" s="248" t="s">
        <v>5068</v>
      </c>
      <c r="G210" s="246"/>
      <c r="H210" s="249">
        <v>179.55000000000001</v>
      </c>
      <c r="I210" s="250"/>
      <c r="J210" s="246"/>
      <c r="K210" s="246"/>
      <c r="L210" s="251"/>
      <c r="M210" s="252"/>
      <c r="N210" s="253"/>
      <c r="O210" s="253"/>
      <c r="P210" s="253"/>
      <c r="Q210" s="253"/>
      <c r="R210" s="253"/>
      <c r="S210" s="253"/>
      <c r="T210" s="25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5" t="s">
        <v>220</v>
      </c>
      <c r="AU210" s="255" t="s">
        <v>81</v>
      </c>
      <c r="AV210" s="14" t="s">
        <v>81</v>
      </c>
      <c r="AW210" s="14" t="s">
        <v>4</v>
      </c>
      <c r="AX210" s="14" t="s">
        <v>79</v>
      </c>
      <c r="AY210" s="255" t="s">
        <v>209</v>
      </c>
    </row>
    <row r="211" s="2" customFormat="1" ht="16.5" customHeight="1">
      <c r="A211" s="41"/>
      <c r="B211" s="42"/>
      <c r="C211" s="278" t="s">
        <v>417</v>
      </c>
      <c r="D211" s="278" t="s">
        <v>681</v>
      </c>
      <c r="E211" s="279" t="s">
        <v>5069</v>
      </c>
      <c r="F211" s="280" t="s">
        <v>5070</v>
      </c>
      <c r="G211" s="281" t="s">
        <v>214</v>
      </c>
      <c r="H211" s="282">
        <v>66</v>
      </c>
      <c r="I211" s="283"/>
      <c r="J211" s="284">
        <f>ROUND(I211*H211,2)</f>
        <v>0</v>
      </c>
      <c r="K211" s="280" t="s">
        <v>19</v>
      </c>
      <c r="L211" s="285"/>
      <c r="M211" s="286" t="s">
        <v>19</v>
      </c>
      <c r="N211" s="287" t="s">
        <v>42</v>
      </c>
      <c r="O211" s="87"/>
      <c r="P211" s="225">
        <f>O211*H211</f>
        <v>0</v>
      </c>
      <c r="Q211" s="225">
        <v>0</v>
      </c>
      <c r="R211" s="225">
        <f>Q211*H211</f>
        <v>0</v>
      </c>
      <c r="S211" s="225">
        <v>0</v>
      </c>
      <c r="T211" s="226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227" t="s">
        <v>250</v>
      </c>
      <c r="AT211" s="227" t="s">
        <v>681</v>
      </c>
      <c r="AU211" s="227" t="s">
        <v>81</v>
      </c>
      <c r="AY211" s="20" t="s">
        <v>209</v>
      </c>
      <c r="BE211" s="228">
        <f>IF(N211="základní",J211,0)</f>
        <v>0</v>
      </c>
      <c r="BF211" s="228">
        <f>IF(N211="snížená",J211,0)</f>
        <v>0</v>
      </c>
      <c r="BG211" s="228">
        <f>IF(N211="zákl. přenesená",J211,0)</f>
        <v>0</v>
      </c>
      <c r="BH211" s="228">
        <f>IF(N211="sníž. přenesená",J211,0)</f>
        <v>0</v>
      </c>
      <c r="BI211" s="228">
        <f>IF(N211="nulová",J211,0)</f>
        <v>0</v>
      </c>
      <c r="BJ211" s="20" t="s">
        <v>79</v>
      </c>
      <c r="BK211" s="228">
        <f>ROUND(I211*H211,2)</f>
        <v>0</v>
      </c>
      <c r="BL211" s="20" t="s">
        <v>216</v>
      </c>
      <c r="BM211" s="227" t="s">
        <v>5071</v>
      </c>
    </row>
    <row r="212" s="2" customFormat="1" ht="16.5" customHeight="1">
      <c r="A212" s="41"/>
      <c r="B212" s="42"/>
      <c r="C212" s="216" t="s">
        <v>427</v>
      </c>
      <c r="D212" s="216" t="s">
        <v>211</v>
      </c>
      <c r="E212" s="217" t="s">
        <v>5072</v>
      </c>
      <c r="F212" s="218" t="s">
        <v>5073</v>
      </c>
      <c r="G212" s="219" t="s">
        <v>299</v>
      </c>
      <c r="H212" s="220">
        <v>171</v>
      </c>
      <c r="I212" s="221"/>
      <c r="J212" s="222">
        <f>ROUND(I212*H212,2)</f>
        <v>0</v>
      </c>
      <c r="K212" s="218" t="s">
        <v>215</v>
      </c>
      <c r="L212" s="47"/>
      <c r="M212" s="223" t="s">
        <v>19</v>
      </c>
      <c r="N212" s="224" t="s">
        <v>42</v>
      </c>
      <c r="O212" s="87"/>
      <c r="P212" s="225">
        <f>O212*H212</f>
        <v>0</v>
      </c>
      <c r="Q212" s="225">
        <v>0</v>
      </c>
      <c r="R212" s="225">
        <f>Q212*H212</f>
        <v>0</v>
      </c>
      <c r="S212" s="225">
        <v>0</v>
      </c>
      <c r="T212" s="226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27" t="s">
        <v>216</v>
      </c>
      <c r="AT212" s="227" t="s">
        <v>211</v>
      </c>
      <c r="AU212" s="227" t="s">
        <v>81</v>
      </c>
      <c r="AY212" s="20" t="s">
        <v>209</v>
      </c>
      <c r="BE212" s="228">
        <f>IF(N212="základní",J212,0)</f>
        <v>0</v>
      </c>
      <c r="BF212" s="228">
        <f>IF(N212="snížená",J212,0)</f>
        <v>0</v>
      </c>
      <c r="BG212" s="228">
        <f>IF(N212="zákl. přenesená",J212,0)</f>
        <v>0</v>
      </c>
      <c r="BH212" s="228">
        <f>IF(N212="sníž. přenesená",J212,0)</f>
        <v>0</v>
      </c>
      <c r="BI212" s="228">
        <f>IF(N212="nulová",J212,0)</f>
        <v>0</v>
      </c>
      <c r="BJ212" s="20" t="s">
        <v>79</v>
      </c>
      <c r="BK212" s="228">
        <f>ROUND(I212*H212,2)</f>
        <v>0</v>
      </c>
      <c r="BL212" s="20" t="s">
        <v>216</v>
      </c>
      <c r="BM212" s="227" t="s">
        <v>5074</v>
      </c>
    </row>
    <row r="213" s="2" customFormat="1">
      <c r="A213" s="41"/>
      <c r="B213" s="42"/>
      <c r="C213" s="43"/>
      <c r="D213" s="229" t="s">
        <v>218</v>
      </c>
      <c r="E213" s="43"/>
      <c r="F213" s="230" t="s">
        <v>5075</v>
      </c>
      <c r="G213" s="43"/>
      <c r="H213" s="43"/>
      <c r="I213" s="231"/>
      <c r="J213" s="43"/>
      <c r="K213" s="43"/>
      <c r="L213" s="47"/>
      <c r="M213" s="232"/>
      <c r="N213" s="233"/>
      <c r="O213" s="87"/>
      <c r="P213" s="87"/>
      <c r="Q213" s="87"/>
      <c r="R213" s="87"/>
      <c r="S213" s="87"/>
      <c r="T213" s="88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T213" s="20" t="s">
        <v>218</v>
      </c>
      <c r="AU213" s="20" t="s">
        <v>81</v>
      </c>
    </row>
    <row r="214" s="2" customFormat="1" ht="16.5" customHeight="1">
      <c r="A214" s="41"/>
      <c r="B214" s="42"/>
      <c r="C214" s="278" t="s">
        <v>435</v>
      </c>
      <c r="D214" s="278" t="s">
        <v>681</v>
      </c>
      <c r="E214" s="279" t="s">
        <v>5076</v>
      </c>
      <c r="F214" s="280" t="s">
        <v>5077</v>
      </c>
      <c r="G214" s="281" t="s">
        <v>299</v>
      </c>
      <c r="H214" s="282">
        <v>179.55000000000001</v>
      </c>
      <c r="I214" s="283"/>
      <c r="J214" s="284">
        <f>ROUND(I214*H214,2)</f>
        <v>0</v>
      </c>
      <c r="K214" s="280" t="s">
        <v>215</v>
      </c>
      <c r="L214" s="285"/>
      <c r="M214" s="286" t="s">
        <v>19</v>
      </c>
      <c r="N214" s="287" t="s">
        <v>42</v>
      </c>
      <c r="O214" s="87"/>
      <c r="P214" s="225">
        <f>O214*H214</f>
        <v>0</v>
      </c>
      <c r="Q214" s="225">
        <v>4.0000000000000003E-05</v>
      </c>
      <c r="R214" s="225">
        <f>Q214*H214</f>
        <v>0.0071820000000000009</v>
      </c>
      <c r="S214" s="225">
        <v>0</v>
      </c>
      <c r="T214" s="226">
        <f>S214*H214</f>
        <v>0</v>
      </c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R214" s="227" t="s">
        <v>250</v>
      </c>
      <c r="AT214" s="227" t="s">
        <v>681</v>
      </c>
      <c r="AU214" s="227" t="s">
        <v>81</v>
      </c>
      <c r="AY214" s="20" t="s">
        <v>209</v>
      </c>
      <c r="BE214" s="228">
        <f>IF(N214="základní",J214,0)</f>
        <v>0</v>
      </c>
      <c r="BF214" s="228">
        <f>IF(N214="snížená",J214,0)</f>
        <v>0</v>
      </c>
      <c r="BG214" s="228">
        <f>IF(N214="zákl. přenesená",J214,0)</f>
        <v>0</v>
      </c>
      <c r="BH214" s="228">
        <f>IF(N214="sníž. přenesená",J214,0)</f>
        <v>0</v>
      </c>
      <c r="BI214" s="228">
        <f>IF(N214="nulová",J214,0)</f>
        <v>0</v>
      </c>
      <c r="BJ214" s="20" t="s">
        <v>79</v>
      </c>
      <c r="BK214" s="228">
        <f>ROUND(I214*H214,2)</f>
        <v>0</v>
      </c>
      <c r="BL214" s="20" t="s">
        <v>216</v>
      </c>
      <c r="BM214" s="227" t="s">
        <v>5078</v>
      </c>
    </row>
    <row r="215" s="14" customFormat="1">
      <c r="A215" s="14"/>
      <c r="B215" s="245"/>
      <c r="C215" s="246"/>
      <c r="D215" s="236" t="s">
        <v>220</v>
      </c>
      <c r="E215" s="247" t="s">
        <v>19</v>
      </c>
      <c r="F215" s="248" t="s">
        <v>5079</v>
      </c>
      <c r="G215" s="246"/>
      <c r="H215" s="249">
        <v>171</v>
      </c>
      <c r="I215" s="250"/>
      <c r="J215" s="246"/>
      <c r="K215" s="246"/>
      <c r="L215" s="251"/>
      <c r="M215" s="252"/>
      <c r="N215" s="253"/>
      <c r="O215" s="253"/>
      <c r="P215" s="253"/>
      <c r="Q215" s="253"/>
      <c r="R215" s="253"/>
      <c r="S215" s="253"/>
      <c r="T215" s="25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5" t="s">
        <v>220</v>
      </c>
      <c r="AU215" s="255" t="s">
        <v>81</v>
      </c>
      <c r="AV215" s="14" t="s">
        <v>81</v>
      </c>
      <c r="AW215" s="14" t="s">
        <v>32</v>
      </c>
      <c r="AX215" s="14" t="s">
        <v>79</v>
      </c>
      <c r="AY215" s="255" t="s">
        <v>209</v>
      </c>
    </row>
    <row r="216" s="14" customFormat="1">
      <c r="A216" s="14"/>
      <c r="B216" s="245"/>
      <c r="C216" s="246"/>
      <c r="D216" s="236" t="s">
        <v>220</v>
      </c>
      <c r="E216" s="246"/>
      <c r="F216" s="248" t="s">
        <v>5068</v>
      </c>
      <c r="G216" s="246"/>
      <c r="H216" s="249">
        <v>179.55000000000001</v>
      </c>
      <c r="I216" s="250"/>
      <c r="J216" s="246"/>
      <c r="K216" s="246"/>
      <c r="L216" s="251"/>
      <c r="M216" s="252"/>
      <c r="N216" s="253"/>
      <c r="O216" s="253"/>
      <c r="P216" s="253"/>
      <c r="Q216" s="253"/>
      <c r="R216" s="253"/>
      <c r="S216" s="253"/>
      <c r="T216" s="25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5" t="s">
        <v>220</v>
      </c>
      <c r="AU216" s="255" t="s">
        <v>81</v>
      </c>
      <c r="AV216" s="14" t="s">
        <v>81</v>
      </c>
      <c r="AW216" s="14" t="s">
        <v>4</v>
      </c>
      <c r="AX216" s="14" t="s">
        <v>79</v>
      </c>
      <c r="AY216" s="255" t="s">
        <v>209</v>
      </c>
    </row>
    <row r="217" s="2" customFormat="1" ht="21.75" customHeight="1">
      <c r="A217" s="41"/>
      <c r="B217" s="42"/>
      <c r="C217" s="216" t="s">
        <v>441</v>
      </c>
      <c r="D217" s="216" t="s">
        <v>211</v>
      </c>
      <c r="E217" s="217" t="s">
        <v>5080</v>
      </c>
      <c r="F217" s="218" t="s">
        <v>5081</v>
      </c>
      <c r="G217" s="219" t="s">
        <v>299</v>
      </c>
      <c r="H217" s="220">
        <v>57</v>
      </c>
      <c r="I217" s="221"/>
      <c r="J217" s="222">
        <f>ROUND(I217*H217,2)</f>
        <v>0</v>
      </c>
      <c r="K217" s="218" t="s">
        <v>215</v>
      </c>
      <c r="L217" s="47"/>
      <c r="M217" s="223" t="s">
        <v>19</v>
      </c>
      <c r="N217" s="224" t="s">
        <v>42</v>
      </c>
      <c r="O217" s="87"/>
      <c r="P217" s="225">
        <f>O217*H217</f>
        <v>0</v>
      </c>
      <c r="Q217" s="225">
        <v>0</v>
      </c>
      <c r="R217" s="225">
        <f>Q217*H217</f>
        <v>0</v>
      </c>
      <c r="S217" s="225">
        <v>0</v>
      </c>
      <c r="T217" s="226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27" t="s">
        <v>216</v>
      </c>
      <c r="AT217" s="227" t="s">
        <v>211</v>
      </c>
      <c r="AU217" s="227" t="s">
        <v>81</v>
      </c>
      <c r="AY217" s="20" t="s">
        <v>209</v>
      </c>
      <c r="BE217" s="228">
        <f>IF(N217="základní",J217,0)</f>
        <v>0</v>
      </c>
      <c r="BF217" s="228">
        <f>IF(N217="snížená",J217,0)</f>
        <v>0</v>
      </c>
      <c r="BG217" s="228">
        <f>IF(N217="zákl. přenesená",J217,0)</f>
        <v>0</v>
      </c>
      <c r="BH217" s="228">
        <f>IF(N217="sníž. přenesená",J217,0)</f>
        <v>0</v>
      </c>
      <c r="BI217" s="228">
        <f>IF(N217="nulová",J217,0)</f>
        <v>0</v>
      </c>
      <c r="BJ217" s="20" t="s">
        <v>79</v>
      </c>
      <c r="BK217" s="228">
        <f>ROUND(I217*H217,2)</f>
        <v>0</v>
      </c>
      <c r="BL217" s="20" t="s">
        <v>216</v>
      </c>
      <c r="BM217" s="227" t="s">
        <v>5082</v>
      </c>
    </row>
    <row r="218" s="2" customFormat="1">
      <c r="A218" s="41"/>
      <c r="B218" s="42"/>
      <c r="C218" s="43"/>
      <c r="D218" s="229" t="s">
        <v>218</v>
      </c>
      <c r="E218" s="43"/>
      <c r="F218" s="230" t="s">
        <v>5083</v>
      </c>
      <c r="G218" s="43"/>
      <c r="H218" s="43"/>
      <c r="I218" s="231"/>
      <c r="J218" s="43"/>
      <c r="K218" s="43"/>
      <c r="L218" s="47"/>
      <c r="M218" s="232"/>
      <c r="N218" s="233"/>
      <c r="O218" s="87"/>
      <c r="P218" s="87"/>
      <c r="Q218" s="87"/>
      <c r="R218" s="87"/>
      <c r="S218" s="87"/>
      <c r="T218" s="88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0" t="s">
        <v>218</v>
      </c>
      <c r="AU218" s="20" t="s">
        <v>81</v>
      </c>
    </row>
    <row r="219" s="13" customFormat="1">
      <c r="A219" s="13"/>
      <c r="B219" s="234"/>
      <c r="C219" s="235"/>
      <c r="D219" s="236" t="s">
        <v>220</v>
      </c>
      <c r="E219" s="237" t="s">
        <v>19</v>
      </c>
      <c r="F219" s="238" t="s">
        <v>5084</v>
      </c>
      <c r="G219" s="235"/>
      <c r="H219" s="237" t="s">
        <v>19</v>
      </c>
      <c r="I219" s="239"/>
      <c r="J219" s="235"/>
      <c r="K219" s="235"/>
      <c r="L219" s="240"/>
      <c r="M219" s="241"/>
      <c r="N219" s="242"/>
      <c r="O219" s="242"/>
      <c r="P219" s="242"/>
      <c r="Q219" s="242"/>
      <c r="R219" s="242"/>
      <c r="S219" s="242"/>
      <c r="T219" s="24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4" t="s">
        <v>220</v>
      </c>
      <c r="AU219" s="244" t="s">
        <v>81</v>
      </c>
      <c r="AV219" s="13" t="s">
        <v>79</v>
      </c>
      <c r="AW219" s="13" t="s">
        <v>32</v>
      </c>
      <c r="AX219" s="13" t="s">
        <v>71</v>
      </c>
      <c r="AY219" s="244" t="s">
        <v>209</v>
      </c>
    </row>
    <row r="220" s="13" customFormat="1">
      <c r="A220" s="13"/>
      <c r="B220" s="234"/>
      <c r="C220" s="235"/>
      <c r="D220" s="236" t="s">
        <v>220</v>
      </c>
      <c r="E220" s="237" t="s">
        <v>19</v>
      </c>
      <c r="F220" s="238" t="s">
        <v>4990</v>
      </c>
      <c r="G220" s="235"/>
      <c r="H220" s="237" t="s">
        <v>19</v>
      </c>
      <c r="I220" s="239"/>
      <c r="J220" s="235"/>
      <c r="K220" s="235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220</v>
      </c>
      <c r="AU220" s="244" t="s">
        <v>81</v>
      </c>
      <c r="AV220" s="13" t="s">
        <v>79</v>
      </c>
      <c r="AW220" s="13" t="s">
        <v>32</v>
      </c>
      <c r="AX220" s="13" t="s">
        <v>71</v>
      </c>
      <c r="AY220" s="244" t="s">
        <v>209</v>
      </c>
    </row>
    <row r="221" s="14" customFormat="1">
      <c r="A221" s="14"/>
      <c r="B221" s="245"/>
      <c r="C221" s="246"/>
      <c r="D221" s="236" t="s">
        <v>220</v>
      </c>
      <c r="E221" s="247" t="s">
        <v>19</v>
      </c>
      <c r="F221" s="248" t="s">
        <v>5057</v>
      </c>
      <c r="G221" s="246"/>
      <c r="H221" s="249">
        <v>57</v>
      </c>
      <c r="I221" s="250"/>
      <c r="J221" s="246"/>
      <c r="K221" s="246"/>
      <c r="L221" s="251"/>
      <c r="M221" s="252"/>
      <c r="N221" s="253"/>
      <c r="O221" s="253"/>
      <c r="P221" s="253"/>
      <c r="Q221" s="253"/>
      <c r="R221" s="253"/>
      <c r="S221" s="253"/>
      <c r="T221" s="25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5" t="s">
        <v>220</v>
      </c>
      <c r="AU221" s="255" t="s">
        <v>81</v>
      </c>
      <c r="AV221" s="14" t="s">
        <v>81</v>
      </c>
      <c r="AW221" s="14" t="s">
        <v>32</v>
      </c>
      <c r="AX221" s="14" t="s">
        <v>79</v>
      </c>
      <c r="AY221" s="255" t="s">
        <v>209</v>
      </c>
    </row>
    <row r="222" s="2" customFormat="1" ht="16.5" customHeight="1">
      <c r="A222" s="41"/>
      <c r="B222" s="42"/>
      <c r="C222" s="278" t="s">
        <v>448</v>
      </c>
      <c r="D222" s="278" t="s">
        <v>681</v>
      </c>
      <c r="E222" s="279" t="s">
        <v>5085</v>
      </c>
      <c r="F222" s="280" t="s">
        <v>5086</v>
      </c>
      <c r="G222" s="281" t="s">
        <v>299</v>
      </c>
      <c r="H222" s="282">
        <v>35.700000000000003</v>
      </c>
      <c r="I222" s="283"/>
      <c r="J222" s="284">
        <f>ROUND(I222*H222,2)</f>
        <v>0</v>
      </c>
      <c r="K222" s="280" t="s">
        <v>215</v>
      </c>
      <c r="L222" s="285"/>
      <c r="M222" s="286" t="s">
        <v>19</v>
      </c>
      <c r="N222" s="287" t="s">
        <v>42</v>
      </c>
      <c r="O222" s="87"/>
      <c r="P222" s="225">
        <f>O222*H222</f>
        <v>0</v>
      </c>
      <c r="Q222" s="225">
        <v>2.0000000000000002E-05</v>
      </c>
      <c r="R222" s="225">
        <f>Q222*H222</f>
        <v>0.00071400000000000012</v>
      </c>
      <c r="S222" s="225">
        <v>0</v>
      </c>
      <c r="T222" s="226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27" t="s">
        <v>250</v>
      </c>
      <c r="AT222" s="227" t="s">
        <v>681</v>
      </c>
      <c r="AU222" s="227" t="s">
        <v>81</v>
      </c>
      <c r="AY222" s="20" t="s">
        <v>209</v>
      </c>
      <c r="BE222" s="228">
        <f>IF(N222="základní",J222,0)</f>
        <v>0</v>
      </c>
      <c r="BF222" s="228">
        <f>IF(N222="snížená",J222,0)</f>
        <v>0</v>
      </c>
      <c r="BG222" s="228">
        <f>IF(N222="zákl. přenesená",J222,0)</f>
        <v>0</v>
      </c>
      <c r="BH222" s="228">
        <f>IF(N222="sníž. přenesená",J222,0)</f>
        <v>0</v>
      </c>
      <c r="BI222" s="228">
        <f>IF(N222="nulová",J222,0)</f>
        <v>0</v>
      </c>
      <c r="BJ222" s="20" t="s">
        <v>79</v>
      </c>
      <c r="BK222" s="228">
        <f>ROUND(I222*H222,2)</f>
        <v>0</v>
      </c>
      <c r="BL222" s="20" t="s">
        <v>216</v>
      </c>
      <c r="BM222" s="227" t="s">
        <v>5087</v>
      </c>
    </row>
    <row r="223" s="14" customFormat="1">
      <c r="A223" s="14"/>
      <c r="B223" s="245"/>
      <c r="C223" s="246"/>
      <c r="D223" s="236" t="s">
        <v>220</v>
      </c>
      <c r="E223" s="247" t="s">
        <v>19</v>
      </c>
      <c r="F223" s="248" t="s">
        <v>5088</v>
      </c>
      <c r="G223" s="246"/>
      <c r="H223" s="249">
        <v>34</v>
      </c>
      <c r="I223" s="250"/>
      <c r="J223" s="246"/>
      <c r="K223" s="246"/>
      <c r="L223" s="251"/>
      <c r="M223" s="252"/>
      <c r="N223" s="253"/>
      <c r="O223" s="253"/>
      <c r="P223" s="253"/>
      <c r="Q223" s="253"/>
      <c r="R223" s="253"/>
      <c r="S223" s="253"/>
      <c r="T223" s="25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5" t="s">
        <v>220</v>
      </c>
      <c r="AU223" s="255" t="s">
        <v>81</v>
      </c>
      <c r="AV223" s="14" t="s">
        <v>81</v>
      </c>
      <c r="AW223" s="14" t="s">
        <v>32</v>
      </c>
      <c r="AX223" s="14" t="s">
        <v>79</v>
      </c>
      <c r="AY223" s="255" t="s">
        <v>209</v>
      </c>
    </row>
    <row r="224" s="14" customFormat="1">
      <c r="A224" s="14"/>
      <c r="B224" s="245"/>
      <c r="C224" s="246"/>
      <c r="D224" s="236" t="s">
        <v>220</v>
      </c>
      <c r="E224" s="246"/>
      <c r="F224" s="248" t="s">
        <v>5089</v>
      </c>
      <c r="G224" s="246"/>
      <c r="H224" s="249">
        <v>35.700000000000003</v>
      </c>
      <c r="I224" s="250"/>
      <c r="J224" s="246"/>
      <c r="K224" s="246"/>
      <c r="L224" s="251"/>
      <c r="M224" s="252"/>
      <c r="N224" s="253"/>
      <c r="O224" s="253"/>
      <c r="P224" s="253"/>
      <c r="Q224" s="253"/>
      <c r="R224" s="253"/>
      <c r="S224" s="253"/>
      <c r="T224" s="25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5" t="s">
        <v>220</v>
      </c>
      <c r="AU224" s="255" t="s">
        <v>81</v>
      </c>
      <c r="AV224" s="14" t="s">
        <v>81</v>
      </c>
      <c r="AW224" s="14" t="s">
        <v>4</v>
      </c>
      <c r="AX224" s="14" t="s">
        <v>79</v>
      </c>
      <c r="AY224" s="255" t="s">
        <v>209</v>
      </c>
    </row>
    <row r="225" s="2" customFormat="1" ht="16.5" customHeight="1">
      <c r="A225" s="41"/>
      <c r="B225" s="42"/>
      <c r="C225" s="216" t="s">
        <v>453</v>
      </c>
      <c r="D225" s="216" t="s">
        <v>211</v>
      </c>
      <c r="E225" s="217" t="s">
        <v>5090</v>
      </c>
      <c r="F225" s="218" t="s">
        <v>5091</v>
      </c>
      <c r="G225" s="219" t="s">
        <v>214</v>
      </c>
      <c r="H225" s="220">
        <v>20</v>
      </c>
      <c r="I225" s="221"/>
      <c r="J225" s="222">
        <f>ROUND(I225*H225,2)</f>
        <v>0</v>
      </c>
      <c r="K225" s="218" t="s">
        <v>215</v>
      </c>
      <c r="L225" s="47"/>
      <c r="M225" s="223" t="s">
        <v>19</v>
      </c>
      <c r="N225" s="224" t="s">
        <v>42</v>
      </c>
      <c r="O225" s="87"/>
      <c r="P225" s="225">
        <f>O225*H225</f>
        <v>0</v>
      </c>
      <c r="Q225" s="225">
        <v>0</v>
      </c>
      <c r="R225" s="225">
        <f>Q225*H225</f>
        <v>0</v>
      </c>
      <c r="S225" s="225">
        <v>0</v>
      </c>
      <c r="T225" s="226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7" t="s">
        <v>216</v>
      </c>
      <c r="AT225" s="227" t="s">
        <v>211</v>
      </c>
      <c r="AU225" s="227" t="s">
        <v>81</v>
      </c>
      <c r="AY225" s="20" t="s">
        <v>209</v>
      </c>
      <c r="BE225" s="228">
        <f>IF(N225="základní",J225,0)</f>
        <v>0</v>
      </c>
      <c r="BF225" s="228">
        <f>IF(N225="snížená",J225,0)</f>
        <v>0</v>
      </c>
      <c r="BG225" s="228">
        <f>IF(N225="zákl. přenesená",J225,0)</f>
        <v>0</v>
      </c>
      <c r="BH225" s="228">
        <f>IF(N225="sníž. přenesená",J225,0)</f>
        <v>0</v>
      </c>
      <c r="BI225" s="228">
        <f>IF(N225="nulová",J225,0)</f>
        <v>0</v>
      </c>
      <c r="BJ225" s="20" t="s">
        <v>79</v>
      </c>
      <c r="BK225" s="228">
        <f>ROUND(I225*H225,2)</f>
        <v>0</v>
      </c>
      <c r="BL225" s="20" t="s">
        <v>216</v>
      </c>
      <c r="BM225" s="227" t="s">
        <v>5092</v>
      </c>
    </row>
    <row r="226" s="2" customFormat="1">
      <c r="A226" s="41"/>
      <c r="B226" s="42"/>
      <c r="C226" s="43"/>
      <c r="D226" s="229" t="s">
        <v>218</v>
      </c>
      <c r="E226" s="43"/>
      <c r="F226" s="230" t="s">
        <v>5093</v>
      </c>
      <c r="G226" s="43"/>
      <c r="H226" s="43"/>
      <c r="I226" s="231"/>
      <c r="J226" s="43"/>
      <c r="K226" s="43"/>
      <c r="L226" s="47"/>
      <c r="M226" s="232"/>
      <c r="N226" s="233"/>
      <c r="O226" s="87"/>
      <c r="P226" s="87"/>
      <c r="Q226" s="87"/>
      <c r="R226" s="87"/>
      <c r="S226" s="87"/>
      <c r="T226" s="88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0" t="s">
        <v>218</v>
      </c>
      <c r="AU226" s="20" t="s">
        <v>81</v>
      </c>
    </row>
    <row r="227" s="2" customFormat="1" ht="24.15" customHeight="1">
      <c r="A227" s="41"/>
      <c r="B227" s="42"/>
      <c r="C227" s="278" t="s">
        <v>458</v>
      </c>
      <c r="D227" s="278" t="s">
        <v>681</v>
      </c>
      <c r="E227" s="279" t="s">
        <v>5094</v>
      </c>
      <c r="F227" s="280" t="s">
        <v>5095</v>
      </c>
      <c r="G227" s="281" t="s">
        <v>214</v>
      </c>
      <c r="H227" s="282">
        <v>20</v>
      </c>
      <c r="I227" s="283"/>
      <c r="J227" s="284">
        <f>ROUND(I227*H227,2)</f>
        <v>0</v>
      </c>
      <c r="K227" s="280" t="s">
        <v>215</v>
      </c>
      <c r="L227" s="285"/>
      <c r="M227" s="286" t="s">
        <v>19</v>
      </c>
      <c r="N227" s="287" t="s">
        <v>42</v>
      </c>
      <c r="O227" s="87"/>
      <c r="P227" s="225">
        <f>O227*H227</f>
        <v>0</v>
      </c>
      <c r="Q227" s="225">
        <v>0.00089999999999999998</v>
      </c>
      <c r="R227" s="225">
        <f>Q227*H227</f>
        <v>0.017999999999999999</v>
      </c>
      <c r="S227" s="225">
        <v>0</v>
      </c>
      <c r="T227" s="226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27" t="s">
        <v>250</v>
      </c>
      <c r="AT227" s="227" t="s">
        <v>681</v>
      </c>
      <c r="AU227" s="227" t="s">
        <v>81</v>
      </c>
      <c r="AY227" s="20" t="s">
        <v>209</v>
      </c>
      <c r="BE227" s="228">
        <f>IF(N227="základní",J227,0)</f>
        <v>0</v>
      </c>
      <c r="BF227" s="228">
        <f>IF(N227="snížená",J227,0)</f>
        <v>0</v>
      </c>
      <c r="BG227" s="228">
        <f>IF(N227="zákl. přenesená",J227,0)</f>
        <v>0</v>
      </c>
      <c r="BH227" s="228">
        <f>IF(N227="sníž. přenesená",J227,0)</f>
        <v>0</v>
      </c>
      <c r="BI227" s="228">
        <f>IF(N227="nulová",J227,0)</f>
        <v>0</v>
      </c>
      <c r="BJ227" s="20" t="s">
        <v>79</v>
      </c>
      <c r="BK227" s="228">
        <f>ROUND(I227*H227,2)</f>
        <v>0</v>
      </c>
      <c r="BL227" s="20" t="s">
        <v>216</v>
      </c>
      <c r="BM227" s="227" t="s">
        <v>5096</v>
      </c>
    </row>
    <row r="228" s="13" customFormat="1">
      <c r="A228" s="13"/>
      <c r="B228" s="234"/>
      <c r="C228" s="235"/>
      <c r="D228" s="236" t="s">
        <v>220</v>
      </c>
      <c r="E228" s="237" t="s">
        <v>19</v>
      </c>
      <c r="F228" s="238" t="s">
        <v>4990</v>
      </c>
      <c r="G228" s="235"/>
      <c r="H228" s="237" t="s">
        <v>19</v>
      </c>
      <c r="I228" s="239"/>
      <c r="J228" s="235"/>
      <c r="K228" s="235"/>
      <c r="L228" s="240"/>
      <c r="M228" s="241"/>
      <c r="N228" s="242"/>
      <c r="O228" s="242"/>
      <c r="P228" s="242"/>
      <c r="Q228" s="242"/>
      <c r="R228" s="242"/>
      <c r="S228" s="242"/>
      <c r="T228" s="24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4" t="s">
        <v>220</v>
      </c>
      <c r="AU228" s="244" t="s">
        <v>81</v>
      </c>
      <c r="AV228" s="13" t="s">
        <v>79</v>
      </c>
      <c r="AW228" s="13" t="s">
        <v>32</v>
      </c>
      <c r="AX228" s="13" t="s">
        <v>71</v>
      </c>
      <c r="AY228" s="244" t="s">
        <v>209</v>
      </c>
    </row>
    <row r="229" s="14" customFormat="1">
      <c r="A229" s="14"/>
      <c r="B229" s="245"/>
      <c r="C229" s="246"/>
      <c r="D229" s="236" t="s">
        <v>220</v>
      </c>
      <c r="E229" s="247" t="s">
        <v>19</v>
      </c>
      <c r="F229" s="248" t="s">
        <v>5097</v>
      </c>
      <c r="G229" s="246"/>
      <c r="H229" s="249">
        <v>20</v>
      </c>
      <c r="I229" s="250"/>
      <c r="J229" s="246"/>
      <c r="K229" s="246"/>
      <c r="L229" s="251"/>
      <c r="M229" s="252"/>
      <c r="N229" s="253"/>
      <c r="O229" s="253"/>
      <c r="P229" s="253"/>
      <c r="Q229" s="253"/>
      <c r="R229" s="253"/>
      <c r="S229" s="253"/>
      <c r="T229" s="25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5" t="s">
        <v>220</v>
      </c>
      <c r="AU229" s="255" t="s">
        <v>81</v>
      </c>
      <c r="AV229" s="14" t="s">
        <v>81</v>
      </c>
      <c r="AW229" s="14" t="s">
        <v>32</v>
      </c>
      <c r="AX229" s="14" t="s">
        <v>79</v>
      </c>
      <c r="AY229" s="255" t="s">
        <v>209</v>
      </c>
    </row>
    <row r="230" s="2" customFormat="1" ht="21.75" customHeight="1">
      <c r="A230" s="41"/>
      <c r="B230" s="42"/>
      <c r="C230" s="216" t="s">
        <v>463</v>
      </c>
      <c r="D230" s="216" t="s">
        <v>211</v>
      </c>
      <c r="E230" s="217" t="s">
        <v>5098</v>
      </c>
      <c r="F230" s="218" t="s">
        <v>5099</v>
      </c>
      <c r="G230" s="219" t="s">
        <v>214</v>
      </c>
      <c r="H230" s="220">
        <v>3</v>
      </c>
      <c r="I230" s="221"/>
      <c r="J230" s="222">
        <f>ROUND(I230*H230,2)</f>
        <v>0</v>
      </c>
      <c r="K230" s="218" t="s">
        <v>19</v>
      </c>
      <c r="L230" s="47"/>
      <c r="M230" s="223" t="s">
        <v>19</v>
      </c>
      <c r="N230" s="224" t="s">
        <v>42</v>
      </c>
      <c r="O230" s="87"/>
      <c r="P230" s="225">
        <f>O230*H230</f>
        <v>0</v>
      </c>
      <c r="Q230" s="225">
        <v>0.17488999999999999</v>
      </c>
      <c r="R230" s="225">
        <f>Q230*H230</f>
        <v>0.52466999999999997</v>
      </c>
      <c r="S230" s="225">
        <v>0</v>
      </c>
      <c r="T230" s="226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7" t="s">
        <v>216</v>
      </c>
      <c r="AT230" s="227" t="s">
        <v>211</v>
      </c>
      <c r="AU230" s="227" t="s">
        <v>81</v>
      </c>
      <c r="AY230" s="20" t="s">
        <v>209</v>
      </c>
      <c r="BE230" s="228">
        <f>IF(N230="základní",J230,0)</f>
        <v>0</v>
      </c>
      <c r="BF230" s="228">
        <f>IF(N230="snížená",J230,0)</f>
        <v>0</v>
      </c>
      <c r="BG230" s="228">
        <f>IF(N230="zákl. přenesená",J230,0)</f>
        <v>0</v>
      </c>
      <c r="BH230" s="228">
        <f>IF(N230="sníž. přenesená",J230,0)</f>
        <v>0</v>
      </c>
      <c r="BI230" s="228">
        <f>IF(N230="nulová",J230,0)</f>
        <v>0</v>
      </c>
      <c r="BJ230" s="20" t="s">
        <v>79</v>
      </c>
      <c r="BK230" s="228">
        <f>ROUND(I230*H230,2)</f>
        <v>0</v>
      </c>
      <c r="BL230" s="20" t="s">
        <v>216</v>
      </c>
      <c r="BM230" s="227" t="s">
        <v>5100</v>
      </c>
    </row>
    <row r="231" s="2" customFormat="1" ht="16.5" customHeight="1">
      <c r="A231" s="41"/>
      <c r="B231" s="42"/>
      <c r="C231" s="278" t="s">
        <v>470</v>
      </c>
      <c r="D231" s="278" t="s">
        <v>681</v>
      </c>
      <c r="E231" s="279" t="s">
        <v>5101</v>
      </c>
      <c r="F231" s="280" t="s">
        <v>5102</v>
      </c>
      <c r="G231" s="281" t="s">
        <v>214</v>
      </c>
      <c r="H231" s="282">
        <v>2</v>
      </c>
      <c r="I231" s="283"/>
      <c r="J231" s="284">
        <f>ROUND(I231*H231,2)</f>
        <v>0</v>
      </c>
      <c r="K231" s="280" t="s">
        <v>19</v>
      </c>
      <c r="L231" s="285"/>
      <c r="M231" s="286" t="s">
        <v>19</v>
      </c>
      <c r="N231" s="287" t="s">
        <v>42</v>
      </c>
      <c r="O231" s="87"/>
      <c r="P231" s="225">
        <f>O231*H231</f>
        <v>0</v>
      </c>
      <c r="Q231" s="225">
        <v>0.063320000000000001</v>
      </c>
      <c r="R231" s="225">
        <f>Q231*H231</f>
        <v>0.12664</v>
      </c>
      <c r="S231" s="225">
        <v>0</v>
      </c>
      <c r="T231" s="226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227" t="s">
        <v>250</v>
      </c>
      <c r="AT231" s="227" t="s">
        <v>681</v>
      </c>
      <c r="AU231" s="227" t="s">
        <v>81</v>
      </c>
      <c r="AY231" s="20" t="s">
        <v>209</v>
      </c>
      <c r="BE231" s="228">
        <f>IF(N231="základní",J231,0)</f>
        <v>0</v>
      </c>
      <c r="BF231" s="228">
        <f>IF(N231="snížená",J231,0)</f>
        <v>0</v>
      </c>
      <c r="BG231" s="228">
        <f>IF(N231="zákl. přenesená",J231,0)</f>
        <v>0</v>
      </c>
      <c r="BH231" s="228">
        <f>IF(N231="sníž. přenesená",J231,0)</f>
        <v>0</v>
      </c>
      <c r="BI231" s="228">
        <f>IF(N231="nulová",J231,0)</f>
        <v>0</v>
      </c>
      <c r="BJ231" s="20" t="s">
        <v>79</v>
      </c>
      <c r="BK231" s="228">
        <f>ROUND(I231*H231,2)</f>
        <v>0</v>
      </c>
      <c r="BL231" s="20" t="s">
        <v>216</v>
      </c>
      <c r="BM231" s="227" t="s">
        <v>5103</v>
      </c>
    </row>
    <row r="232" s="14" customFormat="1">
      <c r="A232" s="14"/>
      <c r="B232" s="245"/>
      <c r="C232" s="246"/>
      <c r="D232" s="236" t="s">
        <v>220</v>
      </c>
      <c r="E232" s="247" t="s">
        <v>19</v>
      </c>
      <c r="F232" s="248" t="s">
        <v>5104</v>
      </c>
      <c r="G232" s="246"/>
      <c r="H232" s="249">
        <v>2</v>
      </c>
      <c r="I232" s="250"/>
      <c r="J232" s="246"/>
      <c r="K232" s="246"/>
      <c r="L232" s="251"/>
      <c r="M232" s="252"/>
      <c r="N232" s="253"/>
      <c r="O232" s="253"/>
      <c r="P232" s="253"/>
      <c r="Q232" s="253"/>
      <c r="R232" s="253"/>
      <c r="S232" s="253"/>
      <c r="T232" s="25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5" t="s">
        <v>220</v>
      </c>
      <c r="AU232" s="255" t="s">
        <v>81</v>
      </c>
      <c r="AV232" s="14" t="s">
        <v>81</v>
      </c>
      <c r="AW232" s="14" t="s">
        <v>32</v>
      </c>
      <c r="AX232" s="14" t="s">
        <v>79</v>
      </c>
      <c r="AY232" s="255" t="s">
        <v>209</v>
      </c>
    </row>
    <row r="233" s="2" customFormat="1" ht="16.5" customHeight="1">
      <c r="A233" s="41"/>
      <c r="B233" s="42"/>
      <c r="C233" s="216" t="s">
        <v>475</v>
      </c>
      <c r="D233" s="216" t="s">
        <v>211</v>
      </c>
      <c r="E233" s="217" t="s">
        <v>5105</v>
      </c>
      <c r="F233" s="218" t="s">
        <v>5106</v>
      </c>
      <c r="G233" s="219" t="s">
        <v>731</v>
      </c>
      <c r="H233" s="220">
        <v>1</v>
      </c>
      <c r="I233" s="221"/>
      <c r="J233" s="222">
        <f>ROUND(I233*H233,2)</f>
        <v>0</v>
      </c>
      <c r="K233" s="218" t="s">
        <v>19</v>
      </c>
      <c r="L233" s="47"/>
      <c r="M233" s="223" t="s">
        <v>19</v>
      </c>
      <c r="N233" s="224" t="s">
        <v>42</v>
      </c>
      <c r="O233" s="87"/>
      <c r="P233" s="225">
        <f>O233*H233</f>
        <v>0</v>
      </c>
      <c r="Q233" s="225">
        <v>0</v>
      </c>
      <c r="R233" s="225">
        <f>Q233*H233</f>
        <v>0</v>
      </c>
      <c r="S233" s="225">
        <v>0</v>
      </c>
      <c r="T233" s="226">
        <f>S233*H233</f>
        <v>0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227" t="s">
        <v>216</v>
      </c>
      <c r="AT233" s="227" t="s">
        <v>211</v>
      </c>
      <c r="AU233" s="227" t="s">
        <v>81</v>
      </c>
      <c r="AY233" s="20" t="s">
        <v>209</v>
      </c>
      <c r="BE233" s="228">
        <f>IF(N233="základní",J233,0)</f>
        <v>0</v>
      </c>
      <c r="BF233" s="228">
        <f>IF(N233="snížená",J233,0)</f>
        <v>0</v>
      </c>
      <c r="BG233" s="228">
        <f>IF(N233="zákl. přenesená",J233,0)</f>
        <v>0</v>
      </c>
      <c r="BH233" s="228">
        <f>IF(N233="sníž. přenesená",J233,0)</f>
        <v>0</v>
      </c>
      <c r="BI233" s="228">
        <f>IF(N233="nulová",J233,0)</f>
        <v>0</v>
      </c>
      <c r="BJ233" s="20" t="s">
        <v>79</v>
      </c>
      <c r="BK233" s="228">
        <f>ROUND(I233*H233,2)</f>
        <v>0</v>
      </c>
      <c r="BL233" s="20" t="s">
        <v>216</v>
      </c>
      <c r="BM233" s="227" t="s">
        <v>5107</v>
      </c>
    </row>
    <row r="234" s="2" customFormat="1">
      <c r="A234" s="41"/>
      <c r="B234" s="42"/>
      <c r="C234" s="43"/>
      <c r="D234" s="236" t="s">
        <v>859</v>
      </c>
      <c r="E234" s="43"/>
      <c r="F234" s="288" t="s">
        <v>5108</v>
      </c>
      <c r="G234" s="43"/>
      <c r="H234" s="43"/>
      <c r="I234" s="231"/>
      <c r="J234" s="43"/>
      <c r="K234" s="43"/>
      <c r="L234" s="47"/>
      <c r="M234" s="232"/>
      <c r="N234" s="233"/>
      <c r="O234" s="87"/>
      <c r="P234" s="87"/>
      <c r="Q234" s="87"/>
      <c r="R234" s="87"/>
      <c r="S234" s="87"/>
      <c r="T234" s="88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T234" s="20" t="s">
        <v>859</v>
      </c>
      <c r="AU234" s="20" t="s">
        <v>81</v>
      </c>
    </row>
    <row r="235" s="13" customFormat="1">
      <c r="A235" s="13"/>
      <c r="B235" s="234"/>
      <c r="C235" s="235"/>
      <c r="D235" s="236" t="s">
        <v>220</v>
      </c>
      <c r="E235" s="237" t="s">
        <v>19</v>
      </c>
      <c r="F235" s="238" t="s">
        <v>221</v>
      </c>
      <c r="G235" s="235"/>
      <c r="H235" s="237" t="s">
        <v>19</v>
      </c>
      <c r="I235" s="239"/>
      <c r="J235" s="235"/>
      <c r="K235" s="235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220</v>
      </c>
      <c r="AU235" s="244" t="s">
        <v>81</v>
      </c>
      <c r="AV235" s="13" t="s">
        <v>79</v>
      </c>
      <c r="AW235" s="13" t="s">
        <v>32</v>
      </c>
      <c r="AX235" s="13" t="s">
        <v>71</v>
      </c>
      <c r="AY235" s="244" t="s">
        <v>209</v>
      </c>
    </row>
    <row r="236" s="14" customFormat="1">
      <c r="A236" s="14"/>
      <c r="B236" s="245"/>
      <c r="C236" s="246"/>
      <c r="D236" s="236" t="s">
        <v>220</v>
      </c>
      <c r="E236" s="247" t="s">
        <v>19</v>
      </c>
      <c r="F236" s="248" t="s">
        <v>79</v>
      </c>
      <c r="G236" s="246"/>
      <c r="H236" s="249">
        <v>1</v>
      </c>
      <c r="I236" s="250"/>
      <c r="J236" s="246"/>
      <c r="K236" s="246"/>
      <c r="L236" s="251"/>
      <c r="M236" s="252"/>
      <c r="N236" s="253"/>
      <c r="O236" s="253"/>
      <c r="P236" s="253"/>
      <c r="Q236" s="253"/>
      <c r="R236" s="253"/>
      <c r="S236" s="253"/>
      <c r="T236" s="25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5" t="s">
        <v>220</v>
      </c>
      <c r="AU236" s="255" t="s">
        <v>81</v>
      </c>
      <c r="AV236" s="14" t="s">
        <v>81</v>
      </c>
      <c r="AW236" s="14" t="s">
        <v>32</v>
      </c>
      <c r="AX236" s="14" t="s">
        <v>79</v>
      </c>
      <c r="AY236" s="255" t="s">
        <v>209</v>
      </c>
    </row>
    <row r="237" s="13" customFormat="1">
      <c r="A237" s="13"/>
      <c r="B237" s="234"/>
      <c r="C237" s="235"/>
      <c r="D237" s="236" t="s">
        <v>220</v>
      </c>
      <c r="E237" s="237" t="s">
        <v>19</v>
      </c>
      <c r="F237" s="238" t="s">
        <v>5109</v>
      </c>
      <c r="G237" s="235"/>
      <c r="H237" s="237" t="s">
        <v>19</v>
      </c>
      <c r="I237" s="239"/>
      <c r="J237" s="235"/>
      <c r="K237" s="235"/>
      <c r="L237" s="240"/>
      <c r="M237" s="241"/>
      <c r="N237" s="242"/>
      <c r="O237" s="242"/>
      <c r="P237" s="242"/>
      <c r="Q237" s="242"/>
      <c r="R237" s="242"/>
      <c r="S237" s="242"/>
      <c r="T237" s="24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4" t="s">
        <v>220</v>
      </c>
      <c r="AU237" s="244" t="s">
        <v>81</v>
      </c>
      <c r="AV237" s="13" t="s">
        <v>79</v>
      </c>
      <c r="AW237" s="13" t="s">
        <v>32</v>
      </c>
      <c r="AX237" s="13" t="s">
        <v>71</v>
      </c>
      <c r="AY237" s="244" t="s">
        <v>209</v>
      </c>
    </row>
    <row r="238" s="13" customFormat="1">
      <c r="A238" s="13"/>
      <c r="B238" s="234"/>
      <c r="C238" s="235"/>
      <c r="D238" s="236" t="s">
        <v>220</v>
      </c>
      <c r="E238" s="237" t="s">
        <v>19</v>
      </c>
      <c r="F238" s="238" t="s">
        <v>5110</v>
      </c>
      <c r="G238" s="235"/>
      <c r="H238" s="237" t="s">
        <v>19</v>
      </c>
      <c r="I238" s="239"/>
      <c r="J238" s="235"/>
      <c r="K238" s="235"/>
      <c r="L238" s="240"/>
      <c r="M238" s="241"/>
      <c r="N238" s="242"/>
      <c r="O238" s="242"/>
      <c r="P238" s="242"/>
      <c r="Q238" s="242"/>
      <c r="R238" s="242"/>
      <c r="S238" s="242"/>
      <c r="T238" s="24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4" t="s">
        <v>220</v>
      </c>
      <c r="AU238" s="244" t="s">
        <v>81</v>
      </c>
      <c r="AV238" s="13" t="s">
        <v>79</v>
      </c>
      <c r="AW238" s="13" t="s">
        <v>32</v>
      </c>
      <c r="AX238" s="13" t="s">
        <v>71</v>
      </c>
      <c r="AY238" s="244" t="s">
        <v>209</v>
      </c>
    </row>
    <row r="239" s="13" customFormat="1">
      <c r="A239" s="13"/>
      <c r="B239" s="234"/>
      <c r="C239" s="235"/>
      <c r="D239" s="236" t="s">
        <v>220</v>
      </c>
      <c r="E239" s="237" t="s">
        <v>19</v>
      </c>
      <c r="F239" s="238" t="s">
        <v>5111</v>
      </c>
      <c r="G239" s="235"/>
      <c r="H239" s="237" t="s">
        <v>19</v>
      </c>
      <c r="I239" s="239"/>
      <c r="J239" s="235"/>
      <c r="K239" s="235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220</v>
      </c>
      <c r="AU239" s="244" t="s">
        <v>81</v>
      </c>
      <c r="AV239" s="13" t="s">
        <v>79</v>
      </c>
      <c r="AW239" s="13" t="s">
        <v>32</v>
      </c>
      <c r="AX239" s="13" t="s">
        <v>71</v>
      </c>
      <c r="AY239" s="244" t="s">
        <v>209</v>
      </c>
    </row>
    <row r="240" s="12" customFormat="1" ht="22.8" customHeight="1">
      <c r="A240" s="12"/>
      <c r="B240" s="200"/>
      <c r="C240" s="201"/>
      <c r="D240" s="202" t="s">
        <v>70</v>
      </c>
      <c r="E240" s="214" t="s">
        <v>255</v>
      </c>
      <c r="F240" s="214" t="s">
        <v>1028</v>
      </c>
      <c r="G240" s="201"/>
      <c r="H240" s="201"/>
      <c r="I240" s="204"/>
      <c r="J240" s="215">
        <f>BK240</f>
        <v>0</v>
      </c>
      <c r="K240" s="201"/>
      <c r="L240" s="206"/>
      <c r="M240" s="207"/>
      <c r="N240" s="208"/>
      <c r="O240" s="208"/>
      <c r="P240" s="209">
        <f>SUM(P241:P246)</f>
        <v>0</v>
      </c>
      <c r="Q240" s="208"/>
      <c r="R240" s="209">
        <f>SUM(R241:R246)</f>
        <v>0.02052</v>
      </c>
      <c r="S240" s="208"/>
      <c r="T240" s="210">
        <f>SUM(T241:T246)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211" t="s">
        <v>79</v>
      </c>
      <c r="AT240" s="212" t="s">
        <v>70</v>
      </c>
      <c r="AU240" s="212" t="s">
        <v>79</v>
      </c>
      <c r="AY240" s="211" t="s">
        <v>209</v>
      </c>
      <c r="BK240" s="213">
        <f>SUM(BK241:BK246)</f>
        <v>0</v>
      </c>
    </row>
    <row r="241" s="2" customFormat="1" ht="16.5" customHeight="1">
      <c r="A241" s="41"/>
      <c r="B241" s="42"/>
      <c r="C241" s="216" t="s">
        <v>480</v>
      </c>
      <c r="D241" s="216" t="s">
        <v>211</v>
      </c>
      <c r="E241" s="217" t="s">
        <v>5112</v>
      </c>
      <c r="F241" s="218" t="s">
        <v>5113</v>
      </c>
      <c r="G241" s="219" t="s">
        <v>258</v>
      </c>
      <c r="H241" s="220">
        <v>57</v>
      </c>
      <c r="I241" s="221"/>
      <c r="J241" s="222">
        <f>ROUND(I241*H241,2)</f>
        <v>0</v>
      </c>
      <c r="K241" s="218" t="s">
        <v>215</v>
      </c>
      <c r="L241" s="47"/>
      <c r="M241" s="223" t="s">
        <v>19</v>
      </c>
      <c r="N241" s="224" t="s">
        <v>42</v>
      </c>
      <c r="O241" s="87"/>
      <c r="P241" s="225">
        <f>O241*H241</f>
        <v>0</v>
      </c>
      <c r="Q241" s="225">
        <v>0.00036000000000000002</v>
      </c>
      <c r="R241" s="225">
        <f>Q241*H241</f>
        <v>0.02052</v>
      </c>
      <c r="S241" s="225">
        <v>0</v>
      </c>
      <c r="T241" s="226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7" t="s">
        <v>216</v>
      </c>
      <c r="AT241" s="227" t="s">
        <v>211</v>
      </c>
      <c r="AU241" s="227" t="s">
        <v>81</v>
      </c>
      <c r="AY241" s="20" t="s">
        <v>209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20" t="s">
        <v>79</v>
      </c>
      <c r="BK241" s="228">
        <f>ROUND(I241*H241,2)</f>
        <v>0</v>
      </c>
      <c r="BL241" s="20" t="s">
        <v>216</v>
      </c>
      <c r="BM241" s="227" t="s">
        <v>5114</v>
      </c>
    </row>
    <row r="242" s="2" customFormat="1">
      <c r="A242" s="41"/>
      <c r="B242" s="42"/>
      <c r="C242" s="43"/>
      <c r="D242" s="229" t="s">
        <v>218</v>
      </c>
      <c r="E242" s="43"/>
      <c r="F242" s="230" t="s">
        <v>5115</v>
      </c>
      <c r="G242" s="43"/>
      <c r="H242" s="43"/>
      <c r="I242" s="231"/>
      <c r="J242" s="43"/>
      <c r="K242" s="43"/>
      <c r="L242" s="47"/>
      <c r="M242" s="232"/>
      <c r="N242" s="233"/>
      <c r="O242" s="87"/>
      <c r="P242" s="87"/>
      <c r="Q242" s="87"/>
      <c r="R242" s="87"/>
      <c r="S242" s="87"/>
      <c r="T242" s="88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0" t="s">
        <v>218</v>
      </c>
      <c r="AU242" s="20" t="s">
        <v>81</v>
      </c>
    </row>
    <row r="243" s="13" customFormat="1">
      <c r="A243" s="13"/>
      <c r="B243" s="234"/>
      <c r="C243" s="235"/>
      <c r="D243" s="236" t="s">
        <v>220</v>
      </c>
      <c r="E243" s="237" t="s">
        <v>19</v>
      </c>
      <c r="F243" s="238" t="s">
        <v>221</v>
      </c>
      <c r="G243" s="235"/>
      <c r="H243" s="237" t="s">
        <v>19</v>
      </c>
      <c r="I243" s="239"/>
      <c r="J243" s="235"/>
      <c r="K243" s="235"/>
      <c r="L243" s="240"/>
      <c r="M243" s="241"/>
      <c r="N243" s="242"/>
      <c r="O243" s="242"/>
      <c r="P243" s="242"/>
      <c r="Q243" s="242"/>
      <c r="R243" s="242"/>
      <c r="S243" s="242"/>
      <c r="T243" s="24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4" t="s">
        <v>220</v>
      </c>
      <c r="AU243" s="244" t="s">
        <v>81</v>
      </c>
      <c r="AV243" s="13" t="s">
        <v>79</v>
      </c>
      <c r="AW243" s="13" t="s">
        <v>32</v>
      </c>
      <c r="AX243" s="13" t="s">
        <v>71</v>
      </c>
      <c r="AY243" s="244" t="s">
        <v>209</v>
      </c>
    </row>
    <row r="244" s="13" customFormat="1">
      <c r="A244" s="13"/>
      <c r="B244" s="234"/>
      <c r="C244" s="235"/>
      <c r="D244" s="236" t="s">
        <v>220</v>
      </c>
      <c r="E244" s="237" t="s">
        <v>19</v>
      </c>
      <c r="F244" s="238" t="s">
        <v>4990</v>
      </c>
      <c r="G244" s="235"/>
      <c r="H244" s="237" t="s">
        <v>19</v>
      </c>
      <c r="I244" s="239"/>
      <c r="J244" s="235"/>
      <c r="K244" s="235"/>
      <c r="L244" s="240"/>
      <c r="M244" s="241"/>
      <c r="N244" s="242"/>
      <c r="O244" s="242"/>
      <c r="P244" s="242"/>
      <c r="Q244" s="242"/>
      <c r="R244" s="242"/>
      <c r="S244" s="242"/>
      <c r="T244" s="24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4" t="s">
        <v>220</v>
      </c>
      <c r="AU244" s="244" t="s">
        <v>81</v>
      </c>
      <c r="AV244" s="13" t="s">
        <v>79</v>
      </c>
      <c r="AW244" s="13" t="s">
        <v>32</v>
      </c>
      <c r="AX244" s="13" t="s">
        <v>71</v>
      </c>
      <c r="AY244" s="244" t="s">
        <v>209</v>
      </c>
    </row>
    <row r="245" s="14" customFormat="1">
      <c r="A245" s="14"/>
      <c r="B245" s="245"/>
      <c r="C245" s="246"/>
      <c r="D245" s="236" t="s">
        <v>220</v>
      </c>
      <c r="E245" s="247" t="s">
        <v>19</v>
      </c>
      <c r="F245" s="248" t="s">
        <v>5116</v>
      </c>
      <c r="G245" s="246"/>
      <c r="H245" s="249">
        <v>57</v>
      </c>
      <c r="I245" s="250"/>
      <c r="J245" s="246"/>
      <c r="K245" s="246"/>
      <c r="L245" s="251"/>
      <c r="M245" s="252"/>
      <c r="N245" s="253"/>
      <c r="O245" s="253"/>
      <c r="P245" s="253"/>
      <c r="Q245" s="253"/>
      <c r="R245" s="253"/>
      <c r="S245" s="253"/>
      <c r="T245" s="25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5" t="s">
        <v>220</v>
      </c>
      <c r="AU245" s="255" t="s">
        <v>81</v>
      </c>
      <c r="AV245" s="14" t="s">
        <v>81</v>
      </c>
      <c r="AW245" s="14" t="s">
        <v>32</v>
      </c>
      <c r="AX245" s="14" t="s">
        <v>79</v>
      </c>
      <c r="AY245" s="255" t="s">
        <v>209</v>
      </c>
    </row>
    <row r="246" s="13" customFormat="1">
      <c r="A246" s="13"/>
      <c r="B246" s="234"/>
      <c r="C246" s="235"/>
      <c r="D246" s="236" t="s">
        <v>220</v>
      </c>
      <c r="E246" s="237" t="s">
        <v>19</v>
      </c>
      <c r="F246" s="238" t="s">
        <v>5117</v>
      </c>
      <c r="G246" s="235"/>
      <c r="H246" s="237" t="s">
        <v>19</v>
      </c>
      <c r="I246" s="239"/>
      <c r="J246" s="235"/>
      <c r="K246" s="235"/>
      <c r="L246" s="240"/>
      <c r="M246" s="241"/>
      <c r="N246" s="242"/>
      <c r="O246" s="242"/>
      <c r="P246" s="242"/>
      <c r="Q246" s="242"/>
      <c r="R246" s="242"/>
      <c r="S246" s="242"/>
      <c r="T246" s="24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4" t="s">
        <v>220</v>
      </c>
      <c r="AU246" s="244" t="s">
        <v>81</v>
      </c>
      <c r="AV246" s="13" t="s">
        <v>79</v>
      </c>
      <c r="AW246" s="13" t="s">
        <v>32</v>
      </c>
      <c r="AX246" s="13" t="s">
        <v>71</v>
      </c>
      <c r="AY246" s="244" t="s">
        <v>209</v>
      </c>
    </row>
    <row r="247" s="12" customFormat="1" ht="22.8" customHeight="1">
      <c r="A247" s="12"/>
      <c r="B247" s="200"/>
      <c r="C247" s="201"/>
      <c r="D247" s="202" t="s">
        <v>70</v>
      </c>
      <c r="E247" s="214" t="s">
        <v>1094</v>
      </c>
      <c r="F247" s="214" t="s">
        <v>1095</v>
      </c>
      <c r="G247" s="201"/>
      <c r="H247" s="201"/>
      <c r="I247" s="204"/>
      <c r="J247" s="215">
        <f>BK247</f>
        <v>0</v>
      </c>
      <c r="K247" s="201"/>
      <c r="L247" s="206"/>
      <c r="M247" s="207"/>
      <c r="N247" s="208"/>
      <c r="O247" s="208"/>
      <c r="P247" s="209">
        <f>SUM(P248:P251)</f>
        <v>0</v>
      </c>
      <c r="Q247" s="208"/>
      <c r="R247" s="209">
        <f>SUM(R248:R251)</f>
        <v>0</v>
      </c>
      <c r="S247" s="208"/>
      <c r="T247" s="210">
        <f>SUM(T248:T251)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11" t="s">
        <v>79</v>
      </c>
      <c r="AT247" s="212" t="s">
        <v>70</v>
      </c>
      <c r="AU247" s="212" t="s">
        <v>79</v>
      </c>
      <c r="AY247" s="211" t="s">
        <v>209</v>
      </c>
      <c r="BK247" s="213">
        <f>SUM(BK248:BK251)</f>
        <v>0</v>
      </c>
    </row>
    <row r="248" s="2" customFormat="1" ht="24.15" customHeight="1">
      <c r="A248" s="41"/>
      <c r="B248" s="42"/>
      <c r="C248" s="216" t="s">
        <v>485</v>
      </c>
      <c r="D248" s="216" t="s">
        <v>211</v>
      </c>
      <c r="E248" s="217" t="s">
        <v>5118</v>
      </c>
      <c r="F248" s="218" t="s">
        <v>5119</v>
      </c>
      <c r="G248" s="219" t="s">
        <v>659</v>
      </c>
      <c r="H248" s="220">
        <v>19.407</v>
      </c>
      <c r="I248" s="221"/>
      <c r="J248" s="222">
        <f>ROUND(I248*H248,2)</f>
        <v>0</v>
      </c>
      <c r="K248" s="218" t="s">
        <v>215</v>
      </c>
      <c r="L248" s="47"/>
      <c r="M248" s="223" t="s">
        <v>19</v>
      </c>
      <c r="N248" s="224" t="s">
        <v>42</v>
      </c>
      <c r="O248" s="87"/>
      <c r="P248" s="225">
        <f>O248*H248</f>
        <v>0</v>
      </c>
      <c r="Q248" s="225">
        <v>0</v>
      </c>
      <c r="R248" s="225">
        <f>Q248*H248</f>
        <v>0</v>
      </c>
      <c r="S248" s="225">
        <v>0</v>
      </c>
      <c r="T248" s="226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227" t="s">
        <v>216</v>
      </c>
      <c r="AT248" s="227" t="s">
        <v>211</v>
      </c>
      <c r="AU248" s="227" t="s">
        <v>81</v>
      </c>
      <c r="AY248" s="20" t="s">
        <v>209</v>
      </c>
      <c r="BE248" s="228">
        <f>IF(N248="základní",J248,0)</f>
        <v>0</v>
      </c>
      <c r="BF248" s="228">
        <f>IF(N248="snížená",J248,0)</f>
        <v>0</v>
      </c>
      <c r="BG248" s="228">
        <f>IF(N248="zákl. přenesená",J248,0)</f>
        <v>0</v>
      </c>
      <c r="BH248" s="228">
        <f>IF(N248="sníž. přenesená",J248,0)</f>
        <v>0</v>
      </c>
      <c r="BI248" s="228">
        <f>IF(N248="nulová",J248,0)</f>
        <v>0</v>
      </c>
      <c r="BJ248" s="20" t="s">
        <v>79</v>
      </c>
      <c r="BK248" s="228">
        <f>ROUND(I248*H248,2)</f>
        <v>0</v>
      </c>
      <c r="BL248" s="20" t="s">
        <v>216</v>
      </c>
      <c r="BM248" s="227" t="s">
        <v>5120</v>
      </c>
    </row>
    <row r="249" s="2" customFormat="1">
      <c r="A249" s="41"/>
      <c r="B249" s="42"/>
      <c r="C249" s="43"/>
      <c r="D249" s="229" t="s">
        <v>218</v>
      </c>
      <c r="E249" s="43"/>
      <c r="F249" s="230" t="s">
        <v>5121</v>
      </c>
      <c r="G249" s="43"/>
      <c r="H249" s="43"/>
      <c r="I249" s="231"/>
      <c r="J249" s="43"/>
      <c r="K249" s="43"/>
      <c r="L249" s="47"/>
      <c r="M249" s="232"/>
      <c r="N249" s="233"/>
      <c r="O249" s="87"/>
      <c r="P249" s="87"/>
      <c r="Q249" s="87"/>
      <c r="R249" s="87"/>
      <c r="S249" s="87"/>
      <c r="T249" s="88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T249" s="20" t="s">
        <v>218</v>
      </c>
      <c r="AU249" s="20" t="s">
        <v>81</v>
      </c>
    </row>
    <row r="250" s="2" customFormat="1" ht="33" customHeight="1">
      <c r="A250" s="41"/>
      <c r="B250" s="42"/>
      <c r="C250" s="216" t="s">
        <v>490</v>
      </c>
      <c r="D250" s="216" t="s">
        <v>211</v>
      </c>
      <c r="E250" s="217" t="s">
        <v>5122</v>
      </c>
      <c r="F250" s="218" t="s">
        <v>5123</v>
      </c>
      <c r="G250" s="219" t="s">
        <v>659</v>
      </c>
      <c r="H250" s="220">
        <v>19.407</v>
      </c>
      <c r="I250" s="221"/>
      <c r="J250" s="222">
        <f>ROUND(I250*H250,2)</f>
        <v>0</v>
      </c>
      <c r="K250" s="218" t="s">
        <v>215</v>
      </c>
      <c r="L250" s="47"/>
      <c r="M250" s="223" t="s">
        <v>19</v>
      </c>
      <c r="N250" s="224" t="s">
        <v>42</v>
      </c>
      <c r="O250" s="87"/>
      <c r="P250" s="225">
        <f>O250*H250</f>
        <v>0</v>
      </c>
      <c r="Q250" s="225">
        <v>0</v>
      </c>
      <c r="R250" s="225">
        <f>Q250*H250</f>
        <v>0</v>
      </c>
      <c r="S250" s="225">
        <v>0</v>
      </c>
      <c r="T250" s="226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227" t="s">
        <v>216</v>
      </c>
      <c r="AT250" s="227" t="s">
        <v>211</v>
      </c>
      <c r="AU250" s="227" t="s">
        <v>81</v>
      </c>
      <c r="AY250" s="20" t="s">
        <v>209</v>
      </c>
      <c r="BE250" s="228">
        <f>IF(N250="základní",J250,0)</f>
        <v>0</v>
      </c>
      <c r="BF250" s="228">
        <f>IF(N250="snížená",J250,0)</f>
        <v>0</v>
      </c>
      <c r="BG250" s="228">
        <f>IF(N250="zákl. přenesená",J250,0)</f>
        <v>0</v>
      </c>
      <c r="BH250" s="228">
        <f>IF(N250="sníž. přenesená",J250,0)</f>
        <v>0</v>
      </c>
      <c r="BI250" s="228">
        <f>IF(N250="nulová",J250,0)</f>
        <v>0</v>
      </c>
      <c r="BJ250" s="20" t="s">
        <v>79</v>
      </c>
      <c r="BK250" s="228">
        <f>ROUND(I250*H250,2)</f>
        <v>0</v>
      </c>
      <c r="BL250" s="20" t="s">
        <v>216</v>
      </c>
      <c r="BM250" s="227" t="s">
        <v>5124</v>
      </c>
    </row>
    <row r="251" s="2" customFormat="1">
      <c r="A251" s="41"/>
      <c r="B251" s="42"/>
      <c r="C251" s="43"/>
      <c r="D251" s="229" t="s">
        <v>218</v>
      </c>
      <c r="E251" s="43"/>
      <c r="F251" s="230" t="s">
        <v>5125</v>
      </c>
      <c r="G251" s="43"/>
      <c r="H251" s="43"/>
      <c r="I251" s="231"/>
      <c r="J251" s="43"/>
      <c r="K251" s="43"/>
      <c r="L251" s="47"/>
      <c r="M251" s="289"/>
      <c r="N251" s="290"/>
      <c r="O251" s="291"/>
      <c r="P251" s="291"/>
      <c r="Q251" s="291"/>
      <c r="R251" s="291"/>
      <c r="S251" s="291"/>
      <c r="T251" s="292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T251" s="20" t="s">
        <v>218</v>
      </c>
      <c r="AU251" s="20" t="s">
        <v>81</v>
      </c>
    </row>
    <row r="252" s="2" customFormat="1" ht="6.96" customHeight="1">
      <c r="A252" s="41"/>
      <c r="B252" s="62"/>
      <c r="C252" s="63"/>
      <c r="D252" s="63"/>
      <c r="E252" s="63"/>
      <c r="F252" s="63"/>
      <c r="G252" s="63"/>
      <c r="H252" s="63"/>
      <c r="I252" s="63"/>
      <c r="J252" s="63"/>
      <c r="K252" s="63"/>
      <c r="L252" s="47"/>
      <c r="M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</row>
  </sheetData>
  <sheetProtection sheet="1" autoFilter="0" formatColumns="0" formatRows="0" objects="1" scenarios="1" spinCount="100000" saltValue="UxJK3/V0w4n5h/JLl2mXQvmsOQSQspHmt9u0NjPYYyL3kkgiWIPaJQPAH+5TLXJ17XuzvCoQ6sE3T4vKkXbz9g==" hashValue="nvBdmf70NmyuUrgDFLpJsPb3xSlhocRsYPo9arvm7IJW7q0ffiC+7YSOq8VtmJC8HwumD+clvsoDeqQZ8UowCQ==" algorithmName="SHA-512" password="CC35"/>
  <autoFilter ref="C96:K251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3:H83"/>
    <mergeCell ref="E87:H87"/>
    <mergeCell ref="E85:H85"/>
    <mergeCell ref="E89:H89"/>
    <mergeCell ref="L2:V2"/>
  </mergeCells>
  <hyperlinks>
    <hyperlink ref="F101" r:id="rId1" display="https://podminky.urs.cz/item/CS_URS_2023_02/122111101"/>
    <hyperlink ref="F105" r:id="rId2" display="https://podminky.urs.cz/item/CS_URS_2023_02/131111332"/>
    <hyperlink ref="F108" r:id="rId3" display="https://podminky.urs.cz/item/CS_URS_2023_02/131111359"/>
    <hyperlink ref="F110" r:id="rId4" display="https://podminky.urs.cz/item/CS_URS_2023_02/132112132"/>
    <hyperlink ref="F115" r:id="rId5" display="https://podminky.urs.cz/item/CS_URS_2023_02/162351103"/>
    <hyperlink ref="F126" r:id="rId6" display="https://podminky.urs.cz/item/CS_URS_2023_02/167151101"/>
    <hyperlink ref="F131" r:id="rId7" display="https://podminky.urs.cz/item/CS_URS_2023_02/171151103"/>
    <hyperlink ref="F135" r:id="rId8" display="https://podminky.urs.cz/item/CS_URS_2023_02/174151101"/>
    <hyperlink ref="F140" r:id="rId9" display="https://podminky.urs.cz/item/CS_URS_2023_02/175111101"/>
    <hyperlink ref="F147" r:id="rId10" display="https://podminky.urs.cz/item/CS_URS_2023_02/181911102"/>
    <hyperlink ref="F151" r:id="rId11" display="https://podminky.urs.cz/item/CS_URS_2023_02/233211113"/>
    <hyperlink ref="F156" r:id="rId12" display="https://podminky.urs.cz/item/CS_URS_2023_02/274313711"/>
    <hyperlink ref="F164" r:id="rId13" display="https://podminky.urs.cz/item/CS_URS_2023_02/338171123"/>
    <hyperlink ref="F169" r:id="rId14" display="https://podminky.urs.cz/item/CS_URS_2023_02/338171124"/>
    <hyperlink ref="F174" r:id="rId15" display="https://podminky.urs.cz/item/CS_URS_2023_02/338171125"/>
    <hyperlink ref="F181" r:id="rId16" display="https://podminky.urs.cz/item/CS_URS_2023_02/348101230"/>
    <hyperlink ref="F192" r:id="rId17" display="https://podminky.urs.cz/item/CS_URS_2023_02/348121221"/>
    <hyperlink ref="F199" r:id="rId18" display="https://podminky.urs.cz/item/CS_URS_2023_02/348401130"/>
    <hyperlink ref="F207" r:id="rId19" display="https://podminky.urs.cz/item/CS_URS_2023_02/348401320"/>
    <hyperlink ref="F213" r:id="rId20" display="https://podminky.urs.cz/item/CS_URS_2023_02/348401350"/>
    <hyperlink ref="F218" r:id="rId21" display="https://podminky.urs.cz/item/CS_URS_2023_02/348401360"/>
    <hyperlink ref="F226" r:id="rId22" display="https://podminky.urs.cz/item/CS_URS_2023_02/348401411"/>
    <hyperlink ref="F242" r:id="rId23" display="https://podminky.urs.cz/item/CS_URS_2023_02/919726121"/>
    <hyperlink ref="F249" r:id="rId24" display="https://podminky.urs.cz/item/CS_URS_2023_02/998232110"/>
    <hyperlink ref="F251" r:id="rId25" display="https://podminky.urs.cz/item/CS_URS_2023_02/99823212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6"/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156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>
      <c r="B8" s="23"/>
      <c r="D8" s="146" t="s">
        <v>175</v>
      </c>
      <c r="L8" s="23"/>
    </row>
    <row r="9" s="1" customFormat="1" ht="16.5" customHeight="1">
      <c r="B9" s="23"/>
      <c r="E9" s="147" t="s">
        <v>3143</v>
      </c>
      <c r="F9" s="1"/>
      <c r="G9" s="1"/>
      <c r="H9" s="1"/>
      <c r="L9" s="23"/>
    </row>
    <row r="10" s="1" customFormat="1" ht="12" customHeight="1">
      <c r="B10" s="23"/>
      <c r="D10" s="146" t="s">
        <v>1179</v>
      </c>
      <c r="L10" s="23"/>
    </row>
    <row r="11" s="2" customFormat="1" ht="16.5" customHeight="1">
      <c r="A11" s="41"/>
      <c r="B11" s="47"/>
      <c r="C11" s="41"/>
      <c r="D11" s="41"/>
      <c r="E11" s="159" t="s">
        <v>3144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3145</v>
      </c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6.5" customHeight="1">
      <c r="A13" s="41"/>
      <c r="B13" s="47"/>
      <c r="C13" s="41"/>
      <c r="D13" s="41"/>
      <c r="E13" s="149" t="s">
        <v>5126</v>
      </c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>
      <c r="A14" s="41"/>
      <c r="B14" s="47"/>
      <c r="C14" s="41"/>
      <c r="D14" s="41"/>
      <c r="E14" s="41"/>
      <c r="F14" s="41"/>
      <c r="G14" s="41"/>
      <c r="H14" s="41"/>
      <c r="I14" s="41"/>
      <c r="J14" s="41"/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2" customHeight="1">
      <c r="A15" s="41"/>
      <c r="B15" s="47"/>
      <c r="C15" s="41"/>
      <c r="D15" s="146" t="s">
        <v>18</v>
      </c>
      <c r="E15" s="41"/>
      <c r="F15" s="136" t="s">
        <v>19</v>
      </c>
      <c r="G15" s="41"/>
      <c r="H15" s="41"/>
      <c r="I15" s="146" t="s">
        <v>20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21</v>
      </c>
      <c r="E16" s="41"/>
      <c r="F16" s="136" t="s">
        <v>22</v>
      </c>
      <c r="G16" s="41"/>
      <c r="H16" s="41"/>
      <c r="I16" s="146" t="s">
        <v>23</v>
      </c>
      <c r="J16" s="150" t="str">
        <f>'Rekapitulace stavby'!AN8</f>
        <v>4. 9. 2023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0.8" customHeight="1">
      <c r="A17" s="41"/>
      <c r="B17" s="47"/>
      <c r="C17" s="41"/>
      <c r="D17" s="41"/>
      <c r="E17" s="41"/>
      <c r="F17" s="41"/>
      <c r="G17" s="41"/>
      <c r="H17" s="41"/>
      <c r="I17" s="41"/>
      <c r="J17" s="41"/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2" customHeight="1">
      <c r="A18" s="41"/>
      <c r="B18" s="47"/>
      <c r="C18" s="41"/>
      <c r="D18" s="146" t="s">
        <v>25</v>
      </c>
      <c r="E18" s="41"/>
      <c r="F18" s="41"/>
      <c r="G18" s="41"/>
      <c r="H18" s="41"/>
      <c r="I18" s="146" t="s">
        <v>26</v>
      </c>
      <c r="J18" s="136" t="s">
        <v>19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8" customHeight="1">
      <c r="A19" s="41"/>
      <c r="B19" s="47"/>
      <c r="C19" s="41"/>
      <c r="D19" s="41"/>
      <c r="E19" s="136" t="s">
        <v>22</v>
      </c>
      <c r="F19" s="41"/>
      <c r="G19" s="41"/>
      <c r="H19" s="41"/>
      <c r="I19" s="146" t="s">
        <v>27</v>
      </c>
      <c r="J19" s="136" t="s">
        <v>19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6.96" customHeight="1">
      <c r="A20" s="41"/>
      <c r="B20" s="47"/>
      <c r="C20" s="41"/>
      <c r="D20" s="41"/>
      <c r="E20" s="41"/>
      <c r="F20" s="41"/>
      <c r="G20" s="41"/>
      <c r="H20" s="41"/>
      <c r="I20" s="41"/>
      <c r="J20" s="41"/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2" customHeight="1">
      <c r="A21" s="41"/>
      <c r="B21" s="47"/>
      <c r="C21" s="41"/>
      <c r="D21" s="146" t="s">
        <v>28</v>
      </c>
      <c r="E21" s="41"/>
      <c r="F21" s="41"/>
      <c r="G21" s="41"/>
      <c r="H21" s="41"/>
      <c r="I21" s="146" t="s">
        <v>26</v>
      </c>
      <c r="J21" s="36" t="str">
        <f>'Rekapitulace stavby'!AN13</f>
        <v>Vyplň údaj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8" customHeight="1">
      <c r="A22" s="41"/>
      <c r="B22" s="47"/>
      <c r="C22" s="41"/>
      <c r="D22" s="41"/>
      <c r="E22" s="36" t="str">
        <f>'Rekapitulace stavby'!E14</f>
        <v>Vyplň údaj</v>
      </c>
      <c r="F22" s="136"/>
      <c r="G22" s="136"/>
      <c r="H22" s="136"/>
      <c r="I22" s="146" t="s">
        <v>27</v>
      </c>
      <c r="J22" s="36" t="str">
        <f>'Rekapitulace stavby'!AN14</f>
        <v>Vyplň údaj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6.96" customHeight="1">
      <c r="A23" s="41"/>
      <c r="B23" s="47"/>
      <c r="C23" s="41"/>
      <c r="D23" s="41"/>
      <c r="E23" s="41"/>
      <c r="F23" s="41"/>
      <c r="G23" s="41"/>
      <c r="H23" s="41"/>
      <c r="I23" s="41"/>
      <c r="J23" s="41"/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2" customHeight="1">
      <c r="A24" s="41"/>
      <c r="B24" s="47"/>
      <c r="C24" s="41"/>
      <c r="D24" s="146" t="s">
        <v>30</v>
      </c>
      <c r="E24" s="41"/>
      <c r="F24" s="41"/>
      <c r="G24" s="41"/>
      <c r="H24" s="41"/>
      <c r="I24" s="146" t="s">
        <v>26</v>
      </c>
      <c r="J24" s="136" t="s">
        <v>19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8" customHeight="1">
      <c r="A25" s="41"/>
      <c r="B25" s="47"/>
      <c r="C25" s="41"/>
      <c r="D25" s="41"/>
      <c r="E25" s="136" t="s">
        <v>31</v>
      </c>
      <c r="F25" s="41"/>
      <c r="G25" s="41"/>
      <c r="H25" s="41"/>
      <c r="I25" s="146" t="s">
        <v>27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6.96" customHeight="1">
      <c r="A26" s="41"/>
      <c r="B26" s="47"/>
      <c r="C26" s="41"/>
      <c r="D26" s="41"/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12" customHeight="1">
      <c r="A27" s="41"/>
      <c r="B27" s="47"/>
      <c r="C27" s="41"/>
      <c r="D27" s="146" t="s">
        <v>33</v>
      </c>
      <c r="E27" s="41"/>
      <c r="F27" s="41"/>
      <c r="G27" s="41"/>
      <c r="H27" s="41"/>
      <c r="I27" s="146" t="s">
        <v>26</v>
      </c>
      <c r="J27" s="136" t="str">
        <f>IF('Rekapitulace stavby'!AN19="","",'Rekapitulace stavby'!AN19)</f>
        <v/>
      </c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8" customHeight="1">
      <c r="A28" s="41"/>
      <c r="B28" s="47"/>
      <c r="C28" s="41"/>
      <c r="D28" s="41"/>
      <c r="E28" s="136" t="str">
        <f>IF('Rekapitulace stavby'!E20="","",'Rekapitulace stavby'!E20)</f>
        <v>M. Morská</v>
      </c>
      <c r="F28" s="41"/>
      <c r="G28" s="41"/>
      <c r="H28" s="41"/>
      <c r="I28" s="146" t="s">
        <v>27</v>
      </c>
      <c r="J28" s="136" t="str">
        <f>IF('Rekapitulace stavby'!AN20="","",'Rekapitulace stavby'!AN20)</f>
        <v/>
      </c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41"/>
      <c r="E29" s="41"/>
      <c r="F29" s="41"/>
      <c r="G29" s="41"/>
      <c r="H29" s="41"/>
      <c r="I29" s="41"/>
      <c r="J29" s="41"/>
      <c r="K29" s="41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12" customHeight="1">
      <c r="A30" s="41"/>
      <c r="B30" s="47"/>
      <c r="C30" s="41"/>
      <c r="D30" s="146" t="s">
        <v>35</v>
      </c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8" customFormat="1" ht="16.5" customHeight="1">
      <c r="A31" s="151"/>
      <c r="B31" s="152"/>
      <c r="C31" s="151"/>
      <c r="D31" s="151"/>
      <c r="E31" s="153" t="s">
        <v>19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1"/>
      <c r="B32" s="47"/>
      <c r="C32" s="41"/>
      <c r="D32" s="41"/>
      <c r="E32" s="41"/>
      <c r="F32" s="41"/>
      <c r="G32" s="41"/>
      <c r="H32" s="41"/>
      <c r="I32" s="41"/>
      <c r="J32" s="41"/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25.44" customHeight="1">
      <c r="A34" s="41"/>
      <c r="B34" s="47"/>
      <c r="C34" s="41"/>
      <c r="D34" s="156" t="s">
        <v>37</v>
      </c>
      <c r="E34" s="41"/>
      <c r="F34" s="41"/>
      <c r="G34" s="41"/>
      <c r="H34" s="41"/>
      <c r="I34" s="41"/>
      <c r="J34" s="157">
        <f>ROUND(J97,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6.96" customHeight="1">
      <c r="A35" s="41"/>
      <c r="B35" s="47"/>
      <c r="C35" s="41"/>
      <c r="D35" s="155"/>
      <c r="E35" s="155"/>
      <c r="F35" s="155"/>
      <c r="G35" s="155"/>
      <c r="H35" s="155"/>
      <c r="I35" s="155"/>
      <c r="J35" s="155"/>
      <c r="K35" s="155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41"/>
      <c r="F36" s="158" t="s">
        <v>39</v>
      </c>
      <c r="G36" s="41"/>
      <c r="H36" s="41"/>
      <c r="I36" s="158" t="s">
        <v>38</v>
      </c>
      <c r="J36" s="158" t="s">
        <v>40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="2" customFormat="1" ht="14.4" customHeight="1">
      <c r="A37" s="41"/>
      <c r="B37" s="47"/>
      <c r="C37" s="41"/>
      <c r="D37" s="159" t="s">
        <v>41</v>
      </c>
      <c r="E37" s="146" t="s">
        <v>42</v>
      </c>
      <c r="F37" s="160">
        <f>ROUND((SUM(BE97:BE246)),  2)</f>
        <v>0</v>
      </c>
      <c r="G37" s="41"/>
      <c r="H37" s="41"/>
      <c r="I37" s="161">
        <v>0.20999999999999999</v>
      </c>
      <c r="J37" s="160">
        <f>ROUND(((SUM(BE97:BE246))*I37),  2)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14.4" customHeight="1">
      <c r="A38" s="41"/>
      <c r="B38" s="47"/>
      <c r="C38" s="41"/>
      <c r="D38" s="41"/>
      <c r="E38" s="146" t="s">
        <v>43</v>
      </c>
      <c r="F38" s="160">
        <f>ROUND((SUM(BF97:BF246)),  2)</f>
        <v>0</v>
      </c>
      <c r="G38" s="41"/>
      <c r="H38" s="41"/>
      <c r="I38" s="161">
        <v>0.12</v>
      </c>
      <c r="J38" s="160">
        <f>ROUND(((SUM(BF97:BF246))*I38),  2)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44</v>
      </c>
      <c r="F39" s="160">
        <f>ROUND((SUM(BG97:BG246)),  2)</f>
        <v>0</v>
      </c>
      <c r="G39" s="41"/>
      <c r="H39" s="41"/>
      <c r="I39" s="161">
        <v>0.20999999999999999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hidden="1" s="2" customFormat="1" ht="14.4" customHeight="1">
      <c r="A40" s="41"/>
      <c r="B40" s="47"/>
      <c r="C40" s="41"/>
      <c r="D40" s="41"/>
      <c r="E40" s="146" t="s">
        <v>45</v>
      </c>
      <c r="F40" s="160">
        <f>ROUND((SUM(BH97:BH246)),  2)</f>
        <v>0</v>
      </c>
      <c r="G40" s="41"/>
      <c r="H40" s="41"/>
      <c r="I40" s="161">
        <v>0.12</v>
      </c>
      <c r="J40" s="160">
        <f>0</f>
        <v>0</v>
      </c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hidden="1" s="2" customFormat="1" ht="14.4" customHeight="1">
      <c r="A41" s="41"/>
      <c r="B41" s="47"/>
      <c r="C41" s="41"/>
      <c r="D41" s="41"/>
      <c r="E41" s="146" t="s">
        <v>46</v>
      </c>
      <c r="F41" s="160">
        <f>ROUND((SUM(BI97:BI246)),  2)</f>
        <v>0</v>
      </c>
      <c r="G41" s="41"/>
      <c r="H41" s="41"/>
      <c r="I41" s="161">
        <v>0</v>
      </c>
      <c r="J41" s="160">
        <f>0</f>
        <v>0</v>
      </c>
      <c r="K41" s="41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6.96" customHeight="1">
      <c r="A42" s="41"/>
      <c r="B42" s="47"/>
      <c r="C42" s="41"/>
      <c r="D42" s="41"/>
      <c r="E42" s="41"/>
      <c r="F42" s="41"/>
      <c r="G42" s="41"/>
      <c r="H42" s="41"/>
      <c r="I42" s="41"/>
      <c r="J42" s="41"/>
      <c r="K42" s="41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2" customFormat="1" ht="25.44" customHeight="1">
      <c r="A43" s="41"/>
      <c r="B43" s="47"/>
      <c r="C43" s="162"/>
      <c r="D43" s="163" t="s">
        <v>47</v>
      </c>
      <c r="E43" s="164"/>
      <c r="F43" s="164"/>
      <c r="G43" s="165" t="s">
        <v>48</v>
      </c>
      <c r="H43" s="166" t="s">
        <v>49</v>
      </c>
      <c r="I43" s="164"/>
      <c r="J43" s="167">
        <f>SUM(J34:J41)</f>
        <v>0</v>
      </c>
      <c r="K43" s="168"/>
      <c r="L43" s="148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="2" customFormat="1" ht="14.4" customHeight="1">
      <c r="A44" s="41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8" s="2" customFormat="1" ht="6.96" customHeight="1">
      <c r="A48" s="41"/>
      <c r="B48" s="171"/>
      <c r="C48" s="172"/>
      <c r="D48" s="172"/>
      <c r="E48" s="172"/>
      <c r="F48" s="172"/>
      <c r="G48" s="172"/>
      <c r="H48" s="172"/>
      <c r="I48" s="172"/>
      <c r="J48" s="172"/>
      <c r="K48" s="172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24.96" customHeight="1">
      <c r="A49" s="41"/>
      <c r="B49" s="42"/>
      <c r="C49" s="26" t="s">
        <v>177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6.96" customHeight="1">
      <c r="A50" s="41"/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12" customHeight="1">
      <c r="A51" s="41"/>
      <c r="B51" s="42"/>
      <c r="C51" s="35" t="s">
        <v>16</v>
      </c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6.5" customHeight="1">
      <c r="A52" s="41"/>
      <c r="B52" s="42"/>
      <c r="C52" s="43"/>
      <c r="D52" s="43"/>
      <c r="E52" s="173" t="str">
        <f>E7</f>
        <v>VODOVOD BORKA</v>
      </c>
      <c r="F52" s="35"/>
      <c r="G52" s="35"/>
      <c r="H52" s="35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1" customFormat="1" ht="12" customHeight="1">
      <c r="B53" s="24"/>
      <c r="C53" s="35" t="s">
        <v>175</v>
      </c>
      <c r="D53" s="25"/>
      <c r="E53" s="25"/>
      <c r="F53" s="25"/>
      <c r="G53" s="25"/>
      <c r="H53" s="25"/>
      <c r="I53" s="25"/>
      <c r="J53" s="25"/>
      <c r="K53" s="25"/>
      <c r="L53" s="23"/>
    </row>
    <row r="54" s="1" customFormat="1" ht="16.5" customHeight="1">
      <c r="B54" s="24"/>
      <c r="C54" s="25"/>
      <c r="D54" s="25"/>
      <c r="E54" s="173" t="s">
        <v>3143</v>
      </c>
      <c r="F54" s="25"/>
      <c r="G54" s="25"/>
      <c r="H54" s="25"/>
      <c r="I54" s="25"/>
      <c r="J54" s="25"/>
      <c r="K54" s="25"/>
      <c r="L54" s="23"/>
    </row>
    <row r="55" s="1" customFormat="1" ht="12" customHeight="1">
      <c r="B55" s="24"/>
      <c r="C55" s="35" t="s">
        <v>1179</v>
      </c>
      <c r="D55" s="25"/>
      <c r="E55" s="25"/>
      <c r="F55" s="25"/>
      <c r="G55" s="25"/>
      <c r="H55" s="25"/>
      <c r="I55" s="25"/>
      <c r="J55" s="25"/>
      <c r="K55" s="25"/>
      <c r="L55" s="23"/>
    </row>
    <row r="56" s="2" customFormat="1" ht="16.5" customHeight="1">
      <c r="A56" s="41"/>
      <c r="B56" s="42"/>
      <c r="C56" s="43"/>
      <c r="D56" s="43"/>
      <c r="E56" s="300" t="s">
        <v>3144</v>
      </c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12" customHeight="1">
      <c r="A57" s="41"/>
      <c r="B57" s="42"/>
      <c r="C57" s="35" t="s">
        <v>3145</v>
      </c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6.5" customHeight="1">
      <c r="A58" s="41"/>
      <c r="B58" s="42"/>
      <c r="C58" s="43"/>
      <c r="D58" s="43"/>
      <c r="E58" s="72" t="str">
        <f>E13</f>
        <v>01.6 - Technologická část</v>
      </c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6.96" customHeight="1">
      <c r="A59" s="41"/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2" customHeight="1">
      <c r="A60" s="41"/>
      <c r="B60" s="42"/>
      <c r="C60" s="35" t="s">
        <v>21</v>
      </c>
      <c r="D60" s="43"/>
      <c r="E60" s="43"/>
      <c r="F60" s="30" t="str">
        <f>F16</f>
        <v>Obec Přestavlky u Čerčan</v>
      </c>
      <c r="G60" s="43"/>
      <c r="H60" s="43"/>
      <c r="I60" s="35" t="s">
        <v>23</v>
      </c>
      <c r="J60" s="75" t="str">
        <f>IF(J16="","",J16)</f>
        <v>4. 9. 2023</v>
      </c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6.96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25.65" customHeight="1">
      <c r="A62" s="41"/>
      <c r="B62" s="42"/>
      <c r="C62" s="35" t="s">
        <v>25</v>
      </c>
      <c r="D62" s="43"/>
      <c r="E62" s="43"/>
      <c r="F62" s="30" t="str">
        <f>E19</f>
        <v>Obec Přestavlky u Čerčan</v>
      </c>
      <c r="G62" s="43"/>
      <c r="H62" s="43"/>
      <c r="I62" s="35" t="s">
        <v>30</v>
      </c>
      <c r="J62" s="39" t="str">
        <f>E25</f>
        <v>Vodohospodářský rozvoj a výstavba, a.s.</v>
      </c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15.15" customHeight="1">
      <c r="A63" s="41"/>
      <c r="B63" s="42"/>
      <c r="C63" s="35" t="s">
        <v>28</v>
      </c>
      <c r="D63" s="43"/>
      <c r="E63" s="43"/>
      <c r="F63" s="30" t="str">
        <f>IF(E22="","",E22)</f>
        <v>Vyplň údaj</v>
      </c>
      <c r="G63" s="43"/>
      <c r="H63" s="43"/>
      <c r="I63" s="35" t="s">
        <v>33</v>
      </c>
      <c r="J63" s="39" t="str">
        <f>E28</f>
        <v>M. Morská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10.32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14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29.28" customHeight="1">
      <c r="A65" s="41"/>
      <c r="B65" s="42"/>
      <c r="C65" s="174" t="s">
        <v>178</v>
      </c>
      <c r="D65" s="175"/>
      <c r="E65" s="175"/>
      <c r="F65" s="175"/>
      <c r="G65" s="175"/>
      <c r="H65" s="175"/>
      <c r="I65" s="175"/>
      <c r="J65" s="176" t="s">
        <v>179</v>
      </c>
      <c r="K65" s="175"/>
      <c r="L65" s="14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10.32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4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2.8" customHeight="1">
      <c r="A67" s="41"/>
      <c r="B67" s="42"/>
      <c r="C67" s="177" t="s">
        <v>69</v>
      </c>
      <c r="D67" s="43"/>
      <c r="E67" s="43"/>
      <c r="F67" s="43"/>
      <c r="G67" s="43"/>
      <c r="H67" s="43"/>
      <c r="I67" s="43"/>
      <c r="J67" s="105">
        <f>J97</f>
        <v>0</v>
      </c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U67" s="20" t="s">
        <v>180</v>
      </c>
    </row>
    <row r="68" s="9" customFormat="1" ht="24.96" customHeight="1">
      <c r="A68" s="9"/>
      <c r="B68" s="178"/>
      <c r="C68" s="179"/>
      <c r="D68" s="180" t="s">
        <v>5127</v>
      </c>
      <c r="E68" s="181"/>
      <c r="F68" s="181"/>
      <c r="G68" s="181"/>
      <c r="H68" s="181"/>
      <c r="I68" s="181"/>
      <c r="J68" s="182">
        <f>J98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8"/>
      <c r="D69" s="185" t="s">
        <v>5128</v>
      </c>
      <c r="E69" s="186"/>
      <c r="F69" s="186"/>
      <c r="G69" s="186"/>
      <c r="H69" s="186"/>
      <c r="I69" s="186"/>
      <c r="J69" s="187">
        <f>J99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5129</v>
      </c>
      <c r="E70" s="186"/>
      <c r="F70" s="186"/>
      <c r="G70" s="186"/>
      <c r="H70" s="186"/>
      <c r="I70" s="186"/>
      <c r="J70" s="187">
        <f>J166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5130</v>
      </c>
      <c r="E71" s="186"/>
      <c r="F71" s="186"/>
      <c r="G71" s="186"/>
      <c r="H71" s="186"/>
      <c r="I71" s="186"/>
      <c r="J71" s="187">
        <f>J231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5131</v>
      </c>
      <c r="E72" s="186"/>
      <c r="F72" s="186"/>
      <c r="G72" s="186"/>
      <c r="H72" s="186"/>
      <c r="I72" s="186"/>
      <c r="J72" s="187">
        <f>J237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4"/>
      <c r="C73" s="128"/>
      <c r="D73" s="185" t="s">
        <v>5132</v>
      </c>
      <c r="E73" s="186"/>
      <c r="F73" s="186"/>
      <c r="G73" s="186"/>
      <c r="H73" s="186"/>
      <c r="I73" s="186"/>
      <c r="J73" s="187">
        <f>J241</f>
        <v>0</v>
      </c>
      <c r="K73" s="128"/>
      <c r="L73" s="18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2" customFormat="1" ht="21.84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9" s="2" customFormat="1" ht="6.96" customHeight="1">
      <c r="A79" s="41"/>
      <c r="B79" s="64"/>
      <c r="C79" s="65"/>
      <c r="D79" s="65"/>
      <c r="E79" s="65"/>
      <c r="F79" s="65"/>
      <c r="G79" s="65"/>
      <c r="H79" s="65"/>
      <c r="I79" s="65"/>
      <c r="J79" s="65"/>
      <c r="K79" s="65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24.96" customHeight="1">
      <c r="A80" s="41"/>
      <c r="B80" s="42"/>
      <c r="C80" s="26" t="s">
        <v>194</v>
      </c>
      <c r="D80" s="43"/>
      <c r="E80" s="43"/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16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6.5" customHeight="1">
      <c r="A83" s="41"/>
      <c r="B83" s="42"/>
      <c r="C83" s="43"/>
      <c r="D83" s="43"/>
      <c r="E83" s="173" t="str">
        <f>E7</f>
        <v>VODOVOD BORKA</v>
      </c>
      <c r="F83" s="35"/>
      <c r="G83" s="35"/>
      <c r="H83" s="35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1" customFormat="1" ht="12" customHeight="1">
      <c r="B84" s="24"/>
      <c r="C84" s="35" t="s">
        <v>175</v>
      </c>
      <c r="D84" s="25"/>
      <c r="E84" s="25"/>
      <c r="F84" s="25"/>
      <c r="G84" s="25"/>
      <c r="H84" s="25"/>
      <c r="I84" s="25"/>
      <c r="J84" s="25"/>
      <c r="K84" s="25"/>
      <c r="L84" s="23"/>
    </row>
    <row r="85" s="1" customFormat="1" ht="16.5" customHeight="1">
      <c r="B85" s="24"/>
      <c r="C85" s="25"/>
      <c r="D85" s="25"/>
      <c r="E85" s="173" t="s">
        <v>3143</v>
      </c>
      <c r="F85" s="25"/>
      <c r="G85" s="25"/>
      <c r="H85" s="25"/>
      <c r="I85" s="25"/>
      <c r="J85" s="25"/>
      <c r="K85" s="25"/>
      <c r="L85" s="23"/>
    </row>
    <row r="86" s="1" customFormat="1" ht="12" customHeight="1">
      <c r="B86" s="24"/>
      <c r="C86" s="35" t="s">
        <v>1179</v>
      </c>
      <c r="D86" s="25"/>
      <c r="E86" s="25"/>
      <c r="F86" s="25"/>
      <c r="G86" s="25"/>
      <c r="H86" s="25"/>
      <c r="I86" s="25"/>
      <c r="J86" s="25"/>
      <c r="K86" s="25"/>
      <c r="L86" s="23"/>
    </row>
    <row r="87" s="2" customFormat="1" ht="16.5" customHeight="1">
      <c r="A87" s="41"/>
      <c r="B87" s="42"/>
      <c r="C87" s="43"/>
      <c r="D87" s="43"/>
      <c r="E87" s="300" t="s">
        <v>3144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3145</v>
      </c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6.5" customHeight="1">
      <c r="A89" s="41"/>
      <c r="B89" s="42"/>
      <c r="C89" s="43"/>
      <c r="D89" s="43"/>
      <c r="E89" s="72" t="str">
        <f>E13</f>
        <v>01.6 - Technologická část</v>
      </c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5" t="s">
        <v>21</v>
      </c>
      <c r="D91" s="43"/>
      <c r="E91" s="43"/>
      <c r="F91" s="30" t="str">
        <f>F16</f>
        <v>Obec Přestavlky u Čerčan</v>
      </c>
      <c r="G91" s="43"/>
      <c r="H91" s="43"/>
      <c r="I91" s="35" t="s">
        <v>23</v>
      </c>
      <c r="J91" s="75" t="str">
        <f>IF(J16="","",J16)</f>
        <v>4. 9. 2023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25.65" customHeight="1">
      <c r="A93" s="41"/>
      <c r="B93" s="42"/>
      <c r="C93" s="35" t="s">
        <v>25</v>
      </c>
      <c r="D93" s="43"/>
      <c r="E93" s="43"/>
      <c r="F93" s="30" t="str">
        <f>E19</f>
        <v>Obec Přestavlky u Čerčan</v>
      </c>
      <c r="G93" s="43"/>
      <c r="H93" s="43"/>
      <c r="I93" s="35" t="s">
        <v>30</v>
      </c>
      <c r="J93" s="39" t="str">
        <f>E25</f>
        <v>Vodohospodářský rozvoj a výstavba, a.s.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5" t="s">
        <v>28</v>
      </c>
      <c r="D94" s="43"/>
      <c r="E94" s="43"/>
      <c r="F94" s="30" t="str">
        <f>IF(E22="","",E22)</f>
        <v>Vyplň údaj</v>
      </c>
      <c r="G94" s="43"/>
      <c r="H94" s="43"/>
      <c r="I94" s="35" t="s">
        <v>33</v>
      </c>
      <c r="J94" s="39" t="str">
        <f>E28</f>
        <v>M. Morská</v>
      </c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11" customFormat="1" ht="29.28" customHeight="1">
      <c r="A96" s="189"/>
      <c r="B96" s="190"/>
      <c r="C96" s="191" t="s">
        <v>195</v>
      </c>
      <c r="D96" s="192" t="s">
        <v>56</v>
      </c>
      <c r="E96" s="192" t="s">
        <v>52</v>
      </c>
      <c r="F96" s="192" t="s">
        <v>53</v>
      </c>
      <c r="G96" s="192" t="s">
        <v>196</v>
      </c>
      <c r="H96" s="192" t="s">
        <v>197</v>
      </c>
      <c r="I96" s="192" t="s">
        <v>198</v>
      </c>
      <c r="J96" s="192" t="s">
        <v>179</v>
      </c>
      <c r="K96" s="193" t="s">
        <v>199</v>
      </c>
      <c r="L96" s="194"/>
      <c r="M96" s="95" t="s">
        <v>19</v>
      </c>
      <c r="N96" s="96" t="s">
        <v>41</v>
      </c>
      <c r="O96" s="96" t="s">
        <v>200</v>
      </c>
      <c r="P96" s="96" t="s">
        <v>201</v>
      </c>
      <c r="Q96" s="96" t="s">
        <v>202</v>
      </c>
      <c r="R96" s="96" t="s">
        <v>203</v>
      </c>
      <c r="S96" s="96" t="s">
        <v>204</v>
      </c>
      <c r="T96" s="97" t="s">
        <v>205</v>
      </c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</row>
    <row r="97" s="2" customFormat="1" ht="22.8" customHeight="1">
      <c r="A97" s="41"/>
      <c r="B97" s="42"/>
      <c r="C97" s="102" t="s">
        <v>206</v>
      </c>
      <c r="D97" s="43"/>
      <c r="E97" s="43"/>
      <c r="F97" s="43"/>
      <c r="G97" s="43"/>
      <c r="H97" s="43"/>
      <c r="I97" s="43"/>
      <c r="J97" s="195">
        <f>BK97</f>
        <v>0</v>
      </c>
      <c r="K97" s="43"/>
      <c r="L97" s="47"/>
      <c r="M97" s="98"/>
      <c r="N97" s="196"/>
      <c r="O97" s="99"/>
      <c r="P97" s="197">
        <f>P98</f>
        <v>0</v>
      </c>
      <c r="Q97" s="99"/>
      <c r="R97" s="197">
        <f>R98</f>
        <v>0</v>
      </c>
      <c r="S97" s="99"/>
      <c r="T97" s="198">
        <f>T98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70</v>
      </c>
      <c r="AU97" s="20" t="s">
        <v>180</v>
      </c>
      <c r="BK97" s="199">
        <f>BK98</f>
        <v>0</v>
      </c>
    </row>
    <row r="98" s="12" customFormat="1" ht="25.92" customHeight="1">
      <c r="A98" s="12"/>
      <c r="B98" s="200"/>
      <c r="C98" s="201"/>
      <c r="D98" s="202" t="s">
        <v>70</v>
      </c>
      <c r="E98" s="203" t="s">
        <v>207</v>
      </c>
      <c r="F98" s="203" t="s">
        <v>207</v>
      </c>
      <c r="G98" s="201"/>
      <c r="H98" s="201"/>
      <c r="I98" s="204"/>
      <c r="J98" s="205">
        <f>BK98</f>
        <v>0</v>
      </c>
      <c r="K98" s="201"/>
      <c r="L98" s="206"/>
      <c r="M98" s="207"/>
      <c r="N98" s="208"/>
      <c r="O98" s="208"/>
      <c r="P98" s="209">
        <f>P99+P166+P231+P237+P241</f>
        <v>0</v>
      </c>
      <c r="Q98" s="208"/>
      <c r="R98" s="209">
        <f>R99+R166+R231+R237+R241</f>
        <v>0</v>
      </c>
      <c r="S98" s="208"/>
      <c r="T98" s="210">
        <f>T99+T166+T231+T237+T241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70</v>
      </c>
      <c r="AU98" s="212" t="s">
        <v>71</v>
      </c>
      <c r="AY98" s="211" t="s">
        <v>209</v>
      </c>
      <c r="BK98" s="213">
        <f>BK99+BK166+BK231+BK237+BK241</f>
        <v>0</v>
      </c>
    </row>
    <row r="99" s="12" customFormat="1" ht="22.8" customHeight="1">
      <c r="A99" s="12"/>
      <c r="B99" s="200"/>
      <c r="C99" s="201"/>
      <c r="D99" s="202" t="s">
        <v>70</v>
      </c>
      <c r="E99" s="214" t="s">
        <v>5133</v>
      </c>
      <c r="F99" s="214" t="s">
        <v>5134</v>
      </c>
      <c r="G99" s="201"/>
      <c r="H99" s="201"/>
      <c r="I99" s="204"/>
      <c r="J99" s="215">
        <f>BK99</f>
        <v>0</v>
      </c>
      <c r="K99" s="201"/>
      <c r="L99" s="206"/>
      <c r="M99" s="207"/>
      <c r="N99" s="208"/>
      <c r="O99" s="208"/>
      <c r="P99" s="209">
        <f>SUM(P100:P165)</f>
        <v>0</v>
      </c>
      <c r="Q99" s="208"/>
      <c r="R99" s="209">
        <f>SUM(R100:R165)</f>
        <v>0</v>
      </c>
      <c r="S99" s="208"/>
      <c r="T99" s="210">
        <f>SUM(T100:T165)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79</v>
      </c>
      <c r="AT99" s="212" t="s">
        <v>70</v>
      </c>
      <c r="AU99" s="212" t="s">
        <v>79</v>
      </c>
      <c r="AY99" s="211" t="s">
        <v>209</v>
      </c>
      <c r="BK99" s="213">
        <f>SUM(BK100:BK165)</f>
        <v>0</v>
      </c>
    </row>
    <row r="100" s="2" customFormat="1" ht="24.15" customHeight="1">
      <c r="A100" s="41"/>
      <c r="B100" s="42"/>
      <c r="C100" s="216" t="s">
        <v>79</v>
      </c>
      <c r="D100" s="216" t="s">
        <v>211</v>
      </c>
      <c r="E100" s="217" t="s">
        <v>5135</v>
      </c>
      <c r="F100" s="218" t="s">
        <v>5136</v>
      </c>
      <c r="G100" s="219" t="s">
        <v>731</v>
      </c>
      <c r="H100" s="220">
        <v>1</v>
      </c>
      <c r="I100" s="221"/>
      <c r="J100" s="222">
        <f>ROUND(I100*H100,2)</f>
        <v>0</v>
      </c>
      <c r="K100" s="218" t="s">
        <v>19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</v>
      </c>
      <c r="T100" s="226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5137</v>
      </c>
    </row>
    <row r="101" s="13" customFormat="1">
      <c r="A101" s="13"/>
      <c r="B101" s="234"/>
      <c r="C101" s="235"/>
      <c r="D101" s="236" t="s">
        <v>220</v>
      </c>
      <c r="E101" s="237" t="s">
        <v>19</v>
      </c>
      <c r="F101" s="238" t="s">
        <v>5138</v>
      </c>
      <c r="G101" s="235"/>
      <c r="H101" s="237" t="s">
        <v>19</v>
      </c>
      <c r="I101" s="239"/>
      <c r="J101" s="235"/>
      <c r="K101" s="235"/>
      <c r="L101" s="240"/>
      <c r="M101" s="241"/>
      <c r="N101" s="242"/>
      <c r="O101" s="242"/>
      <c r="P101" s="242"/>
      <c r="Q101" s="242"/>
      <c r="R101" s="242"/>
      <c r="S101" s="242"/>
      <c r="T101" s="24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4" t="s">
        <v>220</v>
      </c>
      <c r="AU101" s="244" t="s">
        <v>81</v>
      </c>
      <c r="AV101" s="13" t="s">
        <v>79</v>
      </c>
      <c r="AW101" s="13" t="s">
        <v>32</v>
      </c>
      <c r="AX101" s="13" t="s">
        <v>71</v>
      </c>
      <c r="AY101" s="244" t="s">
        <v>209</v>
      </c>
    </row>
    <row r="102" s="14" customFormat="1">
      <c r="A102" s="14"/>
      <c r="B102" s="245"/>
      <c r="C102" s="246"/>
      <c r="D102" s="236" t="s">
        <v>220</v>
      </c>
      <c r="E102" s="247" t="s">
        <v>19</v>
      </c>
      <c r="F102" s="248" t="s">
        <v>79</v>
      </c>
      <c r="G102" s="246"/>
      <c r="H102" s="249">
        <v>1</v>
      </c>
      <c r="I102" s="250"/>
      <c r="J102" s="246"/>
      <c r="K102" s="246"/>
      <c r="L102" s="251"/>
      <c r="M102" s="252"/>
      <c r="N102" s="253"/>
      <c r="O102" s="253"/>
      <c r="P102" s="253"/>
      <c r="Q102" s="253"/>
      <c r="R102" s="253"/>
      <c r="S102" s="253"/>
      <c r="T102" s="25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5" t="s">
        <v>220</v>
      </c>
      <c r="AU102" s="255" t="s">
        <v>81</v>
      </c>
      <c r="AV102" s="14" t="s">
        <v>81</v>
      </c>
      <c r="AW102" s="14" t="s">
        <v>32</v>
      </c>
      <c r="AX102" s="14" t="s">
        <v>79</v>
      </c>
      <c r="AY102" s="255" t="s">
        <v>209</v>
      </c>
    </row>
    <row r="103" s="13" customFormat="1">
      <c r="A103" s="13"/>
      <c r="B103" s="234"/>
      <c r="C103" s="235"/>
      <c r="D103" s="236" t="s">
        <v>220</v>
      </c>
      <c r="E103" s="237" t="s">
        <v>19</v>
      </c>
      <c r="F103" s="238" t="s">
        <v>5139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220</v>
      </c>
      <c r="AU103" s="244" t="s">
        <v>81</v>
      </c>
      <c r="AV103" s="13" t="s">
        <v>79</v>
      </c>
      <c r="AW103" s="13" t="s">
        <v>32</v>
      </c>
      <c r="AX103" s="13" t="s">
        <v>71</v>
      </c>
      <c r="AY103" s="244" t="s">
        <v>209</v>
      </c>
    </row>
    <row r="104" s="2" customFormat="1" ht="16.5" customHeight="1">
      <c r="A104" s="41"/>
      <c r="B104" s="42"/>
      <c r="C104" s="216" t="s">
        <v>81</v>
      </c>
      <c r="D104" s="216" t="s">
        <v>211</v>
      </c>
      <c r="E104" s="217" t="s">
        <v>5140</v>
      </c>
      <c r="F104" s="218" t="s">
        <v>5141</v>
      </c>
      <c r="G104" s="219" t="s">
        <v>731</v>
      </c>
      <c r="H104" s="220">
        <v>1</v>
      </c>
      <c r="I104" s="221"/>
      <c r="J104" s="222">
        <f>ROUND(I104*H104,2)</f>
        <v>0</v>
      </c>
      <c r="K104" s="218" t="s">
        <v>19</v>
      </c>
      <c r="L104" s="47"/>
      <c r="M104" s="223" t="s">
        <v>19</v>
      </c>
      <c r="N104" s="224" t="s">
        <v>42</v>
      </c>
      <c r="O104" s="87"/>
      <c r="P104" s="225">
        <f>O104*H104</f>
        <v>0</v>
      </c>
      <c r="Q104" s="225">
        <v>0</v>
      </c>
      <c r="R104" s="225">
        <f>Q104*H104</f>
        <v>0</v>
      </c>
      <c r="S104" s="225">
        <v>0</v>
      </c>
      <c r="T104" s="226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7" t="s">
        <v>216</v>
      </c>
      <c r="AT104" s="227" t="s">
        <v>211</v>
      </c>
      <c r="AU104" s="227" t="s">
        <v>81</v>
      </c>
      <c r="AY104" s="20" t="s">
        <v>209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20" t="s">
        <v>79</v>
      </c>
      <c r="BK104" s="228">
        <f>ROUND(I104*H104,2)</f>
        <v>0</v>
      </c>
      <c r="BL104" s="20" t="s">
        <v>216</v>
      </c>
      <c r="BM104" s="227" t="s">
        <v>5142</v>
      </c>
    </row>
    <row r="105" s="13" customFormat="1">
      <c r="A105" s="13"/>
      <c r="B105" s="234"/>
      <c r="C105" s="235"/>
      <c r="D105" s="236" t="s">
        <v>220</v>
      </c>
      <c r="E105" s="237" t="s">
        <v>19</v>
      </c>
      <c r="F105" s="238" t="s">
        <v>5138</v>
      </c>
      <c r="G105" s="235"/>
      <c r="H105" s="237" t="s">
        <v>19</v>
      </c>
      <c r="I105" s="239"/>
      <c r="J105" s="235"/>
      <c r="K105" s="235"/>
      <c r="L105" s="240"/>
      <c r="M105" s="241"/>
      <c r="N105" s="242"/>
      <c r="O105" s="242"/>
      <c r="P105" s="242"/>
      <c r="Q105" s="242"/>
      <c r="R105" s="242"/>
      <c r="S105" s="242"/>
      <c r="T105" s="24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4" t="s">
        <v>220</v>
      </c>
      <c r="AU105" s="244" t="s">
        <v>81</v>
      </c>
      <c r="AV105" s="13" t="s">
        <v>79</v>
      </c>
      <c r="AW105" s="13" t="s">
        <v>32</v>
      </c>
      <c r="AX105" s="13" t="s">
        <v>71</v>
      </c>
      <c r="AY105" s="244" t="s">
        <v>209</v>
      </c>
    </row>
    <row r="106" s="14" customFormat="1">
      <c r="A106" s="14"/>
      <c r="B106" s="245"/>
      <c r="C106" s="246"/>
      <c r="D106" s="236" t="s">
        <v>220</v>
      </c>
      <c r="E106" s="247" t="s">
        <v>19</v>
      </c>
      <c r="F106" s="248" t="s">
        <v>79</v>
      </c>
      <c r="G106" s="246"/>
      <c r="H106" s="249">
        <v>1</v>
      </c>
      <c r="I106" s="250"/>
      <c r="J106" s="246"/>
      <c r="K106" s="246"/>
      <c r="L106" s="251"/>
      <c r="M106" s="252"/>
      <c r="N106" s="253"/>
      <c r="O106" s="253"/>
      <c r="P106" s="253"/>
      <c r="Q106" s="253"/>
      <c r="R106" s="253"/>
      <c r="S106" s="253"/>
      <c r="T106" s="25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5" t="s">
        <v>220</v>
      </c>
      <c r="AU106" s="255" t="s">
        <v>81</v>
      </c>
      <c r="AV106" s="14" t="s">
        <v>81</v>
      </c>
      <c r="AW106" s="14" t="s">
        <v>32</v>
      </c>
      <c r="AX106" s="14" t="s">
        <v>79</v>
      </c>
      <c r="AY106" s="255" t="s">
        <v>209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5139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2" customFormat="1" ht="24.15" customHeight="1">
      <c r="A108" s="41"/>
      <c r="B108" s="42"/>
      <c r="C108" s="216" t="s">
        <v>146</v>
      </c>
      <c r="D108" s="216" t="s">
        <v>211</v>
      </c>
      <c r="E108" s="217" t="s">
        <v>5143</v>
      </c>
      <c r="F108" s="218" t="s">
        <v>5144</v>
      </c>
      <c r="G108" s="219" t="s">
        <v>731</v>
      </c>
      <c r="H108" s="220">
        <v>1</v>
      </c>
      <c r="I108" s="221"/>
      <c r="J108" s="222">
        <f>ROUND(I108*H108,2)</f>
        <v>0</v>
      </c>
      <c r="K108" s="218" t="s">
        <v>19</v>
      </c>
      <c r="L108" s="47"/>
      <c r="M108" s="223" t="s">
        <v>19</v>
      </c>
      <c r="N108" s="224" t="s">
        <v>42</v>
      </c>
      <c r="O108" s="87"/>
      <c r="P108" s="225">
        <f>O108*H108</f>
        <v>0</v>
      </c>
      <c r="Q108" s="225">
        <v>0</v>
      </c>
      <c r="R108" s="225">
        <f>Q108*H108</f>
        <v>0</v>
      </c>
      <c r="S108" s="225">
        <v>0</v>
      </c>
      <c r="T108" s="226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7" t="s">
        <v>216</v>
      </c>
      <c r="AT108" s="227" t="s">
        <v>211</v>
      </c>
      <c r="AU108" s="227" t="s">
        <v>81</v>
      </c>
      <c r="AY108" s="20" t="s">
        <v>209</v>
      </c>
      <c r="BE108" s="228">
        <f>IF(N108="základní",J108,0)</f>
        <v>0</v>
      </c>
      <c r="BF108" s="228">
        <f>IF(N108="snížená",J108,0)</f>
        <v>0</v>
      </c>
      <c r="BG108" s="228">
        <f>IF(N108="zákl. přenesená",J108,0)</f>
        <v>0</v>
      </c>
      <c r="BH108" s="228">
        <f>IF(N108="sníž. přenesená",J108,0)</f>
        <v>0</v>
      </c>
      <c r="BI108" s="228">
        <f>IF(N108="nulová",J108,0)</f>
        <v>0</v>
      </c>
      <c r="BJ108" s="20" t="s">
        <v>79</v>
      </c>
      <c r="BK108" s="228">
        <f>ROUND(I108*H108,2)</f>
        <v>0</v>
      </c>
      <c r="BL108" s="20" t="s">
        <v>216</v>
      </c>
      <c r="BM108" s="227" t="s">
        <v>5145</v>
      </c>
    </row>
    <row r="109" s="13" customFormat="1">
      <c r="A109" s="13"/>
      <c r="B109" s="234"/>
      <c r="C109" s="235"/>
      <c r="D109" s="236" t="s">
        <v>220</v>
      </c>
      <c r="E109" s="237" t="s">
        <v>19</v>
      </c>
      <c r="F109" s="238" t="s">
        <v>5138</v>
      </c>
      <c r="G109" s="235"/>
      <c r="H109" s="237" t="s">
        <v>19</v>
      </c>
      <c r="I109" s="239"/>
      <c r="J109" s="235"/>
      <c r="K109" s="235"/>
      <c r="L109" s="240"/>
      <c r="M109" s="241"/>
      <c r="N109" s="242"/>
      <c r="O109" s="242"/>
      <c r="P109" s="242"/>
      <c r="Q109" s="242"/>
      <c r="R109" s="242"/>
      <c r="S109" s="242"/>
      <c r="T109" s="24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4" t="s">
        <v>220</v>
      </c>
      <c r="AU109" s="244" t="s">
        <v>81</v>
      </c>
      <c r="AV109" s="13" t="s">
        <v>79</v>
      </c>
      <c r="AW109" s="13" t="s">
        <v>32</v>
      </c>
      <c r="AX109" s="13" t="s">
        <v>71</v>
      </c>
      <c r="AY109" s="244" t="s">
        <v>209</v>
      </c>
    </row>
    <row r="110" s="14" customFormat="1">
      <c r="A110" s="14"/>
      <c r="B110" s="245"/>
      <c r="C110" s="246"/>
      <c r="D110" s="236" t="s">
        <v>220</v>
      </c>
      <c r="E110" s="247" t="s">
        <v>19</v>
      </c>
      <c r="F110" s="248" t="s">
        <v>79</v>
      </c>
      <c r="G110" s="246"/>
      <c r="H110" s="249">
        <v>1</v>
      </c>
      <c r="I110" s="250"/>
      <c r="J110" s="246"/>
      <c r="K110" s="246"/>
      <c r="L110" s="251"/>
      <c r="M110" s="252"/>
      <c r="N110" s="253"/>
      <c r="O110" s="253"/>
      <c r="P110" s="253"/>
      <c r="Q110" s="253"/>
      <c r="R110" s="253"/>
      <c r="S110" s="253"/>
      <c r="T110" s="25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5" t="s">
        <v>220</v>
      </c>
      <c r="AU110" s="255" t="s">
        <v>81</v>
      </c>
      <c r="AV110" s="14" t="s">
        <v>81</v>
      </c>
      <c r="AW110" s="14" t="s">
        <v>32</v>
      </c>
      <c r="AX110" s="14" t="s">
        <v>79</v>
      </c>
      <c r="AY110" s="255" t="s">
        <v>209</v>
      </c>
    </row>
    <row r="111" s="13" customFormat="1">
      <c r="A111" s="13"/>
      <c r="B111" s="234"/>
      <c r="C111" s="235"/>
      <c r="D111" s="236" t="s">
        <v>220</v>
      </c>
      <c r="E111" s="237" t="s">
        <v>19</v>
      </c>
      <c r="F111" s="238" t="s">
        <v>5139</v>
      </c>
      <c r="G111" s="235"/>
      <c r="H111" s="237" t="s">
        <v>19</v>
      </c>
      <c r="I111" s="239"/>
      <c r="J111" s="235"/>
      <c r="K111" s="235"/>
      <c r="L111" s="240"/>
      <c r="M111" s="241"/>
      <c r="N111" s="242"/>
      <c r="O111" s="242"/>
      <c r="P111" s="242"/>
      <c r="Q111" s="242"/>
      <c r="R111" s="242"/>
      <c r="S111" s="242"/>
      <c r="T111" s="24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4" t="s">
        <v>220</v>
      </c>
      <c r="AU111" s="244" t="s">
        <v>81</v>
      </c>
      <c r="AV111" s="13" t="s">
        <v>79</v>
      </c>
      <c r="AW111" s="13" t="s">
        <v>32</v>
      </c>
      <c r="AX111" s="13" t="s">
        <v>71</v>
      </c>
      <c r="AY111" s="244" t="s">
        <v>209</v>
      </c>
    </row>
    <row r="112" s="2" customFormat="1" ht="16.5" customHeight="1">
      <c r="A112" s="41"/>
      <c r="B112" s="42"/>
      <c r="C112" s="216" t="s">
        <v>216</v>
      </c>
      <c r="D112" s="216" t="s">
        <v>211</v>
      </c>
      <c r="E112" s="217" t="s">
        <v>5146</v>
      </c>
      <c r="F112" s="218" t="s">
        <v>5147</v>
      </c>
      <c r="G112" s="219" t="s">
        <v>731</v>
      </c>
      <c r="H112" s="220">
        <v>1</v>
      </c>
      <c r="I112" s="221"/>
      <c r="J112" s="222">
        <f>ROUND(I112*H112,2)</f>
        <v>0</v>
      </c>
      <c r="K112" s="218" t="s">
        <v>19</v>
      </c>
      <c r="L112" s="47"/>
      <c r="M112" s="223" t="s">
        <v>19</v>
      </c>
      <c r="N112" s="224" t="s">
        <v>42</v>
      </c>
      <c r="O112" s="87"/>
      <c r="P112" s="225">
        <f>O112*H112</f>
        <v>0</v>
      </c>
      <c r="Q112" s="225">
        <v>0</v>
      </c>
      <c r="R112" s="225">
        <f>Q112*H112</f>
        <v>0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216</v>
      </c>
      <c r="AT112" s="227" t="s">
        <v>211</v>
      </c>
      <c r="AU112" s="227" t="s">
        <v>81</v>
      </c>
      <c r="AY112" s="20" t="s">
        <v>209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20" t="s">
        <v>79</v>
      </c>
      <c r="BK112" s="228">
        <f>ROUND(I112*H112,2)</f>
        <v>0</v>
      </c>
      <c r="BL112" s="20" t="s">
        <v>216</v>
      </c>
      <c r="BM112" s="227" t="s">
        <v>5148</v>
      </c>
    </row>
    <row r="113" s="13" customFormat="1">
      <c r="A113" s="13"/>
      <c r="B113" s="234"/>
      <c r="C113" s="235"/>
      <c r="D113" s="236" t="s">
        <v>220</v>
      </c>
      <c r="E113" s="237" t="s">
        <v>19</v>
      </c>
      <c r="F113" s="238" t="s">
        <v>5138</v>
      </c>
      <c r="G113" s="235"/>
      <c r="H113" s="237" t="s">
        <v>19</v>
      </c>
      <c r="I113" s="239"/>
      <c r="J113" s="235"/>
      <c r="K113" s="235"/>
      <c r="L113" s="240"/>
      <c r="M113" s="241"/>
      <c r="N113" s="242"/>
      <c r="O113" s="242"/>
      <c r="P113" s="242"/>
      <c r="Q113" s="242"/>
      <c r="R113" s="242"/>
      <c r="S113" s="242"/>
      <c r="T113" s="24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4" t="s">
        <v>220</v>
      </c>
      <c r="AU113" s="244" t="s">
        <v>81</v>
      </c>
      <c r="AV113" s="13" t="s">
        <v>79</v>
      </c>
      <c r="AW113" s="13" t="s">
        <v>32</v>
      </c>
      <c r="AX113" s="13" t="s">
        <v>71</v>
      </c>
      <c r="AY113" s="244" t="s">
        <v>209</v>
      </c>
    </row>
    <row r="114" s="14" customFormat="1">
      <c r="A114" s="14"/>
      <c r="B114" s="245"/>
      <c r="C114" s="246"/>
      <c r="D114" s="236" t="s">
        <v>220</v>
      </c>
      <c r="E114" s="247" t="s">
        <v>19</v>
      </c>
      <c r="F114" s="248" t="s">
        <v>79</v>
      </c>
      <c r="G114" s="246"/>
      <c r="H114" s="249">
        <v>1</v>
      </c>
      <c r="I114" s="250"/>
      <c r="J114" s="246"/>
      <c r="K114" s="246"/>
      <c r="L114" s="251"/>
      <c r="M114" s="252"/>
      <c r="N114" s="253"/>
      <c r="O114" s="253"/>
      <c r="P114" s="253"/>
      <c r="Q114" s="253"/>
      <c r="R114" s="253"/>
      <c r="S114" s="253"/>
      <c r="T114" s="25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5" t="s">
        <v>220</v>
      </c>
      <c r="AU114" s="255" t="s">
        <v>81</v>
      </c>
      <c r="AV114" s="14" t="s">
        <v>81</v>
      </c>
      <c r="AW114" s="14" t="s">
        <v>32</v>
      </c>
      <c r="AX114" s="14" t="s">
        <v>79</v>
      </c>
      <c r="AY114" s="255" t="s">
        <v>209</v>
      </c>
    </row>
    <row r="115" s="13" customFormat="1">
      <c r="A115" s="13"/>
      <c r="B115" s="234"/>
      <c r="C115" s="235"/>
      <c r="D115" s="236" t="s">
        <v>220</v>
      </c>
      <c r="E115" s="237" t="s">
        <v>19</v>
      </c>
      <c r="F115" s="238" t="s">
        <v>5139</v>
      </c>
      <c r="G115" s="235"/>
      <c r="H115" s="237" t="s">
        <v>19</v>
      </c>
      <c r="I115" s="239"/>
      <c r="J115" s="235"/>
      <c r="K115" s="235"/>
      <c r="L115" s="240"/>
      <c r="M115" s="241"/>
      <c r="N115" s="242"/>
      <c r="O115" s="242"/>
      <c r="P115" s="242"/>
      <c r="Q115" s="242"/>
      <c r="R115" s="242"/>
      <c r="S115" s="242"/>
      <c r="T115" s="24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4" t="s">
        <v>220</v>
      </c>
      <c r="AU115" s="244" t="s">
        <v>81</v>
      </c>
      <c r="AV115" s="13" t="s">
        <v>79</v>
      </c>
      <c r="AW115" s="13" t="s">
        <v>32</v>
      </c>
      <c r="AX115" s="13" t="s">
        <v>71</v>
      </c>
      <c r="AY115" s="244" t="s">
        <v>209</v>
      </c>
    </row>
    <row r="116" s="2" customFormat="1" ht="16.5" customHeight="1">
      <c r="A116" s="41"/>
      <c r="B116" s="42"/>
      <c r="C116" s="216" t="s">
        <v>236</v>
      </c>
      <c r="D116" s="216" t="s">
        <v>211</v>
      </c>
      <c r="E116" s="217" t="s">
        <v>5149</v>
      </c>
      <c r="F116" s="218" t="s">
        <v>5150</v>
      </c>
      <c r="G116" s="219" t="s">
        <v>731</v>
      </c>
      <c r="H116" s="220">
        <v>2</v>
      </c>
      <c r="I116" s="221"/>
      <c r="J116" s="222">
        <f>ROUND(I116*H116,2)</f>
        <v>0</v>
      </c>
      <c r="K116" s="218" t="s">
        <v>19</v>
      </c>
      <c r="L116" s="47"/>
      <c r="M116" s="223" t="s">
        <v>19</v>
      </c>
      <c r="N116" s="224" t="s">
        <v>42</v>
      </c>
      <c r="O116" s="87"/>
      <c r="P116" s="225">
        <f>O116*H116</f>
        <v>0</v>
      </c>
      <c r="Q116" s="225">
        <v>0</v>
      </c>
      <c r="R116" s="225">
        <f>Q116*H116</f>
        <v>0</v>
      </c>
      <c r="S116" s="225">
        <v>0</v>
      </c>
      <c r="T116" s="226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7" t="s">
        <v>216</v>
      </c>
      <c r="AT116" s="227" t="s">
        <v>211</v>
      </c>
      <c r="AU116" s="227" t="s">
        <v>81</v>
      </c>
      <c r="AY116" s="20" t="s">
        <v>209</v>
      </c>
      <c r="BE116" s="228">
        <f>IF(N116="základní",J116,0)</f>
        <v>0</v>
      </c>
      <c r="BF116" s="228">
        <f>IF(N116="snížená",J116,0)</f>
        <v>0</v>
      </c>
      <c r="BG116" s="228">
        <f>IF(N116="zákl. přenesená",J116,0)</f>
        <v>0</v>
      </c>
      <c r="BH116" s="228">
        <f>IF(N116="sníž. přenesená",J116,0)</f>
        <v>0</v>
      </c>
      <c r="BI116" s="228">
        <f>IF(N116="nulová",J116,0)</f>
        <v>0</v>
      </c>
      <c r="BJ116" s="20" t="s">
        <v>79</v>
      </c>
      <c r="BK116" s="228">
        <f>ROUND(I116*H116,2)</f>
        <v>0</v>
      </c>
      <c r="BL116" s="20" t="s">
        <v>216</v>
      </c>
      <c r="BM116" s="227" t="s">
        <v>5151</v>
      </c>
    </row>
    <row r="117" s="13" customFormat="1">
      <c r="A117" s="13"/>
      <c r="B117" s="234"/>
      <c r="C117" s="235"/>
      <c r="D117" s="236" t="s">
        <v>220</v>
      </c>
      <c r="E117" s="237" t="s">
        <v>19</v>
      </c>
      <c r="F117" s="238" t="s">
        <v>5138</v>
      </c>
      <c r="G117" s="235"/>
      <c r="H117" s="237" t="s">
        <v>19</v>
      </c>
      <c r="I117" s="239"/>
      <c r="J117" s="235"/>
      <c r="K117" s="235"/>
      <c r="L117" s="240"/>
      <c r="M117" s="241"/>
      <c r="N117" s="242"/>
      <c r="O117" s="242"/>
      <c r="P117" s="242"/>
      <c r="Q117" s="242"/>
      <c r="R117" s="242"/>
      <c r="S117" s="242"/>
      <c r="T117" s="24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4" t="s">
        <v>220</v>
      </c>
      <c r="AU117" s="244" t="s">
        <v>81</v>
      </c>
      <c r="AV117" s="13" t="s">
        <v>79</v>
      </c>
      <c r="AW117" s="13" t="s">
        <v>32</v>
      </c>
      <c r="AX117" s="13" t="s">
        <v>71</v>
      </c>
      <c r="AY117" s="244" t="s">
        <v>209</v>
      </c>
    </row>
    <row r="118" s="14" customFormat="1">
      <c r="A118" s="14"/>
      <c r="B118" s="245"/>
      <c r="C118" s="246"/>
      <c r="D118" s="236" t="s">
        <v>220</v>
      </c>
      <c r="E118" s="247" t="s">
        <v>19</v>
      </c>
      <c r="F118" s="248" t="s">
        <v>81</v>
      </c>
      <c r="G118" s="246"/>
      <c r="H118" s="249">
        <v>2</v>
      </c>
      <c r="I118" s="250"/>
      <c r="J118" s="246"/>
      <c r="K118" s="246"/>
      <c r="L118" s="251"/>
      <c r="M118" s="252"/>
      <c r="N118" s="253"/>
      <c r="O118" s="253"/>
      <c r="P118" s="253"/>
      <c r="Q118" s="253"/>
      <c r="R118" s="253"/>
      <c r="S118" s="253"/>
      <c r="T118" s="25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5" t="s">
        <v>220</v>
      </c>
      <c r="AU118" s="255" t="s">
        <v>81</v>
      </c>
      <c r="AV118" s="14" t="s">
        <v>81</v>
      </c>
      <c r="AW118" s="14" t="s">
        <v>32</v>
      </c>
      <c r="AX118" s="14" t="s">
        <v>79</v>
      </c>
      <c r="AY118" s="255" t="s">
        <v>209</v>
      </c>
    </row>
    <row r="119" s="13" customFormat="1">
      <c r="A119" s="13"/>
      <c r="B119" s="234"/>
      <c r="C119" s="235"/>
      <c r="D119" s="236" t="s">
        <v>220</v>
      </c>
      <c r="E119" s="237" t="s">
        <v>19</v>
      </c>
      <c r="F119" s="238" t="s">
        <v>5139</v>
      </c>
      <c r="G119" s="235"/>
      <c r="H119" s="237" t="s">
        <v>19</v>
      </c>
      <c r="I119" s="239"/>
      <c r="J119" s="235"/>
      <c r="K119" s="235"/>
      <c r="L119" s="240"/>
      <c r="M119" s="241"/>
      <c r="N119" s="242"/>
      <c r="O119" s="242"/>
      <c r="P119" s="242"/>
      <c r="Q119" s="242"/>
      <c r="R119" s="242"/>
      <c r="S119" s="242"/>
      <c r="T119" s="24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4" t="s">
        <v>220</v>
      </c>
      <c r="AU119" s="244" t="s">
        <v>81</v>
      </c>
      <c r="AV119" s="13" t="s">
        <v>79</v>
      </c>
      <c r="AW119" s="13" t="s">
        <v>32</v>
      </c>
      <c r="AX119" s="13" t="s">
        <v>71</v>
      </c>
      <c r="AY119" s="244" t="s">
        <v>209</v>
      </c>
    </row>
    <row r="120" s="2" customFormat="1" ht="24.9" customHeight="1">
      <c r="A120" s="41"/>
      <c r="B120" s="42"/>
      <c r="C120" s="216" t="s">
        <v>227</v>
      </c>
      <c r="D120" s="216" t="s">
        <v>211</v>
      </c>
      <c r="E120" s="217" t="s">
        <v>5152</v>
      </c>
      <c r="F120" s="218" t="s">
        <v>5153</v>
      </c>
      <c r="G120" s="219" t="s">
        <v>731</v>
      </c>
      <c r="H120" s="220">
        <v>1</v>
      </c>
      <c r="I120" s="221"/>
      <c r="J120" s="222">
        <f>ROUND(I120*H120,2)</f>
        <v>0</v>
      </c>
      <c r="K120" s="218" t="s">
        <v>19</v>
      </c>
      <c r="L120" s="47"/>
      <c r="M120" s="223" t="s">
        <v>19</v>
      </c>
      <c r="N120" s="224" t="s">
        <v>42</v>
      </c>
      <c r="O120" s="87"/>
      <c r="P120" s="225">
        <f>O120*H120</f>
        <v>0</v>
      </c>
      <c r="Q120" s="225">
        <v>0</v>
      </c>
      <c r="R120" s="225">
        <f>Q120*H120</f>
        <v>0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216</v>
      </c>
      <c r="AT120" s="227" t="s">
        <v>211</v>
      </c>
      <c r="AU120" s="227" t="s">
        <v>81</v>
      </c>
      <c r="AY120" s="20" t="s">
        <v>209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20" t="s">
        <v>79</v>
      </c>
      <c r="BK120" s="228">
        <f>ROUND(I120*H120,2)</f>
        <v>0</v>
      </c>
      <c r="BL120" s="20" t="s">
        <v>216</v>
      </c>
      <c r="BM120" s="227" t="s">
        <v>5154</v>
      </c>
    </row>
    <row r="121" s="13" customFormat="1">
      <c r="A121" s="13"/>
      <c r="B121" s="234"/>
      <c r="C121" s="235"/>
      <c r="D121" s="236" t="s">
        <v>220</v>
      </c>
      <c r="E121" s="237" t="s">
        <v>19</v>
      </c>
      <c r="F121" s="238" t="s">
        <v>5138</v>
      </c>
      <c r="G121" s="235"/>
      <c r="H121" s="237" t="s">
        <v>19</v>
      </c>
      <c r="I121" s="239"/>
      <c r="J121" s="235"/>
      <c r="K121" s="235"/>
      <c r="L121" s="240"/>
      <c r="M121" s="241"/>
      <c r="N121" s="242"/>
      <c r="O121" s="242"/>
      <c r="P121" s="242"/>
      <c r="Q121" s="242"/>
      <c r="R121" s="242"/>
      <c r="S121" s="242"/>
      <c r="T121" s="24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4" t="s">
        <v>220</v>
      </c>
      <c r="AU121" s="244" t="s">
        <v>81</v>
      </c>
      <c r="AV121" s="13" t="s">
        <v>79</v>
      </c>
      <c r="AW121" s="13" t="s">
        <v>32</v>
      </c>
      <c r="AX121" s="13" t="s">
        <v>71</v>
      </c>
      <c r="AY121" s="244" t="s">
        <v>209</v>
      </c>
    </row>
    <row r="122" s="14" customFormat="1">
      <c r="A122" s="14"/>
      <c r="B122" s="245"/>
      <c r="C122" s="246"/>
      <c r="D122" s="236" t="s">
        <v>220</v>
      </c>
      <c r="E122" s="247" t="s">
        <v>19</v>
      </c>
      <c r="F122" s="248" t="s">
        <v>79</v>
      </c>
      <c r="G122" s="246"/>
      <c r="H122" s="249">
        <v>1</v>
      </c>
      <c r="I122" s="250"/>
      <c r="J122" s="246"/>
      <c r="K122" s="246"/>
      <c r="L122" s="251"/>
      <c r="M122" s="252"/>
      <c r="N122" s="253"/>
      <c r="O122" s="253"/>
      <c r="P122" s="253"/>
      <c r="Q122" s="253"/>
      <c r="R122" s="253"/>
      <c r="S122" s="253"/>
      <c r="T122" s="25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5" t="s">
        <v>220</v>
      </c>
      <c r="AU122" s="255" t="s">
        <v>81</v>
      </c>
      <c r="AV122" s="14" t="s">
        <v>81</v>
      </c>
      <c r="AW122" s="14" t="s">
        <v>32</v>
      </c>
      <c r="AX122" s="14" t="s">
        <v>79</v>
      </c>
      <c r="AY122" s="255" t="s">
        <v>209</v>
      </c>
    </row>
    <row r="123" s="2" customFormat="1" ht="16.5" customHeight="1">
      <c r="A123" s="41"/>
      <c r="B123" s="42"/>
      <c r="C123" s="216" t="s">
        <v>245</v>
      </c>
      <c r="D123" s="216" t="s">
        <v>211</v>
      </c>
      <c r="E123" s="217" t="s">
        <v>5155</v>
      </c>
      <c r="F123" s="218" t="s">
        <v>5156</v>
      </c>
      <c r="G123" s="219" t="s">
        <v>731</v>
      </c>
      <c r="H123" s="220">
        <v>1</v>
      </c>
      <c r="I123" s="221"/>
      <c r="J123" s="222">
        <f>ROUND(I123*H123,2)</f>
        <v>0</v>
      </c>
      <c r="K123" s="218" t="s">
        <v>19</v>
      </c>
      <c r="L123" s="47"/>
      <c r="M123" s="223" t="s">
        <v>19</v>
      </c>
      <c r="N123" s="224" t="s">
        <v>42</v>
      </c>
      <c r="O123" s="87"/>
      <c r="P123" s="225">
        <f>O123*H123</f>
        <v>0</v>
      </c>
      <c r="Q123" s="225">
        <v>0</v>
      </c>
      <c r="R123" s="225">
        <f>Q123*H123</f>
        <v>0</v>
      </c>
      <c r="S123" s="225">
        <v>0</v>
      </c>
      <c r="T123" s="226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7" t="s">
        <v>216</v>
      </c>
      <c r="AT123" s="227" t="s">
        <v>211</v>
      </c>
      <c r="AU123" s="227" t="s">
        <v>81</v>
      </c>
      <c r="AY123" s="20" t="s">
        <v>209</v>
      </c>
      <c r="BE123" s="228">
        <f>IF(N123="základní",J123,0)</f>
        <v>0</v>
      </c>
      <c r="BF123" s="228">
        <f>IF(N123="snížená",J123,0)</f>
        <v>0</v>
      </c>
      <c r="BG123" s="228">
        <f>IF(N123="zákl. přenesená",J123,0)</f>
        <v>0</v>
      </c>
      <c r="BH123" s="228">
        <f>IF(N123="sníž. přenesená",J123,0)</f>
        <v>0</v>
      </c>
      <c r="BI123" s="228">
        <f>IF(N123="nulová",J123,0)</f>
        <v>0</v>
      </c>
      <c r="BJ123" s="20" t="s">
        <v>79</v>
      </c>
      <c r="BK123" s="228">
        <f>ROUND(I123*H123,2)</f>
        <v>0</v>
      </c>
      <c r="BL123" s="20" t="s">
        <v>216</v>
      </c>
      <c r="BM123" s="227" t="s">
        <v>5157</v>
      </c>
    </row>
    <row r="124" s="13" customFormat="1">
      <c r="A124" s="13"/>
      <c r="B124" s="234"/>
      <c r="C124" s="235"/>
      <c r="D124" s="236" t="s">
        <v>220</v>
      </c>
      <c r="E124" s="237" t="s">
        <v>19</v>
      </c>
      <c r="F124" s="238" t="s">
        <v>5138</v>
      </c>
      <c r="G124" s="235"/>
      <c r="H124" s="237" t="s">
        <v>19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4" t="s">
        <v>220</v>
      </c>
      <c r="AU124" s="244" t="s">
        <v>81</v>
      </c>
      <c r="AV124" s="13" t="s">
        <v>79</v>
      </c>
      <c r="AW124" s="13" t="s">
        <v>32</v>
      </c>
      <c r="AX124" s="13" t="s">
        <v>71</v>
      </c>
      <c r="AY124" s="244" t="s">
        <v>209</v>
      </c>
    </row>
    <row r="125" s="14" customFormat="1">
      <c r="A125" s="14"/>
      <c r="B125" s="245"/>
      <c r="C125" s="246"/>
      <c r="D125" s="236" t="s">
        <v>220</v>
      </c>
      <c r="E125" s="247" t="s">
        <v>19</v>
      </c>
      <c r="F125" s="248" t="s">
        <v>79</v>
      </c>
      <c r="G125" s="246"/>
      <c r="H125" s="249">
        <v>1</v>
      </c>
      <c r="I125" s="250"/>
      <c r="J125" s="246"/>
      <c r="K125" s="246"/>
      <c r="L125" s="251"/>
      <c r="M125" s="252"/>
      <c r="N125" s="253"/>
      <c r="O125" s="253"/>
      <c r="P125" s="253"/>
      <c r="Q125" s="253"/>
      <c r="R125" s="253"/>
      <c r="S125" s="253"/>
      <c r="T125" s="25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5" t="s">
        <v>220</v>
      </c>
      <c r="AU125" s="255" t="s">
        <v>81</v>
      </c>
      <c r="AV125" s="14" t="s">
        <v>81</v>
      </c>
      <c r="AW125" s="14" t="s">
        <v>32</v>
      </c>
      <c r="AX125" s="14" t="s">
        <v>79</v>
      </c>
      <c r="AY125" s="255" t="s">
        <v>209</v>
      </c>
    </row>
    <row r="126" s="13" customFormat="1">
      <c r="A126" s="13"/>
      <c r="B126" s="234"/>
      <c r="C126" s="235"/>
      <c r="D126" s="236" t="s">
        <v>220</v>
      </c>
      <c r="E126" s="237" t="s">
        <v>19</v>
      </c>
      <c r="F126" s="238" t="s">
        <v>5139</v>
      </c>
      <c r="G126" s="235"/>
      <c r="H126" s="237" t="s">
        <v>19</v>
      </c>
      <c r="I126" s="239"/>
      <c r="J126" s="235"/>
      <c r="K126" s="235"/>
      <c r="L126" s="240"/>
      <c r="M126" s="241"/>
      <c r="N126" s="242"/>
      <c r="O126" s="242"/>
      <c r="P126" s="242"/>
      <c r="Q126" s="242"/>
      <c r="R126" s="242"/>
      <c r="S126" s="242"/>
      <c r="T126" s="24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4" t="s">
        <v>220</v>
      </c>
      <c r="AU126" s="244" t="s">
        <v>81</v>
      </c>
      <c r="AV126" s="13" t="s">
        <v>79</v>
      </c>
      <c r="AW126" s="13" t="s">
        <v>32</v>
      </c>
      <c r="AX126" s="13" t="s">
        <v>71</v>
      </c>
      <c r="AY126" s="244" t="s">
        <v>209</v>
      </c>
    </row>
    <row r="127" s="2" customFormat="1" ht="16.5" customHeight="1">
      <c r="A127" s="41"/>
      <c r="B127" s="42"/>
      <c r="C127" s="216" t="s">
        <v>250</v>
      </c>
      <c r="D127" s="216" t="s">
        <v>211</v>
      </c>
      <c r="E127" s="217" t="s">
        <v>5158</v>
      </c>
      <c r="F127" s="218" t="s">
        <v>5159</v>
      </c>
      <c r="G127" s="219" t="s">
        <v>731</v>
      </c>
      <c r="H127" s="220">
        <v>1</v>
      </c>
      <c r="I127" s="221"/>
      <c r="J127" s="222">
        <f>ROUND(I127*H127,2)</f>
        <v>0</v>
      </c>
      <c r="K127" s="218" t="s">
        <v>19</v>
      </c>
      <c r="L127" s="47"/>
      <c r="M127" s="223" t="s">
        <v>19</v>
      </c>
      <c r="N127" s="224" t="s">
        <v>42</v>
      </c>
      <c r="O127" s="87"/>
      <c r="P127" s="225">
        <f>O127*H127</f>
        <v>0</v>
      </c>
      <c r="Q127" s="225">
        <v>0</v>
      </c>
      <c r="R127" s="225">
        <f>Q127*H127</f>
        <v>0</v>
      </c>
      <c r="S127" s="225">
        <v>0</v>
      </c>
      <c r="T127" s="226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7" t="s">
        <v>216</v>
      </c>
      <c r="AT127" s="227" t="s">
        <v>211</v>
      </c>
      <c r="AU127" s="227" t="s">
        <v>81</v>
      </c>
      <c r="AY127" s="20" t="s">
        <v>209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20" t="s">
        <v>79</v>
      </c>
      <c r="BK127" s="228">
        <f>ROUND(I127*H127,2)</f>
        <v>0</v>
      </c>
      <c r="BL127" s="20" t="s">
        <v>216</v>
      </c>
      <c r="BM127" s="227" t="s">
        <v>5160</v>
      </c>
    </row>
    <row r="128" s="13" customFormat="1">
      <c r="A128" s="13"/>
      <c r="B128" s="234"/>
      <c r="C128" s="235"/>
      <c r="D128" s="236" t="s">
        <v>220</v>
      </c>
      <c r="E128" s="237" t="s">
        <v>19</v>
      </c>
      <c r="F128" s="238" t="s">
        <v>5138</v>
      </c>
      <c r="G128" s="235"/>
      <c r="H128" s="237" t="s">
        <v>19</v>
      </c>
      <c r="I128" s="239"/>
      <c r="J128" s="235"/>
      <c r="K128" s="235"/>
      <c r="L128" s="240"/>
      <c r="M128" s="241"/>
      <c r="N128" s="242"/>
      <c r="O128" s="242"/>
      <c r="P128" s="242"/>
      <c r="Q128" s="242"/>
      <c r="R128" s="242"/>
      <c r="S128" s="242"/>
      <c r="T128" s="24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4" t="s">
        <v>220</v>
      </c>
      <c r="AU128" s="244" t="s">
        <v>81</v>
      </c>
      <c r="AV128" s="13" t="s">
        <v>79</v>
      </c>
      <c r="AW128" s="13" t="s">
        <v>32</v>
      </c>
      <c r="AX128" s="13" t="s">
        <v>71</v>
      </c>
      <c r="AY128" s="244" t="s">
        <v>209</v>
      </c>
    </row>
    <row r="129" s="14" customFormat="1">
      <c r="A129" s="14"/>
      <c r="B129" s="245"/>
      <c r="C129" s="246"/>
      <c r="D129" s="236" t="s">
        <v>220</v>
      </c>
      <c r="E129" s="247" t="s">
        <v>19</v>
      </c>
      <c r="F129" s="248" t="s">
        <v>79</v>
      </c>
      <c r="G129" s="246"/>
      <c r="H129" s="249">
        <v>1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5" t="s">
        <v>220</v>
      </c>
      <c r="AU129" s="255" t="s">
        <v>81</v>
      </c>
      <c r="AV129" s="14" t="s">
        <v>81</v>
      </c>
      <c r="AW129" s="14" t="s">
        <v>32</v>
      </c>
      <c r="AX129" s="14" t="s">
        <v>79</v>
      </c>
      <c r="AY129" s="255" t="s">
        <v>209</v>
      </c>
    </row>
    <row r="130" s="13" customFormat="1">
      <c r="A130" s="13"/>
      <c r="B130" s="234"/>
      <c r="C130" s="235"/>
      <c r="D130" s="236" t="s">
        <v>220</v>
      </c>
      <c r="E130" s="237" t="s">
        <v>19</v>
      </c>
      <c r="F130" s="238" t="s">
        <v>5139</v>
      </c>
      <c r="G130" s="235"/>
      <c r="H130" s="237" t="s">
        <v>19</v>
      </c>
      <c r="I130" s="239"/>
      <c r="J130" s="235"/>
      <c r="K130" s="235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220</v>
      </c>
      <c r="AU130" s="244" t="s">
        <v>81</v>
      </c>
      <c r="AV130" s="13" t="s">
        <v>79</v>
      </c>
      <c r="AW130" s="13" t="s">
        <v>32</v>
      </c>
      <c r="AX130" s="13" t="s">
        <v>71</v>
      </c>
      <c r="AY130" s="244" t="s">
        <v>209</v>
      </c>
    </row>
    <row r="131" s="2" customFormat="1" ht="16.5" customHeight="1">
      <c r="A131" s="41"/>
      <c r="B131" s="42"/>
      <c r="C131" s="216" t="s">
        <v>255</v>
      </c>
      <c r="D131" s="216" t="s">
        <v>211</v>
      </c>
      <c r="E131" s="217" t="s">
        <v>5161</v>
      </c>
      <c r="F131" s="218" t="s">
        <v>5162</v>
      </c>
      <c r="G131" s="219" t="s">
        <v>731</v>
      </c>
      <c r="H131" s="220">
        <v>1</v>
      </c>
      <c r="I131" s="221"/>
      <c r="J131" s="222">
        <f>ROUND(I131*H131,2)</f>
        <v>0</v>
      </c>
      <c r="K131" s="218" t="s">
        <v>19</v>
      </c>
      <c r="L131" s="47"/>
      <c r="M131" s="223" t="s">
        <v>19</v>
      </c>
      <c r="N131" s="224" t="s">
        <v>42</v>
      </c>
      <c r="O131" s="87"/>
      <c r="P131" s="225">
        <f>O131*H131</f>
        <v>0</v>
      </c>
      <c r="Q131" s="225">
        <v>0</v>
      </c>
      <c r="R131" s="225">
        <f>Q131*H131</f>
        <v>0</v>
      </c>
      <c r="S131" s="225">
        <v>0</v>
      </c>
      <c r="T131" s="226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7" t="s">
        <v>216</v>
      </c>
      <c r="AT131" s="227" t="s">
        <v>211</v>
      </c>
      <c r="AU131" s="227" t="s">
        <v>81</v>
      </c>
      <c r="AY131" s="20" t="s">
        <v>209</v>
      </c>
      <c r="BE131" s="228">
        <f>IF(N131="základní",J131,0)</f>
        <v>0</v>
      </c>
      <c r="BF131" s="228">
        <f>IF(N131="snížená",J131,0)</f>
        <v>0</v>
      </c>
      <c r="BG131" s="228">
        <f>IF(N131="zákl. přenesená",J131,0)</f>
        <v>0</v>
      </c>
      <c r="BH131" s="228">
        <f>IF(N131="sníž. přenesená",J131,0)</f>
        <v>0</v>
      </c>
      <c r="BI131" s="228">
        <f>IF(N131="nulová",J131,0)</f>
        <v>0</v>
      </c>
      <c r="BJ131" s="20" t="s">
        <v>79</v>
      </c>
      <c r="BK131" s="228">
        <f>ROUND(I131*H131,2)</f>
        <v>0</v>
      </c>
      <c r="BL131" s="20" t="s">
        <v>216</v>
      </c>
      <c r="BM131" s="227" t="s">
        <v>5163</v>
      </c>
    </row>
    <row r="132" s="13" customFormat="1">
      <c r="A132" s="13"/>
      <c r="B132" s="234"/>
      <c r="C132" s="235"/>
      <c r="D132" s="236" t="s">
        <v>220</v>
      </c>
      <c r="E132" s="237" t="s">
        <v>19</v>
      </c>
      <c r="F132" s="238" t="s">
        <v>5138</v>
      </c>
      <c r="G132" s="235"/>
      <c r="H132" s="237" t="s">
        <v>19</v>
      </c>
      <c r="I132" s="239"/>
      <c r="J132" s="235"/>
      <c r="K132" s="235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220</v>
      </c>
      <c r="AU132" s="244" t="s">
        <v>81</v>
      </c>
      <c r="AV132" s="13" t="s">
        <v>79</v>
      </c>
      <c r="AW132" s="13" t="s">
        <v>32</v>
      </c>
      <c r="AX132" s="13" t="s">
        <v>71</v>
      </c>
      <c r="AY132" s="244" t="s">
        <v>209</v>
      </c>
    </row>
    <row r="133" s="14" customFormat="1">
      <c r="A133" s="14"/>
      <c r="B133" s="245"/>
      <c r="C133" s="246"/>
      <c r="D133" s="236" t="s">
        <v>220</v>
      </c>
      <c r="E133" s="247" t="s">
        <v>19</v>
      </c>
      <c r="F133" s="248" t="s">
        <v>79</v>
      </c>
      <c r="G133" s="246"/>
      <c r="H133" s="249">
        <v>1</v>
      </c>
      <c r="I133" s="250"/>
      <c r="J133" s="246"/>
      <c r="K133" s="246"/>
      <c r="L133" s="251"/>
      <c r="M133" s="252"/>
      <c r="N133" s="253"/>
      <c r="O133" s="253"/>
      <c r="P133" s="253"/>
      <c r="Q133" s="253"/>
      <c r="R133" s="253"/>
      <c r="S133" s="253"/>
      <c r="T133" s="25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5" t="s">
        <v>220</v>
      </c>
      <c r="AU133" s="255" t="s">
        <v>81</v>
      </c>
      <c r="AV133" s="14" t="s">
        <v>81</v>
      </c>
      <c r="AW133" s="14" t="s">
        <v>32</v>
      </c>
      <c r="AX133" s="14" t="s">
        <v>79</v>
      </c>
      <c r="AY133" s="255" t="s">
        <v>209</v>
      </c>
    </row>
    <row r="134" s="2" customFormat="1" ht="16.5" customHeight="1">
      <c r="A134" s="41"/>
      <c r="B134" s="42"/>
      <c r="C134" s="216" t="s">
        <v>263</v>
      </c>
      <c r="D134" s="216" t="s">
        <v>211</v>
      </c>
      <c r="E134" s="217" t="s">
        <v>5164</v>
      </c>
      <c r="F134" s="218" t="s">
        <v>5165</v>
      </c>
      <c r="G134" s="219" t="s">
        <v>731</v>
      </c>
      <c r="H134" s="220">
        <v>1</v>
      </c>
      <c r="I134" s="221"/>
      <c r="J134" s="222">
        <f>ROUND(I134*H134,2)</f>
        <v>0</v>
      </c>
      <c r="K134" s="218" t="s">
        <v>19</v>
      </c>
      <c r="L134" s="47"/>
      <c r="M134" s="223" t="s">
        <v>19</v>
      </c>
      <c r="N134" s="224" t="s">
        <v>42</v>
      </c>
      <c r="O134" s="87"/>
      <c r="P134" s="225">
        <f>O134*H134</f>
        <v>0</v>
      </c>
      <c r="Q134" s="225">
        <v>0</v>
      </c>
      <c r="R134" s="225">
        <f>Q134*H134</f>
        <v>0</v>
      </c>
      <c r="S134" s="225">
        <v>0</v>
      </c>
      <c r="T134" s="226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7" t="s">
        <v>216</v>
      </c>
      <c r="AT134" s="227" t="s">
        <v>211</v>
      </c>
      <c r="AU134" s="227" t="s">
        <v>81</v>
      </c>
      <c r="AY134" s="20" t="s">
        <v>209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20" t="s">
        <v>79</v>
      </c>
      <c r="BK134" s="228">
        <f>ROUND(I134*H134,2)</f>
        <v>0</v>
      </c>
      <c r="BL134" s="20" t="s">
        <v>216</v>
      </c>
      <c r="BM134" s="227" t="s">
        <v>5166</v>
      </c>
    </row>
    <row r="135" s="13" customFormat="1">
      <c r="A135" s="13"/>
      <c r="B135" s="234"/>
      <c r="C135" s="235"/>
      <c r="D135" s="236" t="s">
        <v>220</v>
      </c>
      <c r="E135" s="237" t="s">
        <v>19</v>
      </c>
      <c r="F135" s="238" t="s">
        <v>5138</v>
      </c>
      <c r="G135" s="235"/>
      <c r="H135" s="237" t="s">
        <v>19</v>
      </c>
      <c r="I135" s="239"/>
      <c r="J135" s="235"/>
      <c r="K135" s="235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220</v>
      </c>
      <c r="AU135" s="244" t="s">
        <v>81</v>
      </c>
      <c r="AV135" s="13" t="s">
        <v>79</v>
      </c>
      <c r="AW135" s="13" t="s">
        <v>32</v>
      </c>
      <c r="AX135" s="13" t="s">
        <v>71</v>
      </c>
      <c r="AY135" s="244" t="s">
        <v>209</v>
      </c>
    </row>
    <row r="136" s="14" customFormat="1">
      <c r="A136" s="14"/>
      <c r="B136" s="245"/>
      <c r="C136" s="246"/>
      <c r="D136" s="236" t="s">
        <v>220</v>
      </c>
      <c r="E136" s="247" t="s">
        <v>19</v>
      </c>
      <c r="F136" s="248" t="s">
        <v>79</v>
      </c>
      <c r="G136" s="246"/>
      <c r="H136" s="249">
        <v>1</v>
      </c>
      <c r="I136" s="250"/>
      <c r="J136" s="246"/>
      <c r="K136" s="246"/>
      <c r="L136" s="251"/>
      <c r="M136" s="252"/>
      <c r="N136" s="253"/>
      <c r="O136" s="253"/>
      <c r="P136" s="253"/>
      <c r="Q136" s="253"/>
      <c r="R136" s="253"/>
      <c r="S136" s="253"/>
      <c r="T136" s="25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5" t="s">
        <v>220</v>
      </c>
      <c r="AU136" s="255" t="s">
        <v>81</v>
      </c>
      <c r="AV136" s="14" t="s">
        <v>81</v>
      </c>
      <c r="AW136" s="14" t="s">
        <v>32</v>
      </c>
      <c r="AX136" s="14" t="s">
        <v>79</v>
      </c>
      <c r="AY136" s="255" t="s">
        <v>209</v>
      </c>
    </row>
    <row r="137" s="13" customFormat="1">
      <c r="A137" s="13"/>
      <c r="B137" s="234"/>
      <c r="C137" s="235"/>
      <c r="D137" s="236" t="s">
        <v>220</v>
      </c>
      <c r="E137" s="237" t="s">
        <v>19</v>
      </c>
      <c r="F137" s="238" t="s">
        <v>5139</v>
      </c>
      <c r="G137" s="235"/>
      <c r="H137" s="237" t="s">
        <v>19</v>
      </c>
      <c r="I137" s="239"/>
      <c r="J137" s="235"/>
      <c r="K137" s="235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220</v>
      </c>
      <c r="AU137" s="244" t="s">
        <v>81</v>
      </c>
      <c r="AV137" s="13" t="s">
        <v>79</v>
      </c>
      <c r="AW137" s="13" t="s">
        <v>32</v>
      </c>
      <c r="AX137" s="13" t="s">
        <v>71</v>
      </c>
      <c r="AY137" s="244" t="s">
        <v>209</v>
      </c>
    </row>
    <row r="138" s="2" customFormat="1" ht="16.5" customHeight="1">
      <c r="A138" s="41"/>
      <c r="B138" s="42"/>
      <c r="C138" s="216" t="s">
        <v>272</v>
      </c>
      <c r="D138" s="216" t="s">
        <v>211</v>
      </c>
      <c r="E138" s="217" t="s">
        <v>5167</v>
      </c>
      <c r="F138" s="218" t="s">
        <v>5168</v>
      </c>
      <c r="G138" s="219" t="s">
        <v>731</v>
      </c>
      <c r="H138" s="220">
        <v>1</v>
      </c>
      <c r="I138" s="221"/>
      <c r="J138" s="222">
        <f>ROUND(I138*H138,2)</f>
        <v>0</v>
      </c>
      <c r="K138" s="218" t="s">
        <v>19</v>
      </c>
      <c r="L138" s="47"/>
      <c r="M138" s="223" t="s">
        <v>19</v>
      </c>
      <c r="N138" s="224" t="s">
        <v>42</v>
      </c>
      <c r="O138" s="87"/>
      <c r="P138" s="225">
        <f>O138*H138</f>
        <v>0</v>
      </c>
      <c r="Q138" s="225">
        <v>0</v>
      </c>
      <c r="R138" s="225">
        <f>Q138*H138</f>
        <v>0</v>
      </c>
      <c r="S138" s="225">
        <v>0</v>
      </c>
      <c r="T138" s="226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7" t="s">
        <v>216</v>
      </c>
      <c r="AT138" s="227" t="s">
        <v>211</v>
      </c>
      <c r="AU138" s="227" t="s">
        <v>81</v>
      </c>
      <c r="AY138" s="20" t="s">
        <v>209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20" t="s">
        <v>79</v>
      </c>
      <c r="BK138" s="228">
        <f>ROUND(I138*H138,2)</f>
        <v>0</v>
      </c>
      <c r="BL138" s="20" t="s">
        <v>216</v>
      </c>
      <c r="BM138" s="227" t="s">
        <v>5169</v>
      </c>
    </row>
    <row r="139" s="13" customFormat="1">
      <c r="A139" s="13"/>
      <c r="B139" s="234"/>
      <c r="C139" s="235"/>
      <c r="D139" s="236" t="s">
        <v>220</v>
      </c>
      <c r="E139" s="237" t="s">
        <v>19</v>
      </c>
      <c r="F139" s="238" t="s">
        <v>5138</v>
      </c>
      <c r="G139" s="235"/>
      <c r="H139" s="237" t="s">
        <v>19</v>
      </c>
      <c r="I139" s="239"/>
      <c r="J139" s="235"/>
      <c r="K139" s="235"/>
      <c r="L139" s="240"/>
      <c r="M139" s="241"/>
      <c r="N139" s="242"/>
      <c r="O139" s="242"/>
      <c r="P139" s="242"/>
      <c r="Q139" s="242"/>
      <c r="R139" s="242"/>
      <c r="S139" s="242"/>
      <c r="T139" s="24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4" t="s">
        <v>220</v>
      </c>
      <c r="AU139" s="244" t="s">
        <v>81</v>
      </c>
      <c r="AV139" s="13" t="s">
        <v>79</v>
      </c>
      <c r="AW139" s="13" t="s">
        <v>32</v>
      </c>
      <c r="AX139" s="13" t="s">
        <v>71</v>
      </c>
      <c r="AY139" s="244" t="s">
        <v>209</v>
      </c>
    </row>
    <row r="140" s="14" customFormat="1">
      <c r="A140" s="14"/>
      <c r="B140" s="245"/>
      <c r="C140" s="246"/>
      <c r="D140" s="236" t="s">
        <v>220</v>
      </c>
      <c r="E140" s="247" t="s">
        <v>19</v>
      </c>
      <c r="F140" s="248" t="s">
        <v>79</v>
      </c>
      <c r="G140" s="246"/>
      <c r="H140" s="249">
        <v>1</v>
      </c>
      <c r="I140" s="250"/>
      <c r="J140" s="246"/>
      <c r="K140" s="246"/>
      <c r="L140" s="251"/>
      <c r="M140" s="252"/>
      <c r="N140" s="253"/>
      <c r="O140" s="253"/>
      <c r="P140" s="253"/>
      <c r="Q140" s="253"/>
      <c r="R140" s="253"/>
      <c r="S140" s="253"/>
      <c r="T140" s="25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5" t="s">
        <v>220</v>
      </c>
      <c r="AU140" s="255" t="s">
        <v>81</v>
      </c>
      <c r="AV140" s="14" t="s">
        <v>81</v>
      </c>
      <c r="AW140" s="14" t="s">
        <v>32</v>
      </c>
      <c r="AX140" s="14" t="s">
        <v>79</v>
      </c>
      <c r="AY140" s="255" t="s">
        <v>209</v>
      </c>
    </row>
    <row r="141" s="13" customFormat="1">
      <c r="A141" s="13"/>
      <c r="B141" s="234"/>
      <c r="C141" s="235"/>
      <c r="D141" s="236" t="s">
        <v>220</v>
      </c>
      <c r="E141" s="237" t="s">
        <v>19</v>
      </c>
      <c r="F141" s="238" t="s">
        <v>5170</v>
      </c>
      <c r="G141" s="235"/>
      <c r="H141" s="237" t="s">
        <v>19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220</v>
      </c>
      <c r="AU141" s="244" t="s">
        <v>81</v>
      </c>
      <c r="AV141" s="13" t="s">
        <v>79</v>
      </c>
      <c r="AW141" s="13" t="s">
        <v>32</v>
      </c>
      <c r="AX141" s="13" t="s">
        <v>71</v>
      </c>
      <c r="AY141" s="244" t="s">
        <v>209</v>
      </c>
    </row>
    <row r="142" s="13" customFormat="1">
      <c r="A142" s="13"/>
      <c r="B142" s="234"/>
      <c r="C142" s="235"/>
      <c r="D142" s="236" t="s">
        <v>220</v>
      </c>
      <c r="E142" s="237" t="s">
        <v>19</v>
      </c>
      <c r="F142" s="238" t="s">
        <v>5171</v>
      </c>
      <c r="G142" s="235"/>
      <c r="H142" s="237" t="s">
        <v>19</v>
      </c>
      <c r="I142" s="239"/>
      <c r="J142" s="235"/>
      <c r="K142" s="235"/>
      <c r="L142" s="240"/>
      <c r="M142" s="241"/>
      <c r="N142" s="242"/>
      <c r="O142" s="242"/>
      <c r="P142" s="242"/>
      <c r="Q142" s="242"/>
      <c r="R142" s="242"/>
      <c r="S142" s="242"/>
      <c r="T142" s="24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4" t="s">
        <v>220</v>
      </c>
      <c r="AU142" s="244" t="s">
        <v>81</v>
      </c>
      <c r="AV142" s="13" t="s">
        <v>79</v>
      </c>
      <c r="AW142" s="13" t="s">
        <v>32</v>
      </c>
      <c r="AX142" s="13" t="s">
        <v>71</v>
      </c>
      <c r="AY142" s="244" t="s">
        <v>209</v>
      </c>
    </row>
    <row r="143" s="13" customFormat="1">
      <c r="A143" s="13"/>
      <c r="B143" s="234"/>
      <c r="C143" s="235"/>
      <c r="D143" s="236" t="s">
        <v>220</v>
      </c>
      <c r="E143" s="237" t="s">
        <v>19</v>
      </c>
      <c r="F143" s="238" t="s">
        <v>5172</v>
      </c>
      <c r="G143" s="235"/>
      <c r="H143" s="237" t="s">
        <v>19</v>
      </c>
      <c r="I143" s="239"/>
      <c r="J143" s="235"/>
      <c r="K143" s="235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220</v>
      </c>
      <c r="AU143" s="244" t="s">
        <v>81</v>
      </c>
      <c r="AV143" s="13" t="s">
        <v>79</v>
      </c>
      <c r="AW143" s="13" t="s">
        <v>32</v>
      </c>
      <c r="AX143" s="13" t="s">
        <v>71</v>
      </c>
      <c r="AY143" s="244" t="s">
        <v>209</v>
      </c>
    </row>
    <row r="144" s="2" customFormat="1" ht="21.75" customHeight="1">
      <c r="A144" s="41"/>
      <c r="B144" s="42"/>
      <c r="C144" s="216" t="s">
        <v>8</v>
      </c>
      <c r="D144" s="216" t="s">
        <v>211</v>
      </c>
      <c r="E144" s="217" t="s">
        <v>5173</v>
      </c>
      <c r="F144" s="218" t="s">
        <v>5174</v>
      </c>
      <c r="G144" s="219" t="s">
        <v>5175</v>
      </c>
      <c r="H144" s="220">
        <v>4</v>
      </c>
      <c r="I144" s="221"/>
      <c r="J144" s="222">
        <f>ROUND(I144*H144,2)</f>
        <v>0</v>
      </c>
      <c r="K144" s="218" t="s">
        <v>19</v>
      </c>
      <c r="L144" s="47"/>
      <c r="M144" s="223" t="s">
        <v>19</v>
      </c>
      <c r="N144" s="224" t="s">
        <v>42</v>
      </c>
      <c r="O144" s="87"/>
      <c r="P144" s="225">
        <f>O144*H144</f>
        <v>0</v>
      </c>
      <c r="Q144" s="225">
        <v>0</v>
      </c>
      <c r="R144" s="225">
        <f>Q144*H144</f>
        <v>0</v>
      </c>
      <c r="S144" s="225">
        <v>0</v>
      </c>
      <c r="T144" s="226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7" t="s">
        <v>216</v>
      </c>
      <c r="AT144" s="227" t="s">
        <v>211</v>
      </c>
      <c r="AU144" s="227" t="s">
        <v>81</v>
      </c>
      <c r="AY144" s="20" t="s">
        <v>209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20" t="s">
        <v>79</v>
      </c>
      <c r="BK144" s="228">
        <f>ROUND(I144*H144,2)</f>
        <v>0</v>
      </c>
      <c r="BL144" s="20" t="s">
        <v>216</v>
      </c>
      <c r="BM144" s="227" t="s">
        <v>5176</v>
      </c>
    </row>
    <row r="145" s="13" customFormat="1">
      <c r="A145" s="13"/>
      <c r="B145" s="234"/>
      <c r="C145" s="235"/>
      <c r="D145" s="236" t="s">
        <v>220</v>
      </c>
      <c r="E145" s="237" t="s">
        <v>19</v>
      </c>
      <c r="F145" s="238" t="s">
        <v>5138</v>
      </c>
      <c r="G145" s="235"/>
      <c r="H145" s="237" t="s">
        <v>19</v>
      </c>
      <c r="I145" s="239"/>
      <c r="J145" s="235"/>
      <c r="K145" s="235"/>
      <c r="L145" s="240"/>
      <c r="M145" s="241"/>
      <c r="N145" s="242"/>
      <c r="O145" s="242"/>
      <c r="P145" s="242"/>
      <c r="Q145" s="242"/>
      <c r="R145" s="242"/>
      <c r="S145" s="242"/>
      <c r="T145" s="24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4" t="s">
        <v>220</v>
      </c>
      <c r="AU145" s="244" t="s">
        <v>81</v>
      </c>
      <c r="AV145" s="13" t="s">
        <v>79</v>
      </c>
      <c r="AW145" s="13" t="s">
        <v>32</v>
      </c>
      <c r="AX145" s="13" t="s">
        <v>71</v>
      </c>
      <c r="AY145" s="244" t="s">
        <v>209</v>
      </c>
    </row>
    <row r="146" s="14" customFormat="1">
      <c r="A146" s="14"/>
      <c r="B146" s="245"/>
      <c r="C146" s="246"/>
      <c r="D146" s="236" t="s">
        <v>220</v>
      </c>
      <c r="E146" s="247" t="s">
        <v>19</v>
      </c>
      <c r="F146" s="248" t="s">
        <v>216</v>
      </c>
      <c r="G146" s="246"/>
      <c r="H146" s="249">
        <v>4</v>
      </c>
      <c r="I146" s="250"/>
      <c r="J146" s="246"/>
      <c r="K146" s="246"/>
      <c r="L146" s="251"/>
      <c r="M146" s="252"/>
      <c r="N146" s="253"/>
      <c r="O146" s="253"/>
      <c r="P146" s="253"/>
      <c r="Q146" s="253"/>
      <c r="R146" s="253"/>
      <c r="S146" s="253"/>
      <c r="T146" s="25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5" t="s">
        <v>220</v>
      </c>
      <c r="AU146" s="255" t="s">
        <v>81</v>
      </c>
      <c r="AV146" s="14" t="s">
        <v>81</v>
      </c>
      <c r="AW146" s="14" t="s">
        <v>32</v>
      </c>
      <c r="AX146" s="14" t="s">
        <v>79</v>
      </c>
      <c r="AY146" s="255" t="s">
        <v>209</v>
      </c>
    </row>
    <row r="147" s="13" customFormat="1">
      <c r="A147" s="13"/>
      <c r="B147" s="234"/>
      <c r="C147" s="235"/>
      <c r="D147" s="236" t="s">
        <v>220</v>
      </c>
      <c r="E147" s="237" t="s">
        <v>19</v>
      </c>
      <c r="F147" s="238" t="s">
        <v>5139</v>
      </c>
      <c r="G147" s="235"/>
      <c r="H147" s="237" t="s">
        <v>19</v>
      </c>
      <c r="I147" s="239"/>
      <c r="J147" s="235"/>
      <c r="K147" s="235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220</v>
      </c>
      <c r="AU147" s="244" t="s">
        <v>81</v>
      </c>
      <c r="AV147" s="13" t="s">
        <v>79</v>
      </c>
      <c r="AW147" s="13" t="s">
        <v>32</v>
      </c>
      <c r="AX147" s="13" t="s">
        <v>71</v>
      </c>
      <c r="AY147" s="244" t="s">
        <v>209</v>
      </c>
    </row>
    <row r="148" s="2" customFormat="1" ht="16.5" customHeight="1">
      <c r="A148" s="41"/>
      <c r="B148" s="42"/>
      <c r="C148" s="216" t="s">
        <v>284</v>
      </c>
      <c r="D148" s="216" t="s">
        <v>211</v>
      </c>
      <c r="E148" s="217" t="s">
        <v>5177</v>
      </c>
      <c r="F148" s="218" t="s">
        <v>5178</v>
      </c>
      <c r="G148" s="219" t="s">
        <v>731</v>
      </c>
      <c r="H148" s="220">
        <v>2</v>
      </c>
      <c r="I148" s="221"/>
      <c r="J148" s="222">
        <f>ROUND(I148*H148,2)</f>
        <v>0</v>
      </c>
      <c r="K148" s="218" t="s">
        <v>19</v>
      </c>
      <c r="L148" s="47"/>
      <c r="M148" s="223" t="s">
        <v>19</v>
      </c>
      <c r="N148" s="224" t="s">
        <v>42</v>
      </c>
      <c r="O148" s="87"/>
      <c r="P148" s="225">
        <f>O148*H148</f>
        <v>0</v>
      </c>
      <c r="Q148" s="225">
        <v>0</v>
      </c>
      <c r="R148" s="225">
        <f>Q148*H148</f>
        <v>0</v>
      </c>
      <c r="S148" s="225">
        <v>0</v>
      </c>
      <c r="T148" s="226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7" t="s">
        <v>216</v>
      </c>
      <c r="AT148" s="227" t="s">
        <v>211</v>
      </c>
      <c r="AU148" s="227" t="s">
        <v>81</v>
      </c>
      <c r="AY148" s="20" t="s">
        <v>209</v>
      </c>
      <c r="BE148" s="228">
        <f>IF(N148="základní",J148,0)</f>
        <v>0</v>
      </c>
      <c r="BF148" s="228">
        <f>IF(N148="snížená",J148,0)</f>
        <v>0</v>
      </c>
      <c r="BG148" s="228">
        <f>IF(N148="zákl. přenesená",J148,0)</f>
        <v>0</v>
      </c>
      <c r="BH148" s="228">
        <f>IF(N148="sníž. přenesená",J148,0)</f>
        <v>0</v>
      </c>
      <c r="BI148" s="228">
        <f>IF(N148="nulová",J148,0)</f>
        <v>0</v>
      </c>
      <c r="BJ148" s="20" t="s">
        <v>79</v>
      </c>
      <c r="BK148" s="228">
        <f>ROUND(I148*H148,2)</f>
        <v>0</v>
      </c>
      <c r="BL148" s="20" t="s">
        <v>216</v>
      </c>
      <c r="BM148" s="227" t="s">
        <v>5179</v>
      </c>
    </row>
    <row r="149" s="13" customFormat="1">
      <c r="A149" s="13"/>
      <c r="B149" s="234"/>
      <c r="C149" s="235"/>
      <c r="D149" s="236" t="s">
        <v>220</v>
      </c>
      <c r="E149" s="237" t="s">
        <v>19</v>
      </c>
      <c r="F149" s="238" t="s">
        <v>5138</v>
      </c>
      <c r="G149" s="235"/>
      <c r="H149" s="237" t="s">
        <v>19</v>
      </c>
      <c r="I149" s="239"/>
      <c r="J149" s="235"/>
      <c r="K149" s="235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220</v>
      </c>
      <c r="AU149" s="244" t="s">
        <v>81</v>
      </c>
      <c r="AV149" s="13" t="s">
        <v>79</v>
      </c>
      <c r="AW149" s="13" t="s">
        <v>32</v>
      </c>
      <c r="AX149" s="13" t="s">
        <v>71</v>
      </c>
      <c r="AY149" s="244" t="s">
        <v>209</v>
      </c>
    </row>
    <row r="150" s="14" customFormat="1">
      <c r="A150" s="14"/>
      <c r="B150" s="245"/>
      <c r="C150" s="246"/>
      <c r="D150" s="236" t="s">
        <v>220</v>
      </c>
      <c r="E150" s="247" t="s">
        <v>19</v>
      </c>
      <c r="F150" s="248" t="s">
        <v>81</v>
      </c>
      <c r="G150" s="246"/>
      <c r="H150" s="249">
        <v>2</v>
      </c>
      <c r="I150" s="250"/>
      <c r="J150" s="246"/>
      <c r="K150" s="246"/>
      <c r="L150" s="251"/>
      <c r="M150" s="252"/>
      <c r="N150" s="253"/>
      <c r="O150" s="253"/>
      <c r="P150" s="253"/>
      <c r="Q150" s="253"/>
      <c r="R150" s="253"/>
      <c r="S150" s="253"/>
      <c r="T150" s="25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5" t="s">
        <v>220</v>
      </c>
      <c r="AU150" s="255" t="s">
        <v>81</v>
      </c>
      <c r="AV150" s="14" t="s">
        <v>81</v>
      </c>
      <c r="AW150" s="14" t="s">
        <v>32</v>
      </c>
      <c r="AX150" s="14" t="s">
        <v>79</v>
      </c>
      <c r="AY150" s="255" t="s">
        <v>209</v>
      </c>
    </row>
    <row r="151" s="13" customFormat="1">
      <c r="A151" s="13"/>
      <c r="B151" s="234"/>
      <c r="C151" s="235"/>
      <c r="D151" s="236" t="s">
        <v>220</v>
      </c>
      <c r="E151" s="237" t="s">
        <v>19</v>
      </c>
      <c r="F151" s="238" t="s">
        <v>5139</v>
      </c>
      <c r="G151" s="235"/>
      <c r="H151" s="237" t="s">
        <v>19</v>
      </c>
      <c r="I151" s="239"/>
      <c r="J151" s="235"/>
      <c r="K151" s="235"/>
      <c r="L151" s="240"/>
      <c r="M151" s="241"/>
      <c r="N151" s="242"/>
      <c r="O151" s="242"/>
      <c r="P151" s="242"/>
      <c r="Q151" s="242"/>
      <c r="R151" s="242"/>
      <c r="S151" s="242"/>
      <c r="T151" s="24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4" t="s">
        <v>220</v>
      </c>
      <c r="AU151" s="244" t="s">
        <v>81</v>
      </c>
      <c r="AV151" s="13" t="s">
        <v>79</v>
      </c>
      <c r="AW151" s="13" t="s">
        <v>32</v>
      </c>
      <c r="AX151" s="13" t="s">
        <v>71</v>
      </c>
      <c r="AY151" s="244" t="s">
        <v>209</v>
      </c>
    </row>
    <row r="152" s="2" customFormat="1" ht="16.5" customHeight="1">
      <c r="A152" s="41"/>
      <c r="B152" s="42"/>
      <c r="C152" s="216" t="s">
        <v>290</v>
      </c>
      <c r="D152" s="216" t="s">
        <v>211</v>
      </c>
      <c r="E152" s="217" t="s">
        <v>5180</v>
      </c>
      <c r="F152" s="218" t="s">
        <v>5181</v>
      </c>
      <c r="G152" s="219" t="s">
        <v>731</v>
      </c>
      <c r="H152" s="220">
        <v>1</v>
      </c>
      <c r="I152" s="221"/>
      <c r="J152" s="222">
        <f>ROUND(I152*H152,2)</f>
        <v>0</v>
      </c>
      <c r="K152" s="218" t="s">
        <v>19</v>
      </c>
      <c r="L152" s="47"/>
      <c r="M152" s="223" t="s">
        <v>19</v>
      </c>
      <c r="N152" s="224" t="s">
        <v>42</v>
      </c>
      <c r="O152" s="87"/>
      <c r="P152" s="225">
        <f>O152*H152</f>
        <v>0</v>
      </c>
      <c r="Q152" s="225">
        <v>0</v>
      </c>
      <c r="R152" s="225">
        <f>Q152*H152</f>
        <v>0</v>
      </c>
      <c r="S152" s="225">
        <v>0</v>
      </c>
      <c r="T152" s="226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7" t="s">
        <v>216</v>
      </c>
      <c r="AT152" s="227" t="s">
        <v>211</v>
      </c>
      <c r="AU152" s="227" t="s">
        <v>81</v>
      </c>
      <c r="AY152" s="20" t="s">
        <v>209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20" t="s">
        <v>79</v>
      </c>
      <c r="BK152" s="228">
        <f>ROUND(I152*H152,2)</f>
        <v>0</v>
      </c>
      <c r="BL152" s="20" t="s">
        <v>216</v>
      </c>
      <c r="BM152" s="227" t="s">
        <v>5182</v>
      </c>
    </row>
    <row r="153" s="13" customFormat="1">
      <c r="A153" s="13"/>
      <c r="B153" s="234"/>
      <c r="C153" s="235"/>
      <c r="D153" s="236" t="s">
        <v>220</v>
      </c>
      <c r="E153" s="237" t="s">
        <v>19</v>
      </c>
      <c r="F153" s="238" t="s">
        <v>5138</v>
      </c>
      <c r="G153" s="235"/>
      <c r="H153" s="237" t="s">
        <v>19</v>
      </c>
      <c r="I153" s="239"/>
      <c r="J153" s="235"/>
      <c r="K153" s="235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220</v>
      </c>
      <c r="AU153" s="244" t="s">
        <v>81</v>
      </c>
      <c r="AV153" s="13" t="s">
        <v>79</v>
      </c>
      <c r="AW153" s="13" t="s">
        <v>32</v>
      </c>
      <c r="AX153" s="13" t="s">
        <v>71</v>
      </c>
      <c r="AY153" s="244" t="s">
        <v>209</v>
      </c>
    </row>
    <row r="154" s="14" customFormat="1">
      <c r="A154" s="14"/>
      <c r="B154" s="245"/>
      <c r="C154" s="246"/>
      <c r="D154" s="236" t="s">
        <v>220</v>
      </c>
      <c r="E154" s="247" t="s">
        <v>19</v>
      </c>
      <c r="F154" s="248" t="s">
        <v>79</v>
      </c>
      <c r="G154" s="246"/>
      <c r="H154" s="249">
        <v>1</v>
      </c>
      <c r="I154" s="250"/>
      <c r="J154" s="246"/>
      <c r="K154" s="246"/>
      <c r="L154" s="251"/>
      <c r="M154" s="252"/>
      <c r="N154" s="253"/>
      <c r="O154" s="253"/>
      <c r="P154" s="253"/>
      <c r="Q154" s="253"/>
      <c r="R154" s="253"/>
      <c r="S154" s="253"/>
      <c r="T154" s="25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5" t="s">
        <v>220</v>
      </c>
      <c r="AU154" s="255" t="s">
        <v>81</v>
      </c>
      <c r="AV154" s="14" t="s">
        <v>81</v>
      </c>
      <c r="AW154" s="14" t="s">
        <v>32</v>
      </c>
      <c r="AX154" s="14" t="s">
        <v>79</v>
      </c>
      <c r="AY154" s="255" t="s">
        <v>209</v>
      </c>
    </row>
    <row r="155" s="13" customFormat="1">
      <c r="A155" s="13"/>
      <c r="B155" s="234"/>
      <c r="C155" s="235"/>
      <c r="D155" s="236" t="s">
        <v>220</v>
      </c>
      <c r="E155" s="237" t="s">
        <v>19</v>
      </c>
      <c r="F155" s="238" t="s">
        <v>5183</v>
      </c>
      <c r="G155" s="235"/>
      <c r="H155" s="237" t="s">
        <v>19</v>
      </c>
      <c r="I155" s="239"/>
      <c r="J155" s="235"/>
      <c r="K155" s="235"/>
      <c r="L155" s="240"/>
      <c r="M155" s="241"/>
      <c r="N155" s="242"/>
      <c r="O155" s="242"/>
      <c r="P155" s="242"/>
      <c r="Q155" s="242"/>
      <c r="R155" s="242"/>
      <c r="S155" s="242"/>
      <c r="T155" s="24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4" t="s">
        <v>220</v>
      </c>
      <c r="AU155" s="244" t="s">
        <v>81</v>
      </c>
      <c r="AV155" s="13" t="s">
        <v>79</v>
      </c>
      <c r="AW155" s="13" t="s">
        <v>32</v>
      </c>
      <c r="AX155" s="13" t="s">
        <v>71</v>
      </c>
      <c r="AY155" s="244" t="s">
        <v>209</v>
      </c>
    </row>
    <row r="156" s="2" customFormat="1" ht="16.5" customHeight="1">
      <c r="A156" s="41"/>
      <c r="B156" s="42"/>
      <c r="C156" s="216" t="s">
        <v>296</v>
      </c>
      <c r="D156" s="216" t="s">
        <v>211</v>
      </c>
      <c r="E156" s="217" t="s">
        <v>5184</v>
      </c>
      <c r="F156" s="218" t="s">
        <v>5185</v>
      </c>
      <c r="G156" s="219" t="s">
        <v>731</v>
      </c>
      <c r="H156" s="220">
        <v>1</v>
      </c>
      <c r="I156" s="221"/>
      <c r="J156" s="222">
        <f>ROUND(I156*H156,2)</f>
        <v>0</v>
      </c>
      <c r="K156" s="218" t="s">
        <v>19</v>
      </c>
      <c r="L156" s="47"/>
      <c r="M156" s="223" t="s">
        <v>19</v>
      </c>
      <c r="N156" s="224" t="s">
        <v>42</v>
      </c>
      <c r="O156" s="87"/>
      <c r="P156" s="225">
        <f>O156*H156</f>
        <v>0</v>
      </c>
      <c r="Q156" s="225">
        <v>0</v>
      </c>
      <c r="R156" s="225">
        <f>Q156*H156</f>
        <v>0</v>
      </c>
      <c r="S156" s="225">
        <v>0</v>
      </c>
      <c r="T156" s="226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7" t="s">
        <v>216</v>
      </c>
      <c r="AT156" s="227" t="s">
        <v>211</v>
      </c>
      <c r="AU156" s="227" t="s">
        <v>81</v>
      </c>
      <c r="AY156" s="20" t="s">
        <v>209</v>
      </c>
      <c r="BE156" s="228">
        <f>IF(N156="základní",J156,0)</f>
        <v>0</v>
      </c>
      <c r="BF156" s="228">
        <f>IF(N156="snížená",J156,0)</f>
        <v>0</v>
      </c>
      <c r="BG156" s="228">
        <f>IF(N156="zákl. přenesená",J156,0)</f>
        <v>0</v>
      </c>
      <c r="BH156" s="228">
        <f>IF(N156="sníž. přenesená",J156,0)</f>
        <v>0</v>
      </c>
      <c r="BI156" s="228">
        <f>IF(N156="nulová",J156,0)</f>
        <v>0</v>
      </c>
      <c r="BJ156" s="20" t="s">
        <v>79</v>
      </c>
      <c r="BK156" s="228">
        <f>ROUND(I156*H156,2)</f>
        <v>0</v>
      </c>
      <c r="BL156" s="20" t="s">
        <v>216</v>
      </c>
      <c r="BM156" s="227" t="s">
        <v>5186</v>
      </c>
    </row>
    <row r="157" s="13" customFormat="1">
      <c r="A157" s="13"/>
      <c r="B157" s="234"/>
      <c r="C157" s="235"/>
      <c r="D157" s="236" t="s">
        <v>220</v>
      </c>
      <c r="E157" s="237" t="s">
        <v>19</v>
      </c>
      <c r="F157" s="238" t="s">
        <v>5138</v>
      </c>
      <c r="G157" s="235"/>
      <c r="H157" s="237" t="s">
        <v>19</v>
      </c>
      <c r="I157" s="239"/>
      <c r="J157" s="235"/>
      <c r="K157" s="235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220</v>
      </c>
      <c r="AU157" s="244" t="s">
        <v>81</v>
      </c>
      <c r="AV157" s="13" t="s">
        <v>79</v>
      </c>
      <c r="AW157" s="13" t="s">
        <v>32</v>
      </c>
      <c r="AX157" s="13" t="s">
        <v>71</v>
      </c>
      <c r="AY157" s="244" t="s">
        <v>209</v>
      </c>
    </row>
    <row r="158" s="14" customFormat="1">
      <c r="A158" s="14"/>
      <c r="B158" s="245"/>
      <c r="C158" s="246"/>
      <c r="D158" s="236" t="s">
        <v>220</v>
      </c>
      <c r="E158" s="247" t="s">
        <v>19</v>
      </c>
      <c r="F158" s="248" t="s">
        <v>79</v>
      </c>
      <c r="G158" s="246"/>
      <c r="H158" s="249">
        <v>1</v>
      </c>
      <c r="I158" s="250"/>
      <c r="J158" s="246"/>
      <c r="K158" s="246"/>
      <c r="L158" s="251"/>
      <c r="M158" s="252"/>
      <c r="N158" s="253"/>
      <c r="O158" s="253"/>
      <c r="P158" s="253"/>
      <c r="Q158" s="253"/>
      <c r="R158" s="253"/>
      <c r="S158" s="253"/>
      <c r="T158" s="25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5" t="s">
        <v>220</v>
      </c>
      <c r="AU158" s="255" t="s">
        <v>81</v>
      </c>
      <c r="AV158" s="14" t="s">
        <v>81</v>
      </c>
      <c r="AW158" s="14" t="s">
        <v>32</v>
      </c>
      <c r="AX158" s="14" t="s">
        <v>79</v>
      </c>
      <c r="AY158" s="255" t="s">
        <v>209</v>
      </c>
    </row>
    <row r="159" s="13" customFormat="1">
      <c r="A159" s="13"/>
      <c r="B159" s="234"/>
      <c r="C159" s="235"/>
      <c r="D159" s="236" t="s">
        <v>220</v>
      </c>
      <c r="E159" s="237" t="s">
        <v>19</v>
      </c>
      <c r="F159" s="238" t="s">
        <v>5171</v>
      </c>
      <c r="G159" s="235"/>
      <c r="H159" s="237" t="s">
        <v>19</v>
      </c>
      <c r="I159" s="239"/>
      <c r="J159" s="235"/>
      <c r="K159" s="235"/>
      <c r="L159" s="240"/>
      <c r="M159" s="241"/>
      <c r="N159" s="242"/>
      <c r="O159" s="242"/>
      <c r="P159" s="242"/>
      <c r="Q159" s="242"/>
      <c r="R159" s="242"/>
      <c r="S159" s="242"/>
      <c r="T159" s="24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4" t="s">
        <v>220</v>
      </c>
      <c r="AU159" s="244" t="s">
        <v>81</v>
      </c>
      <c r="AV159" s="13" t="s">
        <v>79</v>
      </c>
      <c r="AW159" s="13" t="s">
        <v>32</v>
      </c>
      <c r="AX159" s="13" t="s">
        <v>71</v>
      </c>
      <c r="AY159" s="244" t="s">
        <v>209</v>
      </c>
    </row>
    <row r="160" s="2" customFormat="1" ht="16.5" customHeight="1">
      <c r="A160" s="41"/>
      <c r="B160" s="42"/>
      <c r="C160" s="216" t="s">
        <v>304</v>
      </c>
      <c r="D160" s="216" t="s">
        <v>211</v>
      </c>
      <c r="E160" s="217" t="s">
        <v>5187</v>
      </c>
      <c r="F160" s="218" t="s">
        <v>5188</v>
      </c>
      <c r="G160" s="219" t="s">
        <v>731</v>
      </c>
      <c r="H160" s="220">
        <v>1</v>
      </c>
      <c r="I160" s="221"/>
      <c r="J160" s="222">
        <f>ROUND(I160*H160,2)</f>
        <v>0</v>
      </c>
      <c r="K160" s="218" t="s">
        <v>19</v>
      </c>
      <c r="L160" s="47"/>
      <c r="M160" s="223" t="s">
        <v>19</v>
      </c>
      <c r="N160" s="224" t="s">
        <v>42</v>
      </c>
      <c r="O160" s="87"/>
      <c r="P160" s="225">
        <f>O160*H160</f>
        <v>0</v>
      </c>
      <c r="Q160" s="225">
        <v>0</v>
      </c>
      <c r="R160" s="225">
        <f>Q160*H160</f>
        <v>0</v>
      </c>
      <c r="S160" s="225">
        <v>0</v>
      </c>
      <c r="T160" s="226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7" t="s">
        <v>216</v>
      </c>
      <c r="AT160" s="227" t="s">
        <v>211</v>
      </c>
      <c r="AU160" s="227" t="s">
        <v>81</v>
      </c>
      <c r="AY160" s="20" t="s">
        <v>209</v>
      </c>
      <c r="BE160" s="228">
        <f>IF(N160="základní",J160,0)</f>
        <v>0</v>
      </c>
      <c r="BF160" s="228">
        <f>IF(N160="snížená",J160,0)</f>
        <v>0</v>
      </c>
      <c r="BG160" s="228">
        <f>IF(N160="zákl. přenesená",J160,0)</f>
        <v>0</v>
      </c>
      <c r="BH160" s="228">
        <f>IF(N160="sníž. přenesená",J160,0)</f>
        <v>0</v>
      </c>
      <c r="BI160" s="228">
        <f>IF(N160="nulová",J160,0)</f>
        <v>0</v>
      </c>
      <c r="BJ160" s="20" t="s">
        <v>79</v>
      </c>
      <c r="BK160" s="228">
        <f>ROUND(I160*H160,2)</f>
        <v>0</v>
      </c>
      <c r="BL160" s="20" t="s">
        <v>216</v>
      </c>
      <c r="BM160" s="227" t="s">
        <v>5189</v>
      </c>
    </row>
    <row r="161" s="13" customFormat="1">
      <c r="A161" s="13"/>
      <c r="B161" s="234"/>
      <c r="C161" s="235"/>
      <c r="D161" s="236" t="s">
        <v>220</v>
      </c>
      <c r="E161" s="237" t="s">
        <v>19</v>
      </c>
      <c r="F161" s="238" t="s">
        <v>5138</v>
      </c>
      <c r="G161" s="235"/>
      <c r="H161" s="237" t="s">
        <v>19</v>
      </c>
      <c r="I161" s="239"/>
      <c r="J161" s="235"/>
      <c r="K161" s="235"/>
      <c r="L161" s="240"/>
      <c r="M161" s="241"/>
      <c r="N161" s="242"/>
      <c r="O161" s="242"/>
      <c r="P161" s="242"/>
      <c r="Q161" s="242"/>
      <c r="R161" s="242"/>
      <c r="S161" s="242"/>
      <c r="T161" s="24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4" t="s">
        <v>220</v>
      </c>
      <c r="AU161" s="244" t="s">
        <v>81</v>
      </c>
      <c r="AV161" s="13" t="s">
        <v>79</v>
      </c>
      <c r="AW161" s="13" t="s">
        <v>32</v>
      </c>
      <c r="AX161" s="13" t="s">
        <v>71</v>
      </c>
      <c r="AY161" s="244" t="s">
        <v>209</v>
      </c>
    </row>
    <row r="162" s="14" customFormat="1">
      <c r="A162" s="14"/>
      <c r="B162" s="245"/>
      <c r="C162" s="246"/>
      <c r="D162" s="236" t="s">
        <v>220</v>
      </c>
      <c r="E162" s="247" t="s">
        <v>19</v>
      </c>
      <c r="F162" s="248" t="s">
        <v>79</v>
      </c>
      <c r="G162" s="246"/>
      <c r="H162" s="249">
        <v>1</v>
      </c>
      <c r="I162" s="250"/>
      <c r="J162" s="246"/>
      <c r="K162" s="246"/>
      <c r="L162" s="251"/>
      <c r="M162" s="252"/>
      <c r="N162" s="253"/>
      <c r="O162" s="253"/>
      <c r="P162" s="253"/>
      <c r="Q162" s="253"/>
      <c r="R162" s="253"/>
      <c r="S162" s="253"/>
      <c r="T162" s="25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5" t="s">
        <v>220</v>
      </c>
      <c r="AU162" s="255" t="s">
        <v>81</v>
      </c>
      <c r="AV162" s="14" t="s">
        <v>81</v>
      </c>
      <c r="AW162" s="14" t="s">
        <v>32</v>
      </c>
      <c r="AX162" s="14" t="s">
        <v>79</v>
      </c>
      <c r="AY162" s="255" t="s">
        <v>209</v>
      </c>
    </row>
    <row r="163" s="13" customFormat="1">
      <c r="A163" s="13"/>
      <c r="B163" s="234"/>
      <c r="C163" s="235"/>
      <c r="D163" s="236" t="s">
        <v>220</v>
      </c>
      <c r="E163" s="237" t="s">
        <v>19</v>
      </c>
      <c r="F163" s="238" t="s">
        <v>5139</v>
      </c>
      <c r="G163" s="235"/>
      <c r="H163" s="237" t="s">
        <v>19</v>
      </c>
      <c r="I163" s="239"/>
      <c r="J163" s="235"/>
      <c r="K163" s="235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220</v>
      </c>
      <c r="AU163" s="244" t="s">
        <v>81</v>
      </c>
      <c r="AV163" s="13" t="s">
        <v>79</v>
      </c>
      <c r="AW163" s="13" t="s">
        <v>32</v>
      </c>
      <c r="AX163" s="13" t="s">
        <v>71</v>
      </c>
      <c r="AY163" s="244" t="s">
        <v>209</v>
      </c>
    </row>
    <row r="164" s="2" customFormat="1" ht="16.5" customHeight="1">
      <c r="A164" s="41"/>
      <c r="B164" s="42"/>
      <c r="C164" s="216" t="s">
        <v>311</v>
      </c>
      <c r="D164" s="216" t="s">
        <v>211</v>
      </c>
      <c r="E164" s="217" t="s">
        <v>5190</v>
      </c>
      <c r="F164" s="218" t="s">
        <v>5191</v>
      </c>
      <c r="G164" s="219" t="s">
        <v>731</v>
      </c>
      <c r="H164" s="220">
        <v>1</v>
      </c>
      <c r="I164" s="221"/>
      <c r="J164" s="222">
        <f>ROUND(I164*H164,2)</f>
        <v>0</v>
      </c>
      <c r="K164" s="218" t="s">
        <v>19</v>
      </c>
      <c r="L164" s="47"/>
      <c r="M164" s="223" t="s">
        <v>19</v>
      </c>
      <c r="N164" s="224" t="s">
        <v>42</v>
      </c>
      <c r="O164" s="87"/>
      <c r="P164" s="225">
        <f>O164*H164</f>
        <v>0</v>
      </c>
      <c r="Q164" s="225">
        <v>0</v>
      </c>
      <c r="R164" s="225">
        <f>Q164*H164</f>
        <v>0</v>
      </c>
      <c r="S164" s="225">
        <v>0</v>
      </c>
      <c r="T164" s="226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7" t="s">
        <v>216</v>
      </c>
      <c r="AT164" s="227" t="s">
        <v>211</v>
      </c>
      <c r="AU164" s="227" t="s">
        <v>81</v>
      </c>
      <c r="AY164" s="20" t="s">
        <v>209</v>
      </c>
      <c r="BE164" s="228">
        <f>IF(N164="základní",J164,0)</f>
        <v>0</v>
      </c>
      <c r="BF164" s="228">
        <f>IF(N164="snížená",J164,0)</f>
        <v>0</v>
      </c>
      <c r="BG164" s="228">
        <f>IF(N164="zákl. přenesená",J164,0)</f>
        <v>0</v>
      </c>
      <c r="BH164" s="228">
        <f>IF(N164="sníž. přenesená",J164,0)</f>
        <v>0</v>
      </c>
      <c r="BI164" s="228">
        <f>IF(N164="nulová",J164,0)</f>
        <v>0</v>
      </c>
      <c r="BJ164" s="20" t="s">
        <v>79</v>
      </c>
      <c r="BK164" s="228">
        <f>ROUND(I164*H164,2)</f>
        <v>0</v>
      </c>
      <c r="BL164" s="20" t="s">
        <v>216</v>
      </c>
      <c r="BM164" s="227" t="s">
        <v>5192</v>
      </c>
    </row>
    <row r="165" s="2" customFormat="1" ht="16.5" customHeight="1">
      <c r="A165" s="41"/>
      <c r="B165" s="42"/>
      <c r="C165" s="216" t="s">
        <v>317</v>
      </c>
      <c r="D165" s="216" t="s">
        <v>211</v>
      </c>
      <c r="E165" s="217" t="s">
        <v>5193</v>
      </c>
      <c r="F165" s="218" t="s">
        <v>5194</v>
      </c>
      <c r="G165" s="219" t="s">
        <v>731</v>
      </c>
      <c r="H165" s="220">
        <v>1</v>
      </c>
      <c r="I165" s="221"/>
      <c r="J165" s="222">
        <f>ROUND(I165*H165,2)</f>
        <v>0</v>
      </c>
      <c r="K165" s="218" t="s">
        <v>19</v>
      </c>
      <c r="L165" s="47"/>
      <c r="M165" s="223" t="s">
        <v>19</v>
      </c>
      <c r="N165" s="224" t="s">
        <v>42</v>
      </c>
      <c r="O165" s="87"/>
      <c r="P165" s="225">
        <f>O165*H165</f>
        <v>0</v>
      </c>
      <c r="Q165" s="225">
        <v>0</v>
      </c>
      <c r="R165" s="225">
        <f>Q165*H165</f>
        <v>0</v>
      </c>
      <c r="S165" s="225">
        <v>0</v>
      </c>
      <c r="T165" s="226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7" t="s">
        <v>216</v>
      </c>
      <c r="AT165" s="227" t="s">
        <v>211</v>
      </c>
      <c r="AU165" s="227" t="s">
        <v>81</v>
      </c>
      <c r="AY165" s="20" t="s">
        <v>209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20" t="s">
        <v>79</v>
      </c>
      <c r="BK165" s="228">
        <f>ROUND(I165*H165,2)</f>
        <v>0</v>
      </c>
      <c r="BL165" s="20" t="s">
        <v>216</v>
      </c>
      <c r="BM165" s="227" t="s">
        <v>5195</v>
      </c>
    </row>
    <row r="166" s="12" customFormat="1" ht="22.8" customHeight="1">
      <c r="A166" s="12"/>
      <c r="B166" s="200"/>
      <c r="C166" s="201"/>
      <c r="D166" s="202" t="s">
        <v>70</v>
      </c>
      <c r="E166" s="214" t="s">
        <v>5196</v>
      </c>
      <c r="F166" s="214" t="s">
        <v>5197</v>
      </c>
      <c r="G166" s="201"/>
      <c r="H166" s="201"/>
      <c r="I166" s="204"/>
      <c r="J166" s="215">
        <f>BK166</f>
        <v>0</v>
      </c>
      <c r="K166" s="201"/>
      <c r="L166" s="206"/>
      <c r="M166" s="207"/>
      <c r="N166" s="208"/>
      <c r="O166" s="208"/>
      <c r="P166" s="209">
        <f>SUM(P167:P230)</f>
        <v>0</v>
      </c>
      <c r="Q166" s="208"/>
      <c r="R166" s="209">
        <f>SUM(R167:R230)</f>
        <v>0</v>
      </c>
      <c r="S166" s="208"/>
      <c r="T166" s="210">
        <f>SUM(T167:T230)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11" t="s">
        <v>79</v>
      </c>
      <c r="AT166" s="212" t="s">
        <v>70</v>
      </c>
      <c r="AU166" s="212" t="s">
        <v>79</v>
      </c>
      <c r="AY166" s="211" t="s">
        <v>209</v>
      </c>
      <c r="BK166" s="213">
        <f>SUM(BK167:BK230)</f>
        <v>0</v>
      </c>
    </row>
    <row r="167" s="2" customFormat="1" ht="24.15" customHeight="1">
      <c r="A167" s="41"/>
      <c r="B167" s="42"/>
      <c r="C167" s="216" t="s">
        <v>324</v>
      </c>
      <c r="D167" s="216" t="s">
        <v>211</v>
      </c>
      <c r="E167" s="217" t="s">
        <v>5198</v>
      </c>
      <c r="F167" s="218" t="s">
        <v>5199</v>
      </c>
      <c r="G167" s="219" t="s">
        <v>731</v>
      </c>
      <c r="H167" s="220">
        <v>1</v>
      </c>
      <c r="I167" s="221"/>
      <c r="J167" s="222">
        <f>ROUND(I167*H167,2)</f>
        <v>0</v>
      </c>
      <c r="K167" s="218" t="s">
        <v>19</v>
      </c>
      <c r="L167" s="47"/>
      <c r="M167" s="223" t="s">
        <v>19</v>
      </c>
      <c r="N167" s="224" t="s">
        <v>42</v>
      </c>
      <c r="O167" s="87"/>
      <c r="P167" s="225">
        <f>O167*H167</f>
        <v>0</v>
      </c>
      <c r="Q167" s="225">
        <v>0</v>
      </c>
      <c r="R167" s="225">
        <f>Q167*H167</f>
        <v>0</v>
      </c>
      <c r="S167" s="225">
        <v>0</v>
      </c>
      <c r="T167" s="226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27" t="s">
        <v>216</v>
      </c>
      <c r="AT167" s="227" t="s">
        <v>211</v>
      </c>
      <c r="AU167" s="227" t="s">
        <v>81</v>
      </c>
      <c r="AY167" s="20" t="s">
        <v>209</v>
      </c>
      <c r="BE167" s="228">
        <f>IF(N167="základní",J167,0)</f>
        <v>0</v>
      </c>
      <c r="BF167" s="228">
        <f>IF(N167="snížená",J167,0)</f>
        <v>0</v>
      </c>
      <c r="BG167" s="228">
        <f>IF(N167="zákl. přenesená",J167,0)</f>
        <v>0</v>
      </c>
      <c r="BH167" s="228">
        <f>IF(N167="sníž. přenesená",J167,0)</f>
        <v>0</v>
      </c>
      <c r="BI167" s="228">
        <f>IF(N167="nulová",J167,0)</f>
        <v>0</v>
      </c>
      <c r="BJ167" s="20" t="s">
        <v>79</v>
      </c>
      <c r="BK167" s="228">
        <f>ROUND(I167*H167,2)</f>
        <v>0</v>
      </c>
      <c r="BL167" s="20" t="s">
        <v>216</v>
      </c>
      <c r="BM167" s="227" t="s">
        <v>5200</v>
      </c>
    </row>
    <row r="168" s="13" customFormat="1">
      <c r="A168" s="13"/>
      <c r="B168" s="234"/>
      <c r="C168" s="235"/>
      <c r="D168" s="236" t="s">
        <v>220</v>
      </c>
      <c r="E168" s="237" t="s">
        <v>19</v>
      </c>
      <c r="F168" s="238" t="s">
        <v>5138</v>
      </c>
      <c r="G168" s="235"/>
      <c r="H168" s="237" t="s">
        <v>19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220</v>
      </c>
      <c r="AU168" s="244" t="s">
        <v>81</v>
      </c>
      <c r="AV168" s="13" t="s">
        <v>79</v>
      </c>
      <c r="AW168" s="13" t="s">
        <v>32</v>
      </c>
      <c r="AX168" s="13" t="s">
        <v>71</v>
      </c>
      <c r="AY168" s="244" t="s">
        <v>209</v>
      </c>
    </row>
    <row r="169" s="14" customFormat="1">
      <c r="A169" s="14"/>
      <c r="B169" s="245"/>
      <c r="C169" s="246"/>
      <c r="D169" s="236" t="s">
        <v>220</v>
      </c>
      <c r="E169" s="247" t="s">
        <v>19</v>
      </c>
      <c r="F169" s="248" t="s">
        <v>79</v>
      </c>
      <c r="G169" s="246"/>
      <c r="H169" s="249">
        <v>1</v>
      </c>
      <c r="I169" s="250"/>
      <c r="J169" s="246"/>
      <c r="K169" s="246"/>
      <c r="L169" s="251"/>
      <c r="M169" s="252"/>
      <c r="N169" s="253"/>
      <c r="O169" s="253"/>
      <c r="P169" s="253"/>
      <c r="Q169" s="253"/>
      <c r="R169" s="253"/>
      <c r="S169" s="253"/>
      <c r="T169" s="25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5" t="s">
        <v>220</v>
      </c>
      <c r="AU169" s="255" t="s">
        <v>81</v>
      </c>
      <c r="AV169" s="14" t="s">
        <v>81</v>
      </c>
      <c r="AW169" s="14" t="s">
        <v>32</v>
      </c>
      <c r="AX169" s="14" t="s">
        <v>79</v>
      </c>
      <c r="AY169" s="255" t="s">
        <v>209</v>
      </c>
    </row>
    <row r="170" s="13" customFormat="1">
      <c r="A170" s="13"/>
      <c r="B170" s="234"/>
      <c r="C170" s="235"/>
      <c r="D170" s="236" t="s">
        <v>220</v>
      </c>
      <c r="E170" s="237" t="s">
        <v>19</v>
      </c>
      <c r="F170" s="238" t="s">
        <v>5139</v>
      </c>
      <c r="G170" s="235"/>
      <c r="H170" s="237" t="s">
        <v>19</v>
      </c>
      <c r="I170" s="239"/>
      <c r="J170" s="235"/>
      <c r="K170" s="235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220</v>
      </c>
      <c r="AU170" s="244" t="s">
        <v>81</v>
      </c>
      <c r="AV170" s="13" t="s">
        <v>79</v>
      </c>
      <c r="AW170" s="13" t="s">
        <v>32</v>
      </c>
      <c r="AX170" s="13" t="s">
        <v>71</v>
      </c>
      <c r="AY170" s="244" t="s">
        <v>209</v>
      </c>
    </row>
    <row r="171" s="2" customFormat="1" ht="16.5" customHeight="1">
      <c r="A171" s="41"/>
      <c r="B171" s="42"/>
      <c r="C171" s="216" t="s">
        <v>331</v>
      </c>
      <c r="D171" s="216" t="s">
        <v>211</v>
      </c>
      <c r="E171" s="217" t="s">
        <v>5201</v>
      </c>
      <c r="F171" s="218" t="s">
        <v>5202</v>
      </c>
      <c r="G171" s="219" t="s">
        <v>731</v>
      </c>
      <c r="H171" s="220">
        <v>1</v>
      </c>
      <c r="I171" s="221"/>
      <c r="J171" s="222">
        <f>ROUND(I171*H171,2)</f>
        <v>0</v>
      </c>
      <c r="K171" s="218" t="s">
        <v>19</v>
      </c>
      <c r="L171" s="47"/>
      <c r="M171" s="223" t="s">
        <v>19</v>
      </c>
      <c r="N171" s="224" t="s">
        <v>42</v>
      </c>
      <c r="O171" s="87"/>
      <c r="P171" s="225">
        <f>O171*H171</f>
        <v>0</v>
      </c>
      <c r="Q171" s="225">
        <v>0</v>
      </c>
      <c r="R171" s="225">
        <f>Q171*H171</f>
        <v>0</v>
      </c>
      <c r="S171" s="225">
        <v>0</v>
      </c>
      <c r="T171" s="226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7" t="s">
        <v>216</v>
      </c>
      <c r="AT171" s="227" t="s">
        <v>211</v>
      </c>
      <c r="AU171" s="227" t="s">
        <v>81</v>
      </c>
      <c r="AY171" s="20" t="s">
        <v>209</v>
      </c>
      <c r="BE171" s="228">
        <f>IF(N171="základní",J171,0)</f>
        <v>0</v>
      </c>
      <c r="BF171" s="228">
        <f>IF(N171="snížená",J171,0)</f>
        <v>0</v>
      </c>
      <c r="BG171" s="228">
        <f>IF(N171="zákl. přenesená",J171,0)</f>
        <v>0</v>
      </c>
      <c r="BH171" s="228">
        <f>IF(N171="sníž. přenesená",J171,0)</f>
        <v>0</v>
      </c>
      <c r="BI171" s="228">
        <f>IF(N171="nulová",J171,0)</f>
        <v>0</v>
      </c>
      <c r="BJ171" s="20" t="s">
        <v>79</v>
      </c>
      <c r="BK171" s="228">
        <f>ROUND(I171*H171,2)</f>
        <v>0</v>
      </c>
      <c r="BL171" s="20" t="s">
        <v>216</v>
      </c>
      <c r="BM171" s="227" t="s">
        <v>5203</v>
      </c>
    </row>
    <row r="172" s="13" customFormat="1">
      <c r="A172" s="13"/>
      <c r="B172" s="234"/>
      <c r="C172" s="235"/>
      <c r="D172" s="236" t="s">
        <v>220</v>
      </c>
      <c r="E172" s="237" t="s">
        <v>19</v>
      </c>
      <c r="F172" s="238" t="s">
        <v>5138</v>
      </c>
      <c r="G172" s="235"/>
      <c r="H172" s="237" t="s">
        <v>19</v>
      </c>
      <c r="I172" s="239"/>
      <c r="J172" s="235"/>
      <c r="K172" s="235"/>
      <c r="L172" s="240"/>
      <c r="M172" s="241"/>
      <c r="N172" s="242"/>
      <c r="O172" s="242"/>
      <c r="P172" s="242"/>
      <c r="Q172" s="242"/>
      <c r="R172" s="242"/>
      <c r="S172" s="242"/>
      <c r="T172" s="24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4" t="s">
        <v>220</v>
      </c>
      <c r="AU172" s="244" t="s">
        <v>81</v>
      </c>
      <c r="AV172" s="13" t="s">
        <v>79</v>
      </c>
      <c r="AW172" s="13" t="s">
        <v>32</v>
      </c>
      <c r="AX172" s="13" t="s">
        <v>71</v>
      </c>
      <c r="AY172" s="244" t="s">
        <v>209</v>
      </c>
    </row>
    <row r="173" s="14" customFormat="1">
      <c r="A173" s="14"/>
      <c r="B173" s="245"/>
      <c r="C173" s="246"/>
      <c r="D173" s="236" t="s">
        <v>220</v>
      </c>
      <c r="E173" s="247" t="s">
        <v>19</v>
      </c>
      <c r="F173" s="248" t="s">
        <v>79</v>
      </c>
      <c r="G173" s="246"/>
      <c r="H173" s="249">
        <v>1</v>
      </c>
      <c r="I173" s="250"/>
      <c r="J173" s="246"/>
      <c r="K173" s="246"/>
      <c r="L173" s="251"/>
      <c r="M173" s="252"/>
      <c r="N173" s="253"/>
      <c r="O173" s="253"/>
      <c r="P173" s="253"/>
      <c r="Q173" s="253"/>
      <c r="R173" s="253"/>
      <c r="S173" s="253"/>
      <c r="T173" s="25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5" t="s">
        <v>220</v>
      </c>
      <c r="AU173" s="255" t="s">
        <v>81</v>
      </c>
      <c r="AV173" s="14" t="s">
        <v>81</v>
      </c>
      <c r="AW173" s="14" t="s">
        <v>32</v>
      </c>
      <c r="AX173" s="14" t="s">
        <v>79</v>
      </c>
      <c r="AY173" s="255" t="s">
        <v>209</v>
      </c>
    </row>
    <row r="174" s="13" customFormat="1">
      <c r="A174" s="13"/>
      <c r="B174" s="234"/>
      <c r="C174" s="235"/>
      <c r="D174" s="236" t="s">
        <v>220</v>
      </c>
      <c r="E174" s="237" t="s">
        <v>19</v>
      </c>
      <c r="F174" s="238" t="s">
        <v>5139</v>
      </c>
      <c r="G174" s="235"/>
      <c r="H174" s="237" t="s">
        <v>19</v>
      </c>
      <c r="I174" s="239"/>
      <c r="J174" s="235"/>
      <c r="K174" s="235"/>
      <c r="L174" s="240"/>
      <c r="M174" s="241"/>
      <c r="N174" s="242"/>
      <c r="O174" s="242"/>
      <c r="P174" s="242"/>
      <c r="Q174" s="242"/>
      <c r="R174" s="242"/>
      <c r="S174" s="242"/>
      <c r="T174" s="24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4" t="s">
        <v>220</v>
      </c>
      <c r="AU174" s="244" t="s">
        <v>81</v>
      </c>
      <c r="AV174" s="13" t="s">
        <v>79</v>
      </c>
      <c r="AW174" s="13" t="s">
        <v>32</v>
      </c>
      <c r="AX174" s="13" t="s">
        <v>71</v>
      </c>
      <c r="AY174" s="244" t="s">
        <v>209</v>
      </c>
    </row>
    <row r="175" s="2" customFormat="1" ht="24.15" customHeight="1">
      <c r="A175" s="41"/>
      <c r="B175" s="42"/>
      <c r="C175" s="216" t="s">
        <v>7</v>
      </c>
      <c r="D175" s="216" t="s">
        <v>211</v>
      </c>
      <c r="E175" s="217" t="s">
        <v>5204</v>
      </c>
      <c r="F175" s="218" t="s">
        <v>5205</v>
      </c>
      <c r="G175" s="219" t="s">
        <v>731</v>
      </c>
      <c r="H175" s="220">
        <v>1</v>
      </c>
      <c r="I175" s="221"/>
      <c r="J175" s="222">
        <f>ROUND(I175*H175,2)</f>
        <v>0</v>
      </c>
      <c r="K175" s="218" t="s">
        <v>19</v>
      </c>
      <c r="L175" s="47"/>
      <c r="M175" s="223" t="s">
        <v>19</v>
      </c>
      <c r="N175" s="224" t="s">
        <v>42</v>
      </c>
      <c r="O175" s="87"/>
      <c r="P175" s="225">
        <f>O175*H175</f>
        <v>0</v>
      </c>
      <c r="Q175" s="225">
        <v>0</v>
      </c>
      <c r="R175" s="225">
        <f>Q175*H175</f>
        <v>0</v>
      </c>
      <c r="S175" s="225">
        <v>0</v>
      </c>
      <c r="T175" s="226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7" t="s">
        <v>216</v>
      </c>
      <c r="AT175" s="227" t="s">
        <v>211</v>
      </c>
      <c r="AU175" s="227" t="s">
        <v>81</v>
      </c>
      <c r="AY175" s="20" t="s">
        <v>209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20" t="s">
        <v>79</v>
      </c>
      <c r="BK175" s="228">
        <f>ROUND(I175*H175,2)</f>
        <v>0</v>
      </c>
      <c r="BL175" s="20" t="s">
        <v>216</v>
      </c>
      <c r="BM175" s="227" t="s">
        <v>5206</v>
      </c>
    </row>
    <row r="176" s="13" customFormat="1">
      <c r="A176" s="13"/>
      <c r="B176" s="234"/>
      <c r="C176" s="235"/>
      <c r="D176" s="236" t="s">
        <v>220</v>
      </c>
      <c r="E176" s="237" t="s">
        <v>19</v>
      </c>
      <c r="F176" s="238" t="s">
        <v>5138</v>
      </c>
      <c r="G176" s="235"/>
      <c r="H176" s="237" t="s">
        <v>19</v>
      </c>
      <c r="I176" s="239"/>
      <c r="J176" s="235"/>
      <c r="K176" s="235"/>
      <c r="L176" s="240"/>
      <c r="M176" s="241"/>
      <c r="N176" s="242"/>
      <c r="O176" s="242"/>
      <c r="P176" s="242"/>
      <c r="Q176" s="242"/>
      <c r="R176" s="242"/>
      <c r="S176" s="242"/>
      <c r="T176" s="24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4" t="s">
        <v>220</v>
      </c>
      <c r="AU176" s="244" t="s">
        <v>81</v>
      </c>
      <c r="AV176" s="13" t="s">
        <v>79</v>
      </c>
      <c r="AW176" s="13" t="s">
        <v>32</v>
      </c>
      <c r="AX176" s="13" t="s">
        <v>71</v>
      </c>
      <c r="AY176" s="244" t="s">
        <v>209</v>
      </c>
    </row>
    <row r="177" s="14" customFormat="1">
      <c r="A177" s="14"/>
      <c r="B177" s="245"/>
      <c r="C177" s="246"/>
      <c r="D177" s="236" t="s">
        <v>220</v>
      </c>
      <c r="E177" s="247" t="s">
        <v>19</v>
      </c>
      <c r="F177" s="248" t="s">
        <v>79</v>
      </c>
      <c r="G177" s="246"/>
      <c r="H177" s="249">
        <v>1</v>
      </c>
      <c r="I177" s="250"/>
      <c r="J177" s="246"/>
      <c r="K177" s="246"/>
      <c r="L177" s="251"/>
      <c r="M177" s="252"/>
      <c r="N177" s="253"/>
      <c r="O177" s="253"/>
      <c r="P177" s="253"/>
      <c r="Q177" s="253"/>
      <c r="R177" s="253"/>
      <c r="S177" s="253"/>
      <c r="T177" s="25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5" t="s">
        <v>220</v>
      </c>
      <c r="AU177" s="255" t="s">
        <v>81</v>
      </c>
      <c r="AV177" s="14" t="s">
        <v>81</v>
      </c>
      <c r="AW177" s="14" t="s">
        <v>32</v>
      </c>
      <c r="AX177" s="14" t="s">
        <v>79</v>
      </c>
      <c r="AY177" s="255" t="s">
        <v>209</v>
      </c>
    </row>
    <row r="178" s="13" customFormat="1">
      <c r="A178" s="13"/>
      <c r="B178" s="234"/>
      <c r="C178" s="235"/>
      <c r="D178" s="236" t="s">
        <v>220</v>
      </c>
      <c r="E178" s="237" t="s">
        <v>19</v>
      </c>
      <c r="F178" s="238" t="s">
        <v>5139</v>
      </c>
      <c r="G178" s="235"/>
      <c r="H178" s="237" t="s">
        <v>19</v>
      </c>
      <c r="I178" s="239"/>
      <c r="J178" s="235"/>
      <c r="K178" s="235"/>
      <c r="L178" s="240"/>
      <c r="M178" s="241"/>
      <c r="N178" s="242"/>
      <c r="O178" s="242"/>
      <c r="P178" s="242"/>
      <c r="Q178" s="242"/>
      <c r="R178" s="242"/>
      <c r="S178" s="242"/>
      <c r="T178" s="24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4" t="s">
        <v>220</v>
      </c>
      <c r="AU178" s="244" t="s">
        <v>81</v>
      </c>
      <c r="AV178" s="13" t="s">
        <v>79</v>
      </c>
      <c r="AW178" s="13" t="s">
        <v>32</v>
      </c>
      <c r="AX178" s="13" t="s">
        <v>71</v>
      </c>
      <c r="AY178" s="244" t="s">
        <v>209</v>
      </c>
    </row>
    <row r="179" s="2" customFormat="1" ht="16.5" customHeight="1">
      <c r="A179" s="41"/>
      <c r="B179" s="42"/>
      <c r="C179" s="216" t="s">
        <v>344</v>
      </c>
      <c r="D179" s="216" t="s">
        <v>211</v>
      </c>
      <c r="E179" s="217" t="s">
        <v>5207</v>
      </c>
      <c r="F179" s="218" t="s">
        <v>5208</v>
      </c>
      <c r="G179" s="219" t="s">
        <v>731</v>
      </c>
      <c r="H179" s="220">
        <v>1</v>
      </c>
      <c r="I179" s="221"/>
      <c r="J179" s="222">
        <f>ROUND(I179*H179,2)</f>
        <v>0</v>
      </c>
      <c r="K179" s="218" t="s">
        <v>19</v>
      </c>
      <c r="L179" s="47"/>
      <c r="M179" s="223" t="s">
        <v>19</v>
      </c>
      <c r="N179" s="224" t="s">
        <v>42</v>
      </c>
      <c r="O179" s="87"/>
      <c r="P179" s="225">
        <f>O179*H179</f>
        <v>0</v>
      </c>
      <c r="Q179" s="225">
        <v>0</v>
      </c>
      <c r="R179" s="225">
        <f>Q179*H179</f>
        <v>0</v>
      </c>
      <c r="S179" s="225">
        <v>0</v>
      </c>
      <c r="T179" s="226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27" t="s">
        <v>216</v>
      </c>
      <c r="AT179" s="227" t="s">
        <v>211</v>
      </c>
      <c r="AU179" s="227" t="s">
        <v>81</v>
      </c>
      <c r="AY179" s="20" t="s">
        <v>209</v>
      </c>
      <c r="BE179" s="228">
        <f>IF(N179="základní",J179,0)</f>
        <v>0</v>
      </c>
      <c r="BF179" s="228">
        <f>IF(N179="snížená",J179,0)</f>
        <v>0</v>
      </c>
      <c r="BG179" s="228">
        <f>IF(N179="zákl. přenesená",J179,0)</f>
        <v>0</v>
      </c>
      <c r="BH179" s="228">
        <f>IF(N179="sníž. přenesená",J179,0)</f>
        <v>0</v>
      </c>
      <c r="BI179" s="228">
        <f>IF(N179="nulová",J179,0)</f>
        <v>0</v>
      </c>
      <c r="BJ179" s="20" t="s">
        <v>79</v>
      </c>
      <c r="BK179" s="228">
        <f>ROUND(I179*H179,2)</f>
        <v>0</v>
      </c>
      <c r="BL179" s="20" t="s">
        <v>216</v>
      </c>
      <c r="BM179" s="227" t="s">
        <v>5209</v>
      </c>
    </row>
    <row r="180" s="13" customFormat="1">
      <c r="A180" s="13"/>
      <c r="B180" s="234"/>
      <c r="C180" s="235"/>
      <c r="D180" s="236" t="s">
        <v>220</v>
      </c>
      <c r="E180" s="237" t="s">
        <v>19</v>
      </c>
      <c r="F180" s="238" t="s">
        <v>5138</v>
      </c>
      <c r="G180" s="235"/>
      <c r="H180" s="237" t="s">
        <v>19</v>
      </c>
      <c r="I180" s="239"/>
      <c r="J180" s="235"/>
      <c r="K180" s="235"/>
      <c r="L180" s="240"/>
      <c r="M180" s="241"/>
      <c r="N180" s="242"/>
      <c r="O180" s="242"/>
      <c r="P180" s="242"/>
      <c r="Q180" s="242"/>
      <c r="R180" s="242"/>
      <c r="S180" s="242"/>
      <c r="T180" s="24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4" t="s">
        <v>220</v>
      </c>
      <c r="AU180" s="244" t="s">
        <v>81</v>
      </c>
      <c r="AV180" s="13" t="s">
        <v>79</v>
      </c>
      <c r="AW180" s="13" t="s">
        <v>32</v>
      </c>
      <c r="AX180" s="13" t="s">
        <v>71</v>
      </c>
      <c r="AY180" s="244" t="s">
        <v>209</v>
      </c>
    </row>
    <row r="181" s="14" customFormat="1">
      <c r="A181" s="14"/>
      <c r="B181" s="245"/>
      <c r="C181" s="246"/>
      <c r="D181" s="236" t="s">
        <v>220</v>
      </c>
      <c r="E181" s="247" t="s">
        <v>19</v>
      </c>
      <c r="F181" s="248" t="s">
        <v>79</v>
      </c>
      <c r="G181" s="246"/>
      <c r="H181" s="249">
        <v>1</v>
      </c>
      <c r="I181" s="250"/>
      <c r="J181" s="246"/>
      <c r="K181" s="246"/>
      <c r="L181" s="251"/>
      <c r="M181" s="252"/>
      <c r="N181" s="253"/>
      <c r="O181" s="253"/>
      <c r="P181" s="253"/>
      <c r="Q181" s="253"/>
      <c r="R181" s="253"/>
      <c r="S181" s="253"/>
      <c r="T181" s="25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5" t="s">
        <v>220</v>
      </c>
      <c r="AU181" s="255" t="s">
        <v>81</v>
      </c>
      <c r="AV181" s="14" t="s">
        <v>81</v>
      </c>
      <c r="AW181" s="14" t="s">
        <v>32</v>
      </c>
      <c r="AX181" s="14" t="s">
        <v>79</v>
      </c>
      <c r="AY181" s="255" t="s">
        <v>209</v>
      </c>
    </row>
    <row r="182" s="13" customFormat="1">
      <c r="A182" s="13"/>
      <c r="B182" s="234"/>
      <c r="C182" s="235"/>
      <c r="D182" s="236" t="s">
        <v>220</v>
      </c>
      <c r="E182" s="237" t="s">
        <v>19</v>
      </c>
      <c r="F182" s="238" t="s">
        <v>5139</v>
      </c>
      <c r="G182" s="235"/>
      <c r="H182" s="237" t="s">
        <v>19</v>
      </c>
      <c r="I182" s="239"/>
      <c r="J182" s="235"/>
      <c r="K182" s="235"/>
      <c r="L182" s="240"/>
      <c r="M182" s="241"/>
      <c r="N182" s="242"/>
      <c r="O182" s="242"/>
      <c r="P182" s="242"/>
      <c r="Q182" s="242"/>
      <c r="R182" s="242"/>
      <c r="S182" s="242"/>
      <c r="T182" s="24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4" t="s">
        <v>220</v>
      </c>
      <c r="AU182" s="244" t="s">
        <v>81</v>
      </c>
      <c r="AV182" s="13" t="s">
        <v>79</v>
      </c>
      <c r="AW182" s="13" t="s">
        <v>32</v>
      </c>
      <c r="AX182" s="13" t="s">
        <v>71</v>
      </c>
      <c r="AY182" s="244" t="s">
        <v>209</v>
      </c>
    </row>
    <row r="183" s="2" customFormat="1" ht="16.5" customHeight="1">
      <c r="A183" s="41"/>
      <c r="B183" s="42"/>
      <c r="C183" s="216" t="s">
        <v>354</v>
      </c>
      <c r="D183" s="216" t="s">
        <v>211</v>
      </c>
      <c r="E183" s="217" t="s">
        <v>5210</v>
      </c>
      <c r="F183" s="218" t="s">
        <v>5211</v>
      </c>
      <c r="G183" s="219" t="s">
        <v>731</v>
      </c>
      <c r="H183" s="220">
        <v>1</v>
      </c>
      <c r="I183" s="221"/>
      <c r="J183" s="222">
        <f>ROUND(I183*H183,2)</f>
        <v>0</v>
      </c>
      <c r="K183" s="218" t="s">
        <v>19</v>
      </c>
      <c r="L183" s="47"/>
      <c r="M183" s="223" t="s">
        <v>19</v>
      </c>
      <c r="N183" s="224" t="s">
        <v>42</v>
      </c>
      <c r="O183" s="87"/>
      <c r="P183" s="225">
        <f>O183*H183</f>
        <v>0</v>
      </c>
      <c r="Q183" s="225">
        <v>0</v>
      </c>
      <c r="R183" s="225">
        <f>Q183*H183</f>
        <v>0</v>
      </c>
      <c r="S183" s="225">
        <v>0</v>
      </c>
      <c r="T183" s="226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7" t="s">
        <v>216</v>
      </c>
      <c r="AT183" s="227" t="s">
        <v>211</v>
      </c>
      <c r="AU183" s="227" t="s">
        <v>81</v>
      </c>
      <c r="AY183" s="20" t="s">
        <v>209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20" t="s">
        <v>79</v>
      </c>
      <c r="BK183" s="228">
        <f>ROUND(I183*H183,2)</f>
        <v>0</v>
      </c>
      <c r="BL183" s="20" t="s">
        <v>216</v>
      </c>
      <c r="BM183" s="227" t="s">
        <v>5212</v>
      </c>
    </row>
    <row r="184" s="13" customFormat="1">
      <c r="A184" s="13"/>
      <c r="B184" s="234"/>
      <c r="C184" s="235"/>
      <c r="D184" s="236" t="s">
        <v>220</v>
      </c>
      <c r="E184" s="237" t="s">
        <v>19</v>
      </c>
      <c r="F184" s="238" t="s">
        <v>5138</v>
      </c>
      <c r="G184" s="235"/>
      <c r="H184" s="237" t="s">
        <v>19</v>
      </c>
      <c r="I184" s="239"/>
      <c r="J184" s="235"/>
      <c r="K184" s="235"/>
      <c r="L184" s="240"/>
      <c r="M184" s="241"/>
      <c r="N184" s="242"/>
      <c r="O184" s="242"/>
      <c r="P184" s="242"/>
      <c r="Q184" s="242"/>
      <c r="R184" s="242"/>
      <c r="S184" s="242"/>
      <c r="T184" s="24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4" t="s">
        <v>220</v>
      </c>
      <c r="AU184" s="244" t="s">
        <v>81</v>
      </c>
      <c r="AV184" s="13" t="s">
        <v>79</v>
      </c>
      <c r="AW184" s="13" t="s">
        <v>32</v>
      </c>
      <c r="AX184" s="13" t="s">
        <v>71</v>
      </c>
      <c r="AY184" s="244" t="s">
        <v>209</v>
      </c>
    </row>
    <row r="185" s="14" customFormat="1">
      <c r="A185" s="14"/>
      <c r="B185" s="245"/>
      <c r="C185" s="246"/>
      <c r="D185" s="236" t="s">
        <v>220</v>
      </c>
      <c r="E185" s="247" t="s">
        <v>19</v>
      </c>
      <c r="F185" s="248" t="s">
        <v>79</v>
      </c>
      <c r="G185" s="246"/>
      <c r="H185" s="249">
        <v>1</v>
      </c>
      <c r="I185" s="250"/>
      <c r="J185" s="246"/>
      <c r="K185" s="246"/>
      <c r="L185" s="251"/>
      <c r="M185" s="252"/>
      <c r="N185" s="253"/>
      <c r="O185" s="253"/>
      <c r="P185" s="253"/>
      <c r="Q185" s="253"/>
      <c r="R185" s="253"/>
      <c r="S185" s="253"/>
      <c r="T185" s="25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5" t="s">
        <v>220</v>
      </c>
      <c r="AU185" s="255" t="s">
        <v>81</v>
      </c>
      <c r="AV185" s="14" t="s">
        <v>81</v>
      </c>
      <c r="AW185" s="14" t="s">
        <v>32</v>
      </c>
      <c r="AX185" s="14" t="s">
        <v>79</v>
      </c>
      <c r="AY185" s="255" t="s">
        <v>209</v>
      </c>
    </row>
    <row r="186" s="13" customFormat="1">
      <c r="A186" s="13"/>
      <c r="B186" s="234"/>
      <c r="C186" s="235"/>
      <c r="D186" s="236" t="s">
        <v>220</v>
      </c>
      <c r="E186" s="237" t="s">
        <v>19</v>
      </c>
      <c r="F186" s="238" t="s">
        <v>5139</v>
      </c>
      <c r="G186" s="235"/>
      <c r="H186" s="237" t="s">
        <v>19</v>
      </c>
      <c r="I186" s="239"/>
      <c r="J186" s="235"/>
      <c r="K186" s="235"/>
      <c r="L186" s="240"/>
      <c r="M186" s="241"/>
      <c r="N186" s="242"/>
      <c r="O186" s="242"/>
      <c r="P186" s="242"/>
      <c r="Q186" s="242"/>
      <c r="R186" s="242"/>
      <c r="S186" s="242"/>
      <c r="T186" s="24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4" t="s">
        <v>220</v>
      </c>
      <c r="AU186" s="244" t="s">
        <v>81</v>
      </c>
      <c r="AV186" s="13" t="s">
        <v>79</v>
      </c>
      <c r="AW186" s="13" t="s">
        <v>32</v>
      </c>
      <c r="AX186" s="13" t="s">
        <v>71</v>
      </c>
      <c r="AY186" s="244" t="s">
        <v>209</v>
      </c>
    </row>
    <row r="187" s="2" customFormat="1" ht="16.5" customHeight="1">
      <c r="A187" s="41"/>
      <c r="B187" s="42"/>
      <c r="C187" s="216" t="s">
        <v>359</v>
      </c>
      <c r="D187" s="216" t="s">
        <v>211</v>
      </c>
      <c r="E187" s="217" t="s">
        <v>5213</v>
      </c>
      <c r="F187" s="218" t="s">
        <v>5214</v>
      </c>
      <c r="G187" s="219" t="s">
        <v>731</v>
      </c>
      <c r="H187" s="220">
        <v>1</v>
      </c>
      <c r="I187" s="221"/>
      <c r="J187" s="222">
        <f>ROUND(I187*H187,2)</f>
        <v>0</v>
      </c>
      <c r="K187" s="218" t="s">
        <v>19</v>
      </c>
      <c r="L187" s="47"/>
      <c r="M187" s="223" t="s">
        <v>19</v>
      </c>
      <c r="N187" s="224" t="s">
        <v>42</v>
      </c>
      <c r="O187" s="87"/>
      <c r="P187" s="225">
        <f>O187*H187</f>
        <v>0</v>
      </c>
      <c r="Q187" s="225">
        <v>0</v>
      </c>
      <c r="R187" s="225">
        <f>Q187*H187</f>
        <v>0</v>
      </c>
      <c r="S187" s="225">
        <v>0</v>
      </c>
      <c r="T187" s="226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7" t="s">
        <v>216</v>
      </c>
      <c r="AT187" s="227" t="s">
        <v>211</v>
      </c>
      <c r="AU187" s="227" t="s">
        <v>81</v>
      </c>
      <c r="AY187" s="20" t="s">
        <v>209</v>
      </c>
      <c r="BE187" s="228">
        <f>IF(N187="základní",J187,0)</f>
        <v>0</v>
      </c>
      <c r="BF187" s="228">
        <f>IF(N187="snížená",J187,0)</f>
        <v>0</v>
      </c>
      <c r="BG187" s="228">
        <f>IF(N187="zákl. přenesená",J187,0)</f>
        <v>0</v>
      </c>
      <c r="BH187" s="228">
        <f>IF(N187="sníž. přenesená",J187,0)</f>
        <v>0</v>
      </c>
      <c r="BI187" s="228">
        <f>IF(N187="nulová",J187,0)</f>
        <v>0</v>
      </c>
      <c r="BJ187" s="20" t="s">
        <v>79</v>
      </c>
      <c r="BK187" s="228">
        <f>ROUND(I187*H187,2)</f>
        <v>0</v>
      </c>
      <c r="BL187" s="20" t="s">
        <v>216</v>
      </c>
      <c r="BM187" s="227" t="s">
        <v>5215</v>
      </c>
    </row>
    <row r="188" s="13" customFormat="1">
      <c r="A188" s="13"/>
      <c r="B188" s="234"/>
      <c r="C188" s="235"/>
      <c r="D188" s="236" t="s">
        <v>220</v>
      </c>
      <c r="E188" s="237" t="s">
        <v>19</v>
      </c>
      <c r="F188" s="238" t="s">
        <v>5138</v>
      </c>
      <c r="G188" s="235"/>
      <c r="H188" s="237" t="s">
        <v>19</v>
      </c>
      <c r="I188" s="239"/>
      <c r="J188" s="235"/>
      <c r="K188" s="235"/>
      <c r="L188" s="240"/>
      <c r="M188" s="241"/>
      <c r="N188" s="242"/>
      <c r="O188" s="242"/>
      <c r="P188" s="242"/>
      <c r="Q188" s="242"/>
      <c r="R188" s="242"/>
      <c r="S188" s="242"/>
      <c r="T188" s="24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4" t="s">
        <v>220</v>
      </c>
      <c r="AU188" s="244" t="s">
        <v>81</v>
      </c>
      <c r="AV188" s="13" t="s">
        <v>79</v>
      </c>
      <c r="AW188" s="13" t="s">
        <v>32</v>
      </c>
      <c r="AX188" s="13" t="s">
        <v>71</v>
      </c>
      <c r="AY188" s="244" t="s">
        <v>209</v>
      </c>
    </row>
    <row r="189" s="14" customFormat="1">
      <c r="A189" s="14"/>
      <c r="B189" s="245"/>
      <c r="C189" s="246"/>
      <c r="D189" s="236" t="s">
        <v>220</v>
      </c>
      <c r="E189" s="247" t="s">
        <v>19</v>
      </c>
      <c r="F189" s="248" t="s">
        <v>79</v>
      </c>
      <c r="G189" s="246"/>
      <c r="H189" s="249">
        <v>1</v>
      </c>
      <c r="I189" s="250"/>
      <c r="J189" s="246"/>
      <c r="K189" s="246"/>
      <c r="L189" s="251"/>
      <c r="M189" s="252"/>
      <c r="N189" s="253"/>
      <c r="O189" s="253"/>
      <c r="P189" s="253"/>
      <c r="Q189" s="253"/>
      <c r="R189" s="253"/>
      <c r="S189" s="253"/>
      <c r="T189" s="25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5" t="s">
        <v>220</v>
      </c>
      <c r="AU189" s="255" t="s">
        <v>81</v>
      </c>
      <c r="AV189" s="14" t="s">
        <v>81</v>
      </c>
      <c r="AW189" s="14" t="s">
        <v>32</v>
      </c>
      <c r="AX189" s="14" t="s">
        <v>79</v>
      </c>
      <c r="AY189" s="255" t="s">
        <v>209</v>
      </c>
    </row>
    <row r="190" s="13" customFormat="1">
      <c r="A190" s="13"/>
      <c r="B190" s="234"/>
      <c r="C190" s="235"/>
      <c r="D190" s="236" t="s">
        <v>220</v>
      </c>
      <c r="E190" s="237" t="s">
        <v>19</v>
      </c>
      <c r="F190" s="238" t="s">
        <v>5139</v>
      </c>
      <c r="G190" s="235"/>
      <c r="H190" s="237" t="s">
        <v>19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220</v>
      </c>
      <c r="AU190" s="244" t="s">
        <v>81</v>
      </c>
      <c r="AV190" s="13" t="s">
        <v>79</v>
      </c>
      <c r="AW190" s="13" t="s">
        <v>32</v>
      </c>
      <c r="AX190" s="13" t="s">
        <v>71</v>
      </c>
      <c r="AY190" s="244" t="s">
        <v>209</v>
      </c>
    </row>
    <row r="191" s="2" customFormat="1" ht="16.5" customHeight="1">
      <c r="A191" s="41"/>
      <c r="B191" s="42"/>
      <c r="C191" s="216" t="s">
        <v>372</v>
      </c>
      <c r="D191" s="216" t="s">
        <v>211</v>
      </c>
      <c r="E191" s="217" t="s">
        <v>5216</v>
      </c>
      <c r="F191" s="218" t="s">
        <v>5217</v>
      </c>
      <c r="G191" s="219" t="s">
        <v>731</v>
      </c>
      <c r="H191" s="220">
        <v>1</v>
      </c>
      <c r="I191" s="221"/>
      <c r="J191" s="222">
        <f>ROUND(I191*H191,2)</f>
        <v>0</v>
      </c>
      <c r="K191" s="218" t="s">
        <v>19</v>
      </c>
      <c r="L191" s="47"/>
      <c r="M191" s="223" t="s">
        <v>19</v>
      </c>
      <c r="N191" s="224" t="s">
        <v>42</v>
      </c>
      <c r="O191" s="87"/>
      <c r="P191" s="225">
        <f>O191*H191</f>
        <v>0</v>
      </c>
      <c r="Q191" s="225">
        <v>0</v>
      </c>
      <c r="R191" s="225">
        <f>Q191*H191</f>
        <v>0</v>
      </c>
      <c r="S191" s="225">
        <v>0</v>
      </c>
      <c r="T191" s="226">
        <f>S191*H191</f>
        <v>0</v>
      </c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R191" s="227" t="s">
        <v>216</v>
      </c>
      <c r="AT191" s="227" t="s">
        <v>211</v>
      </c>
      <c r="AU191" s="227" t="s">
        <v>81</v>
      </c>
      <c r="AY191" s="20" t="s">
        <v>209</v>
      </c>
      <c r="BE191" s="228">
        <f>IF(N191="základní",J191,0)</f>
        <v>0</v>
      </c>
      <c r="BF191" s="228">
        <f>IF(N191="snížená",J191,0)</f>
        <v>0</v>
      </c>
      <c r="BG191" s="228">
        <f>IF(N191="zákl. přenesená",J191,0)</f>
        <v>0</v>
      </c>
      <c r="BH191" s="228">
        <f>IF(N191="sníž. přenesená",J191,0)</f>
        <v>0</v>
      </c>
      <c r="BI191" s="228">
        <f>IF(N191="nulová",J191,0)</f>
        <v>0</v>
      </c>
      <c r="BJ191" s="20" t="s">
        <v>79</v>
      </c>
      <c r="BK191" s="228">
        <f>ROUND(I191*H191,2)</f>
        <v>0</v>
      </c>
      <c r="BL191" s="20" t="s">
        <v>216</v>
      </c>
      <c r="BM191" s="227" t="s">
        <v>5218</v>
      </c>
    </row>
    <row r="192" s="13" customFormat="1">
      <c r="A192" s="13"/>
      <c r="B192" s="234"/>
      <c r="C192" s="235"/>
      <c r="D192" s="236" t="s">
        <v>220</v>
      </c>
      <c r="E192" s="237" t="s">
        <v>19</v>
      </c>
      <c r="F192" s="238" t="s">
        <v>5138</v>
      </c>
      <c r="G192" s="235"/>
      <c r="H192" s="237" t="s">
        <v>19</v>
      </c>
      <c r="I192" s="239"/>
      <c r="J192" s="235"/>
      <c r="K192" s="235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220</v>
      </c>
      <c r="AU192" s="244" t="s">
        <v>81</v>
      </c>
      <c r="AV192" s="13" t="s">
        <v>79</v>
      </c>
      <c r="AW192" s="13" t="s">
        <v>32</v>
      </c>
      <c r="AX192" s="13" t="s">
        <v>71</v>
      </c>
      <c r="AY192" s="244" t="s">
        <v>209</v>
      </c>
    </row>
    <row r="193" s="14" customFormat="1">
      <c r="A193" s="14"/>
      <c r="B193" s="245"/>
      <c r="C193" s="246"/>
      <c r="D193" s="236" t="s">
        <v>220</v>
      </c>
      <c r="E193" s="247" t="s">
        <v>19</v>
      </c>
      <c r="F193" s="248" t="s">
        <v>79</v>
      </c>
      <c r="G193" s="246"/>
      <c r="H193" s="249">
        <v>1</v>
      </c>
      <c r="I193" s="250"/>
      <c r="J193" s="246"/>
      <c r="K193" s="246"/>
      <c r="L193" s="251"/>
      <c r="M193" s="252"/>
      <c r="N193" s="253"/>
      <c r="O193" s="253"/>
      <c r="P193" s="253"/>
      <c r="Q193" s="253"/>
      <c r="R193" s="253"/>
      <c r="S193" s="253"/>
      <c r="T193" s="25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5" t="s">
        <v>220</v>
      </c>
      <c r="AU193" s="255" t="s">
        <v>81</v>
      </c>
      <c r="AV193" s="14" t="s">
        <v>81</v>
      </c>
      <c r="AW193" s="14" t="s">
        <v>32</v>
      </c>
      <c r="AX193" s="14" t="s">
        <v>79</v>
      </c>
      <c r="AY193" s="255" t="s">
        <v>209</v>
      </c>
    </row>
    <row r="194" s="2" customFormat="1" ht="24.9" customHeight="1">
      <c r="A194" s="41"/>
      <c r="B194" s="42"/>
      <c r="C194" s="216" t="s">
        <v>378</v>
      </c>
      <c r="D194" s="216" t="s">
        <v>211</v>
      </c>
      <c r="E194" s="217" t="s">
        <v>5219</v>
      </c>
      <c r="F194" s="218" t="s">
        <v>5220</v>
      </c>
      <c r="G194" s="219" t="s">
        <v>731</v>
      </c>
      <c r="H194" s="220">
        <v>1</v>
      </c>
      <c r="I194" s="221"/>
      <c r="J194" s="222">
        <f>ROUND(I194*H194,2)</f>
        <v>0</v>
      </c>
      <c r="K194" s="218" t="s">
        <v>19</v>
      </c>
      <c r="L194" s="47"/>
      <c r="M194" s="223" t="s">
        <v>19</v>
      </c>
      <c r="N194" s="224" t="s">
        <v>42</v>
      </c>
      <c r="O194" s="87"/>
      <c r="P194" s="225">
        <f>O194*H194</f>
        <v>0</v>
      </c>
      <c r="Q194" s="225">
        <v>0</v>
      </c>
      <c r="R194" s="225">
        <f>Q194*H194</f>
        <v>0</v>
      </c>
      <c r="S194" s="225">
        <v>0</v>
      </c>
      <c r="T194" s="226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7" t="s">
        <v>216</v>
      </c>
      <c r="AT194" s="227" t="s">
        <v>211</v>
      </c>
      <c r="AU194" s="227" t="s">
        <v>81</v>
      </c>
      <c r="AY194" s="20" t="s">
        <v>209</v>
      </c>
      <c r="BE194" s="228">
        <f>IF(N194="základní",J194,0)</f>
        <v>0</v>
      </c>
      <c r="BF194" s="228">
        <f>IF(N194="snížená",J194,0)</f>
        <v>0</v>
      </c>
      <c r="BG194" s="228">
        <f>IF(N194="zákl. přenesená",J194,0)</f>
        <v>0</v>
      </c>
      <c r="BH194" s="228">
        <f>IF(N194="sníž. přenesená",J194,0)</f>
        <v>0</v>
      </c>
      <c r="BI194" s="228">
        <f>IF(N194="nulová",J194,0)</f>
        <v>0</v>
      </c>
      <c r="BJ194" s="20" t="s">
        <v>79</v>
      </c>
      <c r="BK194" s="228">
        <f>ROUND(I194*H194,2)</f>
        <v>0</v>
      </c>
      <c r="BL194" s="20" t="s">
        <v>216</v>
      </c>
      <c r="BM194" s="227" t="s">
        <v>5221</v>
      </c>
    </row>
    <row r="195" s="13" customFormat="1">
      <c r="A195" s="13"/>
      <c r="B195" s="234"/>
      <c r="C195" s="235"/>
      <c r="D195" s="236" t="s">
        <v>220</v>
      </c>
      <c r="E195" s="237" t="s">
        <v>19</v>
      </c>
      <c r="F195" s="238" t="s">
        <v>5138</v>
      </c>
      <c r="G195" s="235"/>
      <c r="H195" s="237" t="s">
        <v>19</v>
      </c>
      <c r="I195" s="239"/>
      <c r="J195" s="235"/>
      <c r="K195" s="235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220</v>
      </c>
      <c r="AU195" s="244" t="s">
        <v>81</v>
      </c>
      <c r="AV195" s="13" t="s">
        <v>79</v>
      </c>
      <c r="AW195" s="13" t="s">
        <v>32</v>
      </c>
      <c r="AX195" s="13" t="s">
        <v>71</v>
      </c>
      <c r="AY195" s="244" t="s">
        <v>209</v>
      </c>
    </row>
    <row r="196" s="14" customFormat="1">
      <c r="A196" s="14"/>
      <c r="B196" s="245"/>
      <c r="C196" s="246"/>
      <c r="D196" s="236" t="s">
        <v>220</v>
      </c>
      <c r="E196" s="247" t="s">
        <v>19</v>
      </c>
      <c r="F196" s="248" t="s">
        <v>79</v>
      </c>
      <c r="G196" s="246"/>
      <c r="H196" s="249">
        <v>1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220</v>
      </c>
      <c r="AU196" s="255" t="s">
        <v>81</v>
      </c>
      <c r="AV196" s="14" t="s">
        <v>81</v>
      </c>
      <c r="AW196" s="14" t="s">
        <v>32</v>
      </c>
      <c r="AX196" s="14" t="s">
        <v>79</v>
      </c>
      <c r="AY196" s="255" t="s">
        <v>209</v>
      </c>
    </row>
    <row r="197" s="2" customFormat="1" ht="16.5" customHeight="1">
      <c r="A197" s="41"/>
      <c r="B197" s="42"/>
      <c r="C197" s="216" t="s">
        <v>384</v>
      </c>
      <c r="D197" s="216" t="s">
        <v>211</v>
      </c>
      <c r="E197" s="217" t="s">
        <v>5222</v>
      </c>
      <c r="F197" s="218" t="s">
        <v>5223</v>
      </c>
      <c r="G197" s="219" t="s">
        <v>731</v>
      </c>
      <c r="H197" s="220">
        <v>1</v>
      </c>
      <c r="I197" s="221"/>
      <c r="J197" s="222">
        <f>ROUND(I197*H197,2)</f>
        <v>0</v>
      </c>
      <c r="K197" s="218" t="s">
        <v>19</v>
      </c>
      <c r="L197" s="47"/>
      <c r="M197" s="223" t="s">
        <v>19</v>
      </c>
      <c r="N197" s="224" t="s">
        <v>42</v>
      </c>
      <c r="O197" s="87"/>
      <c r="P197" s="225">
        <f>O197*H197</f>
        <v>0</v>
      </c>
      <c r="Q197" s="225">
        <v>0</v>
      </c>
      <c r="R197" s="225">
        <f>Q197*H197</f>
        <v>0</v>
      </c>
      <c r="S197" s="225">
        <v>0</v>
      </c>
      <c r="T197" s="226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227" t="s">
        <v>216</v>
      </c>
      <c r="AT197" s="227" t="s">
        <v>211</v>
      </c>
      <c r="AU197" s="227" t="s">
        <v>81</v>
      </c>
      <c r="AY197" s="20" t="s">
        <v>209</v>
      </c>
      <c r="BE197" s="228">
        <f>IF(N197="základní",J197,0)</f>
        <v>0</v>
      </c>
      <c r="BF197" s="228">
        <f>IF(N197="snížená",J197,0)</f>
        <v>0</v>
      </c>
      <c r="BG197" s="228">
        <f>IF(N197="zákl. přenesená",J197,0)</f>
        <v>0</v>
      </c>
      <c r="BH197" s="228">
        <f>IF(N197="sníž. přenesená",J197,0)</f>
        <v>0</v>
      </c>
      <c r="BI197" s="228">
        <f>IF(N197="nulová",J197,0)</f>
        <v>0</v>
      </c>
      <c r="BJ197" s="20" t="s">
        <v>79</v>
      </c>
      <c r="BK197" s="228">
        <f>ROUND(I197*H197,2)</f>
        <v>0</v>
      </c>
      <c r="BL197" s="20" t="s">
        <v>216</v>
      </c>
      <c r="BM197" s="227" t="s">
        <v>5224</v>
      </c>
    </row>
    <row r="198" s="13" customFormat="1">
      <c r="A198" s="13"/>
      <c r="B198" s="234"/>
      <c r="C198" s="235"/>
      <c r="D198" s="236" t="s">
        <v>220</v>
      </c>
      <c r="E198" s="237" t="s">
        <v>19</v>
      </c>
      <c r="F198" s="238" t="s">
        <v>5138</v>
      </c>
      <c r="G198" s="235"/>
      <c r="H198" s="237" t="s">
        <v>19</v>
      </c>
      <c r="I198" s="239"/>
      <c r="J198" s="235"/>
      <c r="K198" s="235"/>
      <c r="L198" s="240"/>
      <c r="M198" s="241"/>
      <c r="N198" s="242"/>
      <c r="O198" s="242"/>
      <c r="P198" s="242"/>
      <c r="Q198" s="242"/>
      <c r="R198" s="242"/>
      <c r="S198" s="242"/>
      <c r="T198" s="24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4" t="s">
        <v>220</v>
      </c>
      <c r="AU198" s="244" t="s">
        <v>81</v>
      </c>
      <c r="AV198" s="13" t="s">
        <v>79</v>
      </c>
      <c r="AW198" s="13" t="s">
        <v>32</v>
      </c>
      <c r="AX198" s="13" t="s">
        <v>71</v>
      </c>
      <c r="AY198" s="244" t="s">
        <v>209</v>
      </c>
    </row>
    <row r="199" s="14" customFormat="1">
      <c r="A199" s="14"/>
      <c r="B199" s="245"/>
      <c r="C199" s="246"/>
      <c r="D199" s="236" t="s">
        <v>220</v>
      </c>
      <c r="E199" s="247" t="s">
        <v>19</v>
      </c>
      <c r="F199" s="248" t="s">
        <v>79</v>
      </c>
      <c r="G199" s="246"/>
      <c r="H199" s="249">
        <v>1</v>
      </c>
      <c r="I199" s="250"/>
      <c r="J199" s="246"/>
      <c r="K199" s="246"/>
      <c r="L199" s="251"/>
      <c r="M199" s="252"/>
      <c r="N199" s="253"/>
      <c r="O199" s="253"/>
      <c r="P199" s="253"/>
      <c r="Q199" s="253"/>
      <c r="R199" s="253"/>
      <c r="S199" s="253"/>
      <c r="T199" s="25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5" t="s">
        <v>220</v>
      </c>
      <c r="AU199" s="255" t="s">
        <v>81</v>
      </c>
      <c r="AV199" s="14" t="s">
        <v>81</v>
      </c>
      <c r="AW199" s="14" t="s">
        <v>32</v>
      </c>
      <c r="AX199" s="14" t="s">
        <v>79</v>
      </c>
      <c r="AY199" s="255" t="s">
        <v>209</v>
      </c>
    </row>
    <row r="200" s="2" customFormat="1" ht="16.5" customHeight="1">
      <c r="A200" s="41"/>
      <c r="B200" s="42"/>
      <c r="C200" s="216" t="s">
        <v>390</v>
      </c>
      <c r="D200" s="216" t="s">
        <v>211</v>
      </c>
      <c r="E200" s="217" t="s">
        <v>5225</v>
      </c>
      <c r="F200" s="218" t="s">
        <v>5226</v>
      </c>
      <c r="G200" s="219" t="s">
        <v>731</v>
      </c>
      <c r="H200" s="220">
        <v>1</v>
      </c>
      <c r="I200" s="221"/>
      <c r="J200" s="222">
        <f>ROUND(I200*H200,2)</f>
        <v>0</v>
      </c>
      <c r="K200" s="218" t="s">
        <v>19</v>
      </c>
      <c r="L200" s="47"/>
      <c r="M200" s="223" t="s">
        <v>19</v>
      </c>
      <c r="N200" s="224" t="s">
        <v>42</v>
      </c>
      <c r="O200" s="87"/>
      <c r="P200" s="225">
        <f>O200*H200</f>
        <v>0</v>
      </c>
      <c r="Q200" s="225">
        <v>0</v>
      </c>
      <c r="R200" s="225">
        <f>Q200*H200</f>
        <v>0</v>
      </c>
      <c r="S200" s="225">
        <v>0</v>
      </c>
      <c r="T200" s="226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7" t="s">
        <v>216</v>
      </c>
      <c r="AT200" s="227" t="s">
        <v>211</v>
      </c>
      <c r="AU200" s="227" t="s">
        <v>81</v>
      </c>
      <c r="AY200" s="20" t="s">
        <v>209</v>
      </c>
      <c r="BE200" s="228">
        <f>IF(N200="základní",J200,0)</f>
        <v>0</v>
      </c>
      <c r="BF200" s="228">
        <f>IF(N200="snížená",J200,0)</f>
        <v>0</v>
      </c>
      <c r="BG200" s="228">
        <f>IF(N200="zákl. přenesená",J200,0)</f>
        <v>0</v>
      </c>
      <c r="BH200" s="228">
        <f>IF(N200="sníž. přenesená",J200,0)</f>
        <v>0</v>
      </c>
      <c r="BI200" s="228">
        <f>IF(N200="nulová",J200,0)</f>
        <v>0</v>
      </c>
      <c r="BJ200" s="20" t="s">
        <v>79</v>
      </c>
      <c r="BK200" s="228">
        <f>ROUND(I200*H200,2)</f>
        <v>0</v>
      </c>
      <c r="BL200" s="20" t="s">
        <v>216</v>
      </c>
      <c r="BM200" s="227" t="s">
        <v>5227</v>
      </c>
    </row>
    <row r="201" s="13" customFormat="1">
      <c r="A201" s="13"/>
      <c r="B201" s="234"/>
      <c r="C201" s="235"/>
      <c r="D201" s="236" t="s">
        <v>220</v>
      </c>
      <c r="E201" s="237" t="s">
        <v>19</v>
      </c>
      <c r="F201" s="238" t="s">
        <v>5138</v>
      </c>
      <c r="G201" s="235"/>
      <c r="H201" s="237" t="s">
        <v>19</v>
      </c>
      <c r="I201" s="239"/>
      <c r="J201" s="235"/>
      <c r="K201" s="235"/>
      <c r="L201" s="240"/>
      <c r="M201" s="241"/>
      <c r="N201" s="242"/>
      <c r="O201" s="242"/>
      <c r="P201" s="242"/>
      <c r="Q201" s="242"/>
      <c r="R201" s="242"/>
      <c r="S201" s="242"/>
      <c r="T201" s="24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4" t="s">
        <v>220</v>
      </c>
      <c r="AU201" s="244" t="s">
        <v>81</v>
      </c>
      <c r="AV201" s="13" t="s">
        <v>79</v>
      </c>
      <c r="AW201" s="13" t="s">
        <v>32</v>
      </c>
      <c r="AX201" s="13" t="s">
        <v>71</v>
      </c>
      <c r="AY201" s="244" t="s">
        <v>209</v>
      </c>
    </row>
    <row r="202" s="14" customFormat="1">
      <c r="A202" s="14"/>
      <c r="B202" s="245"/>
      <c r="C202" s="246"/>
      <c r="D202" s="236" t="s">
        <v>220</v>
      </c>
      <c r="E202" s="247" t="s">
        <v>19</v>
      </c>
      <c r="F202" s="248" t="s">
        <v>79</v>
      </c>
      <c r="G202" s="246"/>
      <c r="H202" s="249">
        <v>1</v>
      </c>
      <c r="I202" s="250"/>
      <c r="J202" s="246"/>
      <c r="K202" s="246"/>
      <c r="L202" s="251"/>
      <c r="M202" s="252"/>
      <c r="N202" s="253"/>
      <c r="O202" s="253"/>
      <c r="P202" s="253"/>
      <c r="Q202" s="253"/>
      <c r="R202" s="253"/>
      <c r="S202" s="253"/>
      <c r="T202" s="25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5" t="s">
        <v>220</v>
      </c>
      <c r="AU202" s="255" t="s">
        <v>81</v>
      </c>
      <c r="AV202" s="14" t="s">
        <v>81</v>
      </c>
      <c r="AW202" s="14" t="s">
        <v>32</v>
      </c>
      <c r="AX202" s="14" t="s">
        <v>79</v>
      </c>
      <c r="AY202" s="255" t="s">
        <v>209</v>
      </c>
    </row>
    <row r="203" s="13" customFormat="1">
      <c r="A203" s="13"/>
      <c r="B203" s="234"/>
      <c r="C203" s="235"/>
      <c r="D203" s="236" t="s">
        <v>220</v>
      </c>
      <c r="E203" s="237" t="s">
        <v>19</v>
      </c>
      <c r="F203" s="238" t="s">
        <v>5139</v>
      </c>
      <c r="G203" s="235"/>
      <c r="H203" s="237" t="s">
        <v>19</v>
      </c>
      <c r="I203" s="239"/>
      <c r="J203" s="235"/>
      <c r="K203" s="235"/>
      <c r="L203" s="240"/>
      <c r="M203" s="241"/>
      <c r="N203" s="242"/>
      <c r="O203" s="242"/>
      <c r="P203" s="242"/>
      <c r="Q203" s="242"/>
      <c r="R203" s="242"/>
      <c r="S203" s="242"/>
      <c r="T203" s="24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4" t="s">
        <v>220</v>
      </c>
      <c r="AU203" s="244" t="s">
        <v>81</v>
      </c>
      <c r="AV203" s="13" t="s">
        <v>79</v>
      </c>
      <c r="AW203" s="13" t="s">
        <v>32</v>
      </c>
      <c r="AX203" s="13" t="s">
        <v>71</v>
      </c>
      <c r="AY203" s="244" t="s">
        <v>209</v>
      </c>
    </row>
    <row r="204" s="2" customFormat="1" ht="16.5" customHeight="1">
      <c r="A204" s="41"/>
      <c r="B204" s="42"/>
      <c r="C204" s="216" t="s">
        <v>399</v>
      </c>
      <c r="D204" s="216" t="s">
        <v>211</v>
      </c>
      <c r="E204" s="217" t="s">
        <v>5228</v>
      </c>
      <c r="F204" s="218" t="s">
        <v>5229</v>
      </c>
      <c r="G204" s="219" t="s">
        <v>731</v>
      </c>
      <c r="H204" s="220">
        <v>1</v>
      </c>
      <c r="I204" s="221"/>
      <c r="J204" s="222">
        <f>ROUND(I204*H204,2)</f>
        <v>0</v>
      </c>
      <c r="K204" s="218" t="s">
        <v>19</v>
      </c>
      <c r="L204" s="47"/>
      <c r="M204" s="223" t="s">
        <v>19</v>
      </c>
      <c r="N204" s="224" t="s">
        <v>42</v>
      </c>
      <c r="O204" s="87"/>
      <c r="P204" s="225">
        <f>O204*H204</f>
        <v>0</v>
      </c>
      <c r="Q204" s="225">
        <v>0</v>
      </c>
      <c r="R204" s="225">
        <f>Q204*H204</f>
        <v>0</v>
      </c>
      <c r="S204" s="225">
        <v>0</v>
      </c>
      <c r="T204" s="226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7" t="s">
        <v>216</v>
      </c>
      <c r="AT204" s="227" t="s">
        <v>211</v>
      </c>
      <c r="AU204" s="227" t="s">
        <v>81</v>
      </c>
      <c r="AY204" s="20" t="s">
        <v>209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20" t="s">
        <v>79</v>
      </c>
      <c r="BK204" s="228">
        <f>ROUND(I204*H204,2)</f>
        <v>0</v>
      </c>
      <c r="BL204" s="20" t="s">
        <v>216</v>
      </c>
      <c r="BM204" s="227" t="s">
        <v>5230</v>
      </c>
    </row>
    <row r="205" s="13" customFormat="1">
      <c r="A205" s="13"/>
      <c r="B205" s="234"/>
      <c r="C205" s="235"/>
      <c r="D205" s="236" t="s">
        <v>220</v>
      </c>
      <c r="E205" s="237" t="s">
        <v>19</v>
      </c>
      <c r="F205" s="238" t="s">
        <v>5138</v>
      </c>
      <c r="G205" s="235"/>
      <c r="H205" s="237" t="s">
        <v>19</v>
      </c>
      <c r="I205" s="239"/>
      <c r="J205" s="235"/>
      <c r="K205" s="235"/>
      <c r="L205" s="240"/>
      <c r="M205" s="241"/>
      <c r="N205" s="242"/>
      <c r="O205" s="242"/>
      <c r="P205" s="242"/>
      <c r="Q205" s="242"/>
      <c r="R205" s="242"/>
      <c r="S205" s="242"/>
      <c r="T205" s="24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4" t="s">
        <v>220</v>
      </c>
      <c r="AU205" s="244" t="s">
        <v>81</v>
      </c>
      <c r="AV205" s="13" t="s">
        <v>79</v>
      </c>
      <c r="AW205" s="13" t="s">
        <v>32</v>
      </c>
      <c r="AX205" s="13" t="s">
        <v>71</v>
      </c>
      <c r="AY205" s="244" t="s">
        <v>209</v>
      </c>
    </row>
    <row r="206" s="14" customFormat="1">
      <c r="A206" s="14"/>
      <c r="B206" s="245"/>
      <c r="C206" s="246"/>
      <c r="D206" s="236" t="s">
        <v>220</v>
      </c>
      <c r="E206" s="247" t="s">
        <v>19</v>
      </c>
      <c r="F206" s="248" t="s">
        <v>79</v>
      </c>
      <c r="G206" s="246"/>
      <c r="H206" s="249">
        <v>1</v>
      </c>
      <c r="I206" s="250"/>
      <c r="J206" s="246"/>
      <c r="K206" s="246"/>
      <c r="L206" s="251"/>
      <c r="M206" s="252"/>
      <c r="N206" s="253"/>
      <c r="O206" s="253"/>
      <c r="P206" s="253"/>
      <c r="Q206" s="253"/>
      <c r="R206" s="253"/>
      <c r="S206" s="253"/>
      <c r="T206" s="25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5" t="s">
        <v>220</v>
      </c>
      <c r="AU206" s="255" t="s">
        <v>81</v>
      </c>
      <c r="AV206" s="14" t="s">
        <v>81</v>
      </c>
      <c r="AW206" s="14" t="s">
        <v>32</v>
      </c>
      <c r="AX206" s="14" t="s">
        <v>79</v>
      </c>
      <c r="AY206" s="255" t="s">
        <v>209</v>
      </c>
    </row>
    <row r="207" s="13" customFormat="1">
      <c r="A207" s="13"/>
      <c r="B207" s="234"/>
      <c r="C207" s="235"/>
      <c r="D207" s="236" t="s">
        <v>220</v>
      </c>
      <c r="E207" s="237" t="s">
        <v>19</v>
      </c>
      <c r="F207" s="238" t="s">
        <v>5171</v>
      </c>
      <c r="G207" s="235"/>
      <c r="H207" s="237" t="s">
        <v>19</v>
      </c>
      <c r="I207" s="239"/>
      <c r="J207" s="235"/>
      <c r="K207" s="235"/>
      <c r="L207" s="240"/>
      <c r="M207" s="241"/>
      <c r="N207" s="242"/>
      <c r="O207" s="242"/>
      <c r="P207" s="242"/>
      <c r="Q207" s="242"/>
      <c r="R207" s="242"/>
      <c r="S207" s="242"/>
      <c r="T207" s="24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4" t="s">
        <v>220</v>
      </c>
      <c r="AU207" s="244" t="s">
        <v>81</v>
      </c>
      <c r="AV207" s="13" t="s">
        <v>79</v>
      </c>
      <c r="AW207" s="13" t="s">
        <v>32</v>
      </c>
      <c r="AX207" s="13" t="s">
        <v>71</v>
      </c>
      <c r="AY207" s="244" t="s">
        <v>209</v>
      </c>
    </row>
    <row r="208" s="13" customFormat="1">
      <c r="A208" s="13"/>
      <c r="B208" s="234"/>
      <c r="C208" s="235"/>
      <c r="D208" s="236" t="s">
        <v>220</v>
      </c>
      <c r="E208" s="237" t="s">
        <v>19</v>
      </c>
      <c r="F208" s="238" t="s">
        <v>5172</v>
      </c>
      <c r="G208" s="235"/>
      <c r="H208" s="237" t="s">
        <v>19</v>
      </c>
      <c r="I208" s="239"/>
      <c r="J208" s="235"/>
      <c r="K208" s="235"/>
      <c r="L208" s="240"/>
      <c r="M208" s="241"/>
      <c r="N208" s="242"/>
      <c r="O208" s="242"/>
      <c r="P208" s="242"/>
      <c r="Q208" s="242"/>
      <c r="R208" s="242"/>
      <c r="S208" s="242"/>
      <c r="T208" s="24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4" t="s">
        <v>220</v>
      </c>
      <c r="AU208" s="244" t="s">
        <v>81</v>
      </c>
      <c r="AV208" s="13" t="s">
        <v>79</v>
      </c>
      <c r="AW208" s="13" t="s">
        <v>32</v>
      </c>
      <c r="AX208" s="13" t="s">
        <v>71</v>
      </c>
      <c r="AY208" s="244" t="s">
        <v>209</v>
      </c>
    </row>
    <row r="209" s="2" customFormat="1" ht="16.5" customHeight="1">
      <c r="A209" s="41"/>
      <c r="B209" s="42"/>
      <c r="C209" s="216" t="s">
        <v>405</v>
      </c>
      <c r="D209" s="216" t="s">
        <v>211</v>
      </c>
      <c r="E209" s="217" t="s">
        <v>5231</v>
      </c>
      <c r="F209" s="218" t="s">
        <v>5232</v>
      </c>
      <c r="G209" s="219" t="s">
        <v>731</v>
      </c>
      <c r="H209" s="220">
        <v>2</v>
      </c>
      <c r="I209" s="221"/>
      <c r="J209" s="222">
        <f>ROUND(I209*H209,2)</f>
        <v>0</v>
      </c>
      <c r="K209" s="218" t="s">
        <v>19</v>
      </c>
      <c r="L209" s="47"/>
      <c r="M209" s="223" t="s">
        <v>19</v>
      </c>
      <c r="N209" s="224" t="s">
        <v>42</v>
      </c>
      <c r="O209" s="87"/>
      <c r="P209" s="225">
        <f>O209*H209</f>
        <v>0</v>
      </c>
      <c r="Q209" s="225">
        <v>0</v>
      </c>
      <c r="R209" s="225">
        <f>Q209*H209</f>
        <v>0</v>
      </c>
      <c r="S209" s="225">
        <v>0</v>
      </c>
      <c r="T209" s="226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27" t="s">
        <v>216</v>
      </c>
      <c r="AT209" s="227" t="s">
        <v>211</v>
      </c>
      <c r="AU209" s="227" t="s">
        <v>81</v>
      </c>
      <c r="AY209" s="20" t="s">
        <v>209</v>
      </c>
      <c r="BE209" s="228">
        <f>IF(N209="základní",J209,0)</f>
        <v>0</v>
      </c>
      <c r="BF209" s="228">
        <f>IF(N209="snížená",J209,0)</f>
        <v>0</v>
      </c>
      <c r="BG209" s="228">
        <f>IF(N209="zákl. přenesená",J209,0)</f>
        <v>0</v>
      </c>
      <c r="BH209" s="228">
        <f>IF(N209="sníž. přenesená",J209,0)</f>
        <v>0</v>
      </c>
      <c r="BI209" s="228">
        <f>IF(N209="nulová",J209,0)</f>
        <v>0</v>
      </c>
      <c r="BJ209" s="20" t="s">
        <v>79</v>
      </c>
      <c r="BK209" s="228">
        <f>ROUND(I209*H209,2)</f>
        <v>0</v>
      </c>
      <c r="BL209" s="20" t="s">
        <v>216</v>
      </c>
      <c r="BM209" s="227" t="s">
        <v>5233</v>
      </c>
    </row>
    <row r="210" s="13" customFormat="1">
      <c r="A210" s="13"/>
      <c r="B210" s="234"/>
      <c r="C210" s="235"/>
      <c r="D210" s="236" t="s">
        <v>220</v>
      </c>
      <c r="E210" s="237" t="s">
        <v>19</v>
      </c>
      <c r="F210" s="238" t="s">
        <v>5138</v>
      </c>
      <c r="G210" s="235"/>
      <c r="H210" s="237" t="s">
        <v>19</v>
      </c>
      <c r="I210" s="239"/>
      <c r="J210" s="235"/>
      <c r="K210" s="235"/>
      <c r="L210" s="240"/>
      <c r="M210" s="241"/>
      <c r="N210" s="242"/>
      <c r="O210" s="242"/>
      <c r="P210" s="242"/>
      <c r="Q210" s="242"/>
      <c r="R210" s="242"/>
      <c r="S210" s="242"/>
      <c r="T210" s="24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4" t="s">
        <v>220</v>
      </c>
      <c r="AU210" s="244" t="s">
        <v>81</v>
      </c>
      <c r="AV210" s="13" t="s">
        <v>79</v>
      </c>
      <c r="AW210" s="13" t="s">
        <v>32</v>
      </c>
      <c r="AX210" s="13" t="s">
        <v>71</v>
      </c>
      <c r="AY210" s="244" t="s">
        <v>209</v>
      </c>
    </row>
    <row r="211" s="14" customFormat="1">
      <c r="A211" s="14"/>
      <c r="B211" s="245"/>
      <c r="C211" s="246"/>
      <c r="D211" s="236" t="s">
        <v>220</v>
      </c>
      <c r="E211" s="247" t="s">
        <v>19</v>
      </c>
      <c r="F211" s="248" t="s">
        <v>81</v>
      </c>
      <c r="G211" s="246"/>
      <c r="H211" s="249">
        <v>2</v>
      </c>
      <c r="I211" s="250"/>
      <c r="J211" s="246"/>
      <c r="K211" s="246"/>
      <c r="L211" s="251"/>
      <c r="M211" s="252"/>
      <c r="N211" s="253"/>
      <c r="O211" s="253"/>
      <c r="P211" s="253"/>
      <c r="Q211" s="253"/>
      <c r="R211" s="253"/>
      <c r="S211" s="253"/>
      <c r="T211" s="25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5" t="s">
        <v>220</v>
      </c>
      <c r="AU211" s="255" t="s">
        <v>81</v>
      </c>
      <c r="AV211" s="14" t="s">
        <v>81</v>
      </c>
      <c r="AW211" s="14" t="s">
        <v>32</v>
      </c>
      <c r="AX211" s="14" t="s">
        <v>79</v>
      </c>
      <c r="AY211" s="255" t="s">
        <v>209</v>
      </c>
    </row>
    <row r="212" s="13" customFormat="1">
      <c r="A212" s="13"/>
      <c r="B212" s="234"/>
      <c r="C212" s="235"/>
      <c r="D212" s="236" t="s">
        <v>220</v>
      </c>
      <c r="E212" s="237" t="s">
        <v>19</v>
      </c>
      <c r="F212" s="238" t="s">
        <v>5139</v>
      </c>
      <c r="G212" s="235"/>
      <c r="H212" s="237" t="s">
        <v>19</v>
      </c>
      <c r="I212" s="239"/>
      <c r="J212" s="235"/>
      <c r="K212" s="235"/>
      <c r="L212" s="240"/>
      <c r="M212" s="241"/>
      <c r="N212" s="242"/>
      <c r="O212" s="242"/>
      <c r="P212" s="242"/>
      <c r="Q212" s="242"/>
      <c r="R212" s="242"/>
      <c r="S212" s="242"/>
      <c r="T212" s="24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4" t="s">
        <v>220</v>
      </c>
      <c r="AU212" s="244" t="s">
        <v>81</v>
      </c>
      <c r="AV212" s="13" t="s">
        <v>79</v>
      </c>
      <c r="AW212" s="13" t="s">
        <v>32</v>
      </c>
      <c r="AX212" s="13" t="s">
        <v>71</v>
      </c>
      <c r="AY212" s="244" t="s">
        <v>209</v>
      </c>
    </row>
    <row r="213" s="2" customFormat="1" ht="21.75" customHeight="1">
      <c r="A213" s="41"/>
      <c r="B213" s="42"/>
      <c r="C213" s="216" t="s">
        <v>411</v>
      </c>
      <c r="D213" s="216" t="s">
        <v>211</v>
      </c>
      <c r="E213" s="217" t="s">
        <v>5234</v>
      </c>
      <c r="F213" s="218" t="s">
        <v>5235</v>
      </c>
      <c r="G213" s="219" t="s">
        <v>5175</v>
      </c>
      <c r="H213" s="220">
        <v>5</v>
      </c>
      <c r="I213" s="221"/>
      <c r="J213" s="222">
        <f>ROUND(I213*H213,2)</f>
        <v>0</v>
      </c>
      <c r="K213" s="218" t="s">
        <v>19</v>
      </c>
      <c r="L213" s="47"/>
      <c r="M213" s="223" t="s">
        <v>19</v>
      </c>
      <c r="N213" s="224" t="s">
        <v>42</v>
      </c>
      <c r="O213" s="87"/>
      <c r="P213" s="225">
        <f>O213*H213</f>
        <v>0</v>
      </c>
      <c r="Q213" s="225">
        <v>0</v>
      </c>
      <c r="R213" s="225">
        <f>Q213*H213</f>
        <v>0</v>
      </c>
      <c r="S213" s="225">
        <v>0</v>
      </c>
      <c r="T213" s="226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27" t="s">
        <v>216</v>
      </c>
      <c r="AT213" s="227" t="s">
        <v>211</v>
      </c>
      <c r="AU213" s="227" t="s">
        <v>81</v>
      </c>
      <c r="AY213" s="20" t="s">
        <v>209</v>
      </c>
      <c r="BE213" s="228">
        <f>IF(N213="základní",J213,0)</f>
        <v>0</v>
      </c>
      <c r="BF213" s="228">
        <f>IF(N213="snížená",J213,0)</f>
        <v>0</v>
      </c>
      <c r="BG213" s="228">
        <f>IF(N213="zákl. přenesená",J213,0)</f>
        <v>0</v>
      </c>
      <c r="BH213" s="228">
        <f>IF(N213="sníž. přenesená",J213,0)</f>
        <v>0</v>
      </c>
      <c r="BI213" s="228">
        <f>IF(N213="nulová",J213,0)</f>
        <v>0</v>
      </c>
      <c r="BJ213" s="20" t="s">
        <v>79</v>
      </c>
      <c r="BK213" s="228">
        <f>ROUND(I213*H213,2)</f>
        <v>0</v>
      </c>
      <c r="BL213" s="20" t="s">
        <v>216</v>
      </c>
      <c r="BM213" s="227" t="s">
        <v>5236</v>
      </c>
    </row>
    <row r="214" s="13" customFormat="1">
      <c r="A214" s="13"/>
      <c r="B214" s="234"/>
      <c r="C214" s="235"/>
      <c r="D214" s="236" t="s">
        <v>220</v>
      </c>
      <c r="E214" s="237" t="s">
        <v>19</v>
      </c>
      <c r="F214" s="238" t="s">
        <v>5138</v>
      </c>
      <c r="G214" s="235"/>
      <c r="H214" s="237" t="s">
        <v>19</v>
      </c>
      <c r="I214" s="239"/>
      <c r="J214" s="235"/>
      <c r="K214" s="235"/>
      <c r="L214" s="240"/>
      <c r="M214" s="241"/>
      <c r="N214" s="242"/>
      <c r="O214" s="242"/>
      <c r="P214" s="242"/>
      <c r="Q214" s="242"/>
      <c r="R214" s="242"/>
      <c r="S214" s="242"/>
      <c r="T214" s="24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4" t="s">
        <v>220</v>
      </c>
      <c r="AU214" s="244" t="s">
        <v>81</v>
      </c>
      <c r="AV214" s="13" t="s">
        <v>79</v>
      </c>
      <c r="AW214" s="13" t="s">
        <v>32</v>
      </c>
      <c r="AX214" s="13" t="s">
        <v>71</v>
      </c>
      <c r="AY214" s="244" t="s">
        <v>209</v>
      </c>
    </row>
    <row r="215" s="14" customFormat="1">
      <c r="A215" s="14"/>
      <c r="B215" s="245"/>
      <c r="C215" s="246"/>
      <c r="D215" s="236" t="s">
        <v>220</v>
      </c>
      <c r="E215" s="247" t="s">
        <v>19</v>
      </c>
      <c r="F215" s="248" t="s">
        <v>236</v>
      </c>
      <c r="G215" s="246"/>
      <c r="H215" s="249">
        <v>5</v>
      </c>
      <c r="I215" s="250"/>
      <c r="J215" s="246"/>
      <c r="K215" s="246"/>
      <c r="L215" s="251"/>
      <c r="M215" s="252"/>
      <c r="N215" s="253"/>
      <c r="O215" s="253"/>
      <c r="P215" s="253"/>
      <c r="Q215" s="253"/>
      <c r="R215" s="253"/>
      <c r="S215" s="253"/>
      <c r="T215" s="25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5" t="s">
        <v>220</v>
      </c>
      <c r="AU215" s="255" t="s">
        <v>81</v>
      </c>
      <c r="AV215" s="14" t="s">
        <v>81</v>
      </c>
      <c r="AW215" s="14" t="s">
        <v>32</v>
      </c>
      <c r="AX215" s="14" t="s">
        <v>79</v>
      </c>
      <c r="AY215" s="255" t="s">
        <v>209</v>
      </c>
    </row>
    <row r="216" s="13" customFormat="1">
      <c r="A216" s="13"/>
      <c r="B216" s="234"/>
      <c r="C216" s="235"/>
      <c r="D216" s="236" t="s">
        <v>220</v>
      </c>
      <c r="E216" s="237" t="s">
        <v>19</v>
      </c>
      <c r="F216" s="238" t="s">
        <v>5237</v>
      </c>
      <c r="G216" s="235"/>
      <c r="H216" s="237" t="s">
        <v>19</v>
      </c>
      <c r="I216" s="239"/>
      <c r="J216" s="235"/>
      <c r="K216" s="235"/>
      <c r="L216" s="240"/>
      <c r="M216" s="241"/>
      <c r="N216" s="242"/>
      <c r="O216" s="242"/>
      <c r="P216" s="242"/>
      <c r="Q216" s="242"/>
      <c r="R216" s="242"/>
      <c r="S216" s="242"/>
      <c r="T216" s="24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4" t="s">
        <v>220</v>
      </c>
      <c r="AU216" s="244" t="s">
        <v>81</v>
      </c>
      <c r="AV216" s="13" t="s">
        <v>79</v>
      </c>
      <c r="AW216" s="13" t="s">
        <v>32</v>
      </c>
      <c r="AX216" s="13" t="s">
        <v>71</v>
      </c>
      <c r="AY216" s="244" t="s">
        <v>209</v>
      </c>
    </row>
    <row r="217" s="2" customFormat="1" ht="16.5" customHeight="1">
      <c r="A217" s="41"/>
      <c r="B217" s="42"/>
      <c r="C217" s="216" t="s">
        <v>417</v>
      </c>
      <c r="D217" s="216" t="s">
        <v>211</v>
      </c>
      <c r="E217" s="217" t="s">
        <v>5238</v>
      </c>
      <c r="F217" s="218" t="s">
        <v>5239</v>
      </c>
      <c r="G217" s="219" t="s">
        <v>731</v>
      </c>
      <c r="H217" s="220">
        <v>2</v>
      </c>
      <c r="I217" s="221"/>
      <c r="J217" s="222">
        <f>ROUND(I217*H217,2)</f>
        <v>0</v>
      </c>
      <c r="K217" s="218" t="s">
        <v>19</v>
      </c>
      <c r="L217" s="47"/>
      <c r="M217" s="223" t="s">
        <v>19</v>
      </c>
      <c r="N217" s="224" t="s">
        <v>42</v>
      </c>
      <c r="O217" s="87"/>
      <c r="P217" s="225">
        <f>O217*H217</f>
        <v>0</v>
      </c>
      <c r="Q217" s="225">
        <v>0</v>
      </c>
      <c r="R217" s="225">
        <f>Q217*H217</f>
        <v>0</v>
      </c>
      <c r="S217" s="225">
        <v>0</v>
      </c>
      <c r="T217" s="226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27" t="s">
        <v>216</v>
      </c>
      <c r="AT217" s="227" t="s">
        <v>211</v>
      </c>
      <c r="AU217" s="227" t="s">
        <v>81</v>
      </c>
      <c r="AY217" s="20" t="s">
        <v>209</v>
      </c>
      <c r="BE217" s="228">
        <f>IF(N217="základní",J217,0)</f>
        <v>0</v>
      </c>
      <c r="BF217" s="228">
        <f>IF(N217="snížená",J217,0)</f>
        <v>0</v>
      </c>
      <c r="BG217" s="228">
        <f>IF(N217="zákl. přenesená",J217,0)</f>
        <v>0</v>
      </c>
      <c r="BH217" s="228">
        <f>IF(N217="sníž. přenesená",J217,0)</f>
        <v>0</v>
      </c>
      <c r="BI217" s="228">
        <f>IF(N217="nulová",J217,0)</f>
        <v>0</v>
      </c>
      <c r="BJ217" s="20" t="s">
        <v>79</v>
      </c>
      <c r="BK217" s="228">
        <f>ROUND(I217*H217,2)</f>
        <v>0</v>
      </c>
      <c r="BL217" s="20" t="s">
        <v>216</v>
      </c>
      <c r="BM217" s="227" t="s">
        <v>5240</v>
      </c>
    </row>
    <row r="218" s="13" customFormat="1">
      <c r="A218" s="13"/>
      <c r="B218" s="234"/>
      <c r="C218" s="235"/>
      <c r="D218" s="236" t="s">
        <v>220</v>
      </c>
      <c r="E218" s="237" t="s">
        <v>19</v>
      </c>
      <c r="F218" s="238" t="s">
        <v>5138</v>
      </c>
      <c r="G218" s="235"/>
      <c r="H218" s="237" t="s">
        <v>19</v>
      </c>
      <c r="I218" s="239"/>
      <c r="J218" s="235"/>
      <c r="K218" s="235"/>
      <c r="L218" s="240"/>
      <c r="M218" s="241"/>
      <c r="N218" s="242"/>
      <c r="O218" s="242"/>
      <c r="P218" s="242"/>
      <c r="Q218" s="242"/>
      <c r="R218" s="242"/>
      <c r="S218" s="242"/>
      <c r="T218" s="24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4" t="s">
        <v>220</v>
      </c>
      <c r="AU218" s="244" t="s">
        <v>81</v>
      </c>
      <c r="AV218" s="13" t="s">
        <v>79</v>
      </c>
      <c r="AW218" s="13" t="s">
        <v>32</v>
      </c>
      <c r="AX218" s="13" t="s">
        <v>71</v>
      </c>
      <c r="AY218" s="244" t="s">
        <v>209</v>
      </c>
    </row>
    <row r="219" s="14" customFormat="1">
      <c r="A219" s="14"/>
      <c r="B219" s="245"/>
      <c r="C219" s="246"/>
      <c r="D219" s="236" t="s">
        <v>220</v>
      </c>
      <c r="E219" s="247" t="s">
        <v>19</v>
      </c>
      <c r="F219" s="248" t="s">
        <v>81</v>
      </c>
      <c r="G219" s="246"/>
      <c r="H219" s="249">
        <v>2</v>
      </c>
      <c r="I219" s="250"/>
      <c r="J219" s="246"/>
      <c r="K219" s="246"/>
      <c r="L219" s="251"/>
      <c r="M219" s="252"/>
      <c r="N219" s="253"/>
      <c r="O219" s="253"/>
      <c r="P219" s="253"/>
      <c r="Q219" s="253"/>
      <c r="R219" s="253"/>
      <c r="S219" s="253"/>
      <c r="T219" s="25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5" t="s">
        <v>220</v>
      </c>
      <c r="AU219" s="255" t="s">
        <v>81</v>
      </c>
      <c r="AV219" s="14" t="s">
        <v>81</v>
      </c>
      <c r="AW219" s="14" t="s">
        <v>32</v>
      </c>
      <c r="AX219" s="14" t="s">
        <v>79</v>
      </c>
      <c r="AY219" s="255" t="s">
        <v>209</v>
      </c>
    </row>
    <row r="220" s="13" customFormat="1">
      <c r="A220" s="13"/>
      <c r="B220" s="234"/>
      <c r="C220" s="235"/>
      <c r="D220" s="236" t="s">
        <v>220</v>
      </c>
      <c r="E220" s="237" t="s">
        <v>19</v>
      </c>
      <c r="F220" s="238" t="s">
        <v>5237</v>
      </c>
      <c r="G220" s="235"/>
      <c r="H220" s="237" t="s">
        <v>19</v>
      </c>
      <c r="I220" s="239"/>
      <c r="J220" s="235"/>
      <c r="K220" s="235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220</v>
      </c>
      <c r="AU220" s="244" t="s">
        <v>81</v>
      </c>
      <c r="AV220" s="13" t="s">
        <v>79</v>
      </c>
      <c r="AW220" s="13" t="s">
        <v>32</v>
      </c>
      <c r="AX220" s="13" t="s">
        <v>71</v>
      </c>
      <c r="AY220" s="244" t="s">
        <v>209</v>
      </c>
    </row>
    <row r="221" s="2" customFormat="1" ht="16.5" customHeight="1">
      <c r="A221" s="41"/>
      <c r="B221" s="42"/>
      <c r="C221" s="216" t="s">
        <v>427</v>
      </c>
      <c r="D221" s="216" t="s">
        <v>211</v>
      </c>
      <c r="E221" s="217" t="s">
        <v>5241</v>
      </c>
      <c r="F221" s="218" t="s">
        <v>5242</v>
      </c>
      <c r="G221" s="219" t="s">
        <v>731</v>
      </c>
      <c r="H221" s="220">
        <v>2</v>
      </c>
      <c r="I221" s="221"/>
      <c r="J221" s="222">
        <f>ROUND(I221*H221,2)</f>
        <v>0</v>
      </c>
      <c r="K221" s="218" t="s">
        <v>19</v>
      </c>
      <c r="L221" s="47"/>
      <c r="M221" s="223" t="s">
        <v>19</v>
      </c>
      <c r="N221" s="224" t="s">
        <v>42</v>
      </c>
      <c r="O221" s="87"/>
      <c r="P221" s="225">
        <f>O221*H221</f>
        <v>0</v>
      </c>
      <c r="Q221" s="225">
        <v>0</v>
      </c>
      <c r="R221" s="225">
        <f>Q221*H221</f>
        <v>0</v>
      </c>
      <c r="S221" s="225">
        <v>0</v>
      </c>
      <c r="T221" s="226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27" t="s">
        <v>216</v>
      </c>
      <c r="AT221" s="227" t="s">
        <v>211</v>
      </c>
      <c r="AU221" s="227" t="s">
        <v>81</v>
      </c>
      <c r="AY221" s="20" t="s">
        <v>209</v>
      </c>
      <c r="BE221" s="228">
        <f>IF(N221="základní",J221,0)</f>
        <v>0</v>
      </c>
      <c r="BF221" s="228">
        <f>IF(N221="snížená",J221,0)</f>
        <v>0</v>
      </c>
      <c r="BG221" s="228">
        <f>IF(N221="zákl. přenesená",J221,0)</f>
        <v>0</v>
      </c>
      <c r="BH221" s="228">
        <f>IF(N221="sníž. přenesená",J221,0)</f>
        <v>0</v>
      </c>
      <c r="BI221" s="228">
        <f>IF(N221="nulová",J221,0)</f>
        <v>0</v>
      </c>
      <c r="BJ221" s="20" t="s">
        <v>79</v>
      </c>
      <c r="BK221" s="228">
        <f>ROUND(I221*H221,2)</f>
        <v>0</v>
      </c>
      <c r="BL221" s="20" t="s">
        <v>216</v>
      </c>
      <c r="BM221" s="227" t="s">
        <v>5243</v>
      </c>
    </row>
    <row r="222" s="13" customFormat="1">
      <c r="A222" s="13"/>
      <c r="B222" s="234"/>
      <c r="C222" s="235"/>
      <c r="D222" s="236" t="s">
        <v>220</v>
      </c>
      <c r="E222" s="237" t="s">
        <v>19</v>
      </c>
      <c r="F222" s="238" t="s">
        <v>5138</v>
      </c>
      <c r="G222" s="235"/>
      <c r="H222" s="237" t="s">
        <v>19</v>
      </c>
      <c r="I222" s="239"/>
      <c r="J222" s="235"/>
      <c r="K222" s="235"/>
      <c r="L222" s="240"/>
      <c r="M222" s="241"/>
      <c r="N222" s="242"/>
      <c r="O222" s="242"/>
      <c r="P222" s="242"/>
      <c r="Q222" s="242"/>
      <c r="R222" s="242"/>
      <c r="S222" s="242"/>
      <c r="T222" s="24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4" t="s">
        <v>220</v>
      </c>
      <c r="AU222" s="244" t="s">
        <v>81</v>
      </c>
      <c r="AV222" s="13" t="s">
        <v>79</v>
      </c>
      <c r="AW222" s="13" t="s">
        <v>32</v>
      </c>
      <c r="AX222" s="13" t="s">
        <v>71</v>
      </c>
      <c r="AY222" s="244" t="s">
        <v>209</v>
      </c>
    </row>
    <row r="223" s="14" customFormat="1">
      <c r="A223" s="14"/>
      <c r="B223" s="245"/>
      <c r="C223" s="246"/>
      <c r="D223" s="236" t="s">
        <v>220</v>
      </c>
      <c r="E223" s="247" t="s">
        <v>19</v>
      </c>
      <c r="F223" s="248" t="s">
        <v>81</v>
      </c>
      <c r="G223" s="246"/>
      <c r="H223" s="249">
        <v>2</v>
      </c>
      <c r="I223" s="250"/>
      <c r="J223" s="246"/>
      <c r="K223" s="246"/>
      <c r="L223" s="251"/>
      <c r="M223" s="252"/>
      <c r="N223" s="253"/>
      <c r="O223" s="253"/>
      <c r="P223" s="253"/>
      <c r="Q223" s="253"/>
      <c r="R223" s="253"/>
      <c r="S223" s="253"/>
      <c r="T223" s="25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5" t="s">
        <v>220</v>
      </c>
      <c r="AU223" s="255" t="s">
        <v>81</v>
      </c>
      <c r="AV223" s="14" t="s">
        <v>81</v>
      </c>
      <c r="AW223" s="14" t="s">
        <v>32</v>
      </c>
      <c r="AX223" s="14" t="s">
        <v>79</v>
      </c>
      <c r="AY223" s="255" t="s">
        <v>209</v>
      </c>
    </row>
    <row r="224" s="13" customFormat="1">
      <c r="A224" s="13"/>
      <c r="B224" s="234"/>
      <c r="C224" s="235"/>
      <c r="D224" s="236" t="s">
        <v>220</v>
      </c>
      <c r="E224" s="237" t="s">
        <v>19</v>
      </c>
      <c r="F224" s="238" t="s">
        <v>5139</v>
      </c>
      <c r="G224" s="235"/>
      <c r="H224" s="237" t="s">
        <v>19</v>
      </c>
      <c r="I224" s="239"/>
      <c r="J224" s="235"/>
      <c r="K224" s="235"/>
      <c r="L224" s="240"/>
      <c r="M224" s="241"/>
      <c r="N224" s="242"/>
      <c r="O224" s="242"/>
      <c r="P224" s="242"/>
      <c r="Q224" s="242"/>
      <c r="R224" s="242"/>
      <c r="S224" s="242"/>
      <c r="T224" s="24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4" t="s">
        <v>220</v>
      </c>
      <c r="AU224" s="244" t="s">
        <v>81</v>
      </c>
      <c r="AV224" s="13" t="s">
        <v>79</v>
      </c>
      <c r="AW224" s="13" t="s">
        <v>32</v>
      </c>
      <c r="AX224" s="13" t="s">
        <v>71</v>
      </c>
      <c r="AY224" s="244" t="s">
        <v>209</v>
      </c>
    </row>
    <row r="225" s="2" customFormat="1" ht="16.5" customHeight="1">
      <c r="A225" s="41"/>
      <c r="B225" s="42"/>
      <c r="C225" s="216" t="s">
        <v>435</v>
      </c>
      <c r="D225" s="216" t="s">
        <v>211</v>
      </c>
      <c r="E225" s="217" t="s">
        <v>5244</v>
      </c>
      <c r="F225" s="218" t="s">
        <v>5245</v>
      </c>
      <c r="G225" s="219" t="s">
        <v>731</v>
      </c>
      <c r="H225" s="220">
        <v>3</v>
      </c>
      <c r="I225" s="221"/>
      <c r="J225" s="222">
        <f>ROUND(I225*H225,2)</f>
        <v>0</v>
      </c>
      <c r="K225" s="218" t="s">
        <v>19</v>
      </c>
      <c r="L225" s="47"/>
      <c r="M225" s="223" t="s">
        <v>19</v>
      </c>
      <c r="N225" s="224" t="s">
        <v>42</v>
      </c>
      <c r="O225" s="87"/>
      <c r="P225" s="225">
        <f>O225*H225</f>
        <v>0</v>
      </c>
      <c r="Q225" s="225">
        <v>0</v>
      </c>
      <c r="R225" s="225">
        <f>Q225*H225</f>
        <v>0</v>
      </c>
      <c r="S225" s="225">
        <v>0</v>
      </c>
      <c r="T225" s="226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7" t="s">
        <v>216</v>
      </c>
      <c r="AT225" s="227" t="s">
        <v>211</v>
      </c>
      <c r="AU225" s="227" t="s">
        <v>81</v>
      </c>
      <c r="AY225" s="20" t="s">
        <v>209</v>
      </c>
      <c r="BE225" s="228">
        <f>IF(N225="základní",J225,0)</f>
        <v>0</v>
      </c>
      <c r="BF225" s="228">
        <f>IF(N225="snížená",J225,0)</f>
        <v>0</v>
      </c>
      <c r="BG225" s="228">
        <f>IF(N225="zákl. přenesená",J225,0)</f>
        <v>0</v>
      </c>
      <c r="BH225" s="228">
        <f>IF(N225="sníž. přenesená",J225,0)</f>
        <v>0</v>
      </c>
      <c r="BI225" s="228">
        <f>IF(N225="nulová",J225,0)</f>
        <v>0</v>
      </c>
      <c r="BJ225" s="20" t="s">
        <v>79</v>
      </c>
      <c r="BK225" s="228">
        <f>ROUND(I225*H225,2)</f>
        <v>0</v>
      </c>
      <c r="BL225" s="20" t="s">
        <v>216</v>
      </c>
      <c r="BM225" s="227" t="s">
        <v>5246</v>
      </c>
    </row>
    <row r="226" s="13" customFormat="1">
      <c r="A226" s="13"/>
      <c r="B226" s="234"/>
      <c r="C226" s="235"/>
      <c r="D226" s="236" t="s">
        <v>220</v>
      </c>
      <c r="E226" s="237" t="s">
        <v>19</v>
      </c>
      <c r="F226" s="238" t="s">
        <v>221</v>
      </c>
      <c r="G226" s="235"/>
      <c r="H226" s="237" t="s">
        <v>19</v>
      </c>
      <c r="I226" s="239"/>
      <c r="J226" s="235"/>
      <c r="K226" s="235"/>
      <c r="L226" s="240"/>
      <c r="M226" s="241"/>
      <c r="N226" s="242"/>
      <c r="O226" s="242"/>
      <c r="P226" s="242"/>
      <c r="Q226" s="242"/>
      <c r="R226" s="242"/>
      <c r="S226" s="242"/>
      <c r="T226" s="24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4" t="s">
        <v>220</v>
      </c>
      <c r="AU226" s="244" t="s">
        <v>81</v>
      </c>
      <c r="AV226" s="13" t="s">
        <v>79</v>
      </c>
      <c r="AW226" s="13" t="s">
        <v>32</v>
      </c>
      <c r="AX226" s="13" t="s">
        <v>71</v>
      </c>
      <c r="AY226" s="244" t="s">
        <v>209</v>
      </c>
    </row>
    <row r="227" s="13" customFormat="1">
      <c r="A227" s="13"/>
      <c r="B227" s="234"/>
      <c r="C227" s="235"/>
      <c r="D227" s="236" t="s">
        <v>220</v>
      </c>
      <c r="E227" s="237" t="s">
        <v>19</v>
      </c>
      <c r="F227" s="238" t="s">
        <v>5138</v>
      </c>
      <c r="G227" s="235"/>
      <c r="H227" s="237" t="s">
        <v>19</v>
      </c>
      <c r="I227" s="239"/>
      <c r="J227" s="235"/>
      <c r="K227" s="235"/>
      <c r="L227" s="240"/>
      <c r="M227" s="241"/>
      <c r="N227" s="242"/>
      <c r="O227" s="242"/>
      <c r="P227" s="242"/>
      <c r="Q227" s="242"/>
      <c r="R227" s="242"/>
      <c r="S227" s="242"/>
      <c r="T227" s="24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4" t="s">
        <v>220</v>
      </c>
      <c r="AU227" s="244" t="s">
        <v>81</v>
      </c>
      <c r="AV227" s="13" t="s">
        <v>79</v>
      </c>
      <c r="AW227" s="13" t="s">
        <v>32</v>
      </c>
      <c r="AX227" s="13" t="s">
        <v>71</v>
      </c>
      <c r="AY227" s="244" t="s">
        <v>209</v>
      </c>
    </row>
    <row r="228" s="14" customFormat="1">
      <c r="A228" s="14"/>
      <c r="B228" s="245"/>
      <c r="C228" s="246"/>
      <c r="D228" s="236" t="s">
        <v>220</v>
      </c>
      <c r="E228" s="247" t="s">
        <v>19</v>
      </c>
      <c r="F228" s="248" t="s">
        <v>1895</v>
      </c>
      <c r="G228" s="246"/>
      <c r="H228" s="249">
        <v>3</v>
      </c>
      <c r="I228" s="250"/>
      <c r="J228" s="246"/>
      <c r="K228" s="246"/>
      <c r="L228" s="251"/>
      <c r="M228" s="252"/>
      <c r="N228" s="253"/>
      <c r="O228" s="253"/>
      <c r="P228" s="253"/>
      <c r="Q228" s="253"/>
      <c r="R228" s="253"/>
      <c r="S228" s="253"/>
      <c r="T228" s="25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5" t="s">
        <v>220</v>
      </c>
      <c r="AU228" s="255" t="s">
        <v>81</v>
      </c>
      <c r="AV228" s="14" t="s">
        <v>81</v>
      </c>
      <c r="AW228" s="14" t="s">
        <v>32</v>
      </c>
      <c r="AX228" s="14" t="s">
        <v>79</v>
      </c>
      <c r="AY228" s="255" t="s">
        <v>209</v>
      </c>
    </row>
    <row r="229" s="13" customFormat="1">
      <c r="A229" s="13"/>
      <c r="B229" s="234"/>
      <c r="C229" s="235"/>
      <c r="D229" s="236" t="s">
        <v>220</v>
      </c>
      <c r="E229" s="237" t="s">
        <v>19</v>
      </c>
      <c r="F229" s="238" t="s">
        <v>5139</v>
      </c>
      <c r="G229" s="235"/>
      <c r="H229" s="237" t="s">
        <v>19</v>
      </c>
      <c r="I229" s="239"/>
      <c r="J229" s="235"/>
      <c r="K229" s="235"/>
      <c r="L229" s="240"/>
      <c r="M229" s="241"/>
      <c r="N229" s="242"/>
      <c r="O229" s="242"/>
      <c r="P229" s="242"/>
      <c r="Q229" s="242"/>
      <c r="R229" s="242"/>
      <c r="S229" s="242"/>
      <c r="T229" s="24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4" t="s">
        <v>220</v>
      </c>
      <c r="AU229" s="244" t="s">
        <v>81</v>
      </c>
      <c r="AV229" s="13" t="s">
        <v>79</v>
      </c>
      <c r="AW229" s="13" t="s">
        <v>32</v>
      </c>
      <c r="AX229" s="13" t="s">
        <v>71</v>
      </c>
      <c r="AY229" s="244" t="s">
        <v>209</v>
      </c>
    </row>
    <row r="230" s="2" customFormat="1" ht="16.5" customHeight="1">
      <c r="A230" s="41"/>
      <c r="B230" s="42"/>
      <c r="C230" s="216" t="s">
        <v>441</v>
      </c>
      <c r="D230" s="216" t="s">
        <v>211</v>
      </c>
      <c r="E230" s="217" t="s">
        <v>5247</v>
      </c>
      <c r="F230" s="218" t="s">
        <v>5194</v>
      </c>
      <c r="G230" s="219" t="s">
        <v>731</v>
      </c>
      <c r="H230" s="220">
        <v>1</v>
      </c>
      <c r="I230" s="221"/>
      <c r="J230" s="222">
        <f>ROUND(I230*H230,2)</f>
        <v>0</v>
      </c>
      <c r="K230" s="218" t="s">
        <v>19</v>
      </c>
      <c r="L230" s="47"/>
      <c r="M230" s="223" t="s">
        <v>19</v>
      </c>
      <c r="N230" s="224" t="s">
        <v>42</v>
      </c>
      <c r="O230" s="87"/>
      <c r="P230" s="225">
        <f>O230*H230</f>
        <v>0</v>
      </c>
      <c r="Q230" s="225">
        <v>0</v>
      </c>
      <c r="R230" s="225">
        <f>Q230*H230</f>
        <v>0</v>
      </c>
      <c r="S230" s="225">
        <v>0</v>
      </c>
      <c r="T230" s="226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7" t="s">
        <v>216</v>
      </c>
      <c r="AT230" s="227" t="s">
        <v>211</v>
      </c>
      <c r="AU230" s="227" t="s">
        <v>81</v>
      </c>
      <c r="AY230" s="20" t="s">
        <v>209</v>
      </c>
      <c r="BE230" s="228">
        <f>IF(N230="základní",J230,0)</f>
        <v>0</v>
      </c>
      <c r="BF230" s="228">
        <f>IF(N230="snížená",J230,0)</f>
        <v>0</v>
      </c>
      <c r="BG230" s="228">
        <f>IF(N230="zákl. přenesená",J230,0)</f>
        <v>0</v>
      </c>
      <c r="BH230" s="228">
        <f>IF(N230="sníž. přenesená",J230,0)</f>
        <v>0</v>
      </c>
      <c r="BI230" s="228">
        <f>IF(N230="nulová",J230,0)</f>
        <v>0</v>
      </c>
      <c r="BJ230" s="20" t="s">
        <v>79</v>
      </c>
      <c r="BK230" s="228">
        <f>ROUND(I230*H230,2)</f>
        <v>0</v>
      </c>
      <c r="BL230" s="20" t="s">
        <v>216</v>
      </c>
      <c r="BM230" s="227" t="s">
        <v>5248</v>
      </c>
    </row>
    <row r="231" s="12" customFormat="1" ht="22.8" customHeight="1">
      <c r="A231" s="12"/>
      <c r="B231" s="200"/>
      <c r="C231" s="201"/>
      <c r="D231" s="202" t="s">
        <v>70</v>
      </c>
      <c r="E231" s="214" t="s">
        <v>5249</v>
      </c>
      <c r="F231" s="214" t="s">
        <v>5250</v>
      </c>
      <c r="G231" s="201"/>
      <c r="H231" s="201"/>
      <c r="I231" s="204"/>
      <c r="J231" s="215">
        <f>BK231</f>
        <v>0</v>
      </c>
      <c r="K231" s="201"/>
      <c r="L231" s="206"/>
      <c r="M231" s="207"/>
      <c r="N231" s="208"/>
      <c r="O231" s="208"/>
      <c r="P231" s="209">
        <f>SUM(P232:P236)</f>
        <v>0</v>
      </c>
      <c r="Q231" s="208"/>
      <c r="R231" s="209">
        <f>SUM(R232:R236)</f>
        <v>0</v>
      </c>
      <c r="S231" s="208"/>
      <c r="T231" s="210">
        <f>SUM(T232:T236)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11" t="s">
        <v>79</v>
      </c>
      <c r="AT231" s="212" t="s">
        <v>70</v>
      </c>
      <c r="AU231" s="212" t="s">
        <v>79</v>
      </c>
      <c r="AY231" s="211" t="s">
        <v>209</v>
      </c>
      <c r="BK231" s="213">
        <f>SUM(BK232:BK236)</f>
        <v>0</v>
      </c>
    </row>
    <row r="232" s="2" customFormat="1" ht="24.15" customHeight="1">
      <c r="A232" s="41"/>
      <c r="B232" s="42"/>
      <c r="C232" s="216" t="s">
        <v>448</v>
      </c>
      <c r="D232" s="216" t="s">
        <v>211</v>
      </c>
      <c r="E232" s="217" t="s">
        <v>5251</v>
      </c>
      <c r="F232" s="218" t="s">
        <v>5252</v>
      </c>
      <c r="G232" s="219" t="s">
        <v>731</v>
      </c>
      <c r="H232" s="220">
        <v>2</v>
      </c>
      <c r="I232" s="221"/>
      <c r="J232" s="222">
        <f>ROUND(I232*H232,2)</f>
        <v>0</v>
      </c>
      <c r="K232" s="218" t="s">
        <v>19</v>
      </c>
      <c r="L232" s="47"/>
      <c r="M232" s="223" t="s">
        <v>19</v>
      </c>
      <c r="N232" s="224" t="s">
        <v>42</v>
      </c>
      <c r="O232" s="87"/>
      <c r="P232" s="225">
        <f>O232*H232</f>
        <v>0</v>
      </c>
      <c r="Q232" s="225">
        <v>0</v>
      </c>
      <c r="R232" s="225">
        <f>Q232*H232</f>
        <v>0</v>
      </c>
      <c r="S232" s="225">
        <v>0</v>
      </c>
      <c r="T232" s="226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7" t="s">
        <v>216</v>
      </c>
      <c r="AT232" s="227" t="s">
        <v>211</v>
      </c>
      <c r="AU232" s="227" t="s">
        <v>81</v>
      </c>
      <c r="AY232" s="20" t="s">
        <v>209</v>
      </c>
      <c r="BE232" s="228">
        <f>IF(N232="základní",J232,0)</f>
        <v>0</v>
      </c>
      <c r="BF232" s="228">
        <f>IF(N232="snížená",J232,0)</f>
        <v>0</v>
      </c>
      <c r="BG232" s="228">
        <f>IF(N232="zákl. přenesená",J232,0)</f>
        <v>0</v>
      </c>
      <c r="BH232" s="228">
        <f>IF(N232="sníž. přenesená",J232,0)</f>
        <v>0</v>
      </c>
      <c r="BI232" s="228">
        <f>IF(N232="nulová",J232,0)</f>
        <v>0</v>
      </c>
      <c r="BJ232" s="20" t="s">
        <v>79</v>
      </c>
      <c r="BK232" s="228">
        <f>ROUND(I232*H232,2)</f>
        <v>0</v>
      </c>
      <c r="BL232" s="20" t="s">
        <v>216</v>
      </c>
      <c r="BM232" s="227" t="s">
        <v>5253</v>
      </c>
    </row>
    <row r="233" s="13" customFormat="1">
      <c r="A233" s="13"/>
      <c r="B233" s="234"/>
      <c r="C233" s="235"/>
      <c r="D233" s="236" t="s">
        <v>220</v>
      </c>
      <c r="E233" s="237" t="s">
        <v>19</v>
      </c>
      <c r="F233" s="238" t="s">
        <v>5138</v>
      </c>
      <c r="G233" s="235"/>
      <c r="H233" s="237" t="s">
        <v>19</v>
      </c>
      <c r="I233" s="239"/>
      <c r="J233" s="235"/>
      <c r="K233" s="235"/>
      <c r="L233" s="240"/>
      <c r="M233" s="241"/>
      <c r="N233" s="242"/>
      <c r="O233" s="242"/>
      <c r="P233" s="242"/>
      <c r="Q233" s="242"/>
      <c r="R233" s="242"/>
      <c r="S233" s="242"/>
      <c r="T233" s="24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4" t="s">
        <v>220</v>
      </c>
      <c r="AU233" s="244" t="s">
        <v>81</v>
      </c>
      <c r="AV233" s="13" t="s">
        <v>79</v>
      </c>
      <c r="AW233" s="13" t="s">
        <v>32</v>
      </c>
      <c r="AX233" s="13" t="s">
        <v>71</v>
      </c>
      <c r="AY233" s="244" t="s">
        <v>209</v>
      </c>
    </row>
    <row r="234" s="14" customFormat="1">
      <c r="A234" s="14"/>
      <c r="B234" s="245"/>
      <c r="C234" s="246"/>
      <c r="D234" s="236" t="s">
        <v>220</v>
      </c>
      <c r="E234" s="247" t="s">
        <v>19</v>
      </c>
      <c r="F234" s="248" t="s">
        <v>81</v>
      </c>
      <c r="G234" s="246"/>
      <c r="H234" s="249">
        <v>2</v>
      </c>
      <c r="I234" s="250"/>
      <c r="J234" s="246"/>
      <c r="K234" s="246"/>
      <c r="L234" s="251"/>
      <c r="M234" s="252"/>
      <c r="N234" s="253"/>
      <c r="O234" s="253"/>
      <c r="P234" s="253"/>
      <c r="Q234" s="253"/>
      <c r="R234" s="253"/>
      <c r="S234" s="253"/>
      <c r="T234" s="25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5" t="s">
        <v>220</v>
      </c>
      <c r="AU234" s="255" t="s">
        <v>81</v>
      </c>
      <c r="AV234" s="14" t="s">
        <v>81</v>
      </c>
      <c r="AW234" s="14" t="s">
        <v>32</v>
      </c>
      <c r="AX234" s="14" t="s">
        <v>79</v>
      </c>
      <c r="AY234" s="255" t="s">
        <v>209</v>
      </c>
    </row>
    <row r="235" s="13" customFormat="1">
      <c r="A235" s="13"/>
      <c r="B235" s="234"/>
      <c r="C235" s="235"/>
      <c r="D235" s="236" t="s">
        <v>220</v>
      </c>
      <c r="E235" s="237" t="s">
        <v>19</v>
      </c>
      <c r="F235" s="238" t="s">
        <v>5139</v>
      </c>
      <c r="G235" s="235"/>
      <c r="H235" s="237" t="s">
        <v>19</v>
      </c>
      <c r="I235" s="239"/>
      <c r="J235" s="235"/>
      <c r="K235" s="235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220</v>
      </c>
      <c r="AU235" s="244" t="s">
        <v>81</v>
      </c>
      <c r="AV235" s="13" t="s">
        <v>79</v>
      </c>
      <c r="AW235" s="13" t="s">
        <v>32</v>
      </c>
      <c r="AX235" s="13" t="s">
        <v>71</v>
      </c>
      <c r="AY235" s="244" t="s">
        <v>209</v>
      </c>
    </row>
    <row r="236" s="2" customFormat="1" ht="16.5" customHeight="1">
      <c r="A236" s="41"/>
      <c r="B236" s="42"/>
      <c r="C236" s="216" t="s">
        <v>453</v>
      </c>
      <c r="D236" s="216" t="s">
        <v>211</v>
      </c>
      <c r="E236" s="217" t="s">
        <v>5254</v>
      </c>
      <c r="F236" s="218" t="s">
        <v>5194</v>
      </c>
      <c r="G236" s="219" t="s">
        <v>731</v>
      </c>
      <c r="H236" s="220">
        <v>1</v>
      </c>
      <c r="I236" s="221"/>
      <c r="J236" s="222">
        <f>ROUND(I236*H236,2)</f>
        <v>0</v>
      </c>
      <c r="K236" s="218" t="s">
        <v>19</v>
      </c>
      <c r="L236" s="47"/>
      <c r="M236" s="223" t="s">
        <v>19</v>
      </c>
      <c r="N236" s="224" t="s">
        <v>42</v>
      </c>
      <c r="O236" s="87"/>
      <c r="P236" s="225">
        <f>O236*H236</f>
        <v>0</v>
      </c>
      <c r="Q236" s="225">
        <v>0</v>
      </c>
      <c r="R236" s="225">
        <f>Q236*H236</f>
        <v>0</v>
      </c>
      <c r="S236" s="225">
        <v>0</v>
      </c>
      <c r="T236" s="226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27" t="s">
        <v>216</v>
      </c>
      <c r="AT236" s="227" t="s">
        <v>211</v>
      </c>
      <c r="AU236" s="227" t="s">
        <v>81</v>
      </c>
      <c r="AY236" s="20" t="s">
        <v>209</v>
      </c>
      <c r="BE236" s="228">
        <f>IF(N236="základní",J236,0)</f>
        <v>0</v>
      </c>
      <c r="BF236" s="228">
        <f>IF(N236="snížená",J236,0)</f>
        <v>0</v>
      </c>
      <c r="BG236" s="228">
        <f>IF(N236="zákl. přenesená",J236,0)</f>
        <v>0</v>
      </c>
      <c r="BH236" s="228">
        <f>IF(N236="sníž. přenesená",J236,0)</f>
        <v>0</v>
      </c>
      <c r="BI236" s="228">
        <f>IF(N236="nulová",J236,0)</f>
        <v>0</v>
      </c>
      <c r="BJ236" s="20" t="s">
        <v>79</v>
      </c>
      <c r="BK236" s="228">
        <f>ROUND(I236*H236,2)</f>
        <v>0</v>
      </c>
      <c r="BL236" s="20" t="s">
        <v>216</v>
      </c>
      <c r="BM236" s="227" t="s">
        <v>5255</v>
      </c>
    </row>
    <row r="237" s="12" customFormat="1" ht="22.8" customHeight="1">
      <c r="A237" s="12"/>
      <c r="B237" s="200"/>
      <c r="C237" s="201"/>
      <c r="D237" s="202" t="s">
        <v>70</v>
      </c>
      <c r="E237" s="214" t="s">
        <v>5256</v>
      </c>
      <c r="F237" s="214" t="s">
        <v>5257</v>
      </c>
      <c r="G237" s="201"/>
      <c r="H237" s="201"/>
      <c r="I237" s="204"/>
      <c r="J237" s="215">
        <f>BK237</f>
        <v>0</v>
      </c>
      <c r="K237" s="201"/>
      <c r="L237" s="206"/>
      <c r="M237" s="207"/>
      <c r="N237" s="208"/>
      <c r="O237" s="208"/>
      <c r="P237" s="209">
        <f>SUM(P238:P240)</f>
        <v>0</v>
      </c>
      <c r="Q237" s="208"/>
      <c r="R237" s="209">
        <f>SUM(R238:R240)</f>
        <v>0</v>
      </c>
      <c r="S237" s="208"/>
      <c r="T237" s="210">
        <f>SUM(T238:T240)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11" t="s">
        <v>79</v>
      </c>
      <c r="AT237" s="212" t="s">
        <v>70</v>
      </c>
      <c r="AU237" s="212" t="s">
        <v>79</v>
      </c>
      <c r="AY237" s="211" t="s">
        <v>209</v>
      </c>
      <c r="BK237" s="213">
        <f>SUM(BK238:BK240)</f>
        <v>0</v>
      </c>
    </row>
    <row r="238" s="2" customFormat="1" ht="16.5" customHeight="1">
      <c r="A238" s="41"/>
      <c r="B238" s="42"/>
      <c r="C238" s="216" t="s">
        <v>458</v>
      </c>
      <c r="D238" s="216" t="s">
        <v>211</v>
      </c>
      <c r="E238" s="217" t="s">
        <v>5258</v>
      </c>
      <c r="F238" s="218" t="s">
        <v>5259</v>
      </c>
      <c r="G238" s="219" t="s">
        <v>731</v>
      </c>
      <c r="H238" s="220">
        <v>2</v>
      </c>
      <c r="I238" s="221"/>
      <c r="J238" s="222">
        <f>ROUND(I238*H238,2)</f>
        <v>0</v>
      </c>
      <c r="K238" s="218" t="s">
        <v>19</v>
      </c>
      <c r="L238" s="47"/>
      <c r="M238" s="223" t="s">
        <v>19</v>
      </c>
      <c r="N238" s="224" t="s">
        <v>42</v>
      </c>
      <c r="O238" s="87"/>
      <c r="P238" s="225">
        <f>O238*H238</f>
        <v>0</v>
      </c>
      <c r="Q238" s="225">
        <v>0</v>
      </c>
      <c r="R238" s="225">
        <f>Q238*H238</f>
        <v>0</v>
      </c>
      <c r="S238" s="225">
        <v>0</v>
      </c>
      <c r="T238" s="226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27" t="s">
        <v>216</v>
      </c>
      <c r="AT238" s="227" t="s">
        <v>211</v>
      </c>
      <c r="AU238" s="227" t="s">
        <v>81</v>
      </c>
      <c r="AY238" s="20" t="s">
        <v>209</v>
      </c>
      <c r="BE238" s="228">
        <f>IF(N238="základní",J238,0)</f>
        <v>0</v>
      </c>
      <c r="BF238" s="228">
        <f>IF(N238="snížená",J238,0)</f>
        <v>0</v>
      </c>
      <c r="BG238" s="228">
        <f>IF(N238="zákl. přenesená",J238,0)</f>
        <v>0</v>
      </c>
      <c r="BH238" s="228">
        <f>IF(N238="sníž. přenesená",J238,0)</f>
        <v>0</v>
      </c>
      <c r="BI238" s="228">
        <f>IF(N238="nulová",J238,0)</f>
        <v>0</v>
      </c>
      <c r="BJ238" s="20" t="s">
        <v>79</v>
      </c>
      <c r="BK238" s="228">
        <f>ROUND(I238*H238,2)</f>
        <v>0</v>
      </c>
      <c r="BL238" s="20" t="s">
        <v>216</v>
      </c>
      <c r="BM238" s="227" t="s">
        <v>5260</v>
      </c>
    </row>
    <row r="239" s="13" customFormat="1">
      <c r="A239" s="13"/>
      <c r="B239" s="234"/>
      <c r="C239" s="235"/>
      <c r="D239" s="236" t="s">
        <v>220</v>
      </c>
      <c r="E239" s="237" t="s">
        <v>19</v>
      </c>
      <c r="F239" s="238" t="s">
        <v>5138</v>
      </c>
      <c r="G239" s="235"/>
      <c r="H239" s="237" t="s">
        <v>19</v>
      </c>
      <c r="I239" s="239"/>
      <c r="J239" s="235"/>
      <c r="K239" s="235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220</v>
      </c>
      <c r="AU239" s="244" t="s">
        <v>81</v>
      </c>
      <c r="AV239" s="13" t="s">
        <v>79</v>
      </c>
      <c r="AW239" s="13" t="s">
        <v>32</v>
      </c>
      <c r="AX239" s="13" t="s">
        <v>71</v>
      </c>
      <c r="AY239" s="244" t="s">
        <v>209</v>
      </c>
    </row>
    <row r="240" s="14" customFormat="1">
      <c r="A240" s="14"/>
      <c r="B240" s="245"/>
      <c r="C240" s="246"/>
      <c r="D240" s="236" t="s">
        <v>220</v>
      </c>
      <c r="E240" s="247" t="s">
        <v>19</v>
      </c>
      <c r="F240" s="248" t="s">
        <v>81</v>
      </c>
      <c r="G240" s="246"/>
      <c r="H240" s="249">
        <v>2</v>
      </c>
      <c r="I240" s="250"/>
      <c r="J240" s="246"/>
      <c r="K240" s="246"/>
      <c r="L240" s="251"/>
      <c r="M240" s="252"/>
      <c r="N240" s="253"/>
      <c r="O240" s="253"/>
      <c r="P240" s="253"/>
      <c r="Q240" s="253"/>
      <c r="R240" s="253"/>
      <c r="S240" s="253"/>
      <c r="T240" s="25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5" t="s">
        <v>220</v>
      </c>
      <c r="AU240" s="255" t="s">
        <v>81</v>
      </c>
      <c r="AV240" s="14" t="s">
        <v>81</v>
      </c>
      <c r="AW240" s="14" t="s">
        <v>32</v>
      </c>
      <c r="AX240" s="14" t="s">
        <v>79</v>
      </c>
      <c r="AY240" s="255" t="s">
        <v>209</v>
      </c>
    </row>
    <row r="241" s="12" customFormat="1" ht="22.8" customHeight="1">
      <c r="A241" s="12"/>
      <c r="B241" s="200"/>
      <c r="C241" s="201"/>
      <c r="D241" s="202" t="s">
        <v>70</v>
      </c>
      <c r="E241" s="214" t="s">
        <v>5261</v>
      </c>
      <c r="F241" s="214" t="s">
        <v>5262</v>
      </c>
      <c r="G241" s="201"/>
      <c r="H241" s="201"/>
      <c r="I241" s="204"/>
      <c r="J241" s="215">
        <f>BK241</f>
        <v>0</v>
      </c>
      <c r="K241" s="201"/>
      <c r="L241" s="206"/>
      <c r="M241" s="207"/>
      <c r="N241" s="208"/>
      <c r="O241" s="208"/>
      <c r="P241" s="209">
        <f>SUM(P242:P246)</f>
        <v>0</v>
      </c>
      <c r="Q241" s="208"/>
      <c r="R241" s="209">
        <f>SUM(R242:R246)</f>
        <v>0</v>
      </c>
      <c r="S241" s="208"/>
      <c r="T241" s="210">
        <f>SUM(T242:T246)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11" t="s">
        <v>79</v>
      </c>
      <c r="AT241" s="212" t="s">
        <v>70</v>
      </c>
      <c r="AU241" s="212" t="s">
        <v>79</v>
      </c>
      <c r="AY241" s="211" t="s">
        <v>209</v>
      </c>
      <c r="BK241" s="213">
        <f>SUM(BK242:BK246)</f>
        <v>0</v>
      </c>
    </row>
    <row r="242" s="2" customFormat="1" ht="24.15" customHeight="1">
      <c r="A242" s="41"/>
      <c r="B242" s="42"/>
      <c r="C242" s="216" t="s">
        <v>463</v>
      </c>
      <c r="D242" s="216" t="s">
        <v>211</v>
      </c>
      <c r="E242" s="217" t="s">
        <v>5263</v>
      </c>
      <c r="F242" s="218" t="s">
        <v>5264</v>
      </c>
      <c r="G242" s="219" t="s">
        <v>731</v>
      </c>
      <c r="H242" s="220">
        <v>1</v>
      </c>
      <c r="I242" s="221"/>
      <c r="J242" s="222">
        <f>ROUND(I242*H242,2)</f>
        <v>0</v>
      </c>
      <c r="K242" s="218" t="s">
        <v>19</v>
      </c>
      <c r="L242" s="47"/>
      <c r="M242" s="223" t="s">
        <v>19</v>
      </c>
      <c r="N242" s="224" t="s">
        <v>42</v>
      </c>
      <c r="O242" s="87"/>
      <c r="P242" s="225">
        <f>O242*H242</f>
        <v>0</v>
      </c>
      <c r="Q242" s="225">
        <v>0</v>
      </c>
      <c r="R242" s="225">
        <f>Q242*H242</f>
        <v>0</v>
      </c>
      <c r="S242" s="225">
        <v>0</v>
      </c>
      <c r="T242" s="226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7" t="s">
        <v>216</v>
      </c>
      <c r="AT242" s="227" t="s">
        <v>211</v>
      </c>
      <c r="AU242" s="227" t="s">
        <v>81</v>
      </c>
      <c r="AY242" s="20" t="s">
        <v>209</v>
      </c>
      <c r="BE242" s="228">
        <f>IF(N242="základní",J242,0)</f>
        <v>0</v>
      </c>
      <c r="BF242" s="228">
        <f>IF(N242="snížená",J242,0)</f>
        <v>0</v>
      </c>
      <c r="BG242" s="228">
        <f>IF(N242="zákl. přenesená",J242,0)</f>
        <v>0</v>
      </c>
      <c r="BH242" s="228">
        <f>IF(N242="sníž. přenesená",J242,0)</f>
        <v>0</v>
      </c>
      <c r="BI242" s="228">
        <f>IF(N242="nulová",J242,0)</f>
        <v>0</v>
      </c>
      <c r="BJ242" s="20" t="s">
        <v>79</v>
      </c>
      <c r="BK242" s="228">
        <f>ROUND(I242*H242,2)</f>
        <v>0</v>
      </c>
      <c r="BL242" s="20" t="s">
        <v>216</v>
      </c>
      <c r="BM242" s="227" t="s">
        <v>5265</v>
      </c>
    </row>
    <row r="243" s="13" customFormat="1">
      <c r="A243" s="13"/>
      <c r="B243" s="234"/>
      <c r="C243" s="235"/>
      <c r="D243" s="236" t="s">
        <v>220</v>
      </c>
      <c r="E243" s="237" t="s">
        <v>19</v>
      </c>
      <c r="F243" s="238" t="s">
        <v>221</v>
      </c>
      <c r="G243" s="235"/>
      <c r="H243" s="237" t="s">
        <v>19</v>
      </c>
      <c r="I243" s="239"/>
      <c r="J243" s="235"/>
      <c r="K243" s="235"/>
      <c r="L243" s="240"/>
      <c r="M243" s="241"/>
      <c r="N243" s="242"/>
      <c r="O243" s="242"/>
      <c r="P243" s="242"/>
      <c r="Q243" s="242"/>
      <c r="R243" s="242"/>
      <c r="S243" s="242"/>
      <c r="T243" s="24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4" t="s">
        <v>220</v>
      </c>
      <c r="AU243" s="244" t="s">
        <v>81</v>
      </c>
      <c r="AV243" s="13" t="s">
        <v>79</v>
      </c>
      <c r="AW243" s="13" t="s">
        <v>32</v>
      </c>
      <c r="AX243" s="13" t="s">
        <v>71</v>
      </c>
      <c r="AY243" s="244" t="s">
        <v>209</v>
      </c>
    </row>
    <row r="244" s="13" customFormat="1">
      <c r="A244" s="13"/>
      <c r="B244" s="234"/>
      <c r="C244" s="235"/>
      <c r="D244" s="236" t="s">
        <v>220</v>
      </c>
      <c r="E244" s="237" t="s">
        <v>19</v>
      </c>
      <c r="F244" s="238" t="s">
        <v>5138</v>
      </c>
      <c r="G244" s="235"/>
      <c r="H244" s="237" t="s">
        <v>19</v>
      </c>
      <c r="I244" s="239"/>
      <c r="J244" s="235"/>
      <c r="K244" s="235"/>
      <c r="L244" s="240"/>
      <c r="M244" s="241"/>
      <c r="N244" s="242"/>
      <c r="O244" s="242"/>
      <c r="P244" s="242"/>
      <c r="Q244" s="242"/>
      <c r="R244" s="242"/>
      <c r="S244" s="242"/>
      <c r="T244" s="24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4" t="s">
        <v>220</v>
      </c>
      <c r="AU244" s="244" t="s">
        <v>81</v>
      </c>
      <c r="AV244" s="13" t="s">
        <v>79</v>
      </c>
      <c r="AW244" s="13" t="s">
        <v>32</v>
      </c>
      <c r="AX244" s="13" t="s">
        <v>71</v>
      </c>
      <c r="AY244" s="244" t="s">
        <v>209</v>
      </c>
    </row>
    <row r="245" s="14" customFormat="1">
      <c r="A245" s="14"/>
      <c r="B245" s="245"/>
      <c r="C245" s="246"/>
      <c r="D245" s="236" t="s">
        <v>220</v>
      </c>
      <c r="E245" s="247" t="s">
        <v>19</v>
      </c>
      <c r="F245" s="248" t="s">
        <v>79</v>
      </c>
      <c r="G245" s="246"/>
      <c r="H245" s="249">
        <v>1</v>
      </c>
      <c r="I245" s="250"/>
      <c r="J245" s="246"/>
      <c r="K245" s="246"/>
      <c r="L245" s="251"/>
      <c r="M245" s="252"/>
      <c r="N245" s="253"/>
      <c r="O245" s="253"/>
      <c r="P245" s="253"/>
      <c r="Q245" s="253"/>
      <c r="R245" s="253"/>
      <c r="S245" s="253"/>
      <c r="T245" s="25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5" t="s">
        <v>220</v>
      </c>
      <c r="AU245" s="255" t="s">
        <v>81</v>
      </c>
      <c r="AV245" s="14" t="s">
        <v>81</v>
      </c>
      <c r="AW245" s="14" t="s">
        <v>32</v>
      </c>
      <c r="AX245" s="14" t="s">
        <v>79</v>
      </c>
      <c r="AY245" s="255" t="s">
        <v>209</v>
      </c>
    </row>
    <row r="246" s="2" customFormat="1" ht="16.5" customHeight="1">
      <c r="A246" s="41"/>
      <c r="B246" s="42"/>
      <c r="C246" s="216" t="s">
        <v>470</v>
      </c>
      <c r="D246" s="216" t="s">
        <v>211</v>
      </c>
      <c r="E246" s="217" t="s">
        <v>5266</v>
      </c>
      <c r="F246" s="218" t="s">
        <v>5194</v>
      </c>
      <c r="G246" s="219" t="s">
        <v>731</v>
      </c>
      <c r="H246" s="220">
        <v>1</v>
      </c>
      <c r="I246" s="221"/>
      <c r="J246" s="222">
        <f>ROUND(I246*H246,2)</f>
        <v>0</v>
      </c>
      <c r="K246" s="218" t="s">
        <v>19</v>
      </c>
      <c r="L246" s="47"/>
      <c r="M246" s="293" t="s">
        <v>19</v>
      </c>
      <c r="N246" s="294" t="s">
        <v>42</v>
      </c>
      <c r="O246" s="291"/>
      <c r="P246" s="295">
        <f>O246*H246</f>
        <v>0</v>
      </c>
      <c r="Q246" s="295">
        <v>0</v>
      </c>
      <c r="R246" s="295">
        <f>Q246*H246</f>
        <v>0</v>
      </c>
      <c r="S246" s="295">
        <v>0</v>
      </c>
      <c r="T246" s="296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227" t="s">
        <v>216</v>
      </c>
      <c r="AT246" s="227" t="s">
        <v>211</v>
      </c>
      <c r="AU246" s="227" t="s">
        <v>81</v>
      </c>
      <c r="AY246" s="20" t="s">
        <v>209</v>
      </c>
      <c r="BE246" s="228">
        <f>IF(N246="základní",J246,0)</f>
        <v>0</v>
      </c>
      <c r="BF246" s="228">
        <f>IF(N246="snížená",J246,0)</f>
        <v>0</v>
      </c>
      <c r="BG246" s="228">
        <f>IF(N246="zákl. přenesená",J246,0)</f>
        <v>0</v>
      </c>
      <c r="BH246" s="228">
        <f>IF(N246="sníž. přenesená",J246,0)</f>
        <v>0</v>
      </c>
      <c r="BI246" s="228">
        <f>IF(N246="nulová",J246,0)</f>
        <v>0</v>
      </c>
      <c r="BJ246" s="20" t="s">
        <v>79</v>
      </c>
      <c r="BK246" s="228">
        <f>ROUND(I246*H246,2)</f>
        <v>0</v>
      </c>
      <c r="BL246" s="20" t="s">
        <v>216</v>
      </c>
      <c r="BM246" s="227" t="s">
        <v>5267</v>
      </c>
    </row>
    <row r="247" s="2" customFormat="1" ht="6.96" customHeight="1">
      <c r="A247" s="41"/>
      <c r="B247" s="62"/>
      <c r="C247" s="63"/>
      <c r="D247" s="63"/>
      <c r="E247" s="63"/>
      <c r="F247" s="63"/>
      <c r="G247" s="63"/>
      <c r="H247" s="63"/>
      <c r="I247" s="63"/>
      <c r="J247" s="63"/>
      <c r="K247" s="63"/>
      <c r="L247" s="47"/>
      <c r="M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</row>
  </sheetData>
  <sheetProtection sheet="1" autoFilter="0" formatColumns="0" formatRows="0" objects="1" scenarios="1" spinCount="100000" saltValue="Q7gX4T1EZ3ic8A01u17ulne5WMPJwfb3WaHTsaqqPY2p8LNstpLp46SU7hKP0ewzJ4qvlwzdDkJs72sBhEr6Lg==" hashValue="hHvEmXkgcGvYLkwJTW1GVK3CamR2PVdNYrLKcTq09RDo3gntUgDtqYjjIHg//nOgHIjroVVBiKDY3f1u5MV0Wg==" algorithmName="SHA-512" password="CC35"/>
  <autoFilter ref="C96:K246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3:H83"/>
    <mergeCell ref="E87:H87"/>
    <mergeCell ref="E85:H85"/>
    <mergeCell ref="E89:H8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159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>
      <c r="B8" s="23"/>
      <c r="D8" s="146" t="s">
        <v>175</v>
      </c>
      <c r="L8" s="23"/>
    </row>
    <row r="9" s="1" customFormat="1" ht="16.5" customHeight="1">
      <c r="B9" s="23"/>
      <c r="E9" s="147" t="s">
        <v>3143</v>
      </c>
      <c r="F9" s="1"/>
      <c r="G9" s="1"/>
      <c r="H9" s="1"/>
      <c r="L9" s="23"/>
    </row>
    <row r="10" s="1" customFormat="1" ht="12" customHeight="1">
      <c r="B10" s="23"/>
      <c r="D10" s="146" t="s">
        <v>1179</v>
      </c>
      <c r="L10" s="23"/>
    </row>
    <row r="11" s="2" customFormat="1" ht="16.5" customHeight="1">
      <c r="A11" s="41"/>
      <c r="B11" s="47"/>
      <c r="C11" s="41"/>
      <c r="D11" s="41"/>
      <c r="E11" s="159" t="s">
        <v>3144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3145</v>
      </c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6.5" customHeight="1">
      <c r="A13" s="41"/>
      <c r="B13" s="47"/>
      <c r="C13" s="41"/>
      <c r="D13" s="41"/>
      <c r="E13" s="149" t="s">
        <v>5268</v>
      </c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>
      <c r="A14" s="41"/>
      <c r="B14" s="47"/>
      <c r="C14" s="41"/>
      <c r="D14" s="41"/>
      <c r="E14" s="41"/>
      <c r="F14" s="41"/>
      <c r="G14" s="41"/>
      <c r="H14" s="41"/>
      <c r="I14" s="41"/>
      <c r="J14" s="41"/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2" customHeight="1">
      <c r="A15" s="41"/>
      <c r="B15" s="47"/>
      <c r="C15" s="41"/>
      <c r="D15" s="146" t="s">
        <v>18</v>
      </c>
      <c r="E15" s="41"/>
      <c r="F15" s="136" t="s">
        <v>19</v>
      </c>
      <c r="G15" s="41"/>
      <c r="H15" s="41"/>
      <c r="I15" s="146" t="s">
        <v>20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21</v>
      </c>
      <c r="E16" s="41"/>
      <c r="F16" s="136" t="s">
        <v>22</v>
      </c>
      <c r="G16" s="41"/>
      <c r="H16" s="41"/>
      <c r="I16" s="146" t="s">
        <v>23</v>
      </c>
      <c r="J16" s="150" t="str">
        <f>'Rekapitulace stavby'!AN8</f>
        <v>4. 9. 2023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0.8" customHeight="1">
      <c r="A17" s="41"/>
      <c r="B17" s="47"/>
      <c r="C17" s="41"/>
      <c r="D17" s="41"/>
      <c r="E17" s="41"/>
      <c r="F17" s="41"/>
      <c r="G17" s="41"/>
      <c r="H17" s="41"/>
      <c r="I17" s="41"/>
      <c r="J17" s="41"/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2" customHeight="1">
      <c r="A18" s="41"/>
      <c r="B18" s="47"/>
      <c r="C18" s="41"/>
      <c r="D18" s="146" t="s">
        <v>25</v>
      </c>
      <c r="E18" s="41"/>
      <c r="F18" s="41"/>
      <c r="G18" s="41"/>
      <c r="H18" s="41"/>
      <c r="I18" s="146" t="s">
        <v>26</v>
      </c>
      <c r="J18" s="136" t="s">
        <v>19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8" customHeight="1">
      <c r="A19" s="41"/>
      <c r="B19" s="47"/>
      <c r="C19" s="41"/>
      <c r="D19" s="41"/>
      <c r="E19" s="136" t="s">
        <v>22</v>
      </c>
      <c r="F19" s="41"/>
      <c r="G19" s="41"/>
      <c r="H19" s="41"/>
      <c r="I19" s="146" t="s">
        <v>27</v>
      </c>
      <c r="J19" s="136" t="s">
        <v>19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6.96" customHeight="1">
      <c r="A20" s="41"/>
      <c r="B20" s="47"/>
      <c r="C20" s="41"/>
      <c r="D20" s="41"/>
      <c r="E20" s="41"/>
      <c r="F20" s="41"/>
      <c r="G20" s="41"/>
      <c r="H20" s="41"/>
      <c r="I20" s="41"/>
      <c r="J20" s="41"/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2" customHeight="1">
      <c r="A21" s="41"/>
      <c r="B21" s="47"/>
      <c r="C21" s="41"/>
      <c r="D21" s="146" t="s">
        <v>28</v>
      </c>
      <c r="E21" s="41"/>
      <c r="F21" s="41"/>
      <c r="G21" s="41"/>
      <c r="H21" s="41"/>
      <c r="I21" s="146" t="s">
        <v>26</v>
      </c>
      <c r="J21" s="36" t="str">
        <f>'Rekapitulace stavby'!AN13</f>
        <v>Vyplň údaj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8" customHeight="1">
      <c r="A22" s="41"/>
      <c r="B22" s="47"/>
      <c r="C22" s="41"/>
      <c r="D22" s="41"/>
      <c r="E22" s="36" t="str">
        <f>'Rekapitulace stavby'!E14</f>
        <v>Vyplň údaj</v>
      </c>
      <c r="F22" s="136"/>
      <c r="G22" s="136"/>
      <c r="H22" s="136"/>
      <c r="I22" s="146" t="s">
        <v>27</v>
      </c>
      <c r="J22" s="36" t="str">
        <f>'Rekapitulace stavby'!AN14</f>
        <v>Vyplň údaj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6.96" customHeight="1">
      <c r="A23" s="41"/>
      <c r="B23" s="47"/>
      <c r="C23" s="41"/>
      <c r="D23" s="41"/>
      <c r="E23" s="41"/>
      <c r="F23" s="41"/>
      <c r="G23" s="41"/>
      <c r="H23" s="41"/>
      <c r="I23" s="41"/>
      <c r="J23" s="41"/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2" customHeight="1">
      <c r="A24" s="41"/>
      <c r="B24" s="47"/>
      <c r="C24" s="41"/>
      <c r="D24" s="146" t="s">
        <v>30</v>
      </c>
      <c r="E24" s="41"/>
      <c r="F24" s="41"/>
      <c r="G24" s="41"/>
      <c r="H24" s="41"/>
      <c r="I24" s="146" t="s">
        <v>26</v>
      </c>
      <c r="J24" s="136" t="s">
        <v>19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8" customHeight="1">
      <c r="A25" s="41"/>
      <c r="B25" s="47"/>
      <c r="C25" s="41"/>
      <c r="D25" s="41"/>
      <c r="E25" s="136" t="s">
        <v>31</v>
      </c>
      <c r="F25" s="41"/>
      <c r="G25" s="41"/>
      <c r="H25" s="41"/>
      <c r="I25" s="146" t="s">
        <v>27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6.96" customHeight="1">
      <c r="A26" s="41"/>
      <c r="B26" s="47"/>
      <c r="C26" s="41"/>
      <c r="D26" s="41"/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12" customHeight="1">
      <c r="A27" s="41"/>
      <c r="B27" s="47"/>
      <c r="C27" s="41"/>
      <c r="D27" s="146" t="s">
        <v>33</v>
      </c>
      <c r="E27" s="41"/>
      <c r="F27" s="41"/>
      <c r="G27" s="41"/>
      <c r="H27" s="41"/>
      <c r="I27" s="146" t="s">
        <v>26</v>
      </c>
      <c r="J27" s="136" t="s">
        <v>19</v>
      </c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8" customHeight="1">
      <c r="A28" s="41"/>
      <c r="B28" s="47"/>
      <c r="C28" s="41"/>
      <c r="D28" s="41"/>
      <c r="E28" s="136" t="s">
        <v>34</v>
      </c>
      <c r="F28" s="41"/>
      <c r="G28" s="41"/>
      <c r="H28" s="41"/>
      <c r="I28" s="146" t="s">
        <v>27</v>
      </c>
      <c r="J28" s="136" t="s">
        <v>19</v>
      </c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41"/>
      <c r="E29" s="41"/>
      <c r="F29" s="41"/>
      <c r="G29" s="41"/>
      <c r="H29" s="41"/>
      <c r="I29" s="41"/>
      <c r="J29" s="41"/>
      <c r="K29" s="41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12" customHeight="1">
      <c r="A30" s="41"/>
      <c r="B30" s="47"/>
      <c r="C30" s="41"/>
      <c r="D30" s="146" t="s">
        <v>35</v>
      </c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8" customFormat="1" ht="16.5" customHeight="1">
      <c r="A31" s="151"/>
      <c r="B31" s="152"/>
      <c r="C31" s="151"/>
      <c r="D31" s="151"/>
      <c r="E31" s="153" t="s">
        <v>19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1"/>
      <c r="B32" s="47"/>
      <c r="C32" s="41"/>
      <c r="D32" s="41"/>
      <c r="E32" s="41"/>
      <c r="F32" s="41"/>
      <c r="G32" s="41"/>
      <c r="H32" s="41"/>
      <c r="I32" s="41"/>
      <c r="J32" s="41"/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25.44" customHeight="1">
      <c r="A34" s="41"/>
      <c r="B34" s="47"/>
      <c r="C34" s="41"/>
      <c r="D34" s="156" t="s">
        <v>37</v>
      </c>
      <c r="E34" s="41"/>
      <c r="F34" s="41"/>
      <c r="G34" s="41"/>
      <c r="H34" s="41"/>
      <c r="I34" s="41"/>
      <c r="J34" s="157">
        <f>ROUND(J96,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6.96" customHeight="1">
      <c r="A35" s="41"/>
      <c r="B35" s="47"/>
      <c r="C35" s="41"/>
      <c r="D35" s="155"/>
      <c r="E35" s="155"/>
      <c r="F35" s="155"/>
      <c r="G35" s="155"/>
      <c r="H35" s="155"/>
      <c r="I35" s="155"/>
      <c r="J35" s="155"/>
      <c r="K35" s="155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41"/>
      <c r="F36" s="158" t="s">
        <v>39</v>
      </c>
      <c r="G36" s="41"/>
      <c r="H36" s="41"/>
      <c r="I36" s="158" t="s">
        <v>38</v>
      </c>
      <c r="J36" s="158" t="s">
        <v>40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="2" customFormat="1" ht="14.4" customHeight="1">
      <c r="A37" s="41"/>
      <c r="B37" s="47"/>
      <c r="C37" s="41"/>
      <c r="D37" s="159" t="s">
        <v>41</v>
      </c>
      <c r="E37" s="146" t="s">
        <v>42</v>
      </c>
      <c r="F37" s="160">
        <f>ROUND((SUM(BE96:BE296)),  2)</f>
        <v>0</v>
      </c>
      <c r="G37" s="41"/>
      <c r="H37" s="41"/>
      <c r="I37" s="161">
        <v>0.20999999999999999</v>
      </c>
      <c r="J37" s="160">
        <f>ROUND(((SUM(BE96:BE296))*I37),  2)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14.4" customHeight="1">
      <c r="A38" s="41"/>
      <c r="B38" s="47"/>
      <c r="C38" s="41"/>
      <c r="D38" s="41"/>
      <c r="E38" s="146" t="s">
        <v>43</v>
      </c>
      <c r="F38" s="160">
        <f>ROUND((SUM(BF96:BF296)),  2)</f>
        <v>0</v>
      </c>
      <c r="G38" s="41"/>
      <c r="H38" s="41"/>
      <c r="I38" s="161">
        <v>0.12</v>
      </c>
      <c r="J38" s="160">
        <f>ROUND(((SUM(BF96:BF296))*I38),  2)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44</v>
      </c>
      <c r="F39" s="160">
        <f>ROUND((SUM(BG96:BG296)),  2)</f>
        <v>0</v>
      </c>
      <c r="G39" s="41"/>
      <c r="H39" s="41"/>
      <c r="I39" s="161">
        <v>0.20999999999999999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hidden="1" s="2" customFormat="1" ht="14.4" customHeight="1">
      <c r="A40" s="41"/>
      <c r="B40" s="47"/>
      <c r="C40" s="41"/>
      <c r="D40" s="41"/>
      <c r="E40" s="146" t="s">
        <v>45</v>
      </c>
      <c r="F40" s="160">
        <f>ROUND((SUM(BH96:BH296)),  2)</f>
        <v>0</v>
      </c>
      <c r="G40" s="41"/>
      <c r="H40" s="41"/>
      <c r="I40" s="161">
        <v>0.12</v>
      </c>
      <c r="J40" s="160">
        <f>0</f>
        <v>0</v>
      </c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hidden="1" s="2" customFormat="1" ht="14.4" customHeight="1">
      <c r="A41" s="41"/>
      <c r="B41" s="47"/>
      <c r="C41" s="41"/>
      <c r="D41" s="41"/>
      <c r="E41" s="146" t="s">
        <v>46</v>
      </c>
      <c r="F41" s="160">
        <f>ROUND((SUM(BI96:BI296)),  2)</f>
        <v>0</v>
      </c>
      <c r="G41" s="41"/>
      <c r="H41" s="41"/>
      <c r="I41" s="161">
        <v>0</v>
      </c>
      <c r="J41" s="160">
        <f>0</f>
        <v>0</v>
      </c>
      <c r="K41" s="41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6.96" customHeight="1">
      <c r="A42" s="41"/>
      <c r="B42" s="47"/>
      <c r="C42" s="41"/>
      <c r="D42" s="41"/>
      <c r="E42" s="41"/>
      <c r="F42" s="41"/>
      <c r="G42" s="41"/>
      <c r="H42" s="41"/>
      <c r="I42" s="41"/>
      <c r="J42" s="41"/>
      <c r="K42" s="41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2" customFormat="1" ht="25.44" customHeight="1">
      <c r="A43" s="41"/>
      <c r="B43" s="47"/>
      <c r="C43" s="162"/>
      <c r="D43" s="163" t="s">
        <v>47</v>
      </c>
      <c r="E43" s="164"/>
      <c r="F43" s="164"/>
      <c r="G43" s="165" t="s">
        <v>48</v>
      </c>
      <c r="H43" s="166" t="s">
        <v>49</v>
      </c>
      <c r="I43" s="164"/>
      <c r="J43" s="167">
        <f>SUM(J34:J41)</f>
        <v>0</v>
      </c>
      <c r="K43" s="168"/>
      <c r="L43" s="148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="2" customFormat="1" ht="14.4" customHeight="1">
      <c r="A44" s="41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8" s="2" customFormat="1" ht="6.96" customHeight="1">
      <c r="A48" s="41"/>
      <c r="B48" s="171"/>
      <c r="C48" s="172"/>
      <c r="D48" s="172"/>
      <c r="E48" s="172"/>
      <c r="F48" s="172"/>
      <c r="G48" s="172"/>
      <c r="H48" s="172"/>
      <c r="I48" s="172"/>
      <c r="J48" s="172"/>
      <c r="K48" s="172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24.96" customHeight="1">
      <c r="A49" s="41"/>
      <c r="B49" s="42"/>
      <c r="C49" s="26" t="s">
        <v>177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6.96" customHeight="1">
      <c r="A50" s="41"/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12" customHeight="1">
      <c r="A51" s="41"/>
      <c r="B51" s="42"/>
      <c r="C51" s="35" t="s">
        <v>16</v>
      </c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6.5" customHeight="1">
      <c r="A52" s="41"/>
      <c r="B52" s="42"/>
      <c r="C52" s="43"/>
      <c r="D52" s="43"/>
      <c r="E52" s="173" t="str">
        <f>E7</f>
        <v>VODOVOD BORKA</v>
      </c>
      <c r="F52" s="35"/>
      <c r="G52" s="35"/>
      <c r="H52" s="35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1" customFormat="1" ht="12" customHeight="1">
      <c r="B53" s="24"/>
      <c r="C53" s="35" t="s">
        <v>175</v>
      </c>
      <c r="D53" s="25"/>
      <c r="E53" s="25"/>
      <c r="F53" s="25"/>
      <c r="G53" s="25"/>
      <c r="H53" s="25"/>
      <c r="I53" s="25"/>
      <c r="J53" s="25"/>
      <c r="K53" s="25"/>
      <c r="L53" s="23"/>
    </row>
    <row r="54" s="1" customFormat="1" ht="16.5" customHeight="1">
      <c r="B54" s="24"/>
      <c r="C54" s="25"/>
      <c r="D54" s="25"/>
      <c r="E54" s="173" t="s">
        <v>3143</v>
      </c>
      <c r="F54" s="25"/>
      <c r="G54" s="25"/>
      <c r="H54" s="25"/>
      <c r="I54" s="25"/>
      <c r="J54" s="25"/>
      <c r="K54" s="25"/>
      <c r="L54" s="23"/>
    </row>
    <row r="55" s="1" customFormat="1" ht="12" customHeight="1">
      <c r="B55" s="24"/>
      <c r="C55" s="35" t="s">
        <v>1179</v>
      </c>
      <c r="D55" s="25"/>
      <c r="E55" s="25"/>
      <c r="F55" s="25"/>
      <c r="G55" s="25"/>
      <c r="H55" s="25"/>
      <c r="I55" s="25"/>
      <c r="J55" s="25"/>
      <c r="K55" s="25"/>
      <c r="L55" s="23"/>
    </row>
    <row r="56" s="2" customFormat="1" ht="16.5" customHeight="1">
      <c r="A56" s="41"/>
      <c r="B56" s="42"/>
      <c r="C56" s="43"/>
      <c r="D56" s="43"/>
      <c r="E56" s="300" t="s">
        <v>3144</v>
      </c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12" customHeight="1">
      <c r="A57" s="41"/>
      <c r="B57" s="42"/>
      <c r="C57" s="35" t="s">
        <v>3145</v>
      </c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6.5" customHeight="1">
      <c r="A58" s="41"/>
      <c r="B58" s="42"/>
      <c r="C58" s="43"/>
      <c r="D58" s="43"/>
      <c r="E58" s="72" t="str">
        <f>E13</f>
        <v>01.7 - Elektro část</v>
      </c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6.96" customHeight="1">
      <c r="A59" s="41"/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2" customHeight="1">
      <c r="A60" s="41"/>
      <c r="B60" s="42"/>
      <c r="C60" s="35" t="s">
        <v>21</v>
      </c>
      <c r="D60" s="43"/>
      <c r="E60" s="43"/>
      <c r="F60" s="30" t="str">
        <f>F16</f>
        <v>Obec Přestavlky u Čerčan</v>
      </c>
      <c r="G60" s="43"/>
      <c r="H60" s="43"/>
      <c r="I60" s="35" t="s">
        <v>23</v>
      </c>
      <c r="J60" s="75" t="str">
        <f>IF(J16="","",J16)</f>
        <v>4. 9. 2023</v>
      </c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6.96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25.65" customHeight="1">
      <c r="A62" s="41"/>
      <c r="B62" s="42"/>
      <c r="C62" s="35" t="s">
        <v>25</v>
      </c>
      <c r="D62" s="43"/>
      <c r="E62" s="43"/>
      <c r="F62" s="30" t="str">
        <f>E19</f>
        <v>Obec Přestavlky u Čerčan</v>
      </c>
      <c r="G62" s="43"/>
      <c r="H62" s="43"/>
      <c r="I62" s="35" t="s">
        <v>30</v>
      </c>
      <c r="J62" s="39" t="str">
        <f>E25</f>
        <v>Vodohospodářský rozvoj a výstavba, a.s.</v>
      </c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15.15" customHeight="1">
      <c r="A63" s="41"/>
      <c r="B63" s="42"/>
      <c r="C63" s="35" t="s">
        <v>28</v>
      </c>
      <c r="D63" s="43"/>
      <c r="E63" s="43"/>
      <c r="F63" s="30" t="str">
        <f>IF(E22="","",E22)</f>
        <v>Vyplň údaj</v>
      </c>
      <c r="G63" s="43"/>
      <c r="H63" s="43"/>
      <c r="I63" s="35" t="s">
        <v>33</v>
      </c>
      <c r="J63" s="39" t="str">
        <f>E28</f>
        <v>M. Morská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10.32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14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29.28" customHeight="1">
      <c r="A65" s="41"/>
      <c r="B65" s="42"/>
      <c r="C65" s="174" t="s">
        <v>178</v>
      </c>
      <c r="D65" s="175"/>
      <c r="E65" s="175"/>
      <c r="F65" s="175"/>
      <c r="G65" s="175"/>
      <c r="H65" s="175"/>
      <c r="I65" s="175"/>
      <c r="J65" s="176" t="s">
        <v>179</v>
      </c>
      <c r="K65" s="175"/>
      <c r="L65" s="14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10.32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4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2.8" customHeight="1">
      <c r="A67" s="41"/>
      <c r="B67" s="42"/>
      <c r="C67" s="177" t="s">
        <v>69</v>
      </c>
      <c r="D67" s="43"/>
      <c r="E67" s="43"/>
      <c r="F67" s="43"/>
      <c r="G67" s="43"/>
      <c r="H67" s="43"/>
      <c r="I67" s="43"/>
      <c r="J67" s="105">
        <f>J96</f>
        <v>0</v>
      </c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U67" s="20" t="s">
        <v>180</v>
      </c>
    </row>
    <row r="68" s="9" customFormat="1" ht="24.96" customHeight="1">
      <c r="A68" s="9"/>
      <c r="B68" s="178"/>
      <c r="C68" s="179"/>
      <c r="D68" s="180" t="s">
        <v>3149</v>
      </c>
      <c r="E68" s="181"/>
      <c r="F68" s="181"/>
      <c r="G68" s="181"/>
      <c r="H68" s="181"/>
      <c r="I68" s="181"/>
      <c r="J68" s="182">
        <f>J97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8"/>
      <c r="D69" s="185" t="s">
        <v>5269</v>
      </c>
      <c r="E69" s="186"/>
      <c r="F69" s="186"/>
      <c r="G69" s="186"/>
      <c r="H69" s="186"/>
      <c r="I69" s="186"/>
      <c r="J69" s="187">
        <f>J98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5270</v>
      </c>
      <c r="E70" s="186"/>
      <c r="F70" s="186"/>
      <c r="G70" s="186"/>
      <c r="H70" s="186"/>
      <c r="I70" s="186"/>
      <c r="J70" s="187">
        <f>J128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5271</v>
      </c>
      <c r="E71" s="186"/>
      <c r="F71" s="186"/>
      <c r="G71" s="186"/>
      <c r="H71" s="186"/>
      <c r="I71" s="186"/>
      <c r="J71" s="187">
        <f>J148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5272</v>
      </c>
      <c r="E72" s="186"/>
      <c r="F72" s="186"/>
      <c r="G72" s="186"/>
      <c r="H72" s="186"/>
      <c r="I72" s="186"/>
      <c r="J72" s="187">
        <f>J219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2" customFormat="1" ht="21.84" customHeight="1">
      <c r="A73" s="41"/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8" s="2" customFormat="1" ht="6.96" customHeight="1">
      <c r="A78" s="41"/>
      <c r="B78" s="64"/>
      <c r="C78" s="65"/>
      <c r="D78" s="65"/>
      <c r="E78" s="65"/>
      <c r="F78" s="65"/>
      <c r="G78" s="65"/>
      <c r="H78" s="65"/>
      <c r="I78" s="65"/>
      <c r="J78" s="65"/>
      <c r="K78" s="65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24.96" customHeight="1">
      <c r="A79" s="41"/>
      <c r="B79" s="42"/>
      <c r="C79" s="26" t="s">
        <v>194</v>
      </c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16</v>
      </c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6.5" customHeight="1">
      <c r="A82" s="41"/>
      <c r="B82" s="42"/>
      <c r="C82" s="43"/>
      <c r="D82" s="43"/>
      <c r="E82" s="173" t="str">
        <f>E7</f>
        <v>VODOVOD BORKA</v>
      </c>
      <c r="F82" s="35"/>
      <c r="G82" s="35"/>
      <c r="H82" s="35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1" customFormat="1" ht="12" customHeight="1">
      <c r="B83" s="24"/>
      <c r="C83" s="35" t="s">
        <v>175</v>
      </c>
      <c r="D83" s="25"/>
      <c r="E83" s="25"/>
      <c r="F83" s="25"/>
      <c r="G83" s="25"/>
      <c r="H83" s="25"/>
      <c r="I83" s="25"/>
      <c r="J83" s="25"/>
      <c r="K83" s="25"/>
      <c r="L83" s="23"/>
    </row>
    <row r="84" s="1" customFormat="1" ht="16.5" customHeight="1">
      <c r="B84" s="24"/>
      <c r="C84" s="25"/>
      <c r="D84" s="25"/>
      <c r="E84" s="173" t="s">
        <v>3143</v>
      </c>
      <c r="F84" s="25"/>
      <c r="G84" s="25"/>
      <c r="H84" s="25"/>
      <c r="I84" s="25"/>
      <c r="J84" s="25"/>
      <c r="K84" s="25"/>
      <c r="L84" s="23"/>
    </row>
    <row r="85" s="1" customFormat="1" ht="12" customHeight="1">
      <c r="B85" s="24"/>
      <c r="C85" s="35" t="s">
        <v>1179</v>
      </c>
      <c r="D85" s="25"/>
      <c r="E85" s="25"/>
      <c r="F85" s="25"/>
      <c r="G85" s="25"/>
      <c r="H85" s="25"/>
      <c r="I85" s="25"/>
      <c r="J85" s="25"/>
      <c r="K85" s="25"/>
      <c r="L85" s="23"/>
    </row>
    <row r="86" s="2" customFormat="1" ht="16.5" customHeight="1">
      <c r="A86" s="41"/>
      <c r="B86" s="42"/>
      <c r="C86" s="43"/>
      <c r="D86" s="43"/>
      <c r="E86" s="300" t="s">
        <v>3144</v>
      </c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3145</v>
      </c>
      <c r="D87" s="43"/>
      <c r="E87" s="43"/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6.5" customHeight="1">
      <c r="A88" s="41"/>
      <c r="B88" s="42"/>
      <c r="C88" s="43"/>
      <c r="D88" s="43"/>
      <c r="E88" s="72" t="str">
        <f>E13</f>
        <v>01.7 - Elektro část</v>
      </c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6.96" customHeight="1">
      <c r="A89" s="41"/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2" customHeight="1">
      <c r="A90" s="41"/>
      <c r="B90" s="42"/>
      <c r="C90" s="35" t="s">
        <v>21</v>
      </c>
      <c r="D90" s="43"/>
      <c r="E90" s="43"/>
      <c r="F90" s="30" t="str">
        <f>F16</f>
        <v>Obec Přestavlky u Čerčan</v>
      </c>
      <c r="G90" s="43"/>
      <c r="H90" s="43"/>
      <c r="I90" s="35" t="s">
        <v>23</v>
      </c>
      <c r="J90" s="75" t="str">
        <f>IF(J16="","",J16)</f>
        <v>4. 9. 2023</v>
      </c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6.96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25.65" customHeight="1">
      <c r="A92" s="41"/>
      <c r="B92" s="42"/>
      <c r="C92" s="35" t="s">
        <v>25</v>
      </c>
      <c r="D92" s="43"/>
      <c r="E92" s="43"/>
      <c r="F92" s="30" t="str">
        <f>E19</f>
        <v>Obec Přestavlky u Čerčan</v>
      </c>
      <c r="G92" s="43"/>
      <c r="H92" s="43"/>
      <c r="I92" s="35" t="s">
        <v>30</v>
      </c>
      <c r="J92" s="39" t="str">
        <f>E25</f>
        <v>Vodohospodářský rozvoj a výstavba, a.s.</v>
      </c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5.15" customHeight="1">
      <c r="A93" s="41"/>
      <c r="B93" s="42"/>
      <c r="C93" s="35" t="s">
        <v>28</v>
      </c>
      <c r="D93" s="43"/>
      <c r="E93" s="43"/>
      <c r="F93" s="30" t="str">
        <f>IF(E22="","",E22)</f>
        <v>Vyplň údaj</v>
      </c>
      <c r="G93" s="43"/>
      <c r="H93" s="43"/>
      <c r="I93" s="35" t="s">
        <v>33</v>
      </c>
      <c r="J93" s="39" t="str">
        <f>E28</f>
        <v>M. Morská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0.32" customHeight="1">
      <c r="A94" s="41"/>
      <c r="B94" s="42"/>
      <c r="C94" s="43"/>
      <c r="D94" s="43"/>
      <c r="E94" s="43"/>
      <c r="F94" s="43"/>
      <c r="G94" s="43"/>
      <c r="H94" s="43"/>
      <c r="I94" s="43"/>
      <c r="J94" s="43"/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11" customFormat="1" ht="29.28" customHeight="1">
      <c r="A95" s="189"/>
      <c r="B95" s="190"/>
      <c r="C95" s="191" t="s">
        <v>195</v>
      </c>
      <c r="D95" s="192" t="s">
        <v>56</v>
      </c>
      <c r="E95" s="192" t="s">
        <v>52</v>
      </c>
      <c r="F95" s="192" t="s">
        <v>53</v>
      </c>
      <c r="G95" s="192" t="s">
        <v>196</v>
      </c>
      <c r="H95" s="192" t="s">
        <v>197</v>
      </c>
      <c r="I95" s="192" t="s">
        <v>198</v>
      </c>
      <c r="J95" s="192" t="s">
        <v>179</v>
      </c>
      <c r="K95" s="193" t="s">
        <v>199</v>
      </c>
      <c r="L95" s="194"/>
      <c r="M95" s="95" t="s">
        <v>19</v>
      </c>
      <c r="N95" s="96" t="s">
        <v>41</v>
      </c>
      <c r="O95" s="96" t="s">
        <v>200</v>
      </c>
      <c r="P95" s="96" t="s">
        <v>201</v>
      </c>
      <c r="Q95" s="96" t="s">
        <v>202</v>
      </c>
      <c r="R95" s="96" t="s">
        <v>203</v>
      </c>
      <c r="S95" s="96" t="s">
        <v>204</v>
      </c>
      <c r="T95" s="97" t="s">
        <v>205</v>
      </c>
      <c r="U95" s="189"/>
      <c r="V95" s="189"/>
      <c r="W95" s="189"/>
      <c r="X95" s="189"/>
      <c r="Y95" s="189"/>
      <c r="Z95" s="189"/>
      <c r="AA95" s="189"/>
      <c r="AB95" s="189"/>
      <c r="AC95" s="189"/>
      <c r="AD95" s="189"/>
      <c r="AE95" s="189"/>
    </row>
    <row r="96" s="2" customFormat="1" ht="22.8" customHeight="1">
      <c r="A96" s="41"/>
      <c r="B96" s="42"/>
      <c r="C96" s="102" t="s">
        <v>206</v>
      </c>
      <c r="D96" s="43"/>
      <c r="E96" s="43"/>
      <c r="F96" s="43"/>
      <c r="G96" s="43"/>
      <c r="H96" s="43"/>
      <c r="I96" s="43"/>
      <c r="J96" s="195">
        <f>BK96</f>
        <v>0</v>
      </c>
      <c r="K96" s="43"/>
      <c r="L96" s="47"/>
      <c r="M96" s="98"/>
      <c r="N96" s="196"/>
      <c r="O96" s="99"/>
      <c r="P96" s="197">
        <f>P97</f>
        <v>0</v>
      </c>
      <c r="Q96" s="99"/>
      <c r="R96" s="197">
        <f>R97</f>
        <v>0</v>
      </c>
      <c r="S96" s="99"/>
      <c r="T96" s="198">
        <f>T97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70</v>
      </c>
      <c r="AU96" s="20" t="s">
        <v>180</v>
      </c>
      <c r="BK96" s="199">
        <f>BK97</f>
        <v>0</v>
      </c>
    </row>
    <row r="97" s="12" customFormat="1" ht="25.92" customHeight="1">
      <c r="A97" s="12"/>
      <c r="B97" s="200"/>
      <c r="C97" s="201"/>
      <c r="D97" s="202" t="s">
        <v>70</v>
      </c>
      <c r="E97" s="203" t="s">
        <v>4018</v>
      </c>
      <c r="F97" s="203" t="s">
        <v>4019</v>
      </c>
      <c r="G97" s="201"/>
      <c r="H97" s="201"/>
      <c r="I97" s="204"/>
      <c r="J97" s="205">
        <f>BK97</f>
        <v>0</v>
      </c>
      <c r="K97" s="201"/>
      <c r="L97" s="206"/>
      <c r="M97" s="207"/>
      <c r="N97" s="208"/>
      <c r="O97" s="208"/>
      <c r="P97" s="209">
        <f>P98+P128+P148+P219</f>
        <v>0</v>
      </c>
      <c r="Q97" s="208"/>
      <c r="R97" s="209">
        <f>R98+R128+R148+R219</f>
        <v>0</v>
      </c>
      <c r="S97" s="208"/>
      <c r="T97" s="210">
        <f>T98+T128+T148+T219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1" t="s">
        <v>81</v>
      </c>
      <c r="AT97" s="212" t="s">
        <v>70</v>
      </c>
      <c r="AU97" s="212" t="s">
        <v>71</v>
      </c>
      <c r="AY97" s="211" t="s">
        <v>209</v>
      </c>
      <c r="BK97" s="213">
        <f>BK98+BK128+BK148+BK219</f>
        <v>0</v>
      </c>
    </row>
    <row r="98" s="12" customFormat="1" ht="22.8" customHeight="1">
      <c r="A98" s="12"/>
      <c r="B98" s="200"/>
      <c r="C98" s="201"/>
      <c r="D98" s="202" t="s">
        <v>70</v>
      </c>
      <c r="E98" s="214" t="s">
        <v>5273</v>
      </c>
      <c r="F98" s="214" t="s">
        <v>5274</v>
      </c>
      <c r="G98" s="201"/>
      <c r="H98" s="201"/>
      <c r="I98" s="204"/>
      <c r="J98" s="215">
        <f>BK98</f>
        <v>0</v>
      </c>
      <c r="K98" s="201"/>
      <c r="L98" s="206"/>
      <c r="M98" s="207"/>
      <c r="N98" s="208"/>
      <c r="O98" s="208"/>
      <c r="P98" s="209">
        <f>SUM(P99:P127)</f>
        <v>0</v>
      </c>
      <c r="Q98" s="208"/>
      <c r="R98" s="209">
        <f>SUM(R99:R127)</f>
        <v>0</v>
      </c>
      <c r="S98" s="208"/>
      <c r="T98" s="210">
        <f>SUM(T99:T127)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81</v>
      </c>
      <c r="AT98" s="212" t="s">
        <v>70</v>
      </c>
      <c r="AU98" s="212" t="s">
        <v>79</v>
      </c>
      <c r="AY98" s="211" t="s">
        <v>209</v>
      </c>
      <c r="BK98" s="213">
        <f>SUM(BK99:BK127)</f>
        <v>0</v>
      </c>
    </row>
    <row r="99" s="2" customFormat="1" ht="16.5" customHeight="1">
      <c r="A99" s="41"/>
      <c r="B99" s="42"/>
      <c r="C99" s="216" t="s">
        <v>79</v>
      </c>
      <c r="D99" s="216" t="s">
        <v>211</v>
      </c>
      <c r="E99" s="217" t="s">
        <v>79</v>
      </c>
      <c r="F99" s="218" t="s">
        <v>5275</v>
      </c>
      <c r="G99" s="219" t="s">
        <v>299</v>
      </c>
      <c r="H99" s="220">
        <v>12</v>
      </c>
      <c r="I99" s="221"/>
      <c r="J99" s="222">
        <f>ROUND(I99*H99,2)</f>
        <v>0</v>
      </c>
      <c r="K99" s="218" t="s">
        <v>19</v>
      </c>
      <c r="L99" s="47"/>
      <c r="M99" s="223" t="s">
        <v>19</v>
      </c>
      <c r="N99" s="224" t="s">
        <v>42</v>
      </c>
      <c r="O99" s="87"/>
      <c r="P99" s="225">
        <f>O99*H99</f>
        <v>0</v>
      </c>
      <c r="Q99" s="225">
        <v>0</v>
      </c>
      <c r="R99" s="225">
        <f>Q99*H99</f>
        <v>0</v>
      </c>
      <c r="S99" s="225">
        <v>0</v>
      </c>
      <c r="T99" s="226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7" t="s">
        <v>304</v>
      </c>
      <c r="AT99" s="227" t="s">
        <v>211</v>
      </c>
      <c r="AU99" s="227" t="s">
        <v>81</v>
      </c>
      <c r="AY99" s="20" t="s">
        <v>209</v>
      </c>
      <c r="BE99" s="228">
        <f>IF(N99="základní",J99,0)</f>
        <v>0</v>
      </c>
      <c r="BF99" s="228">
        <f>IF(N99="snížená",J99,0)</f>
        <v>0</v>
      </c>
      <c r="BG99" s="228">
        <f>IF(N99="zákl. přenesená",J99,0)</f>
        <v>0</v>
      </c>
      <c r="BH99" s="228">
        <f>IF(N99="sníž. přenesená",J99,0)</f>
        <v>0</v>
      </c>
      <c r="BI99" s="228">
        <f>IF(N99="nulová",J99,0)</f>
        <v>0</v>
      </c>
      <c r="BJ99" s="20" t="s">
        <v>79</v>
      </c>
      <c r="BK99" s="228">
        <f>ROUND(I99*H99,2)</f>
        <v>0</v>
      </c>
      <c r="BL99" s="20" t="s">
        <v>304</v>
      </c>
      <c r="BM99" s="227" t="s">
        <v>5276</v>
      </c>
    </row>
    <row r="100" s="2" customFormat="1" ht="16.5" customHeight="1">
      <c r="A100" s="41"/>
      <c r="B100" s="42"/>
      <c r="C100" s="216" t="s">
        <v>81</v>
      </c>
      <c r="D100" s="216" t="s">
        <v>211</v>
      </c>
      <c r="E100" s="217" t="s">
        <v>81</v>
      </c>
      <c r="F100" s="218" t="s">
        <v>5277</v>
      </c>
      <c r="G100" s="219" t="s">
        <v>299</v>
      </c>
      <c r="H100" s="220">
        <v>162</v>
      </c>
      <c r="I100" s="221"/>
      <c r="J100" s="222">
        <f>ROUND(I100*H100,2)</f>
        <v>0</v>
      </c>
      <c r="K100" s="218" t="s">
        <v>19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</v>
      </c>
      <c r="T100" s="226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304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304</v>
      </c>
      <c r="BM100" s="227" t="s">
        <v>5278</v>
      </c>
    </row>
    <row r="101" s="2" customFormat="1" ht="16.5" customHeight="1">
      <c r="A101" s="41"/>
      <c r="B101" s="42"/>
      <c r="C101" s="216" t="s">
        <v>146</v>
      </c>
      <c r="D101" s="216" t="s">
        <v>211</v>
      </c>
      <c r="E101" s="217" t="s">
        <v>146</v>
      </c>
      <c r="F101" s="218" t="s">
        <v>5279</v>
      </c>
      <c r="G101" s="219" t="s">
        <v>299</v>
      </c>
      <c r="H101" s="220">
        <v>31</v>
      </c>
      <c r="I101" s="221"/>
      <c r="J101" s="222">
        <f>ROUND(I101*H101,2)</f>
        <v>0</v>
      </c>
      <c r="K101" s="218" t="s">
        <v>19</v>
      </c>
      <c r="L101" s="47"/>
      <c r="M101" s="223" t="s">
        <v>19</v>
      </c>
      <c r="N101" s="224" t="s">
        <v>42</v>
      </c>
      <c r="O101" s="87"/>
      <c r="P101" s="225">
        <f>O101*H101</f>
        <v>0</v>
      </c>
      <c r="Q101" s="225">
        <v>0</v>
      </c>
      <c r="R101" s="225">
        <f>Q101*H101</f>
        <v>0</v>
      </c>
      <c r="S101" s="225">
        <v>0</v>
      </c>
      <c r="T101" s="226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7" t="s">
        <v>304</v>
      </c>
      <c r="AT101" s="227" t="s">
        <v>211</v>
      </c>
      <c r="AU101" s="227" t="s">
        <v>81</v>
      </c>
      <c r="AY101" s="20" t="s">
        <v>209</v>
      </c>
      <c r="BE101" s="228">
        <f>IF(N101="základní",J101,0)</f>
        <v>0</v>
      </c>
      <c r="BF101" s="228">
        <f>IF(N101="snížená",J101,0)</f>
        <v>0</v>
      </c>
      <c r="BG101" s="228">
        <f>IF(N101="zákl. přenesená",J101,0)</f>
        <v>0</v>
      </c>
      <c r="BH101" s="228">
        <f>IF(N101="sníž. přenesená",J101,0)</f>
        <v>0</v>
      </c>
      <c r="BI101" s="228">
        <f>IF(N101="nulová",J101,0)</f>
        <v>0</v>
      </c>
      <c r="BJ101" s="20" t="s">
        <v>79</v>
      </c>
      <c r="BK101" s="228">
        <f>ROUND(I101*H101,2)</f>
        <v>0</v>
      </c>
      <c r="BL101" s="20" t="s">
        <v>304</v>
      </c>
      <c r="BM101" s="227" t="s">
        <v>5280</v>
      </c>
    </row>
    <row r="102" s="2" customFormat="1" ht="16.5" customHeight="1">
      <c r="A102" s="41"/>
      <c r="B102" s="42"/>
      <c r="C102" s="216" t="s">
        <v>216</v>
      </c>
      <c r="D102" s="216" t="s">
        <v>211</v>
      </c>
      <c r="E102" s="217" t="s">
        <v>216</v>
      </c>
      <c r="F102" s="218" t="s">
        <v>5281</v>
      </c>
      <c r="G102" s="219" t="s">
        <v>299</v>
      </c>
      <c r="H102" s="220">
        <v>21</v>
      </c>
      <c r="I102" s="221"/>
      <c r="J102" s="222">
        <f>ROUND(I102*H102,2)</f>
        <v>0</v>
      </c>
      <c r="K102" s="218" t="s">
        <v>19</v>
      </c>
      <c r="L102" s="47"/>
      <c r="M102" s="223" t="s">
        <v>19</v>
      </c>
      <c r="N102" s="224" t="s">
        <v>42</v>
      </c>
      <c r="O102" s="87"/>
      <c r="P102" s="225">
        <f>O102*H102</f>
        <v>0</v>
      </c>
      <c r="Q102" s="225">
        <v>0</v>
      </c>
      <c r="R102" s="225">
        <f>Q102*H102</f>
        <v>0</v>
      </c>
      <c r="S102" s="225">
        <v>0</v>
      </c>
      <c r="T102" s="226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7" t="s">
        <v>304</v>
      </c>
      <c r="AT102" s="227" t="s">
        <v>211</v>
      </c>
      <c r="AU102" s="227" t="s">
        <v>81</v>
      </c>
      <c r="AY102" s="20" t="s">
        <v>209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20" t="s">
        <v>79</v>
      </c>
      <c r="BK102" s="228">
        <f>ROUND(I102*H102,2)</f>
        <v>0</v>
      </c>
      <c r="BL102" s="20" t="s">
        <v>304</v>
      </c>
      <c r="BM102" s="227" t="s">
        <v>5282</v>
      </c>
    </row>
    <row r="103" s="14" customFormat="1">
      <c r="A103" s="14"/>
      <c r="B103" s="245"/>
      <c r="C103" s="246"/>
      <c r="D103" s="236" t="s">
        <v>220</v>
      </c>
      <c r="E103" s="247" t="s">
        <v>19</v>
      </c>
      <c r="F103" s="248" t="s">
        <v>2455</v>
      </c>
      <c r="G103" s="246"/>
      <c r="H103" s="249">
        <v>21</v>
      </c>
      <c r="I103" s="250"/>
      <c r="J103" s="246"/>
      <c r="K103" s="246"/>
      <c r="L103" s="251"/>
      <c r="M103" s="252"/>
      <c r="N103" s="253"/>
      <c r="O103" s="253"/>
      <c r="P103" s="253"/>
      <c r="Q103" s="253"/>
      <c r="R103" s="253"/>
      <c r="S103" s="253"/>
      <c r="T103" s="25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5" t="s">
        <v>220</v>
      </c>
      <c r="AU103" s="255" t="s">
        <v>81</v>
      </c>
      <c r="AV103" s="14" t="s">
        <v>81</v>
      </c>
      <c r="AW103" s="14" t="s">
        <v>32</v>
      </c>
      <c r="AX103" s="14" t="s">
        <v>79</v>
      </c>
      <c r="AY103" s="255" t="s">
        <v>209</v>
      </c>
    </row>
    <row r="104" s="13" customFormat="1">
      <c r="A104" s="13"/>
      <c r="B104" s="234"/>
      <c r="C104" s="235"/>
      <c r="D104" s="236" t="s">
        <v>220</v>
      </c>
      <c r="E104" s="237" t="s">
        <v>19</v>
      </c>
      <c r="F104" s="238" t="s">
        <v>5283</v>
      </c>
      <c r="G104" s="235"/>
      <c r="H104" s="237" t="s">
        <v>19</v>
      </c>
      <c r="I104" s="239"/>
      <c r="J104" s="235"/>
      <c r="K104" s="235"/>
      <c r="L104" s="240"/>
      <c r="M104" s="241"/>
      <c r="N104" s="242"/>
      <c r="O104" s="242"/>
      <c r="P104" s="242"/>
      <c r="Q104" s="242"/>
      <c r="R104" s="242"/>
      <c r="S104" s="242"/>
      <c r="T104" s="24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4" t="s">
        <v>220</v>
      </c>
      <c r="AU104" s="244" t="s">
        <v>81</v>
      </c>
      <c r="AV104" s="13" t="s">
        <v>79</v>
      </c>
      <c r="AW104" s="13" t="s">
        <v>32</v>
      </c>
      <c r="AX104" s="13" t="s">
        <v>71</v>
      </c>
      <c r="AY104" s="244" t="s">
        <v>209</v>
      </c>
    </row>
    <row r="105" s="2" customFormat="1" ht="16.5" customHeight="1">
      <c r="A105" s="41"/>
      <c r="B105" s="42"/>
      <c r="C105" s="216" t="s">
        <v>236</v>
      </c>
      <c r="D105" s="216" t="s">
        <v>211</v>
      </c>
      <c r="E105" s="217" t="s">
        <v>236</v>
      </c>
      <c r="F105" s="218" t="s">
        <v>5284</v>
      </c>
      <c r="G105" s="219" t="s">
        <v>5175</v>
      </c>
      <c r="H105" s="220">
        <v>5</v>
      </c>
      <c r="I105" s="221"/>
      <c r="J105" s="222">
        <f>ROUND(I105*H105,2)</f>
        <v>0</v>
      </c>
      <c r="K105" s="218" t="s">
        <v>19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</v>
      </c>
      <c r="T105" s="226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304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304</v>
      </c>
      <c r="BM105" s="227" t="s">
        <v>5285</v>
      </c>
    </row>
    <row r="106" s="2" customFormat="1" ht="16.5" customHeight="1">
      <c r="A106" s="41"/>
      <c r="B106" s="42"/>
      <c r="C106" s="216" t="s">
        <v>227</v>
      </c>
      <c r="D106" s="216" t="s">
        <v>211</v>
      </c>
      <c r="E106" s="217" t="s">
        <v>227</v>
      </c>
      <c r="F106" s="218" t="s">
        <v>5286</v>
      </c>
      <c r="G106" s="219" t="s">
        <v>5175</v>
      </c>
      <c r="H106" s="220">
        <v>2</v>
      </c>
      <c r="I106" s="221"/>
      <c r="J106" s="222">
        <f>ROUND(I106*H106,2)</f>
        <v>0</v>
      </c>
      <c r="K106" s="218" t="s">
        <v>19</v>
      </c>
      <c r="L106" s="47"/>
      <c r="M106" s="223" t="s">
        <v>19</v>
      </c>
      <c r="N106" s="224" t="s">
        <v>42</v>
      </c>
      <c r="O106" s="87"/>
      <c r="P106" s="225">
        <f>O106*H106</f>
        <v>0</v>
      </c>
      <c r="Q106" s="225">
        <v>0</v>
      </c>
      <c r="R106" s="225">
        <f>Q106*H106</f>
        <v>0</v>
      </c>
      <c r="S106" s="225">
        <v>0</v>
      </c>
      <c r="T106" s="226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7" t="s">
        <v>304</v>
      </c>
      <c r="AT106" s="227" t="s">
        <v>211</v>
      </c>
      <c r="AU106" s="227" t="s">
        <v>81</v>
      </c>
      <c r="AY106" s="20" t="s">
        <v>209</v>
      </c>
      <c r="BE106" s="228">
        <f>IF(N106="základní",J106,0)</f>
        <v>0</v>
      </c>
      <c r="BF106" s="228">
        <f>IF(N106="snížená",J106,0)</f>
        <v>0</v>
      </c>
      <c r="BG106" s="228">
        <f>IF(N106="zákl. přenesená",J106,0)</f>
        <v>0</v>
      </c>
      <c r="BH106" s="228">
        <f>IF(N106="sníž. přenesená",J106,0)</f>
        <v>0</v>
      </c>
      <c r="BI106" s="228">
        <f>IF(N106="nulová",J106,0)</f>
        <v>0</v>
      </c>
      <c r="BJ106" s="20" t="s">
        <v>79</v>
      </c>
      <c r="BK106" s="228">
        <f>ROUND(I106*H106,2)</f>
        <v>0</v>
      </c>
      <c r="BL106" s="20" t="s">
        <v>304</v>
      </c>
      <c r="BM106" s="227" t="s">
        <v>5287</v>
      </c>
    </row>
    <row r="107" s="2" customFormat="1" ht="16.5" customHeight="1">
      <c r="A107" s="41"/>
      <c r="B107" s="42"/>
      <c r="C107" s="216" t="s">
        <v>245</v>
      </c>
      <c r="D107" s="216" t="s">
        <v>211</v>
      </c>
      <c r="E107" s="217" t="s">
        <v>245</v>
      </c>
      <c r="F107" s="218" t="s">
        <v>5288</v>
      </c>
      <c r="G107" s="219" t="s">
        <v>5175</v>
      </c>
      <c r="H107" s="220">
        <v>1</v>
      </c>
      <c r="I107" s="221"/>
      <c r="J107" s="222">
        <f>ROUND(I107*H107,2)</f>
        <v>0</v>
      </c>
      <c r="K107" s="218" t="s">
        <v>19</v>
      </c>
      <c r="L107" s="47"/>
      <c r="M107" s="223" t="s">
        <v>19</v>
      </c>
      <c r="N107" s="224" t="s">
        <v>42</v>
      </c>
      <c r="O107" s="87"/>
      <c r="P107" s="225">
        <f>O107*H107</f>
        <v>0</v>
      </c>
      <c r="Q107" s="225">
        <v>0</v>
      </c>
      <c r="R107" s="225">
        <f>Q107*H107</f>
        <v>0</v>
      </c>
      <c r="S107" s="225">
        <v>0</v>
      </c>
      <c r="T107" s="226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7" t="s">
        <v>304</v>
      </c>
      <c r="AT107" s="227" t="s">
        <v>211</v>
      </c>
      <c r="AU107" s="227" t="s">
        <v>81</v>
      </c>
      <c r="AY107" s="20" t="s">
        <v>209</v>
      </c>
      <c r="BE107" s="228">
        <f>IF(N107="základní",J107,0)</f>
        <v>0</v>
      </c>
      <c r="BF107" s="228">
        <f>IF(N107="snížená",J107,0)</f>
        <v>0</v>
      </c>
      <c r="BG107" s="228">
        <f>IF(N107="zákl. přenesená",J107,0)</f>
        <v>0</v>
      </c>
      <c r="BH107" s="228">
        <f>IF(N107="sníž. přenesená",J107,0)</f>
        <v>0</v>
      </c>
      <c r="BI107" s="228">
        <f>IF(N107="nulová",J107,0)</f>
        <v>0</v>
      </c>
      <c r="BJ107" s="20" t="s">
        <v>79</v>
      </c>
      <c r="BK107" s="228">
        <f>ROUND(I107*H107,2)</f>
        <v>0</v>
      </c>
      <c r="BL107" s="20" t="s">
        <v>304</v>
      </c>
      <c r="BM107" s="227" t="s">
        <v>5289</v>
      </c>
    </row>
    <row r="108" s="2" customFormat="1" ht="16.5" customHeight="1">
      <c r="A108" s="41"/>
      <c r="B108" s="42"/>
      <c r="C108" s="216" t="s">
        <v>250</v>
      </c>
      <c r="D108" s="216" t="s">
        <v>211</v>
      </c>
      <c r="E108" s="217" t="s">
        <v>250</v>
      </c>
      <c r="F108" s="218" t="s">
        <v>5290</v>
      </c>
      <c r="G108" s="219" t="s">
        <v>5175</v>
      </c>
      <c r="H108" s="220">
        <v>4</v>
      </c>
      <c r="I108" s="221"/>
      <c r="J108" s="222">
        <f>ROUND(I108*H108,2)</f>
        <v>0</v>
      </c>
      <c r="K108" s="218" t="s">
        <v>19</v>
      </c>
      <c r="L108" s="47"/>
      <c r="M108" s="223" t="s">
        <v>19</v>
      </c>
      <c r="N108" s="224" t="s">
        <v>42</v>
      </c>
      <c r="O108" s="87"/>
      <c r="P108" s="225">
        <f>O108*H108</f>
        <v>0</v>
      </c>
      <c r="Q108" s="225">
        <v>0</v>
      </c>
      <c r="R108" s="225">
        <f>Q108*H108</f>
        <v>0</v>
      </c>
      <c r="S108" s="225">
        <v>0</v>
      </c>
      <c r="T108" s="226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7" t="s">
        <v>304</v>
      </c>
      <c r="AT108" s="227" t="s">
        <v>211</v>
      </c>
      <c r="AU108" s="227" t="s">
        <v>81</v>
      </c>
      <c r="AY108" s="20" t="s">
        <v>209</v>
      </c>
      <c r="BE108" s="228">
        <f>IF(N108="základní",J108,0)</f>
        <v>0</v>
      </c>
      <c r="BF108" s="228">
        <f>IF(N108="snížená",J108,0)</f>
        <v>0</v>
      </c>
      <c r="BG108" s="228">
        <f>IF(N108="zákl. přenesená",J108,0)</f>
        <v>0</v>
      </c>
      <c r="BH108" s="228">
        <f>IF(N108="sníž. přenesená",J108,0)</f>
        <v>0</v>
      </c>
      <c r="BI108" s="228">
        <f>IF(N108="nulová",J108,0)</f>
        <v>0</v>
      </c>
      <c r="BJ108" s="20" t="s">
        <v>79</v>
      </c>
      <c r="BK108" s="228">
        <f>ROUND(I108*H108,2)</f>
        <v>0</v>
      </c>
      <c r="BL108" s="20" t="s">
        <v>304</v>
      </c>
      <c r="BM108" s="227" t="s">
        <v>5291</v>
      </c>
    </row>
    <row r="109" s="2" customFormat="1" ht="16.5" customHeight="1">
      <c r="A109" s="41"/>
      <c r="B109" s="42"/>
      <c r="C109" s="216" t="s">
        <v>255</v>
      </c>
      <c r="D109" s="216" t="s">
        <v>211</v>
      </c>
      <c r="E109" s="217" t="s">
        <v>255</v>
      </c>
      <c r="F109" s="218" t="s">
        <v>5292</v>
      </c>
      <c r="G109" s="219" t="s">
        <v>5175</v>
      </c>
      <c r="H109" s="220">
        <v>1</v>
      </c>
      <c r="I109" s="221"/>
      <c r="J109" s="222">
        <f>ROUND(I109*H109,2)</f>
        <v>0</v>
      </c>
      <c r="K109" s="218" t="s">
        <v>19</v>
      </c>
      <c r="L109" s="47"/>
      <c r="M109" s="223" t="s">
        <v>19</v>
      </c>
      <c r="N109" s="224" t="s">
        <v>42</v>
      </c>
      <c r="O109" s="87"/>
      <c r="P109" s="225">
        <f>O109*H109</f>
        <v>0</v>
      </c>
      <c r="Q109" s="225">
        <v>0</v>
      </c>
      <c r="R109" s="225">
        <f>Q109*H109</f>
        <v>0</v>
      </c>
      <c r="S109" s="225">
        <v>0</v>
      </c>
      <c r="T109" s="226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7" t="s">
        <v>304</v>
      </c>
      <c r="AT109" s="227" t="s">
        <v>211</v>
      </c>
      <c r="AU109" s="227" t="s">
        <v>81</v>
      </c>
      <c r="AY109" s="20" t="s">
        <v>209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20" t="s">
        <v>79</v>
      </c>
      <c r="BK109" s="228">
        <f>ROUND(I109*H109,2)</f>
        <v>0</v>
      </c>
      <c r="BL109" s="20" t="s">
        <v>304</v>
      </c>
      <c r="BM109" s="227" t="s">
        <v>5293</v>
      </c>
    </row>
    <row r="110" s="2" customFormat="1" ht="16.5" customHeight="1">
      <c r="A110" s="41"/>
      <c r="B110" s="42"/>
      <c r="C110" s="216" t="s">
        <v>263</v>
      </c>
      <c r="D110" s="216" t="s">
        <v>211</v>
      </c>
      <c r="E110" s="217" t="s">
        <v>263</v>
      </c>
      <c r="F110" s="218" t="s">
        <v>5294</v>
      </c>
      <c r="G110" s="219" t="s">
        <v>5175</v>
      </c>
      <c r="H110" s="220">
        <v>3</v>
      </c>
      <c r="I110" s="221"/>
      <c r="J110" s="222">
        <f>ROUND(I110*H110,2)</f>
        <v>0</v>
      </c>
      <c r="K110" s="218" t="s">
        <v>19</v>
      </c>
      <c r="L110" s="47"/>
      <c r="M110" s="223" t="s">
        <v>19</v>
      </c>
      <c r="N110" s="224" t="s">
        <v>42</v>
      </c>
      <c r="O110" s="87"/>
      <c r="P110" s="225">
        <f>O110*H110</f>
        <v>0</v>
      </c>
      <c r="Q110" s="225">
        <v>0</v>
      </c>
      <c r="R110" s="225">
        <f>Q110*H110</f>
        <v>0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304</v>
      </c>
      <c r="AT110" s="227" t="s">
        <v>211</v>
      </c>
      <c r="AU110" s="227" t="s">
        <v>81</v>
      </c>
      <c r="AY110" s="20" t="s">
        <v>209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79</v>
      </c>
      <c r="BK110" s="228">
        <f>ROUND(I110*H110,2)</f>
        <v>0</v>
      </c>
      <c r="BL110" s="20" t="s">
        <v>304</v>
      </c>
      <c r="BM110" s="227" t="s">
        <v>5295</v>
      </c>
    </row>
    <row r="111" s="2" customFormat="1" ht="16.5" customHeight="1">
      <c r="A111" s="41"/>
      <c r="B111" s="42"/>
      <c r="C111" s="216" t="s">
        <v>272</v>
      </c>
      <c r="D111" s="216" t="s">
        <v>211</v>
      </c>
      <c r="E111" s="217" t="s">
        <v>272</v>
      </c>
      <c r="F111" s="218" t="s">
        <v>5296</v>
      </c>
      <c r="G111" s="219" t="s">
        <v>5175</v>
      </c>
      <c r="H111" s="220">
        <v>1</v>
      </c>
      <c r="I111" s="221"/>
      <c r="J111" s="222">
        <f>ROUND(I111*H111,2)</f>
        <v>0</v>
      </c>
      <c r="K111" s="218" t="s">
        <v>19</v>
      </c>
      <c r="L111" s="47"/>
      <c r="M111" s="223" t="s">
        <v>19</v>
      </c>
      <c r="N111" s="224" t="s">
        <v>42</v>
      </c>
      <c r="O111" s="87"/>
      <c r="P111" s="225">
        <f>O111*H111</f>
        <v>0</v>
      </c>
      <c r="Q111" s="225">
        <v>0</v>
      </c>
      <c r="R111" s="225">
        <f>Q111*H111</f>
        <v>0</v>
      </c>
      <c r="S111" s="225">
        <v>0</v>
      </c>
      <c r="T111" s="226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7" t="s">
        <v>304</v>
      </c>
      <c r="AT111" s="227" t="s">
        <v>211</v>
      </c>
      <c r="AU111" s="227" t="s">
        <v>81</v>
      </c>
      <c r="AY111" s="20" t="s">
        <v>209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20" t="s">
        <v>79</v>
      </c>
      <c r="BK111" s="228">
        <f>ROUND(I111*H111,2)</f>
        <v>0</v>
      </c>
      <c r="BL111" s="20" t="s">
        <v>304</v>
      </c>
      <c r="BM111" s="227" t="s">
        <v>5297</v>
      </c>
    </row>
    <row r="112" s="2" customFormat="1" ht="16.5" customHeight="1">
      <c r="A112" s="41"/>
      <c r="B112" s="42"/>
      <c r="C112" s="216" t="s">
        <v>8</v>
      </c>
      <c r="D112" s="216" t="s">
        <v>211</v>
      </c>
      <c r="E112" s="217" t="s">
        <v>8</v>
      </c>
      <c r="F112" s="218" t="s">
        <v>5298</v>
      </c>
      <c r="G112" s="219" t="s">
        <v>5175</v>
      </c>
      <c r="H112" s="220">
        <v>2</v>
      </c>
      <c r="I112" s="221"/>
      <c r="J112" s="222">
        <f>ROUND(I112*H112,2)</f>
        <v>0</v>
      </c>
      <c r="K112" s="218" t="s">
        <v>19</v>
      </c>
      <c r="L112" s="47"/>
      <c r="M112" s="223" t="s">
        <v>19</v>
      </c>
      <c r="N112" s="224" t="s">
        <v>42</v>
      </c>
      <c r="O112" s="87"/>
      <c r="P112" s="225">
        <f>O112*H112</f>
        <v>0</v>
      </c>
      <c r="Q112" s="225">
        <v>0</v>
      </c>
      <c r="R112" s="225">
        <f>Q112*H112</f>
        <v>0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304</v>
      </c>
      <c r="AT112" s="227" t="s">
        <v>211</v>
      </c>
      <c r="AU112" s="227" t="s">
        <v>81</v>
      </c>
      <c r="AY112" s="20" t="s">
        <v>209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20" t="s">
        <v>79</v>
      </c>
      <c r="BK112" s="228">
        <f>ROUND(I112*H112,2)</f>
        <v>0</v>
      </c>
      <c r="BL112" s="20" t="s">
        <v>304</v>
      </c>
      <c r="BM112" s="227" t="s">
        <v>5299</v>
      </c>
    </row>
    <row r="113" s="2" customFormat="1" ht="16.5" customHeight="1">
      <c r="A113" s="41"/>
      <c r="B113" s="42"/>
      <c r="C113" s="216" t="s">
        <v>284</v>
      </c>
      <c r="D113" s="216" t="s">
        <v>211</v>
      </c>
      <c r="E113" s="217" t="s">
        <v>284</v>
      </c>
      <c r="F113" s="218" t="s">
        <v>5300</v>
      </c>
      <c r="G113" s="219" t="s">
        <v>731</v>
      </c>
      <c r="H113" s="220">
        <v>1</v>
      </c>
      <c r="I113" s="221"/>
      <c r="J113" s="222">
        <f>ROUND(I113*H113,2)</f>
        <v>0</v>
      </c>
      <c r="K113" s="218" t="s">
        <v>19</v>
      </c>
      <c r="L113" s="47"/>
      <c r="M113" s="223" t="s">
        <v>19</v>
      </c>
      <c r="N113" s="224" t="s">
        <v>42</v>
      </c>
      <c r="O113" s="87"/>
      <c r="P113" s="225">
        <f>O113*H113</f>
        <v>0</v>
      </c>
      <c r="Q113" s="225">
        <v>0</v>
      </c>
      <c r="R113" s="225">
        <f>Q113*H113</f>
        <v>0</v>
      </c>
      <c r="S113" s="225">
        <v>0</v>
      </c>
      <c r="T113" s="226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304</v>
      </c>
      <c r="AT113" s="227" t="s">
        <v>211</v>
      </c>
      <c r="AU113" s="227" t="s">
        <v>81</v>
      </c>
      <c r="AY113" s="20" t="s">
        <v>209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20" t="s">
        <v>79</v>
      </c>
      <c r="BK113" s="228">
        <f>ROUND(I113*H113,2)</f>
        <v>0</v>
      </c>
      <c r="BL113" s="20" t="s">
        <v>304</v>
      </c>
      <c r="BM113" s="227" t="s">
        <v>5301</v>
      </c>
    </row>
    <row r="114" s="14" customFormat="1">
      <c r="A114" s="14"/>
      <c r="B114" s="245"/>
      <c r="C114" s="246"/>
      <c r="D114" s="236" t="s">
        <v>220</v>
      </c>
      <c r="E114" s="247" t="s">
        <v>19</v>
      </c>
      <c r="F114" s="248" t="s">
        <v>79</v>
      </c>
      <c r="G114" s="246"/>
      <c r="H114" s="249">
        <v>1</v>
      </c>
      <c r="I114" s="250"/>
      <c r="J114" s="246"/>
      <c r="K114" s="246"/>
      <c r="L114" s="251"/>
      <c r="M114" s="252"/>
      <c r="N114" s="253"/>
      <c r="O114" s="253"/>
      <c r="P114" s="253"/>
      <c r="Q114" s="253"/>
      <c r="R114" s="253"/>
      <c r="S114" s="253"/>
      <c r="T114" s="25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5" t="s">
        <v>220</v>
      </c>
      <c r="AU114" s="255" t="s">
        <v>81</v>
      </c>
      <c r="AV114" s="14" t="s">
        <v>81</v>
      </c>
      <c r="AW114" s="14" t="s">
        <v>32</v>
      </c>
      <c r="AX114" s="14" t="s">
        <v>79</v>
      </c>
      <c r="AY114" s="255" t="s">
        <v>209</v>
      </c>
    </row>
    <row r="115" s="13" customFormat="1">
      <c r="A115" s="13"/>
      <c r="B115" s="234"/>
      <c r="C115" s="235"/>
      <c r="D115" s="236" t="s">
        <v>220</v>
      </c>
      <c r="E115" s="237" t="s">
        <v>19</v>
      </c>
      <c r="F115" s="238" t="s">
        <v>5302</v>
      </c>
      <c r="G115" s="235"/>
      <c r="H115" s="237" t="s">
        <v>19</v>
      </c>
      <c r="I115" s="239"/>
      <c r="J115" s="235"/>
      <c r="K115" s="235"/>
      <c r="L115" s="240"/>
      <c r="M115" s="241"/>
      <c r="N115" s="242"/>
      <c r="O115" s="242"/>
      <c r="P115" s="242"/>
      <c r="Q115" s="242"/>
      <c r="R115" s="242"/>
      <c r="S115" s="242"/>
      <c r="T115" s="24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4" t="s">
        <v>220</v>
      </c>
      <c r="AU115" s="244" t="s">
        <v>81</v>
      </c>
      <c r="AV115" s="13" t="s">
        <v>79</v>
      </c>
      <c r="AW115" s="13" t="s">
        <v>32</v>
      </c>
      <c r="AX115" s="13" t="s">
        <v>71</v>
      </c>
      <c r="AY115" s="244" t="s">
        <v>209</v>
      </c>
    </row>
    <row r="116" s="13" customFormat="1">
      <c r="A116" s="13"/>
      <c r="B116" s="234"/>
      <c r="C116" s="235"/>
      <c r="D116" s="236" t="s">
        <v>220</v>
      </c>
      <c r="E116" s="237" t="s">
        <v>19</v>
      </c>
      <c r="F116" s="238" t="s">
        <v>5303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220</v>
      </c>
      <c r="AU116" s="244" t="s">
        <v>81</v>
      </c>
      <c r="AV116" s="13" t="s">
        <v>79</v>
      </c>
      <c r="AW116" s="13" t="s">
        <v>32</v>
      </c>
      <c r="AX116" s="13" t="s">
        <v>71</v>
      </c>
      <c r="AY116" s="244" t="s">
        <v>209</v>
      </c>
    </row>
    <row r="117" s="13" customFormat="1">
      <c r="A117" s="13"/>
      <c r="B117" s="234"/>
      <c r="C117" s="235"/>
      <c r="D117" s="236" t="s">
        <v>220</v>
      </c>
      <c r="E117" s="237" t="s">
        <v>19</v>
      </c>
      <c r="F117" s="238" t="s">
        <v>5304</v>
      </c>
      <c r="G117" s="235"/>
      <c r="H117" s="237" t="s">
        <v>19</v>
      </c>
      <c r="I117" s="239"/>
      <c r="J117" s="235"/>
      <c r="K117" s="235"/>
      <c r="L117" s="240"/>
      <c r="M117" s="241"/>
      <c r="N117" s="242"/>
      <c r="O117" s="242"/>
      <c r="P117" s="242"/>
      <c r="Q117" s="242"/>
      <c r="R117" s="242"/>
      <c r="S117" s="242"/>
      <c r="T117" s="24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4" t="s">
        <v>220</v>
      </c>
      <c r="AU117" s="244" t="s">
        <v>81</v>
      </c>
      <c r="AV117" s="13" t="s">
        <v>79</v>
      </c>
      <c r="AW117" s="13" t="s">
        <v>32</v>
      </c>
      <c r="AX117" s="13" t="s">
        <v>71</v>
      </c>
      <c r="AY117" s="244" t="s">
        <v>209</v>
      </c>
    </row>
    <row r="118" s="13" customFormat="1">
      <c r="A118" s="13"/>
      <c r="B118" s="234"/>
      <c r="C118" s="235"/>
      <c r="D118" s="236" t="s">
        <v>220</v>
      </c>
      <c r="E118" s="237" t="s">
        <v>19</v>
      </c>
      <c r="F118" s="238" t="s">
        <v>5305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220</v>
      </c>
      <c r="AU118" s="244" t="s">
        <v>81</v>
      </c>
      <c r="AV118" s="13" t="s">
        <v>79</v>
      </c>
      <c r="AW118" s="13" t="s">
        <v>32</v>
      </c>
      <c r="AX118" s="13" t="s">
        <v>71</v>
      </c>
      <c r="AY118" s="244" t="s">
        <v>209</v>
      </c>
    </row>
    <row r="119" s="13" customFormat="1">
      <c r="A119" s="13"/>
      <c r="B119" s="234"/>
      <c r="C119" s="235"/>
      <c r="D119" s="236" t="s">
        <v>220</v>
      </c>
      <c r="E119" s="237" t="s">
        <v>19</v>
      </c>
      <c r="F119" s="238" t="s">
        <v>5306</v>
      </c>
      <c r="G119" s="235"/>
      <c r="H119" s="237" t="s">
        <v>19</v>
      </c>
      <c r="I119" s="239"/>
      <c r="J119" s="235"/>
      <c r="K119" s="235"/>
      <c r="L119" s="240"/>
      <c r="M119" s="241"/>
      <c r="N119" s="242"/>
      <c r="O119" s="242"/>
      <c r="P119" s="242"/>
      <c r="Q119" s="242"/>
      <c r="R119" s="242"/>
      <c r="S119" s="242"/>
      <c r="T119" s="24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4" t="s">
        <v>220</v>
      </c>
      <c r="AU119" s="244" t="s">
        <v>81</v>
      </c>
      <c r="AV119" s="13" t="s">
        <v>79</v>
      </c>
      <c r="AW119" s="13" t="s">
        <v>32</v>
      </c>
      <c r="AX119" s="13" t="s">
        <v>71</v>
      </c>
      <c r="AY119" s="244" t="s">
        <v>209</v>
      </c>
    </row>
    <row r="120" s="2" customFormat="1" ht="16.5" customHeight="1">
      <c r="A120" s="41"/>
      <c r="B120" s="42"/>
      <c r="C120" s="216" t="s">
        <v>290</v>
      </c>
      <c r="D120" s="216" t="s">
        <v>211</v>
      </c>
      <c r="E120" s="217" t="s">
        <v>290</v>
      </c>
      <c r="F120" s="218" t="s">
        <v>5307</v>
      </c>
      <c r="G120" s="219" t="s">
        <v>731</v>
      </c>
      <c r="H120" s="220">
        <v>1</v>
      </c>
      <c r="I120" s="221"/>
      <c r="J120" s="222">
        <f>ROUND(I120*H120,2)</f>
        <v>0</v>
      </c>
      <c r="K120" s="218" t="s">
        <v>19</v>
      </c>
      <c r="L120" s="47"/>
      <c r="M120" s="223" t="s">
        <v>19</v>
      </c>
      <c r="N120" s="224" t="s">
        <v>42</v>
      </c>
      <c r="O120" s="87"/>
      <c r="P120" s="225">
        <f>O120*H120</f>
        <v>0</v>
      </c>
      <c r="Q120" s="225">
        <v>0</v>
      </c>
      <c r="R120" s="225">
        <f>Q120*H120</f>
        <v>0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304</v>
      </c>
      <c r="AT120" s="227" t="s">
        <v>211</v>
      </c>
      <c r="AU120" s="227" t="s">
        <v>81</v>
      </c>
      <c r="AY120" s="20" t="s">
        <v>209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20" t="s">
        <v>79</v>
      </c>
      <c r="BK120" s="228">
        <f>ROUND(I120*H120,2)</f>
        <v>0</v>
      </c>
      <c r="BL120" s="20" t="s">
        <v>304</v>
      </c>
      <c r="BM120" s="227" t="s">
        <v>5308</v>
      </c>
    </row>
    <row r="121" s="14" customFormat="1">
      <c r="A121" s="14"/>
      <c r="B121" s="245"/>
      <c r="C121" s="246"/>
      <c r="D121" s="236" t="s">
        <v>220</v>
      </c>
      <c r="E121" s="247" t="s">
        <v>19</v>
      </c>
      <c r="F121" s="248" t="s">
        <v>79</v>
      </c>
      <c r="G121" s="246"/>
      <c r="H121" s="249">
        <v>1</v>
      </c>
      <c r="I121" s="250"/>
      <c r="J121" s="246"/>
      <c r="K121" s="246"/>
      <c r="L121" s="251"/>
      <c r="M121" s="252"/>
      <c r="N121" s="253"/>
      <c r="O121" s="253"/>
      <c r="P121" s="253"/>
      <c r="Q121" s="253"/>
      <c r="R121" s="253"/>
      <c r="S121" s="253"/>
      <c r="T121" s="25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5" t="s">
        <v>220</v>
      </c>
      <c r="AU121" s="255" t="s">
        <v>81</v>
      </c>
      <c r="AV121" s="14" t="s">
        <v>81</v>
      </c>
      <c r="AW121" s="14" t="s">
        <v>32</v>
      </c>
      <c r="AX121" s="14" t="s">
        <v>79</v>
      </c>
      <c r="AY121" s="255" t="s">
        <v>209</v>
      </c>
    </row>
    <row r="122" s="13" customFormat="1">
      <c r="A122" s="13"/>
      <c r="B122" s="234"/>
      <c r="C122" s="235"/>
      <c r="D122" s="236" t="s">
        <v>220</v>
      </c>
      <c r="E122" s="237" t="s">
        <v>19</v>
      </c>
      <c r="F122" s="238" t="s">
        <v>5302</v>
      </c>
      <c r="G122" s="235"/>
      <c r="H122" s="237" t="s">
        <v>19</v>
      </c>
      <c r="I122" s="239"/>
      <c r="J122" s="235"/>
      <c r="K122" s="235"/>
      <c r="L122" s="240"/>
      <c r="M122" s="241"/>
      <c r="N122" s="242"/>
      <c r="O122" s="242"/>
      <c r="P122" s="242"/>
      <c r="Q122" s="242"/>
      <c r="R122" s="242"/>
      <c r="S122" s="242"/>
      <c r="T122" s="24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4" t="s">
        <v>220</v>
      </c>
      <c r="AU122" s="244" t="s">
        <v>81</v>
      </c>
      <c r="AV122" s="13" t="s">
        <v>79</v>
      </c>
      <c r="AW122" s="13" t="s">
        <v>32</v>
      </c>
      <c r="AX122" s="13" t="s">
        <v>71</v>
      </c>
      <c r="AY122" s="244" t="s">
        <v>209</v>
      </c>
    </row>
    <row r="123" s="13" customFormat="1">
      <c r="A123" s="13"/>
      <c r="B123" s="234"/>
      <c r="C123" s="235"/>
      <c r="D123" s="236" t="s">
        <v>220</v>
      </c>
      <c r="E123" s="237" t="s">
        <v>19</v>
      </c>
      <c r="F123" s="238" t="s">
        <v>5309</v>
      </c>
      <c r="G123" s="235"/>
      <c r="H123" s="237" t="s">
        <v>19</v>
      </c>
      <c r="I123" s="239"/>
      <c r="J123" s="235"/>
      <c r="K123" s="235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220</v>
      </c>
      <c r="AU123" s="244" t="s">
        <v>81</v>
      </c>
      <c r="AV123" s="13" t="s">
        <v>79</v>
      </c>
      <c r="AW123" s="13" t="s">
        <v>32</v>
      </c>
      <c r="AX123" s="13" t="s">
        <v>71</v>
      </c>
      <c r="AY123" s="244" t="s">
        <v>209</v>
      </c>
    </row>
    <row r="124" s="13" customFormat="1">
      <c r="A124" s="13"/>
      <c r="B124" s="234"/>
      <c r="C124" s="235"/>
      <c r="D124" s="236" t="s">
        <v>220</v>
      </c>
      <c r="E124" s="237" t="s">
        <v>19</v>
      </c>
      <c r="F124" s="238" t="s">
        <v>5310</v>
      </c>
      <c r="G124" s="235"/>
      <c r="H124" s="237" t="s">
        <v>19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4" t="s">
        <v>220</v>
      </c>
      <c r="AU124" s="244" t="s">
        <v>81</v>
      </c>
      <c r="AV124" s="13" t="s">
        <v>79</v>
      </c>
      <c r="AW124" s="13" t="s">
        <v>32</v>
      </c>
      <c r="AX124" s="13" t="s">
        <v>71</v>
      </c>
      <c r="AY124" s="244" t="s">
        <v>209</v>
      </c>
    </row>
    <row r="125" s="13" customFormat="1">
      <c r="A125" s="13"/>
      <c r="B125" s="234"/>
      <c r="C125" s="235"/>
      <c r="D125" s="236" t="s">
        <v>220</v>
      </c>
      <c r="E125" s="237" t="s">
        <v>19</v>
      </c>
      <c r="F125" s="238" t="s">
        <v>5311</v>
      </c>
      <c r="G125" s="235"/>
      <c r="H125" s="237" t="s">
        <v>19</v>
      </c>
      <c r="I125" s="239"/>
      <c r="J125" s="235"/>
      <c r="K125" s="235"/>
      <c r="L125" s="240"/>
      <c r="M125" s="241"/>
      <c r="N125" s="242"/>
      <c r="O125" s="242"/>
      <c r="P125" s="242"/>
      <c r="Q125" s="242"/>
      <c r="R125" s="242"/>
      <c r="S125" s="242"/>
      <c r="T125" s="24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4" t="s">
        <v>220</v>
      </c>
      <c r="AU125" s="244" t="s">
        <v>81</v>
      </c>
      <c r="AV125" s="13" t="s">
        <v>79</v>
      </c>
      <c r="AW125" s="13" t="s">
        <v>32</v>
      </c>
      <c r="AX125" s="13" t="s">
        <v>71</v>
      </c>
      <c r="AY125" s="244" t="s">
        <v>209</v>
      </c>
    </row>
    <row r="126" s="2" customFormat="1" ht="16.5" customHeight="1">
      <c r="A126" s="41"/>
      <c r="B126" s="42"/>
      <c r="C126" s="216" t="s">
        <v>296</v>
      </c>
      <c r="D126" s="216" t="s">
        <v>211</v>
      </c>
      <c r="E126" s="217" t="s">
        <v>296</v>
      </c>
      <c r="F126" s="218" t="s">
        <v>5312</v>
      </c>
      <c r="G126" s="219" t="s">
        <v>731</v>
      </c>
      <c r="H126" s="220">
        <v>1</v>
      </c>
      <c r="I126" s="221"/>
      <c r="J126" s="222">
        <f>ROUND(I126*H126,2)</f>
        <v>0</v>
      </c>
      <c r="K126" s="218" t="s">
        <v>19</v>
      </c>
      <c r="L126" s="47"/>
      <c r="M126" s="223" t="s">
        <v>19</v>
      </c>
      <c r="N126" s="224" t="s">
        <v>42</v>
      </c>
      <c r="O126" s="87"/>
      <c r="P126" s="225">
        <f>O126*H126</f>
        <v>0</v>
      </c>
      <c r="Q126" s="225">
        <v>0</v>
      </c>
      <c r="R126" s="225">
        <f>Q126*H126</f>
        <v>0</v>
      </c>
      <c r="S126" s="225">
        <v>0</v>
      </c>
      <c r="T126" s="226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304</v>
      </c>
      <c r="AT126" s="227" t="s">
        <v>211</v>
      </c>
      <c r="AU126" s="227" t="s">
        <v>81</v>
      </c>
      <c r="AY126" s="20" t="s">
        <v>209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20" t="s">
        <v>79</v>
      </c>
      <c r="BK126" s="228">
        <f>ROUND(I126*H126,2)</f>
        <v>0</v>
      </c>
      <c r="BL126" s="20" t="s">
        <v>304</v>
      </c>
      <c r="BM126" s="227" t="s">
        <v>5313</v>
      </c>
    </row>
    <row r="127" s="2" customFormat="1" ht="16.5" customHeight="1">
      <c r="A127" s="41"/>
      <c r="B127" s="42"/>
      <c r="C127" s="216" t="s">
        <v>304</v>
      </c>
      <c r="D127" s="216" t="s">
        <v>211</v>
      </c>
      <c r="E127" s="217" t="s">
        <v>304</v>
      </c>
      <c r="F127" s="218" t="s">
        <v>5314</v>
      </c>
      <c r="G127" s="219" t="s">
        <v>731</v>
      </c>
      <c r="H127" s="220">
        <v>1</v>
      </c>
      <c r="I127" s="221"/>
      <c r="J127" s="222">
        <f>ROUND(I127*H127,2)</f>
        <v>0</v>
      </c>
      <c r="K127" s="218" t="s">
        <v>19</v>
      </c>
      <c r="L127" s="47"/>
      <c r="M127" s="223" t="s">
        <v>19</v>
      </c>
      <c r="N127" s="224" t="s">
        <v>42</v>
      </c>
      <c r="O127" s="87"/>
      <c r="P127" s="225">
        <f>O127*H127</f>
        <v>0</v>
      </c>
      <c r="Q127" s="225">
        <v>0</v>
      </c>
      <c r="R127" s="225">
        <f>Q127*H127</f>
        <v>0</v>
      </c>
      <c r="S127" s="225">
        <v>0</v>
      </c>
      <c r="T127" s="226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7" t="s">
        <v>304</v>
      </c>
      <c r="AT127" s="227" t="s">
        <v>211</v>
      </c>
      <c r="AU127" s="227" t="s">
        <v>81</v>
      </c>
      <c r="AY127" s="20" t="s">
        <v>209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20" t="s">
        <v>79</v>
      </c>
      <c r="BK127" s="228">
        <f>ROUND(I127*H127,2)</f>
        <v>0</v>
      </c>
      <c r="BL127" s="20" t="s">
        <v>304</v>
      </c>
      <c r="BM127" s="227" t="s">
        <v>5315</v>
      </c>
    </row>
    <row r="128" s="12" customFormat="1" ht="22.8" customHeight="1">
      <c r="A128" s="12"/>
      <c r="B128" s="200"/>
      <c r="C128" s="201"/>
      <c r="D128" s="202" t="s">
        <v>70</v>
      </c>
      <c r="E128" s="214" t="s">
        <v>5316</v>
      </c>
      <c r="F128" s="214" t="s">
        <v>5317</v>
      </c>
      <c r="G128" s="201"/>
      <c r="H128" s="201"/>
      <c r="I128" s="204"/>
      <c r="J128" s="215">
        <f>BK128</f>
        <v>0</v>
      </c>
      <c r="K128" s="201"/>
      <c r="L128" s="206"/>
      <c r="M128" s="207"/>
      <c r="N128" s="208"/>
      <c r="O128" s="208"/>
      <c r="P128" s="209">
        <f>SUM(P129:P147)</f>
        <v>0</v>
      </c>
      <c r="Q128" s="208"/>
      <c r="R128" s="209">
        <f>SUM(R129:R147)</f>
        <v>0</v>
      </c>
      <c r="S128" s="208"/>
      <c r="T128" s="210">
        <f>SUM(T129:T147)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1" t="s">
        <v>81</v>
      </c>
      <c r="AT128" s="212" t="s">
        <v>70</v>
      </c>
      <c r="AU128" s="212" t="s">
        <v>79</v>
      </c>
      <c r="AY128" s="211" t="s">
        <v>209</v>
      </c>
      <c r="BK128" s="213">
        <f>SUM(BK129:BK147)</f>
        <v>0</v>
      </c>
    </row>
    <row r="129" s="2" customFormat="1" ht="16.5" customHeight="1">
      <c r="A129" s="41"/>
      <c r="B129" s="42"/>
      <c r="C129" s="216" t="s">
        <v>311</v>
      </c>
      <c r="D129" s="216" t="s">
        <v>211</v>
      </c>
      <c r="E129" s="217" t="s">
        <v>5318</v>
      </c>
      <c r="F129" s="218" t="s">
        <v>5319</v>
      </c>
      <c r="G129" s="219" t="s">
        <v>725</v>
      </c>
      <c r="H129" s="220">
        <v>55</v>
      </c>
      <c r="I129" s="221"/>
      <c r="J129" s="222">
        <f>ROUND(I129*H129,2)</f>
        <v>0</v>
      </c>
      <c r="K129" s="218" t="s">
        <v>19</v>
      </c>
      <c r="L129" s="47"/>
      <c r="M129" s="223" t="s">
        <v>19</v>
      </c>
      <c r="N129" s="224" t="s">
        <v>42</v>
      </c>
      <c r="O129" s="87"/>
      <c r="P129" s="225">
        <f>O129*H129</f>
        <v>0</v>
      </c>
      <c r="Q129" s="225">
        <v>0</v>
      </c>
      <c r="R129" s="225">
        <f>Q129*H129</f>
        <v>0</v>
      </c>
      <c r="S129" s="225">
        <v>0</v>
      </c>
      <c r="T129" s="226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7" t="s">
        <v>304</v>
      </c>
      <c r="AT129" s="227" t="s">
        <v>211</v>
      </c>
      <c r="AU129" s="227" t="s">
        <v>81</v>
      </c>
      <c r="AY129" s="20" t="s">
        <v>209</v>
      </c>
      <c r="BE129" s="228">
        <f>IF(N129="základní",J129,0)</f>
        <v>0</v>
      </c>
      <c r="BF129" s="228">
        <f>IF(N129="snížená",J129,0)</f>
        <v>0</v>
      </c>
      <c r="BG129" s="228">
        <f>IF(N129="zákl. přenesená",J129,0)</f>
        <v>0</v>
      </c>
      <c r="BH129" s="228">
        <f>IF(N129="sníž. přenesená",J129,0)</f>
        <v>0</v>
      </c>
      <c r="BI129" s="228">
        <f>IF(N129="nulová",J129,0)</f>
        <v>0</v>
      </c>
      <c r="BJ129" s="20" t="s">
        <v>79</v>
      </c>
      <c r="BK129" s="228">
        <f>ROUND(I129*H129,2)</f>
        <v>0</v>
      </c>
      <c r="BL129" s="20" t="s">
        <v>304</v>
      </c>
      <c r="BM129" s="227" t="s">
        <v>5320</v>
      </c>
    </row>
    <row r="130" s="14" customFormat="1">
      <c r="A130" s="14"/>
      <c r="B130" s="245"/>
      <c r="C130" s="246"/>
      <c r="D130" s="236" t="s">
        <v>220</v>
      </c>
      <c r="E130" s="247" t="s">
        <v>19</v>
      </c>
      <c r="F130" s="248" t="s">
        <v>2479</v>
      </c>
      <c r="G130" s="246"/>
      <c r="H130" s="249">
        <v>55</v>
      </c>
      <c r="I130" s="250"/>
      <c r="J130" s="246"/>
      <c r="K130" s="246"/>
      <c r="L130" s="251"/>
      <c r="M130" s="252"/>
      <c r="N130" s="253"/>
      <c r="O130" s="253"/>
      <c r="P130" s="253"/>
      <c r="Q130" s="253"/>
      <c r="R130" s="253"/>
      <c r="S130" s="253"/>
      <c r="T130" s="25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5" t="s">
        <v>220</v>
      </c>
      <c r="AU130" s="255" t="s">
        <v>81</v>
      </c>
      <c r="AV130" s="14" t="s">
        <v>81</v>
      </c>
      <c r="AW130" s="14" t="s">
        <v>32</v>
      </c>
      <c r="AX130" s="14" t="s">
        <v>79</v>
      </c>
      <c r="AY130" s="255" t="s">
        <v>209</v>
      </c>
    </row>
    <row r="131" s="13" customFormat="1">
      <c r="A131" s="13"/>
      <c r="B131" s="234"/>
      <c r="C131" s="235"/>
      <c r="D131" s="236" t="s">
        <v>220</v>
      </c>
      <c r="E131" s="237" t="s">
        <v>19</v>
      </c>
      <c r="F131" s="238" t="s">
        <v>5321</v>
      </c>
      <c r="G131" s="235"/>
      <c r="H131" s="237" t="s">
        <v>19</v>
      </c>
      <c r="I131" s="239"/>
      <c r="J131" s="235"/>
      <c r="K131" s="235"/>
      <c r="L131" s="240"/>
      <c r="M131" s="241"/>
      <c r="N131" s="242"/>
      <c r="O131" s="242"/>
      <c r="P131" s="242"/>
      <c r="Q131" s="242"/>
      <c r="R131" s="242"/>
      <c r="S131" s="242"/>
      <c r="T131" s="24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4" t="s">
        <v>220</v>
      </c>
      <c r="AU131" s="244" t="s">
        <v>81</v>
      </c>
      <c r="AV131" s="13" t="s">
        <v>79</v>
      </c>
      <c r="AW131" s="13" t="s">
        <v>32</v>
      </c>
      <c r="AX131" s="13" t="s">
        <v>71</v>
      </c>
      <c r="AY131" s="244" t="s">
        <v>209</v>
      </c>
    </row>
    <row r="132" s="2" customFormat="1" ht="16.5" customHeight="1">
      <c r="A132" s="41"/>
      <c r="B132" s="42"/>
      <c r="C132" s="216" t="s">
        <v>317</v>
      </c>
      <c r="D132" s="216" t="s">
        <v>211</v>
      </c>
      <c r="E132" s="217" t="s">
        <v>5322</v>
      </c>
      <c r="F132" s="218" t="s">
        <v>5323</v>
      </c>
      <c r="G132" s="219" t="s">
        <v>725</v>
      </c>
      <c r="H132" s="220">
        <v>15</v>
      </c>
      <c r="I132" s="221"/>
      <c r="J132" s="222">
        <f>ROUND(I132*H132,2)</f>
        <v>0</v>
      </c>
      <c r="K132" s="218" t="s">
        <v>19</v>
      </c>
      <c r="L132" s="47"/>
      <c r="M132" s="223" t="s">
        <v>19</v>
      </c>
      <c r="N132" s="224" t="s">
        <v>42</v>
      </c>
      <c r="O132" s="87"/>
      <c r="P132" s="225">
        <f>O132*H132</f>
        <v>0</v>
      </c>
      <c r="Q132" s="225">
        <v>0</v>
      </c>
      <c r="R132" s="225">
        <f>Q132*H132</f>
        <v>0</v>
      </c>
      <c r="S132" s="225">
        <v>0</v>
      </c>
      <c r="T132" s="226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27" t="s">
        <v>304</v>
      </c>
      <c r="AT132" s="227" t="s">
        <v>211</v>
      </c>
      <c r="AU132" s="227" t="s">
        <v>81</v>
      </c>
      <c r="AY132" s="20" t="s">
        <v>209</v>
      </c>
      <c r="BE132" s="228">
        <f>IF(N132="základní",J132,0)</f>
        <v>0</v>
      </c>
      <c r="BF132" s="228">
        <f>IF(N132="snížená",J132,0)</f>
        <v>0</v>
      </c>
      <c r="BG132" s="228">
        <f>IF(N132="zákl. přenesená",J132,0)</f>
        <v>0</v>
      </c>
      <c r="BH132" s="228">
        <f>IF(N132="sníž. přenesená",J132,0)</f>
        <v>0</v>
      </c>
      <c r="BI132" s="228">
        <f>IF(N132="nulová",J132,0)</f>
        <v>0</v>
      </c>
      <c r="BJ132" s="20" t="s">
        <v>79</v>
      </c>
      <c r="BK132" s="228">
        <f>ROUND(I132*H132,2)</f>
        <v>0</v>
      </c>
      <c r="BL132" s="20" t="s">
        <v>304</v>
      </c>
      <c r="BM132" s="227" t="s">
        <v>5324</v>
      </c>
    </row>
    <row r="133" s="14" customFormat="1">
      <c r="A133" s="14"/>
      <c r="B133" s="245"/>
      <c r="C133" s="246"/>
      <c r="D133" s="236" t="s">
        <v>220</v>
      </c>
      <c r="E133" s="247" t="s">
        <v>19</v>
      </c>
      <c r="F133" s="248" t="s">
        <v>1251</v>
      </c>
      <c r="G133" s="246"/>
      <c r="H133" s="249">
        <v>15</v>
      </c>
      <c r="I133" s="250"/>
      <c r="J133" s="246"/>
      <c r="K133" s="246"/>
      <c r="L133" s="251"/>
      <c r="M133" s="252"/>
      <c r="N133" s="253"/>
      <c r="O133" s="253"/>
      <c r="P133" s="253"/>
      <c r="Q133" s="253"/>
      <c r="R133" s="253"/>
      <c r="S133" s="253"/>
      <c r="T133" s="25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5" t="s">
        <v>220</v>
      </c>
      <c r="AU133" s="255" t="s">
        <v>81</v>
      </c>
      <c r="AV133" s="14" t="s">
        <v>81</v>
      </c>
      <c r="AW133" s="14" t="s">
        <v>32</v>
      </c>
      <c r="AX133" s="14" t="s">
        <v>79</v>
      </c>
      <c r="AY133" s="255" t="s">
        <v>209</v>
      </c>
    </row>
    <row r="134" s="13" customFormat="1">
      <c r="A134" s="13"/>
      <c r="B134" s="234"/>
      <c r="C134" s="235"/>
      <c r="D134" s="236" t="s">
        <v>220</v>
      </c>
      <c r="E134" s="237" t="s">
        <v>19</v>
      </c>
      <c r="F134" s="238" t="s">
        <v>5321</v>
      </c>
      <c r="G134" s="235"/>
      <c r="H134" s="237" t="s">
        <v>19</v>
      </c>
      <c r="I134" s="239"/>
      <c r="J134" s="235"/>
      <c r="K134" s="235"/>
      <c r="L134" s="240"/>
      <c r="M134" s="241"/>
      <c r="N134" s="242"/>
      <c r="O134" s="242"/>
      <c r="P134" s="242"/>
      <c r="Q134" s="242"/>
      <c r="R134" s="242"/>
      <c r="S134" s="242"/>
      <c r="T134" s="24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4" t="s">
        <v>220</v>
      </c>
      <c r="AU134" s="244" t="s">
        <v>81</v>
      </c>
      <c r="AV134" s="13" t="s">
        <v>79</v>
      </c>
      <c r="AW134" s="13" t="s">
        <v>32</v>
      </c>
      <c r="AX134" s="13" t="s">
        <v>71</v>
      </c>
      <c r="AY134" s="244" t="s">
        <v>209</v>
      </c>
    </row>
    <row r="135" s="2" customFormat="1" ht="16.5" customHeight="1">
      <c r="A135" s="41"/>
      <c r="B135" s="42"/>
      <c r="C135" s="216" t="s">
        <v>324</v>
      </c>
      <c r="D135" s="216" t="s">
        <v>211</v>
      </c>
      <c r="E135" s="217" t="s">
        <v>5325</v>
      </c>
      <c r="F135" s="218" t="s">
        <v>5326</v>
      </c>
      <c r="G135" s="219" t="s">
        <v>5175</v>
      </c>
      <c r="H135" s="220">
        <v>8</v>
      </c>
      <c r="I135" s="221"/>
      <c r="J135" s="222">
        <f>ROUND(I135*H135,2)</f>
        <v>0</v>
      </c>
      <c r="K135" s="218" t="s">
        <v>19</v>
      </c>
      <c r="L135" s="47"/>
      <c r="M135" s="223" t="s">
        <v>19</v>
      </c>
      <c r="N135" s="224" t="s">
        <v>42</v>
      </c>
      <c r="O135" s="87"/>
      <c r="P135" s="225">
        <f>O135*H135</f>
        <v>0</v>
      </c>
      <c r="Q135" s="225">
        <v>0</v>
      </c>
      <c r="R135" s="225">
        <f>Q135*H135</f>
        <v>0</v>
      </c>
      <c r="S135" s="225">
        <v>0</v>
      </c>
      <c r="T135" s="226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7" t="s">
        <v>304</v>
      </c>
      <c r="AT135" s="227" t="s">
        <v>211</v>
      </c>
      <c r="AU135" s="227" t="s">
        <v>81</v>
      </c>
      <c r="AY135" s="20" t="s">
        <v>209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20" t="s">
        <v>79</v>
      </c>
      <c r="BK135" s="228">
        <f>ROUND(I135*H135,2)</f>
        <v>0</v>
      </c>
      <c r="BL135" s="20" t="s">
        <v>304</v>
      </c>
      <c r="BM135" s="227" t="s">
        <v>5327</v>
      </c>
    </row>
    <row r="136" s="2" customFormat="1" ht="16.5" customHeight="1">
      <c r="A136" s="41"/>
      <c r="B136" s="42"/>
      <c r="C136" s="216" t="s">
        <v>331</v>
      </c>
      <c r="D136" s="216" t="s">
        <v>211</v>
      </c>
      <c r="E136" s="217" t="s">
        <v>5328</v>
      </c>
      <c r="F136" s="218" t="s">
        <v>5329</v>
      </c>
      <c r="G136" s="219" t="s">
        <v>5175</v>
      </c>
      <c r="H136" s="220">
        <v>4</v>
      </c>
      <c r="I136" s="221"/>
      <c r="J136" s="222">
        <f>ROUND(I136*H136,2)</f>
        <v>0</v>
      </c>
      <c r="K136" s="218" t="s">
        <v>19</v>
      </c>
      <c r="L136" s="47"/>
      <c r="M136" s="223" t="s">
        <v>19</v>
      </c>
      <c r="N136" s="224" t="s">
        <v>42</v>
      </c>
      <c r="O136" s="87"/>
      <c r="P136" s="225">
        <f>O136*H136</f>
        <v>0</v>
      </c>
      <c r="Q136" s="225">
        <v>0</v>
      </c>
      <c r="R136" s="225">
        <f>Q136*H136</f>
        <v>0</v>
      </c>
      <c r="S136" s="225">
        <v>0</v>
      </c>
      <c r="T136" s="226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27" t="s">
        <v>304</v>
      </c>
      <c r="AT136" s="227" t="s">
        <v>211</v>
      </c>
      <c r="AU136" s="227" t="s">
        <v>81</v>
      </c>
      <c r="AY136" s="20" t="s">
        <v>209</v>
      </c>
      <c r="BE136" s="228">
        <f>IF(N136="základní",J136,0)</f>
        <v>0</v>
      </c>
      <c r="BF136" s="228">
        <f>IF(N136="snížená",J136,0)</f>
        <v>0</v>
      </c>
      <c r="BG136" s="228">
        <f>IF(N136="zákl. přenesená",J136,0)</f>
        <v>0</v>
      </c>
      <c r="BH136" s="228">
        <f>IF(N136="sníž. přenesená",J136,0)</f>
        <v>0</v>
      </c>
      <c r="BI136" s="228">
        <f>IF(N136="nulová",J136,0)</f>
        <v>0</v>
      </c>
      <c r="BJ136" s="20" t="s">
        <v>79</v>
      </c>
      <c r="BK136" s="228">
        <f>ROUND(I136*H136,2)</f>
        <v>0</v>
      </c>
      <c r="BL136" s="20" t="s">
        <v>304</v>
      </c>
      <c r="BM136" s="227" t="s">
        <v>5330</v>
      </c>
    </row>
    <row r="137" s="2" customFormat="1" ht="16.5" customHeight="1">
      <c r="A137" s="41"/>
      <c r="B137" s="42"/>
      <c r="C137" s="216" t="s">
        <v>7</v>
      </c>
      <c r="D137" s="216" t="s">
        <v>211</v>
      </c>
      <c r="E137" s="217" t="s">
        <v>5331</v>
      </c>
      <c r="F137" s="218" t="s">
        <v>5332</v>
      </c>
      <c r="G137" s="219" t="s">
        <v>725</v>
      </c>
      <c r="H137" s="220">
        <v>5</v>
      </c>
      <c r="I137" s="221"/>
      <c r="J137" s="222">
        <f>ROUND(I137*H137,2)</f>
        <v>0</v>
      </c>
      <c r="K137" s="218" t="s">
        <v>19</v>
      </c>
      <c r="L137" s="47"/>
      <c r="M137" s="223" t="s">
        <v>19</v>
      </c>
      <c r="N137" s="224" t="s">
        <v>42</v>
      </c>
      <c r="O137" s="87"/>
      <c r="P137" s="225">
        <f>O137*H137</f>
        <v>0</v>
      </c>
      <c r="Q137" s="225">
        <v>0</v>
      </c>
      <c r="R137" s="225">
        <f>Q137*H137</f>
        <v>0</v>
      </c>
      <c r="S137" s="225">
        <v>0</v>
      </c>
      <c r="T137" s="22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7" t="s">
        <v>304</v>
      </c>
      <c r="AT137" s="227" t="s">
        <v>211</v>
      </c>
      <c r="AU137" s="227" t="s">
        <v>81</v>
      </c>
      <c r="AY137" s="20" t="s">
        <v>209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20" t="s">
        <v>79</v>
      </c>
      <c r="BK137" s="228">
        <f>ROUND(I137*H137,2)</f>
        <v>0</v>
      </c>
      <c r="BL137" s="20" t="s">
        <v>304</v>
      </c>
      <c r="BM137" s="227" t="s">
        <v>5333</v>
      </c>
    </row>
    <row r="138" s="2" customFormat="1" ht="16.5" customHeight="1">
      <c r="A138" s="41"/>
      <c r="B138" s="42"/>
      <c r="C138" s="216" t="s">
        <v>344</v>
      </c>
      <c r="D138" s="216" t="s">
        <v>211</v>
      </c>
      <c r="E138" s="217" t="s">
        <v>5334</v>
      </c>
      <c r="F138" s="218" t="s">
        <v>5335</v>
      </c>
      <c r="G138" s="219" t="s">
        <v>5175</v>
      </c>
      <c r="H138" s="220">
        <v>16</v>
      </c>
      <c r="I138" s="221"/>
      <c r="J138" s="222">
        <f>ROUND(I138*H138,2)</f>
        <v>0</v>
      </c>
      <c r="K138" s="218" t="s">
        <v>19</v>
      </c>
      <c r="L138" s="47"/>
      <c r="M138" s="223" t="s">
        <v>19</v>
      </c>
      <c r="N138" s="224" t="s">
        <v>42</v>
      </c>
      <c r="O138" s="87"/>
      <c r="P138" s="225">
        <f>O138*H138</f>
        <v>0</v>
      </c>
      <c r="Q138" s="225">
        <v>0</v>
      </c>
      <c r="R138" s="225">
        <f>Q138*H138</f>
        <v>0</v>
      </c>
      <c r="S138" s="225">
        <v>0</v>
      </c>
      <c r="T138" s="226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7" t="s">
        <v>304</v>
      </c>
      <c r="AT138" s="227" t="s">
        <v>211</v>
      </c>
      <c r="AU138" s="227" t="s">
        <v>81</v>
      </c>
      <c r="AY138" s="20" t="s">
        <v>209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20" t="s">
        <v>79</v>
      </c>
      <c r="BK138" s="228">
        <f>ROUND(I138*H138,2)</f>
        <v>0</v>
      </c>
      <c r="BL138" s="20" t="s">
        <v>304</v>
      </c>
      <c r="BM138" s="227" t="s">
        <v>5336</v>
      </c>
    </row>
    <row r="139" s="2" customFormat="1" ht="16.5" customHeight="1">
      <c r="A139" s="41"/>
      <c r="B139" s="42"/>
      <c r="C139" s="216" t="s">
        <v>354</v>
      </c>
      <c r="D139" s="216" t="s">
        <v>211</v>
      </c>
      <c r="E139" s="217" t="s">
        <v>5337</v>
      </c>
      <c r="F139" s="218" t="s">
        <v>5338</v>
      </c>
      <c r="G139" s="219" t="s">
        <v>5175</v>
      </c>
      <c r="H139" s="220">
        <v>12</v>
      </c>
      <c r="I139" s="221"/>
      <c r="J139" s="222">
        <f>ROUND(I139*H139,2)</f>
        <v>0</v>
      </c>
      <c r="K139" s="218" t="s">
        <v>19</v>
      </c>
      <c r="L139" s="47"/>
      <c r="M139" s="223" t="s">
        <v>19</v>
      </c>
      <c r="N139" s="224" t="s">
        <v>42</v>
      </c>
      <c r="O139" s="87"/>
      <c r="P139" s="225">
        <f>O139*H139</f>
        <v>0</v>
      </c>
      <c r="Q139" s="225">
        <v>0</v>
      </c>
      <c r="R139" s="225">
        <f>Q139*H139</f>
        <v>0</v>
      </c>
      <c r="S139" s="225">
        <v>0</v>
      </c>
      <c r="T139" s="226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7" t="s">
        <v>304</v>
      </c>
      <c r="AT139" s="227" t="s">
        <v>211</v>
      </c>
      <c r="AU139" s="227" t="s">
        <v>81</v>
      </c>
      <c r="AY139" s="20" t="s">
        <v>209</v>
      </c>
      <c r="BE139" s="228">
        <f>IF(N139="základní",J139,0)</f>
        <v>0</v>
      </c>
      <c r="BF139" s="228">
        <f>IF(N139="snížená",J139,0)</f>
        <v>0</v>
      </c>
      <c r="BG139" s="228">
        <f>IF(N139="zákl. přenesená",J139,0)</f>
        <v>0</v>
      </c>
      <c r="BH139" s="228">
        <f>IF(N139="sníž. přenesená",J139,0)</f>
        <v>0</v>
      </c>
      <c r="BI139" s="228">
        <f>IF(N139="nulová",J139,0)</f>
        <v>0</v>
      </c>
      <c r="BJ139" s="20" t="s">
        <v>79</v>
      </c>
      <c r="BK139" s="228">
        <f>ROUND(I139*H139,2)</f>
        <v>0</v>
      </c>
      <c r="BL139" s="20" t="s">
        <v>304</v>
      </c>
      <c r="BM139" s="227" t="s">
        <v>5339</v>
      </c>
    </row>
    <row r="140" s="2" customFormat="1" ht="16.5" customHeight="1">
      <c r="A140" s="41"/>
      <c r="B140" s="42"/>
      <c r="C140" s="216" t="s">
        <v>359</v>
      </c>
      <c r="D140" s="216" t="s">
        <v>211</v>
      </c>
      <c r="E140" s="217" t="s">
        <v>5340</v>
      </c>
      <c r="F140" s="218" t="s">
        <v>5341</v>
      </c>
      <c r="G140" s="219" t="s">
        <v>5175</v>
      </c>
      <c r="H140" s="220">
        <v>1</v>
      </c>
      <c r="I140" s="221"/>
      <c r="J140" s="222">
        <f>ROUND(I140*H140,2)</f>
        <v>0</v>
      </c>
      <c r="K140" s="218" t="s">
        <v>19</v>
      </c>
      <c r="L140" s="47"/>
      <c r="M140" s="223" t="s">
        <v>19</v>
      </c>
      <c r="N140" s="224" t="s">
        <v>42</v>
      </c>
      <c r="O140" s="87"/>
      <c r="P140" s="225">
        <f>O140*H140</f>
        <v>0</v>
      </c>
      <c r="Q140" s="225">
        <v>0</v>
      </c>
      <c r="R140" s="225">
        <f>Q140*H140</f>
        <v>0</v>
      </c>
      <c r="S140" s="225">
        <v>0</v>
      </c>
      <c r="T140" s="226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7" t="s">
        <v>304</v>
      </c>
      <c r="AT140" s="227" t="s">
        <v>211</v>
      </c>
      <c r="AU140" s="227" t="s">
        <v>81</v>
      </c>
      <c r="AY140" s="20" t="s">
        <v>209</v>
      </c>
      <c r="BE140" s="228">
        <f>IF(N140="základní",J140,0)</f>
        <v>0</v>
      </c>
      <c r="BF140" s="228">
        <f>IF(N140="snížená",J140,0)</f>
        <v>0</v>
      </c>
      <c r="BG140" s="228">
        <f>IF(N140="zákl. přenesená",J140,0)</f>
        <v>0</v>
      </c>
      <c r="BH140" s="228">
        <f>IF(N140="sníž. přenesená",J140,0)</f>
        <v>0</v>
      </c>
      <c r="BI140" s="228">
        <f>IF(N140="nulová",J140,0)</f>
        <v>0</v>
      </c>
      <c r="BJ140" s="20" t="s">
        <v>79</v>
      </c>
      <c r="BK140" s="228">
        <f>ROUND(I140*H140,2)</f>
        <v>0</v>
      </c>
      <c r="BL140" s="20" t="s">
        <v>304</v>
      </c>
      <c r="BM140" s="227" t="s">
        <v>5342</v>
      </c>
    </row>
    <row r="141" s="2" customFormat="1" ht="16.5" customHeight="1">
      <c r="A141" s="41"/>
      <c r="B141" s="42"/>
      <c r="C141" s="216" t="s">
        <v>372</v>
      </c>
      <c r="D141" s="216" t="s">
        <v>211</v>
      </c>
      <c r="E141" s="217" t="s">
        <v>5343</v>
      </c>
      <c r="F141" s="218" t="s">
        <v>5344</v>
      </c>
      <c r="G141" s="219" t="s">
        <v>5175</v>
      </c>
      <c r="H141" s="220">
        <v>2</v>
      </c>
      <c r="I141" s="221"/>
      <c r="J141" s="222">
        <f>ROUND(I141*H141,2)</f>
        <v>0</v>
      </c>
      <c r="K141" s="218" t="s">
        <v>19</v>
      </c>
      <c r="L141" s="47"/>
      <c r="M141" s="223" t="s">
        <v>19</v>
      </c>
      <c r="N141" s="224" t="s">
        <v>42</v>
      </c>
      <c r="O141" s="87"/>
      <c r="P141" s="225">
        <f>O141*H141</f>
        <v>0</v>
      </c>
      <c r="Q141" s="225">
        <v>0</v>
      </c>
      <c r="R141" s="225">
        <f>Q141*H141</f>
        <v>0</v>
      </c>
      <c r="S141" s="225">
        <v>0</v>
      </c>
      <c r="T141" s="226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27" t="s">
        <v>304</v>
      </c>
      <c r="AT141" s="227" t="s">
        <v>211</v>
      </c>
      <c r="AU141" s="227" t="s">
        <v>81</v>
      </c>
      <c r="AY141" s="20" t="s">
        <v>209</v>
      </c>
      <c r="BE141" s="228">
        <f>IF(N141="základní",J141,0)</f>
        <v>0</v>
      </c>
      <c r="BF141" s="228">
        <f>IF(N141="snížená",J141,0)</f>
        <v>0</v>
      </c>
      <c r="BG141" s="228">
        <f>IF(N141="zákl. přenesená",J141,0)</f>
        <v>0</v>
      </c>
      <c r="BH141" s="228">
        <f>IF(N141="sníž. přenesená",J141,0)</f>
        <v>0</v>
      </c>
      <c r="BI141" s="228">
        <f>IF(N141="nulová",J141,0)</f>
        <v>0</v>
      </c>
      <c r="BJ141" s="20" t="s">
        <v>79</v>
      </c>
      <c r="BK141" s="228">
        <f>ROUND(I141*H141,2)</f>
        <v>0</v>
      </c>
      <c r="BL141" s="20" t="s">
        <v>304</v>
      </c>
      <c r="BM141" s="227" t="s">
        <v>5345</v>
      </c>
    </row>
    <row r="142" s="2" customFormat="1" ht="16.5" customHeight="1">
      <c r="A142" s="41"/>
      <c r="B142" s="42"/>
      <c r="C142" s="216" t="s">
        <v>378</v>
      </c>
      <c r="D142" s="216" t="s">
        <v>211</v>
      </c>
      <c r="E142" s="217" t="s">
        <v>5346</v>
      </c>
      <c r="F142" s="218" t="s">
        <v>5347</v>
      </c>
      <c r="G142" s="219" t="s">
        <v>5175</v>
      </c>
      <c r="H142" s="220">
        <v>2</v>
      </c>
      <c r="I142" s="221"/>
      <c r="J142" s="222">
        <f>ROUND(I142*H142,2)</f>
        <v>0</v>
      </c>
      <c r="K142" s="218" t="s">
        <v>19</v>
      </c>
      <c r="L142" s="47"/>
      <c r="M142" s="223" t="s">
        <v>19</v>
      </c>
      <c r="N142" s="224" t="s">
        <v>42</v>
      </c>
      <c r="O142" s="87"/>
      <c r="P142" s="225">
        <f>O142*H142</f>
        <v>0</v>
      </c>
      <c r="Q142" s="225">
        <v>0</v>
      </c>
      <c r="R142" s="225">
        <f>Q142*H142</f>
        <v>0</v>
      </c>
      <c r="S142" s="225">
        <v>0</v>
      </c>
      <c r="T142" s="226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7" t="s">
        <v>304</v>
      </c>
      <c r="AT142" s="227" t="s">
        <v>211</v>
      </c>
      <c r="AU142" s="227" t="s">
        <v>81</v>
      </c>
      <c r="AY142" s="20" t="s">
        <v>209</v>
      </c>
      <c r="BE142" s="228">
        <f>IF(N142="základní",J142,0)</f>
        <v>0</v>
      </c>
      <c r="BF142" s="228">
        <f>IF(N142="snížená",J142,0)</f>
        <v>0</v>
      </c>
      <c r="BG142" s="228">
        <f>IF(N142="zákl. přenesená",J142,0)</f>
        <v>0</v>
      </c>
      <c r="BH142" s="228">
        <f>IF(N142="sníž. přenesená",J142,0)</f>
        <v>0</v>
      </c>
      <c r="BI142" s="228">
        <f>IF(N142="nulová",J142,0)</f>
        <v>0</v>
      </c>
      <c r="BJ142" s="20" t="s">
        <v>79</v>
      </c>
      <c r="BK142" s="228">
        <f>ROUND(I142*H142,2)</f>
        <v>0</v>
      </c>
      <c r="BL142" s="20" t="s">
        <v>304</v>
      </c>
      <c r="BM142" s="227" t="s">
        <v>5348</v>
      </c>
    </row>
    <row r="143" s="2" customFormat="1" ht="16.5" customHeight="1">
      <c r="A143" s="41"/>
      <c r="B143" s="42"/>
      <c r="C143" s="216" t="s">
        <v>384</v>
      </c>
      <c r="D143" s="216" t="s">
        <v>211</v>
      </c>
      <c r="E143" s="217" t="s">
        <v>5349</v>
      </c>
      <c r="F143" s="218" t="s">
        <v>5350</v>
      </c>
      <c r="G143" s="219" t="s">
        <v>5175</v>
      </c>
      <c r="H143" s="220">
        <v>2</v>
      </c>
      <c r="I143" s="221"/>
      <c r="J143" s="222">
        <f>ROUND(I143*H143,2)</f>
        <v>0</v>
      </c>
      <c r="K143" s="218" t="s">
        <v>19</v>
      </c>
      <c r="L143" s="47"/>
      <c r="M143" s="223" t="s">
        <v>19</v>
      </c>
      <c r="N143" s="224" t="s">
        <v>42</v>
      </c>
      <c r="O143" s="87"/>
      <c r="P143" s="225">
        <f>O143*H143</f>
        <v>0</v>
      </c>
      <c r="Q143" s="225">
        <v>0</v>
      </c>
      <c r="R143" s="225">
        <f>Q143*H143</f>
        <v>0</v>
      </c>
      <c r="S143" s="225">
        <v>0</v>
      </c>
      <c r="T143" s="226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7" t="s">
        <v>304</v>
      </c>
      <c r="AT143" s="227" t="s">
        <v>211</v>
      </c>
      <c r="AU143" s="227" t="s">
        <v>81</v>
      </c>
      <c r="AY143" s="20" t="s">
        <v>209</v>
      </c>
      <c r="BE143" s="228">
        <f>IF(N143="základní",J143,0)</f>
        <v>0</v>
      </c>
      <c r="BF143" s="228">
        <f>IF(N143="snížená",J143,0)</f>
        <v>0</v>
      </c>
      <c r="BG143" s="228">
        <f>IF(N143="zákl. přenesená",J143,0)</f>
        <v>0</v>
      </c>
      <c r="BH143" s="228">
        <f>IF(N143="sníž. přenesená",J143,0)</f>
        <v>0</v>
      </c>
      <c r="BI143" s="228">
        <f>IF(N143="nulová",J143,0)</f>
        <v>0</v>
      </c>
      <c r="BJ143" s="20" t="s">
        <v>79</v>
      </c>
      <c r="BK143" s="228">
        <f>ROUND(I143*H143,2)</f>
        <v>0</v>
      </c>
      <c r="BL143" s="20" t="s">
        <v>304</v>
      </c>
      <c r="BM143" s="227" t="s">
        <v>5351</v>
      </c>
    </row>
    <row r="144" s="2" customFormat="1" ht="16.5" customHeight="1">
      <c r="A144" s="41"/>
      <c r="B144" s="42"/>
      <c r="C144" s="216" t="s">
        <v>390</v>
      </c>
      <c r="D144" s="216" t="s">
        <v>211</v>
      </c>
      <c r="E144" s="217" t="s">
        <v>5352</v>
      </c>
      <c r="F144" s="218" t="s">
        <v>5353</v>
      </c>
      <c r="G144" s="219" t="s">
        <v>5175</v>
      </c>
      <c r="H144" s="220">
        <v>4</v>
      </c>
      <c r="I144" s="221"/>
      <c r="J144" s="222">
        <f>ROUND(I144*H144,2)</f>
        <v>0</v>
      </c>
      <c r="K144" s="218" t="s">
        <v>19</v>
      </c>
      <c r="L144" s="47"/>
      <c r="M144" s="223" t="s">
        <v>19</v>
      </c>
      <c r="N144" s="224" t="s">
        <v>42</v>
      </c>
      <c r="O144" s="87"/>
      <c r="P144" s="225">
        <f>O144*H144</f>
        <v>0</v>
      </c>
      <c r="Q144" s="225">
        <v>0</v>
      </c>
      <c r="R144" s="225">
        <f>Q144*H144</f>
        <v>0</v>
      </c>
      <c r="S144" s="225">
        <v>0</v>
      </c>
      <c r="T144" s="226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7" t="s">
        <v>304</v>
      </c>
      <c r="AT144" s="227" t="s">
        <v>211</v>
      </c>
      <c r="AU144" s="227" t="s">
        <v>81</v>
      </c>
      <c r="AY144" s="20" t="s">
        <v>209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20" t="s">
        <v>79</v>
      </c>
      <c r="BK144" s="228">
        <f>ROUND(I144*H144,2)</f>
        <v>0</v>
      </c>
      <c r="BL144" s="20" t="s">
        <v>304</v>
      </c>
      <c r="BM144" s="227" t="s">
        <v>5354</v>
      </c>
    </row>
    <row r="145" s="2" customFormat="1" ht="16.5" customHeight="1">
      <c r="A145" s="41"/>
      <c r="B145" s="42"/>
      <c r="C145" s="216" t="s">
        <v>399</v>
      </c>
      <c r="D145" s="216" t="s">
        <v>211</v>
      </c>
      <c r="E145" s="217" t="s">
        <v>5355</v>
      </c>
      <c r="F145" s="218" t="s">
        <v>5356</v>
      </c>
      <c r="G145" s="219" t="s">
        <v>5175</v>
      </c>
      <c r="H145" s="220">
        <v>2</v>
      </c>
      <c r="I145" s="221"/>
      <c r="J145" s="222">
        <f>ROUND(I145*H145,2)</f>
        <v>0</v>
      </c>
      <c r="K145" s="218" t="s">
        <v>19</v>
      </c>
      <c r="L145" s="47"/>
      <c r="M145" s="223" t="s">
        <v>19</v>
      </c>
      <c r="N145" s="224" t="s">
        <v>42</v>
      </c>
      <c r="O145" s="87"/>
      <c r="P145" s="225">
        <f>O145*H145</f>
        <v>0</v>
      </c>
      <c r="Q145" s="225">
        <v>0</v>
      </c>
      <c r="R145" s="225">
        <f>Q145*H145</f>
        <v>0</v>
      </c>
      <c r="S145" s="225">
        <v>0</v>
      </c>
      <c r="T145" s="226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7" t="s">
        <v>304</v>
      </c>
      <c r="AT145" s="227" t="s">
        <v>211</v>
      </c>
      <c r="AU145" s="227" t="s">
        <v>81</v>
      </c>
      <c r="AY145" s="20" t="s">
        <v>209</v>
      </c>
      <c r="BE145" s="228">
        <f>IF(N145="základní",J145,0)</f>
        <v>0</v>
      </c>
      <c r="BF145" s="228">
        <f>IF(N145="snížená",J145,0)</f>
        <v>0</v>
      </c>
      <c r="BG145" s="228">
        <f>IF(N145="zákl. přenesená",J145,0)</f>
        <v>0</v>
      </c>
      <c r="BH145" s="228">
        <f>IF(N145="sníž. přenesená",J145,0)</f>
        <v>0</v>
      </c>
      <c r="BI145" s="228">
        <f>IF(N145="nulová",J145,0)</f>
        <v>0</v>
      </c>
      <c r="BJ145" s="20" t="s">
        <v>79</v>
      </c>
      <c r="BK145" s="228">
        <f>ROUND(I145*H145,2)</f>
        <v>0</v>
      </c>
      <c r="BL145" s="20" t="s">
        <v>304</v>
      </c>
      <c r="BM145" s="227" t="s">
        <v>5357</v>
      </c>
    </row>
    <row r="146" s="2" customFormat="1" ht="16.5" customHeight="1">
      <c r="A146" s="41"/>
      <c r="B146" s="42"/>
      <c r="C146" s="216" t="s">
        <v>405</v>
      </c>
      <c r="D146" s="216" t="s">
        <v>211</v>
      </c>
      <c r="E146" s="217" t="s">
        <v>5358</v>
      </c>
      <c r="F146" s="218" t="s">
        <v>5359</v>
      </c>
      <c r="G146" s="219" t="s">
        <v>731</v>
      </c>
      <c r="H146" s="220">
        <v>1</v>
      </c>
      <c r="I146" s="221"/>
      <c r="J146" s="222">
        <f>ROUND(I146*H146,2)</f>
        <v>0</v>
      </c>
      <c r="K146" s="218" t="s">
        <v>19</v>
      </c>
      <c r="L146" s="47"/>
      <c r="M146" s="223" t="s">
        <v>19</v>
      </c>
      <c r="N146" s="224" t="s">
        <v>42</v>
      </c>
      <c r="O146" s="87"/>
      <c r="P146" s="225">
        <f>O146*H146</f>
        <v>0</v>
      </c>
      <c r="Q146" s="225">
        <v>0</v>
      </c>
      <c r="R146" s="225">
        <f>Q146*H146</f>
        <v>0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304</v>
      </c>
      <c r="AT146" s="227" t="s">
        <v>211</v>
      </c>
      <c r="AU146" s="227" t="s">
        <v>81</v>
      </c>
      <c r="AY146" s="20" t="s">
        <v>209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20" t="s">
        <v>79</v>
      </c>
      <c r="BK146" s="228">
        <f>ROUND(I146*H146,2)</f>
        <v>0</v>
      </c>
      <c r="BL146" s="20" t="s">
        <v>304</v>
      </c>
      <c r="BM146" s="227" t="s">
        <v>5360</v>
      </c>
    </row>
    <row r="147" s="2" customFormat="1" ht="16.5" customHeight="1">
      <c r="A147" s="41"/>
      <c r="B147" s="42"/>
      <c r="C147" s="216" t="s">
        <v>411</v>
      </c>
      <c r="D147" s="216" t="s">
        <v>211</v>
      </c>
      <c r="E147" s="217" t="s">
        <v>5361</v>
      </c>
      <c r="F147" s="218" t="s">
        <v>5314</v>
      </c>
      <c r="G147" s="219" t="s">
        <v>731</v>
      </c>
      <c r="H147" s="220">
        <v>1</v>
      </c>
      <c r="I147" s="221"/>
      <c r="J147" s="222">
        <f>ROUND(I147*H147,2)</f>
        <v>0</v>
      </c>
      <c r="K147" s="218" t="s">
        <v>19</v>
      </c>
      <c r="L147" s="47"/>
      <c r="M147" s="223" t="s">
        <v>19</v>
      </c>
      <c r="N147" s="224" t="s">
        <v>42</v>
      </c>
      <c r="O147" s="87"/>
      <c r="P147" s="225">
        <f>O147*H147</f>
        <v>0</v>
      </c>
      <c r="Q147" s="225">
        <v>0</v>
      </c>
      <c r="R147" s="225">
        <f>Q147*H147</f>
        <v>0</v>
      </c>
      <c r="S147" s="225">
        <v>0</v>
      </c>
      <c r="T147" s="226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7" t="s">
        <v>304</v>
      </c>
      <c r="AT147" s="227" t="s">
        <v>211</v>
      </c>
      <c r="AU147" s="227" t="s">
        <v>81</v>
      </c>
      <c r="AY147" s="20" t="s">
        <v>209</v>
      </c>
      <c r="BE147" s="228">
        <f>IF(N147="základní",J147,0)</f>
        <v>0</v>
      </c>
      <c r="BF147" s="228">
        <f>IF(N147="snížená",J147,0)</f>
        <v>0</v>
      </c>
      <c r="BG147" s="228">
        <f>IF(N147="zákl. přenesená",J147,0)</f>
        <v>0</v>
      </c>
      <c r="BH147" s="228">
        <f>IF(N147="sníž. přenesená",J147,0)</f>
        <v>0</v>
      </c>
      <c r="BI147" s="228">
        <f>IF(N147="nulová",J147,0)</f>
        <v>0</v>
      </c>
      <c r="BJ147" s="20" t="s">
        <v>79</v>
      </c>
      <c r="BK147" s="228">
        <f>ROUND(I147*H147,2)</f>
        <v>0</v>
      </c>
      <c r="BL147" s="20" t="s">
        <v>304</v>
      </c>
      <c r="BM147" s="227" t="s">
        <v>5362</v>
      </c>
    </row>
    <row r="148" s="12" customFormat="1" ht="22.8" customHeight="1">
      <c r="A148" s="12"/>
      <c r="B148" s="200"/>
      <c r="C148" s="201"/>
      <c r="D148" s="202" t="s">
        <v>70</v>
      </c>
      <c r="E148" s="214" t="s">
        <v>5363</v>
      </c>
      <c r="F148" s="214" t="s">
        <v>5364</v>
      </c>
      <c r="G148" s="201"/>
      <c r="H148" s="201"/>
      <c r="I148" s="204"/>
      <c r="J148" s="215">
        <f>BK148</f>
        <v>0</v>
      </c>
      <c r="K148" s="201"/>
      <c r="L148" s="206"/>
      <c r="M148" s="207"/>
      <c r="N148" s="208"/>
      <c r="O148" s="208"/>
      <c r="P148" s="209">
        <f>SUM(P149:P218)</f>
        <v>0</v>
      </c>
      <c r="Q148" s="208"/>
      <c r="R148" s="209">
        <f>SUM(R149:R218)</f>
        <v>0</v>
      </c>
      <c r="S148" s="208"/>
      <c r="T148" s="210">
        <f>SUM(T149:T218)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11" t="s">
        <v>81</v>
      </c>
      <c r="AT148" s="212" t="s">
        <v>70</v>
      </c>
      <c r="AU148" s="212" t="s">
        <v>79</v>
      </c>
      <c r="AY148" s="211" t="s">
        <v>209</v>
      </c>
      <c r="BK148" s="213">
        <f>SUM(BK149:BK218)</f>
        <v>0</v>
      </c>
    </row>
    <row r="149" s="2" customFormat="1" ht="16.5" customHeight="1">
      <c r="A149" s="41"/>
      <c r="B149" s="42"/>
      <c r="C149" s="216" t="s">
        <v>417</v>
      </c>
      <c r="D149" s="216" t="s">
        <v>211</v>
      </c>
      <c r="E149" s="217" t="s">
        <v>5365</v>
      </c>
      <c r="F149" s="218" t="s">
        <v>5366</v>
      </c>
      <c r="G149" s="219" t="s">
        <v>299</v>
      </c>
      <c r="H149" s="220">
        <v>48</v>
      </c>
      <c r="I149" s="221"/>
      <c r="J149" s="222">
        <f>ROUND(I149*H149,2)</f>
        <v>0</v>
      </c>
      <c r="K149" s="218" t="s">
        <v>19</v>
      </c>
      <c r="L149" s="47"/>
      <c r="M149" s="223" t="s">
        <v>19</v>
      </c>
      <c r="N149" s="224" t="s">
        <v>42</v>
      </c>
      <c r="O149" s="87"/>
      <c r="P149" s="225">
        <f>O149*H149</f>
        <v>0</v>
      </c>
      <c r="Q149" s="225">
        <v>0</v>
      </c>
      <c r="R149" s="225">
        <f>Q149*H149</f>
        <v>0</v>
      </c>
      <c r="S149" s="225">
        <v>0</v>
      </c>
      <c r="T149" s="226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27" t="s">
        <v>304</v>
      </c>
      <c r="AT149" s="227" t="s">
        <v>211</v>
      </c>
      <c r="AU149" s="227" t="s">
        <v>81</v>
      </c>
      <c r="AY149" s="20" t="s">
        <v>209</v>
      </c>
      <c r="BE149" s="228">
        <f>IF(N149="základní",J149,0)</f>
        <v>0</v>
      </c>
      <c r="BF149" s="228">
        <f>IF(N149="snížená",J149,0)</f>
        <v>0</v>
      </c>
      <c r="BG149" s="228">
        <f>IF(N149="zákl. přenesená",J149,0)</f>
        <v>0</v>
      </c>
      <c r="BH149" s="228">
        <f>IF(N149="sníž. přenesená",J149,0)</f>
        <v>0</v>
      </c>
      <c r="BI149" s="228">
        <f>IF(N149="nulová",J149,0)</f>
        <v>0</v>
      </c>
      <c r="BJ149" s="20" t="s">
        <v>79</v>
      </c>
      <c r="BK149" s="228">
        <f>ROUND(I149*H149,2)</f>
        <v>0</v>
      </c>
      <c r="BL149" s="20" t="s">
        <v>304</v>
      </c>
      <c r="BM149" s="227" t="s">
        <v>5367</v>
      </c>
    </row>
    <row r="150" s="2" customFormat="1" ht="16.5" customHeight="1">
      <c r="A150" s="41"/>
      <c r="B150" s="42"/>
      <c r="C150" s="216" t="s">
        <v>427</v>
      </c>
      <c r="D150" s="216" t="s">
        <v>211</v>
      </c>
      <c r="E150" s="217" t="s">
        <v>5368</v>
      </c>
      <c r="F150" s="218" t="s">
        <v>5369</v>
      </c>
      <c r="G150" s="219" t="s">
        <v>299</v>
      </c>
      <c r="H150" s="220">
        <v>103</v>
      </c>
      <c r="I150" s="221"/>
      <c r="J150" s="222">
        <f>ROUND(I150*H150,2)</f>
        <v>0</v>
      </c>
      <c r="K150" s="218" t="s">
        <v>19</v>
      </c>
      <c r="L150" s="47"/>
      <c r="M150" s="223" t="s">
        <v>19</v>
      </c>
      <c r="N150" s="224" t="s">
        <v>42</v>
      </c>
      <c r="O150" s="87"/>
      <c r="P150" s="225">
        <f>O150*H150</f>
        <v>0</v>
      </c>
      <c r="Q150" s="225">
        <v>0</v>
      </c>
      <c r="R150" s="225">
        <f>Q150*H150</f>
        <v>0</v>
      </c>
      <c r="S150" s="225">
        <v>0</v>
      </c>
      <c r="T150" s="226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7" t="s">
        <v>304</v>
      </c>
      <c r="AT150" s="227" t="s">
        <v>211</v>
      </c>
      <c r="AU150" s="227" t="s">
        <v>81</v>
      </c>
      <c r="AY150" s="20" t="s">
        <v>209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20" t="s">
        <v>79</v>
      </c>
      <c r="BK150" s="228">
        <f>ROUND(I150*H150,2)</f>
        <v>0</v>
      </c>
      <c r="BL150" s="20" t="s">
        <v>304</v>
      </c>
      <c r="BM150" s="227" t="s">
        <v>5370</v>
      </c>
    </row>
    <row r="151" s="2" customFormat="1" ht="16.5" customHeight="1">
      <c r="A151" s="41"/>
      <c r="B151" s="42"/>
      <c r="C151" s="216" t="s">
        <v>435</v>
      </c>
      <c r="D151" s="216" t="s">
        <v>211</v>
      </c>
      <c r="E151" s="217" t="s">
        <v>5371</v>
      </c>
      <c r="F151" s="218" t="s">
        <v>5372</v>
      </c>
      <c r="G151" s="219" t="s">
        <v>299</v>
      </c>
      <c r="H151" s="220">
        <v>103</v>
      </c>
      <c r="I151" s="221"/>
      <c r="J151" s="222">
        <f>ROUND(I151*H151,2)</f>
        <v>0</v>
      </c>
      <c r="K151" s="218" t="s">
        <v>19</v>
      </c>
      <c r="L151" s="47"/>
      <c r="M151" s="223" t="s">
        <v>19</v>
      </c>
      <c r="N151" s="224" t="s">
        <v>42</v>
      </c>
      <c r="O151" s="87"/>
      <c r="P151" s="225">
        <f>O151*H151</f>
        <v>0</v>
      </c>
      <c r="Q151" s="225">
        <v>0</v>
      </c>
      <c r="R151" s="225">
        <f>Q151*H151</f>
        <v>0</v>
      </c>
      <c r="S151" s="225">
        <v>0</v>
      </c>
      <c r="T151" s="226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7" t="s">
        <v>304</v>
      </c>
      <c r="AT151" s="227" t="s">
        <v>211</v>
      </c>
      <c r="AU151" s="227" t="s">
        <v>81</v>
      </c>
      <c r="AY151" s="20" t="s">
        <v>209</v>
      </c>
      <c r="BE151" s="228">
        <f>IF(N151="základní",J151,0)</f>
        <v>0</v>
      </c>
      <c r="BF151" s="228">
        <f>IF(N151="snížená",J151,0)</f>
        <v>0</v>
      </c>
      <c r="BG151" s="228">
        <f>IF(N151="zákl. přenesená",J151,0)</f>
        <v>0</v>
      </c>
      <c r="BH151" s="228">
        <f>IF(N151="sníž. přenesená",J151,0)</f>
        <v>0</v>
      </c>
      <c r="BI151" s="228">
        <f>IF(N151="nulová",J151,0)</f>
        <v>0</v>
      </c>
      <c r="BJ151" s="20" t="s">
        <v>79</v>
      </c>
      <c r="BK151" s="228">
        <f>ROUND(I151*H151,2)</f>
        <v>0</v>
      </c>
      <c r="BL151" s="20" t="s">
        <v>304</v>
      </c>
      <c r="BM151" s="227" t="s">
        <v>5373</v>
      </c>
    </row>
    <row r="152" s="2" customFormat="1" ht="16.5" customHeight="1">
      <c r="A152" s="41"/>
      <c r="B152" s="42"/>
      <c r="C152" s="216" t="s">
        <v>441</v>
      </c>
      <c r="D152" s="216" t="s">
        <v>211</v>
      </c>
      <c r="E152" s="217" t="s">
        <v>5374</v>
      </c>
      <c r="F152" s="218" t="s">
        <v>5277</v>
      </c>
      <c r="G152" s="219" t="s">
        <v>299</v>
      </c>
      <c r="H152" s="220">
        <v>7</v>
      </c>
      <c r="I152" s="221"/>
      <c r="J152" s="222">
        <f>ROUND(I152*H152,2)</f>
        <v>0</v>
      </c>
      <c r="K152" s="218" t="s">
        <v>19</v>
      </c>
      <c r="L152" s="47"/>
      <c r="M152" s="223" t="s">
        <v>19</v>
      </c>
      <c r="N152" s="224" t="s">
        <v>42</v>
      </c>
      <c r="O152" s="87"/>
      <c r="P152" s="225">
        <f>O152*H152</f>
        <v>0</v>
      </c>
      <c r="Q152" s="225">
        <v>0</v>
      </c>
      <c r="R152" s="225">
        <f>Q152*H152</f>
        <v>0</v>
      </c>
      <c r="S152" s="225">
        <v>0</v>
      </c>
      <c r="T152" s="226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7" t="s">
        <v>304</v>
      </c>
      <c r="AT152" s="227" t="s">
        <v>211</v>
      </c>
      <c r="AU152" s="227" t="s">
        <v>81</v>
      </c>
      <c r="AY152" s="20" t="s">
        <v>209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20" t="s">
        <v>79</v>
      </c>
      <c r="BK152" s="228">
        <f>ROUND(I152*H152,2)</f>
        <v>0</v>
      </c>
      <c r="BL152" s="20" t="s">
        <v>304</v>
      </c>
      <c r="BM152" s="227" t="s">
        <v>5375</v>
      </c>
    </row>
    <row r="153" s="2" customFormat="1" ht="16.5" customHeight="1">
      <c r="A153" s="41"/>
      <c r="B153" s="42"/>
      <c r="C153" s="216" t="s">
        <v>448</v>
      </c>
      <c r="D153" s="216" t="s">
        <v>211</v>
      </c>
      <c r="E153" s="217" t="s">
        <v>5376</v>
      </c>
      <c r="F153" s="218" t="s">
        <v>5377</v>
      </c>
      <c r="G153" s="219" t="s">
        <v>299</v>
      </c>
      <c r="H153" s="220">
        <v>29</v>
      </c>
      <c r="I153" s="221"/>
      <c r="J153" s="222">
        <f>ROUND(I153*H153,2)</f>
        <v>0</v>
      </c>
      <c r="K153" s="218" t="s">
        <v>19</v>
      </c>
      <c r="L153" s="47"/>
      <c r="M153" s="223" t="s">
        <v>19</v>
      </c>
      <c r="N153" s="224" t="s">
        <v>42</v>
      </c>
      <c r="O153" s="87"/>
      <c r="P153" s="225">
        <f>O153*H153</f>
        <v>0</v>
      </c>
      <c r="Q153" s="225">
        <v>0</v>
      </c>
      <c r="R153" s="225">
        <f>Q153*H153</f>
        <v>0</v>
      </c>
      <c r="S153" s="225">
        <v>0</v>
      </c>
      <c r="T153" s="226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27" t="s">
        <v>304</v>
      </c>
      <c r="AT153" s="227" t="s">
        <v>211</v>
      </c>
      <c r="AU153" s="227" t="s">
        <v>81</v>
      </c>
      <c r="AY153" s="20" t="s">
        <v>209</v>
      </c>
      <c r="BE153" s="228">
        <f>IF(N153="základní",J153,0)</f>
        <v>0</v>
      </c>
      <c r="BF153" s="228">
        <f>IF(N153="snížená",J153,0)</f>
        <v>0</v>
      </c>
      <c r="BG153" s="228">
        <f>IF(N153="zákl. přenesená",J153,0)</f>
        <v>0</v>
      </c>
      <c r="BH153" s="228">
        <f>IF(N153="sníž. přenesená",J153,0)</f>
        <v>0</v>
      </c>
      <c r="BI153" s="228">
        <f>IF(N153="nulová",J153,0)</f>
        <v>0</v>
      </c>
      <c r="BJ153" s="20" t="s">
        <v>79</v>
      </c>
      <c r="BK153" s="228">
        <f>ROUND(I153*H153,2)</f>
        <v>0</v>
      </c>
      <c r="BL153" s="20" t="s">
        <v>304</v>
      </c>
      <c r="BM153" s="227" t="s">
        <v>5378</v>
      </c>
    </row>
    <row r="154" s="2" customFormat="1" ht="16.5" customHeight="1">
      <c r="A154" s="41"/>
      <c r="B154" s="42"/>
      <c r="C154" s="216" t="s">
        <v>453</v>
      </c>
      <c r="D154" s="216" t="s">
        <v>211</v>
      </c>
      <c r="E154" s="217" t="s">
        <v>5379</v>
      </c>
      <c r="F154" s="218" t="s">
        <v>5380</v>
      </c>
      <c r="G154" s="219" t="s">
        <v>299</v>
      </c>
      <c r="H154" s="220">
        <v>48</v>
      </c>
      <c r="I154" s="221"/>
      <c r="J154" s="222">
        <f>ROUND(I154*H154,2)</f>
        <v>0</v>
      </c>
      <c r="K154" s="218" t="s">
        <v>19</v>
      </c>
      <c r="L154" s="47"/>
      <c r="M154" s="223" t="s">
        <v>19</v>
      </c>
      <c r="N154" s="224" t="s">
        <v>42</v>
      </c>
      <c r="O154" s="87"/>
      <c r="P154" s="225">
        <f>O154*H154</f>
        <v>0</v>
      </c>
      <c r="Q154" s="225">
        <v>0</v>
      </c>
      <c r="R154" s="225">
        <f>Q154*H154</f>
        <v>0</v>
      </c>
      <c r="S154" s="225">
        <v>0</v>
      </c>
      <c r="T154" s="226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7" t="s">
        <v>304</v>
      </c>
      <c r="AT154" s="227" t="s">
        <v>211</v>
      </c>
      <c r="AU154" s="227" t="s">
        <v>81</v>
      </c>
      <c r="AY154" s="20" t="s">
        <v>209</v>
      </c>
      <c r="BE154" s="228">
        <f>IF(N154="základní",J154,0)</f>
        <v>0</v>
      </c>
      <c r="BF154" s="228">
        <f>IF(N154="snížená",J154,0)</f>
        <v>0</v>
      </c>
      <c r="BG154" s="228">
        <f>IF(N154="zákl. přenesená",J154,0)</f>
        <v>0</v>
      </c>
      <c r="BH154" s="228">
        <f>IF(N154="sníž. přenesená",J154,0)</f>
        <v>0</v>
      </c>
      <c r="BI154" s="228">
        <f>IF(N154="nulová",J154,0)</f>
        <v>0</v>
      </c>
      <c r="BJ154" s="20" t="s">
        <v>79</v>
      </c>
      <c r="BK154" s="228">
        <f>ROUND(I154*H154,2)</f>
        <v>0</v>
      </c>
      <c r="BL154" s="20" t="s">
        <v>304</v>
      </c>
      <c r="BM154" s="227" t="s">
        <v>5381</v>
      </c>
    </row>
    <row r="155" s="2" customFormat="1" ht="16.5" customHeight="1">
      <c r="A155" s="41"/>
      <c r="B155" s="42"/>
      <c r="C155" s="216" t="s">
        <v>458</v>
      </c>
      <c r="D155" s="216" t="s">
        <v>211</v>
      </c>
      <c r="E155" s="217" t="s">
        <v>5382</v>
      </c>
      <c r="F155" s="218" t="s">
        <v>5383</v>
      </c>
      <c r="G155" s="219" t="s">
        <v>299</v>
      </c>
      <c r="H155" s="220">
        <v>374</v>
      </c>
      <c r="I155" s="221"/>
      <c r="J155" s="222">
        <f>ROUND(I155*H155,2)</f>
        <v>0</v>
      </c>
      <c r="K155" s="218" t="s">
        <v>19</v>
      </c>
      <c r="L155" s="47"/>
      <c r="M155" s="223" t="s">
        <v>19</v>
      </c>
      <c r="N155" s="224" t="s">
        <v>42</v>
      </c>
      <c r="O155" s="87"/>
      <c r="P155" s="225">
        <f>O155*H155</f>
        <v>0</v>
      </c>
      <c r="Q155" s="225">
        <v>0</v>
      </c>
      <c r="R155" s="225">
        <f>Q155*H155</f>
        <v>0</v>
      </c>
      <c r="S155" s="225">
        <v>0</v>
      </c>
      <c r="T155" s="226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7" t="s">
        <v>304</v>
      </c>
      <c r="AT155" s="227" t="s">
        <v>211</v>
      </c>
      <c r="AU155" s="227" t="s">
        <v>81</v>
      </c>
      <c r="AY155" s="20" t="s">
        <v>209</v>
      </c>
      <c r="BE155" s="228">
        <f>IF(N155="základní",J155,0)</f>
        <v>0</v>
      </c>
      <c r="BF155" s="228">
        <f>IF(N155="snížená",J155,0)</f>
        <v>0</v>
      </c>
      <c r="BG155" s="228">
        <f>IF(N155="zákl. přenesená",J155,0)</f>
        <v>0</v>
      </c>
      <c r="BH155" s="228">
        <f>IF(N155="sníž. přenesená",J155,0)</f>
        <v>0</v>
      </c>
      <c r="BI155" s="228">
        <f>IF(N155="nulová",J155,0)</f>
        <v>0</v>
      </c>
      <c r="BJ155" s="20" t="s">
        <v>79</v>
      </c>
      <c r="BK155" s="228">
        <f>ROUND(I155*H155,2)</f>
        <v>0</v>
      </c>
      <c r="BL155" s="20" t="s">
        <v>304</v>
      </c>
      <c r="BM155" s="227" t="s">
        <v>5384</v>
      </c>
    </row>
    <row r="156" s="2" customFormat="1" ht="16.5" customHeight="1">
      <c r="A156" s="41"/>
      <c r="B156" s="42"/>
      <c r="C156" s="216" t="s">
        <v>463</v>
      </c>
      <c r="D156" s="216" t="s">
        <v>211</v>
      </c>
      <c r="E156" s="217" t="s">
        <v>5385</v>
      </c>
      <c r="F156" s="218" t="s">
        <v>5386</v>
      </c>
      <c r="G156" s="219" t="s">
        <v>299</v>
      </c>
      <c r="H156" s="220">
        <v>6</v>
      </c>
      <c r="I156" s="221"/>
      <c r="J156" s="222">
        <f>ROUND(I156*H156,2)</f>
        <v>0</v>
      </c>
      <c r="K156" s="218" t="s">
        <v>19</v>
      </c>
      <c r="L156" s="47"/>
      <c r="M156" s="223" t="s">
        <v>19</v>
      </c>
      <c r="N156" s="224" t="s">
        <v>42</v>
      </c>
      <c r="O156" s="87"/>
      <c r="P156" s="225">
        <f>O156*H156</f>
        <v>0</v>
      </c>
      <c r="Q156" s="225">
        <v>0</v>
      </c>
      <c r="R156" s="225">
        <f>Q156*H156</f>
        <v>0</v>
      </c>
      <c r="S156" s="225">
        <v>0</v>
      </c>
      <c r="T156" s="226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7" t="s">
        <v>304</v>
      </c>
      <c r="AT156" s="227" t="s">
        <v>211</v>
      </c>
      <c r="AU156" s="227" t="s">
        <v>81</v>
      </c>
      <c r="AY156" s="20" t="s">
        <v>209</v>
      </c>
      <c r="BE156" s="228">
        <f>IF(N156="základní",J156,0)</f>
        <v>0</v>
      </c>
      <c r="BF156" s="228">
        <f>IF(N156="snížená",J156,0)</f>
        <v>0</v>
      </c>
      <c r="BG156" s="228">
        <f>IF(N156="zákl. přenesená",J156,0)</f>
        <v>0</v>
      </c>
      <c r="BH156" s="228">
        <f>IF(N156="sníž. přenesená",J156,0)</f>
        <v>0</v>
      </c>
      <c r="BI156" s="228">
        <f>IF(N156="nulová",J156,0)</f>
        <v>0</v>
      </c>
      <c r="BJ156" s="20" t="s">
        <v>79</v>
      </c>
      <c r="BK156" s="228">
        <f>ROUND(I156*H156,2)</f>
        <v>0</v>
      </c>
      <c r="BL156" s="20" t="s">
        <v>304</v>
      </c>
      <c r="BM156" s="227" t="s">
        <v>5387</v>
      </c>
    </row>
    <row r="157" s="2" customFormat="1" ht="16.5" customHeight="1">
      <c r="A157" s="41"/>
      <c r="B157" s="42"/>
      <c r="C157" s="216" t="s">
        <v>470</v>
      </c>
      <c r="D157" s="216" t="s">
        <v>211</v>
      </c>
      <c r="E157" s="217" t="s">
        <v>5388</v>
      </c>
      <c r="F157" s="218" t="s">
        <v>5389</v>
      </c>
      <c r="G157" s="219" t="s">
        <v>299</v>
      </c>
      <c r="H157" s="220">
        <v>26</v>
      </c>
      <c r="I157" s="221"/>
      <c r="J157" s="222">
        <f>ROUND(I157*H157,2)</f>
        <v>0</v>
      </c>
      <c r="K157" s="218" t="s">
        <v>19</v>
      </c>
      <c r="L157" s="47"/>
      <c r="M157" s="223" t="s">
        <v>19</v>
      </c>
      <c r="N157" s="224" t="s">
        <v>42</v>
      </c>
      <c r="O157" s="87"/>
      <c r="P157" s="225">
        <f>O157*H157</f>
        <v>0</v>
      </c>
      <c r="Q157" s="225">
        <v>0</v>
      </c>
      <c r="R157" s="225">
        <f>Q157*H157</f>
        <v>0</v>
      </c>
      <c r="S157" s="225">
        <v>0</v>
      </c>
      <c r="T157" s="226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27" t="s">
        <v>304</v>
      </c>
      <c r="AT157" s="227" t="s">
        <v>211</v>
      </c>
      <c r="AU157" s="227" t="s">
        <v>81</v>
      </c>
      <c r="AY157" s="20" t="s">
        <v>209</v>
      </c>
      <c r="BE157" s="228">
        <f>IF(N157="základní",J157,0)</f>
        <v>0</v>
      </c>
      <c r="BF157" s="228">
        <f>IF(N157="snížená",J157,0)</f>
        <v>0</v>
      </c>
      <c r="BG157" s="228">
        <f>IF(N157="zákl. přenesená",J157,0)</f>
        <v>0</v>
      </c>
      <c r="BH157" s="228">
        <f>IF(N157="sníž. přenesená",J157,0)</f>
        <v>0</v>
      </c>
      <c r="BI157" s="228">
        <f>IF(N157="nulová",J157,0)</f>
        <v>0</v>
      </c>
      <c r="BJ157" s="20" t="s">
        <v>79</v>
      </c>
      <c r="BK157" s="228">
        <f>ROUND(I157*H157,2)</f>
        <v>0</v>
      </c>
      <c r="BL157" s="20" t="s">
        <v>304</v>
      </c>
      <c r="BM157" s="227" t="s">
        <v>5390</v>
      </c>
    </row>
    <row r="158" s="2" customFormat="1" ht="16.5" customHeight="1">
      <c r="A158" s="41"/>
      <c r="B158" s="42"/>
      <c r="C158" s="216" t="s">
        <v>475</v>
      </c>
      <c r="D158" s="216" t="s">
        <v>211</v>
      </c>
      <c r="E158" s="217" t="s">
        <v>5391</v>
      </c>
      <c r="F158" s="218" t="s">
        <v>5392</v>
      </c>
      <c r="G158" s="219" t="s">
        <v>299</v>
      </c>
      <c r="H158" s="220">
        <v>8</v>
      </c>
      <c r="I158" s="221"/>
      <c r="J158" s="222">
        <f>ROUND(I158*H158,2)</f>
        <v>0</v>
      </c>
      <c r="K158" s="218" t="s">
        <v>19</v>
      </c>
      <c r="L158" s="47"/>
      <c r="M158" s="223" t="s">
        <v>19</v>
      </c>
      <c r="N158" s="224" t="s">
        <v>42</v>
      </c>
      <c r="O158" s="87"/>
      <c r="P158" s="225">
        <f>O158*H158</f>
        <v>0</v>
      </c>
      <c r="Q158" s="225">
        <v>0</v>
      </c>
      <c r="R158" s="225">
        <f>Q158*H158</f>
        <v>0</v>
      </c>
      <c r="S158" s="225">
        <v>0</v>
      </c>
      <c r="T158" s="226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7" t="s">
        <v>304</v>
      </c>
      <c r="AT158" s="227" t="s">
        <v>211</v>
      </c>
      <c r="AU158" s="227" t="s">
        <v>81</v>
      </c>
      <c r="AY158" s="20" t="s">
        <v>209</v>
      </c>
      <c r="BE158" s="228">
        <f>IF(N158="základní",J158,0)</f>
        <v>0</v>
      </c>
      <c r="BF158" s="228">
        <f>IF(N158="snížená",J158,0)</f>
        <v>0</v>
      </c>
      <c r="BG158" s="228">
        <f>IF(N158="zákl. přenesená",J158,0)</f>
        <v>0</v>
      </c>
      <c r="BH158" s="228">
        <f>IF(N158="sníž. přenesená",J158,0)</f>
        <v>0</v>
      </c>
      <c r="BI158" s="228">
        <f>IF(N158="nulová",J158,0)</f>
        <v>0</v>
      </c>
      <c r="BJ158" s="20" t="s">
        <v>79</v>
      </c>
      <c r="BK158" s="228">
        <f>ROUND(I158*H158,2)</f>
        <v>0</v>
      </c>
      <c r="BL158" s="20" t="s">
        <v>304</v>
      </c>
      <c r="BM158" s="227" t="s">
        <v>5393</v>
      </c>
    </row>
    <row r="159" s="2" customFormat="1" ht="16.5" customHeight="1">
      <c r="A159" s="41"/>
      <c r="B159" s="42"/>
      <c r="C159" s="216" t="s">
        <v>480</v>
      </c>
      <c r="D159" s="216" t="s">
        <v>211</v>
      </c>
      <c r="E159" s="217" t="s">
        <v>5394</v>
      </c>
      <c r="F159" s="218" t="s">
        <v>5281</v>
      </c>
      <c r="G159" s="219" t="s">
        <v>299</v>
      </c>
      <c r="H159" s="220">
        <v>33</v>
      </c>
      <c r="I159" s="221"/>
      <c r="J159" s="222">
        <f>ROUND(I159*H159,2)</f>
        <v>0</v>
      </c>
      <c r="K159" s="218" t="s">
        <v>19</v>
      </c>
      <c r="L159" s="47"/>
      <c r="M159" s="223" t="s">
        <v>19</v>
      </c>
      <c r="N159" s="224" t="s">
        <v>42</v>
      </c>
      <c r="O159" s="87"/>
      <c r="P159" s="225">
        <f>O159*H159</f>
        <v>0</v>
      </c>
      <c r="Q159" s="225">
        <v>0</v>
      </c>
      <c r="R159" s="225">
        <f>Q159*H159</f>
        <v>0</v>
      </c>
      <c r="S159" s="225">
        <v>0</v>
      </c>
      <c r="T159" s="226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7" t="s">
        <v>304</v>
      </c>
      <c r="AT159" s="227" t="s">
        <v>211</v>
      </c>
      <c r="AU159" s="227" t="s">
        <v>81</v>
      </c>
      <c r="AY159" s="20" t="s">
        <v>209</v>
      </c>
      <c r="BE159" s="228">
        <f>IF(N159="základní",J159,0)</f>
        <v>0</v>
      </c>
      <c r="BF159" s="228">
        <f>IF(N159="snížená",J159,0)</f>
        <v>0</v>
      </c>
      <c r="BG159" s="228">
        <f>IF(N159="zákl. přenesená",J159,0)</f>
        <v>0</v>
      </c>
      <c r="BH159" s="228">
        <f>IF(N159="sníž. přenesená",J159,0)</f>
        <v>0</v>
      </c>
      <c r="BI159" s="228">
        <f>IF(N159="nulová",J159,0)</f>
        <v>0</v>
      </c>
      <c r="BJ159" s="20" t="s">
        <v>79</v>
      </c>
      <c r="BK159" s="228">
        <f>ROUND(I159*H159,2)</f>
        <v>0</v>
      </c>
      <c r="BL159" s="20" t="s">
        <v>304</v>
      </c>
      <c r="BM159" s="227" t="s">
        <v>5395</v>
      </c>
    </row>
    <row r="160" s="2" customFormat="1" ht="16.5" customHeight="1">
      <c r="A160" s="41"/>
      <c r="B160" s="42"/>
      <c r="C160" s="216" t="s">
        <v>485</v>
      </c>
      <c r="D160" s="216" t="s">
        <v>211</v>
      </c>
      <c r="E160" s="217" t="s">
        <v>5396</v>
      </c>
      <c r="F160" s="218" t="s">
        <v>5397</v>
      </c>
      <c r="G160" s="219" t="s">
        <v>299</v>
      </c>
      <c r="H160" s="220">
        <v>45</v>
      </c>
      <c r="I160" s="221"/>
      <c r="J160" s="222">
        <f>ROUND(I160*H160,2)</f>
        <v>0</v>
      </c>
      <c r="K160" s="218" t="s">
        <v>19</v>
      </c>
      <c r="L160" s="47"/>
      <c r="M160" s="223" t="s">
        <v>19</v>
      </c>
      <c r="N160" s="224" t="s">
        <v>42</v>
      </c>
      <c r="O160" s="87"/>
      <c r="P160" s="225">
        <f>O160*H160</f>
        <v>0</v>
      </c>
      <c r="Q160" s="225">
        <v>0</v>
      </c>
      <c r="R160" s="225">
        <f>Q160*H160</f>
        <v>0</v>
      </c>
      <c r="S160" s="225">
        <v>0</v>
      </c>
      <c r="T160" s="226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7" t="s">
        <v>304</v>
      </c>
      <c r="AT160" s="227" t="s">
        <v>211</v>
      </c>
      <c r="AU160" s="227" t="s">
        <v>81</v>
      </c>
      <c r="AY160" s="20" t="s">
        <v>209</v>
      </c>
      <c r="BE160" s="228">
        <f>IF(N160="základní",J160,0)</f>
        <v>0</v>
      </c>
      <c r="BF160" s="228">
        <f>IF(N160="snížená",J160,0)</f>
        <v>0</v>
      </c>
      <c r="BG160" s="228">
        <f>IF(N160="zákl. přenesená",J160,0)</f>
        <v>0</v>
      </c>
      <c r="BH160" s="228">
        <f>IF(N160="sníž. přenesená",J160,0)</f>
        <v>0</v>
      </c>
      <c r="BI160" s="228">
        <f>IF(N160="nulová",J160,0)</f>
        <v>0</v>
      </c>
      <c r="BJ160" s="20" t="s">
        <v>79</v>
      </c>
      <c r="BK160" s="228">
        <f>ROUND(I160*H160,2)</f>
        <v>0</v>
      </c>
      <c r="BL160" s="20" t="s">
        <v>304</v>
      </c>
      <c r="BM160" s="227" t="s">
        <v>5398</v>
      </c>
    </row>
    <row r="161" s="2" customFormat="1" ht="16.5" customHeight="1">
      <c r="A161" s="41"/>
      <c r="B161" s="42"/>
      <c r="C161" s="216" t="s">
        <v>490</v>
      </c>
      <c r="D161" s="216" t="s">
        <v>211</v>
      </c>
      <c r="E161" s="217" t="s">
        <v>5399</v>
      </c>
      <c r="F161" s="218" t="s">
        <v>5400</v>
      </c>
      <c r="G161" s="219" t="s">
        <v>299</v>
      </c>
      <c r="H161" s="220">
        <v>304</v>
      </c>
      <c r="I161" s="221"/>
      <c r="J161" s="222">
        <f>ROUND(I161*H161,2)</f>
        <v>0</v>
      </c>
      <c r="K161" s="218" t="s">
        <v>19</v>
      </c>
      <c r="L161" s="47"/>
      <c r="M161" s="223" t="s">
        <v>19</v>
      </c>
      <c r="N161" s="224" t="s">
        <v>42</v>
      </c>
      <c r="O161" s="87"/>
      <c r="P161" s="225">
        <f>O161*H161</f>
        <v>0</v>
      </c>
      <c r="Q161" s="225">
        <v>0</v>
      </c>
      <c r="R161" s="225">
        <f>Q161*H161</f>
        <v>0</v>
      </c>
      <c r="S161" s="225">
        <v>0</v>
      </c>
      <c r="T161" s="226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7" t="s">
        <v>304</v>
      </c>
      <c r="AT161" s="227" t="s">
        <v>211</v>
      </c>
      <c r="AU161" s="227" t="s">
        <v>81</v>
      </c>
      <c r="AY161" s="20" t="s">
        <v>209</v>
      </c>
      <c r="BE161" s="228">
        <f>IF(N161="základní",J161,0)</f>
        <v>0</v>
      </c>
      <c r="BF161" s="228">
        <f>IF(N161="snížená",J161,0)</f>
        <v>0</v>
      </c>
      <c r="BG161" s="228">
        <f>IF(N161="zákl. přenesená",J161,0)</f>
        <v>0</v>
      </c>
      <c r="BH161" s="228">
        <f>IF(N161="sníž. přenesená",J161,0)</f>
        <v>0</v>
      </c>
      <c r="BI161" s="228">
        <f>IF(N161="nulová",J161,0)</f>
        <v>0</v>
      </c>
      <c r="BJ161" s="20" t="s">
        <v>79</v>
      </c>
      <c r="BK161" s="228">
        <f>ROUND(I161*H161,2)</f>
        <v>0</v>
      </c>
      <c r="BL161" s="20" t="s">
        <v>304</v>
      </c>
      <c r="BM161" s="227" t="s">
        <v>5401</v>
      </c>
    </row>
    <row r="162" s="2" customFormat="1" ht="16.5" customHeight="1">
      <c r="A162" s="41"/>
      <c r="B162" s="42"/>
      <c r="C162" s="216" t="s">
        <v>495</v>
      </c>
      <c r="D162" s="216" t="s">
        <v>211</v>
      </c>
      <c r="E162" s="217" t="s">
        <v>5402</v>
      </c>
      <c r="F162" s="218" t="s">
        <v>5403</v>
      </c>
      <c r="G162" s="219" t="s">
        <v>299</v>
      </c>
      <c r="H162" s="220">
        <v>26</v>
      </c>
      <c r="I162" s="221"/>
      <c r="J162" s="222">
        <f>ROUND(I162*H162,2)</f>
        <v>0</v>
      </c>
      <c r="K162" s="218" t="s">
        <v>19</v>
      </c>
      <c r="L162" s="47"/>
      <c r="M162" s="223" t="s">
        <v>19</v>
      </c>
      <c r="N162" s="224" t="s">
        <v>42</v>
      </c>
      <c r="O162" s="87"/>
      <c r="P162" s="225">
        <f>O162*H162</f>
        <v>0</v>
      </c>
      <c r="Q162" s="225">
        <v>0</v>
      </c>
      <c r="R162" s="225">
        <f>Q162*H162</f>
        <v>0</v>
      </c>
      <c r="S162" s="225">
        <v>0</v>
      </c>
      <c r="T162" s="226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27" t="s">
        <v>304</v>
      </c>
      <c r="AT162" s="227" t="s">
        <v>211</v>
      </c>
      <c r="AU162" s="227" t="s">
        <v>81</v>
      </c>
      <c r="AY162" s="20" t="s">
        <v>209</v>
      </c>
      <c r="BE162" s="228">
        <f>IF(N162="základní",J162,0)</f>
        <v>0</v>
      </c>
      <c r="BF162" s="228">
        <f>IF(N162="snížená",J162,0)</f>
        <v>0</v>
      </c>
      <c r="BG162" s="228">
        <f>IF(N162="zákl. přenesená",J162,0)</f>
        <v>0</v>
      </c>
      <c r="BH162" s="228">
        <f>IF(N162="sníž. přenesená",J162,0)</f>
        <v>0</v>
      </c>
      <c r="BI162" s="228">
        <f>IF(N162="nulová",J162,0)</f>
        <v>0</v>
      </c>
      <c r="BJ162" s="20" t="s">
        <v>79</v>
      </c>
      <c r="BK162" s="228">
        <f>ROUND(I162*H162,2)</f>
        <v>0</v>
      </c>
      <c r="BL162" s="20" t="s">
        <v>304</v>
      </c>
      <c r="BM162" s="227" t="s">
        <v>5404</v>
      </c>
    </row>
    <row r="163" s="2" customFormat="1" ht="16.5" customHeight="1">
      <c r="A163" s="41"/>
      <c r="B163" s="42"/>
      <c r="C163" s="216" t="s">
        <v>500</v>
      </c>
      <c r="D163" s="216" t="s">
        <v>211</v>
      </c>
      <c r="E163" s="217" t="s">
        <v>5405</v>
      </c>
      <c r="F163" s="218" t="s">
        <v>5406</v>
      </c>
      <c r="G163" s="219" t="s">
        <v>299</v>
      </c>
      <c r="H163" s="220">
        <v>26</v>
      </c>
      <c r="I163" s="221"/>
      <c r="J163" s="222">
        <f>ROUND(I163*H163,2)</f>
        <v>0</v>
      </c>
      <c r="K163" s="218" t="s">
        <v>19</v>
      </c>
      <c r="L163" s="47"/>
      <c r="M163" s="223" t="s">
        <v>19</v>
      </c>
      <c r="N163" s="224" t="s">
        <v>42</v>
      </c>
      <c r="O163" s="87"/>
      <c r="P163" s="225">
        <f>O163*H163</f>
        <v>0</v>
      </c>
      <c r="Q163" s="225">
        <v>0</v>
      </c>
      <c r="R163" s="225">
        <f>Q163*H163</f>
        <v>0</v>
      </c>
      <c r="S163" s="225">
        <v>0</v>
      </c>
      <c r="T163" s="226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7" t="s">
        <v>304</v>
      </c>
      <c r="AT163" s="227" t="s">
        <v>211</v>
      </c>
      <c r="AU163" s="227" t="s">
        <v>81</v>
      </c>
      <c r="AY163" s="20" t="s">
        <v>209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20" t="s">
        <v>79</v>
      </c>
      <c r="BK163" s="228">
        <f>ROUND(I163*H163,2)</f>
        <v>0</v>
      </c>
      <c r="BL163" s="20" t="s">
        <v>304</v>
      </c>
      <c r="BM163" s="227" t="s">
        <v>5407</v>
      </c>
    </row>
    <row r="164" s="2" customFormat="1" ht="16.5" customHeight="1">
      <c r="A164" s="41"/>
      <c r="B164" s="42"/>
      <c r="C164" s="216" t="s">
        <v>505</v>
      </c>
      <c r="D164" s="216" t="s">
        <v>211</v>
      </c>
      <c r="E164" s="217" t="s">
        <v>5408</v>
      </c>
      <c r="F164" s="218" t="s">
        <v>5409</v>
      </c>
      <c r="G164" s="219" t="s">
        <v>362</v>
      </c>
      <c r="H164" s="220">
        <v>3.2000000000000002</v>
      </c>
      <c r="I164" s="221"/>
      <c r="J164" s="222">
        <f>ROUND(I164*H164,2)</f>
        <v>0</v>
      </c>
      <c r="K164" s="218" t="s">
        <v>19</v>
      </c>
      <c r="L164" s="47"/>
      <c r="M164" s="223" t="s">
        <v>19</v>
      </c>
      <c r="N164" s="224" t="s">
        <v>42</v>
      </c>
      <c r="O164" s="87"/>
      <c r="P164" s="225">
        <f>O164*H164</f>
        <v>0</v>
      </c>
      <c r="Q164" s="225">
        <v>0</v>
      </c>
      <c r="R164" s="225">
        <f>Q164*H164</f>
        <v>0</v>
      </c>
      <c r="S164" s="225">
        <v>0</v>
      </c>
      <c r="T164" s="226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7" t="s">
        <v>304</v>
      </c>
      <c r="AT164" s="227" t="s">
        <v>211</v>
      </c>
      <c r="AU164" s="227" t="s">
        <v>81</v>
      </c>
      <c r="AY164" s="20" t="s">
        <v>209</v>
      </c>
      <c r="BE164" s="228">
        <f>IF(N164="základní",J164,0)</f>
        <v>0</v>
      </c>
      <c r="BF164" s="228">
        <f>IF(N164="snížená",J164,0)</f>
        <v>0</v>
      </c>
      <c r="BG164" s="228">
        <f>IF(N164="zákl. přenesená",J164,0)</f>
        <v>0</v>
      </c>
      <c r="BH164" s="228">
        <f>IF(N164="sníž. přenesená",J164,0)</f>
        <v>0</v>
      </c>
      <c r="BI164" s="228">
        <f>IF(N164="nulová",J164,0)</f>
        <v>0</v>
      </c>
      <c r="BJ164" s="20" t="s">
        <v>79</v>
      </c>
      <c r="BK164" s="228">
        <f>ROUND(I164*H164,2)</f>
        <v>0</v>
      </c>
      <c r="BL164" s="20" t="s">
        <v>304</v>
      </c>
      <c r="BM164" s="227" t="s">
        <v>5410</v>
      </c>
    </row>
    <row r="165" s="2" customFormat="1" ht="16.5" customHeight="1">
      <c r="A165" s="41"/>
      <c r="B165" s="42"/>
      <c r="C165" s="216" t="s">
        <v>510</v>
      </c>
      <c r="D165" s="216" t="s">
        <v>211</v>
      </c>
      <c r="E165" s="217" t="s">
        <v>311</v>
      </c>
      <c r="F165" s="218" t="s">
        <v>5400</v>
      </c>
      <c r="G165" s="219" t="s">
        <v>299</v>
      </c>
      <c r="H165" s="220">
        <v>31</v>
      </c>
      <c r="I165" s="221"/>
      <c r="J165" s="222">
        <f>ROUND(I165*H165,2)</f>
        <v>0</v>
      </c>
      <c r="K165" s="218" t="s">
        <v>19</v>
      </c>
      <c r="L165" s="47"/>
      <c r="M165" s="223" t="s">
        <v>19</v>
      </c>
      <c r="N165" s="224" t="s">
        <v>42</v>
      </c>
      <c r="O165" s="87"/>
      <c r="P165" s="225">
        <f>O165*H165</f>
        <v>0</v>
      </c>
      <c r="Q165" s="225">
        <v>0</v>
      </c>
      <c r="R165" s="225">
        <f>Q165*H165</f>
        <v>0</v>
      </c>
      <c r="S165" s="225">
        <v>0</v>
      </c>
      <c r="T165" s="226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7" t="s">
        <v>304</v>
      </c>
      <c r="AT165" s="227" t="s">
        <v>211</v>
      </c>
      <c r="AU165" s="227" t="s">
        <v>81</v>
      </c>
      <c r="AY165" s="20" t="s">
        <v>209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20" t="s">
        <v>79</v>
      </c>
      <c r="BK165" s="228">
        <f>ROUND(I165*H165,2)</f>
        <v>0</v>
      </c>
      <c r="BL165" s="20" t="s">
        <v>304</v>
      </c>
      <c r="BM165" s="227" t="s">
        <v>5411</v>
      </c>
    </row>
    <row r="166" s="2" customFormat="1" ht="16.5" customHeight="1">
      <c r="A166" s="41"/>
      <c r="B166" s="42"/>
      <c r="C166" s="216" t="s">
        <v>515</v>
      </c>
      <c r="D166" s="216" t="s">
        <v>211</v>
      </c>
      <c r="E166" s="217" t="s">
        <v>317</v>
      </c>
      <c r="F166" s="218" t="s">
        <v>5412</v>
      </c>
      <c r="G166" s="219" t="s">
        <v>299</v>
      </c>
      <c r="H166" s="220">
        <v>28</v>
      </c>
      <c r="I166" s="221"/>
      <c r="J166" s="222">
        <f>ROUND(I166*H166,2)</f>
        <v>0</v>
      </c>
      <c r="K166" s="218" t="s">
        <v>19</v>
      </c>
      <c r="L166" s="47"/>
      <c r="M166" s="223" t="s">
        <v>19</v>
      </c>
      <c r="N166" s="224" t="s">
        <v>42</v>
      </c>
      <c r="O166" s="87"/>
      <c r="P166" s="225">
        <f>O166*H166</f>
        <v>0</v>
      </c>
      <c r="Q166" s="225">
        <v>0</v>
      </c>
      <c r="R166" s="225">
        <f>Q166*H166</f>
        <v>0</v>
      </c>
      <c r="S166" s="225">
        <v>0</v>
      </c>
      <c r="T166" s="226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7" t="s">
        <v>304</v>
      </c>
      <c r="AT166" s="227" t="s">
        <v>211</v>
      </c>
      <c r="AU166" s="227" t="s">
        <v>81</v>
      </c>
      <c r="AY166" s="20" t="s">
        <v>209</v>
      </c>
      <c r="BE166" s="228">
        <f>IF(N166="základní",J166,0)</f>
        <v>0</v>
      </c>
      <c r="BF166" s="228">
        <f>IF(N166="snížená",J166,0)</f>
        <v>0</v>
      </c>
      <c r="BG166" s="228">
        <f>IF(N166="zákl. přenesená",J166,0)</f>
        <v>0</v>
      </c>
      <c r="BH166" s="228">
        <f>IF(N166="sníž. přenesená",J166,0)</f>
        <v>0</v>
      </c>
      <c r="BI166" s="228">
        <f>IF(N166="nulová",J166,0)</f>
        <v>0</v>
      </c>
      <c r="BJ166" s="20" t="s">
        <v>79</v>
      </c>
      <c r="BK166" s="228">
        <f>ROUND(I166*H166,2)</f>
        <v>0</v>
      </c>
      <c r="BL166" s="20" t="s">
        <v>304</v>
      </c>
      <c r="BM166" s="227" t="s">
        <v>5413</v>
      </c>
    </row>
    <row r="167" s="2" customFormat="1" ht="16.5" customHeight="1">
      <c r="A167" s="41"/>
      <c r="B167" s="42"/>
      <c r="C167" s="216" t="s">
        <v>520</v>
      </c>
      <c r="D167" s="216" t="s">
        <v>211</v>
      </c>
      <c r="E167" s="217" t="s">
        <v>324</v>
      </c>
      <c r="F167" s="218" t="s">
        <v>5414</v>
      </c>
      <c r="G167" s="219" t="s">
        <v>731</v>
      </c>
      <c r="H167" s="220">
        <v>2</v>
      </c>
      <c r="I167" s="221"/>
      <c r="J167" s="222">
        <f>ROUND(I167*H167,2)</f>
        <v>0</v>
      </c>
      <c r="K167" s="218" t="s">
        <v>19</v>
      </c>
      <c r="L167" s="47"/>
      <c r="M167" s="223" t="s">
        <v>19</v>
      </c>
      <c r="N167" s="224" t="s">
        <v>42</v>
      </c>
      <c r="O167" s="87"/>
      <c r="P167" s="225">
        <f>O167*H167</f>
        <v>0</v>
      </c>
      <c r="Q167" s="225">
        <v>0</v>
      </c>
      <c r="R167" s="225">
        <f>Q167*H167</f>
        <v>0</v>
      </c>
      <c r="S167" s="225">
        <v>0</v>
      </c>
      <c r="T167" s="226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27" t="s">
        <v>304</v>
      </c>
      <c r="AT167" s="227" t="s">
        <v>211</v>
      </c>
      <c r="AU167" s="227" t="s">
        <v>81</v>
      </c>
      <c r="AY167" s="20" t="s">
        <v>209</v>
      </c>
      <c r="BE167" s="228">
        <f>IF(N167="základní",J167,0)</f>
        <v>0</v>
      </c>
      <c r="BF167" s="228">
        <f>IF(N167="snížená",J167,0)</f>
        <v>0</v>
      </c>
      <c r="BG167" s="228">
        <f>IF(N167="zákl. přenesená",J167,0)</f>
        <v>0</v>
      </c>
      <c r="BH167" s="228">
        <f>IF(N167="sníž. přenesená",J167,0)</f>
        <v>0</v>
      </c>
      <c r="BI167" s="228">
        <f>IF(N167="nulová",J167,0)</f>
        <v>0</v>
      </c>
      <c r="BJ167" s="20" t="s">
        <v>79</v>
      </c>
      <c r="BK167" s="228">
        <f>ROUND(I167*H167,2)</f>
        <v>0</v>
      </c>
      <c r="BL167" s="20" t="s">
        <v>304</v>
      </c>
      <c r="BM167" s="227" t="s">
        <v>5415</v>
      </c>
    </row>
    <row r="168" s="2" customFormat="1" ht="16.5" customHeight="1">
      <c r="A168" s="41"/>
      <c r="B168" s="42"/>
      <c r="C168" s="216" t="s">
        <v>525</v>
      </c>
      <c r="D168" s="216" t="s">
        <v>211</v>
      </c>
      <c r="E168" s="217" t="s">
        <v>331</v>
      </c>
      <c r="F168" s="218" t="s">
        <v>5416</v>
      </c>
      <c r="G168" s="219" t="s">
        <v>731</v>
      </c>
      <c r="H168" s="220">
        <v>2</v>
      </c>
      <c r="I168" s="221"/>
      <c r="J168" s="222">
        <f>ROUND(I168*H168,2)</f>
        <v>0</v>
      </c>
      <c r="K168" s="218" t="s">
        <v>19</v>
      </c>
      <c r="L168" s="47"/>
      <c r="M168" s="223" t="s">
        <v>19</v>
      </c>
      <c r="N168" s="224" t="s">
        <v>42</v>
      </c>
      <c r="O168" s="87"/>
      <c r="P168" s="225">
        <f>O168*H168</f>
        <v>0</v>
      </c>
      <c r="Q168" s="225">
        <v>0</v>
      </c>
      <c r="R168" s="225">
        <f>Q168*H168</f>
        <v>0</v>
      </c>
      <c r="S168" s="225">
        <v>0</v>
      </c>
      <c r="T168" s="226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7" t="s">
        <v>304</v>
      </c>
      <c r="AT168" s="227" t="s">
        <v>211</v>
      </c>
      <c r="AU168" s="227" t="s">
        <v>81</v>
      </c>
      <c r="AY168" s="20" t="s">
        <v>209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20" t="s">
        <v>79</v>
      </c>
      <c r="BK168" s="228">
        <f>ROUND(I168*H168,2)</f>
        <v>0</v>
      </c>
      <c r="BL168" s="20" t="s">
        <v>304</v>
      </c>
      <c r="BM168" s="227" t="s">
        <v>5417</v>
      </c>
    </row>
    <row r="169" s="2" customFormat="1" ht="16.5" customHeight="1">
      <c r="A169" s="41"/>
      <c r="B169" s="42"/>
      <c r="C169" s="216" t="s">
        <v>530</v>
      </c>
      <c r="D169" s="216" t="s">
        <v>211</v>
      </c>
      <c r="E169" s="217" t="s">
        <v>7</v>
      </c>
      <c r="F169" s="218" t="s">
        <v>5418</v>
      </c>
      <c r="G169" s="219" t="s">
        <v>731</v>
      </c>
      <c r="H169" s="220">
        <v>3</v>
      </c>
      <c r="I169" s="221"/>
      <c r="J169" s="222">
        <f>ROUND(I169*H169,2)</f>
        <v>0</v>
      </c>
      <c r="K169" s="218" t="s">
        <v>19</v>
      </c>
      <c r="L169" s="47"/>
      <c r="M169" s="223" t="s">
        <v>19</v>
      </c>
      <c r="N169" s="224" t="s">
        <v>42</v>
      </c>
      <c r="O169" s="87"/>
      <c r="P169" s="225">
        <f>O169*H169</f>
        <v>0</v>
      </c>
      <c r="Q169" s="225">
        <v>0</v>
      </c>
      <c r="R169" s="225">
        <f>Q169*H169</f>
        <v>0</v>
      </c>
      <c r="S169" s="225">
        <v>0</v>
      </c>
      <c r="T169" s="226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27" t="s">
        <v>304</v>
      </c>
      <c r="AT169" s="227" t="s">
        <v>211</v>
      </c>
      <c r="AU169" s="227" t="s">
        <v>81</v>
      </c>
      <c r="AY169" s="20" t="s">
        <v>209</v>
      </c>
      <c r="BE169" s="228">
        <f>IF(N169="základní",J169,0)</f>
        <v>0</v>
      </c>
      <c r="BF169" s="228">
        <f>IF(N169="snížená",J169,0)</f>
        <v>0</v>
      </c>
      <c r="BG169" s="228">
        <f>IF(N169="zákl. přenesená",J169,0)</f>
        <v>0</v>
      </c>
      <c r="BH169" s="228">
        <f>IF(N169="sníž. přenesená",J169,0)</f>
        <v>0</v>
      </c>
      <c r="BI169" s="228">
        <f>IF(N169="nulová",J169,0)</f>
        <v>0</v>
      </c>
      <c r="BJ169" s="20" t="s">
        <v>79</v>
      </c>
      <c r="BK169" s="228">
        <f>ROUND(I169*H169,2)</f>
        <v>0</v>
      </c>
      <c r="BL169" s="20" t="s">
        <v>304</v>
      </c>
      <c r="BM169" s="227" t="s">
        <v>5419</v>
      </c>
    </row>
    <row r="170" s="2" customFormat="1" ht="16.5" customHeight="1">
      <c r="A170" s="41"/>
      <c r="B170" s="42"/>
      <c r="C170" s="216" t="s">
        <v>535</v>
      </c>
      <c r="D170" s="216" t="s">
        <v>211</v>
      </c>
      <c r="E170" s="217" t="s">
        <v>344</v>
      </c>
      <c r="F170" s="218" t="s">
        <v>5420</v>
      </c>
      <c r="G170" s="219" t="s">
        <v>5175</v>
      </c>
      <c r="H170" s="220">
        <v>1</v>
      </c>
      <c r="I170" s="221"/>
      <c r="J170" s="222">
        <f>ROUND(I170*H170,2)</f>
        <v>0</v>
      </c>
      <c r="K170" s="218" t="s">
        <v>19</v>
      </c>
      <c r="L170" s="47"/>
      <c r="M170" s="223" t="s">
        <v>19</v>
      </c>
      <c r="N170" s="224" t="s">
        <v>42</v>
      </c>
      <c r="O170" s="87"/>
      <c r="P170" s="225">
        <f>O170*H170</f>
        <v>0</v>
      </c>
      <c r="Q170" s="225">
        <v>0</v>
      </c>
      <c r="R170" s="225">
        <f>Q170*H170</f>
        <v>0</v>
      </c>
      <c r="S170" s="225">
        <v>0</v>
      </c>
      <c r="T170" s="226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27" t="s">
        <v>304</v>
      </c>
      <c r="AT170" s="227" t="s">
        <v>211</v>
      </c>
      <c r="AU170" s="227" t="s">
        <v>81</v>
      </c>
      <c r="AY170" s="20" t="s">
        <v>209</v>
      </c>
      <c r="BE170" s="228">
        <f>IF(N170="základní",J170,0)</f>
        <v>0</v>
      </c>
      <c r="BF170" s="228">
        <f>IF(N170="snížená",J170,0)</f>
        <v>0</v>
      </c>
      <c r="BG170" s="228">
        <f>IF(N170="zákl. přenesená",J170,0)</f>
        <v>0</v>
      </c>
      <c r="BH170" s="228">
        <f>IF(N170="sníž. přenesená",J170,0)</f>
        <v>0</v>
      </c>
      <c r="BI170" s="228">
        <f>IF(N170="nulová",J170,0)</f>
        <v>0</v>
      </c>
      <c r="BJ170" s="20" t="s">
        <v>79</v>
      </c>
      <c r="BK170" s="228">
        <f>ROUND(I170*H170,2)</f>
        <v>0</v>
      </c>
      <c r="BL170" s="20" t="s">
        <v>304</v>
      </c>
      <c r="BM170" s="227" t="s">
        <v>5421</v>
      </c>
    </row>
    <row r="171" s="2" customFormat="1" ht="16.5" customHeight="1">
      <c r="A171" s="41"/>
      <c r="B171" s="42"/>
      <c r="C171" s="216" t="s">
        <v>541</v>
      </c>
      <c r="D171" s="216" t="s">
        <v>211</v>
      </c>
      <c r="E171" s="217" t="s">
        <v>354</v>
      </c>
      <c r="F171" s="218" t="s">
        <v>5422</v>
      </c>
      <c r="G171" s="219" t="s">
        <v>5175</v>
      </c>
      <c r="H171" s="220">
        <v>1</v>
      </c>
      <c r="I171" s="221"/>
      <c r="J171" s="222">
        <f>ROUND(I171*H171,2)</f>
        <v>0</v>
      </c>
      <c r="K171" s="218" t="s">
        <v>19</v>
      </c>
      <c r="L171" s="47"/>
      <c r="M171" s="223" t="s">
        <v>19</v>
      </c>
      <c r="N171" s="224" t="s">
        <v>42</v>
      </c>
      <c r="O171" s="87"/>
      <c r="P171" s="225">
        <f>O171*H171</f>
        <v>0</v>
      </c>
      <c r="Q171" s="225">
        <v>0</v>
      </c>
      <c r="R171" s="225">
        <f>Q171*H171</f>
        <v>0</v>
      </c>
      <c r="S171" s="225">
        <v>0</v>
      </c>
      <c r="T171" s="226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7" t="s">
        <v>304</v>
      </c>
      <c r="AT171" s="227" t="s">
        <v>211</v>
      </c>
      <c r="AU171" s="227" t="s">
        <v>81</v>
      </c>
      <c r="AY171" s="20" t="s">
        <v>209</v>
      </c>
      <c r="BE171" s="228">
        <f>IF(N171="základní",J171,0)</f>
        <v>0</v>
      </c>
      <c r="BF171" s="228">
        <f>IF(N171="snížená",J171,0)</f>
        <v>0</v>
      </c>
      <c r="BG171" s="228">
        <f>IF(N171="zákl. přenesená",J171,0)</f>
        <v>0</v>
      </c>
      <c r="BH171" s="228">
        <f>IF(N171="sníž. přenesená",J171,0)</f>
        <v>0</v>
      </c>
      <c r="BI171" s="228">
        <f>IF(N171="nulová",J171,0)</f>
        <v>0</v>
      </c>
      <c r="BJ171" s="20" t="s">
        <v>79</v>
      </c>
      <c r="BK171" s="228">
        <f>ROUND(I171*H171,2)</f>
        <v>0</v>
      </c>
      <c r="BL171" s="20" t="s">
        <v>304</v>
      </c>
      <c r="BM171" s="227" t="s">
        <v>5423</v>
      </c>
    </row>
    <row r="172" s="2" customFormat="1" ht="16.5" customHeight="1">
      <c r="A172" s="41"/>
      <c r="B172" s="42"/>
      <c r="C172" s="216" t="s">
        <v>547</v>
      </c>
      <c r="D172" s="216" t="s">
        <v>211</v>
      </c>
      <c r="E172" s="217" t="s">
        <v>359</v>
      </c>
      <c r="F172" s="218" t="s">
        <v>5424</v>
      </c>
      <c r="G172" s="219" t="s">
        <v>5175</v>
      </c>
      <c r="H172" s="220">
        <v>3</v>
      </c>
      <c r="I172" s="221"/>
      <c r="J172" s="222">
        <f>ROUND(I172*H172,2)</f>
        <v>0</v>
      </c>
      <c r="K172" s="218" t="s">
        <v>19</v>
      </c>
      <c r="L172" s="47"/>
      <c r="M172" s="223" t="s">
        <v>19</v>
      </c>
      <c r="N172" s="224" t="s">
        <v>42</v>
      </c>
      <c r="O172" s="87"/>
      <c r="P172" s="225">
        <f>O172*H172</f>
        <v>0</v>
      </c>
      <c r="Q172" s="225">
        <v>0</v>
      </c>
      <c r="R172" s="225">
        <f>Q172*H172</f>
        <v>0</v>
      </c>
      <c r="S172" s="225">
        <v>0</v>
      </c>
      <c r="T172" s="226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27" t="s">
        <v>304</v>
      </c>
      <c r="AT172" s="227" t="s">
        <v>211</v>
      </c>
      <c r="AU172" s="227" t="s">
        <v>81</v>
      </c>
      <c r="AY172" s="20" t="s">
        <v>209</v>
      </c>
      <c r="BE172" s="228">
        <f>IF(N172="základní",J172,0)</f>
        <v>0</v>
      </c>
      <c r="BF172" s="228">
        <f>IF(N172="snížená",J172,0)</f>
        <v>0</v>
      </c>
      <c r="BG172" s="228">
        <f>IF(N172="zákl. přenesená",J172,0)</f>
        <v>0</v>
      </c>
      <c r="BH172" s="228">
        <f>IF(N172="sníž. přenesená",J172,0)</f>
        <v>0</v>
      </c>
      <c r="BI172" s="228">
        <f>IF(N172="nulová",J172,0)</f>
        <v>0</v>
      </c>
      <c r="BJ172" s="20" t="s">
        <v>79</v>
      </c>
      <c r="BK172" s="228">
        <f>ROUND(I172*H172,2)</f>
        <v>0</v>
      </c>
      <c r="BL172" s="20" t="s">
        <v>304</v>
      </c>
      <c r="BM172" s="227" t="s">
        <v>5425</v>
      </c>
    </row>
    <row r="173" s="2" customFormat="1" ht="16.5" customHeight="1">
      <c r="A173" s="41"/>
      <c r="B173" s="42"/>
      <c r="C173" s="216" t="s">
        <v>552</v>
      </c>
      <c r="D173" s="216" t="s">
        <v>211</v>
      </c>
      <c r="E173" s="217" t="s">
        <v>372</v>
      </c>
      <c r="F173" s="218" t="s">
        <v>5426</v>
      </c>
      <c r="G173" s="219" t="s">
        <v>5175</v>
      </c>
      <c r="H173" s="220">
        <v>4</v>
      </c>
      <c r="I173" s="221"/>
      <c r="J173" s="222">
        <f>ROUND(I173*H173,2)</f>
        <v>0</v>
      </c>
      <c r="K173" s="218" t="s">
        <v>19</v>
      </c>
      <c r="L173" s="47"/>
      <c r="M173" s="223" t="s">
        <v>19</v>
      </c>
      <c r="N173" s="224" t="s">
        <v>42</v>
      </c>
      <c r="O173" s="87"/>
      <c r="P173" s="225">
        <f>O173*H173</f>
        <v>0</v>
      </c>
      <c r="Q173" s="225">
        <v>0</v>
      </c>
      <c r="R173" s="225">
        <f>Q173*H173</f>
        <v>0</v>
      </c>
      <c r="S173" s="225">
        <v>0</v>
      </c>
      <c r="T173" s="226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7" t="s">
        <v>304</v>
      </c>
      <c r="AT173" s="227" t="s">
        <v>211</v>
      </c>
      <c r="AU173" s="227" t="s">
        <v>81</v>
      </c>
      <c r="AY173" s="20" t="s">
        <v>209</v>
      </c>
      <c r="BE173" s="228">
        <f>IF(N173="základní",J173,0)</f>
        <v>0</v>
      </c>
      <c r="BF173" s="228">
        <f>IF(N173="snížená",J173,0)</f>
        <v>0</v>
      </c>
      <c r="BG173" s="228">
        <f>IF(N173="zákl. přenesená",J173,0)</f>
        <v>0</v>
      </c>
      <c r="BH173" s="228">
        <f>IF(N173="sníž. přenesená",J173,0)</f>
        <v>0</v>
      </c>
      <c r="BI173" s="228">
        <f>IF(N173="nulová",J173,0)</f>
        <v>0</v>
      </c>
      <c r="BJ173" s="20" t="s">
        <v>79</v>
      </c>
      <c r="BK173" s="228">
        <f>ROUND(I173*H173,2)</f>
        <v>0</v>
      </c>
      <c r="BL173" s="20" t="s">
        <v>304</v>
      </c>
      <c r="BM173" s="227" t="s">
        <v>5427</v>
      </c>
    </row>
    <row r="174" s="2" customFormat="1" ht="24.15" customHeight="1">
      <c r="A174" s="41"/>
      <c r="B174" s="42"/>
      <c r="C174" s="216" t="s">
        <v>557</v>
      </c>
      <c r="D174" s="216" t="s">
        <v>211</v>
      </c>
      <c r="E174" s="217" t="s">
        <v>378</v>
      </c>
      <c r="F174" s="218" t="s">
        <v>5428</v>
      </c>
      <c r="G174" s="219" t="s">
        <v>5175</v>
      </c>
      <c r="H174" s="220">
        <v>2</v>
      </c>
      <c r="I174" s="221"/>
      <c r="J174" s="222">
        <f>ROUND(I174*H174,2)</f>
        <v>0</v>
      </c>
      <c r="K174" s="218" t="s">
        <v>19</v>
      </c>
      <c r="L174" s="47"/>
      <c r="M174" s="223" t="s">
        <v>19</v>
      </c>
      <c r="N174" s="224" t="s">
        <v>42</v>
      </c>
      <c r="O174" s="87"/>
      <c r="P174" s="225">
        <f>O174*H174</f>
        <v>0</v>
      </c>
      <c r="Q174" s="225">
        <v>0</v>
      </c>
      <c r="R174" s="225">
        <f>Q174*H174</f>
        <v>0</v>
      </c>
      <c r="S174" s="225">
        <v>0</v>
      </c>
      <c r="T174" s="226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27" t="s">
        <v>304</v>
      </c>
      <c r="AT174" s="227" t="s">
        <v>211</v>
      </c>
      <c r="AU174" s="227" t="s">
        <v>81</v>
      </c>
      <c r="AY174" s="20" t="s">
        <v>209</v>
      </c>
      <c r="BE174" s="228">
        <f>IF(N174="základní",J174,0)</f>
        <v>0</v>
      </c>
      <c r="BF174" s="228">
        <f>IF(N174="snížená",J174,0)</f>
        <v>0</v>
      </c>
      <c r="BG174" s="228">
        <f>IF(N174="zákl. přenesená",J174,0)</f>
        <v>0</v>
      </c>
      <c r="BH174" s="228">
        <f>IF(N174="sníž. přenesená",J174,0)</f>
        <v>0</v>
      </c>
      <c r="BI174" s="228">
        <f>IF(N174="nulová",J174,0)</f>
        <v>0</v>
      </c>
      <c r="BJ174" s="20" t="s">
        <v>79</v>
      </c>
      <c r="BK174" s="228">
        <f>ROUND(I174*H174,2)</f>
        <v>0</v>
      </c>
      <c r="BL174" s="20" t="s">
        <v>304</v>
      </c>
      <c r="BM174" s="227" t="s">
        <v>5429</v>
      </c>
    </row>
    <row r="175" s="2" customFormat="1" ht="21.75" customHeight="1">
      <c r="A175" s="41"/>
      <c r="B175" s="42"/>
      <c r="C175" s="216" t="s">
        <v>562</v>
      </c>
      <c r="D175" s="216" t="s">
        <v>211</v>
      </c>
      <c r="E175" s="217" t="s">
        <v>384</v>
      </c>
      <c r="F175" s="218" t="s">
        <v>5430</v>
      </c>
      <c r="G175" s="219" t="s">
        <v>5175</v>
      </c>
      <c r="H175" s="220">
        <v>4</v>
      </c>
      <c r="I175" s="221"/>
      <c r="J175" s="222">
        <f>ROUND(I175*H175,2)</f>
        <v>0</v>
      </c>
      <c r="K175" s="218" t="s">
        <v>19</v>
      </c>
      <c r="L175" s="47"/>
      <c r="M175" s="223" t="s">
        <v>19</v>
      </c>
      <c r="N175" s="224" t="s">
        <v>42</v>
      </c>
      <c r="O175" s="87"/>
      <c r="P175" s="225">
        <f>O175*H175</f>
        <v>0</v>
      </c>
      <c r="Q175" s="225">
        <v>0</v>
      </c>
      <c r="R175" s="225">
        <f>Q175*H175</f>
        <v>0</v>
      </c>
      <c r="S175" s="225">
        <v>0</v>
      </c>
      <c r="T175" s="226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7" t="s">
        <v>304</v>
      </c>
      <c r="AT175" s="227" t="s">
        <v>211</v>
      </c>
      <c r="AU175" s="227" t="s">
        <v>81</v>
      </c>
      <c r="AY175" s="20" t="s">
        <v>209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20" t="s">
        <v>79</v>
      </c>
      <c r="BK175" s="228">
        <f>ROUND(I175*H175,2)</f>
        <v>0</v>
      </c>
      <c r="BL175" s="20" t="s">
        <v>304</v>
      </c>
      <c r="BM175" s="227" t="s">
        <v>5431</v>
      </c>
    </row>
    <row r="176" s="2" customFormat="1" ht="16.5" customHeight="1">
      <c r="A176" s="41"/>
      <c r="B176" s="42"/>
      <c r="C176" s="216" t="s">
        <v>567</v>
      </c>
      <c r="D176" s="216" t="s">
        <v>211</v>
      </c>
      <c r="E176" s="217" t="s">
        <v>390</v>
      </c>
      <c r="F176" s="218" t="s">
        <v>5432</v>
      </c>
      <c r="G176" s="219" t="s">
        <v>5175</v>
      </c>
      <c r="H176" s="220">
        <v>3</v>
      </c>
      <c r="I176" s="221"/>
      <c r="J176" s="222">
        <f>ROUND(I176*H176,2)</f>
        <v>0</v>
      </c>
      <c r="K176" s="218" t="s">
        <v>19</v>
      </c>
      <c r="L176" s="47"/>
      <c r="M176" s="223" t="s">
        <v>19</v>
      </c>
      <c r="N176" s="224" t="s">
        <v>42</v>
      </c>
      <c r="O176" s="87"/>
      <c r="P176" s="225">
        <f>O176*H176</f>
        <v>0</v>
      </c>
      <c r="Q176" s="225">
        <v>0</v>
      </c>
      <c r="R176" s="225">
        <f>Q176*H176</f>
        <v>0</v>
      </c>
      <c r="S176" s="225">
        <v>0</v>
      </c>
      <c r="T176" s="226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227" t="s">
        <v>304</v>
      </c>
      <c r="AT176" s="227" t="s">
        <v>211</v>
      </c>
      <c r="AU176" s="227" t="s">
        <v>81</v>
      </c>
      <c r="AY176" s="20" t="s">
        <v>209</v>
      </c>
      <c r="BE176" s="228">
        <f>IF(N176="základní",J176,0)</f>
        <v>0</v>
      </c>
      <c r="BF176" s="228">
        <f>IF(N176="snížená",J176,0)</f>
        <v>0</v>
      </c>
      <c r="BG176" s="228">
        <f>IF(N176="zákl. přenesená",J176,0)</f>
        <v>0</v>
      </c>
      <c r="BH176" s="228">
        <f>IF(N176="sníž. přenesená",J176,0)</f>
        <v>0</v>
      </c>
      <c r="BI176" s="228">
        <f>IF(N176="nulová",J176,0)</f>
        <v>0</v>
      </c>
      <c r="BJ176" s="20" t="s">
        <v>79</v>
      </c>
      <c r="BK176" s="228">
        <f>ROUND(I176*H176,2)</f>
        <v>0</v>
      </c>
      <c r="BL176" s="20" t="s">
        <v>304</v>
      </c>
      <c r="BM176" s="227" t="s">
        <v>5433</v>
      </c>
    </row>
    <row r="177" s="2" customFormat="1" ht="21.75" customHeight="1">
      <c r="A177" s="41"/>
      <c r="B177" s="42"/>
      <c r="C177" s="216" t="s">
        <v>572</v>
      </c>
      <c r="D177" s="216" t="s">
        <v>211</v>
      </c>
      <c r="E177" s="217" t="s">
        <v>399</v>
      </c>
      <c r="F177" s="218" t="s">
        <v>5434</v>
      </c>
      <c r="G177" s="219" t="s">
        <v>5175</v>
      </c>
      <c r="H177" s="220">
        <v>3</v>
      </c>
      <c r="I177" s="221"/>
      <c r="J177" s="222">
        <f>ROUND(I177*H177,2)</f>
        <v>0</v>
      </c>
      <c r="K177" s="218" t="s">
        <v>19</v>
      </c>
      <c r="L177" s="47"/>
      <c r="M177" s="223" t="s">
        <v>19</v>
      </c>
      <c r="N177" s="224" t="s">
        <v>42</v>
      </c>
      <c r="O177" s="87"/>
      <c r="P177" s="225">
        <f>O177*H177</f>
        <v>0</v>
      </c>
      <c r="Q177" s="225">
        <v>0</v>
      </c>
      <c r="R177" s="225">
        <f>Q177*H177</f>
        <v>0</v>
      </c>
      <c r="S177" s="225">
        <v>0</v>
      </c>
      <c r="T177" s="226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27" t="s">
        <v>304</v>
      </c>
      <c r="AT177" s="227" t="s">
        <v>211</v>
      </c>
      <c r="AU177" s="227" t="s">
        <v>81</v>
      </c>
      <c r="AY177" s="20" t="s">
        <v>209</v>
      </c>
      <c r="BE177" s="228">
        <f>IF(N177="základní",J177,0)</f>
        <v>0</v>
      </c>
      <c r="BF177" s="228">
        <f>IF(N177="snížená",J177,0)</f>
        <v>0</v>
      </c>
      <c r="BG177" s="228">
        <f>IF(N177="zákl. přenesená",J177,0)</f>
        <v>0</v>
      </c>
      <c r="BH177" s="228">
        <f>IF(N177="sníž. přenesená",J177,0)</f>
        <v>0</v>
      </c>
      <c r="BI177" s="228">
        <f>IF(N177="nulová",J177,0)</f>
        <v>0</v>
      </c>
      <c r="BJ177" s="20" t="s">
        <v>79</v>
      </c>
      <c r="BK177" s="228">
        <f>ROUND(I177*H177,2)</f>
        <v>0</v>
      </c>
      <c r="BL177" s="20" t="s">
        <v>304</v>
      </c>
      <c r="BM177" s="227" t="s">
        <v>5435</v>
      </c>
    </row>
    <row r="178" s="2" customFormat="1" ht="16.5" customHeight="1">
      <c r="A178" s="41"/>
      <c r="B178" s="42"/>
      <c r="C178" s="216" t="s">
        <v>577</v>
      </c>
      <c r="D178" s="216" t="s">
        <v>211</v>
      </c>
      <c r="E178" s="217" t="s">
        <v>405</v>
      </c>
      <c r="F178" s="218" t="s">
        <v>5436</v>
      </c>
      <c r="G178" s="219" t="s">
        <v>5175</v>
      </c>
      <c r="H178" s="220">
        <v>4</v>
      </c>
      <c r="I178" s="221"/>
      <c r="J178" s="222">
        <f>ROUND(I178*H178,2)</f>
        <v>0</v>
      </c>
      <c r="K178" s="218" t="s">
        <v>19</v>
      </c>
      <c r="L178" s="47"/>
      <c r="M178" s="223" t="s">
        <v>19</v>
      </c>
      <c r="N178" s="224" t="s">
        <v>42</v>
      </c>
      <c r="O178" s="87"/>
      <c r="P178" s="225">
        <f>O178*H178</f>
        <v>0</v>
      </c>
      <c r="Q178" s="225">
        <v>0</v>
      </c>
      <c r="R178" s="225">
        <f>Q178*H178</f>
        <v>0</v>
      </c>
      <c r="S178" s="225">
        <v>0</v>
      </c>
      <c r="T178" s="226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7" t="s">
        <v>304</v>
      </c>
      <c r="AT178" s="227" t="s">
        <v>211</v>
      </c>
      <c r="AU178" s="227" t="s">
        <v>81</v>
      </c>
      <c r="AY178" s="20" t="s">
        <v>209</v>
      </c>
      <c r="BE178" s="228">
        <f>IF(N178="základní",J178,0)</f>
        <v>0</v>
      </c>
      <c r="BF178" s="228">
        <f>IF(N178="snížená",J178,0)</f>
        <v>0</v>
      </c>
      <c r="BG178" s="228">
        <f>IF(N178="zákl. přenesená",J178,0)</f>
        <v>0</v>
      </c>
      <c r="BH178" s="228">
        <f>IF(N178="sníž. přenesená",J178,0)</f>
        <v>0</v>
      </c>
      <c r="BI178" s="228">
        <f>IF(N178="nulová",J178,0)</f>
        <v>0</v>
      </c>
      <c r="BJ178" s="20" t="s">
        <v>79</v>
      </c>
      <c r="BK178" s="228">
        <f>ROUND(I178*H178,2)</f>
        <v>0</v>
      </c>
      <c r="BL178" s="20" t="s">
        <v>304</v>
      </c>
      <c r="BM178" s="227" t="s">
        <v>5437</v>
      </c>
    </row>
    <row r="179" s="2" customFormat="1" ht="16.5" customHeight="1">
      <c r="A179" s="41"/>
      <c r="B179" s="42"/>
      <c r="C179" s="216" t="s">
        <v>582</v>
      </c>
      <c r="D179" s="216" t="s">
        <v>211</v>
      </c>
      <c r="E179" s="217" t="s">
        <v>411</v>
      </c>
      <c r="F179" s="218" t="s">
        <v>5438</v>
      </c>
      <c r="G179" s="219" t="s">
        <v>5175</v>
      </c>
      <c r="H179" s="220">
        <v>2</v>
      </c>
      <c r="I179" s="221"/>
      <c r="J179" s="222">
        <f>ROUND(I179*H179,2)</f>
        <v>0</v>
      </c>
      <c r="K179" s="218" t="s">
        <v>19</v>
      </c>
      <c r="L179" s="47"/>
      <c r="M179" s="223" t="s">
        <v>19</v>
      </c>
      <c r="N179" s="224" t="s">
        <v>42</v>
      </c>
      <c r="O179" s="87"/>
      <c r="P179" s="225">
        <f>O179*H179</f>
        <v>0</v>
      </c>
      <c r="Q179" s="225">
        <v>0</v>
      </c>
      <c r="R179" s="225">
        <f>Q179*H179</f>
        <v>0</v>
      </c>
      <c r="S179" s="225">
        <v>0</v>
      </c>
      <c r="T179" s="226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27" t="s">
        <v>304</v>
      </c>
      <c r="AT179" s="227" t="s">
        <v>211</v>
      </c>
      <c r="AU179" s="227" t="s">
        <v>81</v>
      </c>
      <c r="AY179" s="20" t="s">
        <v>209</v>
      </c>
      <c r="BE179" s="228">
        <f>IF(N179="základní",J179,0)</f>
        <v>0</v>
      </c>
      <c r="BF179" s="228">
        <f>IF(N179="snížená",J179,0)</f>
        <v>0</v>
      </c>
      <c r="BG179" s="228">
        <f>IF(N179="zákl. přenesená",J179,0)</f>
        <v>0</v>
      </c>
      <c r="BH179" s="228">
        <f>IF(N179="sníž. přenesená",J179,0)</f>
        <v>0</v>
      </c>
      <c r="BI179" s="228">
        <f>IF(N179="nulová",J179,0)</f>
        <v>0</v>
      </c>
      <c r="BJ179" s="20" t="s">
        <v>79</v>
      </c>
      <c r="BK179" s="228">
        <f>ROUND(I179*H179,2)</f>
        <v>0</v>
      </c>
      <c r="BL179" s="20" t="s">
        <v>304</v>
      </c>
      <c r="BM179" s="227" t="s">
        <v>5439</v>
      </c>
    </row>
    <row r="180" s="2" customFormat="1" ht="16.5" customHeight="1">
      <c r="A180" s="41"/>
      <c r="B180" s="42"/>
      <c r="C180" s="216" t="s">
        <v>587</v>
      </c>
      <c r="D180" s="216" t="s">
        <v>211</v>
      </c>
      <c r="E180" s="217" t="s">
        <v>417</v>
      </c>
      <c r="F180" s="218" t="s">
        <v>5440</v>
      </c>
      <c r="G180" s="219" t="s">
        <v>5175</v>
      </c>
      <c r="H180" s="220">
        <v>1</v>
      </c>
      <c r="I180" s="221"/>
      <c r="J180" s="222">
        <f>ROUND(I180*H180,2)</f>
        <v>0</v>
      </c>
      <c r="K180" s="218" t="s">
        <v>19</v>
      </c>
      <c r="L180" s="47"/>
      <c r="M180" s="223" t="s">
        <v>19</v>
      </c>
      <c r="N180" s="224" t="s">
        <v>42</v>
      </c>
      <c r="O180" s="87"/>
      <c r="P180" s="225">
        <f>O180*H180</f>
        <v>0</v>
      </c>
      <c r="Q180" s="225">
        <v>0</v>
      </c>
      <c r="R180" s="225">
        <f>Q180*H180</f>
        <v>0</v>
      </c>
      <c r="S180" s="225">
        <v>0</v>
      </c>
      <c r="T180" s="226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7" t="s">
        <v>304</v>
      </c>
      <c r="AT180" s="227" t="s">
        <v>211</v>
      </c>
      <c r="AU180" s="227" t="s">
        <v>81</v>
      </c>
      <c r="AY180" s="20" t="s">
        <v>209</v>
      </c>
      <c r="BE180" s="228">
        <f>IF(N180="základní",J180,0)</f>
        <v>0</v>
      </c>
      <c r="BF180" s="228">
        <f>IF(N180="snížená",J180,0)</f>
        <v>0</v>
      </c>
      <c r="BG180" s="228">
        <f>IF(N180="zákl. přenesená",J180,0)</f>
        <v>0</v>
      </c>
      <c r="BH180" s="228">
        <f>IF(N180="sníž. přenesená",J180,0)</f>
        <v>0</v>
      </c>
      <c r="BI180" s="228">
        <f>IF(N180="nulová",J180,0)</f>
        <v>0</v>
      </c>
      <c r="BJ180" s="20" t="s">
        <v>79</v>
      </c>
      <c r="BK180" s="228">
        <f>ROUND(I180*H180,2)</f>
        <v>0</v>
      </c>
      <c r="BL180" s="20" t="s">
        <v>304</v>
      </c>
      <c r="BM180" s="227" t="s">
        <v>5441</v>
      </c>
    </row>
    <row r="181" s="2" customFormat="1" ht="16.5" customHeight="1">
      <c r="A181" s="41"/>
      <c r="B181" s="42"/>
      <c r="C181" s="216" t="s">
        <v>592</v>
      </c>
      <c r="D181" s="216" t="s">
        <v>211</v>
      </c>
      <c r="E181" s="217" t="s">
        <v>427</v>
      </c>
      <c r="F181" s="218" t="s">
        <v>5442</v>
      </c>
      <c r="G181" s="219" t="s">
        <v>5175</v>
      </c>
      <c r="H181" s="220">
        <v>4</v>
      </c>
      <c r="I181" s="221"/>
      <c r="J181" s="222">
        <f>ROUND(I181*H181,2)</f>
        <v>0</v>
      </c>
      <c r="K181" s="218" t="s">
        <v>19</v>
      </c>
      <c r="L181" s="47"/>
      <c r="M181" s="223" t="s">
        <v>19</v>
      </c>
      <c r="N181" s="224" t="s">
        <v>42</v>
      </c>
      <c r="O181" s="87"/>
      <c r="P181" s="225">
        <f>O181*H181</f>
        <v>0</v>
      </c>
      <c r="Q181" s="225">
        <v>0</v>
      </c>
      <c r="R181" s="225">
        <f>Q181*H181</f>
        <v>0</v>
      </c>
      <c r="S181" s="225">
        <v>0</v>
      </c>
      <c r="T181" s="226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7" t="s">
        <v>304</v>
      </c>
      <c r="AT181" s="227" t="s">
        <v>211</v>
      </c>
      <c r="AU181" s="227" t="s">
        <v>81</v>
      </c>
      <c r="AY181" s="20" t="s">
        <v>209</v>
      </c>
      <c r="BE181" s="228">
        <f>IF(N181="základní",J181,0)</f>
        <v>0</v>
      </c>
      <c r="BF181" s="228">
        <f>IF(N181="snížená",J181,0)</f>
        <v>0</v>
      </c>
      <c r="BG181" s="228">
        <f>IF(N181="zákl. přenesená",J181,0)</f>
        <v>0</v>
      </c>
      <c r="BH181" s="228">
        <f>IF(N181="sníž. přenesená",J181,0)</f>
        <v>0</v>
      </c>
      <c r="BI181" s="228">
        <f>IF(N181="nulová",J181,0)</f>
        <v>0</v>
      </c>
      <c r="BJ181" s="20" t="s">
        <v>79</v>
      </c>
      <c r="BK181" s="228">
        <f>ROUND(I181*H181,2)</f>
        <v>0</v>
      </c>
      <c r="BL181" s="20" t="s">
        <v>304</v>
      </c>
      <c r="BM181" s="227" t="s">
        <v>5443</v>
      </c>
    </row>
    <row r="182" s="2" customFormat="1" ht="16.5" customHeight="1">
      <c r="A182" s="41"/>
      <c r="B182" s="42"/>
      <c r="C182" s="216" t="s">
        <v>597</v>
      </c>
      <c r="D182" s="216" t="s">
        <v>211</v>
      </c>
      <c r="E182" s="217" t="s">
        <v>435</v>
      </c>
      <c r="F182" s="218" t="s">
        <v>5444</v>
      </c>
      <c r="G182" s="219" t="s">
        <v>5175</v>
      </c>
      <c r="H182" s="220">
        <v>6</v>
      </c>
      <c r="I182" s="221"/>
      <c r="J182" s="222">
        <f>ROUND(I182*H182,2)</f>
        <v>0</v>
      </c>
      <c r="K182" s="218" t="s">
        <v>19</v>
      </c>
      <c r="L182" s="47"/>
      <c r="M182" s="223" t="s">
        <v>19</v>
      </c>
      <c r="N182" s="224" t="s">
        <v>42</v>
      </c>
      <c r="O182" s="87"/>
      <c r="P182" s="225">
        <f>O182*H182</f>
        <v>0</v>
      </c>
      <c r="Q182" s="225">
        <v>0</v>
      </c>
      <c r="R182" s="225">
        <f>Q182*H182</f>
        <v>0</v>
      </c>
      <c r="S182" s="225">
        <v>0</v>
      </c>
      <c r="T182" s="226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227" t="s">
        <v>304</v>
      </c>
      <c r="AT182" s="227" t="s">
        <v>211</v>
      </c>
      <c r="AU182" s="227" t="s">
        <v>81</v>
      </c>
      <c r="AY182" s="20" t="s">
        <v>209</v>
      </c>
      <c r="BE182" s="228">
        <f>IF(N182="základní",J182,0)</f>
        <v>0</v>
      </c>
      <c r="BF182" s="228">
        <f>IF(N182="snížená",J182,0)</f>
        <v>0</v>
      </c>
      <c r="BG182" s="228">
        <f>IF(N182="zákl. přenesená",J182,0)</f>
        <v>0</v>
      </c>
      <c r="BH182" s="228">
        <f>IF(N182="sníž. přenesená",J182,0)</f>
        <v>0</v>
      </c>
      <c r="BI182" s="228">
        <f>IF(N182="nulová",J182,0)</f>
        <v>0</v>
      </c>
      <c r="BJ182" s="20" t="s">
        <v>79</v>
      </c>
      <c r="BK182" s="228">
        <f>ROUND(I182*H182,2)</f>
        <v>0</v>
      </c>
      <c r="BL182" s="20" t="s">
        <v>304</v>
      </c>
      <c r="BM182" s="227" t="s">
        <v>5445</v>
      </c>
    </row>
    <row r="183" s="2" customFormat="1" ht="16.5" customHeight="1">
      <c r="A183" s="41"/>
      <c r="B183" s="42"/>
      <c r="C183" s="216" t="s">
        <v>623</v>
      </c>
      <c r="D183" s="216" t="s">
        <v>211</v>
      </c>
      <c r="E183" s="217" t="s">
        <v>441</v>
      </c>
      <c r="F183" s="218" t="s">
        <v>5446</v>
      </c>
      <c r="G183" s="219" t="s">
        <v>731</v>
      </c>
      <c r="H183" s="220">
        <v>1</v>
      </c>
      <c r="I183" s="221"/>
      <c r="J183" s="222">
        <f>ROUND(I183*H183,2)</f>
        <v>0</v>
      </c>
      <c r="K183" s="218" t="s">
        <v>19</v>
      </c>
      <c r="L183" s="47"/>
      <c r="M183" s="223" t="s">
        <v>19</v>
      </c>
      <c r="N183" s="224" t="s">
        <v>42</v>
      </c>
      <c r="O183" s="87"/>
      <c r="P183" s="225">
        <f>O183*H183</f>
        <v>0</v>
      </c>
      <c r="Q183" s="225">
        <v>0</v>
      </c>
      <c r="R183" s="225">
        <f>Q183*H183</f>
        <v>0</v>
      </c>
      <c r="S183" s="225">
        <v>0</v>
      </c>
      <c r="T183" s="226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7" t="s">
        <v>304</v>
      </c>
      <c r="AT183" s="227" t="s">
        <v>211</v>
      </c>
      <c r="AU183" s="227" t="s">
        <v>81</v>
      </c>
      <c r="AY183" s="20" t="s">
        <v>209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20" t="s">
        <v>79</v>
      </c>
      <c r="BK183" s="228">
        <f>ROUND(I183*H183,2)</f>
        <v>0</v>
      </c>
      <c r="BL183" s="20" t="s">
        <v>304</v>
      </c>
      <c r="BM183" s="227" t="s">
        <v>5447</v>
      </c>
    </row>
    <row r="184" s="14" customFormat="1">
      <c r="A184" s="14"/>
      <c r="B184" s="245"/>
      <c r="C184" s="246"/>
      <c r="D184" s="236" t="s">
        <v>220</v>
      </c>
      <c r="E184" s="247" t="s">
        <v>19</v>
      </c>
      <c r="F184" s="248" t="s">
        <v>79</v>
      </c>
      <c r="G184" s="246"/>
      <c r="H184" s="249">
        <v>1</v>
      </c>
      <c r="I184" s="250"/>
      <c r="J184" s="246"/>
      <c r="K184" s="246"/>
      <c r="L184" s="251"/>
      <c r="M184" s="252"/>
      <c r="N184" s="253"/>
      <c r="O184" s="253"/>
      <c r="P184" s="253"/>
      <c r="Q184" s="253"/>
      <c r="R184" s="253"/>
      <c r="S184" s="253"/>
      <c r="T184" s="25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5" t="s">
        <v>220</v>
      </c>
      <c r="AU184" s="255" t="s">
        <v>81</v>
      </c>
      <c r="AV184" s="14" t="s">
        <v>81</v>
      </c>
      <c r="AW184" s="14" t="s">
        <v>32</v>
      </c>
      <c r="AX184" s="14" t="s">
        <v>79</v>
      </c>
      <c r="AY184" s="255" t="s">
        <v>209</v>
      </c>
    </row>
    <row r="185" s="13" customFormat="1">
      <c r="A185" s="13"/>
      <c r="B185" s="234"/>
      <c r="C185" s="235"/>
      <c r="D185" s="236" t="s">
        <v>220</v>
      </c>
      <c r="E185" s="237" t="s">
        <v>19</v>
      </c>
      <c r="F185" s="238" t="s">
        <v>5302</v>
      </c>
      <c r="G185" s="235"/>
      <c r="H185" s="237" t="s">
        <v>19</v>
      </c>
      <c r="I185" s="239"/>
      <c r="J185" s="235"/>
      <c r="K185" s="235"/>
      <c r="L185" s="240"/>
      <c r="M185" s="241"/>
      <c r="N185" s="242"/>
      <c r="O185" s="242"/>
      <c r="P185" s="242"/>
      <c r="Q185" s="242"/>
      <c r="R185" s="242"/>
      <c r="S185" s="242"/>
      <c r="T185" s="24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4" t="s">
        <v>220</v>
      </c>
      <c r="AU185" s="244" t="s">
        <v>81</v>
      </c>
      <c r="AV185" s="13" t="s">
        <v>79</v>
      </c>
      <c r="AW185" s="13" t="s">
        <v>32</v>
      </c>
      <c r="AX185" s="13" t="s">
        <v>71</v>
      </c>
      <c r="AY185" s="244" t="s">
        <v>209</v>
      </c>
    </row>
    <row r="186" s="13" customFormat="1">
      <c r="A186" s="13"/>
      <c r="B186" s="234"/>
      <c r="C186" s="235"/>
      <c r="D186" s="236" t="s">
        <v>220</v>
      </c>
      <c r="E186" s="237" t="s">
        <v>19</v>
      </c>
      <c r="F186" s="238" t="s">
        <v>5448</v>
      </c>
      <c r="G186" s="235"/>
      <c r="H186" s="237" t="s">
        <v>19</v>
      </c>
      <c r="I186" s="239"/>
      <c r="J186" s="235"/>
      <c r="K186" s="235"/>
      <c r="L186" s="240"/>
      <c r="M186" s="241"/>
      <c r="N186" s="242"/>
      <c r="O186" s="242"/>
      <c r="P186" s="242"/>
      <c r="Q186" s="242"/>
      <c r="R186" s="242"/>
      <c r="S186" s="242"/>
      <c r="T186" s="24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4" t="s">
        <v>220</v>
      </c>
      <c r="AU186" s="244" t="s">
        <v>81</v>
      </c>
      <c r="AV186" s="13" t="s">
        <v>79</v>
      </c>
      <c r="AW186" s="13" t="s">
        <v>32</v>
      </c>
      <c r="AX186" s="13" t="s">
        <v>71</v>
      </c>
      <c r="AY186" s="244" t="s">
        <v>209</v>
      </c>
    </row>
    <row r="187" s="13" customFormat="1">
      <c r="A187" s="13"/>
      <c r="B187" s="234"/>
      <c r="C187" s="235"/>
      <c r="D187" s="236" t="s">
        <v>220</v>
      </c>
      <c r="E187" s="237" t="s">
        <v>19</v>
      </c>
      <c r="F187" s="238" t="s">
        <v>5449</v>
      </c>
      <c r="G187" s="235"/>
      <c r="H187" s="237" t="s">
        <v>19</v>
      </c>
      <c r="I187" s="239"/>
      <c r="J187" s="235"/>
      <c r="K187" s="235"/>
      <c r="L187" s="240"/>
      <c r="M187" s="241"/>
      <c r="N187" s="242"/>
      <c r="O187" s="242"/>
      <c r="P187" s="242"/>
      <c r="Q187" s="242"/>
      <c r="R187" s="242"/>
      <c r="S187" s="242"/>
      <c r="T187" s="24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4" t="s">
        <v>220</v>
      </c>
      <c r="AU187" s="244" t="s">
        <v>81</v>
      </c>
      <c r="AV187" s="13" t="s">
        <v>79</v>
      </c>
      <c r="AW187" s="13" t="s">
        <v>32</v>
      </c>
      <c r="AX187" s="13" t="s">
        <v>71</v>
      </c>
      <c r="AY187" s="244" t="s">
        <v>209</v>
      </c>
    </row>
    <row r="188" s="2" customFormat="1" ht="16.5" customHeight="1">
      <c r="A188" s="41"/>
      <c r="B188" s="42"/>
      <c r="C188" s="216" t="s">
        <v>632</v>
      </c>
      <c r="D188" s="216" t="s">
        <v>211</v>
      </c>
      <c r="E188" s="217" t="s">
        <v>448</v>
      </c>
      <c r="F188" s="218" t="s">
        <v>5300</v>
      </c>
      <c r="G188" s="219" t="s">
        <v>731</v>
      </c>
      <c r="H188" s="220">
        <v>1</v>
      </c>
      <c r="I188" s="221"/>
      <c r="J188" s="222">
        <f>ROUND(I188*H188,2)</f>
        <v>0</v>
      </c>
      <c r="K188" s="218" t="s">
        <v>19</v>
      </c>
      <c r="L188" s="47"/>
      <c r="M188" s="223" t="s">
        <v>19</v>
      </c>
      <c r="N188" s="224" t="s">
        <v>42</v>
      </c>
      <c r="O188" s="87"/>
      <c r="P188" s="225">
        <f>O188*H188</f>
        <v>0</v>
      </c>
      <c r="Q188" s="225">
        <v>0</v>
      </c>
      <c r="R188" s="225">
        <f>Q188*H188</f>
        <v>0</v>
      </c>
      <c r="S188" s="225">
        <v>0</v>
      </c>
      <c r="T188" s="226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7" t="s">
        <v>304</v>
      </c>
      <c r="AT188" s="227" t="s">
        <v>211</v>
      </c>
      <c r="AU188" s="227" t="s">
        <v>81</v>
      </c>
      <c r="AY188" s="20" t="s">
        <v>209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20" t="s">
        <v>79</v>
      </c>
      <c r="BK188" s="228">
        <f>ROUND(I188*H188,2)</f>
        <v>0</v>
      </c>
      <c r="BL188" s="20" t="s">
        <v>304</v>
      </c>
      <c r="BM188" s="227" t="s">
        <v>5450</v>
      </c>
    </row>
    <row r="189" s="14" customFormat="1">
      <c r="A189" s="14"/>
      <c r="B189" s="245"/>
      <c r="C189" s="246"/>
      <c r="D189" s="236" t="s">
        <v>220</v>
      </c>
      <c r="E189" s="247" t="s">
        <v>19</v>
      </c>
      <c r="F189" s="248" t="s">
        <v>79</v>
      </c>
      <c r="G189" s="246"/>
      <c r="H189" s="249">
        <v>1</v>
      </c>
      <c r="I189" s="250"/>
      <c r="J189" s="246"/>
      <c r="K189" s="246"/>
      <c r="L189" s="251"/>
      <c r="M189" s="252"/>
      <c r="N189" s="253"/>
      <c r="O189" s="253"/>
      <c r="P189" s="253"/>
      <c r="Q189" s="253"/>
      <c r="R189" s="253"/>
      <c r="S189" s="253"/>
      <c r="T189" s="25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5" t="s">
        <v>220</v>
      </c>
      <c r="AU189" s="255" t="s">
        <v>81</v>
      </c>
      <c r="AV189" s="14" t="s">
        <v>81</v>
      </c>
      <c r="AW189" s="14" t="s">
        <v>32</v>
      </c>
      <c r="AX189" s="14" t="s">
        <v>79</v>
      </c>
      <c r="AY189" s="255" t="s">
        <v>209</v>
      </c>
    </row>
    <row r="190" s="13" customFormat="1">
      <c r="A190" s="13"/>
      <c r="B190" s="234"/>
      <c r="C190" s="235"/>
      <c r="D190" s="236" t="s">
        <v>220</v>
      </c>
      <c r="E190" s="237" t="s">
        <v>19</v>
      </c>
      <c r="F190" s="238" t="s">
        <v>5302</v>
      </c>
      <c r="G190" s="235"/>
      <c r="H190" s="237" t="s">
        <v>19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220</v>
      </c>
      <c r="AU190" s="244" t="s">
        <v>81</v>
      </c>
      <c r="AV190" s="13" t="s">
        <v>79</v>
      </c>
      <c r="AW190" s="13" t="s">
        <v>32</v>
      </c>
      <c r="AX190" s="13" t="s">
        <v>71</v>
      </c>
      <c r="AY190" s="244" t="s">
        <v>209</v>
      </c>
    </row>
    <row r="191" s="13" customFormat="1">
      <c r="A191" s="13"/>
      <c r="B191" s="234"/>
      <c r="C191" s="235"/>
      <c r="D191" s="236" t="s">
        <v>220</v>
      </c>
      <c r="E191" s="237" t="s">
        <v>19</v>
      </c>
      <c r="F191" s="238" t="s">
        <v>5451</v>
      </c>
      <c r="G191" s="235"/>
      <c r="H191" s="237" t="s">
        <v>19</v>
      </c>
      <c r="I191" s="239"/>
      <c r="J191" s="235"/>
      <c r="K191" s="235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220</v>
      </c>
      <c r="AU191" s="244" t="s">
        <v>81</v>
      </c>
      <c r="AV191" s="13" t="s">
        <v>79</v>
      </c>
      <c r="AW191" s="13" t="s">
        <v>32</v>
      </c>
      <c r="AX191" s="13" t="s">
        <v>71</v>
      </c>
      <c r="AY191" s="244" t="s">
        <v>209</v>
      </c>
    </row>
    <row r="192" s="13" customFormat="1">
      <c r="A192" s="13"/>
      <c r="B192" s="234"/>
      <c r="C192" s="235"/>
      <c r="D192" s="236" t="s">
        <v>220</v>
      </c>
      <c r="E192" s="237" t="s">
        <v>19</v>
      </c>
      <c r="F192" s="238" t="s">
        <v>5303</v>
      </c>
      <c r="G192" s="235"/>
      <c r="H192" s="237" t="s">
        <v>19</v>
      </c>
      <c r="I192" s="239"/>
      <c r="J192" s="235"/>
      <c r="K192" s="235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220</v>
      </c>
      <c r="AU192" s="244" t="s">
        <v>81</v>
      </c>
      <c r="AV192" s="13" t="s">
        <v>79</v>
      </c>
      <c r="AW192" s="13" t="s">
        <v>32</v>
      </c>
      <c r="AX192" s="13" t="s">
        <v>71</v>
      </c>
      <c r="AY192" s="244" t="s">
        <v>209</v>
      </c>
    </row>
    <row r="193" s="13" customFormat="1">
      <c r="A193" s="13"/>
      <c r="B193" s="234"/>
      <c r="C193" s="235"/>
      <c r="D193" s="236" t="s">
        <v>220</v>
      </c>
      <c r="E193" s="237" t="s">
        <v>19</v>
      </c>
      <c r="F193" s="238" t="s">
        <v>5304</v>
      </c>
      <c r="G193" s="235"/>
      <c r="H193" s="237" t="s">
        <v>19</v>
      </c>
      <c r="I193" s="239"/>
      <c r="J193" s="235"/>
      <c r="K193" s="235"/>
      <c r="L193" s="240"/>
      <c r="M193" s="241"/>
      <c r="N193" s="242"/>
      <c r="O193" s="242"/>
      <c r="P193" s="242"/>
      <c r="Q193" s="242"/>
      <c r="R193" s="242"/>
      <c r="S193" s="242"/>
      <c r="T193" s="24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4" t="s">
        <v>220</v>
      </c>
      <c r="AU193" s="244" t="s">
        <v>81</v>
      </c>
      <c r="AV193" s="13" t="s">
        <v>79</v>
      </c>
      <c r="AW193" s="13" t="s">
        <v>32</v>
      </c>
      <c r="AX193" s="13" t="s">
        <v>71</v>
      </c>
      <c r="AY193" s="244" t="s">
        <v>209</v>
      </c>
    </row>
    <row r="194" s="2" customFormat="1" ht="16.5" customHeight="1">
      <c r="A194" s="41"/>
      <c r="B194" s="42"/>
      <c r="C194" s="216" t="s">
        <v>638</v>
      </c>
      <c r="D194" s="216" t="s">
        <v>211</v>
      </c>
      <c r="E194" s="217" t="s">
        <v>453</v>
      </c>
      <c r="F194" s="218" t="s">
        <v>5307</v>
      </c>
      <c r="G194" s="219" t="s">
        <v>731</v>
      </c>
      <c r="H194" s="220">
        <v>1</v>
      </c>
      <c r="I194" s="221"/>
      <c r="J194" s="222">
        <f>ROUND(I194*H194,2)</f>
        <v>0</v>
      </c>
      <c r="K194" s="218" t="s">
        <v>19</v>
      </c>
      <c r="L194" s="47"/>
      <c r="M194" s="223" t="s">
        <v>19</v>
      </c>
      <c r="N194" s="224" t="s">
        <v>42</v>
      </c>
      <c r="O194" s="87"/>
      <c r="P194" s="225">
        <f>O194*H194</f>
        <v>0</v>
      </c>
      <c r="Q194" s="225">
        <v>0</v>
      </c>
      <c r="R194" s="225">
        <f>Q194*H194</f>
        <v>0</v>
      </c>
      <c r="S194" s="225">
        <v>0</v>
      </c>
      <c r="T194" s="226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7" t="s">
        <v>304</v>
      </c>
      <c r="AT194" s="227" t="s">
        <v>211</v>
      </c>
      <c r="AU194" s="227" t="s">
        <v>81</v>
      </c>
      <c r="AY194" s="20" t="s">
        <v>209</v>
      </c>
      <c r="BE194" s="228">
        <f>IF(N194="základní",J194,0)</f>
        <v>0</v>
      </c>
      <c r="BF194" s="228">
        <f>IF(N194="snížená",J194,0)</f>
        <v>0</v>
      </c>
      <c r="BG194" s="228">
        <f>IF(N194="zákl. přenesená",J194,0)</f>
        <v>0</v>
      </c>
      <c r="BH194" s="228">
        <f>IF(N194="sníž. přenesená",J194,0)</f>
        <v>0</v>
      </c>
      <c r="BI194" s="228">
        <f>IF(N194="nulová",J194,0)</f>
        <v>0</v>
      </c>
      <c r="BJ194" s="20" t="s">
        <v>79</v>
      </c>
      <c r="BK194" s="228">
        <f>ROUND(I194*H194,2)</f>
        <v>0</v>
      </c>
      <c r="BL194" s="20" t="s">
        <v>304</v>
      </c>
      <c r="BM194" s="227" t="s">
        <v>5452</v>
      </c>
    </row>
    <row r="195" s="14" customFormat="1">
      <c r="A195" s="14"/>
      <c r="B195" s="245"/>
      <c r="C195" s="246"/>
      <c r="D195" s="236" t="s">
        <v>220</v>
      </c>
      <c r="E195" s="247" t="s">
        <v>19</v>
      </c>
      <c r="F195" s="248" t="s">
        <v>79</v>
      </c>
      <c r="G195" s="246"/>
      <c r="H195" s="249">
        <v>1</v>
      </c>
      <c r="I195" s="250"/>
      <c r="J195" s="246"/>
      <c r="K195" s="246"/>
      <c r="L195" s="251"/>
      <c r="M195" s="252"/>
      <c r="N195" s="253"/>
      <c r="O195" s="253"/>
      <c r="P195" s="253"/>
      <c r="Q195" s="253"/>
      <c r="R195" s="253"/>
      <c r="S195" s="253"/>
      <c r="T195" s="25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5" t="s">
        <v>220</v>
      </c>
      <c r="AU195" s="255" t="s">
        <v>81</v>
      </c>
      <c r="AV195" s="14" t="s">
        <v>81</v>
      </c>
      <c r="AW195" s="14" t="s">
        <v>32</v>
      </c>
      <c r="AX195" s="14" t="s">
        <v>79</v>
      </c>
      <c r="AY195" s="255" t="s">
        <v>209</v>
      </c>
    </row>
    <row r="196" s="13" customFormat="1">
      <c r="A196" s="13"/>
      <c r="B196" s="234"/>
      <c r="C196" s="235"/>
      <c r="D196" s="236" t="s">
        <v>220</v>
      </c>
      <c r="E196" s="237" t="s">
        <v>19</v>
      </c>
      <c r="F196" s="238" t="s">
        <v>5302</v>
      </c>
      <c r="G196" s="235"/>
      <c r="H196" s="237" t="s">
        <v>19</v>
      </c>
      <c r="I196" s="239"/>
      <c r="J196" s="235"/>
      <c r="K196" s="235"/>
      <c r="L196" s="240"/>
      <c r="M196" s="241"/>
      <c r="N196" s="242"/>
      <c r="O196" s="242"/>
      <c r="P196" s="242"/>
      <c r="Q196" s="242"/>
      <c r="R196" s="242"/>
      <c r="S196" s="242"/>
      <c r="T196" s="24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4" t="s">
        <v>220</v>
      </c>
      <c r="AU196" s="244" t="s">
        <v>81</v>
      </c>
      <c r="AV196" s="13" t="s">
        <v>79</v>
      </c>
      <c r="AW196" s="13" t="s">
        <v>32</v>
      </c>
      <c r="AX196" s="13" t="s">
        <v>71</v>
      </c>
      <c r="AY196" s="244" t="s">
        <v>209</v>
      </c>
    </row>
    <row r="197" s="13" customFormat="1">
      <c r="A197" s="13"/>
      <c r="B197" s="234"/>
      <c r="C197" s="235"/>
      <c r="D197" s="236" t="s">
        <v>220</v>
      </c>
      <c r="E197" s="237" t="s">
        <v>19</v>
      </c>
      <c r="F197" s="238" t="s">
        <v>5309</v>
      </c>
      <c r="G197" s="235"/>
      <c r="H197" s="237" t="s">
        <v>19</v>
      </c>
      <c r="I197" s="239"/>
      <c r="J197" s="235"/>
      <c r="K197" s="235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220</v>
      </c>
      <c r="AU197" s="244" t="s">
        <v>81</v>
      </c>
      <c r="AV197" s="13" t="s">
        <v>79</v>
      </c>
      <c r="AW197" s="13" t="s">
        <v>32</v>
      </c>
      <c r="AX197" s="13" t="s">
        <v>71</v>
      </c>
      <c r="AY197" s="244" t="s">
        <v>209</v>
      </c>
    </row>
    <row r="198" s="13" customFormat="1">
      <c r="A198" s="13"/>
      <c r="B198" s="234"/>
      <c r="C198" s="235"/>
      <c r="D198" s="236" t="s">
        <v>220</v>
      </c>
      <c r="E198" s="237" t="s">
        <v>19</v>
      </c>
      <c r="F198" s="238" t="s">
        <v>5310</v>
      </c>
      <c r="G198" s="235"/>
      <c r="H198" s="237" t="s">
        <v>19</v>
      </c>
      <c r="I198" s="239"/>
      <c r="J198" s="235"/>
      <c r="K198" s="235"/>
      <c r="L198" s="240"/>
      <c r="M198" s="241"/>
      <c r="N198" s="242"/>
      <c r="O198" s="242"/>
      <c r="P198" s="242"/>
      <c r="Q198" s="242"/>
      <c r="R198" s="242"/>
      <c r="S198" s="242"/>
      <c r="T198" s="24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4" t="s">
        <v>220</v>
      </c>
      <c r="AU198" s="244" t="s">
        <v>81</v>
      </c>
      <c r="AV198" s="13" t="s">
        <v>79</v>
      </c>
      <c r="AW198" s="13" t="s">
        <v>32</v>
      </c>
      <c r="AX198" s="13" t="s">
        <v>71</v>
      </c>
      <c r="AY198" s="244" t="s">
        <v>209</v>
      </c>
    </row>
    <row r="199" s="13" customFormat="1">
      <c r="A199" s="13"/>
      <c r="B199" s="234"/>
      <c r="C199" s="235"/>
      <c r="D199" s="236" t="s">
        <v>220</v>
      </c>
      <c r="E199" s="237" t="s">
        <v>19</v>
      </c>
      <c r="F199" s="238" t="s">
        <v>5311</v>
      </c>
      <c r="G199" s="235"/>
      <c r="H199" s="237" t="s">
        <v>19</v>
      </c>
      <c r="I199" s="239"/>
      <c r="J199" s="235"/>
      <c r="K199" s="235"/>
      <c r="L199" s="240"/>
      <c r="M199" s="241"/>
      <c r="N199" s="242"/>
      <c r="O199" s="242"/>
      <c r="P199" s="242"/>
      <c r="Q199" s="242"/>
      <c r="R199" s="242"/>
      <c r="S199" s="242"/>
      <c r="T199" s="24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4" t="s">
        <v>220</v>
      </c>
      <c r="AU199" s="244" t="s">
        <v>81</v>
      </c>
      <c r="AV199" s="13" t="s">
        <v>79</v>
      </c>
      <c r="AW199" s="13" t="s">
        <v>32</v>
      </c>
      <c r="AX199" s="13" t="s">
        <v>71</v>
      </c>
      <c r="AY199" s="244" t="s">
        <v>209</v>
      </c>
    </row>
    <row r="200" s="2" customFormat="1" ht="16.5" customHeight="1">
      <c r="A200" s="41"/>
      <c r="B200" s="42"/>
      <c r="C200" s="216" t="s">
        <v>643</v>
      </c>
      <c r="D200" s="216" t="s">
        <v>211</v>
      </c>
      <c r="E200" s="217" t="s">
        <v>458</v>
      </c>
      <c r="F200" s="218" t="s">
        <v>5453</v>
      </c>
      <c r="G200" s="219" t="s">
        <v>731</v>
      </c>
      <c r="H200" s="220">
        <v>1</v>
      </c>
      <c r="I200" s="221"/>
      <c r="J200" s="222">
        <f>ROUND(I200*H200,2)</f>
        <v>0</v>
      </c>
      <c r="K200" s="218" t="s">
        <v>19</v>
      </c>
      <c r="L200" s="47"/>
      <c r="M200" s="223" t="s">
        <v>19</v>
      </c>
      <c r="N200" s="224" t="s">
        <v>42</v>
      </c>
      <c r="O200" s="87"/>
      <c r="P200" s="225">
        <f>O200*H200</f>
        <v>0</v>
      </c>
      <c r="Q200" s="225">
        <v>0</v>
      </c>
      <c r="R200" s="225">
        <f>Q200*H200</f>
        <v>0</v>
      </c>
      <c r="S200" s="225">
        <v>0</v>
      </c>
      <c r="T200" s="226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7" t="s">
        <v>304</v>
      </c>
      <c r="AT200" s="227" t="s">
        <v>211</v>
      </c>
      <c r="AU200" s="227" t="s">
        <v>81</v>
      </c>
      <c r="AY200" s="20" t="s">
        <v>209</v>
      </c>
      <c r="BE200" s="228">
        <f>IF(N200="základní",J200,0)</f>
        <v>0</v>
      </c>
      <c r="BF200" s="228">
        <f>IF(N200="snížená",J200,0)</f>
        <v>0</v>
      </c>
      <c r="BG200" s="228">
        <f>IF(N200="zákl. přenesená",J200,0)</f>
        <v>0</v>
      </c>
      <c r="BH200" s="228">
        <f>IF(N200="sníž. přenesená",J200,0)</f>
        <v>0</v>
      </c>
      <c r="BI200" s="228">
        <f>IF(N200="nulová",J200,0)</f>
        <v>0</v>
      </c>
      <c r="BJ200" s="20" t="s">
        <v>79</v>
      </c>
      <c r="BK200" s="228">
        <f>ROUND(I200*H200,2)</f>
        <v>0</v>
      </c>
      <c r="BL200" s="20" t="s">
        <v>304</v>
      </c>
      <c r="BM200" s="227" t="s">
        <v>5454</v>
      </c>
    </row>
    <row r="201" s="14" customFormat="1">
      <c r="A201" s="14"/>
      <c r="B201" s="245"/>
      <c r="C201" s="246"/>
      <c r="D201" s="236" t="s">
        <v>220</v>
      </c>
      <c r="E201" s="247" t="s">
        <v>19</v>
      </c>
      <c r="F201" s="248" t="s">
        <v>79</v>
      </c>
      <c r="G201" s="246"/>
      <c r="H201" s="249">
        <v>1</v>
      </c>
      <c r="I201" s="250"/>
      <c r="J201" s="246"/>
      <c r="K201" s="246"/>
      <c r="L201" s="251"/>
      <c r="M201" s="252"/>
      <c r="N201" s="253"/>
      <c r="O201" s="253"/>
      <c r="P201" s="253"/>
      <c r="Q201" s="253"/>
      <c r="R201" s="253"/>
      <c r="S201" s="253"/>
      <c r="T201" s="25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5" t="s">
        <v>220</v>
      </c>
      <c r="AU201" s="255" t="s">
        <v>81</v>
      </c>
      <c r="AV201" s="14" t="s">
        <v>81</v>
      </c>
      <c r="AW201" s="14" t="s">
        <v>32</v>
      </c>
      <c r="AX201" s="14" t="s">
        <v>79</v>
      </c>
      <c r="AY201" s="255" t="s">
        <v>209</v>
      </c>
    </row>
    <row r="202" s="13" customFormat="1">
      <c r="A202" s="13"/>
      <c r="B202" s="234"/>
      <c r="C202" s="235"/>
      <c r="D202" s="236" t="s">
        <v>220</v>
      </c>
      <c r="E202" s="237" t="s">
        <v>19</v>
      </c>
      <c r="F202" s="238" t="s">
        <v>5455</v>
      </c>
      <c r="G202" s="235"/>
      <c r="H202" s="237" t="s">
        <v>19</v>
      </c>
      <c r="I202" s="239"/>
      <c r="J202" s="235"/>
      <c r="K202" s="235"/>
      <c r="L202" s="240"/>
      <c r="M202" s="241"/>
      <c r="N202" s="242"/>
      <c r="O202" s="242"/>
      <c r="P202" s="242"/>
      <c r="Q202" s="242"/>
      <c r="R202" s="242"/>
      <c r="S202" s="242"/>
      <c r="T202" s="24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4" t="s">
        <v>220</v>
      </c>
      <c r="AU202" s="244" t="s">
        <v>81</v>
      </c>
      <c r="AV202" s="13" t="s">
        <v>79</v>
      </c>
      <c r="AW202" s="13" t="s">
        <v>32</v>
      </c>
      <c r="AX202" s="13" t="s">
        <v>71</v>
      </c>
      <c r="AY202" s="244" t="s">
        <v>209</v>
      </c>
    </row>
    <row r="203" s="2" customFormat="1" ht="16.5" customHeight="1">
      <c r="A203" s="41"/>
      <c r="B203" s="42"/>
      <c r="C203" s="216" t="s">
        <v>649</v>
      </c>
      <c r="D203" s="216" t="s">
        <v>211</v>
      </c>
      <c r="E203" s="217" t="s">
        <v>463</v>
      </c>
      <c r="F203" s="218" t="s">
        <v>5312</v>
      </c>
      <c r="G203" s="219" t="s">
        <v>731</v>
      </c>
      <c r="H203" s="220">
        <v>1</v>
      </c>
      <c r="I203" s="221"/>
      <c r="J203" s="222">
        <f>ROUND(I203*H203,2)</f>
        <v>0</v>
      </c>
      <c r="K203" s="218" t="s">
        <v>19</v>
      </c>
      <c r="L203" s="47"/>
      <c r="M203" s="223" t="s">
        <v>19</v>
      </c>
      <c r="N203" s="224" t="s">
        <v>42</v>
      </c>
      <c r="O203" s="87"/>
      <c r="P203" s="225">
        <f>O203*H203</f>
        <v>0</v>
      </c>
      <c r="Q203" s="225">
        <v>0</v>
      </c>
      <c r="R203" s="225">
        <f>Q203*H203</f>
        <v>0</v>
      </c>
      <c r="S203" s="225">
        <v>0</v>
      </c>
      <c r="T203" s="226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27" t="s">
        <v>304</v>
      </c>
      <c r="AT203" s="227" t="s">
        <v>211</v>
      </c>
      <c r="AU203" s="227" t="s">
        <v>81</v>
      </c>
      <c r="AY203" s="20" t="s">
        <v>209</v>
      </c>
      <c r="BE203" s="228">
        <f>IF(N203="základní",J203,0)</f>
        <v>0</v>
      </c>
      <c r="BF203" s="228">
        <f>IF(N203="snížená",J203,0)</f>
        <v>0</v>
      </c>
      <c r="BG203" s="228">
        <f>IF(N203="zákl. přenesená",J203,0)</f>
        <v>0</v>
      </c>
      <c r="BH203" s="228">
        <f>IF(N203="sníž. přenesená",J203,0)</f>
        <v>0</v>
      </c>
      <c r="BI203" s="228">
        <f>IF(N203="nulová",J203,0)</f>
        <v>0</v>
      </c>
      <c r="BJ203" s="20" t="s">
        <v>79</v>
      </c>
      <c r="BK203" s="228">
        <f>ROUND(I203*H203,2)</f>
        <v>0</v>
      </c>
      <c r="BL203" s="20" t="s">
        <v>304</v>
      </c>
      <c r="BM203" s="227" t="s">
        <v>5456</v>
      </c>
    </row>
    <row r="204" s="14" customFormat="1">
      <c r="A204" s="14"/>
      <c r="B204" s="245"/>
      <c r="C204" s="246"/>
      <c r="D204" s="236" t="s">
        <v>220</v>
      </c>
      <c r="E204" s="247" t="s">
        <v>19</v>
      </c>
      <c r="F204" s="248" t="s">
        <v>79</v>
      </c>
      <c r="G204" s="246"/>
      <c r="H204" s="249">
        <v>1</v>
      </c>
      <c r="I204" s="250"/>
      <c r="J204" s="246"/>
      <c r="K204" s="246"/>
      <c r="L204" s="251"/>
      <c r="M204" s="252"/>
      <c r="N204" s="253"/>
      <c r="O204" s="253"/>
      <c r="P204" s="253"/>
      <c r="Q204" s="253"/>
      <c r="R204" s="253"/>
      <c r="S204" s="253"/>
      <c r="T204" s="25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5" t="s">
        <v>220</v>
      </c>
      <c r="AU204" s="255" t="s">
        <v>81</v>
      </c>
      <c r="AV204" s="14" t="s">
        <v>81</v>
      </c>
      <c r="AW204" s="14" t="s">
        <v>32</v>
      </c>
      <c r="AX204" s="14" t="s">
        <v>79</v>
      </c>
      <c r="AY204" s="255" t="s">
        <v>209</v>
      </c>
    </row>
    <row r="205" s="13" customFormat="1">
      <c r="A205" s="13"/>
      <c r="B205" s="234"/>
      <c r="C205" s="235"/>
      <c r="D205" s="236" t="s">
        <v>220</v>
      </c>
      <c r="E205" s="237" t="s">
        <v>19</v>
      </c>
      <c r="F205" s="238" t="s">
        <v>5457</v>
      </c>
      <c r="G205" s="235"/>
      <c r="H205" s="237" t="s">
        <v>19</v>
      </c>
      <c r="I205" s="239"/>
      <c r="J205" s="235"/>
      <c r="K205" s="235"/>
      <c r="L205" s="240"/>
      <c r="M205" s="241"/>
      <c r="N205" s="242"/>
      <c r="O205" s="242"/>
      <c r="P205" s="242"/>
      <c r="Q205" s="242"/>
      <c r="R205" s="242"/>
      <c r="S205" s="242"/>
      <c r="T205" s="24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4" t="s">
        <v>220</v>
      </c>
      <c r="AU205" s="244" t="s">
        <v>81</v>
      </c>
      <c r="AV205" s="13" t="s">
        <v>79</v>
      </c>
      <c r="AW205" s="13" t="s">
        <v>32</v>
      </c>
      <c r="AX205" s="13" t="s">
        <v>71</v>
      </c>
      <c r="AY205" s="244" t="s">
        <v>209</v>
      </c>
    </row>
    <row r="206" s="2" customFormat="1" ht="16.5" customHeight="1">
      <c r="A206" s="41"/>
      <c r="B206" s="42"/>
      <c r="C206" s="216" t="s">
        <v>656</v>
      </c>
      <c r="D206" s="216" t="s">
        <v>211</v>
      </c>
      <c r="E206" s="217" t="s">
        <v>470</v>
      </c>
      <c r="F206" s="218" t="s">
        <v>5458</v>
      </c>
      <c r="G206" s="219" t="s">
        <v>731</v>
      </c>
      <c r="H206" s="220">
        <v>1</v>
      </c>
      <c r="I206" s="221"/>
      <c r="J206" s="222">
        <f>ROUND(I206*H206,2)</f>
        <v>0</v>
      </c>
      <c r="K206" s="218" t="s">
        <v>19</v>
      </c>
      <c r="L206" s="47"/>
      <c r="M206" s="223" t="s">
        <v>19</v>
      </c>
      <c r="N206" s="224" t="s">
        <v>42</v>
      </c>
      <c r="O206" s="87"/>
      <c r="P206" s="225">
        <f>O206*H206</f>
        <v>0</v>
      </c>
      <c r="Q206" s="225">
        <v>0</v>
      </c>
      <c r="R206" s="225">
        <f>Q206*H206</f>
        <v>0</v>
      </c>
      <c r="S206" s="225">
        <v>0</v>
      </c>
      <c r="T206" s="226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227" t="s">
        <v>304</v>
      </c>
      <c r="AT206" s="227" t="s">
        <v>211</v>
      </c>
      <c r="AU206" s="227" t="s">
        <v>81</v>
      </c>
      <c r="AY206" s="20" t="s">
        <v>209</v>
      </c>
      <c r="BE206" s="228">
        <f>IF(N206="základní",J206,0)</f>
        <v>0</v>
      </c>
      <c r="BF206" s="228">
        <f>IF(N206="snížená",J206,0)</f>
        <v>0</v>
      </c>
      <c r="BG206" s="228">
        <f>IF(N206="zákl. přenesená",J206,0)</f>
        <v>0</v>
      </c>
      <c r="BH206" s="228">
        <f>IF(N206="sníž. přenesená",J206,0)</f>
        <v>0</v>
      </c>
      <c r="BI206" s="228">
        <f>IF(N206="nulová",J206,0)</f>
        <v>0</v>
      </c>
      <c r="BJ206" s="20" t="s">
        <v>79</v>
      </c>
      <c r="BK206" s="228">
        <f>ROUND(I206*H206,2)</f>
        <v>0</v>
      </c>
      <c r="BL206" s="20" t="s">
        <v>304</v>
      </c>
      <c r="BM206" s="227" t="s">
        <v>5459</v>
      </c>
    </row>
    <row r="207" s="14" customFormat="1">
      <c r="A207" s="14"/>
      <c r="B207" s="245"/>
      <c r="C207" s="246"/>
      <c r="D207" s="236" t="s">
        <v>220</v>
      </c>
      <c r="E207" s="247" t="s">
        <v>19</v>
      </c>
      <c r="F207" s="248" t="s">
        <v>79</v>
      </c>
      <c r="G207" s="246"/>
      <c r="H207" s="249">
        <v>1</v>
      </c>
      <c r="I207" s="250"/>
      <c r="J207" s="246"/>
      <c r="K207" s="246"/>
      <c r="L207" s="251"/>
      <c r="M207" s="252"/>
      <c r="N207" s="253"/>
      <c r="O207" s="253"/>
      <c r="P207" s="253"/>
      <c r="Q207" s="253"/>
      <c r="R207" s="253"/>
      <c r="S207" s="253"/>
      <c r="T207" s="25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5" t="s">
        <v>220</v>
      </c>
      <c r="AU207" s="255" t="s">
        <v>81</v>
      </c>
      <c r="AV207" s="14" t="s">
        <v>81</v>
      </c>
      <c r="AW207" s="14" t="s">
        <v>32</v>
      </c>
      <c r="AX207" s="14" t="s">
        <v>79</v>
      </c>
      <c r="AY207" s="255" t="s">
        <v>209</v>
      </c>
    </row>
    <row r="208" s="13" customFormat="1">
      <c r="A208" s="13"/>
      <c r="B208" s="234"/>
      <c r="C208" s="235"/>
      <c r="D208" s="236" t="s">
        <v>220</v>
      </c>
      <c r="E208" s="237" t="s">
        <v>19</v>
      </c>
      <c r="F208" s="238" t="s">
        <v>5460</v>
      </c>
      <c r="G208" s="235"/>
      <c r="H208" s="237" t="s">
        <v>19</v>
      </c>
      <c r="I208" s="239"/>
      <c r="J208" s="235"/>
      <c r="K208" s="235"/>
      <c r="L208" s="240"/>
      <c r="M208" s="241"/>
      <c r="N208" s="242"/>
      <c r="O208" s="242"/>
      <c r="P208" s="242"/>
      <c r="Q208" s="242"/>
      <c r="R208" s="242"/>
      <c r="S208" s="242"/>
      <c r="T208" s="24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4" t="s">
        <v>220</v>
      </c>
      <c r="AU208" s="244" t="s">
        <v>81</v>
      </c>
      <c r="AV208" s="13" t="s">
        <v>79</v>
      </c>
      <c r="AW208" s="13" t="s">
        <v>32</v>
      </c>
      <c r="AX208" s="13" t="s">
        <v>71</v>
      </c>
      <c r="AY208" s="244" t="s">
        <v>209</v>
      </c>
    </row>
    <row r="209" s="2" customFormat="1" ht="16.5" customHeight="1">
      <c r="A209" s="41"/>
      <c r="B209" s="42"/>
      <c r="C209" s="216" t="s">
        <v>663</v>
      </c>
      <c r="D209" s="216" t="s">
        <v>211</v>
      </c>
      <c r="E209" s="217" t="s">
        <v>475</v>
      </c>
      <c r="F209" s="218" t="s">
        <v>5461</v>
      </c>
      <c r="G209" s="219" t="s">
        <v>731</v>
      </c>
      <c r="H209" s="220">
        <v>1</v>
      </c>
      <c r="I209" s="221"/>
      <c r="J209" s="222">
        <f>ROUND(I209*H209,2)</f>
        <v>0</v>
      </c>
      <c r="K209" s="218" t="s">
        <v>19</v>
      </c>
      <c r="L209" s="47"/>
      <c r="M209" s="223" t="s">
        <v>19</v>
      </c>
      <c r="N209" s="224" t="s">
        <v>42</v>
      </c>
      <c r="O209" s="87"/>
      <c r="P209" s="225">
        <f>O209*H209</f>
        <v>0</v>
      </c>
      <c r="Q209" s="225">
        <v>0</v>
      </c>
      <c r="R209" s="225">
        <f>Q209*H209</f>
        <v>0</v>
      </c>
      <c r="S209" s="225">
        <v>0</v>
      </c>
      <c r="T209" s="226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27" t="s">
        <v>304</v>
      </c>
      <c r="AT209" s="227" t="s">
        <v>211</v>
      </c>
      <c r="AU209" s="227" t="s">
        <v>81</v>
      </c>
      <c r="AY209" s="20" t="s">
        <v>209</v>
      </c>
      <c r="BE209" s="228">
        <f>IF(N209="základní",J209,0)</f>
        <v>0</v>
      </c>
      <c r="BF209" s="228">
        <f>IF(N209="snížená",J209,0)</f>
        <v>0</v>
      </c>
      <c r="BG209" s="228">
        <f>IF(N209="zákl. přenesená",J209,0)</f>
        <v>0</v>
      </c>
      <c r="BH209" s="228">
        <f>IF(N209="sníž. přenesená",J209,0)</f>
        <v>0</v>
      </c>
      <c r="BI209" s="228">
        <f>IF(N209="nulová",J209,0)</f>
        <v>0</v>
      </c>
      <c r="BJ209" s="20" t="s">
        <v>79</v>
      </c>
      <c r="BK209" s="228">
        <f>ROUND(I209*H209,2)</f>
        <v>0</v>
      </c>
      <c r="BL209" s="20" t="s">
        <v>304</v>
      </c>
      <c r="BM209" s="227" t="s">
        <v>5462</v>
      </c>
    </row>
    <row r="210" s="14" customFormat="1">
      <c r="A210" s="14"/>
      <c r="B210" s="245"/>
      <c r="C210" s="246"/>
      <c r="D210" s="236" t="s">
        <v>220</v>
      </c>
      <c r="E210" s="247" t="s">
        <v>19</v>
      </c>
      <c r="F210" s="248" t="s">
        <v>79</v>
      </c>
      <c r="G210" s="246"/>
      <c r="H210" s="249">
        <v>1</v>
      </c>
      <c r="I210" s="250"/>
      <c r="J210" s="246"/>
      <c r="K210" s="246"/>
      <c r="L210" s="251"/>
      <c r="M210" s="252"/>
      <c r="N210" s="253"/>
      <c r="O210" s="253"/>
      <c r="P210" s="253"/>
      <c r="Q210" s="253"/>
      <c r="R210" s="253"/>
      <c r="S210" s="253"/>
      <c r="T210" s="25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5" t="s">
        <v>220</v>
      </c>
      <c r="AU210" s="255" t="s">
        <v>81</v>
      </c>
      <c r="AV210" s="14" t="s">
        <v>81</v>
      </c>
      <c r="AW210" s="14" t="s">
        <v>32</v>
      </c>
      <c r="AX210" s="14" t="s">
        <v>79</v>
      </c>
      <c r="AY210" s="255" t="s">
        <v>209</v>
      </c>
    </row>
    <row r="211" s="13" customFormat="1">
      <c r="A211" s="13"/>
      <c r="B211" s="234"/>
      <c r="C211" s="235"/>
      <c r="D211" s="236" t="s">
        <v>220</v>
      </c>
      <c r="E211" s="237" t="s">
        <v>19</v>
      </c>
      <c r="F211" s="238" t="s">
        <v>5463</v>
      </c>
      <c r="G211" s="235"/>
      <c r="H211" s="237" t="s">
        <v>19</v>
      </c>
      <c r="I211" s="239"/>
      <c r="J211" s="235"/>
      <c r="K211" s="235"/>
      <c r="L211" s="240"/>
      <c r="M211" s="241"/>
      <c r="N211" s="242"/>
      <c r="O211" s="242"/>
      <c r="P211" s="242"/>
      <c r="Q211" s="242"/>
      <c r="R211" s="242"/>
      <c r="S211" s="242"/>
      <c r="T211" s="24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4" t="s">
        <v>220</v>
      </c>
      <c r="AU211" s="244" t="s">
        <v>81</v>
      </c>
      <c r="AV211" s="13" t="s">
        <v>79</v>
      </c>
      <c r="AW211" s="13" t="s">
        <v>32</v>
      </c>
      <c r="AX211" s="13" t="s">
        <v>71</v>
      </c>
      <c r="AY211" s="244" t="s">
        <v>209</v>
      </c>
    </row>
    <row r="212" s="2" customFormat="1" ht="16.5" customHeight="1">
      <c r="A212" s="41"/>
      <c r="B212" s="42"/>
      <c r="C212" s="216" t="s">
        <v>669</v>
      </c>
      <c r="D212" s="216" t="s">
        <v>211</v>
      </c>
      <c r="E212" s="217" t="s">
        <v>480</v>
      </c>
      <c r="F212" s="218" t="s">
        <v>5464</v>
      </c>
      <c r="G212" s="219" t="s">
        <v>731</v>
      </c>
      <c r="H212" s="220">
        <v>1</v>
      </c>
      <c r="I212" s="221"/>
      <c r="J212" s="222">
        <f>ROUND(I212*H212,2)</f>
        <v>0</v>
      </c>
      <c r="K212" s="218" t="s">
        <v>19</v>
      </c>
      <c r="L212" s="47"/>
      <c r="M212" s="223" t="s">
        <v>19</v>
      </c>
      <c r="N212" s="224" t="s">
        <v>42</v>
      </c>
      <c r="O212" s="87"/>
      <c r="P212" s="225">
        <f>O212*H212</f>
        <v>0</v>
      </c>
      <c r="Q212" s="225">
        <v>0</v>
      </c>
      <c r="R212" s="225">
        <f>Q212*H212</f>
        <v>0</v>
      </c>
      <c r="S212" s="225">
        <v>0</v>
      </c>
      <c r="T212" s="226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27" t="s">
        <v>304</v>
      </c>
      <c r="AT212" s="227" t="s">
        <v>211</v>
      </c>
      <c r="AU212" s="227" t="s">
        <v>81</v>
      </c>
      <c r="AY212" s="20" t="s">
        <v>209</v>
      </c>
      <c r="BE212" s="228">
        <f>IF(N212="základní",J212,0)</f>
        <v>0</v>
      </c>
      <c r="BF212" s="228">
        <f>IF(N212="snížená",J212,0)</f>
        <v>0</v>
      </c>
      <c r="BG212" s="228">
        <f>IF(N212="zákl. přenesená",J212,0)</f>
        <v>0</v>
      </c>
      <c r="BH212" s="228">
        <f>IF(N212="sníž. přenesená",J212,0)</f>
        <v>0</v>
      </c>
      <c r="BI212" s="228">
        <f>IF(N212="nulová",J212,0)</f>
        <v>0</v>
      </c>
      <c r="BJ212" s="20" t="s">
        <v>79</v>
      </c>
      <c r="BK212" s="228">
        <f>ROUND(I212*H212,2)</f>
        <v>0</v>
      </c>
      <c r="BL212" s="20" t="s">
        <v>304</v>
      </c>
      <c r="BM212" s="227" t="s">
        <v>5465</v>
      </c>
    </row>
    <row r="213" s="14" customFormat="1">
      <c r="A213" s="14"/>
      <c r="B213" s="245"/>
      <c r="C213" s="246"/>
      <c r="D213" s="236" t="s">
        <v>220</v>
      </c>
      <c r="E213" s="247" t="s">
        <v>19</v>
      </c>
      <c r="F213" s="248" t="s">
        <v>79</v>
      </c>
      <c r="G213" s="246"/>
      <c r="H213" s="249">
        <v>1</v>
      </c>
      <c r="I213" s="250"/>
      <c r="J213" s="246"/>
      <c r="K213" s="246"/>
      <c r="L213" s="251"/>
      <c r="M213" s="252"/>
      <c r="N213" s="253"/>
      <c r="O213" s="253"/>
      <c r="P213" s="253"/>
      <c r="Q213" s="253"/>
      <c r="R213" s="253"/>
      <c r="S213" s="253"/>
      <c r="T213" s="25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5" t="s">
        <v>220</v>
      </c>
      <c r="AU213" s="255" t="s">
        <v>81</v>
      </c>
      <c r="AV213" s="14" t="s">
        <v>81</v>
      </c>
      <c r="AW213" s="14" t="s">
        <v>32</v>
      </c>
      <c r="AX213" s="14" t="s">
        <v>79</v>
      </c>
      <c r="AY213" s="255" t="s">
        <v>209</v>
      </c>
    </row>
    <row r="214" s="13" customFormat="1">
      <c r="A214" s="13"/>
      <c r="B214" s="234"/>
      <c r="C214" s="235"/>
      <c r="D214" s="236" t="s">
        <v>220</v>
      </c>
      <c r="E214" s="237" t="s">
        <v>19</v>
      </c>
      <c r="F214" s="238" t="s">
        <v>5466</v>
      </c>
      <c r="G214" s="235"/>
      <c r="H214" s="237" t="s">
        <v>19</v>
      </c>
      <c r="I214" s="239"/>
      <c r="J214" s="235"/>
      <c r="K214" s="235"/>
      <c r="L214" s="240"/>
      <c r="M214" s="241"/>
      <c r="N214" s="242"/>
      <c r="O214" s="242"/>
      <c r="P214" s="242"/>
      <c r="Q214" s="242"/>
      <c r="R214" s="242"/>
      <c r="S214" s="242"/>
      <c r="T214" s="24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4" t="s">
        <v>220</v>
      </c>
      <c r="AU214" s="244" t="s">
        <v>81</v>
      </c>
      <c r="AV214" s="13" t="s">
        <v>79</v>
      </c>
      <c r="AW214" s="13" t="s">
        <v>32</v>
      </c>
      <c r="AX214" s="13" t="s">
        <v>71</v>
      </c>
      <c r="AY214" s="244" t="s">
        <v>209</v>
      </c>
    </row>
    <row r="215" s="2" customFormat="1" ht="16.5" customHeight="1">
      <c r="A215" s="41"/>
      <c r="B215" s="42"/>
      <c r="C215" s="216" t="s">
        <v>680</v>
      </c>
      <c r="D215" s="216" t="s">
        <v>211</v>
      </c>
      <c r="E215" s="217" t="s">
        <v>485</v>
      </c>
      <c r="F215" s="218" t="s">
        <v>5467</v>
      </c>
      <c r="G215" s="219" t="s">
        <v>731</v>
      </c>
      <c r="H215" s="220">
        <v>1</v>
      </c>
      <c r="I215" s="221"/>
      <c r="J215" s="222">
        <f>ROUND(I215*H215,2)</f>
        <v>0</v>
      </c>
      <c r="K215" s="218" t="s">
        <v>19</v>
      </c>
      <c r="L215" s="47"/>
      <c r="M215" s="223" t="s">
        <v>19</v>
      </c>
      <c r="N215" s="224" t="s">
        <v>42</v>
      </c>
      <c r="O215" s="87"/>
      <c r="P215" s="225">
        <f>O215*H215</f>
        <v>0</v>
      </c>
      <c r="Q215" s="225">
        <v>0</v>
      </c>
      <c r="R215" s="225">
        <f>Q215*H215</f>
        <v>0</v>
      </c>
      <c r="S215" s="225">
        <v>0</v>
      </c>
      <c r="T215" s="226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227" t="s">
        <v>304</v>
      </c>
      <c r="AT215" s="227" t="s">
        <v>211</v>
      </c>
      <c r="AU215" s="227" t="s">
        <v>81</v>
      </c>
      <c r="AY215" s="20" t="s">
        <v>209</v>
      </c>
      <c r="BE215" s="228">
        <f>IF(N215="základní",J215,0)</f>
        <v>0</v>
      </c>
      <c r="BF215" s="228">
        <f>IF(N215="snížená",J215,0)</f>
        <v>0</v>
      </c>
      <c r="BG215" s="228">
        <f>IF(N215="zákl. přenesená",J215,0)</f>
        <v>0</v>
      </c>
      <c r="BH215" s="228">
        <f>IF(N215="sníž. přenesená",J215,0)</f>
        <v>0</v>
      </c>
      <c r="BI215" s="228">
        <f>IF(N215="nulová",J215,0)</f>
        <v>0</v>
      </c>
      <c r="BJ215" s="20" t="s">
        <v>79</v>
      </c>
      <c r="BK215" s="228">
        <f>ROUND(I215*H215,2)</f>
        <v>0</v>
      </c>
      <c r="BL215" s="20" t="s">
        <v>304</v>
      </c>
      <c r="BM215" s="227" t="s">
        <v>5468</v>
      </c>
    </row>
    <row r="216" s="14" customFormat="1">
      <c r="A216" s="14"/>
      <c r="B216" s="245"/>
      <c r="C216" s="246"/>
      <c r="D216" s="236" t="s">
        <v>220</v>
      </c>
      <c r="E216" s="247" t="s">
        <v>19</v>
      </c>
      <c r="F216" s="248" t="s">
        <v>79</v>
      </c>
      <c r="G216" s="246"/>
      <c r="H216" s="249">
        <v>1</v>
      </c>
      <c r="I216" s="250"/>
      <c r="J216" s="246"/>
      <c r="K216" s="246"/>
      <c r="L216" s="251"/>
      <c r="M216" s="252"/>
      <c r="N216" s="253"/>
      <c r="O216" s="253"/>
      <c r="P216" s="253"/>
      <c r="Q216" s="253"/>
      <c r="R216" s="253"/>
      <c r="S216" s="253"/>
      <c r="T216" s="25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5" t="s">
        <v>220</v>
      </c>
      <c r="AU216" s="255" t="s">
        <v>81</v>
      </c>
      <c r="AV216" s="14" t="s">
        <v>81</v>
      </c>
      <c r="AW216" s="14" t="s">
        <v>32</v>
      </c>
      <c r="AX216" s="14" t="s">
        <v>79</v>
      </c>
      <c r="AY216" s="255" t="s">
        <v>209</v>
      </c>
    </row>
    <row r="217" s="13" customFormat="1">
      <c r="A217" s="13"/>
      <c r="B217" s="234"/>
      <c r="C217" s="235"/>
      <c r="D217" s="236" t="s">
        <v>220</v>
      </c>
      <c r="E217" s="237" t="s">
        <v>19</v>
      </c>
      <c r="F217" s="238" t="s">
        <v>5469</v>
      </c>
      <c r="G217" s="235"/>
      <c r="H217" s="237" t="s">
        <v>19</v>
      </c>
      <c r="I217" s="239"/>
      <c r="J217" s="235"/>
      <c r="K217" s="235"/>
      <c r="L217" s="240"/>
      <c r="M217" s="241"/>
      <c r="N217" s="242"/>
      <c r="O217" s="242"/>
      <c r="P217" s="242"/>
      <c r="Q217" s="242"/>
      <c r="R217" s="242"/>
      <c r="S217" s="242"/>
      <c r="T217" s="24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4" t="s">
        <v>220</v>
      </c>
      <c r="AU217" s="244" t="s">
        <v>81</v>
      </c>
      <c r="AV217" s="13" t="s">
        <v>79</v>
      </c>
      <c r="AW217" s="13" t="s">
        <v>32</v>
      </c>
      <c r="AX217" s="13" t="s">
        <v>71</v>
      </c>
      <c r="AY217" s="244" t="s">
        <v>209</v>
      </c>
    </row>
    <row r="218" s="2" customFormat="1" ht="16.5" customHeight="1">
      <c r="A218" s="41"/>
      <c r="B218" s="42"/>
      <c r="C218" s="216" t="s">
        <v>686</v>
      </c>
      <c r="D218" s="216" t="s">
        <v>211</v>
      </c>
      <c r="E218" s="217" t="s">
        <v>490</v>
      </c>
      <c r="F218" s="218" t="s">
        <v>5314</v>
      </c>
      <c r="G218" s="219" t="s">
        <v>731</v>
      </c>
      <c r="H218" s="220">
        <v>1</v>
      </c>
      <c r="I218" s="221"/>
      <c r="J218" s="222">
        <f>ROUND(I218*H218,2)</f>
        <v>0</v>
      </c>
      <c r="K218" s="218" t="s">
        <v>19</v>
      </c>
      <c r="L218" s="47"/>
      <c r="M218" s="223" t="s">
        <v>19</v>
      </c>
      <c r="N218" s="224" t="s">
        <v>42</v>
      </c>
      <c r="O218" s="87"/>
      <c r="P218" s="225">
        <f>O218*H218</f>
        <v>0</v>
      </c>
      <c r="Q218" s="225">
        <v>0</v>
      </c>
      <c r="R218" s="225">
        <f>Q218*H218</f>
        <v>0</v>
      </c>
      <c r="S218" s="225">
        <v>0</v>
      </c>
      <c r="T218" s="226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227" t="s">
        <v>304</v>
      </c>
      <c r="AT218" s="227" t="s">
        <v>211</v>
      </c>
      <c r="AU218" s="227" t="s">
        <v>81</v>
      </c>
      <c r="AY218" s="20" t="s">
        <v>209</v>
      </c>
      <c r="BE218" s="228">
        <f>IF(N218="základní",J218,0)</f>
        <v>0</v>
      </c>
      <c r="BF218" s="228">
        <f>IF(N218="snížená",J218,0)</f>
        <v>0</v>
      </c>
      <c r="BG218" s="228">
        <f>IF(N218="zákl. přenesená",J218,0)</f>
        <v>0</v>
      </c>
      <c r="BH218" s="228">
        <f>IF(N218="sníž. přenesená",J218,0)</f>
        <v>0</v>
      </c>
      <c r="BI218" s="228">
        <f>IF(N218="nulová",J218,0)</f>
        <v>0</v>
      </c>
      <c r="BJ218" s="20" t="s">
        <v>79</v>
      </c>
      <c r="BK218" s="228">
        <f>ROUND(I218*H218,2)</f>
        <v>0</v>
      </c>
      <c r="BL218" s="20" t="s">
        <v>304</v>
      </c>
      <c r="BM218" s="227" t="s">
        <v>5470</v>
      </c>
    </row>
    <row r="219" s="12" customFormat="1" ht="22.8" customHeight="1">
      <c r="A219" s="12"/>
      <c r="B219" s="200"/>
      <c r="C219" s="201"/>
      <c r="D219" s="202" t="s">
        <v>70</v>
      </c>
      <c r="E219" s="214" t="s">
        <v>5471</v>
      </c>
      <c r="F219" s="214" t="s">
        <v>5472</v>
      </c>
      <c r="G219" s="201"/>
      <c r="H219" s="201"/>
      <c r="I219" s="204"/>
      <c r="J219" s="215">
        <f>BK219</f>
        <v>0</v>
      </c>
      <c r="K219" s="201"/>
      <c r="L219" s="206"/>
      <c r="M219" s="207"/>
      <c r="N219" s="208"/>
      <c r="O219" s="208"/>
      <c r="P219" s="209">
        <f>SUM(P220:P296)</f>
        <v>0</v>
      </c>
      <c r="Q219" s="208"/>
      <c r="R219" s="209">
        <f>SUM(R220:R296)</f>
        <v>0</v>
      </c>
      <c r="S219" s="208"/>
      <c r="T219" s="210">
        <f>SUM(T220:T296)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11" t="s">
        <v>81</v>
      </c>
      <c r="AT219" s="212" t="s">
        <v>70</v>
      </c>
      <c r="AU219" s="212" t="s">
        <v>79</v>
      </c>
      <c r="AY219" s="211" t="s">
        <v>209</v>
      </c>
      <c r="BK219" s="213">
        <f>SUM(BK220:BK296)</f>
        <v>0</v>
      </c>
    </row>
    <row r="220" s="2" customFormat="1" ht="16.5" customHeight="1">
      <c r="A220" s="41"/>
      <c r="B220" s="42"/>
      <c r="C220" s="216" t="s">
        <v>694</v>
      </c>
      <c r="D220" s="216" t="s">
        <v>211</v>
      </c>
      <c r="E220" s="217" t="s">
        <v>5473</v>
      </c>
      <c r="F220" s="218" t="s">
        <v>5474</v>
      </c>
      <c r="G220" s="219" t="s">
        <v>5175</v>
      </c>
      <c r="H220" s="220">
        <v>1</v>
      </c>
      <c r="I220" s="221"/>
      <c r="J220" s="222">
        <f>ROUND(I220*H220,2)</f>
        <v>0</v>
      </c>
      <c r="K220" s="218" t="s">
        <v>19</v>
      </c>
      <c r="L220" s="47"/>
      <c r="M220" s="223" t="s">
        <v>19</v>
      </c>
      <c r="N220" s="224" t="s">
        <v>42</v>
      </c>
      <c r="O220" s="87"/>
      <c r="P220" s="225">
        <f>O220*H220</f>
        <v>0</v>
      </c>
      <c r="Q220" s="225">
        <v>0</v>
      </c>
      <c r="R220" s="225">
        <f>Q220*H220</f>
        <v>0</v>
      </c>
      <c r="S220" s="225">
        <v>0</v>
      </c>
      <c r="T220" s="226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227" t="s">
        <v>216</v>
      </c>
      <c r="AT220" s="227" t="s">
        <v>211</v>
      </c>
      <c r="AU220" s="227" t="s">
        <v>81</v>
      </c>
      <c r="AY220" s="20" t="s">
        <v>209</v>
      </c>
      <c r="BE220" s="228">
        <f>IF(N220="základní",J220,0)</f>
        <v>0</v>
      </c>
      <c r="BF220" s="228">
        <f>IF(N220="snížená",J220,0)</f>
        <v>0</v>
      </c>
      <c r="BG220" s="228">
        <f>IF(N220="zákl. přenesená",J220,0)</f>
        <v>0</v>
      </c>
      <c r="BH220" s="228">
        <f>IF(N220="sníž. přenesená",J220,0)</f>
        <v>0</v>
      </c>
      <c r="BI220" s="228">
        <f>IF(N220="nulová",J220,0)</f>
        <v>0</v>
      </c>
      <c r="BJ220" s="20" t="s">
        <v>79</v>
      </c>
      <c r="BK220" s="228">
        <f>ROUND(I220*H220,2)</f>
        <v>0</v>
      </c>
      <c r="BL220" s="20" t="s">
        <v>216</v>
      </c>
      <c r="BM220" s="227" t="s">
        <v>5475</v>
      </c>
    </row>
    <row r="221" s="2" customFormat="1" ht="16.5" customHeight="1">
      <c r="A221" s="41"/>
      <c r="B221" s="42"/>
      <c r="C221" s="216" t="s">
        <v>699</v>
      </c>
      <c r="D221" s="216" t="s">
        <v>211</v>
      </c>
      <c r="E221" s="217" t="s">
        <v>5476</v>
      </c>
      <c r="F221" s="218" t="s">
        <v>5477</v>
      </c>
      <c r="G221" s="219" t="s">
        <v>5175</v>
      </c>
      <c r="H221" s="220">
        <v>1</v>
      </c>
      <c r="I221" s="221"/>
      <c r="J221" s="222">
        <f>ROUND(I221*H221,2)</f>
        <v>0</v>
      </c>
      <c r="K221" s="218" t="s">
        <v>19</v>
      </c>
      <c r="L221" s="47"/>
      <c r="M221" s="223" t="s">
        <v>19</v>
      </c>
      <c r="N221" s="224" t="s">
        <v>42</v>
      </c>
      <c r="O221" s="87"/>
      <c r="P221" s="225">
        <f>O221*H221</f>
        <v>0</v>
      </c>
      <c r="Q221" s="225">
        <v>0</v>
      </c>
      <c r="R221" s="225">
        <f>Q221*H221</f>
        <v>0</v>
      </c>
      <c r="S221" s="225">
        <v>0</v>
      </c>
      <c r="T221" s="226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27" t="s">
        <v>216</v>
      </c>
      <c r="AT221" s="227" t="s">
        <v>211</v>
      </c>
      <c r="AU221" s="227" t="s">
        <v>81</v>
      </c>
      <c r="AY221" s="20" t="s">
        <v>209</v>
      </c>
      <c r="BE221" s="228">
        <f>IF(N221="základní",J221,0)</f>
        <v>0</v>
      </c>
      <c r="BF221" s="228">
        <f>IF(N221="snížená",J221,0)</f>
        <v>0</v>
      </c>
      <c r="BG221" s="228">
        <f>IF(N221="zákl. přenesená",J221,0)</f>
        <v>0</v>
      </c>
      <c r="BH221" s="228">
        <f>IF(N221="sníž. přenesená",J221,0)</f>
        <v>0</v>
      </c>
      <c r="BI221" s="228">
        <f>IF(N221="nulová",J221,0)</f>
        <v>0</v>
      </c>
      <c r="BJ221" s="20" t="s">
        <v>79</v>
      </c>
      <c r="BK221" s="228">
        <f>ROUND(I221*H221,2)</f>
        <v>0</v>
      </c>
      <c r="BL221" s="20" t="s">
        <v>216</v>
      </c>
      <c r="BM221" s="227" t="s">
        <v>5478</v>
      </c>
    </row>
    <row r="222" s="2" customFormat="1" ht="16.5" customHeight="1">
      <c r="A222" s="41"/>
      <c r="B222" s="42"/>
      <c r="C222" s="216" t="s">
        <v>704</v>
      </c>
      <c r="D222" s="216" t="s">
        <v>211</v>
      </c>
      <c r="E222" s="217" t="s">
        <v>5479</v>
      </c>
      <c r="F222" s="218" t="s">
        <v>5480</v>
      </c>
      <c r="G222" s="219" t="s">
        <v>5175</v>
      </c>
      <c r="H222" s="220">
        <v>1</v>
      </c>
      <c r="I222" s="221"/>
      <c r="J222" s="222">
        <f>ROUND(I222*H222,2)</f>
        <v>0</v>
      </c>
      <c r="K222" s="218" t="s">
        <v>19</v>
      </c>
      <c r="L222" s="47"/>
      <c r="M222" s="223" t="s">
        <v>19</v>
      </c>
      <c r="N222" s="224" t="s">
        <v>42</v>
      </c>
      <c r="O222" s="87"/>
      <c r="P222" s="225">
        <f>O222*H222</f>
        <v>0</v>
      </c>
      <c r="Q222" s="225">
        <v>0</v>
      </c>
      <c r="R222" s="225">
        <f>Q222*H222</f>
        <v>0</v>
      </c>
      <c r="S222" s="225">
        <v>0</v>
      </c>
      <c r="T222" s="226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27" t="s">
        <v>216</v>
      </c>
      <c r="AT222" s="227" t="s">
        <v>211</v>
      </c>
      <c r="AU222" s="227" t="s">
        <v>81</v>
      </c>
      <c r="AY222" s="20" t="s">
        <v>209</v>
      </c>
      <c r="BE222" s="228">
        <f>IF(N222="základní",J222,0)</f>
        <v>0</v>
      </c>
      <c r="BF222" s="228">
        <f>IF(N222="snížená",J222,0)</f>
        <v>0</v>
      </c>
      <c r="BG222" s="228">
        <f>IF(N222="zákl. přenesená",J222,0)</f>
        <v>0</v>
      </c>
      <c r="BH222" s="228">
        <f>IF(N222="sníž. přenesená",J222,0)</f>
        <v>0</v>
      </c>
      <c r="BI222" s="228">
        <f>IF(N222="nulová",J222,0)</f>
        <v>0</v>
      </c>
      <c r="BJ222" s="20" t="s">
        <v>79</v>
      </c>
      <c r="BK222" s="228">
        <f>ROUND(I222*H222,2)</f>
        <v>0</v>
      </c>
      <c r="BL222" s="20" t="s">
        <v>216</v>
      </c>
      <c r="BM222" s="227" t="s">
        <v>5481</v>
      </c>
    </row>
    <row r="223" s="2" customFormat="1" ht="16.5" customHeight="1">
      <c r="A223" s="41"/>
      <c r="B223" s="42"/>
      <c r="C223" s="216" t="s">
        <v>709</v>
      </c>
      <c r="D223" s="216" t="s">
        <v>211</v>
      </c>
      <c r="E223" s="217" t="s">
        <v>5482</v>
      </c>
      <c r="F223" s="218" t="s">
        <v>5483</v>
      </c>
      <c r="G223" s="219" t="s">
        <v>5175</v>
      </c>
      <c r="H223" s="220">
        <v>1</v>
      </c>
      <c r="I223" s="221"/>
      <c r="J223" s="222">
        <f>ROUND(I223*H223,2)</f>
        <v>0</v>
      </c>
      <c r="K223" s="218" t="s">
        <v>19</v>
      </c>
      <c r="L223" s="47"/>
      <c r="M223" s="223" t="s">
        <v>19</v>
      </c>
      <c r="N223" s="224" t="s">
        <v>42</v>
      </c>
      <c r="O223" s="87"/>
      <c r="P223" s="225">
        <f>O223*H223</f>
        <v>0</v>
      </c>
      <c r="Q223" s="225">
        <v>0</v>
      </c>
      <c r="R223" s="225">
        <f>Q223*H223</f>
        <v>0</v>
      </c>
      <c r="S223" s="225">
        <v>0</v>
      </c>
      <c r="T223" s="226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227" t="s">
        <v>216</v>
      </c>
      <c r="AT223" s="227" t="s">
        <v>211</v>
      </c>
      <c r="AU223" s="227" t="s">
        <v>81</v>
      </c>
      <c r="AY223" s="20" t="s">
        <v>209</v>
      </c>
      <c r="BE223" s="228">
        <f>IF(N223="základní",J223,0)</f>
        <v>0</v>
      </c>
      <c r="BF223" s="228">
        <f>IF(N223="snížená",J223,0)</f>
        <v>0</v>
      </c>
      <c r="BG223" s="228">
        <f>IF(N223="zákl. přenesená",J223,0)</f>
        <v>0</v>
      </c>
      <c r="BH223" s="228">
        <f>IF(N223="sníž. přenesená",J223,0)</f>
        <v>0</v>
      </c>
      <c r="BI223" s="228">
        <f>IF(N223="nulová",J223,0)</f>
        <v>0</v>
      </c>
      <c r="BJ223" s="20" t="s">
        <v>79</v>
      </c>
      <c r="BK223" s="228">
        <f>ROUND(I223*H223,2)</f>
        <v>0</v>
      </c>
      <c r="BL223" s="20" t="s">
        <v>216</v>
      </c>
      <c r="BM223" s="227" t="s">
        <v>5484</v>
      </c>
    </row>
    <row r="224" s="2" customFormat="1" ht="16.5" customHeight="1">
      <c r="A224" s="41"/>
      <c r="B224" s="42"/>
      <c r="C224" s="216" t="s">
        <v>717</v>
      </c>
      <c r="D224" s="216" t="s">
        <v>211</v>
      </c>
      <c r="E224" s="217" t="s">
        <v>5485</v>
      </c>
      <c r="F224" s="218" t="s">
        <v>5486</v>
      </c>
      <c r="G224" s="219" t="s">
        <v>5175</v>
      </c>
      <c r="H224" s="220">
        <v>1</v>
      </c>
      <c r="I224" s="221"/>
      <c r="J224" s="222">
        <f>ROUND(I224*H224,2)</f>
        <v>0</v>
      </c>
      <c r="K224" s="218" t="s">
        <v>19</v>
      </c>
      <c r="L224" s="47"/>
      <c r="M224" s="223" t="s">
        <v>19</v>
      </c>
      <c r="N224" s="224" t="s">
        <v>42</v>
      </c>
      <c r="O224" s="87"/>
      <c r="P224" s="225">
        <f>O224*H224</f>
        <v>0</v>
      </c>
      <c r="Q224" s="225">
        <v>0</v>
      </c>
      <c r="R224" s="225">
        <f>Q224*H224</f>
        <v>0</v>
      </c>
      <c r="S224" s="225">
        <v>0</v>
      </c>
      <c r="T224" s="226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27" t="s">
        <v>216</v>
      </c>
      <c r="AT224" s="227" t="s">
        <v>211</v>
      </c>
      <c r="AU224" s="227" t="s">
        <v>81</v>
      </c>
      <c r="AY224" s="20" t="s">
        <v>209</v>
      </c>
      <c r="BE224" s="228">
        <f>IF(N224="základní",J224,0)</f>
        <v>0</v>
      </c>
      <c r="BF224" s="228">
        <f>IF(N224="snížená",J224,0)</f>
        <v>0</v>
      </c>
      <c r="BG224" s="228">
        <f>IF(N224="zákl. přenesená",J224,0)</f>
        <v>0</v>
      </c>
      <c r="BH224" s="228">
        <f>IF(N224="sníž. přenesená",J224,0)</f>
        <v>0</v>
      </c>
      <c r="BI224" s="228">
        <f>IF(N224="nulová",J224,0)</f>
        <v>0</v>
      </c>
      <c r="BJ224" s="20" t="s">
        <v>79</v>
      </c>
      <c r="BK224" s="228">
        <f>ROUND(I224*H224,2)</f>
        <v>0</v>
      </c>
      <c r="BL224" s="20" t="s">
        <v>216</v>
      </c>
      <c r="BM224" s="227" t="s">
        <v>5487</v>
      </c>
    </row>
    <row r="225" s="2" customFormat="1" ht="16.5" customHeight="1">
      <c r="A225" s="41"/>
      <c r="B225" s="42"/>
      <c r="C225" s="216" t="s">
        <v>722</v>
      </c>
      <c r="D225" s="216" t="s">
        <v>211</v>
      </c>
      <c r="E225" s="217" t="s">
        <v>5488</v>
      </c>
      <c r="F225" s="218" t="s">
        <v>5489</v>
      </c>
      <c r="G225" s="219" t="s">
        <v>5175</v>
      </c>
      <c r="H225" s="220">
        <v>1</v>
      </c>
      <c r="I225" s="221"/>
      <c r="J225" s="222">
        <f>ROUND(I225*H225,2)</f>
        <v>0</v>
      </c>
      <c r="K225" s="218" t="s">
        <v>19</v>
      </c>
      <c r="L225" s="47"/>
      <c r="M225" s="223" t="s">
        <v>19</v>
      </c>
      <c r="N225" s="224" t="s">
        <v>42</v>
      </c>
      <c r="O225" s="87"/>
      <c r="P225" s="225">
        <f>O225*H225</f>
        <v>0</v>
      </c>
      <c r="Q225" s="225">
        <v>0</v>
      </c>
      <c r="R225" s="225">
        <f>Q225*H225</f>
        <v>0</v>
      </c>
      <c r="S225" s="225">
        <v>0</v>
      </c>
      <c r="T225" s="226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7" t="s">
        <v>216</v>
      </c>
      <c r="AT225" s="227" t="s">
        <v>211</v>
      </c>
      <c r="AU225" s="227" t="s">
        <v>81</v>
      </c>
      <c r="AY225" s="20" t="s">
        <v>209</v>
      </c>
      <c r="BE225" s="228">
        <f>IF(N225="základní",J225,0)</f>
        <v>0</v>
      </c>
      <c r="BF225" s="228">
        <f>IF(N225="snížená",J225,0)</f>
        <v>0</v>
      </c>
      <c r="BG225" s="228">
        <f>IF(N225="zákl. přenesená",J225,0)</f>
        <v>0</v>
      </c>
      <c r="BH225" s="228">
        <f>IF(N225="sníž. přenesená",J225,0)</f>
        <v>0</v>
      </c>
      <c r="BI225" s="228">
        <f>IF(N225="nulová",J225,0)</f>
        <v>0</v>
      </c>
      <c r="BJ225" s="20" t="s">
        <v>79</v>
      </c>
      <c r="BK225" s="228">
        <f>ROUND(I225*H225,2)</f>
        <v>0</v>
      </c>
      <c r="BL225" s="20" t="s">
        <v>216</v>
      </c>
      <c r="BM225" s="227" t="s">
        <v>5490</v>
      </c>
    </row>
    <row r="226" s="2" customFormat="1" ht="16.5" customHeight="1">
      <c r="A226" s="41"/>
      <c r="B226" s="42"/>
      <c r="C226" s="216" t="s">
        <v>728</v>
      </c>
      <c r="D226" s="216" t="s">
        <v>211</v>
      </c>
      <c r="E226" s="217" t="s">
        <v>5491</v>
      </c>
      <c r="F226" s="218" t="s">
        <v>5492</v>
      </c>
      <c r="G226" s="219" t="s">
        <v>5175</v>
      </c>
      <c r="H226" s="220">
        <v>1</v>
      </c>
      <c r="I226" s="221"/>
      <c r="J226" s="222">
        <f>ROUND(I226*H226,2)</f>
        <v>0</v>
      </c>
      <c r="K226" s="218" t="s">
        <v>19</v>
      </c>
      <c r="L226" s="47"/>
      <c r="M226" s="223" t="s">
        <v>19</v>
      </c>
      <c r="N226" s="224" t="s">
        <v>42</v>
      </c>
      <c r="O226" s="87"/>
      <c r="P226" s="225">
        <f>O226*H226</f>
        <v>0</v>
      </c>
      <c r="Q226" s="225">
        <v>0</v>
      </c>
      <c r="R226" s="225">
        <f>Q226*H226</f>
        <v>0</v>
      </c>
      <c r="S226" s="225">
        <v>0</v>
      </c>
      <c r="T226" s="226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227" t="s">
        <v>216</v>
      </c>
      <c r="AT226" s="227" t="s">
        <v>211</v>
      </c>
      <c r="AU226" s="227" t="s">
        <v>81</v>
      </c>
      <c r="AY226" s="20" t="s">
        <v>209</v>
      </c>
      <c r="BE226" s="228">
        <f>IF(N226="základní",J226,0)</f>
        <v>0</v>
      </c>
      <c r="BF226" s="228">
        <f>IF(N226="snížená",J226,0)</f>
        <v>0</v>
      </c>
      <c r="BG226" s="228">
        <f>IF(N226="zákl. přenesená",J226,0)</f>
        <v>0</v>
      </c>
      <c r="BH226" s="228">
        <f>IF(N226="sníž. přenesená",J226,0)</f>
        <v>0</v>
      </c>
      <c r="BI226" s="228">
        <f>IF(N226="nulová",J226,0)</f>
        <v>0</v>
      </c>
      <c r="BJ226" s="20" t="s">
        <v>79</v>
      </c>
      <c r="BK226" s="228">
        <f>ROUND(I226*H226,2)</f>
        <v>0</v>
      </c>
      <c r="BL226" s="20" t="s">
        <v>216</v>
      </c>
      <c r="BM226" s="227" t="s">
        <v>5493</v>
      </c>
    </row>
    <row r="227" s="2" customFormat="1" ht="16.5" customHeight="1">
      <c r="A227" s="41"/>
      <c r="B227" s="42"/>
      <c r="C227" s="216" t="s">
        <v>734</v>
      </c>
      <c r="D227" s="216" t="s">
        <v>211</v>
      </c>
      <c r="E227" s="217" t="s">
        <v>5494</v>
      </c>
      <c r="F227" s="218" t="s">
        <v>5495</v>
      </c>
      <c r="G227" s="219" t="s">
        <v>5175</v>
      </c>
      <c r="H227" s="220">
        <v>5</v>
      </c>
      <c r="I227" s="221"/>
      <c r="J227" s="222">
        <f>ROUND(I227*H227,2)</f>
        <v>0</v>
      </c>
      <c r="K227" s="218" t="s">
        <v>19</v>
      </c>
      <c r="L227" s="47"/>
      <c r="M227" s="223" t="s">
        <v>19</v>
      </c>
      <c r="N227" s="224" t="s">
        <v>42</v>
      </c>
      <c r="O227" s="87"/>
      <c r="P227" s="225">
        <f>O227*H227</f>
        <v>0</v>
      </c>
      <c r="Q227" s="225">
        <v>0</v>
      </c>
      <c r="R227" s="225">
        <f>Q227*H227</f>
        <v>0</v>
      </c>
      <c r="S227" s="225">
        <v>0</v>
      </c>
      <c r="T227" s="226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27" t="s">
        <v>216</v>
      </c>
      <c r="AT227" s="227" t="s">
        <v>211</v>
      </c>
      <c r="AU227" s="227" t="s">
        <v>81</v>
      </c>
      <c r="AY227" s="20" t="s">
        <v>209</v>
      </c>
      <c r="BE227" s="228">
        <f>IF(N227="základní",J227,0)</f>
        <v>0</v>
      </c>
      <c r="BF227" s="228">
        <f>IF(N227="snížená",J227,0)</f>
        <v>0</v>
      </c>
      <c r="BG227" s="228">
        <f>IF(N227="zákl. přenesená",J227,0)</f>
        <v>0</v>
      </c>
      <c r="BH227" s="228">
        <f>IF(N227="sníž. přenesená",J227,0)</f>
        <v>0</v>
      </c>
      <c r="BI227" s="228">
        <f>IF(N227="nulová",J227,0)</f>
        <v>0</v>
      </c>
      <c r="BJ227" s="20" t="s">
        <v>79</v>
      </c>
      <c r="BK227" s="228">
        <f>ROUND(I227*H227,2)</f>
        <v>0</v>
      </c>
      <c r="BL227" s="20" t="s">
        <v>216</v>
      </c>
      <c r="BM227" s="227" t="s">
        <v>5496</v>
      </c>
    </row>
    <row r="228" s="2" customFormat="1" ht="16.5" customHeight="1">
      <c r="A228" s="41"/>
      <c r="B228" s="42"/>
      <c r="C228" s="216" t="s">
        <v>740</v>
      </c>
      <c r="D228" s="216" t="s">
        <v>211</v>
      </c>
      <c r="E228" s="217" t="s">
        <v>5497</v>
      </c>
      <c r="F228" s="218" t="s">
        <v>5498</v>
      </c>
      <c r="G228" s="219" t="s">
        <v>5175</v>
      </c>
      <c r="H228" s="220">
        <v>2</v>
      </c>
      <c r="I228" s="221"/>
      <c r="J228" s="222">
        <f>ROUND(I228*H228,2)</f>
        <v>0</v>
      </c>
      <c r="K228" s="218" t="s">
        <v>19</v>
      </c>
      <c r="L228" s="47"/>
      <c r="M228" s="223" t="s">
        <v>19</v>
      </c>
      <c r="N228" s="224" t="s">
        <v>42</v>
      </c>
      <c r="O228" s="87"/>
      <c r="P228" s="225">
        <f>O228*H228</f>
        <v>0</v>
      </c>
      <c r="Q228" s="225">
        <v>0</v>
      </c>
      <c r="R228" s="225">
        <f>Q228*H228</f>
        <v>0</v>
      </c>
      <c r="S228" s="225">
        <v>0</v>
      </c>
      <c r="T228" s="226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227" t="s">
        <v>216</v>
      </c>
      <c r="AT228" s="227" t="s">
        <v>211</v>
      </c>
      <c r="AU228" s="227" t="s">
        <v>81</v>
      </c>
      <c r="AY228" s="20" t="s">
        <v>209</v>
      </c>
      <c r="BE228" s="228">
        <f>IF(N228="základní",J228,0)</f>
        <v>0</v>
      </c>
      <c r="BF228" s="228">
        <f>IF(N228="snížená",J228,0)</f>
        <v>0</v>
      </c>
      <c r="BG228" s="228">
        <f>IF(N228="zákl. přenesená",J228,0)</f>
        <v>0</v>
      </c>
      <c r="BH228" s="228">
        <f>IF(N228="sníž. přenesená",J228,0)</f>
        <v>0</v>
      </c>
      <c r="BI228" s="228">
        <f>IF(N228="nulová",J228,0)</f>
        <v>0</v>
      </c>
      <c r="BJ228" s="20" t="s">
        <v>79</v>
      </c>
      <c r="BK228" s="228">
        <f>ROUND(I228*H228,2)</f>
        <v>0</v>
      </c>
      <c r="BL228" s="20" t="s">
        <v>216</v>
      </c>
      <c r="BM228" s="227" t="s">
        <v>5499</v>
      </c>
    </row>
    <row r="229" s="2" customFormat="1" ht="16.5" customHeight="1">
      <c r="A229" s="41"/>
      <c r="B229" s="42"/>
      <c r="C229" s="216" t="s">
        <v>748</v>
      </c>
      <c r="D229" s="216" t="s">
        <v>211</v>
      </c>
      <c r="E229" s="217" t="s">
        <v>5500</v>
      </c>
      <c r="F229" s="218" t="s">
        <v>5501</v>
      </c>
      <c r="G229" s="219" t="s">
        <v>5175</v>
      </c>
      <c r="H229" s="220">
        <v>1</v>
      </c>
      <c r="I229" s="221"/>
      <c r="J229" s="222">
        <f>ROUND(I229*H229,2)</f>
        <v>0</v>
      </c>
      <c r="K229" s="218" t="s">
        <v>19</v>
      </c>
      <c r="L229" s="47"/>
      <c r="M229" s="223" t="s">
        <v>19</v>
      </c>
      <c r="N229" s="224" t="s">
        <v>42</v>
      </c>
      <c r="O229" s="87"/>
      <c r="P229" s="225">
        <f>O229*H229</f>
        <v>0</v>
      </c>
      <c r="Q229" s="225">
        <v>0</v>
      </c>
      <c r="R229" s="225">
        <f>Q229*H229</f>
        <v>0</v>
      </c>
      <c r="S229" s="225">
        <v>0</v>
      </c>
      <c r="T229" s="226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227" t="s">
        <v>216</v>
      </c>
      <c r="AT229" s="227" t="s">
        <v>211</v>
      </c>
      <c r="AU229" s="227" t="s">
        <v>81</v>
      </c>
      <c r="AY229" s="20" t="s">
        <v>209</v>
      </c>
      <c r="BE229" s="228">
        <f>IF(N229="základní",J229,0)</f>
        <v>0</v>
      </c>
      <c r="BF229" s="228">
        <f>IF(N229="snížená",J229,0)</f>
        <v>0</v>
      </c>
      <c r="BG229" s="228">
        <f>IF(N229="zákl. přenesená",J229,0)</f>
        <v>0</v>
      </c>
      <c r="BH229" s="228">
        <f>IF(N229="sníž. přenesená",J229,0)</f>
        <v>0</v>
      </c>
      <c r="BI229" s="228">
        <f>IF(N229="nulová",J229,0)</f>
        <v>0</v>
      </c>
      <c r="BJ229" s="20" t="s">
        <v>79</v>
      </c>
      <c r="BK229" s="228">
        <f>ROUND(I229*H229,2)</f>
        <v>0</v>
      </c>
      <c r="BL229" s="20" t="s">
        <v>216</v>
      </c>
      <c r="BM229" s="227" t="s">
        <v>5502</v>
      </c>
    </row>
    <row r="230" s="2" customFormat="1" ht="16.5" customHeight="1">
      <c r="A230" s="41"/>
      <c r="B230" s="42"/>
      <c r="C230" s="216" t="s">
        <v>760</v>
      </c>
      <c r="D230" s="216" t="s">
        <v>211</v>
      </c>
      <c r="E230" s="217" t="s">
        <v>5503</v>
      </c>
      <c r="F230" s="218" t="s">
        <v>5504</v>
      </c>
      <c r="G230" s="219" t="s">
        <v>5175</v>
      </c>
      <c r="H230" s="220">
        <v>1</v>
      </c>
      <c r="I230" s="221"/>
      <c r="J230" s="222">
        <f>ROUND(I230*H230,2)</f>
        <v>0</v>
      </c>
      <c r="K230" s="218" t="s">
        <v>19</v>
      </c>
      <c r="L230" s="47"/>
      <c r="M230" s="223" t="s">
        <v>19</v>
      </c>
      <c r="N230" s="224" t="s">
        <v>42</v>
      </c>
      <c r="O230" s="87"/>
      <c r="P230" s="225">
        <f>O230*H230</f>
        <v>0</v>
      </c>
      <c r="Q230" s="225">
        <v>0</v>
      </c>
      <c r="R230" s="225">
        <f>Q230*H230</f>
        <v>0</v>
      </c>
      <c r="S230" s="225">
        <v>0</v>
      </c>
      <c r="T230" s="226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7" t="s">
        <v>216</v>
      </c>
      <c r="AT230" s="227" t="s">
        <v>211</v>
      </c>
      <c r="AU230" s="227" t="s">
        <v>81</v>
      </c>
      <c r="AY230" s="20" t="s">
        <v>209</v>
      </c>
      <c r="BE230" s="228">
        <f>IF(N230="základní",J230,0)</f>
        <v>0</v>
      </c>
      <c r="BF230" s="228">
        <f>IF(N230="snížená",J230,0)</f>
        <v>0</v>
      </c>
      <c r="BG230" s="228">
        <f>IF(N230="zákl. přenesená",J230,0)</f>
        <v>0</v>
      </c>
      <c r="BH230" s="228">
        <f>IF(N230="sníž. přenesená",J230,0)</f>
        <v>0</v>
      </c>
      <c r="BI230" s="228">
        <f>IF(N230="nulová",J230,0)</f>
        <v>0</v>
      </c>
      <c r="BJ230" s="20" t="s">
        <v>79</v>
      </c>
      <c r="BK230" s="228">
        <f>ROUND(I230*H230,2)</f>
        <v>0</v>
      </c>
      <c r="BL230" s="20" t="s">
        <v>216</v>
      </c>
      <c r="BM230" s="227" t="s">
        <v>5505</v>
      </c>
    </row>
    <row r="231" s="2" customFormat="1" ht="16.5" customHeight="1">
      <c r="A231" s="41"/>
      <c r="B231" s="42"/>
      <c r="C231" s="216" t="s">
        <v>765</v>
      </c>
      <c r="D231" s="216" t="s">
        <v>211</v>
      </c>
      <c r="E231" s="217" t="s">
        <v>5506</v>
      </c>
      <c r="F231" s="218" t="s">
        <v>5507</v>
      </c>
      <c r="G231" s="219" t="s">
        <v>5175</v>
      </c>
      <c r="H231" s="220">
        <v>3</v>
      </c>
      <c r="I231" s="221"/>
      <c r="J231" s="222">
        <f>ROUND(I231*H231,2)</f>
        <v>0</v>
      </c>
      <c r="K231" s="218" t="s">
        <v>19</v>
      </c>
      <c r="L231" s="47"/>
      <c r="M231" s="223" t="s">
        <v>19</v>
      </c>
      <c r="N231" s="224" t="s">
        <v>42</v>
      </c>
      <c r="O231" s="87"/>
      <c r="P231" s="225">
        <f>O231*H231</f>
        <v>0</v>
      </c>
      <c r="Q231" s="225">
        <v>0</v>
      </c>
      <c r="R231" s="225">
        <f>Q231*H231</f>
        <v>0</v>
      </c>
      <c r="S231" s="225">
        <v>0</v>
      </c>
      <c r="T231" s="226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227" t="s">
        <v>216</v>
      </c>
      <c r="AT231" s="227" t="s">
        <v>211</v>
      </c>
      <c r="AU231" s="227" t="s">
        <v>81</v>
      </c>
      <c r="AY231" s="20" t="s">
        <v>209</v>
      </c>
      <c r="BE231" s="228">
        <f>IF(N231="základní",J231,0)</f>
        <v>0</v>
      </c>
      <c r="BF231" s="228">
        <f>IF(N231="snížená",J231,0)</f>
        <v>0</v>
      </c>
      <c r="BG231" s="228">
        <f>IF(N231="zákl. přenesená",J231,0)</f>
        <v>0</v>
      </c>
      <c r="BH231" s="228">
        <f>IF(N231="sníž. přenesená",J231,0)</f>
        <v>0</v>
      </c>
      <c r="BI231" s="228">
        <f>IF(N231="nulová",J231,0)</f>
        <v>0</v>
      </c>
      <c r="BJ231" s="20" t="s">
        <v>79</v>
      </c>
      <c r="BK231" s="228">
        <f>ROUND(I231*H231,2)</f>
        <v>0</v>
      </c>
      <c r="BL231" s="20" t="s">
        <v>216</v>
      </c>
      <c r="BM231" s="227" t="s">
        <v>5508</v>
      </c>
    </row>
    <row r="232" s="2" customFormat="1" ht="16.5" customHeight="1">
      <c r="A232" s="41"/>
      <c r="B232" s="42"/>
      <c r="C232" s="216" t="s">
        <v>770</v>
      </c>
      <c r="D232" s="216" t="s">
        <v>211</v>
      </c>
      <c r="E232" s="217" t="s">
        <v>5509</v>
      </c>
      <c r="F232" s="218" t="s">
        <v>5510</v>
      </c>
      <c r="G232" s="219" t="s">
        <v>5175</v>
      </c>
      <c r="H232" s="220">
        <v>1</v>
      </c>
      <c r="I232" s="221"/>
      <c r="J232" s="222">
        <f>ROUND(I232*H232,2)</f>
        <v>0</v>
      </c>
      <c r="K232" s="218" t="s">
        <v>19</v>
      </c>
      <c r="L232" s="47"/>
      <c r="M232" s="223" t="s">
        <v>19</v>
      </c>
      <c r="N232" s="224" t="s">
        <v>42</v>
      </c>
      <c r="O232" s="87"/>
      <c r="P232" s="225">
        <f>O232*H232</f>
        <v>0</v>
      </c>
      <c r="Q232" s="225">
        <v>0</v>
      </c>
      <c r="R232" s="225">
        <f>Q232*H232</f>
        <v>0</v>
      </c>
      <c r="S232" s="225">
        <v>0</v>
      </c>
      <c r="T232" s="226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7" t="s">
        <v>216</v>
      </c>
      <c r="AT232" s="227" t="s">
        <v>211</v>
      </c>
      <c r="AU232" s="227" t="s">
        <v>81</v>
      </c>
      <c r="AY232" s="20" t="s">
        <v>209</v>
      </c>
      <c r="BE232" s="228">
        <f>IF(N232="základní",J232,0)</f>
        <v>0</v>
      </c>
      <c r="BF232" s="228">
        <f>IF(N232="snížená",J232,0)</f>
        <v>0</v>
      </c>
      <c r="BG232" s="228">
        <f>IF(N232="zákl. přenesená",J232,0)</f>
        <v>0</v>
      </c>
      <c r="BH232" s="228">
        <f>IF(N232="sníž. přenesená",J232,0)</f>
        <v>0</v>
      </c>
      <c r="BI232" s="228">
        <f>IF(N232="nulová",J232,0)</f>
        <v>0</v>
      </c>
      <c r="BJ232" s="20" t="s">
        <v>79</v>
      </c>
      <c r="BK232" s="228">
        <f>ROUND(I232*H232,2)</f>
        <v>0</v>
      </c>
      <c r="BL232" s="20" t="s">
        <v>216</v>
      </c>
      <c r="BM232" s="227" t="s">
        <v>5511</v>
      </c>
    </row>
    <row r="233" s="2" customFormat="1" ht="16.5" customHeight="1">
      <c r="A233" s="41"/>
      <c r="B233" s="42"/>
      <c r="C233" s="216" t="s">
        <v>775</v>
      </c>
      <c r="D233" s="216" t="s">
        <v>211</v>
      </c>
      <c r="E233" s="217" t="s">
        <v>5512</v>
      </c>
      <c r="F233" s="218" t="s">
        <v>5513</v>
      </c>
      <c r="G233" s="219" t="s">
        <v>5175</v>
      </c>
      <c r="H233" s="220">
        <v>3</v>
      </c>
      <c r="I233" s="221"/>
      <c r="J233" s="222">
        <f>ROUND(I233*H233,2)</f>
        <v>0</v>
      </c>
      <c r="K233" s="218" t="s">
        <v>19</v>
      </c>
      <c r="L233" s="47"/>
      <c r="M233" s="223" t="s">
        <v>19</v>
      </c>
      <c r="N233" s="224" t="s">
        <v>42</v>
      </c>
      <c r="O233" s="87"/>
      <c r="P233" s="225">
        <f>O233*H233</f>
        <v>0</v>
      </c>
      <c r="Q233" s="225">
        <v>0</v>
      </c>
      <c r="R233" s="225">
        <f>Q233*H233</f>
        <v>0</v>
      </c>
      <c r="S233" s="225">
        <v>0</v>
      </c>
      <c r="T233" s="226">
        <f>S233*H233</f>
        <v>0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227" t="s">
        <v>216</v>
      </c>
      <c r="AT233" s="227" t="s">
        <v>211</v>
      </c>
      <c r="AU233" s="227" t="s">
        <v>81</v>
      </c>
      <c r="AY233" s="20" t="s">
        <v>209</v>
      </c>
      <c r="BE233" s="228">
        <f>IF(N233="základní",J233,0)</f>
        <v>0</v>
      </c>
      <c r="BF233" s="228">
        <f>IF(N233="snížená",J233,0)</f>
        <v>0</v>
      </c>
      <c r="BG233" s="228">
        <f>IF(N233="zákl. přenesená",J233,0)</f>
        <v>0</v>
      </c>
      <c r="BH233" s="228">
        <f>IF(N233="sníž. přenesená",J233,0)</f>
        <v>0</v>
      </c>
      <c r="BI233" s="228">
        <f>IF(N233="nulová",J233,0)</f>
        <v>0</v>
      </c>
      <c r="BJ233" s="20" t="s">
        <v>79</v>
      </c>
      <c r="BK233" s="228">
        <f>ROUND(I233*H233,2)</f>
        <v>0</v>
      </c>
      <c r="BL233" s="20" t="s">
        <v>216</v>
      </c>
      <c r="BM233" s="227" t="s">
        <v>5514</v>
      </c>
    </row>
    <row r="234" s="2" customFormat="1" ht="16.5" customHeight="1">
      <c r="A234" s="41"/>
      <c r="B234" s="42"/>
      <c r="C234" s="216" t="s">
        <v>780</v>
      </c>
      <c r="D234" s="216" t="s">
        <v>211</v>
      </c>
      <c r="E234" s="217" t="s">
        <v>5515</v>
      </c>
      <c r="F234" s="218" t="s">
        <v>5516</v>
      </c>
      <c r="G234" s="219" t="s">
        <v>5175</v>
      </c>
      <c r="H234" s="220">
        <v>3</v>
      </c>
      <c r="I234" s="221"/>
      <c r="J234" s="222">
        <f>ROUND(I234*H234,2)</f>
        <v>0</v>
      </c>
      <c r="K234" s="218" t="s">
        <v>19</v>
      </c>
      <c r="L234" s="47"/>
      <c r="M234" s="223" t="s">
        <v>19</v>
      </c>
      <c r="N234" s="224" t="s">
        <v>42</v>
      </c>
      <c r="O234" s="87"/>
      <c r="P234" s="225">
        <f>O234*H234</f>
        <v>0</v>
      </c>
      <c r="Q234" s="225">
        <v>0</v>
      </c>
      <c r="R234" s="225">
        <f>Q234*H234</f>
        <v>0</v>
      </c>
      <c r="S234" s="225">
        <v>0</v>
      </c>
      <c r="T234" s="226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27" t="s">
        <v>216</v>
      </c>
      <c r="AT234" s="227" t="s">
        <v>211</v>
      </c>
      <c r="AU234" s="227" t="s">
        <v>81</v>
      </c>
      <c r="AY234" s="20" t="s">
        <v>209</v>
      </c>
      <c r="BE234" s="228">
        <f>IF(N234="základní",J234,0)</f>
        <v>0</v>
      </c>
      <c r="BF234" s="228">
        <f>IF(N234="snížená",J234,0)</f>
        <v>0</v>
      </c>
      <c r="BG234" s="228">
        <f>IF(N234="zákl. přenesená",J234,0)</f>
        <v>0</v>
      </c>
      <c r="BH234" s="228">
        <f>IF(N234="sníž. přenesená",J234,0)</f>
        <v>0</v>
      </c>
      <c r="BI234" s="228">
        <f>IF(N234="nulová",J234,0)</f>
        <v>0</v>
      </c>
      <c r="BJ234" s="20" t="s">
        <v>79</v>
      </c>
      <c r="BK234" s="228">
        <f>ROUND(I234*H234,2)</f>
        <v>0</v>
      </c>
      <c r="BL234" s="20" t="s">
        <v>216</v>
      </c>
      <c r="BM234" s="227" t="s">
        <v>5517</v>
      </c>
    </row>
    <row r="235" s="2" customFormat="1" ht="16.5" customHeight="1">
      <c r="A235" s="41"/>
      <c r="B235" s="42"/>
      <c r="C235" s="216" t="s">
        <v>785</v>
      </c>
      <c r="D235" s="216" t="s">
        <v>211</v>
      </c>
      <c r="E235" s="217" t="s">
        <v>5518</v>
      </c>
      <c r="F235" s="218" t="s">
        <v>5519</v>
      </c>
      <c r="G235" s="219" t="s">
        <v>5175</v>
      </c>
      <c r="H235" s="220">
        <v>1</v>
      </c>
      <c r="I235" s="221"/>
      <c r="J235" s="222">
        <f>ROUND(I235*H235,2)</f>
        <v>0</v>
      </c>
      <c r="K235" s="218" t="s">
        <v>19</v>
      </c>
      <c r="L235" s="47"/>
      <c r="M235" s="223" t="s">
        <v>19</v>
      </c>
      <c r="N235" s="224" t="s">
        <v>42</v>
      </c>
      <c r="O235" s="87"/>
      <c r="P235" s="225">
        <f>O235*H235</f>
        <v>0</v>
      </c>
      <c r="Q235" s="225">
        <v>0</v>
      </c>
      <c r="R235" s="225">
        <f>Q235*H235</f>
        <v>0</v>
      </c>
      <c r="S235" s="225">
        <v>0</v>
      </c>
      <c r="T235" s="226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227" t="s">
        <v>216</v>
      </c>
      <c r="AT235" s="227" t="s">
        <v>211</v>
      </c>
      <c r="AU235" s="227" t="s">
        <v>81</v>
      </c>
      <c r="AY235" s="20" t="s">
        <v>209</v>
      </c>
      <c r="BE235" s="228">
        <f>IF(N235="základní",J235,0)</f>
        <v>0</v>
      </c>
      <c r="BF235" s="228">
        <f>IF(N235="snížená",J235,0)</f>
        <v>0</v>
      </c>
      <c r="BG235" s="228">
        <f>IF(N235="zákl. přenesená",J235,0)</f>
        <v>0</v>
      </c>
      <c r="BH235" s="228">
        <f>IF(N235="sníž. přenesená",J235,0)</f>
        <v>0</v>
      </c>
      <c r="BI235" s="228">
        <f>IF(N235="nulová",J235,0)</f>
        <v>0</v>
      </c>
      <c r="BJ235" s="20" t="s">
        <v>79</v>
      </c>
      <c r="BK235" s="228">
        <f>ROUND(I235*H235,2)</f>
        <v>0</v>
      </c>
      <c r="BL235" s="20" t="s">
        <v>216</v>
      </c>
      <c r="BM235" s="227" t="s">
        <v>5520</v>
      </c>
    </row>
    <row r="236" s="2" customFormat="1" ht="16.5" customHeight="1">
      <c r="A236" s="41"/>
      <c r="B236" s="42"/>
      <c r="C236" s="216" t="s">
        <v>790</v>
      </c>
      <c r="D236" s="216" t="s">
        <v>211</v>
      </c>
      <c r="E236" s="217" t="s">
        <v>5521</v>
      </c>
      <c r="F236" s="218" t="s">
        <v>5522</v>
      </c>
      <c r="G236" s="219" t="s">
        <v>5175</v>
      </c>
      <c r="H236" s="220">
        <v>6</v>
      </c>
      <c r="I236" s="221"/>
      <c r="J236" s="222">
        <f>ROUND(I236*H236,2)</f>
        <v>0</v>
      </c>
      <c r="K236" s="218" t="s">
        <v>19</v>
      </c>
      <c r="L236" s="47"/>
      <c r="M236" s="223" t="s">
        <v>19</v>
      </c>
      <c r="N236" s="224" t="s">
        <v>42</v>
      </c>
      <c r="O236" s="87"/>
      <c r="P236" s="225">
        <f>O236*H236</f>
        <v>0</v>
      </c>
      <c r="Q236" s="225">
        <v>0</v>
      </c>
      <c r="R236" s="225">
        <f>Q236*H236</f>
        <v>0</v>
      </c>
      <c r="S236" s="225">
        <v>0</v>
      </c>
      <c r="T236" s="226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27" t="s">
        <v>216</v>
      </c>
      <c r="AT236" s="227" t="s">
        <v>211</v>
      </c>
      <c r="AU236" s="227" t="s">
        <v>81</v>
      </c>
      <c r="AY236" s="20" t="s">
        <v>209</v>
      </c>
      <c r="BE236" s="228">
        <f>IF(N236="základní",J236,0)</f>
        <v>0</v>
      </c>
      <c r="BF236" s="228">
        <f>IF(N236="snížená",J236,0)</f>
        <v>0</v>
      </c>
      <c r="BG236" s="228">
        <f>IF(N236="zákl. přenesená",J236,0)</f>
        <v>0</v>
      </c>
      <c r="BH236" s="228">
        <f>IF(N236="sníž. přenesená",J236,0)</f>
        <v>0</v>
      </c>
      <c r="BI236" s="228">
        <f>IF(N236="nulová",J236,0)</f>
        <v>0</v>
      </c>
      <c r="BJ236" s="20" t="s">
        <v>79</v>
      </c>
      <c r="BK236" s="228">
        <f>ROUND(I236*H236,2)</f>
        <v>0</v>
      </c>
      <c r="BL236" s="20" t="s">
        <v>216</v>
      </c>
      <c r="BM236" s="227" t="s">
        <v>5523</v>
      </c>
    </row>
    <row r="237" s="2" customFormat="1" ht="16.5" customHeight="1">
      <c r="A237" s="41"/>
      <c r="B237" s="42"/>
      <c r="C237" s="216" t="s">
        <v>795</v>
      </c>
      <c r="D237" s="216" t="s">
        <v>211</v>
      </c>
      <c r="E237" s="217" t="s">
        <v>5524</v>
      </c>
      <c r="F237" s="218" t="s">
        <v>5525</v>
      </c>
      <c r="G237" s="219" t="s">
        <v>5175</v>
      </c>
      <c r="H237" s="220">
        <v>4</v>
      </c>
      <c r="I237" s="221"/>
      <c r="J237" s="222">
        <f>ROUND(I237*H237,2)</f>
        <v>0</v>
      </c>
      <c r="K237" s="218" t="s">
        <v>19</v>
      </c>
      <c r="L237" s="47"/>
      <c r="M237" s="223" t="s">
        <v>19</v>
      </c>
      <c r="N237" s="224" t="s">
        <v>42</v>
      </c>
      <c r="O237" s="87"/>
      <c r="P237" s="225">
        <f>O237*H237</f>
        <v>0</v>
      </c>
      <c r="Q237" s="225">
        <v>0</v>
      </c>
      <c r="R237" s="225">
        <f>Q237*H237</f>
        <v>0</v>
      </c>
      <c r="S237" s="225">
        <v>0</v>
      </c>
      <c r="T237" s="226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227" t="s">
        <v>216</v>
      </c>
      <c r="AT237" s="227" t="s">
        <v>211</v>
      </c>
      <c r="AU237" s="227" t="s">
        <v>81</v>
      </c>
      <c r="AY237" s="20" t="s">
        <v>209</v>
      </c>
      <c r="BE237" s="228">
        <f>IF(N237="základní",J237,0)</f>
        <v>0</v>
      </c>
      <c r="BF237" s="228">
        <f>IF(N237="snížená",J237,0)</f>
        <v>0</v>
      </c>
      <c r="BG237" s="228">
        <f>IF(N237="zákl. přenesená",J237,0)</f>
        <v>0</v>
      </c>
      <c r="BH237" s="228">
        <f>IF(N237="sníž. přenesená",J237,0)</f>
        <v>0</v>
      </c>
      <c r="BI237" s="228">
        <f>IF(N237="nulová",J237,0)</f>
        <v>0</v>
      </c>
      <c r="BJ237" s="20" t="s">
        <v>79</v>
      </c>
      <c r="BK237" s="228">
        <f>ROUND(I237*H237,2)</f>
        <v>0</v>
      </c>
      <c r="BL237" s="20" t="s">
        <v>216</v>
      </c>
      <c r="BM237" s="227" t="s">
        <v>5526</v>
      </c>
    </row>
    <row r="238" s="2" customFormat="1" ht="16.5" customHeight="1">
      <c r="A238" s="41"/>
      <c r="B238" s="42"/>
      <c r="C238" s="216" t="s">
        <v>803</v>
      </c>
      <c r="D238" s="216" t="s">
        <v>211</v>
      </c>
      <c r="E238" s="217" t="s">
        <v>5527</v>
      </c>
      <c r="F238" s="218" t="s">
        <v>5528</v>
      </c>
      <c r="G238" s="219" t="s">
        <v>5175</v>
      </c>
      <c r="H238" s="220">
        <v>3</v>
      </c>
      <c r="I238" s="221"/>
      <c r="J238" s="222">
        <f>ROUND(I238*H238,2)</f>
        <v>0</v>
      </c>
      <c r="K238" s="218" t="s">
        <v>19</v>
      </c>
      <c r="L238" s="47"/>
      <c r="M238" s="223" t="s">
        <v>19</v>
      </c>
      <c r="N238" s="224" t="s">
        <v>42</v>
      </c>
      <c r="O238" s="87"/>
      <c r="P238" s="225">
        <f>O238*H238</f>
        <v>0</v>
      </c>
      <c r="Q238" s="225">
        <v>0</v>
      </c>
      <c r="R238" s="225">
        <f>Q238*H238</f>
        <v>0</v>
      </c>
      <c r="S238" s="225">
        <v>0</v>
      </c>
      <c r="T238" s="226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27" t="s">
        <v>216</v>
      </c>
      <c r="AT238" s="227" t="s">
        <v>211</v>
      </c>
      <c r="AU238" s="227" t="s">
        <v>81</v>
      </c>
      <c r="AY238" s="20" t="s">
        <v>209</v>
      </c>
      <c r="BE238" s="228">
        <f>IF(N238="základní",J238,0)</f>
        <v>0</v>
      </c>
      <c r="BF238" s="228">
        <f>IF(N238="snížená",J238,0)</f>
        <v>0</v>
      </c>
      <c r="BG238" s="228">
        <f>IF(N238="zákl. přenesená",J238,0)</f>
        <v>0</v>
      </c>
      <c r="BH238" s="228">
        <f>IF(N238="sníž. přenesená",J238,0)</f>
        <v>0</v>
      </c>
      <c r="BI238" s="228">
        <f>IF(N238="nulová",J238,0)</f>
        <v>0</v>
      </c>
      <c r="BJ238" s="20" t="s">
        <v>79</v>
      </c>
      <c r="BK238" s="228">
        <f>ROUND(I238*H238,2)</f>
        <v>0</v>
      </c>
      <c r="BL238" s="20" t="s">
        <v>216</v>
      </c>
      <c r="BM238" s="227" t="s">
        <v>5529</v>
      </c>
    </row>
    <row r="239" s="2" customFormat="1" ht="16.5" customHeight="1">
      <c r="A239" s="41"/>
      <c r="B239" s="42"/>
      <c r="C239" s="216" t="s">
        <v>808</v>
      </c>
      <c r="D239" s="216" t="s">
        <v>211</v>
      </c>
      <c r="E239" s="217" t="s">
        <v>5530</v>
      </c>
      <c r="F239" s="218" t="s">
        <v>5531</v>
      </c>
      <c r="G239" s="219" t="s">
        <v>5175</v>
      </c>
      <c r="H239" s="220">
        <v>3</v>
      </c>
      <c r="I239" s="221"/>
      <c r="J239" s="222">
        <f>ROUND(I239*H239,2)</f>
        <v>0</v>
      </c>
      <c r="K239" s="218" t="s">
        <v>19</v>
      </c>
      <c r="L239" s="47"/>
      <c r="M239" s="223" t="s">
        <v>19</v>
      </c>
      <c r="N239" s="224" t="s">
        <v>42</v>
      </c>
      <c r="O239" s="87"/>
      <c r="P239" s="225">
        <f>O239*H239</f>
        <v>0</v>
      </c>
      <c r="Q239" s="225">
        <v>0</v>
      </c>
      <c r="R239" s="225">
        <f>Q239*H239</f>
        <v>0</v>
      </c>
      <c r="S239" s="225">
        <v>0</v>
      </c>
      <c r="T239" s="226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27" t="s">
        <v>216</v>
      </c>
      <c r="AT239" s="227" t="s">
        <v>211</v>
      </c>
      <c r="AU239" s="227" t="s">
        <v>81</v>
      </c>
      <c r="AY239" s="20" t="s">
        <v>209</v>
      </c>
      <c r="BE239" s="228">
        <f>IF(N239="základní",J239,0)</f>
        <v>0</v>
      </c>
      <c r="BF239" s="228">
        <f>IF(N239="snížená",J239,0)</f>
        <v>0</v>
      </c>
      <c r="BG239" s="228">
        <f>IF(N239="zákl. přenesená",J239,0)</f>
        <v>0</v>
      </c>
      <c r="BH239" s="228">
        <f>IF(N239="sníž. přenesená",J239,0)</f>
        <v>0</v>
      </c>
      <c r="BI239" s="228">
        <f>IF(N239="nulová",J239,0)</f>
        <v>0</v>
      </c>
      <c r="BJ239" s="20" t="s">
        <v>79</v>
      </c>
      <c r="BK239" s="228">
        <f>ROUND(I239*H239,2)</f>
        <v>0</v>
      </c>
      <c r="BL239" s="20" t="s">
        <v>216</v>
      </c>
      <c r="BM239" s="227" t="s">
        <v>5532</v>
      </c>
    </row>
    <row r="240" s="2" customFormat="1" ht="16.5" customHeight="1">
      <c r="A240" s="41"/>
      <c r="B240" s="42"/>
      <c r="C240" s="216" t="s">
        <v>813</v>
      </c>
      <c r="D240" s="216" t="s">
        <v>211</v>
      </c>
      <c r="E240" s="217" t="s">
        <v>5533</v>
      </c>
      <c r="F240" s="218" t="s">
        <v>5534</v>
      </c>
      <c r="G240" s="219" t="s">
        <v>5175</v>
      </c>
      <c r="H240" s="220">
        <v>6</v>
      </c>
      <c r="I240" s="221"/>
      <c r="J240" s="222">
        <f>ROUND(I240*H240,2)</f>
        <v>0</v>
      </c>
      <c r="K240" s="218" t="s">
        <v>19</v>
      </c>
      <c r="L240" s="47"/>
      <c r="M240" s="223" t="s">
        <v>19</v>
      </c>
      <c r="N240" s="224" t="s">
        <v>42</v>
      </c>
      <c r="O240" s="87"/>
      <c r="P240" s="225">
        <f>O240*H240</f>
        <v>0</v>
      </c>
      <c r="Q240" s="225">
        <v>0</v>
      </c>
      <c r="R240" s="225">
        <f>Q240*H240</f>
        <v>0</v>
      </c>
      <c r="S240" s="225">
        <v>0</v>
      </c>
      <c r="T240" s="226">
        <f>S240*H240</f>
        <v>0</v>
      </c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227" t="s">
        <v>216</v>
      </c>
      <c r="AT240" s="227" t="s">
        <v>211</v>
      </c>
      <c r="AU240" s="227" t="s">
        <v>81</v>
      </c>
      <c r="AY240" s="20" t="s">
        <v>209</v>
      </c>
      <c r="BE240" s="228">
        <f>IF(N240="základní",J240,0)</f>
        <v>0</v>
      </c>
      <c r="BF240" s="228">
        <f>IF(N240="snížená",J240,0)</f>
        <v>0</v>
      </c>
      <c r="BG240" s="228">
        <f>IF(N240="zákl. přenesená",J240,0)</f>
        <v>0</v>
      </c>
      <c r="BH240" s="228">
        <f>IF(N240="sníž. přenesená",J240,0)</f>
        <v>0</v>
      </c>
      <c r="BI240" s="228">
        <f>IF(N240="nulová",J240,0)</f>
        <v>0</v>
      </c>
      <c r="BJ240" s="20" t="s">
        <v>79</v>
      </c>
      <c r="BK240" s="228">
        <f>ROUND(I240*H240,2)</f>
        <v>0</v>
      </c>
      <c r="BL240" s="20" t="s">
        <v>216</v>
      </c>
      <c r="BM240" s="227" t="s">
        <v>5535</v>
      </c>
    </row>
    <row r="241" s="2" customFormat="1" ht="16.5" customHeight="1">
      <c r="A241" s="41"/>
      <c r="B241" s="42"/>
      <c r="C241" s="216" t="s">
        <v>818</v>
      </c>
      <c r="D241" s="216" t="s">
        <v>211</v>
      </c>
      <c r="E241" s="217" t="s">
        <v>5536</v>
      </c>
      <c r="F241" s="218" t="s">
        <v>5537</v>
      </c>
      <c r="G241" s="219" t="s">
        <v>5175</v>
      </c>
      <c r="H241" s="220">
        <v>6</v>
      </c>
      <c r="I241" s="221"/>
      <c r="J241" s="222">
        <f>ROUND(I241*H241,2)</f>
        <v>0</v>
      </c>
      <c r="K241" s="218" t="s">
        <v>19</v>
      </c>
      <c r="L241" s="47"/>
      <c r="M241" s="223" t="s">
        <v>19</v>
      </c>
      <c r="N241" s="224" t="s">
        <v>42</v>
      </c>
      <c r="O241" s="87"/>
      <c r="P241" s="225">
        <f>O241*H241</f>
        <v>0</v>
      </c>
      <c r="Q241" s="225">
        <v>0</v>
      </c>
      <c r="R241" s="225">
        <f>Q241*H241</f>
        <v>0</v>
      </c>
      <c r="S241" s="225">
        <v>0</v>
      </c>
      <c r="T241" s="226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7" t="s">
        <v>216</v>
      </c>
      <c r="AT241" s="227" t="s">
        <v>211</v>
      </c>
      <c r="AU241" s="227" t="s">
        <v>81</v>
      </c>
      <c r="AY241" s="20" t="s">
        <v>209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20" t="s">
        <v>79</v>
      </c>
      <c r="BK241" s="228">
        <f>ROUND(I241*H241,2)</f>
        <v>0</v>
      </c>
      <c r="BL241" s="20" t="s">
        <v>216</v>
      </c>
      <c r="BM241" s="227" t="s">
        <v>5538</v>
      </c>
    </row>
    <row r="242" s="2" customFormat="1" ht="16.5" customHeight="1">
      <c r="A242" s="41"/>
      <c r="B242" s="42"/>
      <c r="C242" s="216" t="s">
        <v>822</v>
      </c>
      <c r="D242" s="216" t="s">
        <v>211</v>
      </c>
      <c r="E242" s="217" t="s">
        <v>5539</v>
      </c>
      <c r="F242" s="218" t="s">
        <v>5540</v>
      </c>
      <c r="G242" s="219" t="s">
        <v>5175</v>
      </c>
      <c r="H242" s="220">
        <v>1</v>
      </c>
      <c r="I242" s="221"/>
      <c r="J242" s="222">
        <f>ROUND(I242*H242,2)</f>
        <v>0</v>
      </c>
      <c r="K242" s="218" t="s">
        <v>19</v>
      </c>
      <c r="L242" s="47"/>
      <c r="M242" s="223" t="s">
        <v>19</v>
      </c>
      <c r="N242" s="224" t="s">
        <v>42</v>
      </c>
      <c r="O242" s="87"/>
      <c r="P242" s="225">
        <f>O242*H242</f>
        <v>0</v>
      </c>
      <c r="Q242" s="225">
        <v>0</v>
      </c>
      <c r="R242" s="225">
        <f>Q242*H242</f>
        <v>0</v>
      </c>
      <c r="S242" s="225">
        <v>0</v>
      </c>
      <c r="T242" s="226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7" t="s">
        <v>216</v>
      </c>
      <c r="AT242" s="227" t="s">
        <v>211</v>
      </c>
      <c r="AU242" s="227" t="s">
        <v>81</v>
      </c>
      <c r="AY242" s="20" t="s">
        <v>209</v>
      </c>
      <c r="BE242" s="228">
        <f>IF(N242="základní",J242,0)</f>
        <v>0</v>
      </c>
      <c r="BF242" s="228">
        <f>IF(N242="snížená",J242,0)</f>
        <v>0</v>
      </c>
      <c r="BG242" s="228">
        <f>IF(N242="zákl. přenesená",J242,0)</f>
        <v>0</v>
      </c>
      <c r="BH242" s="228">
        <f>IF(N242="sníž. přenesená",J242,0)</f>
        <v>0</v>
      </c>
      <c r="BI242" s="228">
        <f>IF(N242="nulová",J242,0)</f>
        <v>0</v>
      </c>
      <c r="BJ242" s="20" t="s">
        <v>79</v>
      </c>
      <c r="BK242" s="228">
        <f>ROUND(I242*H242,2)</f>
        <v>0</v>
      </c>
      <c r="BL242" s="20" t="s">
        <v>216</v>
      </c>
      <c r="BM242" s="227" t="s">
        <v>5541</v>
      </c>
    </row>
    <row r="243" s="2" customFormat="1" ht="16.5" customHeight="1">
      <c r="A243" s="41"/>
      <c r="B243" s="42"/>
      <c r="C243" s="216" t="s">
        <v>826</v>
      </c>
      <c r="D243" s="216" t="s">
        <v>211</v>
      </c>
      <c r="E243" s="217" t="s">
        <v>5542</v>
      </c>
      <c r="F243" s="218" t="s">
        <v>5543</v>
      </c>
      <c r="G243" s="219" t="s">
        <v>5175</v>
      </c>
      <c r="H243" s="220">
        <v>1</v>
      </c>
      <c r="I243" s="221"/>
      <c r="J243" s="222">
        <f>ROUND(I243*H243,2)</f>
        <v>0</v>
      </c>
      <c r="K243" s="218" t="s">
        <v>19</v>
      </c>
      <c r="L243" s="47"/>
      <c r="M243" s="223" t="s">
        <v>19</v>
      </c>
      <c r="N243" s="224" t="s">
        <v>42</v>
      </c>
      <c r="O243" s="87"/>
      <c r="P243" s="225">
        <f>O243*H243</f>
        <v>0</v>
      </c>
      <c r="Q243" s="225">
        <v>0</v>
      </c>
      <c r="R243" s="225">
        <f>Q243*H243</f>
        <v>0</v>
      </c>
      <c r="S243" s="225">
        <v>0</v>
      </c>
      <c r="T243" s="226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27" t="s">
        <v>216</v>
      </c>
      <c r="AT243" s="227" t="s">
        <v>211</v>
      </c>
      <c r="AU243" s="227" t="s">
        <v>81</v>
      </c>
      <c r="AY243" s="20" t="s">
        <v>209</v>
      </c>
      <c r="BE243" s="228">
        <f>IF(N243="základní",J243,0)</f>
        <v>0</v>
      </c>
      <c r="BF243" s="228">
        <f>IF(N243="snížená",J243,0)</f>
        <v>0</v>
      </c>
      <c r="BG243" s="228">
        <f>IF(N243="zákl. přenesená",J243,0)</f>
        <v>0</v>
      </c>
      <c r="BH243" s="228">
        <f>IF(N243="sníž. přenesená",J243,0)</f>
        <v>0</v>
      </c>
      <c r="BI243" s="228">
        <f>IF(N243="nulová",J243,0)</f>
        <v>0</v>
      </c>
      <c r="BJ243" s="20" t="s">
        <v>79</v>
      </c>
      <c r="BK243" s="228">
        <f>ROUND(I243*H243,2)</f>
        <v>0</v>
      </c>
      <c r="BL243" s="20" t="s">
        <v>216</v>
      </c>
      <c r="BM243" s="227" t="s">
        <v>5544</v>
      </c>
    </row>
    <row r="244" s="2" customFormat="1" ht="16.5" customHeight="1">
      <c r="A244" s="41"/>
      <c r="B244" s="42"/>
      <c r="C244" s="216" t="s">
        <v>830</v>
      </c>
      <c r="D244" s="216" t="s">
        <v>211</v>
      </c>
      <c r="E244" s="217" t="s">
        <v>5545</v>
      </c>
      <c r="F244" s="218" t="s">
        <v>5546</v>
      </c>
      <c r="G244" s="219" t="s">
        <v>5175</v>
      </c>
      <c r="H244" s="220">
        <v>1</v>
      </c>
      <c r="I244" s="221"/>
      <c r="J244" s="222">
        <f>ROUND(I244*H244,2)</f>
        <v>0</v>
      </c>
      <c r="K244" s="218" t="s">
        <v>19</v>
      </c>
      <c r="L244" s="47"/>
      <c r="M244" s="223" t="s">
        <v>19</v>
      </c>
      <c r="N244" s="224" t="s">
        <v>42</v>
      </c>
      <c r="O244" s="87"/>
      <c r="P244" s="225">
        <f>O244*H244</f>
        <v>0</v>
      </c>
      <c r="Q244" s="225">
        <v>0</v>
      </c>
      <c r="R244" s="225">
        <f>Q244*H244</f>
        <v>0</v>
      </c>
      <c r="S244" s="225">
        <v>0</v>
      </c>
      <c r="T244" s="226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27" t="s">
        <v>216</v>
      </c>
      <c r="AT244" s="227" t="s">
        <v>211</v>
      </c>
      <c r="AU244" s="227" t="s">
        <v>81</v>
      </c>
      <c r="AY244" s="20" t="s">
        <v>209</v>
      </c>
      <c r="BE244" s="228">
        <f>IF(N244="základní",J244,0)</f>
        <v>0</v>
      </c>
      <c r="BF244" s="228">
        <f>IF(N244="snížená",J244,0)</f>
        <v>0</v>
      </c>
      <c r="BG244" s="228">
        <f>IF(N244="zákl. přenesená",J244,0)</f>
        <v>0</v>
      </c>
      <c r="BH244" s="228">
        <f>IF(N244="sníž. přenesená",J244,0)</f>
        <v>0</v>
      </c>
      <c r="BI244" s="228">
        <f>IF(N244="nulová",J244,0)</f>
        <v>0</v>
      </c>
      <c r="BJ244" s="20" t="s">
        <v>79</v>
      </c>
      <c r="BK244" s="228">
        <f>ROUND(I244*H244,2)</f>
        <v>0</v>
      </c>
      <c r="BL244" s="20" t="s">
        <v>216</v>
      </c>
      <c r="BM244" s="227" t="s">
        <v>5547</v>
      </c>
    </row>
    <row r="245" s="2" customFormat="1" ht="16.5" customHeight="1">
      <c r="A245" s="41"/>
      <c r="B245" s="42"/>
      <c r="C245" s="216" t="s">
        <v>835</v>
      </c>
      <c r="D245" s="216" t="s">
        <v>211</v>
      </c>
      <c r="E245" s="217" t="s">
        <v>5548</v>
      </c>
      <c r="F245" s="218" t="s">
        <v>5549</v>
      </c>
      <c r="G245" s="219" t="s">
        <v>5175</v>
      </c>
      <c r="H245" s="220">
        <v>1</v>
      </c>
      <c r="I245" s="221"/>
      <c r="J245" s="222">
        <f>ROUND(I245*H245,2)</f>
        <v>0</v>
      </c>
      <c r="K245" s="218" t="s">
        <v>19</v>
      </c>
      <c r="L245" s="47"/>
      <c r="M245" s="223" t="s">
        <v>19</v>
      </c>
      <c r="N245" s="224" t="s">
        <v>42</v>
      </c>
      <c r="O245" s="87"/>
      <c r="P245" s="225">
        <f>O245*H245</f>
        <v>0</v>
      </c>
      <c r="Q245" s="225">
        <v>0</v>
      </c>
      <c r="R245" s="225">
        <f>Q245*H245</f>
        <v>0</v>
      </c>
      <c r="S245" s="225">
        <v>0</v>
      </c>
      <c r="T245" s="226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227" t="s">
        <v>216</v>
      </c>
      <c r="AT245" s="227" t="s">
        <v>211</v>
      </c>
      <c r="AU245" s="227" t="s">
        <v>81</v>
      </c>
      <c r="AY245" s="20" t="s">
        <v>209</v>
      </c>
      <c r="BE245" s="228">
        <f>IF(N245="základní",J245,0)</f>
        <v>0</v>
      </c>
      <c r="BF245" s="228">
        <f>IF(N245="snížená",J245,0)</f>
        <v>0</v>
      </c>
      <c r="BG245" s="228">
        <f>IF(N245="zákl. přenesená",J245,0)</f>
        <v>0</v>
      </c>
      <c r="BH245" s="228">
        <f>IF(N245="sníž. přenesená",J245,0)</f>
        <v>0</v>
      </c>
      <c r="BI245" s="228">
        <f>IF(N245="nulová",J245,0)</f>
        <v>0</v>
      </c>
      <c r="BJ245" s="20" t="s">
        <v>79</v>
      </c>
      <c r="BK245" s="228">
        <f>ROUND(I245*H245,2)</f>
        <v>0</v>
      </c>
      <c r="BL245" s="20" t="s">
        <v>216</v>
      </c>
      <c r="BM245" s="227" t="s">
        <v>5550</v>
      </c>
    </row>
    <row r="246" s="2" customFormat="1" ht="16.5" customHeight="1">
      <c r="A246" s="41"/>
      <c r="B246" s="42"/>
      <c r="C246" s="216" t="s">
        <v>839</v>
      </c>
      <c r="D246" s="216" t="s">
        <v>211</v>
      </c>
      <c r="E246" s="217" t="s">
        <v>5551</v>
      </c>
      <c r="F246" s="218" t="s">
        <v>5552</v>
      </c>
      <c r="G246" s="219" t="s">
        <v>5175</v>
      </c>
      <c r="H246" s="220">
        <v>2</v>
      </c>
      <c r="I246" s="221"/>
      <c r="J246" s="222">
        <f>ROUND(I246*H246,2)</f>
        <v>0</v>
      </c>
      <c r="K246" s="218" t="s">
        <v>19</v>
      </c>
      <c r="L246" s="47"/>
      <c r="M246" s="223" t="s">
        <v>19</v>
      </c>
      <c r="N246" s="224" t="s">
        <v>42</v>
      </c>
      <c r="O246" s="87"/>
      <c r="P246" s="225">
        <f>O246*H246</f>
        <v>0</v>
      </c>
      <c r="Q246" s="225">
        <v>0</v>
      </c>
      <c r="R246" s="225">
        <f>Q246*H246</f>
        <v>0</v>
      </c>
      <c r="S246" s="225">
        <v>0</v>
      </c>
      <c r="T246" s="226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227" t="s">
        <v>216</v>
      </c>
      <c r="AT246" s="227" t="s">
        <v>211</v>
      </c>
      <c r="AU246" s="227" t="s">
        <v>81</v>
      </c>
      <c r="AY246" s="20" t="s">
        <v>209</v>
      </c>
      <c r="BE246" s="228">
        <f>IF(N246="základní",J246,0)</f>
        <v>0</v>
      </c>
      <c r="BF246" s="228">
        <f>IF(N246="snížená",J246,0)</f>
        <v>0</v>
      </c>
      <c r="BG246" s="228">
        <f>IF(N246="zákl. přenesená",J246,0)</f>
        <v>0</v>
      </c>
      <c r="BH246" s="228">
        <f>IF(N246="sníž. přenesená",J246,0)</f>
        <v>0</v>
      </c>
      <c r="BI246" s="228">
        <f>IF(N246="nulová",J246,0)</f>
        <v>0</v>
      </c>
      <c r="BJ246" s="20" t="s">
        <v>79</v>
      </c>
      <c r="BK246" s="228">
        <f>ROUND(I246*H246,2)</f>
        <v>0</v>
      </c>
      <c r="BL246" s="20" t="s">
        <v>216</v>
      </c>
      <c r="BM246" s="227" t="s">
        <v>5553</v>
      </c>
    </row>
    <row r="247" s="2" customFormat="1" ht="16.5" customHeight="1">
      <c r="A247" s="41"/>
      <c r="B247" s="42"/>
      <c r="C247" s="216" t="s">
        <v>844</v>
      </c>
      <c r="D247" s="216" t="s">
        <v>211</v>
      </c>
      <c r="E247" s="217" t="s">
        <v>5554</v>
      </c>
      <c r="F247" s="218" t="s">
        <v>5555</v>
      </c>
      <c r="G247" s="219" t="s">
        <v>731</v>
      </c>
      <c r="H247" s="220">
        <v>1</v>
      </c>
      <c r="I247" s="221"/>
      <c r="J247" s="222">
        <f>ROUND(I247*H247,2)</f>
        <v>0</v>
      </c>
      <c r="K247" s="218" t="s">
        <v>19</v>
      </c>
      <c r="L247" s="47"/>
      <c r="M247" s="223" t="s">
        <v>19</v>
      </c>
      <c r="N247" s="224" t="s">
        <v>42</v>
      </c>
      <c r="O247" s="87"/>
      <c r="P247" s="225">
        <f>O247*H247</f>
        <v>0</v>
      </c>
      <c r="Q247" s="225">
        <v>0</v>
      </c>
      <c r="R247" s="225">
        <f>Q247*H247</f>
        <v>0</v>
      </c>
      <c r="S247" s="225">
        <v>0</v>
      </c>
      <c r="T247" s="226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7" t="s">
        <v>216</v>
      </c>
      <c r="AT247" s="227" t="s">
        <v>211</v>
      </c>
      <c r="AU247" s="227" t="s">
        <v>81</v>
      </c>
      <c r="AY247" s="20" t="s">
        <v>209</v>
      </c>
      <c r="BE247" s="228">
        <f>IF(N247="základní",J247,0)</f>
        <v>0</v>
      </c>
      <c r="BF247" s="228">
        <f>IF(N247="snížená",J247,0)</f>
        <v>0</v>
      </c>
      <c r="BG247" s="228">
        <f>IF(N247="zákl. přenesená",J247,0)</f>
        <v>0</v>
      </c>
      <c r="BH247" s="228">
        <f>IF(N247="sníž. přenesená",J247,0)</f>
        <v>0</v>
      </c>
      <c r="BI247" s="228">
        <f>IF(N247="nulová",J247,0)</f>
        <v>0</v>
      </c>
      <c r="BJ247" s="20" t="s">
        <v>79</v>
      </c>
      <c r="BK247" s="228">
        <f>ROUND(I247*H247,2)</f>
        <v>0</v>
      </c>
      <c r="BL247" s="20" t="s">
        <v>216</v>
      </c>
      <c r="BM247" s="227" t="s">
        <v>5556</v>
      </c>
    </row>
    <row r="248" s="14" customFormat="1">
      <c r="A248" s="14"/>
      <c r="B248" s="245"/>
      <c r="C248" s="246"/>
      <c r="D248" s="236" t="s">
        <v>220</v>
      </c>
      <c r="E248" s="247" t="s">
        <v>19</v>
      </c>
      <c r="F248" s="248" t="s">
        <v>79</v>
      </c>
      <c r="G248" s="246"/>
      <c r="H248" s="249">
        <v>1</v>
      </c>
      <c r="I248" s="250"/>
      <c r="J248" s="246"/>
      <c r="K248" s="246"/>
      <c r="L248" s="251"/>
      <c r="M248" s="252"/>
      <c r="N248" s="253"/>
      <c r="O248" s="253"/>
      <c r="P248" s="253"/>
      <c r="Q248" s="253"/>
      <c r="R248" s="253"/>
      <c r="S248" s="253"/>
      <c r="T248" s="25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5" t="s">
        <v>220</v>
      </c>
      <c r="AU248" s="255" t="s">
        <v>81</v>
      </c>
      <c r="AV248" s="14" t="s">
        <v>81</v>
      </c>
      <c r="AW248" s="14" t="s">
        <v>32</v>
      </c>
      <c r="AX248" s="14" t="s">
        <v>79</v>
      </c>
      <c r="AY248" s="255" t="s">
        <v>209</v>
      </c>
    </row>
    <row r="249" s="13" customFormat="1">
      <c r="A249" s="13"/>
      <c r="B249" s="234"/>
      <c r="C249" s="235"/>
      <c r="D249" s="236" t="s">
        <v>220</v>
      </c>
      <c r="E249" s="237" t="s">
        <v>19</v>
      </c>
      <c r="F249" s="238" t="s">
        <v>5557</v>
      </c>
      <c r="G249" s="235"/>
      <c r="H249" s="237" t="s">
        <v>19</v>
      </c>
      <c r="I249" s="239"/>
      <c r="J249" s="235"/>
      <c r="K249" s="235"/>
      <c r="L249" s="240"/>
      <c r="M249" s="241"/>
      <c r="N249" s="242"/>
      <c r="O249" s="242"/>
      <c r="P249" s="242"/>
      <c r="Q249" s="242"/>
      <c r="R249" s="242"/>
      <c r="S249" s="242"/>
      <c r="T249" s="24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4" t="s">
        <v>220</v>
      </c>
      <c r="AU249" s="244" t="s">
        <v>81</v>
      </c>
      <c r="AV249" s="13" t="s">
        <v>79</v>
      </c>
      <c r="AW249" s="13" t="s">
        <v>32</v>
      </c>
      <c r="AX249" s="13" t="s">
        <v>71</v>
      </c>
      <c r="AY249" s="244" t="s">
        <v>209</v>
      </c>
    </row>
    <row r="250" s="2" customFormat="1" ht="16.5" customHeight="1">
      <c r="A250" s="41"/>
      <c r="B250" s="42"/>
      <c r="C250" s="216" t="s">
        <v>848</v>
      </c>
      <c r="D250" s="216" t="s">
        <v>211</v>
      </c>
      <c r="E250" s="217" t="s">
        <v>5558</v>
      </c>
      <c r="F250" s="218" t="s">
        <v>5559</v>
      </c>
      <c r="G250" s="219" t="s">
        <v>5175</v>
      </c>
      <c r="H250" s="220">
        <v>1</v>
      </c>
      <c r="I250" s="221"/>
      <c r="J250" s="222">
        <f>ROUND(I250*H250,2)</f>
        <v>0</v>
      </c>
      <c r="K250" s="218" t="s">
        <v>19</v>
      </c>
      <c r="L250" s="47"/>
      <c r="M250" s="223" t="s">
        <v>19</v>
      </c>
      <c r="N250" s="224" t="s">
        <v>42</v>
      </c>
      <c r="O250" s="87"/>
      <c r="P250" s="225">
        <f>O250*H250</f>
        <v>0</v>
      </c>
      <c r="Q250" s="225">
        <v>0</v>
      </c>
      <c r="R250" s="225">
        <f>Q250*H250</f>
        <v>0</v>
      </c>
      <c r="S250" s="225">
        <v>0</v>
      </c>
      <c r="T250" s="226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227" t="s">
        <v>216</v>
      </c>
      <c r="AT250" s="227" t="s">
        <v>211</v>
      </c>
      <c r="AU250" s="227" t="s">
        <v>81</v>
      </c>
      <c r="AY250" s="20" t="s">
        <v>209</v>
      </c>
      <c r="BE250" s="228">
        <f>IF(N250="základní",J250,0)</f>
        <v>0</v>
      </c>
      <c r="BF250" s="228">
        <f>IF(N250="snížená",J250,0)</f>
        <v>0</v>
      </c>
      <c r="BG250" s="228">
        <f>IF(N250="zákl. přenesená",J250,0)</f>
        <v>0</v>
      </c>
      <c r="BH250" s="228">
        <f>IF(N250="sníž. přenesená",J250,0)</f>
        <v>0</v>
      </c>
      <c r="BI250" s="228">
        <f>IF(N250="nulová",J250,0)</f>
        <v>0</v>
      </c>
      <c r="BJ250" s="20" t="s">
        <v>79</v>
      </c>
      <c r="BK250" s="228">
        <f>ROUND(I250*H250,2)</f>
        <v>0</v>
      </c>
      <c r="BL250" s="20" t="s">
        <v>216</v>
      </c>
      <c r="BM250" s="227" t="s">
        <v>5560</v>
      </c>
    </row>
    <row r="251" s="14" customFormat="1">
      <c r="A251" s="14"/>
      <c r="B251" s="245"/>
      <c r="C251" s="246"/>
      <c r="D251" s="236" t="s">
        <v>220</v>
      </c>
      <c r="E251" s="247" t="s">
        <v>19</v>
      </c>
      <c r="F251" s="248" t="s">
        <v>79</v>
      </c>
      <c r="G251" s="246"/>
      <c r="H251" s="249">
        <v>1</v>
      </c>
      <c r="I251" s="250"/>
      <c r="J251" s="246"/>
      <c r="K251" s="246"/>
      <c r="L251" s="251"/>
      <c r="M251" s="252"/>
      <c r="N251" s="253"/>
      <c r="O251" s="253"/>
      <c r="P251" s="253"/>
      <c r="Q251" s="253"/>
      <c r="R251" s="253"/>
      <c r="S251" s="253"/>
      <c r="T251" s="25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5" t="s">
        <v>220</v>
      </c>
      <c r="AU251" s="255" t="s">
        <v>81</v>
      </c>
      <c r="AV251" s="14" t="s">
        <v>81</v>
      </c>
      <c r="AW251" s="14" t="s">
        <v>32</v>
      </c>
      <c r="AX251" s="14" t="s">
        <v>79</v>
      </c>
      <c r="AY251" s="255" t="s">
        <v>209</v>
      </c>
    </row>
    <row r="252" s="13" customFormat="1">
      <c r="A252" s="13"/>
      <c r="B252" s="234"/>
      <c r="C252" s="235"/>
      <c r="D252" s="236" t="s">
        <v>220</v>
      </c>
      <c r="E252" s="237" t="s">
        <v>19</v>
      </c>
      <c r="F252" s="238" t="s">
        <v>5561</v>
      </c>
      <c r="G252" s="235"/>
      <c r="H252" s="237" t="s">
        <v>19</v>
      </c>
      <c r="I252" s="239"/>
      <c r="J252" s="235"/>
      <c r="K252" s="235"/>
      <c r="L252" s="240"/>
      <c r="M252" s="241"/>
      <c r="N252" s="242"/>
      <c r="O252" s="242"/>
      <c r="P252" s="242"/>
      <c r="Q252" s="242"/>
      <c r="R252" s="242"/>
      <c r="S252" s="242"/>
      <c r="T252" s="24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4" t="s">
        <v>220</v>
      </c>
      <c r="AU252" s="244" t="s">
        <v>81</v>
      </c>
      <c r="AV252" s="13" t="s">
        <v>79</v>
      </c>
      <c r="AW252" s="13" t="s">
        <v>32</v>
      </c>
      <c r="AX252" s="13" t="s">
        <v>71</v>
      </c>
      <c r="AY252" s="244" t="s">
        <v>209</v>
      </c>
    </row>
    <row r="253" s="2" customFormat="1" ht="16.5" customHeight="1">
      <c r="A253" s="41"/>
      <c r="B253" s="42"/>
      <c r="C253" s="216" t="s">
        <v>855</v>
      </c>
      <c r="D253" s="216" t="s">
        <v>211</v>
      </c>
      <c r="E253" s="217" t="s">
        <v>5562</v>
      </c>
      <c r="F253" s="218" t="s">
        <v>5563</v>
      </c>
      <c r="G253" s="219" t="s">
        <v>5175</v>
      </c>
      <c r="H253" s="220">
        <v>1</v>
      </c>
      <c r="I253" s="221"/>
      <c r="J253" s="222">
        <f>ROUND(I253*H253,2)</f>
        <v>0</v>
      </c>
      <c r="K253" s="218" t="s">
        <v>19</v>
      </c>
      <c r="L253" s="47"/>
      <c r="M253" s="223" t="s">
        <v>19</v>
      </c>
      <c r="N253" s="224" t="s">
        <v>42</v>
      </c>
      <c r="O253" s="87"/>
      <c r="P253" s="225">
        <f>O253*H253</f>
        <v>0</v>
      </c>
      <c r="Q253" s="225">
        <v>0</v>
      </c>
      <c r="R253" s="225">
        <f>Q253*H253</f>
        <v>0</v>
      </c>
      <c r="S253" s="225">
        <v>0</v>
      </c>
      <c r="T253" s="226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27" t="s">
        <v>216</v>
      </c>
      <c r="AT253" s="227" t="s">
        <v>211</v>
      </c>
      <c r="AU253" s="227" t="s">
        <v>81</v>
      </c>
      <c r="AY253" s="20" t="s">
        <v>209</v>
      </c>
      <c r="BE253" s="228">
        <f>IF(N253="základní",J253,0)</f>
        <v>0</v>
      </c>
      <c r="BF253" s="228">
        <f>IF(N253="snížená",J253,0)</f>
        <v>0</v>
      </c>
      <c r="BG253" s="228">
        <f>IF(N253="zákl. přenesená",J253,0)</f>
        <v>0</v>
      </c>
      <c r="BH253" s="228">
        <f>IF(N253="sníž. přenesená",J253,0)</f>
        <v>0</v>
      </c>
      <c r="BI253" s="228">
        <f>IF(N253="nulová",J253,0)</f>
        <v>0</v>
      </c>
      <c r="BJ253" s="20" t="s">
        <v>79</v>
      </c>
      <c r="BK253" s="228">
        <f>ROUND(I253*H253,2)</f>
        <v>0</v>
      </c>
      <c r="BL253" s="20" t="s">
        <v>216</v>
      </c>
      <c r="BM253" s="227" t="s">
        <v>5564</v>
      </c>
    </row>
    <row r="254" s="14" customFormat="1">
      <c r="A254" s="14"/>
      <c r="B254" s="245"/>
      <c r="C254" s="246"/>
      <c r="D254" s="236" t="s">
        <v>220</v>
      </c>
      <c r="E254" s="247" t="s">
        <v>19</v>
      </c>
      <c r="F254" s="248" t="s">
        <v>79</v>
      </c>
      <c r="G254" s="246"/>
      <c r="H254" s="249">
        <v>1</v>
      </c>
      <c r="I254" s="250"/>
      <c r="J254" s="246"/>
      <c r="K254" s="246"/>
      <c r="L254" s="251"/>
      <c r="M254" s="252"/>
      <c r="N254" s="253"/>
      <c r="O254" s="253"/>
      <c r="P254" s="253"/>
      <c r="Q254" s="253"/>
      <c r="R254" s="253"/>
      <c r="S254" s="253"/>
      <c r="T254" s="25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5" t="s">
        <v>220</v>
      </c>
      <c r="AU254" s="255" t="s">
        <v>81</v>
      </c>
      <c r="AV254" s="14" t="s">
        <v>81</v>
      </c>
      <c r="AW254" s="14" t="s">
        <v>32</v>
      </c>
      <c r="AX254" s="14" t="s">
        <v>79</v>
      </c>
      <c r="AY254" s="255" t="s">
        <v>209</v>
      </c>
    </row>
    <row r="255" s="13" customFormat="1">
      <c r="A255" s="13"/>
      <c r="B255" s="234"/>
      <c r="C255" s="235"/>
      <c r="D255" s="236" t="s">
        <v>220</v>
      </c>
      <c r="E255" s="237" t="s">
        <v>19</v>
      </c>
      <c r="F255" s="238" t="s">
        <v>5565</v>
      </c>
      <c r="G255" s="235"/>
      <c r="H255" s="237" t="s">
        <v>19</v>
      </c>
      <c r="I255" s="239"/>
      <c r="J255" s="235"/>
      <c r="K255" s="235"/>
      <c r="L255" s="240"/>
      <c r="M255" s="241"/>
      <c r="N255" s="242"/>
      <c r="O255" s="242"/>
      <c r="P255" s="242"/>
      <c r="Q255" s="242"/>
      <c r="R255" s="242"/>
      <c r="S255" s="242"/>
      <c r="T255" s="24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4" t="s">
        <v>220</v>
      </c>
      <c r="AU255" s="244" t="s">
        <v>81</v>
      </c>
      <c r="AV255" s="13" t="s">
        <v>79</v>
      </c>
      <c r="AW255" s="13" t="s">
        <v>32</v>
      </c>
      <c r="AX255" s="13" t="s">
        <v>71</v>
      </c>
      <c r="AY255" s="244" t="s">
        <v>209</v>
      </c>
    </row>
    <row r="256" s="13" customFormat="1">
      <c r="A256" s="13"/>
      <c r="B256" s="234"/>
      <c r="C256" s="235"/>
      <c r="D256" s="236" t="s">
        <v>220</v>
      </c>
      <c r="E256" s="237" t="s">
        <v>19</v>
      </c>
      <c r="F256" s="238" t="s">
        <v>5566</v>
      </c>
      <c r="G256" s="235"/>
      <c r="H256" s="237" t="s">
        <v>19</v>
      </c>
      <c r="I256" s="239"/>
      <c r="J256" s="235"/>
      <c r="K256" s="235"/>
      <c r="L256" s="240"/>
      <c r="M256" s="241"/>
      <c r="N256" s="242"/>
      <c r="O256" s="242"/>
      <c r="P256" s="242"/>
      <c r="Q256" s="242"/>
      <c r="R256" s="242"/>
      <c r="S256" s="242"/>
      <c r="T256" s="24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4" t="s">
        <v>220</v>
      </c>
      <c r="AU256" s="244" t="s">
        <v>81</v>
      </c>
      <c r="AV256" s="13" t="s">
        <v>79</v>
      </c>
      <c r="AW256" s="13" t="s">
        <v>32</v>
      </c>
      <c r="AX256" s="13" t="s">
        <v>71</v>
      </c>
      <c r="AY256" s="244" t="s">
        <v>209</v>
      </c>
    </row>
    <row r="257" s="2" customFormat="1" ht="16.5" customHeight="1">
      <c r="A257" s="41"/>
      <c r="B257" s="42"/>
      <c r="C257" s="216" t="s">
        <v>862</v>
      </c>
      <c r="D257" s="216" t="s">
        <v>211</v>
      </c>
      <c r="E257" s="217" t="s">
        <v>5567</v>
      </c>
      <c r="F257" s="218" t="s">
        <v>5568</v>
      </c>
      <c r="G257" s="219" t="s">
        <v>5175</v>
      </c>
      <c r="H257" s="220">
        <v>1</v>
      </c>
      <c r="I257" s="221"/>
      <c r="J257" s="222">
        <f>ROUND(I257*H257,2)</f>
        <v>0</v>
      </c>
      <c r="K257" s="218" t="s">
        <v>19</v>
      </c>
      <c r="L257" s="47"/>
      <c r="M257" s="223" t="s">
        <v>19</v>
      </c>
      <c r="N257" s="224" t="s">
        <v>42</v>
      </c>
      <c r="O257" s="87"/>
      <c r="P257" s="225">
        <f>O257*H257</f>
        <v>0</v>
      </c>
      <c r="Q257" s="225">
        <v>0</v>
      </c>
      <c r="R257" s="225">
        <f>Q257*H257</f>
        <v>0</v>
      </c>
      <c r="S257" s="225">
        <v>0</v>
      </c>
      <c r="T257" s="226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27" t="s">
        <v>216</v>
      </c>
      <c r="AT257" s="227" t="s">
        <v>211</v>
      </c>
      <c r="AU257" s="227" t="s">
        <v>81</v>
      </c>
      <c r="AY257" s="20" t="s">
        <v>209</v>
      </c>
      <c r="BE257" s="228">
        <f>IF(N257="základní",J257,0)</f>
        <v>0</v>
      </c>
      <c r="BF257" s="228">
        <f>IF(N257="snížená",J257,0)</f>
        <v>0</v>
      </c>
      <c r="BG257" s="228">
        <f>IF(N257="zákl. přenesená",J257,0)</f>
        <v>0</v>
      </c>
      <c r="BH257" s="228">
        <f>IF(N257="sníž. přenesená",J257,0)</f>
        <v>0</v>
      </c>
      <c r="BI257" s="228">
        <f>IF(N257="nulová",J257,0)</f>
        <v>0</v>
      </c>
      <c r="BJ257" s="20" t="s">
        <v>79</v>
      </c>
      <c r="BK257" s="228">
        <f>ROUND(I257*H257,2)</f>
        <v>0</v>
      </c>
      <c r="BL257" s="20" t="s">
        <v>216</v>
      </c>
      <c r="BM257" s="227" t="s">
        <v>5569</v>
      </c>
    </row>
    <row r="258" s="2" customFormat="1" ht="16.5" customHeight="1">
      <c r="A258" s="41"/>
      <c r="B258" s="42"/>
      <c r="C258" s="216" t="s">
        <v>869</v>
      </c>
      <c r="D258" s="216" t="s">
        <v>211</v>
      </c>
      <c r="E258" s="217" t="s">
        <v>5570</v>
      </c>
      <c r="F258" s="218" t="s">
        <v>5571</v>
      </c>
      <c r="G258" s="219" t="s">
        <v>5175</v>
      </c>
      <c r="H258" s="220">
        <v>1</v>
      </c>
      <c r="I258" s="221"/>
      <c r="J258" s="222">
        <f>ROUND(I258*H258,2)</f>
        <v>0</v>
      </c>
      <c r="K258" s="218" t="s">
        <v>19</v>
      </c>
      <c r="L258" s="47"/>
      <c r="M258" s="223" t="s">
        <v>19</v>
      </c>
      <c r="N258" s="224" t="s">
        <v>42</v>
      </c>
      <c r="O258" s="87"/>
      <c r="P258" s="225">
        <f>O258*H258</f>
        <v>0</v>
      </c>
      <c r="Q258" s="225">
        <v>0</v>
      </c>
      <c r="R258" s="225">
        <f>Q258*H258</f>
        <v>0</v>
      </c>
      <c r="S258" s="225">
        <v>0</v>
      </c>
      <c r="T258" s="226">
        <f>S258*H258</f>
        <v>0</v>
      </c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R258" s="227" t="s">
        <v>216</v>
      </c>
      <c r="AT258" s="227" t="s">
        <v>211</v>
      </c>
      <c r="AU258" s="227" t="s">
        <v>81</v>
      </c>
      <c r="AY258" s="20" t="s">
        <v>209</v>
      </c>
      <c r="BE258" s="228">
        <f>IF(N258="základní",J258,0)</f>
        <v>0</v>
      </c>
      <c r="BF258" s="228">
        <f>IF(N258="snížená",J258,0)</f>
        <v>0</v>
      </c>
      <c r="BG258" s="228">
        <f>IF(N258="zákl. přenesená",J258,0)</f>
        <v>0</v>
      </c>
      <c r="BH258" s="228">
        <f>IF(N258="sníž. přenesená",J258,0)</f>
        <v>0</v>
      </c>
      <c r="BI258" s="228">
        <f>IF(N258="nulová",J258,0)</f>
        <v>0</v>
      </c>
      <c r="BJ258" s="20" t="s">
        <v>79</v>
      </c>
      <c r="BK258" s="228">
        <f>ROUND(I258*H258,2)</f>
        <v>0</v>
      </c>
      <c r="BL258" s="20" t="s">
        <v>216</v>
      </c>
      <c r="BM258" s="227" t="s">
        <v>5572</v>
      </c>
    </row>
    <row r="259" s="2" customFormat="1" ht="16.5" customHeight="1">
      <c r="A259" s="41"/>
      <c r="B259" s="42"/>
      <c r="C259" s="216" t="s">
        <v>874</v>
      </c>
      <c r="D259" s="216" t="s">
        <v>211</v>
      </c>
      <c r="E259" s="217" t="s">
        <v>5573</v>
      </c>
      <c r="F259" s="218" t="s">
        <v>5574</v>
      </c>
      <c r="G259" s="219" t="s">
        <v>5175</v>
      </c>
      <c r="H259" s="220">
        <v>18</v>
      </c>
      <c r="I259" s="221"/>
      <c r="J259" s="222">
        <f>ROUND(I259*H259,2)</f>
        <v>0</v>
      </c>
      <c r="K259" s="218" t="s">
        <v>19</v>
      </c>
      <c r="L259" s="47"/>
      <c r="M259" s="223" t="s">
        <v>19</v>
      </c>
      <c r="N259" s="224" t="s">
        <v>42</v>
      </c>
      <c r="O259" s="87"/>
      <c r="P259" s="225">
        <f>O259*H259</f>
        <v>0</v>
      </c>
      <c r="Q259" s="225">
        <v>0</v>
      </c>
      <c r="R259" s="225">
        <f>Q259*H259</f>
        <v>0</v>
      </c>
      <c r="S259" s="225">
        <v>0</v>
      </c>
      <c r="T259" s="226">
        <f>S259*H259</f>
        <v>0</v>
      </c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R259" s="227" t="s">
        <v>216</v>
      </c>
      <c r="AT259" s="227" t="s">
        <v>211</v>
      </c>
      <c r="AU259" s="227" t="s">
        <v>81</v>
      </c>
      <c r="AY259" s="20" t="s">
        <v>209</v>
      </c>
      <c r="BE259" s="228">
        <f>IF(N259="základní",J259,0)</f>
        <v>0</v>
      </c>
      <c r="BF259" s="228">
        <f>IF(N259="snížená",J259,0)</f>
        <v>0</v>
      </c>
      <c r="BG259" s="228">
        <f>IF(N259="zákl. přenesená",J259,0)</f>
        <v>0</v>
      </c>
      <c r="BH259" s="228">
        <f>IF(N259="sníž. přenesená",J259,0)</f>
        <v>0</v>
      </c>
      <c r="BI259" s="228">
        <f>IF(N259="nulová",J259,0)</f>
        <v>0</v>
      </c>
      <c r="BJ259" s="20" t="s">
        <v>79</v>
      </c>
      <c r="BK259" s="228">
        <f>ROUND(I259*H259,2)</f>
        <v>0</v>
      </c>
      <c r="BL259" s="20" t="s">
        <v>216</v>
      </c>
      <c r="BM259" s="227" t="s">
        <v>5575</v>
      </c>
    </row>
    <row r="260" s="2" customFormat="1" ht="16.5" customHeight="1">
      <c r="A260" s="41"/>
      <c r="B260" s="42"/>
      <c r="C260" s="216" t="s">
        <v>880</v>
      </c>
      <c r="D260" s="216" t="s">
        <v>211</v>
      </c>
      <c r="E260" s="217" t="s">
        <v>5576</v>
      </c>
      <c r="F260" s="218" t="s">
        <v>5577</v>
      </c>
      <c r="G260" s="219" t="s">
        <v>5175</v>
      </c>
      <c r="H260" s="220">
        <v>4</v>
      </c>
      <c r="I260" s="221"/>
      <c r="J260" s="222">
        <f>ROUND(I260*H260,2)</f>
        <v>0</v>
      </c>
      <c r="K260" s="218" t="s">
        <v>19</v>
      </c>
      <c r="L260" s="47"/>
      <c r="M260" s="223" t="s">
        <v>19</v>
      </c>
      <c r="N260" s="224" t="s">
        <v>42</v>
      </c>
      <c r="O260" s="87"/>
      <c r="P260" s="225">
        <f>O260*H260</f>
        <v>0</v>
      </c>
      <c r="Q260" s="225">
        <v>0</v>
      </c>
      <c r="R260" s="225">
        <f>Q260*H260</f>
        <v>0</v>
      </c>
      <c r="S260" s="225">
        <v>0</v>
      </c>
      <c r="T260" s="226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227" t="s">
        <v>216</v>
      </c>
      <c r="AT260" s="227" t="s">
        <v>211</v>
      </c>
      <c r="AU260" s="227" t="s">
        <v>81</v>
      </c>
      <c r="AY260" s="20" t="s">
        <v>209</v>
      </c>
      <c r="BE260" s="228">
        <f>IF(N260="základní",J260,0)</f>
        <v>0</v>
      </c>
      <c r="BF260" s="228">
        <f>IF(N260="snížená",J260,0)</f>
        <v>0</v>
      </c>
      <c r="BG260" s="228">
        <f>IF(N260="zákl. přenesená",J260,0)</f>
        <v>0</v>
      </c>
      <c r="BH260" s="228">
        <f>IF(N260="sníž. přenesená",J260,0)</f>
        <v>0</v>
      </c>
      <c r="BI260" s="228">
        <f>IF(N260="nulová",J260,0)</f>
        <v>0</v>
      </c>
      <c r="BJ260" s="20" t="s">
        <v>79</v>
      </c>
      <c r="BK260" s="228">
        <f>ROUND(I260*H260,2)</f>
        <v>0</v>
      </c>
      <c r="BL260" s="20" t="s">
        <v>216</v>
      </c>
      <c r="BM260" s="227" t="s">
        <v>5578</v>
      </c>
    </row>
    <row r="261" s="2" customFormat="1" ht="16.5" customHeight="1">
      <c r="A261" s="41"/>
      <c r="B261" s="42"/>
      <c r="C261" s="216" t="s">
        <v>884</v>
      </c>
      <c r="D261" s="216" t="s">
        <v>211</v>
      </c>
      <c r="E261" s="217" t="s">
        <v>5579</v>
      </c>
      <c r="F261" s="218" t="s">
        <v>5580</v>
      </c>
      <c r="G261" s="219" t="s">
        <v>5175</v>
      </c>
      <c r="H261" s="220">
        <v>14</v>
      </c>
      <c r="I261" s="221"/>
      <c r="J261" s="222">
        <f>ROUND(I261*H261,2)</f>
        <v>0</v>
      </c>
      <c r="K261" s="218" t="s">
        <v>19</v>
      </c>
      <c r="L261" s="47"/>
      <c r="M261" s="223" t="s">
        <v>19</v>
      </c>
      <c r="N261" s="224" t="s">
        <v>42</v>
      </c>
      <c r="O261" s="87"/>
      <c r="P261" s="225">
        <f>O261*H261</f>
        <v>0</v>
      </c>
      <c r="Q261" s="225">
        <v>0</v>
      </c>
      <c r="R261" s="225">
        <f>Q261*H261</f>
        <v>0</v>
      </c>
      <c r="S261" s="225">
        <v>0</v>
      </c>
      <c r="T261" s="226">
        <f>S261*H261</f>
        <v>0</v>
      </c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R261" s="227" t="s">
        <v>216</v>
      </c>
      <c r="AT261" s="227" t="s">
        <v>211</v>
      </c>
      <c r="AU261" s="227" t="s">
        <v>81</v>
      </c>
      <c r="AY261" s="20" t="s">
        <v>209</v>
      </c>
      <c r="BE261" s="228">
        <f>IF(N261="základní",J261,0)</f>
        <v>0</v>
      </c>
      <c r="BF261" s="228">
        <f>IF(N261="snížená",J261,0)</f>
        <v>0</v>
      </c>
      <c r="BG261" s="228">
        <f>IF(N261="zákl. přenesená",J261,0)</f>
        <v>0</v>
      </c>
      <c r="BH261" s="228">
        <f>IF(N261="sníž. přenesená",J261,0)</f>
        <v>0</v>
      </c>
      <c r="BI261" s="228">
        <f>IF(N261="nulová",J261,0)</f>
        <v>0</v>
      </c>
      <c r="BJ261" s="20" t="s">
        <v>79</v>
      </c>
      <c r="BK261" s="228">
        <f>ROUND(I261*H261,2)</f>
        <v>0</v>
      </c>
      <c r="BL261" s="20" t="s">
        <v>216</v>
      </c>
      <c r="BM261" s="227" t="s">
        <v>5581</v>
      </c>
    </row>
    <row r="262" s="2" customFormat="1" ht="16.5" customHeight="1">
      <c r="A262" s="41"/>
      <c r="B262" s="42"/>
      <c r="C262" s="216" t="s">
        <v>889</v>
      </c>
      <c r="D262" s="216" t="s">
        <v>211</v>
      </c>
      <c r="E262" s="217" t="s">
        <v>5582</v>
      </c>
      <c r="F262" s="218" t="s">
        <v>5583</v>
      </c>
      <c r="G262" s="219" t="s">
        <v>5175</v>
      </c>
      <c r="H262" s="220">
        <v>15</v>
      </c>
      <c r="I262" s="221"/>
      <c r="J262" s="222">
        <f>ROUND(I262*H262,2)</f>
        <v>0</v>
      </c>
      <c r="K262" s="218" t="s">
        <v>19</v>
      </c>
      <c r="L262" s="47"/>
      <c r="M262" s="223" t="s">
        <v>19</v>
      </c>
      <c r="N262" s="224" t="s">
        <v>42</v>
      </c>
      <c r="O262" s="87"/>
      <c r="P262" s="225">
        <f>O262*H262</f>
        <v>0</v>
      </c>
      <c r="Q262" s="225">
        <v>0</v>
      </c>
      <c r="R262" s="225">
        <f>Q262*H262</f>
        <v>0</v>
      </c>
      <c r="S262" s="225">
        <v>0</v>
      </c>
      <c r="T262" s="226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227" t="s">
        <v>216</v>
      </c>
      <c r="AT262" s="227" t="s">
        <v>211</v>
      </c>
      <c r="AU262" s="227" t="s">
        <v>81</v>
      </c>
      <c r="AY262" s="20" t="s">
        <v>209</v>
      </c>
      <c r="BE262" s="228">
        <f>IF(N262="základní",J262,0)</f>
        <v>0</v>
      </c>
      <c r="BF262" s="228">
        <f>IF(N262="snížená",J262,0)</f>
        <v>0</v>
      </c>
      <c r="BG262" s="228">
        <f>IF(N262="zákl. přenesená",J262,0)</f>
        <v>0</v>
      </c>
      <c r="BH262" s="228">
        <f>IF(N262="sníž. přenesená",J262,0)</f>
        <v>0</v>
      </c>
      <c r="BI262" s="228">
        <f>IF(N262="nulová",J262,0)</f>
        <v>0</v>
      </c>
      <c r="BJ262" s="20" t="s">
        <v>79</v>
      </c>
      <c r="BK262" s="228">
        <f>ROUND(I262*H262,2)</f>
        <v>0</v>
      </c>
      <c r="BL262" s="20" t="s">
        <v>216</v>
      </c>
      <c r="BM262" s="227" t="s">
        <v>5584</v>
      </c>
    </row>
    <row r="263" s="2" customFormat="1" ht="16.5" customHeight="1">
      <c r="A263" s="41"/>
      <c r="B263" s="42"/>
      <c r="C263" s="216" t="s">
        <v>893</v>
      </c>
      <c r="D263" s="216" t="s">
        <v>211</v>
      </c>
      <c r="E263" s="217" t="s">
        <v>5585</v>
      </c>
      <c r="F263" s="218" t="s">
        <v>5586</v>
      </c>
      <c r="G263" s="219" t="s">
        <v>5175</v>
      </c>
      <c r="H263" s="220">
        <v>12</v>
      </c>
      <c r="I263" s="221"/>
      <c r="J263" s="222">
        <f>ROUND(I263*H263,2)</f>
        <v>0</v>
      </c>
      <c r="K263" s="218" t="s">
        <v>19</v>
      </c>
      <c r="L263" s="47"/>
      <c r="M263" s="223" t="s">
        <v>19</v>
      </c>
      <c r="N263" s="224" t="s">
        <v>42</v>
      </c>
      <c r="O263" s="87"/>
      <c r="P263" s="225">
        <f>O263*H263</f>
        <v>0</v>
      </c>
      <c r="Q263" s="225">
        <v>0</v>
      </c>
      <c r="R263" s="225">
        <f>Q263*H263</f>
        <v>0</v>
      </c>
      <c r="S263" s="225">
        <v>0</v>
      </c>
      <c r="T263" s="226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227" t="s">
        <v>216</v>
      </c>
      <c r="AT263" s="227" t="s">
        <v>211</v>
      </c>
      <c r="AU263" s="227" t="s">
        <v>81</v>
      </c>
      <c r="AY263" s="20" t="s">
        <v>209</v>
      </c>
      <c r="BE263" s="228">
        <f>IF(N263="základní",J263,0)</f>
        <v>0</v>
      </c>
      <c r="BF263" s="228">
        <f>IF(N263="snížená",J263,0)</f>
        <v>0</v>
      </c>
      <c r="BG263" s="228">
        <f>IF(N263="zákl. přenesená",J263,0)</f>
        <v>0</v>
      </c>
      <c r="BH263" s="228">
        <f>IF(N263="sníž. přenesená",J263,0)</f>
        <v>0</v>
      </c>
      <c r="BI263" s="228">
        <f>IF(N263="nulová",J263,0)</f>
        <v>0</v>
      </c>
      <c r="BJ263" s="20" t="s">
        <v>79</v>
      </c>
      <c r="BK263" s="228">
        <f>ROUND(I263*H263,2)</f>
        <v>0</v>
      </c>
      <c r="BL263" s="20" t="s">
        <v>216</v>
      </c>
      <c r="BM263" s="227" t="s">
        <v>5587</v>
      </c>
    </row>
    <row r="264" s="2" customFormat="1" ht="16.5" customHeight="1">
      <c r="A264" s="41"/>
      <c r="B264" s="42"/>
      <c r="C264" s="216" t="s">
        <v>897</v>
      </c>
      <c r="D264" s="216" t="s">
        <v>211</v>
      </c>
      <c r="E264" s="217" t="s">
        <v>5588</v>
      </c>
      <c r="F264" s="218" t="s">
        <v>5589</v>
      </c>
      <c r="G264" s="219" t="s">
        <v>5175</v>
      </c>
      <c r="H264" s="220">
        <v>3</v>
      </c>
      <c r="I264" s="221"/>
      <c r="J264" s="222">
        <f>ROUND(I264*H264,2)</f>
        <v>0</v>
      </c>
      <c r="K264" s="218" t="s">
        <v>19</v>
      </c>
      <c r="L264" s="47"/>
      <c r="M264" s="223" t="s">
        <v>19</v>
      </c>
      <c r="N264" s="224" t="s">
        <v>42</v>
      </c>
      <c r="O264" s="87"/>
      <c r="P264" s="225">
        <f>O264*H264</f>
        <v>0</v>
      </c>
      <c r="Q264" s="225">
        <v>0</v>
      </c>
      <c r="R264" s="225">
        <f>Q264*H264</f>
        <v>0</v>
      </c>
      <c r="S264" s="225">
        <v>0</v>
      </c>
      <c r="T264" s="226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227" t="s">
        <v>216</v>
      </c>
      <c r="AT264" s="227" t="s">
        <v>211</v>
      </c>
      <c r="AU264" s="227" t="s">
        <v>81</v>
      </c>
      <c r="AY264" s="20" t="s">
        <v>209</v>
      </c>
      <c r="BE264" s="228">
        <f>IF(N264="základní",J264,0)</f>
        <v>0</v>
      </c>
      <c r="BF264" s="228">
        <f>IF(N264="snížená",J264,0)</f>
        <v>0</v>
      </c>
      <c r="BG264" s="228">
        <f>IF(N264="zákl. přenesená",J264,0)</f>
        <v>0</v>
      </c>
      <c r="BH264" s="228">
        <f>IF(N264="sníž. přenesená",J264,0)</f>
        <v>0</v>
      </c>
      <c r="BI264" s="228">
        <f>IF(N264="nulová",J264,0)</f>
        <v>0</v>
      </c>
      <c r="BJ264" s="20" t="s">
        <v>79</v>
      </c>
      <c r="BK264" s="228">
        <f>ROUND(I264*H264,2)</f>
        <v>0</v>
      </c>
      <c r="BL264" s="20" t="s">
        <v>216</v>
      </c>
      <c r="BM264" s="227" t="s">
        <v>5590</v>
      </c>
    </row>
    <row r="265" s="2" customFormat="1" ht="16.5" customHeight="1">
      <c r="A265" s="41"/>
      <c r="B265" s="42"/>
      <c r="C265" s="216" t="s">
        <v>901</v>
      </c>
      <c r="D265" s="216" t="s">
        <v>211</v>
      </c>
      <c r="E265" s="217" t="s">
        <v>5591</v>
      </c>
      <c r="F265" s="218" t="s">
        <v>5592</v>
      </c>
      <c r="G265" s="219" t="s">
        <v>5175</v>
      </c>
      <c r="H265" s="220">
        <v>3</v>
      </c>
      <c r="I265" s="221"/>
      <c r="J265" s="222">
        <f>ROUND(I265*H265,2)</f>
        <v>0</v>
      </c>
      <c r="K265" s="218" t="s">
        <v>19</v>
      </c>
      <c r="L265" s="47"/>
      <c r="M265" s="223" t="s">
        <v>19</v>
      </c>
      <c r="N265" s="224" t="s">
        <v>42</v>
      </c>
      <c r="O265" s="87"/>
      <c r="P265" s="225">
        <f>O265*H265</f>
        <v>0</v>
      </c>
      <c r="Q265" s="225">
        <v>0</v>
      </c>
      <c r="R265" s="225">
        <f>Q265*H265</f>
        <v>0</v>
      </c>
      <c r="S265" s="225">
        <v>0</v>
      </c>
      <c r="T265" s="226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227" t="s">
        <v>216</v>
      </c>
      <c r="AT265" s="227" t="s">
        <v>211</v>
      </c>
      <c r="AU265" s="227" t="s">
        <v>81</v>
      </c>
      <c r="AY265" s="20" t="s">
        <v>209</v>
      </c>
      <c r="BE265" s="228">
        <f>IF(N265="základní",J265,0)</f>
        <v>0</v>
      </c>
      <c r="BF265" s="228">
        <f>IF(N265="snížená",J265,0)</f>
        <v>0</v>
      </c>
      <c r="BG265" s="228">
        <f>IF(N265="zákl. přenesená",J265,0)</f>
        <v>0</v>
      </c>
      <c r="BH265" s="228">
        <f>IF(N265="sníž. přenesená",J265,0)</f>
        <v>0</v>
      </c>
      <c r="BI265" s="228">
        <f>IF(N265="nulová",J265,0)</f>
        <v>0</v>
      </c>
      <c r="BJ265" s="20" t="s">
        <v>79</v>
      </c>
      <c r="BK265" s="228">
        <f>ROUND(I265*H265,2)</f>
        <v>0</v>
      </c>
      <c r="BL265" s="20" t="s">
        <v>216</v>
      </c>
      <c r="BM265" s="227" t="s">
        <v>5593</v>
      </c>
    </row>
    <row r="266" s="14" customFormat="1">
      <c r="A266" s="14"/>
      <c r="B266" s="245"/>
      <c r="C266" s="246"/>
      <c r="D266" s="236" t="s">
        <v>220</v>
      </c>
      <c r="E266" s="247" t="s">
        <v>19</v>
      </c>
      <c r="F266" s="248" t="s">
        <v>146</v>
      </c>
      <c r="G266" s="246"/>
      <c r="H266" s="249">
        <v>3</v>
      </c>
      <c r="I266" s="250"/>
      <c r="J266" s="246"/>
      <c r="K266" s="246"/>
      <c r="L266" s="251"/>
      <c r="M266" s="252"/>
      <c r="N266" s="253"/>
      <c r="O266" s="253"/>
      <c r="P266" s="253"/>
      <c r="Q266" s="253"/>
      <c r="R266" s="253"/>
      <c r="S266" s="253"/>
      <c r="T266" s="25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5" t="s">
        <v>220</v>
      </c>
      <c r="AU266" s="255" t="s">
        <v>81</v>
      </c>
      <c r="AV266" s="14" t="s">
        <v>81</v>
      </c>
      <c r="AW266" s="14" t="s">
        <v>32</v>
      </c>
      <c r="AX266" s="14" t="s">
        <v>79</v>
      </c>
      <c r="AY266" s="255" t="s">
        <v>209</v>
      </c>
    </row>
    <row r="267" s="13" customFormat="1">
      <c r="A267" s="13"/>
      <c r="B267" s="234"/>
      <c r="C267" s="235"/>
      <c r="D267" s="236" t="s">
        <v>220</v>
      </c>
      <c r="E267" s="237" t="s">
        <v>19</v>
      </c>
      <c r="F267" s="238" t="s">
        <v>5594</v>
      </c>
      <c r="G267" s="235"/>
      <c r="H267" s="237" t="s">
        <v>19</v>
      </c>
      <c r="I267" s="239"/>
      <c r="J267" s="235"/>
      <c r="K267" s="235"/>
      <c r="L267" s="240"/>
      <c r="M267" s="241"/>
      <c r="N267" s="242"/>
      <c r="O267" s="242"/>
      <c r="P267" s="242"/>
      <c r="Q267" s="242"/>
      <c r="R267" s="242"/>
      <c r="S267" s="242"/>
      <c r="T267" s="24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4" t="s">
        <v>220</v>
      </c>
      <c r="AU267" s="244" t="s">
        <v>81</v>
      </c>
      <c r="AV267" s="13" t="s">
        <v>79</v>
      </c>
      <c r="AW267" s="13" t="s">
        <v>32</v>
      </c>
      <c r="AX267" s="13" t="s">
        <v>71</v>
      </c>
      <c r="AY267" s="244" t="s">
        <v>209</v>
      </c>
    </row>
    <row r="268" s="2" customFormat="1" ht="16.5" customHeight="1">
      <c r="A268" s="41"/>
      <c r="B268" s="42"/>
      <c r="C268" s="216" t="s">
        <v>905</v>
      </c>
      <c r="D268" s="216" t="s">
        <v>211</v>
      </c>
      <c r="E268" s="217" t="s">
        <v>5595</v>
      </c>
      <c r="F268" s="218" t="s">
        <v>5596</v>
      </c>
      <c r="G268" s="219" t="s">
        <v>5175</v>
      </c>
      <c r="H268" s="220">
        <v>3</v>
      </c>
      <c r="I268" s="221"/>
      <c r="J268" s="222">
        <f>ROUND(I268*H268,2)</f>
        <v>0</v>
      </c>
      <c r="K268" s="218" t="s">
        <v>19</v>
      </c>
      <c r="L268" s="47"/>
      <c r="M268" s="223" t="s">
        <v>19</v>
      </c>
      <c r="N268" s="224" t="s">
        <v>42</v>
      </c>
      <c r="O268" s="87"/>
      <c r="P268" s="225">
        <f>O268*H268</f>
        <v>0</v>
      </c>
      <c r="Q268" s="225">
        <v>0</v>
      </c>
      <c r="R268" s="225">
        <f>Q268*H268</f>
        <v>0</v>
      </c>
      <c r="S268" s="225">
        <v>0</v>
      </c>
      <c r="T268" s="226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227" t="s">
        <v>216</v>
      </c>
      <c r="AT268" s="227" t="s">
        <v>211</v>
      </c>
      <c r="AU268" s="227" t="s">
        <v>81</v>
      </c>
      <c r="AY268" s="20" t="s">
        <v>209</v>
      </c>
      <c r="BE268" s="228">
        <f>IF(N268="základní",J268,0)</f>
        <v>0</v>
      </c>
      <c r="BF268" s="228">
        <f>IF(N268="snížená",J268,0)</f>
        <v>0</v>
      </c>
      <c r="BG268" s="228">
        <f>IF(N268="zákl. přenesená",J268,0)</f>
        <v>0</v>
      </c>
      <c r="BH268" s="228">
        <f>IF(N268="sníž. přenesená",J268,0)</f>
        <v>0</v>
      </c>
      <c r="BI268" s="228">
        <f>IF(N268="nulová",J268,0)</f>
        <v>0</v>
      </c>
      <c r="BJ268" s="20" t="s">
        <v>79</v>
      </c>
      <c r="BK268" s="228">
        <f>ROUND(I268*H268,2)</f>
        <v>0</v>
      </c>
      <c r="BL268" s="20" t="s">
        <v>216</v>
      </c>
      <c r="BM268" s="227" t="s">
        <v>5597</v>
      </c>
    </row>
    <row r="269" s="14" customFormat="1">
      <c r="A269" s="14"/>
      <c r="B269" s="245"/>
      <c r="C269" s="246"/>
      <c r="D269" s="236" t="s">
        <v>220</v>
      </c>
      <c r="E269" s="247" t="s">
        <v>19</v>
      </c>
      <c r="F269" s="248" t="s">
        <v>146</v>
      </c>
      <c r="G269" s="246"/>
      <c r="H269" s="249">
        <v>3</v>
      </c>
      <c r="I269" s="250"/>
      <c r="J269" s="246"/>
      <c r="K269" s="246"/>
      <c r="L269" s="251"/>
      <c r="M269" s="252"/>
      <c r="N269" s="253"/>
      <c r="O269" s="253"/>
      <c r="P269" s="253"/>
      <c r="Q269" s="253"/>
      <c r="R269" s="253"/>
      <c r="S269" s="253"/>
      <c r="T269" s="25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5" t="s">
        <v>220</v>
      </c>
      <c r="AU269" s="255" t="s">
        <v>81</v>
      </c>
      <c r="AV269" s="14" t="s">
        <v>81</v>
      </c>
      <c r="AW269" s="14" t="s">
        <v>32</v>
      </c>
      <c r="AX269" s="14" t="s">
        <v>79</v>
      </c>
      <c r="AY269" s="255" t="s">
        <v>209</v>
      </c>
    </row>
    <row r="270" s="13" customFormat="1">
      <c r="A270" s="13"/>
      <c r="B270" s="234"/>
      <c r="C270" s="235"/>
      <c r="D270" s="236" t="s">
        <v>220</v>
      </c>
      <c r="E270" s="237" t="s">
        <v>19</v>
      </c>
      <c r="F270" s="238" t="s">
        <v>5594</v>
      </c>
      <c r="G270" s="235"/>
      <c r="H270" s="237" t="s">
        <v>19</v>
      </c>
      <c r="I270" s="239"/>
      <c r="J270" s="235"/>
      <c r="K270" s="235"/>
      <c r="L270" s="240"/>
      <c r="M270" s="241"/>
      <c r="N270" s="242"/>
      <c r="O270" s="242"/>
      <c r="P270" s="242"/>
      <c r="Q270" s="242"/>
      <c r="R270" s="242"/>
      <c r="S270" s="242"/>
      <c r="T270" s="24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4" t="s">
        <v>220</v>
      </c>
      <c r="AU270" s="244" t="s">
        <v>81</v>
      </c>
      <c r="AV270" s="13" t="s">
        <v>79</v>
      </c>
      <c r="AW270" s="13" t="s">
        <v>32</v>
      </c>
      <c r="AX270" s="13" t="s">
        <v>71</v>
      </c>
      <c r="AY270" s="244" t="s">
        <v>209</v>
      </c>
    </row>
    <row r="271" s="2" customFormat="1" ht="16.5" customHeight="1">
      <c r="A271" s="41"/>
      <c r="B271" s="42"/>
      <c r="C271" s="216" t="s">
        <v>909</v>
      </c>
      <c r="D271" s="216" t="s">
        <v>211</v>
      </c>
      <c r="E271" s="217" t="s">
        <v>5598</v>
      </c>
      <c r="F271" s="218" t="s">
        <v>5599</v>
      </c>
      <c r="G271" s="219" t="s">
        <v>5175</v>
      </c>
      <c r="H271" s="220">
        <v>1</v>
      </c>
      <c r="I271" s="221"/>
      <c r="J271" s="222">
        <f>ROUND(I271*H271,2)</f>
        <v>0</v>
      </c>
      <c r="K271" s="218" t="s">
        <v>19</v>
      </c>
      <c r="L271" s="47"/>
      <c r="M271" s="223" t="s">
        <v>19</v>
      </c>
      <c r="N271" s="224" t="s">
        <v>42</v>
      </c>
      <c r="O271" s="87"/>
      <c r="P271" s="225">
        <f>O271*H271</f>
        <v>0</v>
      </c>
      <c r="Q271" s="225">
        <v>0</v>
      </c>
      <c r="R271" s="225">
        <f>Q271*H271</f>
        <v>0</v>
      </c>
      <c r="S271" s="225">
        <v>0</v>
      </c>
      <c r="T271" s="226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227" t="s">
        <v>216</v>
      </c>
      <c r="AT271" s="227" t="s">
        <v>211</v>
      </c>
      <c r="AU271" s="227" t="s">
        <v>81</v>
      </c>
      <c r="AY271" s="20" t="s">
        <v>209</v>
      </c>
      <c r="BE271" s="228">
        <f>IF(N271="základní",J271,0)</f>
        <v>0</v>
      </c>
      <c r="BF271" s="228">
        <f>IF(N271="snížená",J271,0)</f>
        <v>0</v>
      </c>
      <c r="BG271" s="228">
        <f>IF(N271="zákl. přenesená",J271,0)</f>
        <v>0</v>
      </c>
      <c r="BH271" s="228">
        <f>IF(N271="sníž. přenesená",J271,0)</f>
        <v>0</v>
      </c>
      <c r="BI271" s="228">
        <f>IF(N271="nulová",J271,0)</f>
        <v>0</v>
      </c>
      <c r="BJ271" s="20" t="s">
        <v>79</v>
      </c>
      <c r="BK271" s="228">
        <f>ROUND(I271*H271,2)</f>
        <v>0</v>
      </c>
      <c r="BL271" s="20" t="s">
        <v>216</v>
      </c>
      <c r="BM271" s="227" t="s">
        <v>5600</v>
      </c>
    </row>
    <row r="272" s="14" customFormat="1">
      <c r="A272" s="14"/>
      <c r="B272" s="245"/>
      <c r="C272" s="246"/>
      <c r="D272" s="236" t="s">
        <v>220</v>
      </c>
      <c r="E272" s="247" t="s">
        <v>19</v>
      </c>
      <c r="F272" s="248" t="s">
        <v>79</v>
      </c>
      <c r="G272" s="246"/>
      <c r="H272" s="249">
        <v>1</v>
      </c>
      <c r="I272" s="250"/>
      <c r="J272" s="246"/>
      <c r="K272" s="246"/>
      <c r="L272" s="251"/>
      <c r="M272" s="252"/>
      <c r="N272" s="253"/>
      <c r="O272" s="253"/>
      <c r="P272" s="253"/>
      <c r="Q272" s="253"/>
      <c r="R272" s="253"/>
      <c r="S272" s="253"/>
      <c r="T272" s="25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5" t="s">
        <v>220</v>
      </c>
      <c r="AU272" s="255" t="s">
        <v>81</v>
      </c>
      <c r="AV272" s="14" t="s">
        <v>81</v>
      </c>
      <c r="AW272" s="14" t="s">
        <v>32</v>
      </c>
      <c r="AX272" s="14" t="s">
        <v>79</v>
      </c>
      <c r="AY272" s="255" t="s">
        <v>209</v>
      </c>
    </row>
    <row r="273" s="13" customFormat="1">
      <c r="A273" s="13"/>
      <c r="B273" s="234"/>
      <c r="C273" s="235"/>
      <c r="D273" s="236" t="s">
        <v>220</v>
      </c>
      <c r="E273" s="237" t="s">
        <v>19</v>
      </c>
      <c r="F273" s="238" t="s">
        <v>5594</v>
      </c>
      <c r="G273" s="235"/>
      <c r="H273" s="237" t="s">
        <v>19</v>
      </c>
      <c r="I273" s="239"/>
      <c r="J273" s="235"/>
      <c r="K273" s="235"/>
      <c r="L273" s="240"/>
      <c r="M273" s="241"/>
      <c r="N273" s="242"/>
      <c r="O273" s="242"/>
      <c r="P273" s="242"/>
      <c r="Q273" s="242"/>
      <c r="R273" s="242"/>
      <c r="S273" s="242"/>
      <c r="T273" s="24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4" t="s">
        <v>220</v>
      </c>
      <c r="AU273" s="244" t="s">
        <v>81</v>
      </c>
      <c r="AV273" s="13" t="s">
        <v>79</v>
      </c>
      <c r="AW273" s="13" t="s">
        <v>32</v>
      </c>
      <c r="AX273" s="13" t="s">
        <v>71</v>
      </c>
      <c r="AY273" s="244" t="s">
        <v>209</v>
      </c>
    </row>
    <row r="274" s="2" customFormat="1" ht="16.5" customHeight="1">
      <c r="A274" s="41"/>
      <c r="B274" s="42"/>
      <c r="C274" s="216" t="s">
        <v>913</v>
      </c>
      <c r="D274" s="216" t="s">
        <v>211</v>
      </c>
      <c r="E274" s="217" t="s">
        <v>5601</v>
      </c>
      <c r="F274" s="218" t="s">
        <v>5602</v>
      </c>
      <c r="G274" s="219" t="s">
        <v>5175</v>
      </c>
      <c r="H274" s="220">
        <v>4</v>
      </c>
      <c r="I274" s="221"/>
      <c r="J274" s="222">
        <f>ROUND(I274*H274,2)</f>
        <v>0</v>
      </c>
      <c r="K274" s="218" t="s">
        <v>19</v>
      </c>
      <c r="L274" s="47"/>
      <c r="M274" s="223" t="s">
        <v>19</v>
      </c>
      <c r="N274" s="224" t="s">
        <v>42</v>
      </c>
      <c r="O274" s="87"/>
      <c r="P274" s="225">
        <f>O274*H274</f>
        <v>0</v>
      </c>
      <c r="Q274" s="225">
        <v>0</v>
      </c>
      <c r="R274" s="225">
        <f>Q274*H274</f>
        <v>0</v>
      </c>
      <c r="S274" s="225">
        <v>0</v>
      </c>
      <c r="T274" s="226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227" t="s">
        <v>216</v>
      </c>
      <c r="AT274" s="227" t="s">
        <v>211</v>
      </c>
      <c r="AU274" s="227" t="s">
        <v>81</v>
      </c>
      <c r="AY274" s="20" t="s">
        <v>209</v>
      </c>
      <c r="BE274" s="228">
        <f>IF(N274="základní",J274,0)</f>
        <v>0</v>
      </c>
      <c r="BF274" s="228">
        <f>IF(N274="snížená",J274,0)</f>
        <v>0</v>
      </c>
      <c r="BG274" s="228">
        <f>IF(N274="zákl. přenesená",J274,0)</f>
        <v>0</v>
      </c>
      <c r="BH274" s="228">
        <f>IF(N274="sníž. přenesená",J274,0)</f>
        <v>0</v>
      </c>
      <c r="BI274" s="228">
        <f>IF(N274="nulová",J274,0)</f>
        <v>0</v>
      </c>
      <c r="BJ274" s="20" t="s">
        <v>79</v>
      </c>
      <c r="BK274" s="228">
        <f>ROUND(I274*H274,2)</f>
        <v>0</v>
      </c>
      <c r="BL274" s="20" t="s">
        <v>216</v>
      </c>
      <c r="BM274" s="227" t="s">
        <v>5603</v>
      </c>
    </row>
    <row r="275" s="14" customFormat="1">
      <c r="A275" s="14"/>
      <c r="B275" s="245"/>
      <c r="C275" s="246"/>
      <c r="D275" s="236" t="s">
        <v>220</v>
      </c>
      <c r="E275" s="247" t="s">
        <v>19</v>
      </c>
      <c r="F275" s="248" t="s">
        <v>216</v>
      </c>
      <c r="G275" s="246"/>
      <c r="H275" s="249">
        <v>4</v>
      </c>
      <c r="I275" s="250"/>
      <c r="J275" s="246"/>
      <c r="K275" s="246"/>
      <c r="L275" s="251"/>
      <c r="M275" s="252"/>
      <c r="N275" s="253"/>
      <c r="O275" s="253"/>
      <c r="P275" s="253"/>
      <c r="Q275" s="253"/>
      <c r="R275" s="253"/>
      <c r="S275" s="253"/>
      <c r="T275" s="25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5" t="s">
        <v>220</v>
      </c>
      <c r="AU275" s="255" t="s">
        <v>81</v>
      </c>
      <c r="AV275" s="14" t="s">
        <v>81</v>
      </c>
      <c r="AW275" s="14" t="s">
        <v>32</v>
      </c>
      <c r="AX275" s="14" t="s">
        <v>79</v>
      </c>
      <c r="AY275" s="255" t="s">
        <v>209</v>
      </c>
    </row>
    <row r="276" s="13" customFormat="1">
      <c r="A276" s="13"/>
      <c r="B276" s="234"/>
      <c r="C276" s="235"/>
      <c r="D276" s="236" t="s">
        <v>220</v>
      </c>
      <c r="E276" s="237" t="s">
        <v>19</v>
      </c>
      <c r="F276" s="238" t="s">
        <v>5594</v>
      </c>
      <c r="G276" s="235"/>
      <c r="H276" s="237" t="s">
        <v>19</v>
      </c>
      <c r="I276" s="239"/>
      <c r="J276" s="235"/>
      <c r="K276" s="235"/>
      <c r="L276" s="240"/>
      <c r="M276" s="241"/>
      <c r="N276" s="242"/>
      <c r="O276" s="242"/>
      <c r="P276" s="242"/>
      <c r="Q276" s="242"/>
      <c r="R276" s="242"/>
      <c r="S276" s="242"/>
      <c r="T276" s="24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4" t="s">
        <v>220</v>
      </c>
      <c r="AU276" s="244" t="s">
        <v>81</v>
      </c>
      <c r="AV276" s="13" t="s">
        <v>79</v>
      </c>
      <c r="AW276" s="13" t="s">
        <v>32</v>
      </c>
      <c r="AX276" s="13" t="s">
        <v>71</v>
      </c>
      <c r="AY276" s="244" t="s">
        <v>209</v>
      </c>
    </row>
    <row r="277" s="2" customFormat="1" ht="16.5" customHeight="1">
      <c r="A277" s="41"/>
      <c r="B277" s="42"/>
      <c r="C277" s="216" t="s">
        <v>918</v>
      </c>
      <c r="D277" s="216" t="s">
        <v>211</v>
      </c>
      <c r="E277" s="217" t="s">
        <v>5604</v>
      </c>
      <c r="F277" s="218" t="s">
        <v>5605</v>
      </c>
      <c r="G277" s="219" t="s">
        <v>5175</v>
      </c>
      <c r="H277" s="220">
        <v>3</v>
      </c>
      <c r="I277" s="221"/>
      <c r="J277" s="222">
        <f>ROUND(I277*H277,2)</f>
        <v>0</v>
      </c>
      <c r="K277" s="218" t="s">
        <v>19</v>
      </c>
      <c r="L277" s="47"/>
      <c r="M277" s="223" t="s">
        <v>19</v>
      </c>
      <c r="N277" s="224" t="s">
        <v>42</v>
      </c>
      <c r="O277" s="87"/>
      <c r="P277" s="225">
        <f>O277*H277</f>
        <v>0</v>
      </c>
      <c r="Q277" s="225">
        <v>0</v>
      </c>
      <c r="R277" s="225">
        <f>Q277*H277</f>
        <v>0</v>
      </c>
      <c r="S277" s="225">
        <v>0</v>
      </c>
      <c r="T277" s="226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227" t="s">
        <v>216</v>
      </c>
      <c r="AT277" s="227" t="s">
        <v>211</v>
      </c>
      <c r="AU277" s="227" t="s">
        <v>81</v>
      </c>
      <c r="AY277" s="20" t="s">
        <v>209</v>
      </c>
      <c r="BE277" s="228">
        <f>IF(N277="základní",J277,0)</f>
        <v>0</v>
      </c>
      <c r="BF277" s="228">
        <f>IF(N277="snížená",J277,0)</f>
        <v>0</v>
      </c>
      <c r="BG277" s="228">
        <f>IF(N277="zákl. přenesená",J277,0)</f>
        <v>0</v>
      </c>
      <c r="BH277" s="228">
        <f>IF(N277="sníž. přenesená",J277,0)</f>
        <v>0</v>
      </c>
      <c r="BI277" s="228">
        <f>IF(N277="nulová",J277,0)</f>
        <v>0</v>
      </c>
      <c r="BJ277" s="20" t="s">
        <v>79</v>
      </c>
      <c r="BK277" s="228">
        <f>ROUND(I277*H277,2)</f>
        <v>0</v>
      </c>
      <c r="BL277" s="20" t="s">
        <v>216</v>
      </c>
      <c r="BM277" s="227" t="s">
        <v>5606</v>
      </c>
    </row>
    <row r="278" s="14" customFormat="1">
      <c r="A278" s="14"/>
      <c r="B278" s="245"/>
      <c r="C278" s="246"/>
      <c r="D278" s="236" t="s">
        <v>220</v>
      </c>
      <c r="E278" s="247" t="s">
        <v>19</v>
      </c>
      <c r="F278" s="248" t="s">
        <v>146</v>
      </c>
      <c r="G278" s="246"/>
      <c r="H278" s="249">
        <v>3</v>
      </c>
      <c r="I278" s="250"/>
      <c r="J278" s="246"/>
      <c r="K278" s="246"/>
      <c r="L278" s="251"/>
      <c r="M278" s="252"/>
      <c r="N278" s="253"/>
      <c r="O278" s="253"/>
      <c r="P278" s="253"/>
      <c r="Q278" s="253"/>
      <c r="R278" s="253"/>
      <c r="S278" s="253"/>
      <c r="T278" s="25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5" t="s">
        <v>220</v>
      </c>
      <c r="AU278" s="255" t="s">
        <v>81</v>
      </c>
      <c r="AV278" s="14" t="s">
        <v>81</v>
      </c>
      <c r="AW278" s="14" t="s">
        <v>32</v>
      </c>
      <c r="AX278" s="14" t="s">
        <v>79</v>
      </c>
      <c r="AY278" s="255" t="s">
        <v>209</v>
      </c>
    </row>
    <row r="279" s="13" customFormat="1">
      <c r="A279" s="13"/>
      <c r="B279" s="234"/>
      <c r="C279" s="235"/>
      <c r="D279" s="236" t="s">
        <v>220</v>
      </c>
      <c r="E279" s="237" t="s">
        <v>19</v>
      </c>
      <c r="F279" s="238" t="s">
        <v>5594</v>
      </c>
      <c r="G279" s="235"/>
      <c r="H279" s="237" t="s">
        <v>19</v>
      </c>
      <c r="I279" s="239"/>
      <c r="J279" s="235"/>
      <c r="K279" s="235"/>
      <c r="L279" s="240"/>
      <c r="M279" s="241"/>
      <c r="N279" s="242"/>
      <c r="O279" s="242"/>
      <c r="P279" s="242"/>
      <c r="Q279" s="242"/>
      <c r="R279" s="242"/>
      <c r="S279" s="242"/>
      <c r="T279" s="24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4" t="s">
        <v>220</v>
      </c>
      <c r="AU279" s="244" t="s">
        <v>81</v>
      </c>
      <c r="AV279" s="13" t="s">
        <v>79</v>
      </c>
      <c r="AW279" s="13" t="s">
        <v>32</v>
      </c>
      <c r="AX279" s="13" t="s">
        <v>71</v>
      </c>
      <c r="AY279" s="244" t="s">
        <v>209</v>
      </c>
    </row>
    <row r="280" s="2" customFormat="1" ht="16.5" customHeight="1">
      <c r="A280" s="41"/>
      <c r="B280" s="42"/>
      <c r="C280" s="216" t="s">
        <v>922</v>
      </c>
      <c r="D280" s="216" t="s">
        <v>211</v>
      </c>
      <c r="E280" s="217" t="s">
        <v>5607</v>
      </c>
      <c r="F280" s="218" t="s">
        <v>5608</v>
      </c>
      <c r="G280" s="219" t="s">
        <v>5175</v>
      </c>
      <c r="H280" s="220">
        <v>1</v>
      </c>
      <c r="I280" s="221"/>
      <c r="J280" s="222">
        <f>ROUND(I280*H280,2)</f>
        <v>0</v>
      </c>
      <c r="K280" s="218" t="s">
        <v>19</v>
      </c>
      <c r="L280" s="47"/>
      <c r="M280" s="223" t="s">
        <v>19</v>
      </c>
      <c r="N280" s="224" t="s">
        <v>42</v>
      </c>
      <c r="O280" s="87"/>
      <c r="P280" s="225">
        <f>O280*H280</f>
        <v>0</v>
      </c>
      <c r="Q280" s="225">
        <v>0</v>
      </c>
      <c r="R280" s="225">
        <f>Q280*H280</f>
        <v>0</v>
      </c>
      <c r="S280" s="225">
        <v>0</v>
      </c>
      <c r="T280" s="226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227" t="s">
        <v>216</v>
      </c>
      <c r="AT280" s="227" t="s">
        <v>211</v>
      </c>
      <c r="AU280" s="227" t="s">
        <v>81</v>
      </c>
      <c r="AY280" s="20" t="s">
        <v>209</v>
      </c>
      <c r="BE280" s="228">
        <f>IF(N280="základní",J280,0)</f>
        <v>0</v>
      </c>
      <c r="BF280" s="228">
        <f>IF(N280="snížená",J280,0)</f>
        <v>0</v>
      </c>
      <c r="BG280" s="228">
        <f>IF(N280="zákl. přenesená",J280,0)</f>
        <v>0</v>
      </c>
      <c r="BH280" s="228">
        <f>IF(N280="sníž. přenesená",J280,0)</f>
        <v>0</v>
      </c>
      <c r="BI280" s="228">
        <f>IF(N280="nulová",J280,0)</f>
        <v>0</v>
      </c>
      <c r="BJ280" s="20" t="s">
        <v>79</v>
      </c>
      <c r="BK280" s="228">
        <f>ROUND(I280*H280,2)</f>
        <v>0</v>
      </c>
      <c r="BL280" s="20" t="s">
        <v>216</v>
      </c>
      <c r="BM280" s="227" t="s">
        <v>5609</v>
      </c>
    </row>
    <row r="281" s="2" customFormat="1" ht="16.5" customHeight="1">
      <c r="A281" s="41"/>
      <c r="B281" s="42"/>
      <c r="C281" s="216" t="s">
        <v>926</v>
      </c>
      <c r="D281" s="216" t="s">
        <v>211</v>
      </c>
      <c r="E281" s="217" t="s">
        <v>495</v>
      </c>
      <c r="F281" s="218" t="s">
        <v>5610</v>
      </c>
      <c r="G281" s="219" t="s">
        <v>5175</v>
      </c>
      <c r="H281" s="220">
        <v>1</v>
      </c>
      <c r="I281" s="221"/>
      <c r="J281" s="222">
        <f>ROUND(I281*H281,2)</f>
        <v>0</v>
      </c>
      <c r="K281" s="218" t="s">
        <v>19</v>
      </c>
      <c r="L281" s="47"/>
      <c r="M281" s="223" t="s">
        <v>19</v>
      </c>
      <c r="N281" s="224" t="s">
        <v>42</v>
      </c>
      <c r="O281" s="87"/>
      <c r="P281" s="225">
        <f>O281*H281</f>
        <v>0</v>
      </c>
      <c r="Q281" s="225">
        <v>0</v>
      </c>
      <c r="R281" s="225">
        <f>Q281*H281</f>
        <v>0</v>
      </c>
      <c r="S281" s="225">
        <v>0</v>
      </c>
      <c r="T281" s="226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227" t="s">
        <v>216</v>
      </c>
      <c r="AT281" s="227" t="s">
        <v>211</v>
      </c>
      <c r="AU281" s="227" t="s">
        <v>81</v>
      </c>
      <c r="AY281" s="20" t="s">
        <v>209</v>
      </c>
      <c r="BE281" s="228">
        <f>IF(N281="základní",J281,0)</f>
        <v>0</v>
      </c>
      <c r="BF281" s="228">
        <f>IF(N281="snížená",J281,0)</f>
        <v>0</v>
      </c>
      <c r="BG281" s="228">
        <f>IF(N281="zákl. přenesená",J281,0)</f>
        <v>0</v>
      </c>
      <c r="BH281" s="228">
        <f>IF(N281="sníž. přenesená",J281,0)</f>
        <v>0</v>
      </c>
      <c r="BI281" s="228">
        <f>IF(N281="nulová",J281,0)</f>
        <v>0</v>
      </c>
      <c r="BJ281" s="20" t="s">
        <v>79</v>
      </c>
      <c r="BK281" s="228">
        <f>ROUND(I281*H281,2)</f>
        <v>0</v>
      </c>
      <c r="BL281" s="20" t="s">
        <v>216</v>
      </c>
      <c r="BM281" s="227" t="s">
        <v>5611</v>
      </c>
    </row>
    <row r="282" s="2" customFormat="1" ht="16.5" customHeight="1">
      <c r="A282" s="41"/>
      <c r="B282" s="42"/>
      <c r="C282" s="216" t="s">
        <v>931</v>
      </c>
      <c r="D282" s="216" t="s">
        <v>211</v>
      </c>
      <c r="E282" s="217" t="s">
        <v>500</v>
      </c>
      <c r="F282" s="218" t="s">
        <v>5612</v>
      </c>
      <c r="G282" s="219" t="s">
        <v>5175</v>
      </c>
      <c r="H282" s="220">
        <v>3</v>
      </c>
      <c r="I282" s="221"/>
      <c r="J282" s="222">
        <f>ROUND(I282*H282,2)</f>
        <v>0</v>
      </c>
      <c r="K282" s="218" t="s">
        <v>19</v>
      </c>
      <c r="L282" s="47"/>
      <c r="M282" s="223" t="s">
        <v>19</v>
      </c>
      <c r="N282" s="224" t="s">
        <v>42</v>
      </c>
      <c r="O282" s="87"/>
      <c r="P282" s="225">
        <f>O282*H282</f>
        <v>0</v>
      </c>
      <c r="Q282" s="225">
        <v>0</v>
      </c>
      <c r="R282" s="225">
        <f>Q282*H282</f>
        <v>0</v>
      </c>
      <c r="S282" s="225">
        <v>0</v>
      </c>
      <c r="T282" s="226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227" t="s">
        <v>216</v>
      </c>
      <c r="AT282" s="227" t="s">
        <v>211</v>
      </c>
      <c r="AU282" s="227" t="s">
        <v>81</v>
      </c>
      <c r="AY282" s="20" t="s">
        <v>209</v>
      </c>
      <c r="BE282" s="228">
        <f>IF(N282="základní",J282,0)</f>
        <v>0</v>
      </c>
      <c r="BF282" s="228">
        <f>IF(N282="snížená",J282,0)</f>
        <v>0</v>
      </c>
      <c r="BG282" s="228">
        <f>IF(N282="zákl. přenesená",J282,0)</f>
        <v>0</v>
      </c>
      <c r="BH282" s="228">
        <f>IF(N282="sníž. přenesená",J282,0)</f>
        <v>0</v>
      </c>
      <c r="BI282" s="228">
        <f>IF(N282="nulová",J282,0)</f>
        <v>0</v>
      </c>
      <c r="BJ282" s="20" t="s">
        <v>79</v>
      </c>
      <c r="BK282" s="228">
        <f>ROUND(I282*H282,2)</f>
        <v>0</v>
      </c>
      <c r="BL282" s="20" t="s">
        <v>216</v>
      </c>
      <c r="BM282" s="227" t="s">
        <v>5613</v>
      </c>
    </row>
    <row r="283" s="2" customFormat="1" ht="16.5" customHeight="1">
      <c r="A283" s="41"/>
      <c r="B283" s="42"/>
      <c r="C283" s="216" t="s">
        <v>935</v>
      </c>
      <c r="D283" s="216" t="s">
        <v>211</v>
      </c>
      <c r="E283" s="217" t="s">
        <v>505</v>
      </c>
      <c r="F283" s="218" t="s">
        <v>5614</v>
      </c>
      <c r="G283" s="219" t="s">
        <v>5175</v>
      </c>
      <c r="H283" s="220">
        <v>1</v>
      </c>
      <c r="I283" s="221"/>
      <c r="J283" s="222">
        <f>ROUND(I283*H283,2)</f>
        <v>0</v>
      </c>
      <c r="K283" s="218" t="s">
        <v>19</v>
      </c>
      <c r="L283" s="47"/>
      <c r="M283" s="223" t="s">
        <v>19</v>
      </c>
      <c r="N283" s="224" t="s">
        <v>42</v>
      </c>
      <c r="O283" s="87"/>
      <c r="P283" s="225">
        <f>O283*H283</f>
        <v>0</v>
      </c>
      <c r="Q283" s="225">
        <v>0</v>
      </c>
      <c r="R283" s="225">
        <f>Q283*H283</f>
        <v>0</v>
      </c>
      <c r="S283" s="225">
        <v>0</v>
      </c>
      <c r="T283" s="226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227" t="s">
        <v>216</v>
      </c>
      <c r="AT283" s="227" t="s">
        <v>211</v>
      </c>
      <c r="AU283" s="227" t="s">
        <v>81</v>
      </c>
      <c r="AY283" s="20" t="s">
        <v>209</v>
      </c>
      <c r="BE283" s="228">
        <f>IF(N283="základní",J283,0)</f>
        <v>0</v>
      </c>
      <c r="BF283" s="228">
        <f>IF(N283="snížená",J283,0)</f>
        <v>0</v>
      </c>
      <c r="BG283" s="228">
        <f>IF(N283="zákl. přenesená",J283,0)</f>
        <v>0</v>
      </c>
      <c r="BH283" s="228">
        <f>IF(N283="sníž. přenesená",J283,0)</f>
        <v>0</v>
      </c>
      <c r="BI283" s="228">
        <f>IF(N283="nulová",J283,0)</f>
        <v>0</v>
      </c>
      <c r="BJ283" s="20" t="s">
        <v>79</v>
      </c>
      <c r="BK283" s="228">
        <f>ROUND(I283*H283,2)</f>
        <v>0</v>
      </c>
      <c r="BL283" s="20" t="s">
        <v>216</v>
      </c>
      <c r="BM283" s="227" t="s">
        <v>5615</v>
      </c>
    </row>
    <row r="284" s="2" customFormat="1" ht="16.5" customHeight="1">
      <c r="A284" s="41"/>
      <c r="B284" s="42"/>
      <c r="C284" s="216" t="s">
        <v>940</v>
      </c>
      <c r="D284" s="216" t="s">
        <v>211</v>
      </c>
      <c r="E284" s="217" t="s">
        <v>510</v>
      </c>
      <c r="F284" s="218" t="s">
        <v>5616</v>
      </c>
      <c r="G284" s="219" t="s">
        <v>5175</v>
      </c>
      <c r="H284" s="220">
        <v>135</v>
      </c>
      <c r="I284" s="221"/>
      <c r="J284" s="222">
        <f>ROUND(I284*H284,2)</f>
        <v>0</v>
      </c>
      <c r="K284" s="218" t="s">
        <v>19</v>
      </c>
      <c r="L284" s="47"/>
      <c r="M284" s="223" t="s">
        <v>19</v>
      </c>
      <c r="N284" s="224" t="s">
        <v>42</v>
      </c>
      <c r="O284" s="87"/>
      <c r="P284" s="225">
        <f>O284*H284</f>
        <v>0</v>
      </c>
      <c r="Q284" s="225">
        <v>0</v>
      </c>
      <c r="R284" s="225">
        <f>Q284*H284</f>
        <v>0</v>
      </c>
      <c r="S284" s="225">
        <v>0</v>
      </c>
      <c r="T284" s="226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227" t="s">
        <v>216</v>
      </c>
      <c r="AT284" s="227" t="s">
        <v>211</v>
      </c>
      <c r="AU284" s="227" t="s">
        <v>81</v>
      </c>
      <c r="AY284" s="20" t="s">
        <v>209</v>
      </c>
      <c r="BE284" s="228">
        <f>IF(N284="základní",J284,0)</f>
        <v>0</v>
      </c>
      <c r="BF284" s="228">
        <f>IF(N284="snížená",J284,0)</f>
        <v>0</v>
      </c>
      <c r="BG284" s="228">
        <f>IF(N284="zákl. přenesená",J284,0)</f>
        <v>0</v>
      </c>
      <c r="BH284" s="228">
        <f>IF(N284="sníž. přenesená",J284,0)</f>
        <v>0</v>
      </c>
      <c r="BI284" s="228">
        <f>IF(N284="nulová",J284,0)</f>
        <v>0</v>
      </c>
      <c r="BJ284" s="20" t="s">
        <v>79</v>
      </c>
      <c r="BK284" s="228">
        <f>ROUND(I284*H284,2)</f>
        <v>0</v>
      </c>
      <c r="BL284" s="20" t="s">
        <v>216</v>
      </c>
      <c r="BM284" s="227" t="s">
        <v>5617</v>
      </c>
    </row>
    <row r="285" s="2" customFormat="1" ht="16.5" customHeight="1">
      <c r="A285" s="41"/>
      <c r="B285" s="42"/>
      <c r="C285" s="216" t="s">
        <v>944</v>
      </c>
      <c r="D285" s="216" t="s">
        <v>211</v>
      </c>
      <c r="E285" s="217" t="s">
        <v>515</v>
      </c>
      <c r="F285" s="218" t="s">
        <v>5618</v>
      </c>
      <c r="G285" s="219" t="s">
        <v>5175</v>
      </c>
      <c r="H285" s="220">
        <v>12</v>
      </c>
      <c r="I285" s="221"/>
      <c r="J285" s="222">
        <f>ROUND(I285*H285,2)</f>
        <v>0</v>
      </c>
      <c r="K285" s="218" t="s">
        <v>19</v>
      </c>
      <c r="L285" s="47"/>
      <c r="M285" s="223" t="s">
        <v>19</v>
      </c>
      <c r="N285" s="224" t="s">
        <v>42</v>
      </c>
      <c r="O285" s="87"/>
      <c r="P285" s="225">
        <f>O285*H285</f>
        <v>0</v>
      </c>
      <c r="Q285" s="225">
        <v>0</v>
      </c>
      <c r="R285" s="225">
        <f>Q285*H285</f>
        <v>0</v>
      </c>
      <c r="S285" s="225">
        <v>0</v>
      </c>
      <c r="T285" s="226">
        <f>S285*H285</f>
        <v>0</v>
      </c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R285" s="227" t="s">
        <v>216</v>
      </c>
      <c r="AT285" s="227" t="s">
        <v>211</v>
      </c>
      <c r="AU285" s="227" t="s">
        <v>81</v>
      </c>
      <c r="AY285" s="20" t="s">
        <v>209</v>
      </c>
      <c r="BE285" s="228">
        <f>IF(N285="základní",J285,0)</f>
        <v>0</v>
      </c>
      <c r="BF285" s="228">
        <f>IF(N285="snížená",J285,0)</f>
        <v>0</v>
      </c>
      <c r="BG285" s="228">
        <f>IF(N285="zákl. přenesená",J285,0)</f>
        <v>0</v>
      </c>
      <c r="BH285" s="228">
        <f>IF(N285="sníž. přenesená",J285,0)</f>
        <v>0</v>
      </c>
      <c r="BI285" s="228">
        <f>IF(N285="nulová",J285,0)</f>
        <v>0</v>
      </c>
      <c r="BJ285" s="20" t="s">
        <v>79</v>
      </c>
      <c r="BK285" s="228">
        <f>ROUND(I285*H285,2)</f>
        <v>0</v>
      </c>
      <c r="BL285" s="20" t="s">
        <v>216</v>
      </c>
      <c r="BM285" s="227" t="s">
        <v>5619</v>
      </c>
    </row>
    <row r="286" s="2" customFormat="1" ht="16.5" customHeight="1">
      <c r="A286" s="41"/>
      <c r="B286" s="42"/>
      <c r="C286" s="216" t="s">
        <v>948</v>
      </c>
      <c r="D286" s="216" t="s">
        <v>211</v>
      </c>
      <c r="E286" s="217" t="s">
        <v>520</v>
      </c>
      <c r="F286" s="218" t="s">
        <v>5620</v>
      </c>
      <c r="G286" s="219" t="s">
        <v>5175</v>
      </c>
      <c r="H286" s="220">
        <v>22</v>
      </c>
      <c r="I286" s="221"/>
      <c r="J286" s="222">
        <f>ROUND(I286*H286,2)</f>
        <v>0</v>
      </c>
      <c r="K286" s="218" t="s">
        <v>19</v>
      </c>
      <c r="L286" s="47"/>
      <c r="M286" s="223" t="s">
        <v>19</v>
      </c>
      <c r="N286" s="224" t="s">
        <v>42</v>
      </c>
      <c r="O286" s="87"/>
      <c r="P286" s="225">
        <f>O286*H286</f>
        <v>0</v>
      </c>
      <c r="Q286" s="225">
        <v>0</v>
      </c>
      <c r="R286" s="225">
        <f>Q286*H286</f>
        <v>0</v>
      </c>
      <c r="S286" s="225">
        <v>0</v>
      </c>
      <c r="T286" s="226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227" t="s">
        <v>216</v>
      </c>
      <c r="AT286" s="227" t="s">
        <v>211</v>
      </c>
      <c r="AU286" s="227" t="s">
        <v>81</v>
      </c>
      <c r="AY286" s="20" t="s">
        <v>209</v>
      </c>
      <c r="BE286" s="228">
        <f>IF(N286="základní",J286,0)</f>
        <v>0</v>
      </c>
      <c r="BF286" s="228">
        <f>IF(N286="snížená",J286,0)</f>
        <v>0</v>
      </c>
      <c r="BG286" s="228">
        <f>IF(N286="zákl. přenesená",J286,0)</f>
        <v>0</v>
      </c>
      <c r="BH286" s="228">
        <f>IF(N286="sníž. přenesená",J286,0)</f>
        <v>0</v>
      </c>
      <c r="BI286" s="228">
        <f>IF(N286="nulová",J286,0)</f>
        <v>0</v>
      </c>
      <c r="BJ286" s="20" t="s">
        <v>79</v>
      </c>
      <c r="BK286" s="228">
        <f>ROUND(I286*H286,2)</f>
        <v>0</v>
      </c>
      <c r="BL286" s="20" t="s">
        <v>216</v>
      </c>
      <c r="BM286" s="227" t="s">
        <v>5621</v>
      </c>
    </row>
    <row r="287" s="2" customFormat="1" ht="16.5" customHeight="1">
      <c r="A287" s="41"/>
      <c r="B287" s="42"/>
      <c r="C287" s="216" t="s">
        <v>953</v>
      </c>
      <c r="D287" s="216" t="s">
        <v>211</v>
      </c>
      <c r="E287" s="217" t="s">
        <v>525</v>
      </c>
      <c r="F287" s="218" t="s">
        <v>5622</v>
      </c>
      <c r="G287" s="219" t="s">
        <v>5175</v>
      </c>
      <c r="H287" s="220">
        <v>32</v>
      </c>
      <c r="I287" s="221"/>
      <c r="J287" s="222">
        <f>ROUND(I287*H287,2)</f>
        <v>0</v>
      </c>
      <c r="K287" s="218" t="s">
        <v>19</v>
      </c>
      <c r="L287" s="47"/>
      <c r="M287" s="223" t="s">
        <v>19</v>
      </c>
      <c r="N287" s="224" t="s">
        <v>42</v>
      </c>
      <c r="O287" s="87"/>
      <c r="P287" s="225">
        <f>O287*H287</f>
        <v>0</v>
      </c>
      <c r="Q287" s="225">
        <v>0</v>
      </c>
      <c r="R287" s="225">
        <f>Q287*H287</f>
        <v>0</v>
      </c>
      <c r="S287" s="225">
        <v>0</v>
      </c>
      <c r="T287" s="226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27" t="s">
        <v>216</v>
      </c>
      <c r="AT287" s="227" t="s">
        <v>211</v>
      </c>
      <c r="AU287" s="227" t="s">
        <v>81</v>
      </c>
      <c r="AY287" s="20" t="s">
        <v>209</v>
      </c>
      <c r="BE287" s="228">
        <f>IF(N287="základní",J287,0)</f>
        <v>0</v>
      </c>
      <c r="BF287" s="228">
        <f>IF(N287="snížená",J287,0)</f>
        <v>0</v>
      </c>
      <c r="BG287" s="228">
        <f>IF(N287="zákl. přenesená",J287,0)</f>
        <v>0</v>
      </c>
      <c r="BH287" s="228">
        <f>IF(N287="sníž. přenesená",J287,0)</f>
        <v>0</v>
      </c>
      <c r="BI287" s="228">
        <f>IF(N287="nulová",J287,0)</f>
        <v>0</v>
      </c>
      <c r="BJ287" s="20" t="s">
        <v>79</v>
      </c>
      <c r="BK287" s="228">
        <f>ROUND(I287*H287,2)</f>
        <v>0</v>
      </c>
      <c r="BL287" s="20" t="s">
        <v>216</v>
      </c>
      <c r="BM287" s="227" t="s">
        <v>5623</v>
      </c>
    </row>
    <row r="288" s="2" customFormat="1" ht="16.5" customHeight="1">
      <c r="A288" s="41"/>
      <c r="B288" s="42"/>
      <c r="C288" s="216" t="s">
        <v>957</v>
      </c>
      <c r="D288" s="216" t="s">
        <v>211</v>
      </c>
      <c r="E288" s="217" t="s">
        <v>530</v>
      </c>
      <c r="F288" s="218" t="s">
        <v>5624</v>
      </c>
      <c r="G288" s="219" t="s">
        <v>5175</v>
      </c>
      <c r="H288" s="220">
        <v>1</v>
      </c>
      <c r="I288" s="221"/>
      <c r="J288" s="222">
        <f>ROUND(I288*H288,2)</f>
        <v>0</v>
      </c>
      <c r="K288" s="218" t="s">
        <v>19</v>
      </c>
      <c r="L288" s="47"/>
      <c r="M288" s="223" t="s">
        <v>19</v>
      </c>
      <c r="N288" s="224" t="s">
        <v>42</v>
      </c>
      <c r="O288" s="87"/>
      <c r="P288" s="225">
        <f>O288*H288</f>
        <v>0</v>
      </c>
      <c r="Q288" s="225">
        <v>0</v>
      </c>
      <c r="R288" s="225">
        <f>Q288*H288</f>
        <v>0</v>
      </c>
      <c r="S288" s="225">
        <v>0</v>
      </c>
      <c r="T288" s="226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227" t="s">
        <v>216</v>
      </c>
      <c r="AT288" s="227" t="s">
        <v>211</v>
      </c>
      <c r="AU288" s="227" t="s">
        <v>81</v>
      </c>
      <c r="AY288" s="20" t="s">
        <v>209</v>
      </c>
      <c r="BE288" s="228">
        <f>IF(N288="základní",J288,0)</f>
        <v>0</v>
      </c>
      <c r="BF288" s="228">
        <f>IF(N288="snížená",J288,0)</f>
        <v>0</v>
      </c>
      <c r="BG288" s="228">
        <f>IF(N288="zákl. přenesená",J288,0)</f>
        <v>0</v>
      </c>
      <c r="BH288" s="228">
        <f>IF(N288="sníž. přenesená",J288,0)</f>
        <v>0</v>
      </c>
      <c r="BI288" s="228">
        <f>IF(N288="nulová",J288,0)</f>
        <v>0</v>
      </c>
      <c r="BJ288" s="20" t="s">
        <v>79</v>
      </c>
      <c r="BK288" s="228">
        <f>ROUND(I288*H288,2)</f>
        <v>0</v>
      </c>
      <c r="BL288" s="20" t="s">
        <v>216</v>
      </c>
      <c r="BM288" s="227" t="s">
        <v>5625</v>
      </c>
    </row>
    <row r="289" s="2" customFormat="1" ht="16.5" customHeight="1">
      <c r="A289" s="41"/>
      <c r="B289" s="42"/>
      <c r="C289" s="216" t="s">
        <v>963</v>
      </c>
      <c r="D289" s="216" t="s">
        <v>211</v>
      </c>
      <c r="E289" s="217" t="s">
        <v>535</v>
      </c>
      <c r="F289" s="218" t="s">
        <v>5626</v>
      </c>
      <c r="G289" s="219" t="s">
        <v>5175</v>
      </c>
      <c r="H289" s="220">
        <v>7</v>
      </c>
      <c r="I289" s="221"/>
      <c r="J289" s="222">
        <f>ROUND(I289*H289,2)</f>
        <v>0</v>
      </c>
      <c r="K289" s="218" t="s">
        <v>19</v>
      </c>
      <c r="L289" s="47"/>
      <c r="M289" s="223" t="s">
        <v>19</v>
      </c>
      <c r="N289" s="224" t="s">
        <v>42</v>
      </c>
      <c r="O289" s="87"/>
      <c r="P289" s="225">
        <f>O289*H289</f>
        <v>0</v>
      </c>
      <c r="Q289" s="225">
        <v>0</v>
      </c>
      <c r="R289" s="225">
        <f>Q289*H289</f>
        <v>0</v>
      </c>
      <c r="S289" s="225">
        <v>0</v>
      </c>
      <c r="T289" s="226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227" t="s">
        <v>216</v>
      </c>
      <c r="AT289" s="227" t="s">
        <v>211</v>
      </c>
      <c r="AU289" s="227" t="s">
        <v>81</v>
      </c>
      <c r="AY289" s="20" t="s">
        <v>209</v>
      </c>
      <c r="BE289" s="228">
        <f>IF(N289="základní",J289,0)</f>
        <v>0</v>
      </c>
      <c r="BF289" s="228">
        <f>IF(N289="snížená",J289,0)</f>
        <v>0</v>
      </c>
      <c r="BG289" s="228">
        <f>IF(N289="zákl. přenesená",J289,0)</f>
        <v>0</v>
      </c>
      <c r="BH289" s="228">
        <f>IF(N289="sníž. přenesená",J289,0)</f>
        <v>0</v>
      </c>
      <c r="BI289" s="228">
        <f>IF(N289="nulová",J289,0)</f>
        <v>0</v>
      </c>
      <c r="BJ289" s="20" t="s">
        <v>79</v>
      </c>
      <c r="BK289" s="228">
        <f>ROUND(I289*H289,2)</f>
        <v>0</v>
      </c>
      <c r="BL289" s="20" t="s">
        <v>216</v>
      </c>
      <c r="BM289" s="227" t="s">
        <v>5627</v>
      </c>
    </row>
    <row r="290" s="2" customFormat="1" ht="16.5" customHeight="1">
      <c r="A290" s="41"/>
      <c r="B290" s="42"/>
      <c r="C290" s="216" t="s">
        <v>968</v>
      </c>
      <c r="D290" s="216" t="s">
        <v>211</v>
      </c>
      <c r="E290" s="217" t="s">
        <v>541</v>
      </c>
      <c r="F290" s="218" t="s">
        <v>5628</v>
      </c>
      <c r="G290" s="219" t="s">
        <v>5175</v>
      </c>
      <c r="H290" s="220">
        <v>5</v>
      </c>
      <c r="I290" s="221"/>
      <c r="J290" s="222">
        <f>ROUND(I290*H290,2)</f>
        <v>0</v>
      </c>
      <c r="K290" s="218" t="s">
        <v>19</v>
      </c>
      <c r="L290" s="47"/>
      <c r="M290" s="223" t="s">
        <v>19</v>
      </c>
      <c r="N290" s="224" t="s">
        <v>42</v>
      </c>
      <c r="O290" s="87"/>
      <c r="P290" s="225">
        <f>O290*H290</f>
        <v>0</v>
      </c>
      <c r="Q290" s="225">
        <v>0</v>
      </c>
      <c r="R290" s="225">
        <f>Q290*H290</f>
        <v>0</v>
      </c>
      <c r="S290" s="225">
        <v>0</v>
      </c>
      <c r="T290" s="226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227" t="s">
        <v>216</v>
      </c>
      <c r="AT290" s="227" t="s">
        <v>211</v>
      </c>
      <c r="AU290" s="227" t="s">
        <v>81</v>
      </c>
      <c r="AY290" s="20" t="s">
        <v>209</v>
      </c>
      <c r="BE290" s="228">
        <f>IF(N290="základní",J290,0)</f>
        <v>0</v>
      </c>
      <c r="BF290" s="228">
        <f>IF(N290="snížená",J290,0)</f>
        <v>0</v>
      </c>
      <c r="BG290" s="228">
        <f>IF(N290="zákl. přenesená",J290,0)</f>
        <v>0</v>
      </c>
      <c r="BH290" s="228">
        <f>IF(N290="sníž. přenesená",J290,0)</f>
        <v>0</v>
      </c>
      <c r="BI290" s="228">
        <f>IF(N290="nulová",J290,0)</f>
        <v>0</v>
      </c>
      <c r="BJ290" s="20" t="s">
        <v>79</v>
      </c>
      <c r="BK290" s="228">
        <f>ROUND(I290*H290,2)</f>
        <v>0</v>
      </c>
      <c r="BL290" s="20" t="s">
        <v>216</v>
      </c>
      <c r="BM290" s="227" t="s">
        <v>5629</v>
      </c>
    </row>
    <row r="291" s="2" customFormat="1" ht="16.5" customHeight="1">
      <c r="A291" s="41"/>
      <c r="B291" s="42"/>
      <c r="C291" s="216" t="s">
        <v>973</v>
      </c>
      <c r="D291" s="216" t="s">
        <v>211</v>
      </c>
      <c r="E291" s="217" t="s">
        <v>547</v>
      </c>
      <c r="F291" s="218" t="s">
        <v>5630</v>
      </c>
      <c r="G291" s="219" t="s">
        <v>5175</v>
      </c>
      <c r="H291" s="220">
        <v>16</v>
      </c>
      <c r="I291" s="221"/>
      <c r="J291" s="222">
        <f>ROUND(I291*H291,2)</f>
        <v>0</v>
      </c>
      <c r="K291" s="218" t="s">
        <v>19</v>
      </c>
      <c r="L291" s="47"/>
      <c r="M291" s="223" t="s">
        <v>19</v>
      </c>
      <c r="N291" s="224" t="s">
        <v>42</v>
      </c>
      <c r="O291" s="87"/>
      <c r="P291" s="225">
        <f>O291*H291</f>
        <v>0</v>
      </c>
      <c r="Q291" s="225">
        <v>0</v>
      </c>
      <c r="R291" s="225">
        <f>Q291*H291</f>
        <v>0</v>
      </c>
      <c r="S291" s="225">
        <v>0</v>
      </c>
      <c r="T291" s="226">
        <f>S291*H291</f>
        <v>0</v>
      </c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R291" s="227" t="s">
        <v>216</v>
      </c>
      <c r="AT291" s="227" t="s">
        <v>211</v>
      </c>
      <c r="AU291" s="227" t="s">
        <v>81</v>
      </c>
      <c r="AY291" s="20" t="s">
        <v>209</v>
      </c>
      <c r="BE291" s="228">
        <f>IF(N291="základní",J291,0)</f>
        <v>0</v>
      </c>
      <c r="BF291" s="228">
        <f>IF(N291="snížená",J291,0)</f>
        <v>0</v>
      </c>
      <c r="BG291" s="228">
        <f>IF(N291="zákl. přenesená",J291,0)</f>
        <v>0</v>
      </c>
      <c r="BH291" s="228">
        <f>IF(N291="sníž. přenesená",J291,0)</f>
        <v>0</v>
      </c>
      <c r="BI291" s="228">
        <f>IF(N291="nulová",J291,0)</f>
        <v>0</v>
      </c>
      <c r="BJ291" s="20" t="s">
        <v>79</v>
      </c>
      <c r="BK291" s="228">
        <f>ROUND(I291*H291,2)</f>
        <v>0</v>
      </c>
      <c r="BL291" s="20" t="s">
        <v>216</v>
      </c>
      <c r="BM291" s="227" t="s">
        <v>5631</v>
      </c>
    </row>
    <row r="292" s="2" customFormat="1" ht="16.5" customHeight="1">
      <c r="A292" s="41"/>
      <c r="B292" s="42"/>
      <c r="C292" s="216" t="s">
        <v>978</v>
      </c>
      <c r="D292" s="216" t="s">
        <v>211</v>
      </c>
      <c r="E292" s="217" t="s">
        <v>552</v>
      </c>
      <c r="F292" s="218" t="s">
        <v>5632</v>
      </c>
      <c r="G292" s="219" t="s">
        <v>731</v>
      </c>
      <c r="H292" s="220">
        <v>1</v>
      </c>
      <c r="I292" s="221"/>
      <c r="J292" s="222">
        <f>ROUND(I292*H292,2)</f>
        <v>0</v>
      </c>
      <c r="K292" s="218" t="s">
        <v>19</v>
      </c>
      <c r="L292" s="47"/>
      <c r="M292" s="223" t="s">
        <v>19</v>
      </c>
      <c r="N292" s="224" t="s">
        <v>42</v>
      </c>
      <c r="O292" s="87"/>
      <c r="P292" s="225">
        <f>O292*H292</f>
        <v>0</v>
      </c>
      <c r="Q292" s="225">
        <v>0</v>
      </c>
      <c r="R292" s="225">
        <f>Q292*H292</f>
        <v>0</v>
      </c>
      <c r="S292" s="225">
        <v>0</v>
      </c>
      <c r="T292" s="226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227" t="s">
        <v>216</v>
      </c>
      <c r="AT292" s="227" t="s">
        <v>211</v>
      </c>
      <c r="AU292" s="227" t="s">
        <v>81</v>
      </c>
      <c r="AY292" s="20" t="s">
        <v>209</v>
      </c>
      <c r="BE292" s="228">
        <f>IF(N292="základní",J292,0)</f>
        <v>0</v>
      </c>
      <c r="BF292" s="228">
        <f>IF(N292="snížená",J292,0)</f>
        <v>0</v>
      </c>
      <c r="BG292" s="228">
        <f>IF(N292="zákl. přenesená",J292,0)</f>
        <v>0</v>
      </c>
      <c r="BH292" s="228">
        <f>IF(N292="sníž. přenesená",J292,0)</f>
        <v>0</v>
      </c>
      <c r="BI292" s="228">
        <f>IF(N292="nulová",J292,0)</f>
        <v>0</v>
      </c>
      <c r="BJ292" s="20" t="s">
        <v>79</v>
      </c>
      <c r="BK292" s="228">
        <f>ROUND(I292*H292,2)</f>
        <v>0</v>
      </c>
      <c r="BL292" s="20" t="s">
        <v>216</v>
      </c>
      <c r="BM292" s="227" t="s">
        <v>5633</v>
      </c>
    </row>
    <row r="293" s="2" customFormat="1" ht="16.5" customHeight="1">
      <c r="A293" s="41"/>
      <c r="B293" s="42"/>
      <c r="C293" s="216" t="s">
        <v>982</v>
      </c>
      <c r="D293" s="216" t="s">
        <v>211</v>
      </c>
      <c r="E293" s="217" t="s">
        <v>557</v>
      </c>
      <c r="F293" s="218" t="s">
        <v>5634</v>
      </c>
      <c r="G293" s="219" t="s">
        <v>731</v>
      </c>
      <c r="H293" s="220">
        <v>1</v>
      </c>
      <c r="I293" s="221"/>
      <c r="J293" s="222">
        <f>ROUND(I293*H293,2)</f>
        <v>0</v>
      </c>
      <c r="K293" s="218" t="s">
        <v>19</v>
      </c>
      <c r="L293" s="47"/>
      <c r="M293" s="223" t="s">
        <v>19</v>
      </c>
      <c r="N293" s="224" t="s">
        <v>42</v>
      </c>
      <c r="O293" s="87"/>
      <c r="P293" s="225">
        <f>O293*H293</f>
        <v>0</v>
      </c>
      <c r="Q293" s="225">
        <v>0</v>
      </c>
      <c r="R293" s="225">
        <f>Q293*H293</f>
        <v>0</v>
      </c>
      <c r="S293" s="225">
        <v>0</v>
      </c>
      <c r="T293" s="226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227" t="s">
        <v>216</v>
      </c>
      <c r="AT293" s="227" t="s">
        <v>211</v>
      </c>
      <c r="AU293" s="227" t="s">
        <v>81</v>
      </c>
      <c r="AY293" s="20" t="s">
        <v>209</v>
      </c>
      <c r="BE293" s="228">
        <f>IF(N293="základní",J293,0)</f>
        <v>0</v>
      </c>
      <c r="BF293" s="228">
        <f>IF(N293="snížená",J293,0)</f>
        <v>0</v>
      </c>
      <c r="BG293" s="228">
        <f>IF(N293="zákl. přenesená",J293,0)</f>
        <v>0</v>
      </c>
      <c r="BH293" s="228">
        <f>IF(N293="sníž. přenesená",J293,0)</f>
        <v>0</v>
      </c>
      <c r="BI293" s="228">
        <f>IF(N293="nulová",J293,0)</f>
        <v>0</v>
      </c>
      <c r="BJ293" s="20" t="s">
        <v>79</v>
      </c>
      <c r="BK293" s="228">
        <f>ROUND(I293*H293,2)</f>
        <v>0</v>
      </c>
      <c r="BL293" s="20" t="s">
        <v>216</v>
      </c>
      <c r="BM293" s="227" t="s">
        <v>5635</v>
      </c>
    </row>
    <row r="294" s="2" customFormat="1" ht="16.5" customHeight="1">
      <c r="A294" s="41"/>
      <c r="B294" s="42"/>
      <c r="C294" s="216" t="s">
        <v>986</v>
      </c>
      <c r="D294" s="216" t="s">
        <v>211</v>
      </c>
      <c r="E294" s="217" t="s">
        <v>562</v>
      </c>
      <c r="F294" s="218" t="s">
        <v>5636</v>
      </c>
      <c r="G294" s="219" t="s">
        <v>731</v>
      </c>
      <c r="H294" s="220">
        <v>1</v>
      </c>
      <c r="I294" s="221"/>
      <c r="J294" s="222">
        <f>ROUND(I294*H294,2)</f>
        <v>0</v>
      </c>
      <c r="K294" s="218" t="s">
        <v>19</v>
      </c>
      <c r="L294" s="47"/>
      <c r="M294" s="223" t="s">
        <v>19</v>
      </c>
      <c r="N294" s="224" t="s">
        <v>42</v>
      </c>
      <c r="O294" s="87"/>
      <c r="P294" s="225">
        <f>O294*H294</f>
        <v>0</v>
      </c>
      <c r="Q294" s="225">
        <v>0</v>
      </c>
      <c r="R294" s="225">
        <f>Q294*H294</f>
        <v>0</v>
      </c>
      <c r="S294" s="225">
        <v>0</v>
      </c>
      <c r="T294" s="226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27" t="s">
        <v>216</v>
      </c>
      <c r="AT294" s="227" t="s">
        <v>211</v>
      </c>
      <c r="AU294" s="227" t="s">
        <v>81</v>
      </c>
      <c r="AY294" s="20" t="s">
        <v>209</v>
      </c>
      <c r="BE294" s="228">
        <f>IF(N294="základní",J294,0)</f>
        <v>0</v>
      </c>
      <c r="BF294" s="228">
        <f>IF(N294="snížená",J294,0)</f>
        <v>0</v>
      </c>
      <c r="BG294" s="228">
        <f>IF(N294="zákl. přenesená",J294,0)</f>
        <v>0</v>
      </c>
      <c r="BH294" s="228">
        <f>IF(N294="sníž. přenesená",J294,0)</f>
        <v>0</v>
      </c>
      <c r="BI294" s="228">
        <f>IF(N294="nulová",J294,0)</f>
        <v>0</v>
      </c>
      <c r="BJ294" s="20" t="s">
        <v>79</v>
      </c>
      <c r="BK294" s="228">
        <f>ROUND(I294*H294,2)</f>
        <v>0</v>
      </c>
      <c r="BL294" s="20" t="s">
        <v>216</v>
      </c>
      <c r="BM294" s="227" t="s">
        <v>5637</v>
      </c>
    </row>
    <row r="295" s="2" customFormat="1" ht="16.5" customHeight="1">
      <c r="A295" s="41"/>
      <c r="B295" s="42"/>
      <c r="C295" s="216" t="s">
        <v>991</v>
      </c>
      <c r="D295" s="216" t="s">
        <v>211</v>
      </c>
      <c r="E295" s="217" t="s">
        <v>567</v>
      </c>
      <c r="F295" s="218" t="s">
        <v>5638</v>
      </c>
      <c r="G295" s="219" t="s">
        <v>5175</v>
      </c>
      <c r="H295" s="220">
        <v>1</v>
      </c>
      <c r="I295" s="221"/>
      <c r="J295" s="222">
        <f>ROUND(I295*H295,2)</f>
        <v>0</v>
      </c>
      <c r="K295" s="218" t="s">
        <v>19</v>
      </c>
      <c r="L295" s="47"/>
      <c r="M295" s="223" t="s">
        <v>19</v>
      </c>
      <c r="N295" s="224" t="s">
        <v>42</v>
      </c>
      <c r="O295" s="87"/>
      <c r="P295" s="225">
        <f>O295*H295</f>
        <v>0</v>
      </c>
      <c r="Q295" s="225">
        <v>0</v>
      </c>
      <c r="R295" s="225">
        <f>Q295*H295</f>
        <v>0</v>
      </c>
      <c r="S295" s="225">
        <v>0</v>
      </c>
      <c r="T295" s="226">
        <f>S295*H295</f>
        <v>0</v>
      </c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R295" s="227" t="s">
        <v>216</v>
      </c>
      <c r="AT295" s="227" t="s">
        <v>211</v>
      </c>
      <c r="AU295" s="227" t="s">
        <v>81</v>
      </c>
      <c r="AY295" s="20" t="s">
        <v>209</v>
      </c>
      <c r="BE295" s="228">
        <f>IF(N295="základní",J295,0)</f>
        <v>0</v>
      </c>
      <c r="BF295" s="228">
        <f>IF(N295="snížená",J295,0)</f>
        <v>0</v>
      </c>
      <c r="BG295" s="228">
        <f>IF(N295="zákl. přenesená",J295,0)</f>
        <v>0</v>
      </c>
      <c r="BH295" s="228">
        <f>IF(N295="sníž. přenesená",J295,0)</f>
        <v>0</v>
      </c>
      <c r="BI295" s="228">
        <f>IF(N295="nulová",J295,0)</f>
        <v>0</v>
      </c>
      <c r="BJ295" s="20" t="s">
        <v>79</v>
      </c>
      <c r="BK295" s="228">
        <f>ROUND(I295*H295,2)</f>
        <v>0</v>
      </c>
      <c r="BL295" s="20" t="s">
        <v>216</v>
      </c>
      <c r="BM295" s="227" t="s">
        <v>5639</v>
      </c>
    </row>
    <row r="296" s="2" customFormat="1" ht="16.5" customHeight="1">
      <c r="A296" s="41"/>
      <c r="B296" s="42"/>
      <c r="C296" s="216" t="s">
        <v>995</v>
      </c>
      <c r="D296" s="216" t="s">
        <v>211</v>
      </c>
      <c r="E296" s="217" t="s">
        <v>572</v>
      </c>
      <c r="F296" s="218" t="s">
        <v>5640</v>
      </c>
      <c r="G296" s="219" t="s">
        <v>731</v>
      </c>
      <c r="H296" s="220">
        <v>1</v>
      </c>
      <c r="I296" s="221"/>
      <c r="J296" s="222">
        <f>ROUND(I296*H296,2)</f>
        <v>0</v>
      </c>
      <c r="K296" s="218" t="s">
        <v>19</v>
      </c>
      <c r="L296" s="47"/>
      <c r="M296" s="293" t="s">
        <v>19</v>
      </c>
      <c r="N296" s="294" t="s">
        <v>42</v>
      </c>
      <c r="O296" s="291"/>
      <c r="P296" s="295">
        <f>O296*H296</f>
        <v>0</v>
      </c>
      <c r="Q296" s="295">
        <v>0</v>
      </c>
      <c r="R296" s="295">
        <f>Q296*H296</f>
        <v>0</v>
      </c>
      <c r="S296" s="295">
        <v>0</v>
      </c>
      <c r="T296" s="296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227" t="s">
        <v>216</v>
      </c>
      <c r="AT296" s="227" t="s">
        <v>211</v>
      </c>
      <c r="AU296" s="227" t="s">
        <v>81</v>
      </c>
      <c r="AY296" s="20" t="s">
        <v>209</v>
      </c>
      <c r="BE296" s="228">
        <f>IF(N296="základní",J296,0)</f>
        <v>0</v>
      </c>
      <c r="BF296" s="228">
        <f>IF(N296="snížená",J296,0)</f>
        <v>0</v>
      </c>
      <c r="BG296" s="228">
        <f>IF(N296="zákl. přenesená",J296,0)</f>
        <v>0</v>
      </c>
      <c r="BH296" s="228">
        <f>IF(N296="sníž. přenesená",J296,0)</f>
        <v>0</v>
      </c>
      <c r="BI296" s="228">
        <f>IF(N296="nulová",J296,0)</f>
        <v>0</v>
      </c>
      <c r="BJ296" s="20" t="s">
        <v>79</v>
      </c>
      <c r="BK296" s="228">
        <f>ROUND(I296*H296,2)</f>
        <v>0</v>
      </c>
      <c r="BL296" s="20" t="s">
        <v>216</v>
      </c>
      <c r="BM296" s="227" t="s">
        <v>5641</v>
      </c>
    </row>
    <row r="297" s="2" customFormat="1" ht="6.96" customHeight="1">
      <c r="A297" s="41"/>
      <c r="B297" s="62"/>
      <c r="C297" s="63"/>
      <c r="D297" s="63"/>
      <c r="E297" s="63"/>
      <c r="F297" s="63"/>
      <c r="G297" s="63"/>
      <c r="H297" s="63"/>
      <c r="I297" s="63"/>
      <c r="J297" s="63"/>
      <c r="K297" s="63"/>
      <c r="L297" s="47"/>
      <c r="M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</row>
  </sheetData>
  <sheetProtection sheet="1" autoFilter="0" formatColumns="0" formatRows="0" objects="1" scenarios="1" spinCount="100000" saltValue="3BYKQoHcLNiDUuTdHVZy5pthLFqUdXbiphgv8MkkqffQNNtCbtIfhIDiu7hx2pc0eLT6NuFK01Sb+K1UZxsUSA==" hashValue="oB/WaQa6jfaXewoHAWgubY3xx/pxR32XBf16N1hNNYZfcfin7ZyCj1mKGE+Jcg9KUJ3pVsbSNaNcnZ5bALHmlQ==" algorithmName="SHA-512" password="CC35"/>
  <autoFilter ref="C95:K296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2:H82"/>
    <mergeCell ref="E86:H86"/>
    <mergeCell ref="E84:H84"/>
    <mergeCell ref="E88:H8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165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5642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1179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5643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ROUND(J98,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ROUND((SUM(BE98:BE456)),  2)</f>
        <v>0</v>
      </c>
      <c r="G35" s="41"/>
      <c r="H35" s="41"/>
      <c r="I35" s="161">
        <v>0.20999999999999999</v>
      </c>
      <c r="J35" s="160">
        <f>ROUND(((SUM(BE98:BE456))*I35),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ROUND((SUM(BF98:BF456)),  2)</f>
        <v>0</v>
      </c>
      <c r="G36" s="41"/>
      <c r="H36" s="41"/>
      <c r="I36" s="161">
        <v>0.12</v>
      </c>
      <c r="J36" s="160">
        <f>ROUND(((SUM(BF98:BF456))*I36),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ROUND((SUM(BG98:BG456)),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ROUND((SUM(BH98:BH456)),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ROUND((SUM(BI98:BI456)),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5642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1179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02.1 - Stavební řešení VŠ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J98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J99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J100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J224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3147</v>
      </c>
      <c r="E67" s="186"/>
      <c r="F67" s="186"/>
      <c r="G67" s="186"/>
      <c r="H67" s="186"/>
      <c r="I67" s="186"/>
      <c r="J67" s="187">
        <f>J264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3148</v>
      </c>
      <c r="E68" s="186"/>
      <c r="F68" s="186"/>
      <c r="G68" s="186"/>
      <c r="H68" s="186"/>
      <c r="I68" s="186"/>
      <c r="J68" s="187">
        <f>J277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J307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187</v>
      </c>
      <c r="E70" s="186"/>
      <c r="F70" s="186"/>
      <c r="G70" s="186"/>
      <c r="H70" s="186"/>
      <c r="I70" s="186"/>
      <c r="J70" s="187">
        <f>J339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188</v>
      </c>
      <c r="E71" s="186"/>
      <c r="F71" s="186"/>
      <c r="G71" s="186"/>
      <c r="H71" s="186"/>
      <c r="I71" s="186"/>
      <c r="J71" s="187">
        <f>J371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189</v>
      </c>
      <c r="E72" s="186"/>
      <c r="F72" s="186"/>
      <c r="G72" s="186"/>
      <c r="H72" s="186"/>
      <c r="I72" s="186"/>
      <c r="J72" s="187">
        <f>J383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8"/>
      <c r="C73" s="179"/>
      <c r="D73" s="180" t="s">
        <v>3149</v>
      </c>
      <c r="E73" s="181"/>
      <c r="F73" s="181"/>
      <c r="G73" s="181"/>
      <c r="H73" s="181"/>
      <c r="I73" s="181"/>
      <c r="J73" s="182">
        <f>J388</f>
        <v>0</v>
      </c>
      <c r="K73" s="179"/>
      <c r="L73" s="183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4"/>
      <c r="C74" s="128"/>
      <c r="D74" s="185" t="s">
        <v>3150</v>
      </c>
      <c r="E74" s="186"/>
      <c r="F74" s="186"/>
      <c r="G74" s="186"/>
      <c r="H74" s="186"/>
      <c r="I74" s="186"/>
      <c r="J74" s="187">
        <f>J389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4"/>
      <c r="C75" s="128"/>
      <c r="D75" s="185" t="s">
        <v>3158</v>
      </c>
      <c r="E75" s="186"/>
      <c r="F75" s="186"/>
      <c r="G75" s="186"/>
      <c r="H75" s="186"/>
      <c r="I75" s="186"/>
      <c r="J75" s="187">
        <f>J439</f>
        <v>0</v>
      </c>
      <c r="K75" s="128"/>
      <c r="L75" s="18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4"/>
      <c r="C76" s="128"/>
      <c r="D76" s="185" t="s">
        <v>3160</v>
      </c>
      <c r="E76" s="186"/>
      <c r="F76" s="186"/>
      <c r="G76" s="186"/>
      <c r="H76" s="186"/>
      <c r="I76" s="186"/>
      <c r="J76" s="187">
        <f>J448</f>
        <v>0</v>
      </c>
      <c r="K76" s="128"/>
      <c r="L76" s="188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2" customFormat="1" ht="21.84" customHeight="1">
      <c r="A77" s="41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82" s="2" customFormat="1" ht="6.96" customHeight="1">
      <c r="A82" s="41"/>
      <c r="B82" s="64"/>
      <c r="C82" s="65"/>
      <c r="D82" s="65"/>
      <c r="E82" s="65"/>
      <c r="F82" s="65"/>
      <c r="G82" s="65"/>
      <c r="H82" s="65"/>
      <c r="I82" s="65"/>
      <c r="J82" s="65"/>
      <c r="K82" s="65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24.96" customHeight="1">
      <c r="A83" s="41"/>
      <c r="B83" s="42"/>
      <c r="C83" s="26" t="s">
        <v>194</v>
      </c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6.96" customHeight="1">
      <c r="A84" s="41"/>
      <c r="B84" s="42"/>
      <c r="C84" s="43"/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2" customHeight="1">
      <c r="A85" s="41"/>
      <c r="B85" s="42"/>
      <c r="C85" s="35" t="s">
        <v>16</v>
      </c>
      <c r="D85" s="43"/>
      <c r="E85" s="43"/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6.5" customHeight="1">
      <c r="A86" s="41"/>
      <c r="B86" s="42"/>
      <c r="C86" s="43"/>
      <c r="D86" s="43"/>
      <c r="E86" s="173" t="str">
        <f>E7</f>
        <v>VODOVOD BORKA</v>
      </c>
      <c r="F86" s="35"/>
      <c r="G86" s="35"/>
      <c r="H86" s="35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1" customFormat="1" ht="12" customHeight="1">
      <c r="B87" s="24"/>
      <c r="C87" s="35" t="s">
        <v>175</v>
      </c>
      <c r="D87" s="25"/>
      <c r="E87" s="25"/>
      <c r="F87" s="25"/>
      <c r="G87" s="25"/>
      <c r="H87" s="25"/>
      <c r="I87" s="25"/>
      <c r="J87" s="25"/>
      <c r="K87" s="25"/>
      <c r="L87" s="23"/>
    </row>
    <row r="88" s="2" customFormat="1" ht="16.5" customHeight="1">
      <c r="A88" s="41"/>
      <c r="B88" s="42"/>
      <c r="C88" s="43"/>
      <c r="D88" s="43"/>
      <c r="E88" s="173" t="s">
        <v>5642</v>
      </c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2" customHeight="1">
      <c r="A89" s="41"/>
      <c r="B89" s="42"/>
      <c r="C89" s="35" t="s">
        <v>1179</v>
      </c>
      <c r="D89" s="43"/>
      <c r="E89" s="43"/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6.5" customHeight="1">
      <c r="A90" s="41"/>
      <c r="B90" s="42"/>
      <c r="C90" s="43"/>
      <c r="D90" s="43"/>
      <c r="E90" s="72" t="str">
        <f>E11</f>
        <v>02.1 - Stavební řešení VŠ</v>
      </c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6.96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2" customHeight="1">
      <c r="A92" s="41"/>
      <c r="B92" s="42"/>
      <c r="C92" s="35" t="s">
        <v>21</v>
      </c>
      <c r="D92" s="43"/>
      <c r="E92" s="43"/>
      <c r="F92" s="30" t="str">
        <f>F14</f>
        <v>Obec Přestavlky u Čerčan</v>
      </c>
      <c r="G92" s="43"/>
      <c r="H92" s="43"/>
      <c r="I92" s="35" t="s">
        <v>23</v>
      </c>
      <c r="J92" s="75" t="str">
        <f>IF(J14="","",J14)</f>
        <v>4. 9. 2023</v>
      </c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6.96" customHeight="1">
      <c r="A93" s="41"/>
      <c r="B93" s="42"/>
      <c r="C93" s="43"/>
      <c r="D93" s="43"/>
      <c r="E93" s="43"/>
      <c r="F93" s="43"/>
      <c r="G93" s="43"/>
      <c r="H93" s="43"/>
      <c r="I93" s="43"/>
      <c r="J93" s="43"/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25.65" customHeight="1">
      <c r="A94" s="41"/>
      <c r="B94" s="42"/>
      <c r="C94" s="35" t="s">
        <v>25</v>
      </c>
      <c r="D94" s="43"/>
      <c r="E94" s="43"/>
      <c r="F94" s="30" t="str">
        <f>E17</f>
        <v>Obec Přestavlky u Čerčan</v>
      </c>
      <c r="G94" s="43"/>
      <c r="H94" s="43"/>
      <c r="I94" s="35" t="s">
        <v>30</v>
      </c>
      <c r="J94" s="39" t="str">
        <f>E23</f>
        <v>Vodohospodářský rozvoj a výstavba, a.s.</v>
      </c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5.15" customHeight="1">
      <c r="A95" s="41"/>
      <c r="B95" s="42"/>
      <c r="C95" s="35" t="s">
        <v>28</v>
      </c>
      <c r="D95" s="43"/>
      <c r="E95" s="43"/>
      <c r="F95" s="30" t="str">
        <f>IF(E20="","",E20)</f>
        <v>Vyplň údaj</v>
      </c>
      <c r="G95" s="43"/>
      <c r="H95" s="43"/>
      <c r="I95" s="35" t="s">
        <v>33</v>
      </c>
      <c r="J95" s="39" t="str">
        <f>E26</f>
        <v>M. Morská</v>
      </c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2" customFormat="1" ht="10.32" customHeight="1">
      <c r="A96" s="41"/>
      <c r="B96" s="42"/>
      <c r="C96" s="43"/>
      <c r="D96" s="43"/>
      <c r="E96" s="43"/>
      <c r="F96" s="43"/>
      <c r="G96" s="43"/>
      <c r="H96" s="43"/>
      <c r="I96" s="43"/>
      <c r="J96" s="43"/>
      <c r="K96" s="43"/>
      <c r="L96" s="148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</row>
    <row r="97" s="11" customFormat="1" ht="29.28" customHeight="1">
      <c r="A97" s="189"/>
      <c r="B97" s="190"/>
      <c r="C97" s="191" t="s">
        <v>195</v>
      </c>
      <c r="D97" s="192" t="s">
        <v>56</v>
      </c>
      <c r="E97" s="192" t="s">
        <v>52</v>
      </c>
      <c r="F97" s="192" t="s">
        <v>53</v>
      </c>
      <c r="G97" s="192" t="s">
        <v>196</v>
      </c>
      <c r="H97" s="192" t="s">
        <v>197</v>
      </c>
      <c r="I97" s="192" t="s">
        <v>198</v>
      </c>
      <c r="J97" s="192" t="s">
        <v>179</v>
      </c>
      <c r="K97" s="193" t="s">
        <v>199</v>
      </c>
      <c r="L97" s="194"/>
      <c r="M97" s="95" t="s">
        <v>19</v>
      </c>
      <c r="N97" s="96" t="s">
        <v>41</v>
      </c>
      <c r="O97" s="96" t="s">
        <v>200</v>
      </c>
      <c r="P97" s="96" t="s">
        <v>201</v>
      </c>
      <c r="Q97" s="96" t="s">
        <v>202</v>
      </c>
      <c r="R97" s="96" t="s">
        <v>203</v>
      </c>
      <c r="S97" s="96" t="s">
        <v>204</v>
      </c>
      <c r="T97" s="97" t="s">
        <v>205</v>
      </c>
      <c r="U97" s="189"/>
      <c r="V97" s="189"/>
      <c r="W97" s="189"/>
      <c r="X97" s="189"/>
      <c r="Y97" s="189"/>
      <c r="Z97" s="189"/>
      <c r="AA97" s="189"/>
      <c r="AB97" s="189"/>
      <c r="AC97" s="189"/>
      <c r="AD97" s="189"/>
      <c r="AE97" s="189"/>
    </row>
    <row r="98" s="2" customFormat="1" ht="22.8" customHeight="1">
      <c r="A98" s="41"/>
      <c r="B98" s="42"/>
      <c r="C98" s="102" t="s">
        <v>206</v>
      </c>
      <c r="D98" s="43"/>
      <c r="E98" s="43"/>
      <c r="F98" s="43"/>
      <c r="G98" s="43"/>
      <c r="H98" s="43"/>
      <c r="I98" s="43"/>
      <c r="J98" s="195">
        <f>BK98</f>
        <v>0</v>
      </c>
      <c r="K98" s="43"/>
      <c r="L98" s="47"/>
      <c r="M98" s="98"/>
      <c r="N98" s="196"/>
      <c r="O98" s="99"/>
      <c r="P98" s="197">
        <f>P99+P388</f>
        <v>0</v>
      </c>
      <c r="Q98" s="99"/>
      <c r="R98" s="197">
        <f>R99+R388</f>
        <v>34.768060929999997</v>
      </c>
      <c r="S98" s="99"/>
      <c r="T98" s="198">
        <f>T99+T388</f>
        <v>0.075600000000000001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0" t="s">
        <v>70</v>
      </c>
      <c r="AU98" s="20" t="s">
        <v>180</v>
      </c>
      <c r="BK98" s="199">
        <f>BK99+BK388</f>
        <v>0</v>
      </c>
    </row>
    <row r="99" s="12" customFormat="1" ht="25.92" customHeight="1">
      <c r="A99" s="12"/>
      <c r="B99" s="200"/>
      <c r="C99" s="201"/>
      <c r="D99" s="202" t="s">
        <v>70</v>
      </c>
      <c r="E99" s="203" t="s">
        <v>207</v>
      </c>
      <c r="F99" s="203" t="s">
        <v>208</v>
      </c>
      <c r="G99" s="201"/>
      <c r="H99" s="201"/>
      <c r="I99" s="204"/>
      <c r="J99" s="205">
        <f>BK99</f>
        <v>0</v>
      </c>
      <c r="K99" s="201"/>
      <c r="L99" s="206"/>
      <c r="M99" s="207"/>
      <c r="N99" s="208"/>
      <c r="O99" s="208"/>
      <c r="P99" s="209">
        <f>P100+P224+P264+P277+P307+P339+P371+P383</f>
        <v>0</v>
      </c>
      <c r="Q99" s="208"/>
      <c r="R99" s="209">
        <f>R100+R224+R264+R277+R307+R339+R371+R383</f>
        <v>34.031821829999998</v>
      </c>
      <c r="S99" s="208"/>
      <c r="T99" s="210">
        <f>T100+T224+T264+T277+T307+T339+T371+T383</f>
        <v>0.075600000000000001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79</v>
      </c>
      <c r="AT99" s="212" t="s">
        <v>70</v>
      </c>
      <c r="AU99" s="212" t="s">
        <v>71</v>
      </c>
      <c r="AY99" s="211" t="s">
        <v>209</v>
      </c>
      <c r="BK99" s="213">
        <f>BK100+BK224+BK264+BK277+BK307+BK339+BK371+BK383</f>
        <v>0</v>
      </c>
    </row>
    <row r="100" s="12" customFormat="1" ht="22.8" customHeight="1">
      <c r="A100" s="12"/>
      <c r="B100" s="200"/>
      <c r="C100" s="201"/>
      <c r="D100" s="202" t="s">
        <v>70</v>
      </c>
      <c r="E100" s="214" t="s">
        <v>79</v>
      </c>
      <c r="F100" s="214" t="s">
        <v>210</v>
      </c>
      <c r="G100" s="201"/>
      <c r="H100" s="201"/>
      <c r="I100" s="204"/>
      <c r="J100" s="215">
        <f>BK100</f>
        <v>0</v>
      </c>
      <c r="K100" s="201"/>
      <c r="L100" s="206"/>
      <c r="M100" s="207"/>
      <c r="N100" s="208"/>
      <c r="O100" s="208"/>
      <c r="P100" s="209">
        <f>SUM(P101:P223)</f>
        <v>0</v>
      </c>
      <c r="Q100" s="208"/>
      <c r="R100" s="209">
        <f>SUM(R101:R223)</f>
        <v>0.063970720000000009</v>
      </c>
      <c r="S100" s="208"/>
      <c r="T100" s="210">
        <f>SUM(T101:T223)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11" t="s">
        <v>79</v>
      </c>
      <c r="AT100" s="212" t="s">
        <v>70</v>
      </c>
      <c r="AU100" s="212" t="s">
        <v>79</v>
      </c>
      <c r="AY100" s="211" t="s">
        <v>209</v>
      </c>
      <c r="BK100" s="213">
        <f>SUM(BK101:BK223)</f>
        <v>0</v>
      </c>
    </row>
    <row r="101" s="2" customFormat="1" ht="16.5" customHeight="1">
      <c r="A101" s="41"/>
      <c r="B101" s="42"/>
      <c r="C101" s="216" t="s">
        <v>79</v>
      </c>
      <c r="D101" s="216" t="s">
        <v>211</v>
      </c>
      <c r="E101" s="217" t="s">
        <v>285</v>
      </c>
      <c r="F101" s="218" t="s">
        <v>286</v>
      </c>
      <c r="G101" s="219" t="s">
        <v>287</v>
      </c>
      <c r="H101" s="220">
        <v>160</v>
      </c>
      <c r="I101" s="221"/>
      <c r="J101" s="222">
        <f>ROUND(I101*H101,2)</f>
        <v>0</v>
      </c>
      <c r="K101" s="218" t="s">
        <v>215</v>
      </c>
      <c r="L101" s="47"/>
      <c r="M101" s="223" t="s">
        <v>19</v>
      </c>
      <c r="N101" s="224" t="s">
        <v>42</v>
      </c>
      <c r="O101" s="87"/>
      <c r="P101" s="225">
        <f>O101*H101</f>
        <v>0</v>
      </c>
      <c r="Q101" s="225">
        <v>3.0000000000000001E-05</v>
      </c>
      <c r="R101" s="225">
        <f>Q101*H101</f>
        <v>0.0048000000000000004</v>
      </c>
      <c r="S101" s="225">
        <v>0</v>
      </c>
      <c r="T101" s="226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7" t="s">
        <v>216</v>
      </c>
      <c r="AT101" s="227" t="s">
        <v>211</v>
      </c>
      <c r="AU101" s="227" t="s">
        <v>81</v>
      </c>
      <c r="AY101" s="20" t="s">
        <v>209</v>
      </c>
      <c r="BE101" s="228">
        <f>IF(N101="základní",J101,0)</f>
        <v>0</v>
      </c>
      <c r="BF101" s="228">
        <f>IF(N101="snížená",J101,0)</f>
        <v>0</v>
      </c>
      <c r="BG101" s="228">
        <f>IF(N101="zákl. přenesená",J101,0)</f>
        <v>0</v>
      </c>
      <c r="BH101" s="228">
        <f>IF(N101="sníž. přenesená",J101,0)</f>
        <v>0</v>
      </c>
      <c r="BI101" s="228">
        <f>IF(N101="nulová",J101,0)</f>
        <v>0</v>
      </c>
      <c r="BJ101" s="20" t="s">
        <v>79</v>
      </c>
      <c r="BK101" s="228">
        <f>ROUND(I101*H101,2)</f>
        <v>0</v>
      </c>
      <c r="BL101" s="20" t="s">
        <v>216</v>
      </c>
      <c r="BM101" s="227" t="s">
        <v>5644</v>
      </c>
    </row>
    <row r="102" s="2" customFormat="1">
      <c r="A102" s="41"/>
      <c r="B102" s="42"/>
      <c r="C102" s="43"/>
      <c r="D102" s="229" t="s">
        <v>218</v>
      </c>
      <c r="E102" s="43"/>
      <c r="F102" s="230" t="s">
        <v>289</v>
      </c>
      <c r="G102" s="43"/>
      <c r="H102" s="43"/>
      <c r="I102" s="231"/>
      <c r="J102" s="43"/>
      <c r="K102" s="43"/>
      <c r="L102" s="47"/>
      <c r="M102" s="232"/>
      <c r="N102" s="233"/>
      <c r="O102" s="87"/>
      <c r="P102" s="87"/>
      <c r="Q102" s="87"/>
      <c r="R102" s="87"/>
      <c r="S102" s="87"/>
      <c r="T102" s="88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0" t="s">
        <v>218</v>
      </c>
      <c r="AU102" s="20" t="s">
        <v>81</v>
      </c>
    </row>
    <row r="103" s="2" customFormat="1" ht="24.15" customHeight="1">
      <c r="A103" s="41"/>
      <c r="B103" s="42"/>
      <c r="C103" s="216" t="s">
        <v>81</v>
      </c>
      <c r="D103" s="216" t="s">
        <v>211</v>
      </c>
      <c r="E103" s="217" t="s">
        <v>291</v>
      </c>
      <c r="F103" s="218" t="s">
        <v>292</v>
      </c>
      <c r="G103" s="219" t="s">
        <v>293</v>
      </c>
      <c r="H103" s="220">
        <v>20</v>
      </c>
      <c r="I103" s="221"/>
      <c r="J103" s="222">
        <f>ROUND(I103*H103,2)</f>
        <v>0</v>
      </c>
      <c r="K103" s="218" t="s">
        <v>215</v>
      </c>
      <c r="L103" s="47"/>
      <c r="M103" s="223" t="s">
        <v>19</v>
      </c>
      <c r="N103" s="224" t="s">
        <v>42</v>
      </c>
      <c r="O103" s="87"/>
      <c r="P103" s="225">
        <f>O103*H103</f>
        <v>0</v>
      </c>
      <c r="Q103" s="225">
        <v>0</v>
      </c>
      <c r="R103" s="225">
        <f>Q103*H103</f>
        <v>0</v>
      </c>
      <c r="S103" s="225">
        <v>0</v>
      </c>
      <c r="T103" s="226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7" t="s">
        <v>216</v>
      </c>
      <c r="AT103" s="227" t="s">
        <v>211</v>
      </c>
      <c r="AU103" s="227" t="s">
        <v>81</v>
      </c>
      <c r="AY103" s="20" t="s">
        <v>209</v>
      </c>
      <c r="BE103" s="228">
        <f>IF(N103="základní",J103,0)</f>
        <v>0</v>
      </c>
      <c r="BF103" s="228">
        <f>IF(N103="snížená",J103,0)</f>
        <v>0</v>
      </c>
      <c r="BG103" s="228">
        <f>IF(N103="zákl. přenesená",J103,0)</f>
        <v>0</v>
      </c>
      <c r="BH103" s="228">
        <f>IF(N103="sníž. přenesená",J103,0)</f>
        <v>0</v>
      </c>
      <c r="BI103" s="228">
        <f>IF(N103="nulová",J103,0)</f>
        <v>0</v>
      </c>
      <c r="BJ103" s="20" t="s">
        <v>79</v>
      </c>
      <c r="BK103" s="228">
        <f>ROUND(I103*H103,2)</f>
        <v>0</v>
      </c>
      <c r="BL103" s="20" t="s">
        <v>216</v>
      </c>
      <c r="BM103" s="227" t="s">
        <v>5645</v>
      </c>
    </row>
    <row r="104" s="2" customFormat="1">
      <c r="A104" s="41"/>
      <c r="B104" s="42"/>
      <c r="C104" s="43"/>
      <c r="D104" s="229" t="s">
        <v>218</v>
      </c>
      <c r="E104" s="43"/>
      <c r="F104" s="230" t="s">
        <v>295</v>
      </c>
      <c r="G104" s="43"/>
      <c r="H104" s="43"/>
      <c r="I104" s="231"/>
      <c r="J104" s="43"/>
      <c r="K104" s="43"/>
      <c r="L104" s="47"/>
      <c r="M104" s="232"/>
      <c r="N104" s="233"/>
      <c r="O104" s="87"/>
      <c r="P104" s="87"/>
      <c r="Q104" s="87"/>
      <c r="R104" s="87"/>
      <c r="S104" s="87"/>
      <c r="T104" s="88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0" t="s">
        <v>218</v>
      </c>
      <c r="AU104" s="20" t="s">
        <v>81</v>
      </c>
    </row>
    <row r="105" s="2" customFormat="1" ht="16.5" customHeight="1">
      <c r="A105" s="41"/>
      <c r="B105" s="42"/>
      <c r="C105" s="216" t="s">
        <v>146</v>
      </c>
      <c r="D105" s="216" t="s">
        <v>211</v>
      </c>
      <c r="E105" s="217" t="s">
        <v>1202</v>
      </c>
      <c r="F105" s="218" t="s">
        <v>1203</v>
      </c>
      <c r="G105" s="219" t="s">
        <v>258</v>
      </c>
      <c r="H105" s="220">
        <v>25</v>
      </c>
      <c r="I105" s="221"/>
      <c r="J105" s="222">
        <f>ROUND(I105*H105,2)</f>
        <v>0</v>
      </c>
      <c r="K105" s="218" t="s">
        <v>215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</v>
      </c>
      <c r="T105" s="226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216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216</v>
      </c>
      <c r="BM105" s="227" t="s">
        <v>5646</v>
      </c>
    </row>
    <row r="106" s="2" customFormat="1">
      <c r="A106" s="41"/>
      <c r="B106" s="42"/>
      <c r="C106" s="43"/>
      <c r="D106" s="229" t="s">
        <v>218</v>
      </c>
      <c r="E106" s="43"/>
      <c r="F106" s="230" t="s">
        <v>1205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218</v>
      </c>
      <c r="AU106" s="20" t="s">
        <v>81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3180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5647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81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4" customFormat="1">
      <c r="A109" s="14"/>
      <c r="B109" s="245"/>
      <c r="C109" s="246"/>
      <c r="D109" s="236" t="s">
        <v>220</v>
      </c>
      <c r="E109" s="247" t="s">
        <v>19</v>
      </c>
      <c r="F109" s="248" t="s">
        <v>5648</v>
      </c>
      <c r="G109" s="246"/>
      <c r="H109" s="249">
        <v>25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220</v>
      </c>
      <c r="AU109" s="255" t="s">
        <v>81</v>
      </c>
      <c r="AV109" s="14" t="s">
        <v>81</v>
      </c>
      <c r="AW109" s="14" t="s">
        <v>32</v>
      </c>
      <c r="AX109" s="14" t="s">
        <v>79</v>
      </c>
      <c r="AY109" s="255" t="s">
        <v>209</v>
      </c>
    </row>
    <row r="110" s="2" customFormat="1" ht="24.15" customHeight="1">
      <c r="A110" s="41"/>
      <c r="B110" s="42"/>
      <c r="C110" s="216" t="s">
        <v>216</v>
      </c>
      <c r="D110" s="216" t="s">
        <v>211</v>
      </c>
      <c r="E110" s="217" t="s">
        <v>5649</v>
      </c>
      <c r="F110" s="218" t="s">
        <v>5650</v>
      </c>
      <c r="G110" s="219" t="s">
        <v>362</v>
      </c>
      <c r="H110" s="220">
        <v>14.890000000000001</v>
      </c>
      <c r="I110" s="221"/>
      <c r="J110" s="222">
        <f>ROUND(I110*H110,2)</f>
        <v>0</v>
      </c>
      <c r="K110" s="218" t="s">
        <v>215</v>
      </c>
      <c r="L110" s="47"/>
      <c r="M110" s="223" t="s">
        <v>19</v>
      </c>
      <c r="N110" s="224" t="s">
        <v>42</v>
      </c>
      <c r="O110" s="87"/>
      <c r="P110" s="225">
        <f>O110*H110</f>
        <v>0</v>
      </c>
      <c r="Q110" s="225">
        <v>0</v>
      </c>
      <c r="R110" s="225">
        <f>Q110*H110</f>
        <v>0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216</v>
      </c>
      <c r="AT110" s="227" t="s">
        <v>211</v>
      </c>
      <c r="AU110" s="227" t="s">
        <v>81</v>
      </c>
      <c r="AY110" s="20" t="s">
        <v>209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79</v>
      </c>
      <c r="BK110" s="228">
        <f>ROUND(I110*H110,2)</f>
        <v>0</v>
      </c>
      <c r="BL110" s="20" t="s">
        <v>216</v>
      </c>
      <c r="BM110" s="227" t="s">
        <v>5651</v>
      </c>
    </row>
    <row r="111" s="2" customFormat="1">
      <c r="A111" s="41"/>
      <c r="B111" s="42"/>
      <c r="C111" s="43"/>
      <c r="D111" s="229" t="s">
        <v>218</v>
      </c>
      <c r="E111" s="43"/>
      <c r="F111" s="230" t="s">
        <v>5652</v>
      </c>
      <c r="G111" s="43"/>
      <c r="H111" s="43"/>
      <c r="I111" s="231"/>
      <c r="J111" s="43"/>
      <c r="K111" s="43"/>
      <c r="L111" s="47"/>
      <c r="M111" s="232"/>
      <c r="N111" s="233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218</v>
      </c>
      <c r="AU111" s="20" t="s">
        <v>81</v>
      </c>
    </row>
    <row r="112" s="14" customFormat="1">
      <c r="A112" s="14"/>
      <c r="B112" s="245"/>
      <c r="C112" s="246"/>
      <c r="D112" s="236" t="s">
        <v>220</v>
      </c>
      <c r="E112" s="247" t="s">
        <v>19</v>
      </c>
      <c r="F112" s="248" t="s">
        <v>5653</v>
      </c>
      <c r="G112" s="246"/>
      <c r="H112" s="249">
        <v>14.890000000000001</v>
      </c>
      <c r="I112" s="250"/>
      <c r="J112" s="246"/>
      <c r="K112" s="246"/>
      <c r="L112" s="251"/>
      <c r="M112" s="252"/>
      <c r="N112" s="253"/>
      <c r="O112" s="253"/>
      <c r="P112" s="253"/>
      <c r="Q112" s="253"/>
      <c r="R112" s="253"/>
      <c r="S112" s="253"/>
      <c r="T112" s="25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5" t="s">
        <v>220</v>
      </c>
      <c r="AU112" s="255" t="s">
        <v>81</v>
      </c>
      <c r="AV112" s="14" t="s">
        <v>81</v>
      </c>
      <c r="AW112" s="14" t="s">
        <v>32</v>
      </c>
      <c r="AX112" s="14" t="s">
        <v>79</v>
      </c>
      <c r="AY112" s="255" t="s">
        <v>209</v>
      </c>
    </row>
    <row r="113" s="2" customFormat="1" ht="24.15" customHeight="1">
      <c r="A113" s="41"/>
      <c r="B113" s="42"/>
      <c r="C113" s="216" t="s">
        <v>236</v>
      </c>
      <c r="D113" s="216" t="s">
        <v>211</v>
      </c>
      <c r="E113" s="217" t="s">
        <v>5654</v>
      </c>
      <c r="F113" s="218" t="s">
        <v>5655</v>
      </c>
      <c r="G113" s="219" t="s">
        <v>362</v>
      </c>
      <c r="H113" s="220">
        <v>17.370999999999999</v>
      </c>
      <c r="I113" s="221"/>
      <c r="J113" s="222">
        <f>ROUND(I113*H113,2)</f>
        <v>0</v>
      </c>
      <c r="K113" s="218" t="s">
        <v>215</v>
      </c>
      <c r="L113" s="47"/>
      <c r="M113" s="223" t="s">
        <v>19</v>
      </c>
      <c r="N113" s="224" t="s">
        <v>42</v>
      </c>
      <c r="O113" s="87"/>
      <c r="P113" s="225">
        <f>O113*H113</f>
        <v>0</v>
      </c>
      <c r="Q113" s="225">
        <v>0</v>
      </c>
      <c r="R113" s="225">
        <f>Q113*H113</f>
        <v>0</v>
      </c>
      <c r="S113" s="225">
        <v>0</v>
      </c>
      <c r="T113" s="226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216</v>
      </c>
      <c r="AT113" s="227" t="s">
        <v>211</v>
      </c>
      <c r="AU113" s="227" t="s">
        <v>81</v>
      </c>
      <c r="AY113" s="20" t="s">
        <v>209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20" t="s">
        <v>79</v>
      </c>
      <c r="BK113" s="228">
        <f>ROUND(I113*H113,2)</f>
        <v>0</v>
      </c>
      <c r="BL113" s="20" t="s">
        <v>216</v>
      </c>
      <c r="BM113" s="227" t="s">
        <v>5656</v>
      </c>
    </row>
    <row r="114" s="2" customFormat="1">
      <c r="A114" s="41"/>
      <c r="B114" s="42"/>
      <c r="C114" s="43"/>
      <c r="D114" s="229" t="s">
        <v>218</v>
      </c>
      <c r="E114" s="43"/>
      <c r="F114" s="230" t="s">
        <v>5657</v>
      </c>
      <c r="G114" s="43"/>
      <c r="H114" s="43"/>
      <c r="I114" s="231"/>
      <c r="J114" s="43"/>
      <c r="K114" s="43"/>
      <c r="L114" s="47"/>
      <c r="M114" s="232"/>
      <c r="N114" s="233"/>
      <c r="O114" s="87"/>
      <c r="P114" s="87"/>
      <c r="Q114" s="87"/>
      <c r="R114" s="87"/>
      <c r="S114" s="87"/>
      <c r="T114" s="88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218</v>
      </c>
      <c r="AU114" s="20" t="s">
        <v>81</v>
      </c>
    </row>
    <row r="115" s="13" customFormat="1">
      <c r="A115" s="13"/>
      <c r="B115" s="234"/>
      <c r="C115" s="235"/>
      <c r="D115" s="236" t="s">
        <v>220</v>
      </c>
      <c r="E115" s="237" t="s">
        <v>19</v>
      </c>
      <c r="F115" s="238" t="s">
        <v>221</v>
      </c>
      <c r="G115" s="235"/>
      <c r="H115" s="237" t="s">
        <v>19</v>
      </c>
      <c r="I115" s="239"/>
      <c r="J115" s="235"/>
      <c r="K115" s="235"/>
      <c r="L115" s="240"/>
      <c r="M115" s="241"/>
      <c r="N115" s="242"/>
      <c r="O115" s="242"/>
      <c r="P115" s="242"/>
      <c r="Q115" s="242"/>
      <c r="R115" s="242"/>
      <c r="S115" s="242"/>
      <c r="T115" s="24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4" t="s">
        <v>220</v>
      </c>
      <c r="AU115" s="244" t="s">
        <v>81</v>
      </c>
      <c r="AV115" s="13" t="s">
        <v>79</v>
      </c>
      <c r="AW115" s="13" t="s">
        <v>32</v>
      </c>
      <c r="AX115" s="13" t="s">
        <v>71</v>
      </c>
      <c r="AY115" s="244" t="s">
        <v>209</v>
      </c>
    </row>
    <row r="116" s="13" customFormat="1">
      <c r="A116" s="13"/>
      <c r="B116" s="234"/>
      <c r="C116" s="235"/>
      <c r="D116" s="236" t="s">
        <v>220</v>
      </c>
      <c r="E116" s="237" t="s">
        <v>19</v>
      </c>
      <c r="F116" s="238" t="s">
        <v>5658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220</v>
      </c>
      <c r="AU116" s="244" t="s">
        <v>81</v>
      </c>
      <c r="AV116" s="13" t="s">
        <v>79</v>
      </c>
      <c r="AW116" s="13" t="s">
        <v>32</v>
      </c>
      <c r="AX116" s="13" t="s">
        <v>71</v>
      </c>
      <c r="AY116" s="244" t="s">
        <v>209</v>
      </c>
    </row>
    <row r="117" s="14" customFormat="1">
      <c r="A117" s="14"/>
      <c r="B117" s="245"/>
      <c r="C117" s="246"/>
      <c r="D117" s="236" t="s">
        <v>220</v>
      </c>
      <c r="E117" s="247" t="s">
        <v>19</v>
      </c>
      <c r="F117" s="248" t="s">
        <v>5659</v>
      </c>
      <c r="G117" s="246"/>
      <c r="H117" s="249">
        <v>49.631999999999998</v>
      </c>
      <c r="I117" s="250"/>
      <c r="J117" s="246"/>
      <c r="K117" s="246"/>
      <c r="L117" s="251"/>
      <c r="M117" s="252"/>
      <c r="N117" s="253"/>
      <c r="O117" s="253"/>
      <c r="P117" s="253"/>
      <c r="Q117" s="253"/>
      <c r="R117" s="253"/>
      <c r="S117" s="253"/>
      <c r="T117" s="25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5" t="s">
        <v>220</v>
      </c>
      <c r="AU117" s="255" t="s">
        <v>81</v>
      </c>
      <c r="AV117" s="14" t="s">
        <v>81</v>
      </c>
      <c r="AW117" s="14" t="s">
        <v>32</v>
      </c>
      <c r="AX117" s="14" t="s">
        <v>71</v>
      </c>
      <c r="AY117" s="255" t="s">
        <v>209</v>
      </c>
    </row>
    <row r="118" s="14" customFormat="1">
      <c r="A118" s="14"/>
      <c r="B118" s="245"/>
      <c r="C118" s="246"/>
      <c r="D118" s="236" t="s">
        <v>220</v>
      </c>
      <c r="E118" s="247" t="s">
        <v>19</v>
      </c>
      <c r="F118" s="248" t="s">
        <v>5660</v>
      </c>
      <c r="G118" s="246"/>
      <c r="H118" s="249">
        <v>17.370999999999999</v>
      </c>
      <c r="I118" s="250"/>
      <c r="J118" s="246"/>
      <c r="K118" s="246"/>
      <c r="L118" s="251"/>
      <c r="M118" s="252"/>
      <c r="N118" s="253"/>
      <c r="O118" s="253"/>
      <c r="P118" s="253"/>
      <c r="Q118" s="253"/>
      <c r="R118" s="253"/>
      <c r="S118" s="253"/>
      <c r="T118" s="25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5" t="s">
        <v>220</v>
      </c>
      <c r="AU118" s="255" t="s">
        <v>81</v>
      </c>
      <c r="AV118" s="14" t="s">
        <v>81</v>
      </c>
      <c r="AW118" s="14" t="s">
        <v>32</v>
      </c>
      <c r="AX118" s="14" t="s">
        <v>79</v>
      </c>
      <c r="AY118" s="255" t="s">
        <v>209</v>
      </c>
    </row>
    <row r="119" s="2" customFormat="1" ht="24.15" customHeight="1">
      <c r="A119" s="41"/>
      <c r="B119" s="42"/>
      <c r="C119" s="216" t="s">
        <v>227</v>
      </c>
      <c r="D119" s="216" t="s">
        <v>211</v>
      </c>
      <c r="E119" s="217" t="s">
        <v>5661</v>
      </c>
      <c r="F119" s="218" t="s">
        <v>5662</v>
      </c>
      <c r="G119" s="219" t="s">
        <v>362</v>
      </c>
      <c r="H119" s="220">
        <v>12.408</v>
      </c>
      <c r="I119" s="221"/>
      <c r="J119" s="222">
        <f>ROUND(I119*H119,2)</f>
        <v>0</v>
      </c>
      <c r="K119" s="218" t="s">
        <v>215</v>
      </c>
      <c r="L119" s="47"/>
      <c r="M119" s="223" t="s">
        <v>19</v>
      </c>
      <c r="N119" s="224" t="s">
        <v>42</v>
      </c>
      <c r="O119" s="87"/>
      <c r="P119" s="225">
        <f>O119*H119</f>
        <v>0</v>
      </c>
      <c r="Q119" s="225">
        <v>0</v>
      </c>
      <c r="R119" s="225">
        <f>Q119*H119</f>
        <v>0</v>
      </c>
      <c r="S119" s="225">
        <v>0</v>
      </c>
      <c r="T119" s="226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7" t="s">
        <v>216</v>
      </c>
      <c r="AT119" s="227" t="s">
        <v>211</v>
      </c>
      <c r="AU119" s="227" t="s">
        <v>81</v>
      </c>
      <c r="AY119" s="20" t="s">
        <v>209</v>
      </c>
      <c r="BE119" s="228">
        <f>IF(N119="základní",J119,0)</f>
        <v>0</v>
      </c>
      <c r="BF119" s="228">
        <f>IF(N119="snížená",J119,0)</f>
        <v>0</v>
      </c>
      <c r="BG119" s="228">
        <f>IF(N119="zákl. přenesená",J119,0)</f>
        <v>0</v>
      </c>
      <c r="BH119" s="228">
        <f>IF(N119="sníž. přenesená",J119,0)</f>
        <v>0</v>
      </c>
      <c r="BI119" s="228">
        <f>IF(N119="nulová",J119,0)</f>
        <v>0</v>
      </c>
      <c r="BJ119" s="20" t="s">
        <v>79</v>
      </c>
      <c r="BK119" s="228">
        <f>ROUND(I119*H119,2)</f>
        <v>0</v>
      </c>
      <c r="BL119" s="20" t="s">
        <v>216</v>
      </c>
      <c r="BM119" s="227" t="s">
        <v>5663</v>
      </c>
    </row>
    <row r="120" s="2" customFormat="1">
      <c r="A120" s="41"/>
      <c r="B120" s="42"/>
      <c r="C120" s="43"/>
      <c r="D120" s="229" t="s">
        <v>218</v>
      </c>
      <c r="E120" s="43"/>
      <c r="F120" s="230" t="s">
        <v>5664</v>
      </c>
      <c r="G120" s="43"/>
      <c r="H120" s="43"/>
      <c r="I120" s="231"/>
      <c r="J120" s="43"/>
      <c r="K120" s="43"/>
      <c r="L120" s="47"/>
      <c r="M120" s="232"/>
      <c r="N120" s="233"/>
      <c r="O120" s="87"/>
      <c r="P120" s="87"/>
      <c r="Q120" s="87"/>
      <c r="R120" s="87"/>
      <c r="S120" s="87"/>
      <c r="T120" s="88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0" t="s">
        <v>218</v>
      </c>
      <c r="AU120" s="20" t="s">
        <v>81</v>
      </c>
    </row>
    <row r="121" s="14" customFormat="1">
      <c r="A121" s="14"/>
      <c r="B121" s="245"/>
      <c r="C121" s="246"/>
      <c r="D121" s="236" t="s">
        <v>220</v>
      </c>
      <c r="E121" s="247" t="s">
        <v>19</v>
      </c>
      <c r="F121" s="248" t="s">
        <v>5665</v>
      </c>
      <c r="G121" s="246"/>
      <c r="H121" s="249">
        <v>12.408</v>
      </c>
      <c r="I121" s="250"/>
      <c r="J121" s="246"/>
      <c r="K121" s="246"/>
      <c r="L121" s="251"/>
      <c r="M121" s="252"/>
      <c r="N121" s="253"/>
      <c r="O121" s="253"/>
      <c r="P121" s="253"/>
      <c r="Q121" s="253"/>
      <c r="R121" s="253"/>
      <c r="S121" s="253"/>
      <c r="T121" s="25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5" t="s">
        <v>220</v>
      </c>
      <c r="AU121" s="255" t="s">
        <v>81</v>
      </c>
      <c r="AV121" s="14" t="s">
        <v>81</v>
      </c>
      <c r="AW121" s="14" t="s">
        <v>32</v>
      </c>
      <c r="AX121" s="14" t="s">
        <v>79</v>
      </c>
      <c r="AY121" s="255" t="s">
        <v>209</v>
      </c>
    </row>
    <row r="122" s="2" customFormat="1" ht="24.15" customHeight="1">
      <c r="A122" s="41"/>
      <c r="B122" s="42"/>
      <c r="C122" s="216" t="s">
        <v>245</v>
      </c>
      <c r="D122" s="216" t="s">
        <v>211</v>
      </c>
      <c r="E122" s="217" t="s">
        <v>5666</v>
      </c>
      <c r="F122" s="218" t="s">
        <v>5667</v>
      </c>
      <c r="G122" s="219" t="s">
        <v>362</v>
      </c>
      <c r="H122" s="220">
        <v>4.9630000000000001</v>
      </c>
      <c r="I122" s="221"/>
      <c r="J122" s="222">
        <f>ROUND(I122*H122,2)</f>
        <v>0</v>
      </c>
      <c r="K122" s="218" t="s">
        <v>215</v>
      </c>
      <c r="L122" s="47"/>
      <c r="M122" s="223" t="s">
        <v>19</v>
      </c>
      <c r="N122" s="224" t="s">
        <v>42</v>
      </c>
      <c r="O122" s="87"/>
      <c r="P122" s="225">
        <f>O122*H122</f>
        <v>0</v>
      </c>
      <c r="Q122" s="225">
        <v>0</v>
      </c>
      <c r="R122" s="225">
        <f>Q122*H122</f>
        <v>0</v>
      </c>
      <c r="S122" s="225">
        <v>0</v>
      </c>
      <c r="T122" s="226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7" t="s">
        <v>216</v>
      </c>
      <c r="AT122" s="227" t="s">
        <v>211</v>
      </c>
      <c r="AU122" s="227" t="s">
        <v>81</v>
      </c>
      <c r="AY122" s="20" t="s">
        <v>209</v>
      </c>
      <c r="BE122" s="228">
        <f>IF(N122="základní",J122,0)</f>
        <v>0</v>
      </c>
      <c r="BF122" s="228">
        <f>IF(N122="snížená",J122,0)</f>
        <v>0</v>
      </c>
      <c r="BG122" s="228">
        <f>IF(N122="zákl. přenesená",J122,0)</f>
        <v>0</v>
      </c>
      <c r="BH122" s="228">
        <f>IF(N122="sníž. přenesená",J122,0)</f>
        <v>0</v>
      </c>
      <c r="BI122" s="228">
        <f>IF(N122="nulová",J122,0)</f>
        <v>0</v>
      </c>
      <c r="BJ122" s="20" t="s">
        <v>79</v>
      </c>
      <c r="BK122" s="228">
        <f>ROUND(I122*H122,2)</f>
        <v>0</v>
      </c>
      <c r="BL122" s="20" t="s">
        <v>216</v>
      </c>
      <c r="BM122" s="227" t="s">
        <v>5668</v>
      </c>
    </row>
    <row r="123" s="2" customFormat="1">
      <c r="A123" s="41"/>
      <c r="B123" s="42"/>
      <c r="C123" s="43"/>
      <c r="D123" s="229" t="s">
        <v>218</v>
      </c>
      <c r="E123" s="43"/>
      <c r="F123" s="230" t="s">
        <v>5669</v>
      </c>
      <c r="G123" s="43"/>
      <c r="H123" s="43"/>
      <c r="I123" s="231"/>
      <c r="J123" s="43"/>
      <c r="K123" s="43"/>
      <c r="L123" s="47"/>
      <c r="M123" s="232"/>
      <c r="N123" s="233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218</v>
      </c>
      <c r="AU123" s="20" t="s">
        <v>81</v>
      </c>
    </row>
    <row r="124" s="14" customFormat="1">
      <c r="A124" s="14"/>
      <c r="B124" s="245"/>
      <c r="C124" s="246"/>
      <c r="D124" s="236" t="s">
        <v>220</v>
      </c>
      <c r="E124" s="247" t="s">
        <v>19</v>
      </c>
      <c r="F124" s="248" t="s">
        <v>5670</v>
      </c>
      <c r="G124" s="246"/>
      <c r="H124" s="249">
        <v>4.9630000000000001</v>
      </c>
      <c r="I124" s="250"/>
      <c r="J124" s="246"/>
      <c r="K124" s="246"/>
      <c r="L124" s="251"/>
      <c r="M124" s="252"/>
      <c r="N124" s="253"/>
      <c r="O124" s="253"/>
      <c r="P124" s="253"/>
      <c r="Q124" s="253"/>
      <c r="R124" s="253"/>
      <c r="S124" s="253"/>
      <c r="T124" s="25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5" t="s">
        <v>220</v>
      </c>
      <c r="AU124" s="255" t="s">
        <v>81</v>
      </c>
      <c r="AV124" s="14" t="s">
        <v>81</v>
      </c>
      <c r="AW124" s="14" t="s">
        <v>32</v>
      </c>
      <c r="AX124" s="14" t="s">
        <v>79</v>
      </c>
      <c r="AY124" s="255" t="s">
        <v>209</v>
      </c>
    </row>
    <row r="125" s="2" customFormat="1" ht="16.5" customHeight="1">
      <c r="A125" s="41"/>
      <c r="B125" s="42"/>
      <c r="C125" s="216" t="s">
        <v>250</v>
      </c>
      <c r="D125" s="216" t="s">
        <v>211</v>
      </c>
      <c r="E125" s="217" t="s">
        <v>442</v>
      </c>
      <c r="F125" s="218" t="s">
        <v>443</v>
      </c>
      <c r="G125" s="219" t="s">
        <v>258</v>
      </c>
      <c r="H125" s="220">
        <v>51.200000000000003</v>
      </c>
      <c r="I125" s="221"/>
      <c r="J125" s="222">
        <f>ROUND(I125*H125,2)</f>
        <v>0</v>
      </c>
      <c r="K125" s="218" t="s">
        <v>215</v>
      </c>
      <c r="L125" s="47"/>
      <c r="M125" s="223" t="s">
        <v>19</v>
      </c>
      <c r="N125" s="224" t="s">
        <v>42</v>
      </c>
      <c r="O125" s="87"/>
      <c r="P125" s="225">
        <f>O125*H125</f>
        <v>0</v>
      </c>
      <c r="Q125" s="225">
        <v>0.00069999999999999999</v>
      </c>
      <c r="R125" s="225">
        <f>Q125*H125</f>
        <v>0.035840000000000004</v>
      </c>
      <c r="S125" s="225">
        <v>0</v>
      </c>
      <c r="T125" s="226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7" t="s">
        <v>216</v>
      </c>
      <c r="AT125" s="227" t="s">
        <v>211</v>
      </c>
      <c r="AU125" s="227" t="s">
        <v>81</v>
      </c>
      <c r="AY125" s="20" t="s">
        <v>209</v>
      </c>
      <c r="BE125" s="228">
        <f>IF(N125="základní",J125,0)</f>
        <v>0</v>
      </c>
      <c r="BF125" s="228">
        <f>IF(N125="snížená",J125,0)</f>
        <v>0</v>
      </c>
      <c r="BG125" s="228">
        <f>IF(N125="zákl. přenesená",J125,0)</f>
        <v>0</v>
      </c>
      <c r="BH125" s="228">
        <f>IF(N125="sníž. přenesená",J125,0)</f>
        <v>0</v>
      </c>
      <c r="BI125" s="228">
        <f>IF(N125="nulová",J125,0)</f>
        <v>0</v>
      </c>
      <c r="BJ125" s="20" t="s">
        <v>79</v>
      </c>
      <c r="BK125" s="228">
        <f>ROUND(I125*H125,2)</f>
        <v>0</v>
      </c>
      <c r="BL125" s="20" t="s">
        <v>216</v>
      </c>
      <c r="BM125" s="227" t="s">
        <v>5671</v>
      </c>
    </row>
    <row r="126" s="2" customFormat="1">
      <c r="A126" s="41"/>
      <c r="B126" s="42"/>
      <c r="C126" s="43"/>
      <c r="D126" s="229" t="s">
        <v>218</v>
      </c>
      <c r="E126" s="43"/>
      <c r="F126" s="230" t="s">
        <v>445</v>
      </c>
      <c r="G126" s="43"/>
      <c r="H126" s="43"/>
      <c r="I126" s="231"/>
      <c r="J126" s="43"/>
      <c r="K126" s="43"/>
      <c r="L126" s="47"/>
      <c r="M126" s="232"/>
      <c r="N126" s="233"/>
      <c r="O126" s="87"/>
      <c r="P126" s="87"/>
      <c r="Q126" s="87"/>
      <c r="R126" s="87"/>
      <c r="S126" s="87"/>
      <c r="T126" s="88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0" t="s">
        <v>218</v>
      </c>
      <c r="AU126" s="20" t="s">
        <v>81</v>
      </c>
    </row>
    <row r="127" s="13" customFormat="1">
      <c r="A127" s="13"/>
      <c r="B127" s="234"/>
      <c r="C127" s="235"/>
      <c r="D127" s="236" t="s">
        <v>220</v>
      </c>
      <c r="E127" s="237" t="s">
        <v>19</v>
      </c>
      <c r="F127" s="238" t="s">
        <v>5658</v>
      </c>
      <c r="G127" s="235"/>
      <c r="H127" s="237" t="s">
        <v>19</v>
      </c>
      <c r="I127" s="239"/>
      <c r="J127" s="235"/>
      <c r="K127" s="235"/>
      <c r="L127" s="240"/>
      <c r="M127" s="241"/>
      <c r="N127" s="242"/>
      <c r="O127" s="242"/>
      <c r="P127" s="242"/>
      <c r="Q127" s="242"/>
      <c r="R127" s="242"/>
      <c r="S127" s="242"/>
      <c r="T127" s="24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4" t="s">
        <v>220</v>
      </c>
      <c r="AU127" s="244" t="s">
        <v>81</v>
      </c>
      <c r="AV127" s="13" t="s">
        <v>79</v>
      </c>
      <c r="AW127" s="13" t="s">
        <v>32</v>
      </c>
      <c r="AX127" s="13" t="s">
        <v>71</v>
      </c>
      <c r="AY127" s="244" t="s">
        <v>209</v>
      </c>
    </row>
    <row r="128" s="14" customFormat="1">
      <c r="A128" s="14"/>
      <c r="B128" s="245"/>
      <c r="C128" s="246"/>
      <c r="D128" s="236" t="s">
        <v>220</v>
      </c>
      <c r="E128" s="247" t="s">
        <v>19</v>
      </c>
      <c r="F128" s="248" t="s">
        <v>5672</v>
      </c>
      <c r="G128" s="246"/>
      <c r="H128" s="249">
        <v>51.200000000000003</v>
      </c>
      <c r="I128" s="250"/>
      <c r="J128" s="246"/>
      <c r="K128" s="246"/>
      <c r="L128" s="251"/>
      <c r="M128" s="252"/>
      <c r="N128" s="253"/>
      <c r="O128" s="253"/>
      <c r="P128" s="253"/>
      <c r="Q128" s="253"/>
      <c r="R128" s="253"/>
      <c r="S128" s="253"/>
      <c r="T128" s="25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5" t="s">
        <v>220</v>
      </c>
      <c r="AU128" s="255" t="s">
        <v>81</v>
      </c>
      <c r="AV128" s="14" t="s">
        <v>81</v>
      </c>
      <c r="AW128" s="14" t="s">
        <v>32</v>
      </c>
      <c r="AX128" s="14" t="s">
        <v>79</v>
      </c>
      <c r="AY128" s="255" t="s">
        <v>209</v>
      </c>
    </row>
    <row r="129" s="2" customFormat="1" ht="24.15" customHeight="1">
      <c r="A129" s="41"/>
      <c r="B129" s="42"/>
      <c r="C129" s="216" t="s">
        <v>255</v>
      </c>
      <c r="D129" s="216" t="s">
        <v>211</v>
      </c>
      <c r="E129" s="217" t="s">
        <v>449</v>
      </c>
      <c r="F129" s="218" t="s">
        <v>450</v>
      </c>
      <c r="G129" s="219" t="s">
        <v>258</v>
      </c>
      <c r="H129" s="220">
        <v>51.200000000000003</v>
      </c>
      <c r="I129" s="221"/>
      <c r="J129" s="222">
        <f>ROUND(I129*H129,2)</f>
        <v>0</v>
      </c>
      <c r="K129" s="218" t="s">
        <v>215</v>
      </c>
      <c r="L129" s="47"/>
      <c r="M129" s="223" t="s">
        <v>19</v>
      </c>
      <c r="N129" s="224" t="s">
        <v>42</v>
      </c>
      <c r="O129" s="87"/>
      <c r="P129" s="225">
        <f>O129*H129</f>
        <v>0</v>
      </c>
      <c r="Q129" s="225">
        <v>0</v>
      </c>
      <c r="R129" s="225">
        <f>Q129*H129</f>
        <v>0</v>
      </c>
      <c r="S129" s="225">
        <v>0</v>
      </c>
      <c r="T129" s="226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7" t="s">
        <v>216</v>
      </c>
      <c r="AT129" s="227" t="s">
        <v>211</v>
      </c>
      <c r="AU129" s="227" t="s">
        <v>81</v>
      </c>
      <c r="AY129" s="20" t="s">
        <v>209</v>
      </c>
      <c r="BE129" s="228">
        <f>IF(N129="základní",J129,0)</f>
        <v>0</v>
      </c>
      <c r="BF129" s="228">
        <f>IF(N129="snížená",J129,0)</f>
        <v>0</v>
      </c>
      <c r="BG129" s="228">
        <f>IF(N129="zákl. přenesená",J129,0)</f>
        <v>0</v>
      </c>
      <c r="BH129" s="228">
        <f>IF(N129="sníž. přenesená",J129,0)</f>
        <v>0</v>
      </c>
      <c r="BI129" s="228">
        <f>IF(N129="nulová",J129,0)</f>
        <v>0</v>
      </c>
      <c r="BJ129" s="20" t="s">
        <v>79</v>
      </c>
      <c r="BK129" s="228">
        <f>ROUND(I129*H129,2)</f>
        <v>0</v>
      </c>
      <c r="BL129" s="20" t="s">
        <v>216</v>
      </c>
      <c r="BM129" s="227" t="s">
        <v>5673</v>
      </c>
    </row>
    <row r="130" s="2" customFormat="1">
      <c r="A130" s="41"/>
      <c r="B130" s="42"/>
      <c r="C130" s="43"/>
      <c r="D130" s="229" t="s">
        <v>218</v>
      </c>
      <c r="E130" s="43"/>
      <c r="F130" s="230" t="s">
        <v>452</v>
      </c>
      <c r="G130" s="43"/>
      <c r="H130" s="43"/>
      <c r="I130" s="231"/>
      <c r="J130" s="43"/>
      <c r="K130" s="43"/>
      <c r="L130" s="47"/>
      <c r="M130" s="232"/>
      <c r="N130" s="233"/>
      <c r="O130" s="87"/>
      <c r="P130" s="87"/>
      <c r="Q130" s="87"/>
      <c r="R130" s="87"/>
      <c r="S130" s="87"/>
      <c r="T130" s="88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0" t="s">
        <v>218</v>
      </c>
      <c r="AU130" s="20" t="s">
        <v>81</v>
      </c>
    </row>
    <row r="131" s="2" customFormat="1" ht="21.75" customHeight="1">
      <c r="A131" s="41"/>
      <c r="B131" s="42"/>
      <c r="C131" s="216" t="s">
        <v>263</v>
      </c>
      <c r="D131" s="216" t="s">
        <v>211</v>
      </c>
      <c r="E131" s="217" t="s">
        <v>454</v>
      </c>
      <c r="F131" s="218" t="s">
        <v>455</v>
      </c>
      <c r="G131" s="219" t="s">
        <v>362</v>
      </c>
      <c r="H131" s="220">
        <v>49.631999999999998</v>
      </c>
      <c r="I131" s="221"/>
      <c r="J131" s="222">
        <f>ROUND(I131*H131,2)</f>
        <v>0</v>
      </c>
      <c r="K131" s="218" t="s">
        <v>215</v>
      </c>
      <c r="L131" s="47"/>
      <c r="M131" s="223" t="s">
        <v>19</v>
      </c>
      <c r="N131" s="224" t="s">
        <v>42</v>
      </c>
      <c r="O131" s="87"/>
      <c r="P131" s="225">
        <f>O131*H131</f>
        <v>0</v>
      </c>
      <c r="Q131" s="225">
        <v>0.00046000000000000001</v>
      </c>
      <c r="R131" s="225">
        <f>Q131*H131</f>
        <v>0.022830719999999999</v>
      </c>
      <c r="S131" s="225">
        <v>0</v>
      </c>
      <c r="T131" s="226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7" t="s">
        <v>216</v>
      </c>
      <c r="AT131" s="227" t="s">
        <v>211</v>
      </c>
      <c r="AU131" s="227" t="s">
        <v>81</v>
      </c>
      <c r="AY131" s="20" t="s">
        <v>209</v>
      </c>
      <c r="BE131" s="228">
        <f>IF(N131="základní",J131,0)</f>
        <v>0</v>
      </c>
      <c r="BF131" s="228">
        <f>IF(N131="snížená",J131,0)</f>
        <v>0</v>
      </c>
      <c r="BG131" s="228">
        <f>IF(N131="zákl. přenesená",J131,0)</f>
        <v>0</v>
      </c>
      <c r="BH131" s="228">
        <f>IF(N131="sníž. přenesená",J131,0)</f>
        <v>0</v>
      </c>
      <c r="BI131" s="228">
        <f>IF(N131="nulová",J131,0)</f>
        <v>0</v>
      </c>
      <c r="BJ131" s="20" t="s">
        <v>79</v>
      </c>
      <c r="BK131" s="228">
        <f>ROUND(I131*H131,2)</f>
        <v>0</v>
      </c>
      <c r="BL131" s="20" t="s">
        <v>216</v>
      </c>
      <c r="BM131" s="227" t="s">
        <v>5674</v>
      </c>
    </row>
    <row r="132" s="2" customFormat="1">
      <c r="A132" s="41"/>
      <c r="B132" s="42"/>
      <c r="C132" s="43"/>
      <c r="D132" s="229" t="s">
        <v>218</v>
      </c>
      <c r="E132" s="43"/>
      <c r="F132" s="230" t="s">
        <v>457</v>
      </c>
      <c r="G132" s="43"/>
      <c r="H132" s="43"/>
      <c r="I132" s="231"/>
      <c r="J132" s="43"/>
      <c r="K132" s="43"/>
      <c r="L132" s="47"/>
      <c r="M132" s="232"/>
      <c r="N132" s="233"/>
      <c r="O132" s="87"/>
      <c r="P132" s="87"/>
      <c r="Q132" s="87"/>
      <c r="R132" s="87"/>
      <c r="S132" s="87"/>
      <c r="T132" s="88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0" t="s">
        <v>218</v>
      </c>
      <c r="AU132" s="20" t="s">
        <v>81</v>
      </c>
    </row>
    <row r="133" s="13" customFormat="1">
      <c r="A133" s="13"/>
      <c r="B133" s="234"/>
      <c r="C133" s="235"/>
      <c r="D133" s="236" t="s">
        <v>220</v>
      </c>
      <c r="E133" s="237" t="s">
        <v>19</v>
      </c>
      <c r="F133" s="238" t="s">
        <v>5658</v>
      </c>
      <c r="G133" s="235"/>
      <c r="H133" s="237" t="s">
        <v>19</v>
      </c>
      <c r="I133" s="239"/>
      <c r="J133" s="235"/>
      <c r="K133" s="235"/>
      <c r="L133" s="240"/>
      <c r="M133" s="241"/>
      <c r="N133" s="242"/>
      <c r="O133" s="242"/>
      <c r="P133" s="242"/>
      <c r="Q133" s="242"/>
      <c r="R133" s="242"/>
      <c r="S133" s="242"/>
      <c r="T133" s="24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4" t="s">
        <v>220</v>
      </c>
      <c r="AU133" s="244" t="s">
        <v>81</v>
      </c>
      <c r="AV133" s="13" t="s">
        <v>79</v>
      </c>
      <c r="AW133" s="13" t="s">
        <v>32</v>
      </c>
      <c r="AX133" s="13" t="s">
        <v>71</v>
      </c>
      <c r="AY133" s="244" t="s">
        <v>209</v>
      </c>
    </row>
    <row r="134" s="14" customFormat="1">
      <c r="A134" s="14"/>
      <c r="B134" s="245"/>
      <c r="C134" s="246"/>
      <c r="D134" s="236" t="s">
        <v>220</v>
      </c>
      <c r="E134" s="247" t="s">
        <v>19</v>
      </c>
      <c r="F134" s="248" t="s">
        <v>5659</v>
      </c>
      <c r="G134" s="246"/>
      <c r="H134" s="249">
        <v>49.631999999999998</v>
      </c>
      <c r="I134" s="250"/>
      <c r="J134" s="246"/>
      <c r="K134" s="246"/>
      <c r="L134" s="251"/>
      <c r="M134" s="252"/>
      <c r="N134" s="253"/>
      <c r="O134" s="253"/>
      <c r="P134" s="253"/>
      <c r="Q134" s="253"/>
      <c r="R134" s="253"/>
      <c r="S134" s="253"/>
      <c r="T134" s="25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5" t="s">
        <v>220</v>
      </c>
      <c r="AU134" s="255" t="s">
        <v>81</v>
      </c>
      <c r="AV134" s="14" t="s">
        <v>81</v>
      </c>
      <c r="AW134" s="14" t="s">
        <v>32</v>
      </c>
      <c r="AX134" s="14" t="s">
        <v>79</v>
      </c>
      <c r="AY134" s="255" t="s">
        <v>209</v>
      </c>
    </row>
    <row r="135" s="2" customFormat="1" ht="24.15" customHeight="1">
      <c r="A135" s="41"/>
      <c r="B135" s="42"/>
      <c r="C135" s="216" t="s">
        <v>272</v>
      </c>
      <c r="D135" s="216" t="s">
        <v>211</v>
      </c>
      <c r="E135" s="217" t="s">
        <v>459</v>
      </c>
      <c r="F135" s="218" t="s">
        <v>460</v>
      </c>
      <c r="G135" s="219" t="s">
        <v>362</v>
      </c>
      <c r="H135" s="220">
        <v>49.631999999999998</v>
      </c>
      <c r="I135" s="221"/>
      <c r="J135" s="222">
        <f>ROUND(I135*H135,2)</f>
        <v>0</v>
      </c>
      <c r="K135" s="218" t="s">
        <v>215</v>
      </c>
      <c r="L135" s="47"/>
      <c r="M135" s="223" t="s">
        <v>19</v>
      </c>
      <c r="N135" s="224" t="s">
        <v>42</v>
      </c>
      <c r="O135" s="87"/>
      <c r="P135" s="225">
        <f>O135*H135</f>
        <v>0</v>
      </c>
      <c r="Q135" s="225">
        <v>0</v>
      </c>
      <c r="R135" s="225">
        <f>Q135*H135</f>
        <v>0</v>
      </c>
      <c r="S135" s="225">
        <v>0</v>
      </c>
      <c r="T135" s="226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7" t="s">
        <v>216</v>
      </c>
      <c r="AT135" s="227" t="s">
        <v>211</v>
      </c>
      <c r="AU135" s="227" t="s">
        <v>81</v>
      </c>
      <c r="AY135" s="20" t="s">
        <v>209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20" t="s">
        <v>79</v>
      </c>
      <c r="BK135" s="228">
        <f>ROUND(I135*H135,2)</f>
        <v>0</v>
      </c>
      <c r="BL135" s="20" t="s">
        <v>216</v>
      </c>
      <c r="BM135" s="227" t="s">
        <v>5675</v>
      </c>
    </row>
    <row r="136" s="2" customFormat="1">
      <c r="A136" s="41"/>
      <c r="B136" s="42"/>
      <c r="C136" s="43"/>
      <c r="D136" s="229" t="s">
        <v>218</v>
      </c>
      <c r="E136" s="43"/>
      <c r="F136" s="230" t="s">
        <v>462</v>
      </c>
      <c r="G136" s="43"/>
      <c r="H136" s="43"/>
      <c r="I136" s="231"/>
      <c r="J136" s="43"/>
      <c r="K136" s="43"/>
      <c r="L136" s="47"/>
      <c r="M136" s="232"/>
      <c r="N136" s="233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218</v>
      </c>
      <c r="AU136" s="20" t="s">
        <v>81</v>
      </c>
    </row>
    <row r="137" s="2" customFormat="1" ht="37.8" customHeight="1">
      <c r="A137" s="41"/>
      <c r="B137" s="42"/>
      <c r="C137" s="216" t="s">
        <v>8</v>
      </c>
      <c r="D137" s="216" t="s">
        <v>211</v>
      </c>
      <c r="E137" s="217" t="s">
        <v>4950</v>
      </c>
      <c r="F137" s="218" t="s">
        <v>4951</v>
      </c>
      <c r="G137" s="219" t="s">
        <v>362</v>
      </c>
      <c r="H137" s="220">
        <v>10</v>
      </c>
      <c r="I137" s="221"/>
      <c r="J137" s="222">
        <f>ROUND(I137*H137,2)</f>
        <v>0</v>
      </c>
      <c r="K137" s="218" t="s">
        <v>215</v>
      </c>
      <c r="L137" s="47"/>
      <c r="M137" s="223" t="s">
        <v>19</v>
      </c>
      <c r="N137" s="224" t="s">
        <v>42</v>
      </c>
      <c r="O137" s="87"/>
      <c r="P137" s="225">
        <f>O137*H137</f>
        <v>0</v>
      </c>
      <c r="Q137" s="225">
        <v>0</v>
      </c>
      <c r="R137" s="225">
        <f>Q137*H137</f>
        <v>0</v>
      </c>
      <c r="S137" s="225">
        <v>0</v>
      </c>
      <c r="T137" s="22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7" t="s">
        <v>216</v>
      </c>
      <c r="AT137" s="227" t="s">
        <v>211</v>
      </c>
      <c r="AU137" s="227" t="s">
        <v>81</v>
      </c>
      <c r="AY137" s="20" t="s">
        <v>209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20" t="s">
        <v>79</v>
      </c>
      <c r="BK137" s="228">
        <f>ROUND(I137*H137,2)</f>
        <v>0</v>
      </c>
      <c r="BL137" s="20" t="s">
        <v>216</v>
      </c>
      <c r="BM137" s="227" t="s">
        <v>5676</v>
      </c>
    </row>
    <row r="138" s="2" customFormat="1">
      <c r="A138" s="41"/>
      <c r="B138" s="42"/>
      <c r="C138" s="43"/>
      <c r="D138" s="229" t="s">
        <v>218</v>
      </c>
      <c r="E138" s="43"/>
      <c r="F138" s="230" t="s">
        <v>4953</v>
      </c>
      <c r="G138" s="43"/>
      <c r="H138" s="43"/>
      <c r="I138" s="231"/>
      <c r="J138" s="43"/>
      <c r="K138" s="43"/>
      <c r="L138" s="47"/>
      <c r="M138" s="232"/>
      <c r="N138" s="233"/>
      <c r="O138" s="87"/>
      <c r="P138" s="87"/>
      <c r="Q138" s="87"/>
      <c r="R138" s="87"/>
      <c r="S138" s="87"/>
      <c r="T138" s="88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0" t="s">
        <v>218</v>
      </c>
      <c r="AU138" s="20" t="s">
        <v>81</v>
      </c>
    </row>
    <row r="139" s="13" customFormat="1">
      <c r="A139" s="13"/>
      <c r="B139" s="234"/>
      <c r="C139" s="235"/>
      <c r="D139" s="236" t="s">
        <v>220</v>
      </c>
      <c r="E139" s="237" t="s">
        <v>19</v>
      </c>
      <c r="F139" s="238" t="s">
        <v>5677</v>
      </c>
      <c r="G139" s="235"/>
      <c r="H139" s="237" t="s">
        <v>19</v>
      </c>
      <c r="I139" s="239"/>
      <c r="J139" s="235"/>
      <c r="K139" s="235"/>
      <c r="L139" s="240"/>
      <c r="M139" s="241"/>
      <c r="N139" s="242"/>
      <c r="O139" s="242"/>
      <c r="P139" s="242"/>
      <c r="Q139" s="242"/>
      <c r="R139" s="242"/>
      <c r="S139" s="242"/>
      <c r="T139" s="24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4" t="s">
        <v>220</v>
      </c>
      <c r="AU139" s="244" t="s">
        <v>81</v>
      </c>
      <c r="AV139" s="13" t="s">
        <v>79</v>
      </c>
      <c r="AW139" s="13" t="s">
        <v>32</v>
      </c>
      <c r="AX139" s="13" t="s">
        <v>71</v>
      </c>
      <c r="AY139" s="244" t="s">
        <v>209</v>
      </c>
    </row>
    <row r="140" s="14" customFormat="1">
      <c r="A140" s="14"/>
      <c r="B140" s="245"/>
      <c r="C140" s="246"/>
      <c r="D140" s="236" t="s">
        <v>220</v>
      </c>
      <c r="E140" s="247" t="s">
        <v>19</v>
      </c>
      <c r="F140" s="248" t="s">
        <v>5678</v>
      </c>
      <c r="G140" s="246"/>
      <c r="H140" s="249">
        <v>10</v>
      </c>
      <c r="I140" s="250"/>
      <c r="J140" s="246"/>
      <c r="K140" s="246"/>
      <c r="L140" s="251"/>
      <c r="M140" s="252"/>
      <c r="N140" s="253"/>
      <c r="O140" s="253"/>
      <c r="P140" s="253"/>
      <c r="Q140" s="253"/>
      <c r="R140" s="253"/>
      <c r="S140" s="253"/>
      <c r="T140" s="25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5" t="s">
        <v>220</v>
      </c>
      <c r="AU140" s="255" t="s">
        <v>81</v>
      </c>
      <c r="AV140" s="14" t="s">
        <v>81</v>
      </c>
      <c r="AW140" s="14" t="s">
        <v>32</v>
      </c>
      <c r="AX140" s="14" t="s">
        <v>79</v>
      </c>
      <c r="AY140" s="255" t="s">
        <v>209</v>
      </c>
    </row>
    <row r="141" s="2" customFormat="1" ht="37.8" customHeight="1">
      <c r="A141" s="41"/>
      <c r="B141" s="42"/>
      <c r="C141" s="216" t="s">
        <v>284</v>
      </c>
      <c r="D141" s="216" t="s">
        <v>211</v>
      </c>
      <c r="E141" s="217" t="s">
        <v>598</v>
      </c>
      <c r="F141" s="218" t="s">
        <v>599</v>
      </c>
      <c r="G141" s="219" t="s">
        <v>362</v>
      </c>
      <c r="H141" s="220">
        <v>70.159000000000006</v>
      </c>
      <c r="I141" s="221"/>
      <c r="J141" s="222">
        <f>ROUND(I141*H141,2)</f>
        <v>0</v>
      </c>
      <c r="K141" s="218" t="s">
        <v>215</v>
      </c>
      <c r="L141" s="47"/>
      <c r="M141" s="223" t="s">
        <v>19</v>
      </c>
      <c r="N141" s="224" t="s">
        <v>42</v>
      </c>
      <c r="O141" s="87"/>
      <c r="P141" s="225">
        <f>O141*H141</f>
        <v>0</v>
      </c>
      <c r="Q141" s="225">
        <v>0</v>
      </c>
      <c r="R141" s="225">
        <f>Q141*H141</f>
        <v>0</v>
      </c>
      <c r="S141" s="225">
        <v>0</v>
      </c>
      <c r="T141" s="226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27" t="s">
        <v>216</v>
      </c>
      <c r="AT141" s="227" t="s">
        <v>211</v>
      </c>
      <c r="AU141" s="227" t="s">
        <v>81</v>
      </c>
      <c r="AY141" s="20" t="s">
        <v>209</v>
      </c>
      <c r="BE141" s="228">
        <f>IF(N141="základní",J141,0)</f>
        <v>0</v>
      </c>
      <c r="BF141" s="228">
        <f>IF(N141="snížená",J141,0)</f>
        <v>0</v>
      </c>
      <c r="BG141" s="228">
        <f>IF(N141="zákl. přenesená",J141,0)</f>
        <v>0</v>
      </c>
      <c r="BH141" s="228">
        <f>IF(N141="sníž. přenesená",J141,0)</f>
        <v>0</v>
      </c>
      <c r="BI141" s="228">
        <f>IF(N141="nulová",J141,0)</f>
        <v>0</v>
      </c>
      <c r="BJ141" s="20" t="s">
        <v>79</v>
      </c>
      <c r="BK141" s="228">
        <f>ROUND(I141*H141,2)</f>
        <v>0</v>
      </c>
      <c r="BL141" s="20" t="s">
        <v>216</v>
      </c>
      <c r="BM141" s="227" t="s">
        <v>5679</v>
      </c>
    </row>
    <row r="142" s="2" customFormat="1">
      <c r="A142" s="41"/>
      <c r="B142" s="42"/>
      <c r="C142" s="43"/>
      <c r="D142" s="229" t="s">
        <v>218</v>
      </c>
      <c r="E142" s="43"/>
      <c r="F142" s="230" t="s">
        <v>601</v>
      </c>
      <c r="G142" s="43"/>
      <c r="H142" s="43"/>
      <c r="I142" s="231"/>
      <c r="J142" s="43"/>
      <c r="K142" s="43"/>
      <c r="L142" s="47"/>
      <c r="M142" s="232"/>
      <c r="N142" s="233"/>
      <c r="O142" s="87"/>
      <c r="P142" s="87"/>
      <c r="Q142" s="87"/>
      <c r="R142" s="87"/>
      <c r="S142" s="87"/>
      <c r="T142" s="88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20" t="s">
        <v>218</v>
      </c>
      <c r="AU142" s="20" t="s">
        <v>81</v>
      </c>
    </row>
    <row r="143" s="14" customFormat="1">
      <c r="A143" s="14"/>
      <c r="B143" s="245"/>
      <c r="C143" s="246"/>
      <c r="D143" s="236" t="s">
        <v>220</v>
      </c>
      <c r="E143" s="247" t="s">
        <v>19</v>
      </c>
      <c r="F143" s="248" t="s">
        <v>5680</v>
      </c>
      <c r="G143" s="246"/>
      <c r="H143" s="249">
        <v>5</v>
      </c>
      <c r="I143" s="250"/>
      <c r="J143" s="246"/>
      <c r="K143" s="246"/>
      <c r="L143" s="251"/>
      <c r="M143" s="252"/>
      <c r="N143" s="253"/>
      <c r="O143" s="253"/>
      <c r="P143" s="253"/>
      <c r="Q143" s="253"/>
      <c r="R143" s="253"/>
      <c r="S143" s="253"/>
      <c r="T143" s="25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5" t="s">
        <v>220</v>
      </c>
      <c r="AU143" s="255" t="s">
        <v>81</v>
      </c>
      <c r="AV143" s="14" t="s">
        <v>81</v>
      </c>
      <c r="AW143" s="14" t="s">
        <v>32</v>
      </c>
      <c r="AX143" s="14" t="s">
        <v>71</v>
      </c>
      <c r="AY143" s="255" t="s">
        <v>209</v>
      </c>
    </row>
    <row r="144" s="14" customFormat="1">
      <c r="A144" s="14"/>
      <c r="B144" s="245"/>
      <c r="C144" s="246"/>
      <c r="D144" s="236" t="s">
        <v>220</v>
      </c>
      <c r="E144" s="247" t="s">
        <v>19</v>
      </c>
      <c r="F144" s="248" t="s">
        <v>5681</v>
      </c>
      <c r="G144" s="246"/>
      <c r="H144" s="249">
        <v>5</v>
      </c>
      <c r="I144" s="250"/>
      <c r="J144" s="246"/>
      <c r="K144" s="246"/>
      <c r="L144" s="251"/>
      <c r="M144" s="252"/>
      <c r="N144" s="253"/>
      <c r="O144" s="253"/>
      <c r="P144" s="253"/>
      <c r="Q144" s="253"/>
      <c r="R144" s="253"/>
      <c r="S144" s="253"/>
      <c r="T144" s="25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5" t="s">
        <v>220</v>
      </c>
      <c r="AU144" s="255" t="s">
        <v>81</v>
      </c>
      <c r="AV144" s="14" t="s">
        <v>81</v>
      </c>
      <c r="AW144" s="14" t="s">
        <v>32</v>
      </c>
      <c r="AX144" s="14" t="s">
        <v>71</v>
      </c>
      <c r="AY144" s="255" t="s">
        <v>209</v>
      </c>
    </row>
    <row r="145" s="13" customFormat="1">
      <c r="A145" s="13"/>
      <c r="B145" s="234"/>
      <c r="C145" s="235"/>
      <c r="D145" s="236" t="s">
        <v>220</v>
      </c>
      <c r="E145" s="237" t="s">
        <v>19</v>
      </c>
      <c r="F145" s="238" t="s">
        <v>5682</v>
      </c>
      <c r="G145" s="235"/>
      <c r="H145" s="237" t="s">
        <v>19</v>
      </c>
      <c r="I145" s="239"/>
      <c r="J145" s="235"/>
      <c r="K145" s="235"/>
      <c r="L145" s="240"/>
      <c r="M145" s="241"/>
      <c r="N145" s="242"/>
      <c r="O145" s="242"/>
      <c r="P145" s="242"/>
      <c r="Q145" s="242"/>
      <c r="R145" s="242"/>
      <c r="S145" s="242"/>
      <c r="T145" s="24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4" t="s">
        <v>220</v>
      </c>
      <c r="AU145" s="244" t="s">
        <v>81</v>
      </c>
      <c r="AV145" s="13" t="s">
        <v>79</v>
      </c>
      <c r="AW145" s="13" t="s">
        <v>32</v>
      </c>
      <c r="AX145" s="13" t="s">
        <v>71</v>
      </c>
      <c r="AY145" s="244" t="s">
        <v>209</v>
      </c>
    </row>
    <row r="146" s="14" customFormat="1">
      <c r="A146" s="14"/>
      <c r="B146" s="245"/>
      <c r="C146" s="246"/>
      <c r="D146" s="236" t="s">
        <v>220</v>
      </c>
      <c r="E146" s="247" t="s">
        <v>19</v>
      </c>
      <c r="F146" s="248" t="s">
        <v>5683</v>
      </c>
      <c r="G146" s="246"/>
      <c r="H146" s="249">
        <v>32.261000000000003</v>
      </c>
      <c r="I146" s="250"/>
      <c r="J146" s="246"/>
      <c r="K146" s="246"/>
      <c r="L146" s="251"/>
      <c r="M146" s="252"/>
      <c r="N146" s="253"/>
      <c r="O146" s="253"/>
      <c r="P146" s="253"/>
      <c r="Q146" s="253"/>
      <c r="R146" s="253"/>
      <c r="S146" s="253"/>
      <c r="T146" s="25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5" t="s">
        <v>220</v>
      </c>
      <c r="AU146" s="255" t="s">
        <v>81</v>
      </c>
      <c r="AV146" s="14" t="s">
        <v>81</v>
      </c>
      <c r="AW146" s="14" t="s">
        <v>32</v>
      </c>
      <c r="AX146" s="14" t="s">
        <v>71</v>
      </c>
      <c r="AY146" s="255" t="s">
        <v>209</v>
      </c>
    </row>
    <row r="147" s="13" customFormat="1">
      <c r="A147" s="13"/>
      <c r="B147" s="234"/>
      <c r="C147" s="235"/>
      <c r="D147" s="236" t="s">
        <v>220</v>
      </c>
      <c r="E147" s="237" t="s">
        <v>19</v>
      </c>
      <c r="F147" s="238" t="s">
        <v>5684</v>
      </c>
      <c r="G147" s="235"/>
      <c r="H147" s="237" t="s">
        <v>19</v>
      </c>
      <c r="I147" s="239"/>
      <c r="J147" s="235"/>
      <c r="K147" s="235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220</v>
      </c>
      <c r="AU147" s="244" t="s">
        <v>81</v>
      </c>
      <c r="AV147" s="13" t="s">
        <v>79</v>
      </c>
      <c r="AW147" s="13" t="s">
        <v>32</v>
      </c>
      <c r="AX147" s="13" t="s">
        <v>71</v>
      </c>
      <c r="AY147" s="244" t="s">
        <v>209</v>
      </c>
    </row>
    <row r="148" s="14" customFormat="1">
      <c r="A148" s="14"/>
      <c r="B148" s="245"/>
      <c r="C148" s="246"/>
      <c r="D148" s="236" t="s">
        <v>220</v>
      </c>
      <c r="E148" s="247" t="s">
        <v>19</v>
      </c>
      <c r="F148" s="248" t="s">
        <v>5685</v>
      </c>
      <c r="G148" s="246"/>
      <c r="H148" s="249">
        <v>27.898</v>
      </c>
      <c r="I148" s="250"/>
      <c r="J148" s="246"/>
      <c r="K148" s="246"/>
      <c r="L148" s="251"/>
      <c r="M148" s="252"/>
      <c r="N148" s="253"/>
      <c r="O148" s="253"/>
      <c r="P148" s="253"/>
      <c r="Q148" s="253"/>
      <c r="R148" s="253"/>
      <c r="S148" s="253"/>
      <c r="T148" s="25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5" t="s">
        <v>220</v>
      </c>
      <c r="AU148" s="255" t="s">
        <v>81</v>
      </c>
      <c r="AV148" s="14" t="s">
        <v>81</v>
      </c>
      <c r="AW148" s="14" t="s">
        <v>32</v>
      </c>
      <c r="AX148" s="14" t="s">
        <v>71</v>
      </c>
      <c r="AY148" s="255" t="s">
        <v>209</v>
      </c>
    </row>
    <row r="149" s="15" customFormat="1">
      <c r="A149" s="15"/>
      <c r="B149" s="256"/>
      <c r="C149" s="257"/>
      <c r="D149" s="236" t="s">
        <v>220</v>
      </c>
      <c r="E149" s="258" t="s">
        <v>19</v>
      </c>
      <c r="F149" s="259" t="s">
        <v>271</v>
      </c>
      <c r="G149" s="257"/>
      <c r="H149" s="260">
        <v>70.159000000000006</v>
      </c>
      <c r="I149" s="261"/>
      <c r="J149" s="257"/>
      <c r="K149" s="257"/>
      <c r="L149" s="262"/>
      <c r="M149" s="263"/>
      <c r="N149" s="264"/>
      <c r="O149" s="264"/>
      <c r="P149" s="264"/>
      <c r="Q149" s="264"/>
      <c r="R149" s="264"/>
      <c r="S149" s="264"/>
      <c r="T149" s="26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66" t="s">
        <v>220</v>
      </c>
      <c r="AU149" s="266" t="s">
        <v>81</v>
      </c>
      <c r="AV149" s="15" t="s">
        <v>216</v>
      </c>
      <c r="AW149" s="15" t="s">
        <v>32</v>
      </c>
      <c r="AX149" s="15" t="s">
        <v>79</v>
      </c>
      <c r="AY149" s="266" t="s">
        <v>209</v>
      </c>
    </row>
    <row r="150" s="2" customFormat="1" ht="37.8" customHeight="1">
      <c r="A150" s="41"/>
      <c r="B150" s="42"/>
      <c r="C150" s="216" t="s">
        <v>290</v>
      </c>
      <c r="D150" s="216" t="s">
        <v>211</v>
      </c>
      <c r="E150" s="217" t="s">
        <v>1230</v>
      </c>
      <c r="F150" s="218" t="s">
        <v>1231</v>
      </c>
      <c r="G150" s="219" t="s">
        <v>362</v>
      </c>
      <c r="H150" s="220">
        <v>17.370999999999999</v>
      </c>
      <c r="I150" s="221"/>
      <c r="J150" s="222">
        <f>ROUND(I150*H150,2)</f>
        <v>0</v>
      </c>
      <c r="K150" s="218" t="s">
        <v>215</v>
      </c>
      <c r="L150" s="47"/>
      <c r="M150" s="223" t="s">
        <v>19</v>
      </c>
      <c r="N150" s="224" t="s">
        <v>42</v>
      </c>
      <c r="O150" s="87"/>
      <c r="P150" s="225">
        <f>O150*H150</f>
        <v>0</v>
      </c>
      <c r="Q150" s="225">
        <v>0</v>
      </c>
      <c r="R150" s="225">
        <f>Q150*H150</f>
        <v>0</v>
      </c>
      <c r="S150" s="225">
        <v>0</v>
      </c>
      <c r="T150" s="226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7" t="s">
        <v>216</v>
      </c>
      <c r="AT150" s="227" t="s">
        <v>211</v>
      </c>
      <c r="AU150" s="227" t="s">
        <v>81</v>
      </c>
      <c r="AY150" s="20" t="s">
        <v>209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20" t="s">
        <v>79</v>
      </c>
      <c r="BK150" s="228">
        <f>ROUND(I150*H150,2)</f>
        <v>0</v>
      </c>
      <c r="BL150" s="20" t="s">
        <v>216</v>
      </c>
      <c r="BM150" s="227" t="s">
        <v>5686</v>
      </c>
    </row>
    <row r="151" s="2" customFormat="1">
      <c r="A151" s="41"/>
      <c r="B151" s="42"/>
      <c r="C151" s="43"/>
      <c r="D151" s="229" t="s">
        <v>218</v>
      </c>
      <c r="E151" s="43"/>
      <c r="F151" s="230" t="s">
        <v>1233</v>
      </c>
      <c r="G151" s="43"/>
      <c r="H151" s="43"/>
      <c r="I151" s="231"/>
      <c r="J151" s="43"/>
      <c r="K151" s="43"/>
      <c r="L151" s="47"/>
      <c r="M151" s="232"/>
      <c r="N151" s="233"/>
      <c r="O151" s="87"/>
      <c r="P151" s="87"/>
      <c r="Q151" s="87"/>
      <c r="R151" s="87"/>
      <c r="S151" s="87"/>
      <c r="T151" s="88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0" t="s">
        <v>218</v>
      </c>
      <c r="AU151" s="20" t="s">
        <v>81</v>
      </c>
    </row>
    <row r="152" s="13" customFormat="1">
      <c r="A152" s="13"/>
      <c r="B152" s="234"/>
      <c r="C152" s="235"/>
      <c r="D152" s="236" t="s">
        <v>220</v>
      </c>
      <c r="E152" s="237" t="s">
        <v>19</v>
      </c>
      <c r="F152" s="238" t="s">
        <v>5682</v>
      </c>
      <c r="G152" s="235"/>
      <c r="H152" s="237" t="s">
        <v>19</v>
      </c>
      <c r="I152" s="239"/>
      <c r="J152" s="235"/>
      <c r="K152" s="235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220</v>
      </c>
      <c r="AU152" s="244" t="s">
        <v>81</v>
      </c>
      <c r="AV152" s="13" t="s">
        <v>79</v>
      </c>
      <c r="AW152" s="13" t="s">
        <v>32</v>
      </c>
      <c r="AX152" s="13" t="s">
        <v>71</v>
      </c>
      <c r="AY152" s="244" t="s">
        <v>209</v>
      </c>
    </row>
    <row r="153" s="14" customFormat="1">
      <c r="A153" s="14"/>
      <c r="B153" s="245"/>
      <c r="C153" s="246"/>
      <c r="D153" s="236" t="s">
        <v>220</v>
      </c>
      <c r="E153" s="247" t="s">
        <v>19</v>
      </c>
      <c r="F153" s="248" t="s">
        <v>5687</v>
      </c>
      <c r="G153" s="246"/>
      <c r="H153" s="249">
        <v>17.370999999999999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220</v>
      </c>
      <c r="AU153" s="255" t="s">
        <v>81</v>
      </c>
      <c r="AV153" s="14" t="s">
        <v>81</v>
      </c>
      <c r="AW153" s="14" t="s">
        <v>32</v>
      </c>
      <c r="AX153" s="14" t="s">
        <v>79</v>
      </c>
      <c r="AY153" s="255" t="s">
        <v>209</v>
      </c>
    </row>
    <row r="154" s="2" customFormat="1" ht="37.8" customHeight="1">
      <c r="A154" s="41"/>
      <c r="B154" s="42"/>
      <c r="C154" s="216" t="s">
        <v>296</v>
      </c>
      <c r="D154" s="216" t="s">
        <v>211</v>
      </c>
      <c r="E154" s="217" t="s">
        <v>624</v>
      </c>
      <c r="F154" s="218" t="s">
        <v>625</v>
      </c>
      <c r="G154" s="219" t="s">
        <v>362</v>
      </c>
      <c r="H154" s="220">
        <v>4.3630000000000004</v>
      </c>
      <c r="I154" s="221"/>
      <c r="J154" s="222">
        <f>ROUND(I154*H154,2)</f>
        <v>0</v>
      </c>
      <c r="K154" s="218" t="s">
        <v>215</v>
      </c>
      <c r="L154" s="47"/>
      <c r="M154" s="223" t="s">
        <v>19</v>
      </c>
      <c r="N154" s="224" t="s">
        <v>42</v>
      </c>
      <c r="O154" s="87"/>
      <c r="P154" s="225">
        <f>O154*H154</f>
        <v>0</v>
      </c>
      <c r="Q154" s="225">
        <v>0</v>
      </c>
      <c r="R154" s="225">
        <f>Q154*H154</f>
        <v>0</v>
      </c>
      <c r="S154" s="225">
        <v>0</v>
      </c>
      <c r="T154" s="226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7" t="s">
        <v>216</v>
      </c>
      <c r="AT154" s="227" t="s">
        <v>211</v>
      </c>
      <c r="AU154" s="227" t="s">
        <v>81</v>
      </c>
      <c r="AY154" s="20" t="s">
        <v>209</v>
      </c>
      <c r="BE154" s="228">
        <f>IF(N154="základní",J154,0)</f>
        <v>0</v>
      </c>
      <c r="BF154" s="228">
        <f>IF(N154="snížená",J154,0)</f>
        <v>0</v>
      </c>
      <c r="BG154" s="228">
        <f>IF(N154="zákl. přenesená",J154,0)</f>
        <v>0</v>
      </c>
      <c r="BH154" s="228">
        <f>IF(N154="sníž. přenesená",J154,0)</f>
        <v>0</v>
      </c>
      <c r="BI154" s="228">
        <f>IF(N154="nulová",J154,0)</f>
        <v>0</v>
      </c>
      <c r="BJ154" s="20" t="s">
        <v>79</v>
      </c>
      <c r="BK154" s="228">
        <f>ROUND(I154*H154,2)</f>
        <v>0</v>
      </c>
      <c r="BL154" s="20" t="s">
        <v>216</v>
      </c>
      <c r="BM154" s="227" t="s">
        <v>5688</v>
      </c>
    </row>
    <row r="155" s="2" customFormat="1">
      <c r="A155" s="41"/>
      <c r="B155" s="42"/>
      <c r="C155" s="43"/>
      <c r="D155" s="229" t="s">
        <v>218</v>
      </c>
      <c r="E155" s="43"/>
      <c r="F155" s="230" t="s">
        <v>627</v>
      </c>
      <c r="G155" s="43"/>
      <c r="H155" s="43"/>
      <c r="I155" s="231"/>
      <c r="J155" s="43"/>
      <c r="K155" s="43"/>
      <c r="L155" s="47"/>
      <c r="M155" s="232"/>
      <c r="N155" s="233"/>
      <c r="O155" s="87"/>
      <c r="P155" s="87"/>
      <c r="Q155" s="87"/>
      <c r="R155" s="87"/>
      <c r="S155" s="87"/>
      <c r="T155" s="88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T155" s="20" t="s">
        <v>218</v>
      </c>
      <c r="AU155" s="20" t="s">
        <v>81</v>
      </c>
    </row>
    <row r="156" s="14" customFormat="1">
      <c r="A156" s="14"/>
      <c r="B156" s="245"/>
      <c r="C156" s="246"/>
      <c r="D156" s="236" t="s">
        <v>220</v>
      </c>
      <c r="E156" s="247" t="s">
        <v>19</v>
      </c>
      <c r="F156" s="248" t="s">
        <v>5653</v>
      </c>
      <c r="G156" s="246"/>
      <c r="H156" s="249">
        <v>14.890000000000001</v>
      </c>
      <c r="I156" s="250"/>
      <c r="J156" s="246"/>
      <c r="K156" s="246"/>
      <c r="L156" s="251"/>
      <c r="M156" s="252"/>
      <c r="N156" s="253"/>
      <c r="O156" s="253"/>
      <c r="P156" s="253"/>
      <c r="Q156" s="253"/>
      <c r="R156" s="253"/>
      <c r="S156" s="253"/>
      <c r="T156" s="25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5" t="s">
        <v>220</v>
      </c>
      <c r="AU156" s="255" t="s">
        <v>81</v>
      </c>
      <c r="AV156" s="14" t="s">
        <v>81</v>
      </c>
      <c r="AW156" s="14" t="s">
        <v>32</v>
      </c>
      <c r="AX156" s="14" t="s">
        <v>71</v>
      </c>
      <c r="AY156" s="255" t="s">
        <v>209</v>
      </c>
    </row>
    <row r="157" s="14" customFormat="1">
      <c r="A157" s="14"/>
      <c r="B157" s="245"/>
      <c r="C157" s="246"/>
      <c r="D157" s="236" t="s">
        <v>220</v>
      </c>
      <c r="E157" s="247" t="s">
        <v>19</v>
      </c>
      <c r="F157" s="248" t="s">
        <v>5660</v>
      </c>
      <c r="G157" s="246"/>
      <c r="H157" s="249">
        <v>17.370999999999999</v>
      </c>
      <c r="I157" s="250"/>
      <c r="J157" s="246"/>
      <c r="K157" s="246"/>
      <c r="L157" s="251"/>
      <c r="M157" s="252"/>
      <c r="N157" s="253"/>
      <c r="O157" s="253"/>
      <c r="P157" s="253"/>
      <c r="Q157" s="253"/>
      <c r="R157" s="253"/>
      <c r="S157" s="253"/>
      <c r="T157" s="25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5" t="s">
        <v>220</v>
      </c>
      <c r="AU157" s="255" t="s">
        <v>81</v>
      </c>
      <c r="AV157" s="14" t="s">
        <v>81</v>
      </c>
      <c r="AW157" s="14" t="s">
        <v>32</v>
      </c>
      <c r="AX157" s="14" t="s">
        <v>71</v>
      </c>
      <c r="AY157" s="255" t="s">
        <v>209</v>
      </c>
    </row>
    <row r="158" s="16" customFormat="1">
      <c r="A158" s="16"/>
      <c r="B158" s="267"/>
      <c r="C158" s="268"/>
      <c r="D158" s="236" t="s">
        <v>220</v>
      </c>
      <c r="E158" s="269" t="s">
        <v>19</v>
      </c>
      <c r="F158" s="270" t="s">
        <v>370</v>
      </c>
      <c r="G158" s="268"/>
      <c r="H158" s="271">
        <v>32.260999999999996</v>
      </c>
      <c r="I158" s="272"/>
      <c r="J158" s="268"/>
      <c r="K158" s="268"/>
      <c r="L158" s="273"/>
      <c r="M158" s="274"/>
      <c r="N158" s="275"/>
      <c r="O158" s="275"/>
      <c r="P158" s="275"/>
      <c r="Q158" s="275"/>
      <c r="R158" s="275"/>
      <c r="S158" s="275"/>
      <c r="T158" s="27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T158" s="277" t="s">
        <v>220</v>
      </c>
      <c r="AU158" s="277" t="s">
        <v>81</v>
      </c>
      <c r="AV158" s="16" t="s">
        <v>146</v>
      </c>
      <c r="AW158" s="16" t="s">
        <v>32</v>
      </c>
      <c r="AX158" s="16" t="s">
        <v>71</v>
      </c>
      <c r="AY158" s="277" t="s">
        <v>209</v>
      </c>
    </row>
    <row r="159" s="14" customFormat="1">
      <c r="A159" s="14"/>
      <c r="B159" s="245"/>
      <c r="C159" s="246"/>
      <c r="D159" s="236" t="s">
        <v>220</v>
      </c>
      <c r="E159" s="247" t="s">
        <v>19</v>
      </c>
      <c r="F159" s="248" t="s">
        <v>5689</v>
      </c>
      <c r="G159" s="246"/>
      <c r="H159" s="249">
        <v>-27.898</v>
      </c>
      <c r="I159" s="250"/>
      <c r="J159" s="246"/>
      <c r="K159" s="246"/>
      <c r="L159" s="251"/>
      <c r="M159" s="252"/>
      <c r="N159" s="253"/>
      <c r="O159" s="253"/>
      <c r="P159" s="253"/>
      <c r="Q159" s="253"/>
      <c r="R159" s="253"/>
      <c r="S159" s="253"/>
      <c r="T159" s="25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5" t="s">
        <v>220</v>
      </c>
      <c r="AU159" s="255" t="s">
        <v>81</v>
      </c>
      <c r="AV159" s="14" t="s">
        <v>81</v>
      </c>
      <c r="AW159" s="14" t="s">
        <v>32</v>
      </c>
      <c r="AX159" s="14" t="s">
        <v>71</v>
      </c>
      <c r="AY159" s="255" t="s">
        <v>209</v>
      </c>
    </row>
    <row r="160" s="15" customFormat="1">
      <c r="A160" s="15"/>
      <c r="B160" s="256"/>
      <c r="C160" s="257"/>
      <c r="D160" s="236" t="s">
        <v>220</v>
      </c>
      <c r="E160" s="258" t="s">
        <v>19</v>
      </c>
      <c r="F160" s="259" t="s">
        <v>271</v>
      </c>
      <c r="G160" s="257"/>
      <c r="H160" s="260">
        <v>4.362999999999996</v>
      </c>
      <c r="I160" s="261"/>
      <c r="J160" s="257"/>
      <c r="K160" s="257"/>
      <c r="L160" s="262"/>
      <c r="M160" s="263"/>
      <c r="N160" s="264"/>
      <c r="O160" s="264"/>
      <c r="P160" s="264"/>
      <c r="Q160" s="264"/>
      <c r="R160" s="264"/>
      <c r="S160" s="264"/>
      <c r="T160" s="26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66" t="s">
        <v>220</v>
      </c>
      <c r="AU160" s="266" t="s">
        <v>81</v>
      </c>
      <c r="AV160" s="15" t="s">
        <v>216</v>
      </c>
      <c r="AW160" s="15" t="s">
        <v>32</v>
      </c>
      <c r="AX160" s="15" t="s">
        <v>79</v>
      </c>
      <c r="AY160" s="266" t="s">
        <v>209</v>
      </c>
    </row>
    <row r="161" s="2" customFormat="1" ht="37.8" customHeight="1">
      <c r="A161" s="41"/>
      <c r="B161" s="42"/>
      <c r="C161" s="216" t="s">
        <v>304</v>
      </c>
      <c r="D161" s="216" t="s">
        <v>211</v>
      </c>
      <c r="E161" s="217" t="s">
        <v>633</v>
      </c>
      <c r="F161" s="218" t="s">
        <v>634</v>
      </c>
      <c r="G161" s="219" t="s">
        <v>362</v>
      </c>
      <c r="H161" s="220">
        <v>21.815000000000001</v>
      </c>
      <c r="I161" s="221"/>
      <c r="J161" s="222">
        <f>ROUND(I161*H161,2)</f>
        <v>0</v>
      </c>
      <c r="K161" s="218" t="s">
        <v>215</v>
      </c>
      <c r="L161" s="47"/>
      <c r="M161" s="223" t="s">
        <v>19</v>
      </c>
      <c r="N161" s="224" t="s">
        <v>42</v>
      </c>
      <c r="O161" s="87"/>
      <c r="P161" s="225">
        <f>O161*H161</f>
        <v>0</v>
      </c>
      <c r="Q161" s="225">
        <v>0</v>
      </c>
      <c r="R161" s="225">
        <f>Q161*H161</f>
        <v>0</v>
      </c>
      <c r="S161" s="225">
        <v>0</v>
      </c>
      <c r="T161" s="226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7" t="s">
        <v>216</v>
      </c>
      <c r="AT161" s="227" t="s">
        <v>211</v>
      </c>
      <c r="AU161" s="227" t="s">
        <v>81</v>
      </c>
      <c r="AY161" s="20" t="s">
        <v>209</v>
      </c>
      <c r="BE161" s="228">
        <f>IF(N161="základní",J161,0)</f>
        <v>0</v>
      </c>
      <c r="BF161" s="228">
        <f>IF(N161="snížená",J161,0)</f>
        <v>0</v>
      </c>
      <c r="BG161" s="228">
        <f>IF(N161="zákl. přenesená",J161,0)</f>
        <v>0</v>
      </c>
      <c r="BH161" s="228">
        <f>IF(N161="sníž. přenesená",J161,0)</f>
        <v>0</v>
      </c>
      <c r="BI161" s="228">
        <f>IF(N161="nulová",J161,0)</f>
        <v>0</v>
      </c>
      <c r="BJ161" s="20" t="s">
        <v>79</v>
      </c>
      <c r="BK161" s="228">
        <f>ROUND(I161*H161,2)</f>
        <v>0</v>
      </c>
      <c r="BL161" s="20" t="s">
        <v>216</v>
      </c>
      <c r="BM161" s="227" t="s">
        <v>5690</v>
      </c>
    </row>
    <row r="162" s="2" customFormat="1">
      <c r="A162" s="41"/>
      <c r="B162" s="42"/>
      <c r="C162" s="43"/>
      <c r="D162" s="229" t="s">
        <v>218</v>
      </c>
      <c r="E162" s="43"/>
      <c r="F162" s="230" t="s">
        <v>636</v>
      </c>
      <c r="G162" s="43"/>
      <c r="H162" s="43"/>
      <c r="I162" s="231"/>
      <c r="J162" s="43"/>
      <c r="K162" s="43"/>
      <c r="L162" s="47"/>
      <c r="M162" s="232"/>
      <c r="N162" s="233"/>
      <c r="O162" s="87"/>
      <c r="P162" s="87"/>
      <c r="Q162" s="87"/>
      <c r="R162" s="87"/>
      <c r="S162" s="87"/>
      <c r="T162" s="88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T162" s="20" t="s">
        <v>218</v>
      </c>
      <c r="AU162" s="20" t="s">
        <v>81</v>
      </c>
    </row>
    <row r="163" s="14" customFormat="1">
      <c r="A163" s="14"/>
      <c r="B163" s="245"/>
      <c r="C163" s="246"/>
      <c r="D163" s="236" t="s">
        <v>220</v>
      </c>
      <c r="E163" s="246"/>
      <c r="F163" s="248" t="s">
        <v>5691</v>
      </c>
      <c r="G163" s="246"/>
      <c r="H163" s="249">
        <v>21.815000000000001</v>
      </c>
      <c r="I163" s="250"/>
      <c r="J163" s="246"/>
      <c r="K163" s="246"/>
      <c r="L163" s="251"/>
      <c r="M163" s="252"/>
      <c r="N163" s="253"/>
      <c r="O163" s="253"/>
      <c r="P163" s="253"/>
      <c r="Q163" s="253"/>
      <c r="R163" s="253"/>
      <c r="S163" s="253"/>
      <c r="T163" s="25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5" t="s">
        <v>220</v>
      </c>
      <c r="AU163" s="255" t="s">
        <v>81</v>
      </c>
      <c r="AV163" s="14" t="s">
        <v>81</v>
      </c>
      <c r="AW163" s="14" t="s">
        <v>4</v>
      </c>
      <c r="AX163" s="14" t="s">
        <v>79</v>
      </c>
      <c r="AY163" s="255" t="s">
        <v>209</v>
      </c>
    </row>
    <row r="164" s="2" customFormat="1" ht="37.8" customHeight="1">
      <c r="A164" s="41"/>
      <c r="B164" s="42"/>
      <c r="C164" s="216" t="s">
        <v>311</v>
      </c>
      <c r="D164" s="216" t="s">
        <v>211</v>
      </c>
      <c r="E164" s="217" t="s">
        <v>639</v>
      </c>
      <c r="F164" s="218" t="s">
        <v>640</v>
      </c>
      <c r="G164" s="219" t="s">
        <v>362</v>
      </c>
      <c r="H164" s="220">
        <v>17.370999999999999</v>
      </c>
      <c r="I164" s="221"/>
      <c r="J164" s="222">
        <f>ROUND(I164*H164,2)</f>
        <v>0</v>
      </c>
      <c r="K164" s="218" t="s">
        <v>215</v>
      </c>
      <c r="L164" s="47"/>
      <c r="M164" s="223" t="s">
        <v>19</v>
      </c>
      <c r="N164" s="224" t="s">
        <v>42</v>
      </c>
      <c r="O164" s="87"/>
      <c r="P164" s="225">
        <f>O164*H164</f>
        <v>0</v>
      </c>
      <c r="Q164" s="225">
        <v>0</v>
      </c>
      <c r="R164" s="225">
        <f>Q164*H164</f>
        <v>0</v>
      </c>
      <c r="S164" s="225">
        <v>0</v>
      </c>
      <c r="T164" s="226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7" t="s">
        <v>216</v>
      </c>
      <c r="AT164" s="227" t="s">
        <v>211</v>
      </c>
      <c r="AU164" s="227" t="s">
        <v>81</v>
      </c>
      <c r="AY164" s="20" t="s">
        <v>209</v>
      </c>
      <c r="BE164" s="228">
        <f>IF(N164="základní",J164,0)</f>
        <v>0</v>
      </c>
      <c r="BF164" s="228">
        <f>IF(N164="snížená",J164,0)</f>
        <v>0</v>
      </c>
      <c r="BG164" s="228">
        <f>IF(N164="zákl. přenesená",J164,0)</f>
        <v>0</v>
      </c>
      <c r="BH164" s="228">
        <f>IF(N164="sníž. přenesená",J164,0)</f>
        <v>0</v>
      </c>
      <c r="BI164" s="228">
        <f>IF(N164="nulová",J164,0)</f>
        <v>0</v>
      </c>
      <c r="BJ164" s="20" t="s">
        <v>79</v>
      </c>
      <c r="BK164" s="228">
        <f>ROUND(I164*H164,2)</f>
        <v>0</v>
      </c>
      <c r="BL164" s="20" t="s">
        <v>216</v>
      </c>
      <c r="BM164" s="227" t="s">
        <v>5692</v>
      </c>
    </row>
    <row r="165" s="2" customFormat="1">
      <c r="A165" s="41"/>
      <c r="B165" s="42"/>
      <c r="C165" s="43"/>
      <c r="D165" s="229" t="s">
        <v>218</v>
      </c>
      <c r="E165" s="43"/>
      <c r="F165" s="230" t="s">
        <v>642</v>
      </c>
      <c r="G165" s="43"/>
      <c r="H165" s="43"/>
      <c r="I165" s="231"/>
      <c r="J165" s="43"/>
      <c r="K165" s="43"/>
      <c r="L165" s="47"/>
      <c r="M165" s="232"/>
      <c r="N165" s="233"/>
      <c r="O165" s="87"/>
      <c r="P165" s="87"/>
      <c r="Q165" s="87"/>
      <c r="R165" s="87"/>
      <c r="S165" s="87"/>
      <c r="T165" s="88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0" t="s">
        <v>218</v>
      </c>
      <c r="AU165" s="20" t="s">
        <v>81</v>
      </c>
    </row>
    <row r="166" s="14" customFormat="1">
      <c r="A166" s="14"/>
      <c r="B166" s="245"/>
      <c r="C166" s="246"/>
      <c r="D166" s="236" t="s">
        <v>220</v>
      </c>
      <c r="E166" s="247" t="s">
        <v>19</v>
      </c>
      <c r="F166" s="248" t="s">
        <v>5665</v>
      </c>
      <c r="G166" s="246"/>
      <c r="H166" s="249">
        <v>12.408</v>
      </c>
      <c r="I166" s="250"/>
      <c r="J166" s="246"/>
      <c r="K166" s="246"/>
      <c r="L166" s="251"/>
      <c r="M166" s="252"/>
      <c r="N166" s="253"/>
      <c r="O166" s="253"/>
      <c r="P166" s="253"/>
      <c r="Q166" s="253"/>
      <c r="R166" s="253"/>
      <c r="S166" s="253"/>
      <c r="T166" s="25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5" t="s">
        <v>220</v>
      </c>
      <c r="AU166" s="255" t="s">
        <v>81</v>
      </c>
      <c r="AV166" s="14" t="s">
        <v>81</v>
      </c>
      <c r="AW166" s="14" t="s">
        <v>32</v>
      </c>
      <c r="AX166" s="14" t="s">
        <v>71</v>
      </c>
      <c r="AY166" s="255" t="s">
        <v>209</v>
      </c>
    </row>
    <row r="167" s="14" customFormat="1">
      <c r="A167" s="14"/>
      <c r="B167" s="245"/>
      <c r="C167" s="246"/>
      <c r="D167" s="236" t="s">
        <v>220</v>
      </c>
      <c r="E167" s="247" t="s">
        <v>19</v>
      </c>
      <c r="F167" s="248" t="s">
        <v>5670</v>
      </c>
      <c r="G167" s="246"/>
      <c r="H167" s="249">
        <v>4.9630000000000001</v>
      </c>
      <c r="I167" s="250"/>
      <c r="J167" s="246"/>
      <c r="K167" s="246"/>
      <c r="L167" s="251"/>
      <c r="M167" s="252"/>
      <c r="N167" s="253"/>
      <c r="O167" s="253"/>
      <c r="P167" s="253"/>
      <c r="Q167" s="253"/>
      <c r="R167" s="253"/>
      <c r="S167" s="253"/>
      <c r="T167" s="25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5" t="s">
        <v>220</v>
      </c>
      <c r="AU167" s="255" t="s">
        <v>81</v>
      </c>
      <c r="AV167" s="14" t="s">
        <v>81</v>
      </c>
      <c r="AW167" s="14" t="s">
        <v>32</v>
      </c>
      <c r="AX167" s="14" t="s">
        <v>71</v>
      </c>
      <c r="AY167" s="255" t="s">
        <v>209</v>
      </c>
    </row>
    <row r="168" s="15" customFormat="1">
      <c r="A168" s="15"/>
      <c r="B168" s="256"/>
      <c r="C168" s="257"/>
      <c r="D168" s="236" t="s">
        <v>220</v>
      </c>
      <c r="E168" s="258" t="s">
        <v>19</v>
      </c>
      <c r="F168" s="259" t="s">
        <v>271</v>
      </c>
      <c r="G168" s="257"/>
      <c r="H168" s="260">
        <v>17.370999999999999</v>
      </c>
      <c r="I168" s="261"/>
      <c r="J168" s="257"/>
      <c r="K168" s="257"/>
      <c r="L168" s="262"/>
      <c r="M168" s="263"/>
      <c r="N168" s="264"/>
      <c r="O168" s="264"/>
      <c r="P168" s="264"/>
      <c r="Q168" s="264"/>
      <c r="R168" s="264"/>
      <c r="S168" s="264"/>
      <c r="T168" s="26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66" t="s">
        <v>220</v>
      </c>
      <c r="AU168" s="266" t="s">
        <v>81</v>
      </c>
      <c r="AV168" s="15" t="s">
        <v>216</v>
      </c>
      <c r="AW168" s="15" t="s">
        <v>32</v>
      </c>
      <c r="AX168" s="15" t="s">
        <v>79</v>
      </c>
      <c r="AY168" s="266" t="s">
        <v>209</v>
      </c>
    </row>
    <row r="169" s="2" customFormat="1" ht="37.8" customHeight="1">
      <c r="A169" s="41"/>
      <c r="B169" s="42"/>
      <c r="C169" s="216" t="s">
        <v>317</v>
      </c>
      <c r="D169" s="216" t="s">
        <v>211</v>
      </c>
      <c r="E169" s="217" t="s">
        <v>644</v>
      </c>
      <c r="F169" s="218" t="s">
        <v>645</v>
      </c>
      <c r="G169" s="219" t="s">
        <v>362</v>
      </c>
      <c r="H169" s="220">
        <v>86.855000000000004</v>
      </c>
      <c r="I169" s="221"/>
      <c r="J169" s="222">
        <f>ROUND(I169*H169,2)</f>
        <v>0</v>
      </c>
      <c r="K169" s="218" t="s">
        <v>215</v>
      </c>
      <c r="L169" s="47"/>
      <c r="M169" s="223" t="s">
        <v>19</v>
      </c>
      <c r="N169" s="224" t="s">
        <v>42</v>
      </c>
      <c r="O169" s="87"/>
      <c r="P169" s="225">
        <f>O169*H169</f>
        <v>0</v>
      </c>
      <c r="Q169" s="225">
        <v>0</v>
      </c>
      <c r="R169" s="225">
        <f>Q169*H169</f>
        <v>0</v>
      </c>
      <c r="S169" s="225">
        <v>0</v>
      </c>
      <c r="T169" s="226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27" t="s">
        <v>216</v>
      </c>
      <c r="AT169" s="227" t="s">
        <v>211</v>
      </c>
      <c r="AU169" s="227" t="s">
        <v>81</v>
      </c>
      <c r="AY169" s="20" t="s">
        <v>209</v>
      </c>
      <c r="BE169" s="228">
        <f>IF(N169="základní",J169,0)</f>
        <v>0</v>
      </c>
      <c r="BF169" s="228">
        <f>IF(N169="snížená",J169,0)</f>
        <v>0</v>
      </c>
      <c r="BG169" s="228">
        <f>IF(N169="zákl. přenesená",J169,0)</f>
        <v>0</v>
      </c>
      <c r="BH169" s="228">
        <f>IF(N169="sníž. přenesená",J169,0)</f>
        <v>0</v>
      </c>
      <c r="BI169" s="228">
        <f>IF(N169="nulová",J169,0)</f>
        <v>0</v>
      </c>
      <c r="BJ169" s="20" t="s">
        <v>79</v>
      </c>
      <c r="BK169" s="228">
        <f>ROUND(I169*H169,2)</f>
        <v>0</v>
      </c>
      <c r="BL169" s="20" t="s">
        <v>216</v>
      </c>
      <c r="BM169" s="227" t="s">
        <v>5693</v>
      </c>
    </row>
    <row r="170" s="2" customFormat="1">
      <c r="A170" s="41"/>
      <c r="B170" s="42"/>
      <c r="C170" s="43"/>
      <c r="D170" s="229" t="s">
        <v>218</v>
      </c>
      <c r="E170" s="43"/>
      <c r="F170" s="230" t="s">
        <v>647</v>
      </c>
      <c r="G170" s="43"/>
      <c r="H170" s="43"/>
      <c r="I170" s="231"/>
      <c r="J170" s="43"/>
      <c r="K170" s="43"/>
      <c r="L170" s="47"/>
      <c r="M170" s="232"/>
      <c r="N170" s="233"/>
      <c r="O170" s="87"/>
      <c r="P170" s="87"/>
      <c r="Q170" s="87"/>
      <c r="R170" s="87"/>
      <c r="S170" s="87"/>
      <c r="T170" s="88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T170" s="20" t="s">
        <v>218</v>
      </c>
      <c r="AU170" s="20" t="s">
        <v>81</v>
      </c>
    </row>
    <row r="171" s="14" customFormat="1">
      <c r="A171" s="14"/>
      <c r="B171" s="245"/>
      <c r="C171" s="246"/>
      <c r="D171" s="236" t="s">
        <v>220</v>
      </c>
      <c r="E171" s="246"/>
      <c r="F171" s="248" t="s">
        <v>5694</v>
      </c>
      <c r="G171" s="246"/>
      <c r="H171" s="249">
        <v>86.855000000000004</v>
      </c>
      <c r="I171" s="250"/>
      <c r="J171" s="246"/>
      <c r="K171" s="246"/>
      <c r="L171" s="251"/>
      <c r="M171" s="252"/>
      <c r="N171" s="253"/>
      <c r="O171" s="253"/>
      <c r="P171" s="253"/>
      <c r="Q171" s="253"/>
      <c r="R171" s="253"/>
      <c r="S171" s="253"/>
      <c r="T171" s="25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5" t="s">
        <v>220</v>
      </c>
      <c r="AU171" s="255" t="s">
        <v>81</v>
      </c>
      <c r="AV171" s="14" t="s">
        <v>81</v>
      </c>
      <c r="AW171" s="14" t="s">
        <v>4</v>
      </c>
      <c r="AX171" s="14" t="s">
        <v>79</v>
      </c>
      <c r="AY171" s="255" t="s">
        <v>209</v>
      </c>
    </row>
    <row r="172" s="2" customFormat="1" ht="24.15" customHeight="1">
      <c r="A172" s="41"/>
      <c r="B172" s="42"/>
      <c r="C172" s="216" t="s">
        <v>324</v>
      </c>
      <c r="D172" s="216" t="s">
        <v>211</v>
      </c>
      <c r="E172" s="217" t="s">
        <v>4959</v>
      </c>
      <c r="F172" s="218" t="s">
        <v>4960</v>
      </c>
      <c r="G172" s="219" t="s">
        <v>362</v>
      </c>
      <c r="H172" s="220">
        <v>37.261000000000003</v>
      </c>
      <c r="I172" s="221"/>
      <c r="J172" s="222">
        <f>ROUND(I172*H172,2)</f>
        <v>0</v>
      </c>
      <c r="K172" s="218" t="s">
        <v>215</v>
      </c>
      <c r="L172" s="47"/>
      <c r="M172" s="223" t="s">
        <v>19</v>
      </c>
      <c r="N172" s="224" t="s">
        <v>42</v>
      </c>
      <c r="O172" s="87"/>
      <c r="P172" s="225">
        <f>O172*H172</f>
        <v>0</v>
      </c>
      <c r="Q172" s="225">
        <v>0</v>
      </c>
      <c r="R172" s="225">
        <f>Q172*H172</f>
        <v>0</v>
      </c>
      <c r="S172" s="225">
        <v>0</v>
      </c>
      <c r="T172" s="226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27" t="s">
        <v>216</v>
      </c>
      <c r="AT172" s="227" t="s">
        <v>211</v>
      </c>
      <c r="AU172" s="227" t="s">
        <v>81</v>
      </c>
      <c r="AY172" s="20" t="s">
        <v>209</v>
      </c>
      <c r="BE172" s="228">
        <f>IF(N172="základní",J172,0)</f>
        <v>0</v>
      </c>
      <c r="BF172" s="228">
        <f>IF(N172="snížená",J172,0)</f>
        <v>0</v>
      </c>
      <c r="BG172" s="228">
        <f>IF(N172="zákl. přenesená",J172,0)</f>
        <v>0</v>
      </c>
      <c r="BH172" s="228">
        <f>IF(N172="sníž. přenesená",J172,0)</f>
        <v>0</v>
      </c>
      <c r="BI172" s="228">
        <f>IF(N172="nulová",J172,0)</f>
        <v>0</v>
      </c>
      <c r="BJ172" s="20" t="s">
        <v>79</v>
      </c>
      <c r="BK172" s="228">
        <f>ROUND(I172*H172,2)</f>
        <v>0</v>
      </c>
      <c r="BL172" s="20" t="s">
        <v>216</v>
      </c>
      <c r="BM172" s="227" t="s">
        <v>5695</v>
      </c>
    </row>
    <row r="173" s="2" customFormat="1">
      <c r="A173" s="41"/>
      <c r="B173" s="42"/>
      <c r="C173" s="43"/>
      <c r="D173" s="229" t="s">
        <v>218</v>
      </c>
      <c r="E173" s="43"/>
      <c r="F173" s="230" t="s">
        <v>4962</v>
      </c>
      <c r="G173" s="43"/>
      <c r="H173" s="43"/>
      <c r="I173" s="231"/>
      <c r="J173" s="43"/>
      <c r="K173" s="43"/>
      <c r="L173" s="47"/>
      <c r="M173" s="232"/>
      <c r="N173" s="233"/>
      <c r="O173" s="87"/>
      <c r="P173" s="87"/>
      <c r="Q173" s="87"/>
      <c r="R173" s="87"/>
      <c r="S173" s="87"/>
      <c r="T173" s="88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T173" s="20" t="s">
        <v>218</v>
      </c>
      <c r="AU173" s="20" t="s">
        <v>81</v>
      </c>
    </row>
    <row r="174" s="14" customFormat="1">
      <c r="A174" s="14"/>
      <c r="B174" s="245"/>
      <c r="C174" s="246"/>
      <c r="D174" s="236" t="s">
        <v>220</v>
      </c>
      <c r="E174" s="247" t="s">
        <v>19</v>
      </c>
      <c r="F174" s="248" t="s">
        <v>5696</v>
      </c>
      <c r="G174" s="246"/>
      <c r="H174" s="249">
        <v>5</v>
      </c>
      <c r="I174" s="250"/>
      <c r="J174" s="246"/>
      <c r="K174" s="246"/>
      <c r="L174" s="251"/>
      <c r="M174" s="252"/>
      <c r="N174" s="253"/>
      <c r="O174" s="253"/>
      <c r="P174" s="253"/>
      <c r="Q174" s="253"/>
      <c r="R174" s="253"/>
      <c r="S174" s="253"/>
      <c r="T174" s="25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5" t="s">
        <v>220</v>
      </c>
      <c r="AU174" s="255" t="s">
        <v>81</v>
      </c>
      <c r="AV174" s="14" t="s">
        <v>81</v>
      </c>
      <c r="AW174" s="14" t="s">
        <v>32</v>
      </c>
      <c r="AX174" s="14" t="s">
        <v>71</v>
      </c>
      <c r="AY174" s="255" t="s">
        <v>209</v>
      </c>
    </row>
    <row r="175" s="13" customFormat="1">
      <c r="A175" s="13"/>
      <c r="B175" s="234"/>
      <c r="C175" s="235"/>
      <c r="D175" s="236" t="s">
        <v>220</v>
      </c>
      <c r="E175" s="237" t="s">
        <v>19</v>
      </c>
      <c r="F175" s="238" t="s">
        <v>5697</v>
      </c>
      <c r="G175" s="235"/>
      <c r="H175" s="237" t="s">
        <v>19</v>
      </c>
      <c r="I175" s="239"/>
      <c r="J175" s="235"/>
      <c r="K175" s="235"/>
      <c r="L175" s="240"/>
      <c r="M175" s="241"/>
      <c r="N175" s="242"/>
      <c r="O175" s="242"/>
      <c r="P175" s="242"/>
      <c r="Q175" s="242"/>
      <c r="R175" s="242"/>
      <c r="S175" s="242"/>
      <c r="T175" s="24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4" t="s">
        <v>220</v>
      </c>
      <c r="AU175" s="244" t="s">
        <v>81</v>
      </c>
      <c r="AV175" s="13" t="s">
        <v>79</v>
      </c>
      <c r="AW175" s="13" t="s">
        <v>32</v>
      </c>
      <c r="AX175" s="13" t="s">
        <v>71</v>
      </c>
      <c r="AY175" s="244" t="s">
        <v>209</v>
      </c>
    </row>
    <row r="176" s="14" customFormat="1">
      <c r="A176" s="14"/>
      <c r="B176" s="245"/>
      <c r="C176" s="246"/>
      <c r="D176" s="236" t="s">
        <v>220</v>
      </c>
      <c r="E176" s="247" t="s">
        <v>19</v>
      </c>
      <c r="F176" s="248" t="s">
        <v>5685</v>
      </c>
      <c r="G176" s="246"/>
      <c r="H176" s="249">
        <v>27.898</v>
      </c>
      <c r="I176" s="250"/>
      <c r="J176" s="246"/>
      <c r="K176" s="246"/>
      <c r="L176" s="251"/>
      <c r="M176" s="252"/>
      <c r="N176" s="253"/>
      <c r="O176" s="253"/>
      <c r="P176" s="253"/>
      <c r="Q176" s="253"/>
      <c r="R176" s="253"/>
      <c r="S176" s="253"/>
      <c r="T176" s="25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5" t="s">
        <v>220</v>
      </c>
      <c r="AU176" s="255" t="s">
        <v>81</v>
      </c>
      <c r="AV176" s="14" t="s">
        <v>81</v>
      </c>
      <c r="AW176" s="14" t="s">
        <v>32</v>
      </c>
      <c r="AX176" s="14" t="s">
        <v>71</v>
      </c>
      <c r="AY176" s="255" t="s">
        <v>209</v>
      </c>
    </row>
    <row r="177" s="13" customFormat="1">
      <c r="A177" s="13"/>
      <c r="B177" s="234"/>
      <c r="C177" s="235"/>
      <c r="D177" s="236" t="s">
        <v>220</v>
      </c>
      <c r="E177" s="237" t="s">
        <v>19</v>
      </c>
      <c r="F177" s="238" t="s">
        <v>5698</v>
      </c>
      <c r="G177" s="235"/>
      <c r="H177" s="237" t="s">
        <v>19</v>
      </c>
      <c r="I177" s="239"/>
      <c r="J177" s="235"/>
      <c r="K177" s="235"/>
      <c r="L177" s="240"/>
      <c r="M177" s="241"/>
      <c r="N177" s="242"/>
      <c r="O177" s="242"/>
      <c r="P177" s="242"/>
      <c r="Q177" s="242"/>
      <c r="R177" s="242"/>
      <c r="S177" s="242"/>
      <c r="T177" s="24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4" t="s">
        <v>220</v>
      </c>
      <c r="AU177" s="244" t="s">
        <v>81</v>
      </c>
      <c r="AV177" s="13" t="s">
        <v>79</v>
      </c>
      <c r="AW177" s="13" t="s">
        <v>32</v>
      </c>
      <c r="AX177" s="13" t="s">
        <v>71</v>
      </c>
      <c r="AY177" s="244" t="s">
        <v>209</v>
      </c>
    </row>
    <row r="178" s="14" customFormat="1">
      <c r="A178" s="14"/>
      <c r="B178" s="245"/>
      <c r="C178" s="246"/>
      <c r="D178" s="236" t="s">
        <v>220</v>
      </c>
      <c r="E178" s="247" t="s">
        <v>19</v>
      </c>
      <c r="F178" s="248" t="s">
        <v>5699</v>
      </c>
      <c r="G178" s="246"/>
      <c r="H178" s="249">
        <v>4.3630000000000004</v>
      </c>
      <c r="I178" s="250"/>
      <c r="J178" s="246"/>
      <c r="K178" s="246"/>
      <c r="L178" s="251"/>
      <c r="M178" s="252"/>
      <c r="N178" s="253"/>
      <c r="O178" s="253"/>
      <c r="P178" s="253"/>
      <c r="Q178" s="253"/>
      <c r="R178" s="253"/>
      <c r="S178" s="253"/>
      <c r="T178" s="25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5" t="s">
        <v>220</v>
      </c>
      <c r="AU178" s="255" t="s">
        <v>81</v>
      </c>
      <c r="AV178" s="14" t="s">
        <v>81</v>
      </c>
      <c r="AW178" s="14" t="s">
        <v>32</v>
      </c>
      <c r="AX178" s="14" t="s">
        <v>71</v>
      </c>
      <c r="AY178" s="255" t="s">
        <v>209</v>
      </c>
    </row>
    <row r="179" s="15" customFormat="1">
      <c r="A179" s="15"/>
      <c r="B179" s="256"/>
      <c r="C179" s="257"/>
      <c r="D179" s="236" t="s">
        <v>220</v>
      </c>
      <c r="E179" s="258" t="s">
        <v>19</v>
      </c>
      <c r="F179" s="259" t="s">
        <v>271</v>
      </c>
      <c r="G179" s="257"/>
      <c r="H179" s="260">
        <v>37.260999999999996</v>
      </c>
      <c r="I179" s="261"/>
      <c r="J179" s="257"/>
      <c r="K179" s="257"/>
      <c r="L179" s="262"/>
      <c r="M179" s="263"/>
      <c r="N179" s="264"/>
      <c r="O179" s="264"/>
      <c r="P179" s="264"/>
      <c r="Q179" s="264"/>
      <c r="R179" s="264"/>
      <c r="S179" s="264"/>
      <c r="T179" s="26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66" t="s">
        <v>220</v>
      </c>
      <c r="AU179" s="266" t="s">
        <v>81</v>
      </c>
      <c r="AV179" s="15" t="s">
        <v>216</v>
      </c>
      <c r="AW179" s="15" t="s">
        <v>32</v>
      </c>
      <c r="AX179" s="15" t="s">
        <v>79</v>
      </c>
      <c r="AY179" s="266" t="s">
        <v>209</v>
      </c>
    </row>
    <row r="180" s="2" customFormat="1" ht="24.15" customHeight="1">
      <c r="A180" s="41"/>
      <c r="B180" s="42"/>
      <c r="C180" s="216" t="s">
        <v>331</v>
      </c>
      <c r="D180" s="216" t="s">
        <v>211</v>
      </c>
      <c r="E180" s="217" t="s">
        <v>5700</v>
      </c>
      <c r="F180" s="218" t="s">
        <v>5701</v>
      </c>
      <c r="G180" s="219" t="s">
        <v>362</v>
      </c>
      <c r="H180" s="220">
        <v>17.370999999999999</v>
      </c>
      <c r="I180" s="221"/>
      <c r="J180" s="222">
        <f>ROUND(I180*H180,2)</f>
        <v>0</v>
      </c>
      <c r="K180" s="218" t="s">
        <v>215</v>
      </c>
      <c r="L180" s="47"/>
      <c r="M180" s="223" t="s">
        <v>19</v>
      </c>
      <c r="N180" s="224" t="s">
        <v>42</v>
      </c>
      <c r="O180" s="87"/>
      <c r="P180" s="225">
        <f>O180*H180</f>
        <v>0</v>
      </c>
      <c r="Q180" s="225">
        <v>0</v>
      </c>
      <c r="R180" s="225">
        <f>Q180*H180</f>
        <v>0</v>
      </c>
      <c r="S180" s="225">
        <v>0</v>
      </c>
      <c r="T180" s="226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7" t="s">
        <v>216</v>
      </c>
      <c r="AT180" s="227" t="s">
        <v>211</v>
      </c>
      <c r="AU180" s="227" t="s">
        <v>81</v>
      </c>
      <c r="AY180" s="20" t="s">
        <v>209</v>
      </c>
      <c r="BE180" s="228">
        <f>IF(N180="základní",J180,0)</f>
        <v>0</v>
      </c>
      <c r="BF180" s="228">
        <f>IF(N180="snížená",J180,0)</f>
        <v>0</v>
      </c>
      <c r="BG180" s="228">
        <f>IF(N180="zákl. přenesená",J180,0)</f>
        <v>0</v>
      </c>
      <c r="BH180" s="228">
        <f>IF(N180="sníž. přenesená",J180,0)</f>
        <v>0</v>
      </c>
      <c r="BI180" s="228">
        <f>IF(N180="nulová",J180,0)</f>
        <v>0</v>
      </c>
      <c r="BJ180" s="20" t="s">
        <v>79</v>
      </c>
      <c r="BK180" s="228">
        <f>ROUND(I180*H180,2)</f>
        <v>0</v>
      </c>
      <c r="BL180" s="20" t="s">
        <v>216</v>
      </c>
      <c r="BM180" s="227" t="s">
        <v>5702</v>
      </c>
    </row>
    <row r="181" s="2" customFormat="1">
      <c r="A181" s="41"/>
      <c r="B181" s="42"/>
      <c r="C181" s="43"/>
      <c r="D181" s="229" t="s">
        <v>218</v>
      </c>
      <c r="E181" s="43"/>
      <c r="F181" s="230" t="s">
        <v>5703</v>
      </c>
      <c r="G181" s="43"/>
      <c r="H181" s="43"/>
      <c r="I181" s="231"/>
      <c r="J181" s="43"/>
      <c r="K181" s="43"/>
      <c r="L181" s="47"/>
      <c r="M181" s="232"/>
      <c r="N181" s="233"/>
      <c r="O181" s="87"/>
      <c r="P181" s="87"/>
      <c r="Q181" s="87"/>
      <c r="R181" s="87"/>
      <c r="S181" s="87"/>
      <c r="T181" s="88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T181" s="20" t="s">
        <v>218</v>
      </c>
      <c r="AU181" s="20" t="s">
        <v>81</v>
      </c>
    </row>
    <row r="182" s="13" customFormat="1">
      <c r="A182" s="13"/>
      <c r="B182" s="234"/>
      <c r="C182" s="235"/>
      <c r="D182" s="236" t="s">
        <v>220</v>
      </c>
      <c r="E182" s="237" t="s">
        <v>19</v>
      </c>
      <c r="F182" s="238" t="s">
        <v>5698</v>
      </c>
      <c r="G182" s="235"/>
      <c r="H182" s="237" t="s">
        <v>19</v>
      </c>
      <c r="I182" s="239"/>
      <c r="J182" s="235"/>
      <c r="K182" s="235"/>
      <c r="L182" s="240"/>
      <c r="M182" s="241"/>
      <c r="N182" s="242"/>
      <c r="O182" s="242"/>
      <c r="P182" s="242"/>
      <c r="Q182" s="242"/>
      <c r="R182" s="242"/>
      <c r="S182" s="242"/>
      <c r="T182" s="24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4" t="s">
        <v>220</v>
      </c>
      <c r="AU182" s="244" t="s">
        <v>81</v>
      </c>
      <c r="AV182" s="13" t="s">
        <v>79</v>
      </c>
      <c r="AW182" s="13" t="s">
        <v>32</v>
      </c>
      <c r="AX182" s="13" t="s">
        <v>71</v>
      </c>
      <c r="AY182" s="244" t="s">
        <v>209</v>
      </c>
    </row>
    <row r="183" s="14" customFormat="1">
      <c r="A183" s="14"/>
      <c r="B183" s="245"/>
      <c r="C183" s="246"/>
      <c r="D183" s="236" t="s">
        <v>220</v>
      </c>
      <c r="E183" s="247" t="s">
        <v>19</v>
      </c>
      <c r="F183" s="248" t="s">
        <v>5704</v>
      </c>
      <c r="G183" s="246"/>
      <c r="H183" s="249">
        <v>17.370999999999999</v>
      </c>
      <c r="I183" s="250"/>
      <c r="J183" s="246"/>
      <c r="K183" s="246"/>
      <c r="L183" s="251"/>
      <c r="M183" s="252"/>
      <c r="N183" s="253"/>
      <c r="O183" s="253"/>
      <c r="P183" s="253"/>
      <c r="Q183" s="253"/>
      <c r="R183" s="253"/>
      <c r="S183" s="253"/>
      <c r="T183" s="25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5" t="s">
        <v>220</v>
      </c>
      <c r="AU183" s="255" t="s">
        <v>81</v>
      </c>
      <c r="AV183" s="14" t="s">
        <v>81</v>
      </c>
      <c r="AW183" s="14" t="s">
        <v>32</v>
      </c>
      <c r="AX183" s="14" t="s">
        <v>79</v>
      </c>
      <c r="AY183" s="255" t="s">
        <v>209</v>
      </c>
    </row>
    <row r="184" s="2" customFormat="1" ht="24.15" customHeight="1">
      <c r="A184" s="41"/>
      <c r="B184" s="42"/>
      <c r="C184" s="216" t="s">
        <v>7</v>
      </c>
      <c r="D184" s="216" t="s">
        <v>211</v>
      </c>
      <c r="E184" s="217" t="s">
        <v>657</v>
      </c>
      <c r="F184" s="218" t="s">
        <v>658</v>
      </c>
      <c r="G184" s="219" t="s">
        <v>659</v>
      </c>
      <c r="H184" s="220">
        <v>39.121000000000002</v>
      </c>
      <c r="I184" s="221"/>
      <c r="J184" s="222">
        <f>ROUND(I184*H184,2)</f>
        <v>0</v>
      </c>
      <c r="K184" s="218" t="s">
        <v>215</v>
      </c>
      <c r="L184" s="47"/>
      <c r="M184" s="223" t="s">
        <v>19</v>
      </c>
      <c r="N184" s="224" t="s">
        <v>42</v>
      </c>
      <c r="O184" s="87"/>
      <c r="P184" s="225">
        <f>O184*H184</f>
        <v>0</v>
      </c>
      <c r="Q184" s="225">
        <v>0</v>
      </c>
      <c r="R184" s="225">
        <f>Q184*H184</f>
        <v>0</v>
      </c>
      <c r="S184" s="225">
        <v>0</v>
      </c>
      <c r="T184" s="226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27" t="s">
        <v>216</v>
      </c>
      <c r="AT184" s="227" t="s">
        <v>211</v>
      </c>
      <c r="AU184" s="227" t="s">
        <v>81</v>
      </c>
      <c r="AY184" s="20" t="s">
        <v>209</v>
      </c>
      <c r="BE184" s="228">
        <f>IF(N184="základní",J184,0)</f>
        <v>0</v>
      </c>
      <c r="BF184" s="228">
        <f>IF(N184="snížená",J184,0)</f>
        <v>0</v>
      </c>
      <c r="BG184" s="228">
        <f>IF(N184="zákl. přenesená",J184,0)</f>
        <v>0</v>
      </c>
      <c r="BH184" s="228">
        <f>IF(N184="sníž. přenesená",J184,0)</f>
        <v>0</v>
      </c>
      <c r="BI184" s="228">
        <f>IF(N184="nulová",J184,0)</f>
        <v>0</v>
      </c>
      <c r="BJ184" s="20" t="s">
        <v>79</v>
      </c>
      <c r="BK184" s="228">
        <f>ROUND(I184*H184,2)</f>
        <v>0</v>
      </c>
      <c r="BL184" s="20" t="s">
        <v>216</v>
      </c>
      <c r="BM184" s="227" t="s">
        <v>5705</v>
      </c>
    </row>
    <row r="185" s="2" customFormat="1">
      <c r="A185" s="41"/>
      <c r="B185" s="42"/>
      <c r="C185" s="43"/>
      <c r="D185" s="229" t="s">
        <v>218</v>
      </c>
      <c r="E185" s="43"/>
      <c r="F185" s="230" t="s">
        <v>661</v>
      </c>
      <c r="G185" s="43"/>
      <c r="H185" s="43"/>
      <c r="I185" s="231"/>
      <c r="J185" s="43"/>
      <c r="K185" s="43"/>
      <c r="L185" s="47"/>
      <c r="M185" s="232"/>
      <c r="N185" s="233"/>
      <c r="O185" s="87"/>
      <c r="P185" s="87"/>
      <c r="Q185" s="87"/>
      <c r="R185" s="87"/>
      <c r="S185" s="87"/>
      <c r="T185" s="88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0" t="s">
        <v>218</v>
      </c>
      <c r="AU185" s="20" t="s">
        <v>81</v>
      </c>
    </row>
    <row r="186" s="14" customFormat="1">
      <c r="A186" s="14"/>
      <c r="B186" s="245"/>
      <c r="C186" s="246"/>
      <c r="D186" s="236" t="s">
        <v>220</v>
      </c>
      <c r="E186" s="246"/>
      <c r="F186" s="248" t="s">
        <v>5706</v>
      </c>
      <c r="G186" s="246"/>
      <c r="H186" s="249">
        <v>39.121000000000002</v>
      </c>
      <c r="I186" s="250"/>
      <c r="J186" s="246"/>
      <c r="K186" s="246"/>
      <c r="L186" s="251"/>
      <c r="M186" s="252"/>
      <c r="N186" s="253"/>
      <c r="O186" s="253"/>
      <c r="P186" s="253"/>
      <c r="Q186" s="253"/>
      <c r="R186" s="253"/>
      <c r="S186" s="253"/>
      <c r="T186" s="25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5" t="s">
        <v>220</v>
      </c>
      <c r="AU186" s="255" t="s">
        <v>81</v>
      </c>
      <c r="AV186" s="14" t="s">
        <v>81</v>
      </c>
      <c r="AW186" s="14" t="s">
        <v>4</v>
      </c>
      <c r="AX186" s="14" t="s">
        <v>79</v>
      </c>
      <c r="AY186" s="255" t="s">
        <v>209</v>
      </c>
    </row>
    <row r="187" s="2" customFormat="1" ht="24.15" customHeight="1">
      <c r="A187" s="41"/>
      <c r="B187" s="42"/>
      <c r="C187" s="216" t="s">
        <v>344</v>
      </c>
      <c r="D187" s="216" t="s">
        <v>211</v>
      </c>
      <c r="E187" s="217" t="s">
        <v>664</v>
      </c>
      <c r="F187" s="218" t="s">
        <v>665</v>
      </c>
      <c r="G187" s="219" t="s">
        <v>362</v>
      </c>
      <c r="H187" s="220">
        <v>21.734000000000002</v>
      </c>
      <c r="I187" s="221"/>
      <c r="J187" s="222">
        <f>ROUND(I187*H187,2)</f>
        <v>0</v>
      </c>
      <c r="K187" s="218" t="s">
        <v>215</v>
      </c>
      <c r="L187" s="47"/>
      <c r="M187" s="223" t="s">
        <v>19</v>
      </c>
      <c r="N187" s="224" t="s">
        <v>42</v>
      </c>
      <c r="O187" s="87"/>
      <c r="P187" s="225">
        <f>O187*H187</f>
        <v>0</v>
      </c>
      <c r="Q187" s="225">
        <v>0</v>
      </c>
      <c r="R187" s="225">
        <f>Q187*H187</f>
        <v>0</v>
      </c>
      <c r="S187" s="225">
        <v>0</v>
      </c>
      <c r="T187" s="226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7" t="s">
        <v>216</v>
      </c>
      <c r="AT187" s="227" t="s">
        <v>211</v>
      </c>
      <c r="AU187" s="227" t="s">
        <v>81</v>
      </c>
      <c r="AY187" s="20" t="s">
        <v>209</v>
      </c>
      <c r="BE187" s="228">
        <f>IF(N187="základní",J187,0)</f>
        <v>0</v>
      </c>
      <c r="BF187" s="228">
        <f>IF(N187="snížená",J187,0)</f>
        <v>0</v>
      </c>
      <c r="BG187" s="228">
        <f>IF(N187="zákl. přenesená",J187,0)</f>
        <v>0</v>
      </c>
      <c r="BH187" s="228">
        <f>IF(N187="sníž. přenesená",J187,0)</f>
        <v>0</v>
      </c>
      <c r="BI187" s="228">
        <f>IF(N187="nulová",J187,0)</f>
        <v>0</v>
      </c>
      <c r="BJ187" s="20" t="s">
        <v>79</v>
      </c>
      <c r="BK187" s="228">
        <f>ROUND(I187*H187,2)</f>
        <v>0</v>
      </c>
      <c r="BL187" s="20" t="s">
        <v>216</v>
      </c>
      <c r="BM187" s="227" t="s">
        <v>5707</v>
      </c>
    </row>
    <row r="188" s="2" customFormat="1">
      <c r="A188" s="41"/>
      <c r="B188" s="42"/>
      <c r="C188" s="43"/>
      <c r="D188" s="229" t="s">
        <v>218</v>
      </c>
      <c r="E188" s="43"/>
      <c r="F188" s="230" t="s">
        <v>667</v>
      </c>
      <c r="G188" s="43"/>
      <c r="H188" s="43"/>
      <c r="I188" s="231"/>
      <c r="J188" s="43"/>
      <c r="K188" s="43"/>
      <c r="L188" s="47"/>
      <c r="M188" s="232"/>
      <c r="N188" s="233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218</v>
      </c>
      <c r="AU188" s="20" t="s">
        <v>81</v>
      </c>
    </row>
    <row r="189" s="14" customFormat="1">
      <c r="A189" s="14"/>
      <c r="B189" s="245"/>
      <c r="C189" s="246"/>
      <c r="D189" s="236" t="s">
        <v>220</v>
      </c>
      <c r="E189" s="247" t="s">
        <v>19</v>
      </c>
      <c r="F189" s="248" t="s">
        <v>5708</v>
      </c>
      <c r="G189" s="246"/>
      <c r="H189" s="249">
        <v>21.734000000000002</v>
      </c>
      <c r="I189" s="250"/>
      <c r="J189" s="246"/>
      <c r="K189" s="246"/>
      <c r="L189" s="251"/>
      <c r="M189" s="252"/>
      <c r="N189" s="253"/>
      <c r="O189" s="253"/>
      <c r="P189" s="253"/>
      <c r="Q189" s="253"/>
      <c r="R189" s="253"/>
      <c r="S189" s="253"/>
      <c r="T189" s="25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5" t="s">
        <v>220</v>
      </c>
      <c r="AU189" s="255" t="s">
        <v>81</v>
      </c>
      <c r="AV189" s="14" t="s">
        <v>81</v>
      </c>
      <c r="AW189" s="14" t="s">
        <v>32</v>
      </c>
      <c r="AX189" s="14" t="s">
        <v>79</v>
      </c>
      <c r="AY189" s="255" t="s">
        <v>209</v>
      </c>
    </row>
    <row r="190" s="2" customFormat="1" ht="24.15" customHeight="1">
      <c r="A190" s="41"/>
      <c r="B190" s="42"/>
      <c r="C190" s="216" t="s">
        <v>354</v>
      </c>
      <c r="D190" s="216" t="s">
        <v>211</v>
      </c>
      <c r="E190" s="217" t="s">
        <v>670</v>
      </c>
      <c r="F190" s="218" t="s">
        <v>671</v>
      </c>
      <c r="G190" s="219" t="s">
        <v>362</v>
      </c>
      <c r="H190" s="220">
        <v>27.898</v>
      </c>
      <c r="I190" s="221"/>
      <c r="J190" s="222">
        <f>ROUND(I190*H190,2)</f>
        <v>0</v>
      </c>
      <c r="K190" s="218" t="s">
        <v>215</v>
      </c>
      <c r="L190" s="47"/>
      <c r="M190" s="223" t="s">
        <v>19</v>
      </c>
      <c r="N190" s="224" t="s">
        <v>42</v>
      </c>
      <c r="O190" s="87"/>
      <c r="P190" s="225">
        <f>O190*H190</f>
        <v>0</v>
      </c>
      <c r="Q190" s="225">
        <v>0</v>
      </c>
      <c r="R190" s="225">
        <f>Q190*H190</f>
        <v>0</v>
      </c>
      <c r="S190" s="225">
        <v>0</v>
      </c>
      <c r="T190" s="226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227" t="s">
        <v>216</v>
      </c>
      <c r="AT190" s="227" t="s">
        <v>211</v>
      </c>
      <c r="AU190" s="227" t="s">
        <v>81</v>
      </c>
      <c r="AY190" s="20" t="s">
        <v>209</v>
      </c>
      <c r="BE190" s="228">
        <f>IF(N190="základní",J190,0)</f>
        <v>0</v>
      </c>
      <c r="BF190" s="228">
        <f>IF(N190="snížená",J190,0)</f>
        <v>0</v>
      </c>
      <c r="BG190" s="228">
        <f>IF(N190="zákl. přenesená",J190,0)</f>
        <v>0</v>
      </c>
      <c r="BH190" s="228">
        <f>IF(N190="sníž. přenesená",J190,0)</f>
        <v>0</v>
      </c>
      <c r="BI190" s="228">
        <f>IF(N190="nulová",J190,0)</f>
        <v>0</v>
      </c>
      <c r="BJ190" s="20" t="s">
        <v>79</v>
      </c>
      <c r="BK190" s="228">
        <f>ROUND(I190*H190,2)</f>
        <v>0</v>
      </c>
      <c r="BL190" s="20" t="s">
        <v>216</v>
      </c>
      <c r="BM190" s="227" t="s">
        <v>5709</v>
      </c>
    </row>
    <row r="191" s="2" customFormat="1">
      <c r="A191" s="41"/>
      <c r="B191" s="42"/>
      <c r="C191" s="43"/>
      <c r="D191" s="229" t="s">
        <v>218</v>
      </c>
      <c r="E191" s="43"/>
      <c r="F191" s="230" t="s">
        <v>673</v>
      </c>
      <c r="G191" s="43"/>
      <c r="H191" s="43"/>
      <c r="I191" s="231"/>
      <c r="J191" s="43"/>
      <c r="K191" s="43"/>
      <c r="L191" s="47"/>
      <c r="M191" s="232"/>
      <c r="N191" s="233"/>
      <c r="O191" s="87"/>
      <c r="P191" s="87"/>
      <c r="Q191" s="87"/>
      <c r="R191" s="87"/>
      <c r="S191" s="87"/>
      <c r="T191" s="88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T191" s="20" t="s">
        <v>218</v>
      </c>
      <c r="AU191" s="20" t="s">
        <v>81</v>
      </c>
    </row>
    <row r="192" s="13" customFormat="1">
      <c r="A192" s="13"/>
      <c r="B192" s="234"/>
      <c r="C192" s="235"/>
      <c r="D192" s="236" t="s">
        <v>220</v>
      </c>
      <c r="E192" s="237" t="s">
        <v>19</v>
      </c>
      <c r="F192" s="238" t="s">
        <v>221</v>
      </c>
      <c r="G192" s="235"/>
      <c r="H192" s="237" t="s">
        <v>19</v>
      </c>
      <c r="I192" s="239"/>
      <c r="J192" s="235"/>
      <c r="K192" s="235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220</v>
      </c>
      <c r="AU192" s="244" t="s">
        <v>81</v>
      </c>
      <c r="AV192" s="13" t="s">
        <v>79</v>
      </c>
      <c r="AW192" s="13" t="s">
        <v>32</v>
      </c>
      <c r="AX192" s="13" t="s">
        <v>71</v>
      </c>
      <c r="AY192" s="244" t="s">
        <v>209</v>
      </c>
    </row>
    <row r="193" s="13" customFormat="1">
      <c r="A193" s="13"/>
      <c r="B193" s="234"/>
      <c r="C193" s="235"/>
      <c r="D193" s="236" t="s">
        <v>220</v>
      </c>
      <c r="E193" s="237" t="s">
        <v>19</v>
      </c>
      <c r="F193" s="238" t="s">
        <v>5658</v>
      </c>
      <c r="G193" s="235"/>
      <c r="H193" s="237" t="s">
        <v>19</v>
      </c>
      <c r="I193" s="239"/>
      <c r="J193" s="235"/>
      <c r="K193" s="235"/>
      <c r="L193" s="240"/>
      <c r="M193" s="241"/>
      <c r="N193" s="242"/>
      <c r="O193" s="242"/>
      <c r="P193" s="242"/>
      <c r="Q193" s="242"/>
      <c r="R193" s="242"/>
      <c r="S193" s="242"/>
      <c r="T193" s="24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4" t="s">
        <v>220</v>
      </c>
      <c r="AU193" s="244" t="s">
        <v>81</v>
      </c>
      <c r="AV193" s="13" t="s">
        <v>79</v>
      </c>
      <c r="AW193" s="13" t="s">
        <v>32</v>
      </c>
      <c r="AX193" s="13" t="s">
        <v>71</v>
      </c>
      <c r="AY193" s="244" t="s">
        <v>209</v>
      </c>
    </row>
    <row r="194" s="14" customFormat="1">
      <c r="A194" s="14"/>
      <c r="B194" s="245"/>
      <c r="C194" s="246"/>
      <c r="D194" s="236" t="s">
        <v>220</v>
      </c>
      <c r="E194" s="247" t="s">
        <v>19</v>
      </c>
      <c r="F194" s="248" t="s">
        <v>5710</v>
      </c>
      <c r="G194" s="246"/>
      <c r="H194" s="249">
        <v>49.631999999999998</v>
      </c>
      <c r="I194" s="250"/>
      <c r="J194" s="246"/>
      <c r="K194" s="246"/>
      <c r="L194" s="251"/>
      <c r="M194" s="252"/>
      <c r="N194" s="253"/>
      <c r="O194" s="253"/>
      <c r="P194" s="253"/>
      <c r="Q194" s="253"/>
      <c r="R194" s="253"/>
      <c r="S194" s="253"/>
      <c r="T194" s="25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5" t="s">
        <v>220</v>
      </c>
      <c r="AU194" s="255" t="s">
        <v>81</v>
      </c>
      <c r="AV194" s="14" t="s">
        <v>81</v>
      </c>
      <c r="AW194" s="14" t="s">
        <v>32</v>
      </c>
      <c r="AX194" s="14" t="s">
        <v>71</v>
      </c>
      <c r="AY194" s="255" t="s">
        <v>209</v>
      </c>
    </row>
    <row r="195" s="13" customFormat="1">
      <c r="A195" s="13"/>
      <c r="B195" s="234"/>
      <c r="C195" s="235"/>
      <c r="D195" s="236" t="s">
        <v>220</v>
      </c>
      <c r="E195" s="237" t="s">
        <v>19</v>
      </c>
      <c r="F195" s="238" t="s">
        <v>5711</v>
      </c>
      <c r="G195" s="235"/>
      <c r="H195" s="237" t="s">
        <v>19</v>
      </c>
      <c r="I195" s="239"/>
      <c r="J195" s="235"/>
      <c r="K195" s="235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220</v>
      </c>
      <c r="AU195" s="244" t="s">
        <v>81</v>
      </c>
      <c r="AV195" s="13" t="s">
        <v>79</v>
      </c>
      <c r="AW195" s="13" t="s">
        <v>32</v>
      </c>
      <c r="AX195" s="13" t="s">
        <v>71</v>
      </c>
      <c r="AY195" s="244" t="s">
        <v>209</v>
      </c>
    </row>
    <row r="196" s="14" customFormat="1">
      <c r="A196" s="14"/>
      <c r="B196" s="245"/>
      <c r="C196" s="246"/>
      <c r="D196" s="236" t="s">
        <v>220</v>
      </c>
      <c r="E196" s="247" t="s">
        <v>19</v>
      </c>
      <c r="F196" s="248" t="s">
        <v>5712</v>
      </c>
      <c r="G196" s="246"/>
      <c r="H196" s="249">
        <v>-18.375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220</v>
      </c>
      <c r="AU196" s="255" t="s">
        <v>81</v>
      </c>
      <c r="AV196" s="14" t="s">
        <v>81</v>
      </c>
      <c r="AW196" s="14" t="s">
        <v>32</v>
      </c>
      <c r="AX196" s="14" t="s">
        <v>71</v>
      </c>
      <c r="AY196" s="255" t="s">
        <v>209</v>
      </c>
    </row>
    <row r="197" s="13" customFormat="1">
      <c r="A197" s="13"/>
      <c r="B197" s="234"/>
      <c r="C197" s="235"/>
      <c r="D197" s="236" t="s">
        <v>220</v>
      </c>
      <c r="E197" s="237" t="s">
        <v>19</v>
      </c>
      <c r="F197" s="238" t="s">
        <v>5713</v>
      </c>
      <c r="G197" s="235"/>
      <c r="H197" s="237" t="s">
        <v>19</v>
      </c>
      <c r="I197" s="239"/>
      <c r="J197" s="235"/>
      <c r="K197" s="235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220</v>
      </c>
      <c r="AU197" s="244" t="s">
        <v>81</v>
      </c>
      <c r="AV197" s="13" t="s">
        <v>79</v>
      </c>
      <c r="AW197" s="13" t="s">
        <v>32</v>
      </c>
      <c r="AX197" s="13" t="s">
        <v>71</v>
      </c>
      <c r="AY197" s="244" t="s">
        <v>209</v>
      </c>
    </row>
    <row r="198" s="14" customFormat="1">
      <c r="A198" s="14"/>
      <c r="B198" s="245"/>
      <c r="C198" s="246"/>
      <c r="D198" s="236" t="s">
        <v>220</v>
      </c>
      <c r="E198" s="247" t="s">
        <v>19</v>
      </c>
      <c r="F198" s="248" t="s">
        <v>5714</v>
      </c>
      <c r="G198" s="246"/>
      <c r="H198" s="249">
        <v>-3.359</v>
      </c>
      <c r="I198" s="250"/>
      <c r="J198" s="246"/>
      <c r="K198" s="246"/>
      <c r="L198" s="251"/>
      <c r="M198" s="252"/>
      <c r="N198" s="253"/>
      <c r="O198" s="253"/>
      <c r="P198" s="253"/>
      <c r="Q198" s="253"/>
      <c r="R198" s="253"/>
      <c r="S198" s="253"/>
      <c r="T198" s="25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5" t="s">
        <v>220</v>
      </c>
      <c r="AU198" s="255" t="s">
        <v>81</v>
      </c>
      <c r="AV198" s="14" t="s">
        <v>81</v>
      </c>
      <c r="AW198" s="14" t="s">
        <v>32</v>
      </c>
      <c r="AX198" s="14" t="s">
        <v>71</v>
      </c>
      <c r="AY198" s="255" t="s">
        <v>209</v>
      </c>
    </row>
    <row r="199" s="15" customFormat="1">
      <c r="A199" s="15"/>
      <c r="B199" s="256"/>
      <c r="C199" s="257"/>
      <c r="D199" s="236" t="s">
        <v>220</v>
      </c>
      <c r="E199" s="258" t="s">
        <v>19</v>
      </c>
      <c r="F199" s="259" t="s">
        <v>271</v>
      </c>
      <c r="G199" s="257"/>
      <c r="H199" s="260">
        <v>27.897999999999996</v>
      </c>
      <c r="I199" s="261"/>
      <c r="J199" s="257"/>
      <c r="K199" s="257"/>
      <c r="L199" s="262"/>
      <c r="M199" s="263"/>
      <c r="N199" s="264"/>
      <c r="O199" s="264"/>
      <c r="P199" s="264"/>
      <c r="Q199" s="264"/>
      <c r="R199" s="264"/>
      <c r="S199" s="264"/>
      <c r="T199" s="26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66" t="s">
        <v>220</v>
      </c>
      <c r="AU199" s="266" t="s">
        <v>81</v>
      </c>
      <c r="AV199" s="15" t="s">
        <v>216</v>
      </c>
      <c r="AW199" s="15" t="s">
        <v>32</v>
      </c>
      <c r="AX199" s="15" t="s">
        <v>79</v>
      </c>
      <c r="AY199" s="266" t="s">
        <v>209</v>
      </c>
    </row>
    <row r="200" s="2" customFormat="1" ht="24.15" customHeight="1">
      <c r="A200" s="41"/>
      <c r="B200" s="42"/>
      <c r="C200" s="216" t="s">
        <v>359</v>
      </c>
      <c r="D200" s="216" t="s">
        <v>211</v>
      </c>
      <c r="E200" s="217" t="s">
        <v>1258</v>
      </c>
      <c r="F200" s="218" t="s">
        <v>1259</v>
      </c>
      <c r="G200" s="219" t="s">
        <v>258</v>
      </c>
      <c r="H200" s="220">
        <v>25</v>
      </c>
      <c r="I200" s="221"/>
      <c r="J200" s="222">
        <f>ROUND(I200*H200,2)</f>
        <v>0</v>
      </c>
      <c r="K200" s="218" t="s">
        <v>215</v>
      </c>
      <c r="L200" s="47"/>
      <c r="M200" s="223" t="s">
        <v>19</v>
      </c>
      <c r="N200" s="224" t="s">
        <v>42</v>
      </c>
      <c r="O200" s="87"/>
      <c r="P200" s="225">
        <f>O200*H200</f>
        <v>0</v>
      </c>
      <c r="Q200" s="225">
        <v>0</v>
      </c>
      <c r="R200" s="225">
        <f>Q200*H200</f>
        <v>0</v>
      </c>
      <c r="S200" s="225">
        <v>0</v>
      </c>
      <c r="T200" s="226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7" t="s">
        <v>216</v>
      </c>
      <c r="AT200" s="227" t="s">
        <v>211</v>
      </c>
      <c r="AU200" s="227" t="s">
        <v>81</v>
      </c>
      <c r="AY200" s="20" t="s">
        <v>209</v>
      </c>
      <c r="BE200" s="228">
        <f>IF(N200="základní",J200,0)</f>
        <v>0</v>
      </c>
      <c r="BF200" s="228">
        <f>IF(N200="snížená",J200,0)</f>
        <v>0</v>
      </c>
      <c r="BG200" s="228">
        <f>IF(N200="zákl. přenesená",J200,0)</f>
        <v>0</v>
      </c>
      <c r="BH200" s="228">
        <f>IF(N200="sníž. přenesená",J200,0)</f>
        <v>0</v>
      </c>
      <c r="BI200" s="228">
        <f>IF(N200="nulová",J200,0)</f>
        <v>0</v>
      </c>
      <c r="BJ200" s="20" t="s">
        <v>79</v>
      </c>
      <c r="BK200" s="228">
        <f>ROUND(I200*H200,2)</f>
        <v>0</v>
      </c>
      <c r="BL200" s="20" t="s">
        <v>216</v>
      </c>
      <c r="BM200" s="227" t="s">
        <v>5715</v>
      </c>
    </row>
    <row r="201" s="2" customFormat="1">
      <c r="A201" s="41"/>
      <c r="B201" s="42"/>
      <c r="C201" s="43"/>
      <c r="D201" s="229" t="s">
        <v>218</v>
      </c>
      <c r="E201" s="43"/>
      <c r="F201" s="230" t="s">
        <v>1261</v>
      </c>
      <c r="G201" s="43"/>
      <c r="H201" s="43"/>
      <c r="I201" s="231"/>
      <c r="J201" s="43"/>
      <c r="K201" s="43"/>
      <c r="L201" s="47"/>
      <c r="M201" s="232"/>
      <c r="N201" s="233"/>
      <c r="O201" s="87"/>
      <c r="P201" s="87"/>
      <c r="Q201" s="87"/>
      <c r="R201" s="87"/>
      <c r="S201" s="87"/>
      <c r="T201" s="88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T201" s="20" t="s">
        <v>218</v>
      </c>
      <c r="AU201" s="20" t="s">
        <v>81</v>
      </c>
    </row>
    <row r="202" s="2" customFormat="1" ht="24.15" customHeight="1">
      <c r="A202" s="41"/>
      <c r="B202" s="42"/>
      <c r="C202" s="216" t="s">
        <v>372</v>
      </c>
      <c r="D202" s="216" t="s">
        <v>211</v>
      </c>
      <c r="E202" s="217" t="s">
        <v>718</v>
      </c>
      <c r="F202" s="218" t="s">
        <v>719</v>
      </c>
      <c r="G202" s="219" t="s">
        <v>258</v>
      </c>
      <c r="H202" s="220">
        <v>25</v>
      </c>
      <c r="I202" s="221"/>
      <c r="J202" s="222">
        <f>ROUND(I202*H202,2)</f>
        <v>0</v>
      </c>
      <c r="K202" s="218" t="s">
        <v>215</v>
      </c>
      <c r="L202" s="47"/>
      <c r="M202" s="223" t="s">
        <v>19</v>
      </c>
      <c r="N202" s="224" t="s">
        <v>42</v>
      </c>
      <c r="O202" s="87"/>
      <c r="P202" s="225">
        <f>O202*H202</f>
        <v>0</v>
      </c>
      <c r="Q202" s="225">
        <v>0</v>
      </c>
      <c r="R202" s="225">
        <f>Q202*H202</f>
        <v>0</v>
      </c>
      <c r="S202" s="225">
        <v>0</v>
      </c>
      <c r="T202" s="226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7" t="s">
        <v>216</v>
      </c>
      <c r="AT202" s="227" t="s">
        <v>211</v>
      </c>
      <c r="AU202" s="227" t="s">
        <v>81</v>
      </c>
      <c r="AY202" s="20" t="s">
        <v>209</v>
      </c>
      <c r="BE202" s="228">
        <f>IF(N202="základní",J202,0)</f>
        <v>0</v>
      </c>
      <c r="BF202" s="228">
        <f>IF(N202="snížená",J202,0)</f>
        <v>0</v>
      </c>
      <c r="BG202" s="228">
        <f>IF(N202="zákl. přenesená",J202,0)</f>
        <v>0</v>
      </c>
      <c r="BH202" s="228">
        <f>IF(N202="sníž. přenesená",J202,0)</f>
        <v>0</v>
      </c>
      <c r="BI202" s="228">
        <f>IF(N202="nulová",J202,0)</f>
        <v>0</v>
      </c>
      <c r="BJ202" s="20" t="s">
        <v>79</v>
      </c>
      <c r="BK202" s="228">
        <f>ROUND(I202*H202,2)</f>
        <v>0</v>
      </c>
      <c r="BL202" s="20" t="s">
        <v>216</v>
      </c>
      <c r="BM202" s="227" t="s">
        <v>5716</v>
      </c>
    </row>
    <row r="203" s="2" customFormat="1">
      <c r="A203" s="41"/>
      <c r="B203" s="42"/>
      <c r="C203" s="43"/>
      <c r="D203" s="229" t="s">
        <v>218</v>
      </c>
      <c r="E203" s="43"/>
      <c r="F203" s="230" t="s">
        <v>721</v>
      </c>
      <c r="G203" s="43"/>
      <c r="H203" s="43"/>
      <c r="I203" s="231"/>
      <c r="J203" s="43"/>
      <c r="K203" s="43"/>
      <c r="L203" s="47"/>
      <c r="M203" s="232"/>
      <c r="N203" s="233"/>
      <c r="O203" s="87"/>
      <c r="P203" s="87"/>
      <c r="Q203" s="87"/>
      <c r="R203" s="87"/>
      <c r="S203" s="87"/>
      <c r="T203" s="88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0" t="s">
        <v>218</v>
      </c>
      <c r="AU203" s="20" t="s">
        <v>81</v>
      </c>
    </row>
    <row r="204" s="2" customFormat="1" ht="16.5" customHeight="1">
      <c r="A204" s="41"/>
      <c r="B204" s="42"/>
      <c r="C204" s="278" t="s">
        <v>378</v>
      </c>
      <c r="D204" s="278" t="s">
        <v>681</v>
      </c>
      <c r="E204" s="279" t="s">
        <v>723</v>
      </c>
      <c r="F204" s="280" t="s">
        <v>724</v>
      </c>
      <c r="G204" s="281" t="s">
        <v>725</v>
      </c>
      <c r="H204" s="282">
        <v>0.5</v>
      </c>
      <c r="I204" s="283"/>
      <c r="J204" s="284">
        <f>ROUND(I204*H204,2)</f>
        <v>0</v>
      </c>
      <c r="K204" s="280" t="s">
        <v>215</v>
      </c>
      <c r="L204" s="285"/>
      <c r="M204" s="286" t="s">
        <v>19</v>
      </c>
      <c r="N204" s="287" t="s">
        <v>42</v>
      </c>
      <c r="O204" s="87"/>
      <c r="P204" s="225">
        <f>O204*H204</f>
        <v>0</v>
      </c>
      <c r="Q204" s="225">
        <v>0.001</v>
      </c>
      <c r="R204" s="225">
        <f>Q204*H204</f>
        <v>0.00050000000000000001</v>
      </c>
      <c r="S204" s="225">
        <v>0</v>
      </c>
      <c r="T204" s="226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7" t="s">
        <v>250</v>
      </c>
      <c r="AT204" s="227" t="s">
        <v>681</v>
      </c>
      <c r="AU204" s="227" t="s">
        <v>81</v>
      </c>
      <c r="AY204" s="20" t="s">
        <v>209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20" t="s">
        <v>79</v>
      </c>
      <c r="BK204" s="228">
        <f>ROUND(I204*H204,2)</f>
        <v>0</v>
      </c>
      <c r="BL204" s="20" t="s">
        <v>216</v>
      </c>
      <c r="BM204" s="227" t="s">
        <v>5717</v>
      </c>
    </row>
    <row r="205" s="14" customFormat="1">
      <c r="A205" s="14"/>
      <c r="B205" s="245"/>
      <c r="C205" s="246"/>
      <c r="D205" s="236" t="s">
        <v>220</v>
      </c>
      <c r="E205" s="246"/>
      <c r="F205" s="248" t="s">
        <v>5718</v>
      </c>
      <c r="G205" s="246"/>
      <c r="H205" s="249">
        <v>0.5</v>
      </c>
      <c r="I205" s="250"/>
      <c r="J205" s="246"/>
      <c r="K205" s="246"/>
      <c r="L205" s="251"/>
      <c r="M205" s="252"/>
      <c r="N205" s="253"/>
      <c r="O205" s="253"/>
      <c r="P205" s="253"/>
      <c r="Q205" s="253"/>
      <c r="R205" s="253"/>
      <c r="S205" s="253"/>
      <c r="T205" s="25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5" t="s">
        <v>220</v>
      </c>
      <c r="AU205" s="255" t="s">
        <v>81</v>
      </c>
      <c r="AV205" s="14" t="s">
        <v>81</v>
      </c>
      <c r="AW205" s="14" t="s">
        <v>4</v>
      </c>
      <c r="AX205" s="14" t="s">
        <v>79</v>
      </c>
      <c r="AY205" s="255" t="s">
        <v>209</v>
      </c>
    </row>
    <row r="206" s="2" customFormat="1" ht="21.75" customHeight="1">
      <c r="A206" s="41"/>
      <c r="B206" s="42"/>
      <c r="C206" s="216" t="s">
        <v>384</v>
      </c>
      <c r="D206" s="216" t="s">
        <v>211</v>
      </c>
      <c r="E206" s="217" t="s">
        <v>3312</v>
      </c>
      <c r="F206" s="218" t="s">
        <v>3313</v>
      </c>
      <c r="G206" s="219" t="s">
        <v>258</v>
      </c>
      <c r="H206" s="220">
        <v>15.51</v>
      </c>
      <c r="I206" s="221"/>
      <c r="J206" s="222">
        <f>ROUND(I206*H206,2)</f>
        <v>0</v>
      </c>
      <c r="K206" s="218" t="s">
        <v>215</v>
      </c>
      <c r="L206" s="47"/>
      <c r="M206" s="223" t="s">
        <v>19</v>
      </c>
      <c r="N206" s="224" t="s">
        <v>42</v>
      </c>
      <c r="O206" s="87"/>
      <c r="P206" s="225">
        <f>O206*H206</f>
        <v>0</v>
      </c>
      <c r="Q206" s="225">
        <v>0</v>
      </c>
      <c r="R206" s="225">
        <f>Q206*H206</f>
        <v>0</v>
      </c>
      <c r="S206" s="225">
        <v>0</v>
      </c>
      <c r="T206" s="226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227" t="s">
        <v>216</v>
      </c>
      <c r="AT206" s="227" t="s">
        <v>211</v>
      </c>
      <c r="AU206" s="227" t="s">
        <v>81</v>
      </c>
      <c r="AY206" s="20" t="s">
        <v>209</v>
      </c>
      <c r="BE206" s="228">
        <f>IF(N206="základní",J206,0)</f>
        <v>0</v>
      </c>
      <c r="BF206" s="228">
        <f>IF(N206="snížená",J206,0)</f>
        <v>0</v>
      </c>
      <c r="BG206" s="228">
        <f>IF(N206="zákl. přenesená",J206,0)</f>
        <v>0</v>
      </c>
      <c r="BH206" s="228">
        <f>IF(N206="sníž. přenesená",J206,0)</f>
        <v>0</v>
      </c>
      <c r="BI206" s="228">
        <f>IF(N206="nulová",J206,0)</f>
        <v>0</v>
      </c>
      <c r="BJ206" s="20" t="s">
        <v>79</v>
      </c>
      <c r="BK206" s="228">
        <f>ROUND(I206*H206,2)</f>
        <v>0</v>
      </c>
      <c r="BL206" s="20" t="s">
        <v>216</v>
      </c>
      <c r="BM206" s="227" t="s">
        <v>5719</v>
      </c>
    </row>
    <row r="207" s="2" customFormat="1">
      <c r="A207" s="41"/>
      <c r="B207" s="42"/>
      <c r="C207" s="43"/>
      <c r="D207" s="229" t="s">
        <v>218</v>
      </c>
      <c r="E207" s="43"/>
      <c r="F207" s="230" t="s">
        <v>3315</v>
      </c>
      <c r="G207" s="43"/>
      <c r="H207" s="43"/>
      <c r="I207" s="231"/>
      <c r="J207" s="43"/>
      <c r="K207" s="43"/>
      <c r="L207" s="47"/>
      <c r="M207" s="232"/>
      <c r="N207" s="233"/>
      <c r="O207" s="87"/>
      <c r="P207" s="87"/>
      <c r="Q207" s="87"/>
      <c r="R207" s="87"/>
      <c r="S207" s="87"/>
      <c r="T207" s="88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T207" s="20" t="s">
        <v>218</v>
      </c>
      <c r="AU207" s="20" t="s">
        <v>81</v>
      </c>
    </row>
    <row r="208" s="13" customFormat="1">
      <c r="A208" s="13"/>
      <c r="B208" s="234"/>
      <c r="C208" s="235"/>
      <c r="D208" s="236" t="s">
        <v>220</v>
      </c>
      <c r="E208" s="237" t="s">
        <v>19</v>
      </c>
      <c r="F208" s="238" t="s">
        <v>5658</v>
      </c>
      <c r="G208" s="235"/>
      <c r="H208" s="237" t="s">
        <v>19</v>
      </c>
      <c r="I208" s="239"/>
      <c r="J208" s="235"/>
      <c r="K208" s="235"/>
      <c r="L208" s="240"/>
      <c r="M208" s="241"/>
      <c r="N208" s="242"/>
      <c r="O208" s="242"/>
      <c r="P208" s="242"/>
      <c r="Q208" s="242"/>
      <c r="R208" s="242"/>
      <c r="S208" s="242"/>
      <c r="T208" s="24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4" t="s">
        <v>220</v>
      </c>
      <c r="AU208" s="244" t="s">
        <v>81</v>
      </c>
      <c r="AV208" s="13" t="s">
        <v>79</v>
      </c>
      <c r="AW208" s="13" t="s">
        <v>32</v>
      </c>
      <c r="AX208" s="13" t="s">
        <v>71</v>
      </c>
      <c r="AY208" s="244" t="s">
        <v>209</v>
      </c>
    </row>
    <row r="209" s="14" customFormat="1">
      <c r="A209" s="14"/>
      <c r="B209" s="245"/>
      <c r="C209" s="246"/>
      <c r="D209" s="236" t="s">
        <v>220</v>
      </c>
      <c r="E209" s="247" t="s">
        <v>19</v>
      </c>
      <c r="F209" s="248" t="s">
        <v>5720</v>
      </c>
      <c r="G209" s="246"/>
      <c r="H209" s="249">
        <v>15.51</v>
      </c>
      <c r="I209" s="250"/>
      <c r="J209" s="246"/>
      <c r="K209" s="246"/>
      <c r="L209" s="251"/>
      <c r="M209" s="252"/>
      <c r="N209" s="253"/>
      <c r="O209" s="253"/>
      <c r="P209" s="253"/>
      <c r="Q209" s="253"/>
      <c r="R209" s="253"/>
      <c r="S209" s="253"/>
      <c r="T209" s="25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5" t="s">
        <v>220</v>
      </c>
      <c r="AU209" s="255" t="s">
        <v>81</v>
      </c>
      <c r="AV209" s="14" t="s">
        <v>81</v>
      </c>
      <c r="AW209" s="14" t="s">
        <v>32</v>
      </c>
      <c r="AX209" s="14" t="s">
        <v>79</v>
      </c>
      <c r="AY209" s="255" t="s">
        <v>209</v>
      </c>
    </row>
    <row r="210" s="2" customFormat="1" ht="16.5" customHeight="1">
      <c r="A210" s="41"/>
      <c r="B210" s="42"/>
      <c r="C210" s="216" t="s">
        <v>390</v>
      </c>
      <c r="D210" s="216" t="s">
        <v>211</v>
      </c>
      <c r="E210" s="217" t="s">
        <v>3345</v>
      </c>
      <c r="F210" s="218" t="s">
        <v>3346</v>
      </c>
      <c r="G210" s="219" t="s">
        <v>258</v>
      </c>
      <c r="H210" s="220">
        <v>25</v>
      </c>
      <c r="I210" s="221"/>
      <c r="J210" s="222">
        <f>ROUND(I210*H210,2)</f>
        <v>0</v>
      </c>
      <c r="K210" s="218" t="s">
        <v>215</v>
      </c>
      <c r="L210" s="47"/>
      <c r="M210" s="223" t="s">
        <v>19</v>
      </c>
      <c r="N210" s="224" t="s">
        <v>42</v>
      </c>
      <c r="O210" s="87"/>
      <c r="P210" s="225">
        <f>O210*H210</f>
        <v>0</v>
      </c>
      <c r="Q210" s="225">
        <v>0</v>
      </c>
      <c r="R210" s="225">
        <f>Q210*H210</f>
        <v>0</v>
      </c>
      <c r="S210" s="225">
        <v>0</v>
      </c>
      <c r="T210" s="226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7" t="s">
        <v>216</v>
      </c>
      <c r="AT210" s="227" t="s">
        <v>211</v>
      </c>
      <c r="AU210" s="227" t="s">
        <v>81</v>
      </c>
      <c r="AY210" s="20" t="s">
        <v>209</v>
      </c>
      <c r="BE210" s="228">
        <f>IF(N210="základní",J210,0)</f>
        <v>0</v>
      </c>
      <c r="BF210" s="228">
        <f>IF(N210="snížená",J210,0)</f>
        <v>0</v>
      </c>
      <c r="BG210" s="228">
        <f>IF(N210="zákl. přenesená",J210,0)</f>
        <v>0</v>
      </c>
      <c r="BH210" s="228">
        <f>IF(N210="sníž. přenesená",J210,0)</f>
        <v>0</v>
      </c>
      <c r="BI210" s="228">
        <f>IF(N210="nulová",J210,0)</f>
        <v>0</v>
      </c>
      <c r="BJ210" s="20" t="s">
        <v>79</v>
      </c>
      <c r="BK210" s="228">
        <f>ROUND(I210*H210,2)</f>
        <v>0</v>
      </c>
      <c r="BL210" s="20" t="s">
        <v>216</v>
      </c>
      <c r="BM210" s="227" t="s">
        <v>5721</v>
      </c>
    </row>
    <row r="211" s="2" customFormat="1">
      <c r="A211" s="41"/>
      <c r="B211" s="42"/>
      <c r="C211" s="43"/>
      <c r="D211" s="229" t="s">
        <v>218</v>
      </c>
      <c r="E211" s="43"/>
      <c r="F211" s="230" t="s">
        <v>3348</v>
      </c>
      <c r="G211" s="43"/>
      <c r="H211" s="43"/>
      <c r="I211" s="231"/>
      <c r="J211" s="43"/>
      <c r="K211" s="43"/>
      <c r="L211" s="47"/>
      <c r="M211" s="232"/>
      <c r="N211" s="233"/>
      <c r="O211" s="87"/>
      <c r="P211" s="87"/>
      <c r="Q211" s="87"/>
      <c r="R211" s="87"/>
      <c r="S211" s="87"/>
      <c r="T211" s="88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0" t="s">
        <v>218</v>
      </c>
      <c r="AU211" s="20" t="s">
        <v>81</v>
      </c>
    </row>
    <row r="212" s="2" customFormat="1" ht="16.5" customHeight="1">
      <c r="A212" s="41"/>
      <c r="B212" s="42"/>
      <c r="C212" s="216" t="s">
        <v>399</v>
      </c>
      <c r="D212" s="216" t="s">
        <v>211</v>
      </c>
      <c r="E212" s="217" t="s">
        <v>3354</v>
      </c>
      <c r="F212" s="218" t="s">
        <v>3355</v>
      </c>
      <c r="G212" s="219" t="s">
        <v>362</v>
      </c>
      <c r="H212" s="220">
        <v>2.25</v>
      </c>
      <c r="I212" s="221"/>
      <c r="J212" s="222">
        <f>ROUND(I212*H212,2)</f>
        <v>0</v>
      </c>
      <c r="K212" s="218" t="s">
        <v>215</v>
      </c>
      <c r="L212" s="47"/>
      <c r="M212" s="223" t="s">
        <v>19</v>
      </c>
      <c r="N212" s="224" t="s">
        <v>42</v>
      </c>
      <c r="O212" s="87"/>
      <c r="P212" s="225">
        <f>O212*H212</f>
        <v>0</v>
      </c>
      <c r="Q212" s="225">
        <v>0</v>
      </c>
      <c r="R212" s="225">
        <f>Q212*H212</f>
        <v>0</v>
      </c>
      <c r="S212" s="225">
        <v>0</v>
      </c>
      <c r="T212" s="226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27" t="s">
        <v>216</v>
      </c>
      <c r="AT212" s="227" t="s">
        <v>211</v>
      </c>
      <c r="AU212" s="227" t="s">
        <v>81</v>
      </c>
      <c r="AY212" s="20" t="s">
        <v>209</v>
      </c>
      <c r="BE212" s="228">
        <f>IF(N212="základní",J212,0)</f>
        <v>0</v>
      </c>
      <c r="BF212" s="228">
        <f>IF(N212="snížená",J212,0)</f>
        <v>0</v>
      </c>
      <c r="BG212" s="228">
        <f>IF(N212="zákl. přenesená",J212,0)</f>
        <v>0</v>
      </c>
      <c r="BH212" s="228">
        <f>IF(N212="sníž. přenesená",J212,0)</f>
        <v>0</v>
      </c>
      <c r="BI212" s="228">
        <f>IF(N212="nulová",J212,0)</f>
        <v>0</v>
      </c>
      <c r="BJ212" s="20" t="s">
        <v>79</v>
      </c>
      <c r="BK212" s="228">
        <f>ROUND(I212*H212,2)</f>
        <v>0</v>
      </c>
      <c r="BL212" s="20" t="s">
        <v>216</v>
      </c>
      <c r="BM212" s="227" t="s">
        <v>5722</v>
      </c>
    </row>
    <row r="213" s="2" customFormat="1">
      <c r="A213" s="41"/>
      <c r="B213" s="42"/>
      <c r="C213" s="43"/>
      <c r="D213" s="229" t="s">
        <v>218</v>
      </c>
      <c r="E213" s="43"/>
      <c r="F213" s="230" t="s">
        <v>3357</v>
      </c>
      <c r="G213" s="43"/>
      <c r="H213" s="43"/>
      <c r="I213" s="231"/>
      <c r="J213" s="43"/>
      <c r="K213" s="43"/>
      <c r="L213" s="47"/>
      <c r="M213" s="232"/>
      <c r="N213" s="233"/>
      <c r="O213" s="87"/>
      <c r="P213" s="87"/>
      <c r="Q213" s="87"/>
      <c r="R213" s="87"/>
      <c r="S213" s="87"/>
      <c r="T213" s="88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T213" s="20" t="s">
        <v>218</v>
      </c>
      <c r="AU213" s="20" t="s">
        <v>81</v>
      </c>
    </row>
    <row r="214" s="13" customFormat="1">
      <c r="A214" s="13"/>
      <c r="B214" s="234"/>
      <c r="C214" s="235"/>
      <c r="D214" s="236" t="s">
        <v>220</v>
      </c>
      <c r="E214" s="237" t="s">
        <v>19</v>
      </c>
      <c r="F214" s="238" t="s">
        <v>221</v>
      </c>
      <c r="G214" s="235"/>
      <c r="H214" s="237" t="s">
        <v>19</v>
      </c>
      <c r="I214" s="239"/>
      <c r="J214" s="235"/>
      <c r="K214" s="235"/>
      <c r="L214" s="240"/>
      <c r="M214" s="241"/>
      <c r="N214" s="242"/>
      <c r="O214" s="242"/>
      <c r="P214" s="242"/>
      <c r="Q214" s="242"/>
      <c r="R214" s="242"/>
      <c r="S214" s="242"/>
      <c r="T214" s="24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4" t="s">
        <v>220</v>
      </c>
      <c r="AU214" s="244" t="s">
        <v>81</v>
      </c>
      <c r="AV214" s="13" t="s">
        <v>79</v>
      </c>
      <c r="AW214" s="13" t="s">
        <v>32</v>
      </c>
      <c r="AX214" s="13" t="s">
        <v>71</v>
      </c>
      <c r="AY214" s="244" t="s">
        <v>209</v>
      </c>
    </row>
    <row r="215" s="13" customFormat="1">
      <c r="A215" s="13"/>
      <c r="B215" s="234"/>
      <c r="C215" s="235"/>
      <c r="D215" s="236" t="s">
        <v>220</v>
      </c>
      <c r="E215" s="237" t="s">
        <v>19</v>
      </c>
      <c r="F215" s="238" t="s">
        <v>3358</v>
      </c>
      <c r="G215" s="235"/>
      <c r="H215" s="237" t="s">
        <v>19</v>
      </c>
      <c r="I215" s="239"/>
      <c r="J215" s="235"/>
      <c r="K215" s="235"/>
      <c r="L215" s="240"/>
      <c r="M215" s="241"/>
      <c r="N215" s="242"/>
      <c r="O215" s="242"/>
      <c r="P215" s="242"/>
      <c r="Q215" s="242"/>
      <c r="R215" s="242"/>
      <c r="S215" s="242"/>
      <c r="T215" s="24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4" t="s">
        <v>220</v>
      </c>
      <c r="AU215" s="244" t="s">
        <v>81</v>
      </c>
      <c r="AV215" s="13" t="s">
        <v>79</v>
      </c>
      <c r="AW215" s="13" t="s">
        <v>32</v>
      </c>
      <c r="AX215" s="13" t="s">
        <v>71</v>
      </c>
      <c r="AY215" s="244" t="s">
        <v>209</v>
      </c>
    </row>
    <row r="216" s="14" customFormat="1">
      <c r="A216" s="14"/>
      <c r="B216" s="245"/>
      <c r="C216" s="246"/>
      <c r="D216" s="236" t="s">
        <v>220</v>
      </c>
      <c r="E216" s="247" t="s">
        <v>19</v>
      </c>
      <c r="F216" s="248" t="s">
        <v>5723</v>
      </c>
      <c r="G216" s="246"/>
      <c r="H216" s="249">
        <v>225</v>
      </c>
      <c r="I216" s="250"/>
      <c r="J216" s="246"/>
      <c r="K216" s="246"/>
      <c r="L216" s="251"/>
      <c r="M216" s="252"/>
      <c r="N216" s="253"/>
      <c r="O216" s="253"/>
      <c r="P216" s="253"/>
      <c r="Q216" s="253"/>
      <c r="R216" s="253"/>
      <c r="S216" s="253"/>
      <c r="T216" s="25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5" t="s">
        <v>220</v>
      </c>
      <c r="AU216" s="255" t="s">
        <v>81</v>
      </c>
      <c r="AV216" s="14" t="s">
        <v>81</v>
      </c>
      <c r="AW216" s="14" t="s">
        <v>32</v>
      </c>
      <c r="AX216" s="14" t="s">
        <v>71</v>
      </c>
      <c r="AY216" s="255" t="s">
        <v>209</v>
      </c>
    </row>
    <row r="217" s="16" customFormat="1">
      <c r="A217" s="16"/>
      <c r="B217" s="267"/>
      <c r="C217" s="268"/>
      <c r="D217" s="236" t="s">
        <v>220</v>
      </c>
      <c r="E217" s="269" t="s">
        <v>19</v>
      </c>
      <c r="F217" s="270" t="s">
        <v>370</v>
      </c>
      <c r="G217" s="268"/>
      <c r="H217" s="271">
        <v>225</v>
      </c>
      <c r="I217" s="272"/>
      <c r="J217" s="268"/>
      <c r="K217" s="268"/>
      <c r="L217" s="273"/>
      <c r="M217" s="274"/>
      <c r="N217" s="275"/>
      <c r="O217" s="275"/>
      <c r="P217" s="275"/>
      <c r="Q217" s="275"/>
      <c r="R217" s="275"/>
      <c r="S217" s="275"/>
      <c r="T217" s="27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T217" s="277" t="s">
        <v>220</v>
      </c>
      <c r="AU217" s="277" t="s">
        <v>81</v>
      </c>
      <c r="AV217" s="16" t="s">
        <v>146</v>
      </c>
      <c r="AW217" s="16" t="s">
        <v>32</v>
      </c>
      <c r="AX217" s="16" t="s">
        <v>71</v>
      </c>
      <c r="AY217" s="277" t="s">
        <v>209</v>
      </c>
    </row>
    <row r="218" s="14" customFormat="1">
      <c r="A218" s="14"/>
      <c r="B218" s="245"/>
      <c r="C218" s="246"/>
      <c r="D218" s="236" t="s">
        <v>220</v>
      </c>
      <c r="E218" s="247" t="s">
        <v>19</v>
      </c>
      <c r="F218" s="248" t="s">
        <v>5724</v>
      </c>
      <c r="G218" s="246"/>
      <c r="H218" s="249">
        <v>2.25</v>
      </c>
      <c r="I218" s="250"/>
      <c r="J218" s="246"/>
      <c r="K218" s="246"/>
      <c r="L218" s="251"/>
      <c r="M218" s="252"/>
      <c r="N218" s="253"/>
      <c r="O218" s="253"/>
      <c r="P218" s="253"/>
      <c r="Q218" s="253"/>
      <c r="R218" s="253"/>
      <c r="S218" s="253"/>
      <c r="T218" s="25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5" t="s">
        <v>220</v>
      </c>
      <c r="AU218" s="255" t="s">
        <v>81</v>
      </c>
      <c r="AV218" s="14" t="s">
        <v>81</v>
      </c>
      <c r="AW218" s="14" t="s">
        <v>32</v>
      </c>
      <c r="AX218" s="14" t="s">
        <v>79</v>
      </c>
      <c r="AY218" s="255" t="s">
        <v>209</v>
      </c>
    </row>
    <row r="219" s="2" customFormat="1" ht="16.5" customHeight="1">
      <c r="A219" s="41"/>
      <c r="B219" s="42"/>
      <c r="C219" s="216" t="s">
        <v>405</v>
      </c>
      <c r="D219" s="216" t="s">
        <v>211</v>
      </c>
      <c r="E219" s="217" t="s">
        <v>3374</v>
      </c>
      <c r="F219" s="218" t="s">
        <v>3375</v>
      </c>
      <c r="G219" s="219" t="s">
        <v>258</v>
      </c>
      <c r="H219" s="220">
        <v>25</v>
      </c>
      <c r="I219" s="221"/>
      <c r="J219" s="222">
        <f>ROUND(I219*H219,2)</f>
        <v>0</v>
      </c>
      <c r="K219" s="218" t="s">
        <v>19</v>
      </c>
      <c r="L219" s="47"/>
      <c r="M219" s="223" t="s">
        <v>19</v>
      </c>
      <c r="N219" s="224" t="s">
        <v>42</v>
      </c>
      <c r="O219" s="87"/>
      <c r="P219" s="225">
        <f>O219*H219</f>
        <v>0</v>
      </c>
      <c r="Q219" s="225">
        <v>0</v>
      </c>
      <c r="R219" s="225">
        <f>Q219*H219</f>
        <v>0</v>
      </c>
      <c r="S219" s="225">
        <v>0</v>
      </c>
      <c r="T219" s="226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27" t="s">
        <v>216</v>
      </c>
      <c r="AT219" s="227" t="s">
        <v>211</v>
      </c>
      <c r="AU219" s="227" t="s">
        <v>81</v>
      </c>
      <c r="AY219" s="20" t="s">
        <v>209</v>
      </c>
      <c r="BE219" s="228">
        <f>IF(N219="základní",J219,0)</f>
        <v>0</v>
      </c>
      <c r="BF219" s="228">
        <f>IF(N219="snížená",J219,0)</f>
        <v>0</v>
      </c>
      <c r="BG219" s="228">
        <f>IF(N219="zákl. přenesená",J219,0)</f>
        <v>0</v>
      </c>
      <c r="BH219" s="228">
        <f>IF(N219="sníž. přenesená",J219,0)</f>
        <v>0</v>
      </c>
      <c r="BI219" s="228">
        <f>IF(N219="nulová",J219,0)</f>
        <v>0</v>
      </c>
      <c r="BJ219" s="20" t="s">
        <v>79</v>
      </c>
      <c r="BK219" s="228">
        <f>ROUND(I219*H219,2)</f>
        <v>0</v>
      </c>
      <c r="BL219" s="20" t="s">
        <v>216</v>
      </c>
      <c r="BM219" s="227" t="s">
        <v>5725</v>
      </c>
    </row>
    <row r="220" s="13" customFormat="1">
      <c r="A220" s="13"/>
      <c r="B220" s="234"/>
      <c r="C220" s="235"/>
      <c r="D220" s="236" t="s">
        <v>220</v>
      </c>
      <c r="E220" s="237" t="s">
        <v>19</v>
      </c>
      <c r="F220" s="238" t="s">
        <v>221</v>
      </c>
      <c r="G220" s="235"/>
      <c r="H220" s="237" t="s">
        <v>19</v>
      </c>
      <c r="I220" s="239"/>
      <c r="J220" s="235"/>
      <c r="K220" s="235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220</v>
      </c>
      <c r="AU220" s="244" t="s">
        <v>81</v>
      </c>
      <c r="AV220" s="13" t="s">
        <v>79</v>
      </c>
      <c r="AW220" s="13" t="s">
        <v>32</v>
      </c>
      <c r="AX220" s="13" t="s">
        <v>71</v>
      </c>
      <c r="AY220" s="244" t="s">
        <v>209</v>
      </c>
    </row>
    <row r="221" s="13" customFormat="1">
      <c r="A221" s="13"/>
      <c r="B221" s="234"/>
      <c r="C221" s="235"/>
      <c r="D221" s="236" t="s">
        <v>220</v>
      </c>
      <c r="E221" s="237" t="s">
        <v>19</v>
      </c>
      <c r="F221" s="238" t="s">
        <v>3377</v>
      </c>
      <c r="G221" s="235"/>
      <c r="H221" s="237" t="s">
        <v>19</v>
      </c>
      <c r="I221" s="239"/>
      <c r="J221" s="235"/>
      <c r="K221" s="235"/>
      <c r="L221" s="240"/>
      <c r="M221" s="241"/>
      <c r="N221" s="242"/>
      <c r="O221" s="242"/>
      <c r="P221" s="242"/>
      <c r="Q221" s="242"/>
      <c r="R221" s="242"/>
      <c r="S221" s="242"/>
      <c r="T221" s="24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4" t="s">
        <v>220</v>
      </c>
      <c r="AU221" s="244" t="s">
        <v>81</v>
      </c>
      <c r="AV221" s="13" t="s">
        <v>79</v>
      </c>
      <c r="AW221" s="13" t="s">
        <v>32</v>
      </c>
      <c r="AX221" s="13" t="s">
        <v>71</v>
      </c>
      <c r="AY221" s="244" t="s">
        <v>209</v>
      </c>
    </row>
    <row r="222" s="14" customFormat="1">
      <c r="A222" s="14"/>
      <c r="B222" s="245"/>
      <c r="C222" s="246"/>
      <c r="D222" s="236" t="s">
        <v>220</v>
      </c>
      <c r="E222" s="247" t="s">
        <v>19</v>
      </c>
      <c r="F222" s="248" t="s">
        <v>5648</v>
      </c>
      <c r="G222" s="246"/>
      <c r="H222" s="249">
        <v>25</v>
      </c>
      <c r="I222" s="250"/>
      <c r="J222" s="246"/>
      <c r="K222" s="246"/>
      <c r="L222" s="251"/>
      <c r="M222" s="252"/>
      <c r="N222" s="253"/>
      <c r="O222" s="253"/>
      <c r="P222" s="253"/>
      <c r="Q222" s="253"/>
      <c r="R222" s="253"/>
      <c r="S222" s="253"/>
      <c r="T222" s="25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5" t="s">
        <v>220</v>
      </c>
      <c r="AU222" s="255" t="s">
        <v>81</v>
      </c>
      <c r="AV222" s="14" t="s">
        <v>81</v>
      </c>
      <c r="AW222" s="14" t="s">
        <v>32</v>
      </c>
      <c r="AX222" s="14" t="s">
        <v>71</v>
      </c>
      <c r="AY222" s="255" t="s">
        <v>209</v>
      </c>
    </row>
    <row r="223" s="15" customFormat="1">
      <c r="A223" s="15"/>
      <c r="B223" s="256"/>
      <c r="C223" s="257"/>
      <c r="D223" s="236" t="s">
        <v>220</v>
      </c>
      <c r="E223" s="258" t="s">
        <v>19</v>
      </c>
      <c r="F223" s="259" t="s">
        <v>271</v>
      </c>
      <c r="G223" s="257"/>
      <c r="H223" s="260">
        <v>25</v>
      </c>
      <c r="I223" s="261"/>
      <c r="J223" s="257"/>
      <c r="K223" s="257"/>
      <c r="L223" s="262"/>
      <c r="M223" s="263"/>
      <c r="N223" s="264"/>
      <c r="O223" s="264"/>
      <c r="P223" s="264"/>
      <c r="Q223" s="264"/>
      <c r="R223" s="264"/>
      <c r="S223" s="264"/>
      <c r="T223" s="26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66" t="s">
        <v>220</v>
      </c>
      <c r="AU223" s="266" t="s">
        <v>81</v>
      </c>
      <c r="AV223" s="15" t="s">
        <v>216</v>
      </c>
      <c r="AW223" s="15" t="s">
        <v>32</v>
      </c>
      <c r="AX223" s="15" t="s">
        <v>79</v>
      </c>
      <c r="AY223" s="266" t="s">
        <v>209</v>
      </c>
    </row>
    <row r="224" s="12" customFormat="1" ht="22.8" customHeight="1">
      <c r="A224" s="12"/>
      <c r="B224" s="200"/>
      <c r="C224" s="201"/>
      <c r="D224" s="202" t="s">
        <v>70</v>
      </c>
      <c r="E224" s="214" t="s">
        <v>81</v>
      </c>
      <c r="F224" s="214" t="s">
        <v>733</v>
      </c>
      <c r="G224" s="201"/>
      <c r="H224" s="201"/>
      <c r="I224" s="204"/>
      <c r="J224" s="215">
        <f>BK224</f>
        <v>0</v>
      </c>
      <c r="K224" s="201"/>
      <c r="L224" s="206"/>
      <c r="M224" s="207"/>
      <c r="N224" s="208"/>
      <c r="O224" s="208"/>
      <c r="P224" s="209">
        <f>SUM(P225:P263)</f>
        <v>0</v>
      </c>
      <c r="Q224" s="208"/>
      <c r="R224" s="209">
        <f>SUM(R225:R263)</f>
        <v>10.872254509999999</v>
      </c>
      <c r="S224" s="208"/>
      <c r="T224" s="210">
        <f>SUM(T225:T263)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211" t="s">
        <v>79</v>
      </c>
      <c r="AT224" s="212" t="s">
        <v>70</v>
      </c>
      <c r="AU224" s="212" t="s">
        <v>79</v>
      </c>
      <c r="AY224" s="211" t="s">
        <v>209</v>
      </c>
      <c r="BK224" s="213">
        <f>SUM(BK225:BK263)</f>
        <v>0</v>
      </c>
    </row>
    <row r="225" s="2" customFormat="1" ht="24.15" customHeight="1">
      <c r="A225" s="41"/>
      <c r="B225" s="42"/>
      <c r="C225" s="216" t="s">
        <v>411</v>
      </c>
      <c r="D225" s="216" t="s">
        <v>211</v>
      </c>
      <c r="E225" s="217" t="s">
        <v>3382</v>
      </c>
      <c r="F225" s="218" t="s">
        <v>3383</v>
      </c>
      <c r="G225" s="219" t="s">
        <v>258</v>
      </c>
      <c r="H225" s="220">
        <v>32</v>
      </c>
      <c r="I225" s="221"/>
      <c r="J225" s="222">
        <f>ROUND(I225*H225,2)</f>
        <v>0</v>
      </c>
      <c r="K225" s="218" t="s">
        <v>215</v>
      </c>
      <c r="L225" s="47"/>
      <c r="M225" s="223" t="s">
        <v>19</v>
      </c>
      <c r="N225" s="224" t="s">
        <v>42</v>
      </c>
      <c r="O225" s="87"/>
      <c r="P225" s="225">
        <f>O225*H225</f>
        <v>0</v>
      </c>
      <c r="Q225" s="225">
        <v>0.00017000000000000001</v>
      </c>
      <c r="R225" s="225">
        <f>Q225*H225</f>
        <v>0.0054400000000000004</v>
      </c>
      <c r="S225" s="225">
        <v>0</v>
      </c>
      <c r="T225" s="226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7" t="s">
        <v>216</v>
      </c>
      <c r="AT225" s="227" t="s">
        <v>211</v>
      </c>
      <c r="AU225" s="227" t="s">
        <v>81</v>
      </c>
      <c r="AY225" s="20" t="s">
        <v>209</v>
      </c>
      <c r="BE225" s="228">
        <f>IF(N225="základní",J225,0)</f>
        <v>0</v>
      </c>
      <c r="BF225" s="228">
        <f>IF(N225="snížená",J225,0)</f>
        <v>0</v>
      </c>
      <c r="BG225" s="228">
        <f>IF(N225="zákl. přenesená",J225,0)</f>
        <v>0</v>
      </c>
      <c r="BH225" s="228">
        <f>IF(N225="sníž. přenesená",J225,0)</f>
        <v>0</v>
      </c>
      <c r="BI225" s="228">
        <f>IF(N225="nulová",J225,0)</f>
        <v>0</v>
      </c>
      <c r="BJ225" s="20" t="s">
        <v>79</v>
      </c>
      <c r="BK225" s="228">
        <f>ROUND(I225*H225,2)</f>
        <v>0</v>
      </c>
      <c r="BL225" s="20" t="s">
        <v>216</v>
      </c>
      <c r="BM225" s="227" t="s">
        <v>5726</v>
      </c>
    </row>
    <row r="226" s="2" customFormat="1">
      <c r="A226" s="41"/>
      <c r="B226" s="42"/>
      <c r="C226" s="43"/>
      <c r="D226" s="229" t="s">
        <v>218</v>
      </c>
      <c r="E226" s="43"/>
      <c r="F226" s="230" t="s">
        <v>3385</v>
      </c>
      <c r="G226" s="43"/>
      <c r="H226" s="43"/>
      <c r="I226" s="231"/>
      <c r="J226" s="43"/>
      <c r="K226" s="43"/>
      <c r="L226" s="47"/>
      <c r="M226" s="232"/>
      <c r="N226" s="233"/>
      <c r="O226" s="87"/>
      <c r="P226" s="87"/>
      <c r="Q226" s="87"/>
      <c r="R226" s="87"/>
      <c r="S226" s="87"/>
      <c r="T226" s="88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0" t="s">
        <v>218</v>
      </c>
      <c r="AU226" s="20" t="s">
        <v>81</v>
      </c>
    </row>
    <row r="227" s="13" customFormat="1">
      <c r="A227" s="13"/>
      <c r="B227" s="234"/>
      <c r="C227" s="235"/>
      <c r="D227" s="236" t="s">
        <v>220</v>
      </c>
      <c r="E227" s="237" t="s">
        <v>19</v>
      </c>
      <c r="F227" s="238" t="s">
        <v>3387</v>
      </c>
      <c r="G227" s="235"/>
      <c r="H227" s="237" t="s">
        <v>19</v>
      </c>
      <c r="I227" s="239"/>
      <c r="J227" s="235"/>
      <c r="K227" s="235"/>
      <c r="L227" s="240"/>
      <c r="M227" s="241"/>
      <c r="N227" s="242"/>
      <c r="O227" s="242"/>
      <c r="P227" s="242"/>
      <c r="Q227" s="242"/>
      <c r="R227" s="242"/>
      <c r="S227" s="242"/>
      <c r="T227" s="24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4" t="s">
        <v>220</v>
      </c>
      <c r="AU227" s="244" t="s">
        <v>81</v>
      </c>
      <c r="AV227" s="13" t="s">
        <v>79</v>
      </c>
      <c r="AW227" s="13" t="s">
        <v>32</v>
      </c>
      <c r="AX227" s="13" t="s">
        <v>71</v>
      </c>
      <c r="AY227" s="244" t="s">
        <v>209</v>
      </c>
    </row>
    <row r="228" s="14" customFormat="1">
      <c r="A228" s="14"/>
      <c r="B228" s="245"/>
      <c r="C228" s="246"/>
      <c r="D228" s="236" t="s">
        <v>220</v>
      </c>
      <c r="E228" s="247" t="s">
        <v>19</v>
      </c>
      <c r="F228" s="248" t="s">
        <v>5727</v>
      </c>
      <c r="G228" s="246"/>
      <c r="H228" s="249">
        <v>32</v>
      </c>
      <c r="I228" s="250"/>
      <c r="J228" s="246"/>
      <c r="K228" s="246"/>
      <c r="L228" s="251"/>
      <c r="M228" s="252"/>
      <c r="N228" s="253"/>
      <c r="O228" s="253"/>
      <c r="P228" s="253"/>
      <c r="Q228" s="253"/>
      <c r="R228" s="253"/>
      <c r="S228" s="253"/>
      <c r="T228" s="25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5" t="s">
        <v>220</v>
      </c>
      <c r="AU228" s="255" t="s">
        <v>81</v>
      </c>
      <c r="AV228" s="14" t="s">
        <v>81</v>
      </c>
      <c r="AW228" s="14" t="s">
        <v>32</v>
      </c>
      <c r="AX228" s="14" t="s">
        <v>79</v>
      </c>
      <c r="AY228" s="255" t="s">
        <v>209</v>
      </c>
    </row>
    <row r="229" s="2" customFormat="1" ht="16.5" customHeight="1">
      <c r="A229" s="41"/>
      <c r="B229" s="42"/>
      <c r="C229" s="278" t="s">
        <v>417</v>
      </c>
      <c r="D229" s="278" t="s">
        <v>681</v>
      </c>
      <c r="E229" s="279" t="s">
        <v>3389</v>
      </c>
      <c r="F229" s="280" t="s">
        <v>3390</v>
      </c>
      <c r="G229" s="281" t="s">
        <v>258</v>
      </c>
      <c r="H229" s="282">
        <v>38.399999999999999</v>
      </c>
      <c r="I229" s="283"/>
      <c r="J229" s="284">
        <f>ROUND(I229*H229,2)</f>
        <v>0</v>
      </c>
      <c r="K229" s="280" t="s">
        <v>215</v>
      </c>
      <c r="L229" s="285"/>
      <c r="M229" s="286" t="s">
        <v>19</v>
      </c>
      <c r="N229" s="287" t="s">
        <v>42</v>
      </c>
      <c r="O229" s="87"/>
      <c r="P229" s="225">
        <f>O229*H229</f>
        <v>0</v>
      </c>
      <c r="Q229" s="225">
        <v>0.00050000000000000001</v>
      </c>
      <c r="R229" s="225">
        <f>Q229*H229</f>
        <v>0.019199999999999998</v>
      </c>
      <c r="S229" s="225">
        <v>0</v>
      </c>
      <c r="T229" s="226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227" t="s">
        <v>250</v>
      </c>
      <c r="AT229" s="227" t="s">
        <v>681</v>
      </c>
      <c r="AU229" s="227" t="s">
        <v>81</v>
      </c>
      <c r="AY229" s="20" t="s">
        <v>209</v>
      </c>
      <c r="BE229" s="228">
        <f>IF(N229="základní",J229,0)</f>
        <v>0</v>
      </c>
      <c r="BF229" s="228">
        <f>IF(N229="snížená",J229,0)</f>
        <v>0</v>
      </c>
      <c r="BG229" s="228">
        <f>IF(N229="zákl. přenesená",J229,0)</f>
        <v>0</v>
      </c>
      <c r="BH229" s="228">
        <f>IF(N229="sníž. přenesená",J229,0)</f>
        <v>0</v>
      </c>
      <c r="BI229" s="228">
        <f>IF(N229="nulová",J229,0)</f>
        <v>0</v>
      </c>
      <c r="BJ229" s="20" t="s">
        <v>79</v>
      </c>
      <c r="BK229" s="228">
        <f>ROUND(I229*H229,2)</f>
        <v>0</v>
      </c>
      <c r="BL229" s="20" t="s">
        <v>216</v>
      </c>
      <c r="BM229" s="227" t="s">
        <v>5728</v>
      </c>
    </row>
    <row r="230" s="14" customFormat="1">
      <c r="A230" s="14"/>
      <c r="B230" s="245"/>
      <c r="C230" s="246"/>
      <c r="D230" s="236" t="s">
        <v>220</v>
      </c>
      <c r="E230" s="246"/>
      <c r="F230" s="248" t="s">
        <v>5729</v>
      </c>
      <c r="G230" s="246"/>
      <c r="H230" s="249">
        <v>38.399999999999999</v>
      </c>
      <c r="I230" s="250"/>
      <c r="J230" s="246"/>
      <c r="K230" s="246"/>
      <c r="L230" s="251"/>
      <c r="M230" s="252"/>
      <c r="N230" s="253"/>
      <c r="O230" s="253"/>
      <c r="P230" s="253"/>
      <c r="Q230" s="253"/>
      <c r="R230" s="253"/>
      <c r="S230" s="253"/>
      <c r="T230" s="25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5" t="s">
        <v>220</v>
      </c>
      <c r="AU230" s="255" t="s">
        <v>81</v>
      </c>
      <c r="AV230" s="14" t="s">
        <v>81</v>
      </c>
      <c r="AW230" s="14" t="s">
        <v>4</v>
      </c>
      <c r="AX230" s="14" t="s">
        <v>79</v>
      </c>
      <c r="AY230" s="255" t="s">
        <v>209</v>
      </c>
    </row>
    <row r="231" s="2" customFormat="1" ht="33" customHeight="1">
      <c r="A231" s="41"/>
      <c r="B231" s="42"/>
      <c r="C231" s="216" t="s">
        <v>427</v>
      </c>
      <c r="D231" s="216" t="s">
        <v>211</v>
      </c>
      <c r="E231" s="217" t="s">
        <v>5730</v>
      </c>
      <c r="F231" s="218" t="s">
        <v>5731</v>
      </c>
      <c r="G231" s="219" t="s">
        <v>299</v>
      </c>
      <c r="H231" s="220">
        <v>16</v>
      </c>
      <c r="I231" s="221"/>
      <c r="J231" s="222">
        <f>ROUND(I231*H231,2)</f>
        <v>0</v>
      </c>
      <c r="K231" s="218" t="s">
        <v>215</v>
      </c>
      <c r="L231" s="47"/>
      <c r="M231" s="223" t="s">
        <v>19</v>
      </c>
      <c r="N231" s="224" t="s">
        <v>42</v>
      </c>
      <c r="O231" s="87"/>
      <c r="P231" s="225">
        <f>O231*H231</f>
        <v>0</v>
      </c>
      <c r="Q231" s="225">
        <v>0.20477000000000001</v>
      </c>
      <c r="R231" s="225">
        <f>Q231*H231</f>
        <v>3.2763200000000001</v>
      </c>
      <c r="S231" s="225">
        <v>0</v>
      </c>
      <c r="T231" s="226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227" t="s">
        <v>216</v>
      </c>
      <c r="AT231" s="227" t="s">
        <v>211</v>
      </c>
      <c r="AU231" s="227" t="s">
        <v>81</v>
      </c>
      <c r="AY231" s="20" t="s">
        <v>209</v>
      </c>
      <c r="BE231" s="228">
        <f>IF(N231="základní",J231,0)</f>
        <v>0</v>
      </c>
      <c r="BF231" s="228">
        <f>IF(N231="snížená",J231,0)</f>
        <v>0</v>
      </c>
      <c r="BG231" s="228">
        <f>IF(N231="zákl. přenesená",J231,0)</f>
        <v>0</v>
      </c>
      <c r="BH231" s="228">
        <f>IF(N231="sníž. přenesená",J231,0)</f>
        <v>0</v>
      </c>
      <c r="BI231" s="228">
        <f>IF(N231="nulová",J231,0)</f>
        <v>0</v>
      </c>
      <c r="BJ231" s="20" t="s">
        <v>79</v>
      </c>
      <c r="BK231" s="228">
        <f>ROUND(I231*H231,2)</f>
        <v>0</v>
      </c>
      <c r="BL231" s="20" t="s">
        <v>216</v>
      </c>
      <c r="BM231" s="227" t="s">
        <v>5732</v>
      </c>
    </row>
    <row r="232" s="2" customFormat="1">
      <c r="A232" s="41"/>
      <c r="B232" s="42"/>
      <c r="C232" s="43"/>
      <c r="D232" s="229" t="s">
        <v>218</v>
      </c>
      <c r="E232" s="43"/>
      <c r="F232" s="230" t="s">
        <v>5733</v>
      </c>
      <c r="G232" s="43"/>
      <c r="H232" s="43"/>
      <c r="I232" s="231"/>
      <c r="J232" s="43"/>
      <c r="K232" s="43"/>
      <c r="L232" s="47"/>
      <c r="M232" s="232"/>
      <c r="N232" s="233"/>
      <c r="O232" s="87"/>
      <c r="P232" s="87"/>
      <c r="Q232" s="87"/>
      <c r="R232" s="87"/>
      <c r="S232" s="87"/>
      <c r="T232" s="88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T232" s="20" t="s">
        <v>218</v>
      </c>
      <c r="AU232" s="20" t="s">
        <v>81</v>
      </c>
    </row>
    <row r="233" s="13" customFormat="1">
      <c r="A233" s="13"/>
      <c r="B233" s="234"/>
      <c r="C233" s="235"/>
      <c r="D233" s="236" t="s">
        <v>220</v>
      </c>
      <c r="E233" s="237" t="s">
        <v>19</v>
      </c>
      <c r="F233" s="238" t="s">
        <v>5734</v>
      </c>
      <c r="G233" s="235"/>
      <c r="H233" s="237" t="s">
        <v>19</v>
      </c>
      <c r="I233" s="239"/>
      <c r="J233" s="235"/>
      <c r="K233" s="235"/>
      <c r="L233" s="240"/>
      <c r="M233" s="241"/>
      <c r="N233" s="242"/>
      <c r="O233" s="242"/>
      <c r="P233" s="242"/>
      <c r="Q233" s="242"/>
      <c r="R233" s="242"/>
      <c r="S233" s="242"/>
      <c r="T233" s="24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4" t="s">
        <v>220</v>
      </c>
      <c r="AU233" s="244" t="s">
        <v>81</v>
      </c>
      <c r="AV233" s="13" t="s">
        <v>79</v>
      </c>
      <c r="AW233" s="13" t="s">
        <v>32</v>
      </c>
      <c r="AX233" s="13" t="s">
        <v>71</v>
      </c>
      <c r="AY233" s="244" t="s">
        <v>209</v>
      </c>
    </row>
    <row r="234" s="14" customFormat="1">
      <c r="A234" s="14"/>
      <c r="B234" s="245"/>
      <c r="C234" s="246"/>
      <c r="D234" s="236" t="s">
        <v>220</v>
      </c>
      <c r="E234" s="247" t="s">
        <v>19</v>
      </c>
      <c r="F234" s="248" t="s">
        <v>2241</v>
      </c>
      <c r="G234" s="246"/>
      <c r="H234" s="249">
        <v>16</v>
      </c>
      <c r="I234" s="250"/>
      <c r="J234" s="246"/>
      <c r="K234" s="246"/>
      <c r="L234" s="251"/>
      <c r="M234" s="252"/>
      <c r="N234" s="253"/>
      <c r="O234" s="253"/>
      <c r="P234" s="253"/>
      <c r="Q234" s="253"/>
      <c r="R234" s="253"/>
      <c r="S234" s="253"/>
      <c r="T234" s="25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5" t="s">
        <v>220</v>
      </c>
      <c r="AU234" s="255" t="s">
        <v>81</v>
      </c>
      <c r="AV234" s="14" t="s">
        <v>81</v>
      </c>
      <c r="AW234" s="14" t="s">
        <v>32</v>
      </c>
      <c r="AX234" s="14" t="s">
        <v>79</v>
      </c>
      <c r="AY234" s="255" t="s">
        <v>209</v>
      </c>
    </row>
    <row r="235" s="2" customFormat="1" ht="16.5" customHeight="1">
      <c r="A235" s="41"/>
      <c r="B235" s="42"/>
      <c r="C235" s="216" t="s">
        <v>435</v>
      </c>
      <c r="D235" s="216" t="s">
        <v>211</v>
      </c>
      <c r="E235" s="217" t="s">
        <v>3421</v>
      </c>
      <c r="F235" s="218" t="s">
        <v>3422</v>
      </c>
      <c r="G235" s="219" t="s">
        <v>362</v>
      </c>
      <c r="H235" s="220">
        <v>1.861</v>
      </c>
      <c r="I235" s="221"/>
      <c r="J235" s="222">
        <f>ROUND(I235*H235,2)</f>
        <v>0</v>
      </c>
      <c r="K235" s="218" t="s">
        <v>215</v>
      </c>
      <c r="L235" s="47"/>
      <c r="M235" s="223" t="s">
        <v>19</v>
      </c>
      <c r="N235" s="224" t="s">
        <v>42</v>
      </c>
      <c r="O235" s="87"/>
      <c r="P235" s="225">
        <f>O235*H235</f>
        <v>0</v>
      </c>
      <c r="Q235" s="225">
        <v>2.1600000000000001</v>
      </c>
      <c r="R235" s="225">
        <f>Q235*H235</f>
        <v>4.0197600000000007</v>
      </c>
      <c r="S235" s="225">
        <v>0</v>
      </c>
      <c r="T235" s="226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227" t="s">
        <v>216</v>
      </c>
      <c r="AT235" s="227" t="s">
        <v>211</v>
      </c>
      <c r="AU235" s="227" t="s">
        <v>81</v>
      </c>
      <c r="AY235" s="20" t="s">
        <v>209</v>
      </c>
      <c r="BE235" s="228">
        <f>IF(N235="základní",J235,0)</f>
        <v>0</v>
      </c>
      <c r="BF235" s="228">
        <f>IF(N235="snížená",J235,0)</f>
        <v>0</v>
      </c>
      <c r="BG235" s="228">
        <f>IF(N235="zákl. přenesená",J235,0)</f>
        <v>0</v>
      </c>
      <c r="BH235" s="228">
        <f>IF(N235="sníž. přenesená",J235,0)</f>
        <v>0</v>
      </c>
      <c r="BI235" s="228">
        <f>IF(N235="nulová",J235,0)</f>
        <v>0</v>
      </c>
      <c r="BJ235" s="20" t="s">
        <v>79</v>
      </c>
      <c r="BK235" s="228">
        <f>ROUND(I235*H235,2)</f>
        <v>0</v>
      </c>
      <c r="BL235" s="20" t="s">
        <v>216</v>
      </c>
      <c r="BM235" s="227" t="s">
        <v>5735</v>
      </c>
    </row>
    <row r="236" s="2" customFormat="1">
      <c r="A236" s="41"/>
      <c r="B236" s="42"/>
      <c r="C236" s="43"/>
      <c r="D236" s="229" t="s">
        <v>218</v>
      </c>
      <c r="E236" s="43"/>
      <c r="F236" s="230" t="s">
        <v>3424</v>
      </c>
      <c r="G236" s="43"/>
      <c r="H236" s="43"/>
      <c r="I236" s="231"/>
      <c r="J236" s="43"/>
      <c r="K236" s="43"/>
      <c r="L236" s="47"/>
      <c r="M236" s="232"/>
      <c r="N236" s="233"/>
      <c r="O236" s="87"/>
      <c r="P236" s="87"/>
      <c r="Q236" s="87"/>
      <c r="R236" s="87"/>
      <c r="S236" s="87"/>
      <c r="T236" s="88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T236" s="20" t="s">
        <v>218</v>
      </c>
      <c r="AU236" s="20" t="s">
        <v>81</v>
      </c>
    </row>
    <row r="237" s="13" customFormat="1">
      <c r="A237" s="13"/>
      <c r="B237" s="234"/>
      <c r="C237" s="235"/>
      <c r="D237" s="236" t="s">
        <v>220</v>
      </c>
      <c r="E237" s="237" t="s">
        <v>19</v>
      </c>
      <c r="F237" s="238" t="s">
        <v>5658</v>
      </c>
      <c r="G237" s="235"/>
      <c r="H237" s="237" t="s">
        <v>19</v>
      </c>
      <c r="I237" s="239"/>
      <c r="J237" s="235"/>
      <c r="K237" s="235"/>
      <c r="L237" s="240"/>
      <c r="M237" s="241"/>
      <c r="N237" s="242"/>
      <c r="O237" s="242"/>
      <c r="P237" s="242"/>
      <c r="Q237" s="242"/>
      <c r="R237" s="242"/>
      <c r="S237" s="242"/>
      <c r="T237" s="24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4" t="s">
        <v>220</v>
      </c>
      <c r="AU237" s="244" t="s">
        <v>81</v>
      </c>
      <c r="AV237" s="13" t="s">
        <v>79</v>
      </c>
      <c r="AW237" s="13" t="s">
        <v>32</v>
      </c>
      <c r="AX237" s="13" t="s">
        <v>71</v>
      </c>
      <c r="AY237" s="244" t="s">
        <v>209</v>
      </c>
    </row>
    <row r="238" s="13" customFormat="1">
      <c r="A238" s="13"/>
      <c r="B238" s="234"/>
      <c r="C238" s="235"/>
      <c r="D238" s="236" t="s">
        <v>220</v>
      </c>
      <c r="E238" s="237" t="s">
        <v>19</v>
      </c>
      <c r="F238" s="238" t="s">
        <v>5736</v>
      </c>
      <c r="G238" s="235"/>
      <c r="H238" s="237" t="s">
        <v>19</v>
      </c>
      <c r="I238" s="239"/>
      <c r="J238" s="235"/>
      <c r="K238" s="235"/>
      <c r="L238" s="240"/>
      <c r="M238" s="241"/>
      <c r="N238" s="242"/>
      <c r="O238" s="242"/>
      <c r="P238" s="242"/>
      <c r="Q238" s="242"/>
      <c r="R238" s="242"/>
      <c r="S238" s="242"/>
      <c r="T238" s="24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4" t="s">
        <v>220</v>
      </c>
      <c r="AU238" s="244" t="s">
        <v>81</v>
      </c>
      <c r="AV238" s="13" t="s">
        <v>79</v>
      </c>
      <c r="AW238" s="13" t="s">
        <v>32</v>
      </c>
      <c r="AX238" s="13" t="s">
        <v>71</v>
      </c>
      <c r="AY238" s="244" t="s">
        <v>209</v>
      </c>
    </row>
    <row r="239" s="13" customFormat="1">
      <c r="A239" s="13"/>
      <c r="B239" s="234"/>
      <c r="C239" s="235"/>
      <c r="D239" s="236" t="s">
        <v>220</v>
      </c>
      <c r="E239" s="237" t="s">
        <v>19</v>
      </c>
      <c r="F239" s="238" t="s">
        <v>5737</v>
      </c>
      <c r="G239" s="235"/>
      <c r="H239" s="237" t="s">
        <v>19</v>
      </c>
      <c r="I239" s="239"/>
      <c r="J239" s="235"/>
      <c r="K239" s="235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220</v>
      </c>
      <c r="AU239" s="244" t="s">
        <v>81</v>
      </c>
      <c r="AV239" s="13" t="s">
        <v>79</v>
      </c>
      <c r="AW239" s="13" t="s">
        <v>32</v>
      </c>
      <c r="AX239" s="13" t="s">
        <v>71</v>
      </c>
      <c r="AY239" s="244" t="s">
        <v>209</v>
      </c>
    </row>
    <row r="240" s="14" customFormat="1">
      <c r="A240" s="14"/>
      <c r="B240" s="245"/>
      <c r="C240" s="246"/>
      <c r="D240" s="236" t="s">
        <v>220</v>
      </c>
      <c r="E240" s="247" t="s">
        <v>19</v>
      </c>
      <c r="F240" s="248" t="s">
        <v>5738</v>
      </c>
      <c r="G240" s="246"/>
      <c r="H240" s="249">
        <v>1.861</v>
      </c>
      <c r="I240" s="250"/>
      <c r="J240" s="246"/>
      <c r="K240" s="246"/>
      <c r="L240" s="251"/>
      <c r="M240" s="252"/>
      <c r="N240" s="253"/>
      <c r="O240" s="253"/>
      <c r="P240" s="253"/>
      <c r="Q240" s="253"/>
      <c r="R240" s="253"/>
      <c r="S240" s="253"/>
      <c r="T240" s="25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5" t="s">
        <v>220</v>
      </c>
      <c r="AU240" s="255" t="s">
        <v>81</v>
      </c>
      <c r="AV240" s="14" t="s">
        <v>81</v>
      </c>
      <c r="AW240" s="14" t="s">
        <v>32</v>
      </c>
      <c r="AX240" s="14" t="s">
        <v>79</v>
      </c>
      <c r="AY240" s="255" t="s">
        <v>209</v>
      </c>
    </row>
    <row r="241" s="2" customFormat="1" ht="21.75" customHeight="1">
      <c r="A241" s="41"/>
      <c r="B241" s="42"/>
      <c r="C241" s="216" t="s">
        <v>441</v>
      </c>
      <c r="D241" s="216" t="s">
        <v>211</v>
      </c>
      <c r="E241" s="217" t="s">
        <v>5739</v>
      </c>
      <c r="F241" s="218" t="s">
        <v>5740</v>
      </c>
      <c r="G241" s="219" t="s">
        <v>362</v>
      </c>
      <c r="H241" s="220">
        <v>0.221</v>
      </c>
      <c r="I241" s="221"/>
      <c r="J241" s="222">
        <f>ROUND(I241*H241,2)</f>
        <v>0</v>
      </c>
      <c r="K241" s="218" t="s">
        <v>215</v>
      </c>
      <c r="L241" s="47"/>
      <c r="M241" s="223" t="s">
        <v>19</v>
      </c>
      <c r="N241" s="224" t="s">
        <v>42</v>
      </c>
      <c r="O241" s="87"/>
      <c r="P241" s="225">
        <f>O241*H241</f>
        <v>0</v>
      </c>
      <c r="Q241" s="225">
        <v>1.98</v>
      </c>
      <c r="R241" s="225">
        <f>Q241*H241</f>
        <v>0.43758000000000002</v>
      </c>
      <c r="S241" s="225">
        <v>0</v>
      </c>
      <c r="T241" s="226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7" t="s">
        <v>216</v>
      </c>
      <c r="AT241" s="227" t="s">
        <v>211</v>
      </c>
      <c r="AU241" s="227" t="s">
        <v>81</v>
      </c>
      <c r="AY241" s="20" t="s">
        <v>209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20" t="s">
        <v>79</v>
      </c>
      <c r="BK241" s="228">
        <f>ROUND(I241*H241,2)</f>
        <v>0</v>
      </c>
      <c r="BL241" s="20" t="s">
        <v>216</v>
      </c>
      <c r="BM241" s="227" t="s">
        <v>5741</v>
      </c>
    </row>
    <row r="242" s="2" customFormat="1">
      <c r="A242" s="41"/>
      <c r="B242" s="42"/>
      <c r="C242" s="43"/>
      <c r="D242" s="229" t="s">
        <v>218</v>
      </c>
      <c r="E242" s="43"/>
      <c r="F242" s="230" t="s">
        <v>5742</v>
      </c>
      <c r="G242" s="43"/>
      <c r="H242" s="43"/>
      <c r="I242" s="231"/>
      <c r="J242" s="43"/>
      <c r="K242" s="43"/>
      <c r="L242" s="47"/>
      <c r="M242" s="232"/>
      <c r="N242" s="233"/>
      <c r="O242" s="87"/>
      <c r="P242" s="87"/>
      <c r="Q242" s="87"/>
      <c r="R242" s="87"/>
      <c r="S242" s="87"/>
      <c r="T242" s="88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0" t="s">
        <v>218</v>
      </c>
      <c r="AU242" s="20" t="s">
        <v>81</v>
      </c>
    </row>
    <row r="243" s="13" customFormat="1">
      <c r="A243" s="13"/>
      <c r="B243" s="234"/>
      <c r="C243" s="235"/>
      <c r="D243" s="236" t="s">
        <v>220</v>
      </c>
      <c r="E243" s="237" t="s">
        <v>19</v>
      </c>
      <c r="F243" s="238" t="s">
        <v>5658</v>
      </c>
      <c r="G243" s="235"/>
      <c r="H243" s="237" t="s">
        <v>19</v>
      </c>
      <c r="I243" s="239"/>
      <c r="J243" s="235"/>
      <c r="K243" s="235"/>
      <c r="L243" s="240"/>
      <c r="M243" s="241"/>
      <c r="N243" s="242"/>
      <c r="O243" s="242"/>
      <c r="P243" s="242"/>
      <c r="Q243" s="242"/>
      <c r="R243" s="242"/>
      <c r="S243" s="242"/>
      <c r="T243" s="24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4" t="s">
        <v>220</v>
      </c>
      <c r="AU243" s="244" t="s">
        <v>81</v>
      </c>
      <c r="AV243" s="13" t="s">
        <v>79</v>
      </c>
      <c r="AW243" s="13" t="s">
        <v>32</v>
      </c>
      <c r="AX243" s="13" t="s">
        <v>71</v>
      </c>
      <c r="AY243" s="244" t="s">
        <v>209</v>
      </c>
    </row>
    <row r="244" s="13" customFormat="1">
      <c r="A244" s="13"/>
      <c r="B244" s="234"/>
      <c r="C244" s="235"/>
      <c r="D244" s="236" t="s">
        <v>220</v>
      </c>
      <c r="E244" s="237" t="s">
        <v>19</v>
      </c>
      <c r="F244" s="238" t="s">
        <v>5736</v>
      </c>
      <c r="G244" s="235"/>
      <c r="H244" s="237" t="s">
        <v>19</v>
      </c>
      <c r="I244" s="239"/>
      <c r="J244" s="235"/>
      <c r="K244" s="235"/>
      <c r="L244" s="240"/>
      <c r="M244" s="241"/>
      <c r="N244" s="242"/>
      <c r="O244" s="242"/>
      <c r="P244" s="242"/>
      <c r="Q244" s="242"/>
      <c r="R244" s="242"/>
      <c r="S244" s="242"/>
      <c r="T244" s="24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4" t="s">
        <v>220</v>
      </c>
      <c r="AU244" s="244" t="s">
        <v>81</v>
      </c>
      <c r="AV244" s="13" t="s">
        <v>79</v>
      </c>
      <c r="AW244" s="13" t="s">
        <v>32</v>
      </c>
      <c r="AX244" s="13" t="s">
        <v>71</v>
      </c>
      <c r="AY244" s="244" t="s">
        <v>209</v>
      </c>
    </row>
    <row r="245" s="13" customFormat="1">
      <c r="A245" s="13"/>
      <c r="B245" s="234"/>
      <c r="C245" s="235"/>
      <c r="D245" s="236" t="s">
        <v>220</v>
      </c>
      <c r="E245" s="237" t="s">
        <v>19</v>
      </c>
      <c r="F245" s="238" t="s">
        <v>5743</v>
      </c>
      <c r="G245" s="235"/>
      <c r="H245" s="237" t="s">
        <v>19</v>
      </c>
      <c r="I245" s="239"/>
      <c r="J245" s="235"/>
      <c r="K245" s="235"/>
      <c r="L245" s="240"/>
      <c r="M245" s="241"/>
      <c r="N245" s="242"/>
      <c r="O245" s="242"/>
      <c r="P245" s="242"/>
      <c r="Q245" s="242"/>
      <c r="R245" s="242"/>
      <c r="S245" s="242"/>
      <c r="T245" s="24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4" t="s">
        <v>220</v>
      </c>
      <c r="AU245" s="244" t="s">
        <v>81</v>
      </c>
      <c r="AV245" s="13" t="s">
        <v>79</v>
      </c>
      <c r="AW245" s="13" t="s">
        <v>32</v>
      </c>
      <c r="AX245" s="13" t="s">
        <v>71</v>
      </c>
      <c r="AY245" s="244" t="s">
        <v>209</v>
      </c>
    </row>
    <row r="246" s="14" customFormat="1">
      <c r="A246" s="14"/>
      <c r="B246" s="245"/>
      <c r="C246" s="246"/>
      <c r="D246" s="236" t="s">
        <v>220</v>
      </c>
      <c r="E246" s="247" t="s">
        <v>19</v>
      </c>
      <c r="F246" s="248" t="s">
        <v>5744</v>
      </c>
      <c r="G246" s="246"/>
      <c r="H246" s="249">
        <v>0.221</v>
      </c>
      <c r="I246" s="250"/>
      <c r="J246" s="246"/>
      <c r="K246" s="246"/>
      <c r="L246" s="251"/>
      <c r="M246" s="252"/>
      <c r="N246" s="253"/>
      <c r="O246" s="253"/>
      <c r="P246" s="253"/>
      <c r="Q246" s="253"/>
      <c r="R246" s="253"/>
      <c r="S246" s="253"/>
      <c r="T246" s="25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5" t="s">
        <v>220</v>
      </c>
      <c r="AU246" s="255" t="s">
        <v>81</v>
      </c>
      <c r="AV246" s="14" t="s">
        <v>81</v>
      </c>
      <c r="AW246" s="14" t="s">
        <v>32</v>
      </c>
      <c r="AX246" s="14" t="s">
        <v>79</v>
      </c>
      <c r="AY246" s="255" t="s">
        <v>209</v>
      </c>
    </row>
    <row r="247" s="2" customFormat="1" ht="21.75" customHeight="1">
      <c r="A247" s="41"/>
      <c r="B247" s="42"/>
      <c r="C247" s="216" t="s">
        <v>448</v>
      </c>
      <c r="D247" s="216" t="s">
        <v>211</v>
      </c>
      <c r="E247" s="217" t="s">
        <v>5745</v>
      </c>
      <c r="F247" s="218" t="s">
        <v>5746</v>
      </c>
      <c r="G247" s="219" t="s">
        <v>362</v>
      </c>
      <c r="H247" s="220">
        <v>1.2769999999999999</v>
      </c>
      <c r="I247" s="221"/>
      <c r="J247" s="222">
        <f>ROUND(I247*H247,2)</f>
        <v>0</v>
      </c>
      <c r="K247" s="218" t="s">
        <v>215</v>
      </c>
      <c r="L247" s="47"/>
      <c r="M247" s="223" t="s">
        <v>19</v>
      </c>
      <c r="N247" s="224" t="s">
        <v>42</v>
      </c>
      <c r="O247" s="87"/>
      <c r="P247" s="225">
        <f>O247*H247</f>
        <v>0</v>
      </c>
      <c r="Q247" s="225">
        <v>2.3010199999999998</v>
      </c>
      <c r="R247" s="225">
        <f>Q247*H247</f>
        <v>2.9384025399999998</v>
      </c>
      <c r="S247" s="225">
        <v>0</v>
      </c>
      <c r="T247" s="226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7" t="s">
        <v>216</v>
      </c>
      <c r="AT247" s="227" t="s">
        <v>211</v>
      </c>
      <c r="AU247" s="227" t="s">
        <v>81</v>
      </c>
      <c r="AY247" s="20" t="s">
        <v>209</v>
      </c>
      <c r="BE247" s="228">
        <f>IF(N247="základní",J247,0)</f>
        <v>0</v>
      </c>
      <c r="BF247" s="228">
        <f>IF(N247="snížená",J247,0)</f>
        <v>0</v>
      </c>
      <c r="BG247" s="228">
        <f>IF(N247="zákl. přenesená",J247,0)</f>
        <v>0</v>
      </c>
      <c r="BH247" s="228">
        <f>IF(N247="sníž. přenesená",J247,0)</f>
        <v>0</v>
      </c>
      <c r="BI247" s="228">
        <f>IF(N247="nulová",J247,0)</f>
        <v>0</v>
      </c>
      <c r="BJ247" s="20" t="s">
        <v>79</v>
      </c>
      <c r="BK247" s="228">
        <f>ROUND(I247*H247,2)</f>
        <v>0</v>
      </c>
      <c r="BL247" s="20" t="s">
        <v>216</v>
      </c>
      <c r="BM247" s="227" t="s">
        <v>5747</v>
      </c>
    </row>
    <row r="248" s="2" customFormat="1">
      <c r="A248" s="41"/>
      <c r="B248" s="42"/>
      <c r="C248" s="43"/>
      <c r="D248" s="229" t="s">
        <v>218</v>
      </c>
      <c r="E248" s="43"/>
      <c r="F248" s="230" t="s">
        <v>5748</v>
      </c>
      <c r="G248" s="43"/>
      <c r="H248" s="43"/>
      <c r="I248" s="231"/>
      <c r="J248" s="43"/>
      <c r="K248" s="43"/>
      <c r="L248" s="47"/>
      <c r="M248" s="232"/>
      <c r="N248" s="233"/>
      <c r="O248" s="87"/>
      <c r="P248" s="87"/>
      <c r="Q248" s="87"/>
      <c r="R248" s="87"/>
      <c r="S248" s="87"/>
      <c r="T248" s="88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20" t="s">
        <v>218</v>
      </c>
      <c r="AU248" s="20" t="s">
        <v>81</v>
      </c>
    </row>
    <row r="249" s="13" customFormat="1">
      <c r="A249" s="13"/>
      <c r="B249" s="234"/>
      <c r="C249" s="235"/>
      <c r="D249" s="236" t="s">
        <v>220</v>
      </c>
      <c r="E249" s="237" t="s">
        <v>19</v>
      </c>
      <c r="F249" s="238" t="s">
        <v>5658</v>
      </c>
      <c r="G249" s="235"/>
      <c r="H249" s="237" t="s">
        <v>19</v>
      </c>
      <c r="I249" s="239"/>
      <c r="J249" s="235"/>
      <c r="K249" s="235"/>
      <c r="L249" s="240"/>
      <c r="M249" s="241"/>
      <c r="N249" s="242"/>
      <c r="O249" s="242"/>
      <c r="P249" s="242"/>
      <c r="Q249" s="242"/>
      <c r="R249" s="242"/>
      <c r="S249" s="242"/>
      <c r="T249" s="24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4" t="s">
        <v>220</v>
      </c>
      <c r="AU249" s="244" t="s">
        <v>81</v>
      </c>
      <c r="AV249" s="13" t="s">
        <v>79</v>
      </c>
      <c r="AW249" s="13" t="s">
        <v>32</v>
      </c>
      <c r="AX249" s="13" t="s">
        <v>71</v>
      </c>
      <c r="AY249" s="244" t="s">
        <v>209</v>
      </c>
    </row>
    <row r="250" s="13" customFormat="1">
      <c r="A250" s="13"/>
      <c r="B250" s="234"/>
      <c r="C250" s="235"/>
      <c r="D250" s="236" t="s">
        <v>220</v>
      </c>
      <c r="E250" s="237" t="s">
        <v>19</v>
      </c>
      <c r="F250" s="238" t="s">
        <v>5736</v>
      </c>
      <c r="G250" s="235"/>
      <c r="H250" s="237" t="s">
        <v>19</v>
      </c>
      <c r="I250" s="239"/>
      <c r="J250" s="235"/>
      <c r="K250" s="235"/>
      <c r="L250" s="240"/>
      <c r="M250" s="241"/>
      <c r="N250" s="242"/>
      <c r="O250" s="242"/>
      <c r="P250" s="242"/>
      <c r="Q250" s="242"/>
      <c r="R250" s="242"/>
      <c r="S250" s="242"/>
      <c r="T250" s="24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4" t="s">
        <v>220</v>
      </c>
      <c r="AU250" s="244" t="s">
        <v>81</v>
      </c>
      <c r="AV250" s="13" t="s">
        <v>79</v>
      </c>
      <c r="AW250" s="13" t="s">
        <v>32</v>
      </c>
      <c r="AX250" s="13" t="s">
        <v>71</v>
      </c>
      <c r="AY250" s="244" t="s">
        <v>209</v>
      </c>
    </row>
    <row r="251" s="13" customFormat="1">
      <c r="A251" s="13"/>
      <c r="B251" s="234"/>
      <c r="C251" s="235"/>
      <c r="D251" s="236" t="s">
        <v>220</v>
      </c>
      <c r="E251" s="237" t="s">
        <v>19</v>
      </c>
      <c r="F251" s="238" t="s">
        <v>5749</v>
      </c>
      <c r="G251" s="235"/>
      <c r="H251" s="237" t="s">
        <v>19</v>
      </c>
      <c r="I251" s="239"/>
      <c r="J251" s="235"/>
      <c r="K251" s="235"/>
      <c r="L251" s="240"/>
      <c r="M251" s="241"/>
      <c r="N251" s="242"/>
      <c r="O251" s="242"/>
      <c r="P251" s="242"/>
      <c r="Q251" s="242"/>
      <c r="R251" s="242"/>
      <c r="S251" s="242"/>
      <c r="T251" s="24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4" t="s">
        <v>220</v>
      </c>
      <c r="AU251" s="244" t="s">
        <v>81</v>
      </c>
      <c r="AV251" s="13" t="s">
        <v>79</v>
      </c>
      <c r="AW251" s="13" t="s">
        <v>32</v>
      </c>
      <c r="AX251" s="13" t="s">
        <v>71</v>
      </c>
      <c r="AY251" s="244" t="s">
        <v>209</v>
      </c>
    </row>
    <row r="252" s="14" customFormat="1">
      <c r="A252" s="14"/>
      <c r="B252" s="245"/>
      <c r="C252" s="246"/>
      <c r="D252" s="236" t="s">
        <v>220</v>
      </c>
      <c r="E252" s="247" t="s">
        <v>19</v>
      </c>
      <c r="F252" s="248" t="s">
        <v>5750</v>
      </c>
      <c r="G252" s="246"/>
      <c r="H252" s="249">
        <v>1.2769999999999999</v>
      </c>
      <c r="I252" s="250"/>
      <c r="J252" s="246"/>
      <c r="K252" s="246"/>
      <c r="L252" s="251"/>
      <c r="M252" s="252"/>
      <c r="N252" s="253"/>
      <c r="O252" s="253"/>
      <c r="P252" s="253"/>
      <c r="Q252" s="253"/>
      <c r="R252" s="253"/>
      <c r="S252" s="253"/>
      <c r="T252" s="25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5" t="s">
        <v>220</v>
      </c>
      <c r="AU252" s="255" t="s">
        <v>81</v>
      </c>
      <c r="AV252" s="14" t="s">
        <v>81</v>
      </c>
      <c r="AW252" s="14" t="s">
        <v>32</v>
      </c>
      <c r="AX252" s="14" t="s">
        <v>79</v>
      </c>
      <c r="AY252" s="255" t="s">
        <v>209</v>
      </c>
    </row>
    <row r="253" s="2" customFormat="1" ht="16.5" customHeight="1">
      <c r="A253" s="41"/>
      <c r="B253" s="42"/>
      <c r="C253" s="216" t="s">
        <v>453</v>
      </c>
      <c r="D253" s="216" t="s">
        <v>211</v>
      </c>
      <c r="E253" s="217" t="s">
        <v>3436</v>
      </c>
      <c r="F253" s="218" t="s">
        <v>3437</v>
      </c>
      <c r="G253" s="219" t="s">
        <v>258</v>
      </c>
      <c r="H253" s="220">
        <v>1.8</v>
      </c>
      <c r="I253" s="221"/>
      <c r="J253" s="222">
        <f>ROUND(I253*H253,2)</f>
        <v>0</v>
      </c>
      <c r="K253" s="218" t="s">
        <v>215</v>
      </c>
      <c r="L253" s="47"/>
      <c r="M253" s="223" t="s">
        <v>19</v>
      </c>
      <c r="N253" s="224" t="s">
        <v>42</v>
      </c>
      <c r="O253" s="87"/>
      <c r="P253" s="225">
        <f>O253*H253</f>
        <v>0</v>
      </c>
      <c r="Q253" s="225">
        <v>0.00247</v>
      </c>
      <c r="R253" s="225">
        <f>Q253*H253</f>
        <v>0.0044460000000000003</v>
      </c>
      <c r="S253" s="225">
        <v>0</v>
      </c>
      <c r="T253" s="226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27" t="s">
        <v>216</v>
      </c>
      <c r="AT253" s="227" t="s">
        <v>211</v>
      </c>
      <c r="AU253" s="227" t="s">
        <v>81</v>
      </c>
      <c r="AY253" s="20" t="s">
        <v>209</v>
      </c>
      <c r="BE253" s="228">
        <f>IF(N253="základní",J253,0)</f>
        <v>0</v>
      </c>
      <c r="BF253" s="228">
        <f>IF(N253="snížená",J253,0)</f>
        <v>0</v>
      </c>
      <c r="BG253" s="228">
        <f>IF(N253="zákl. přenesená",J253,0)</f>
        <v>0</v>
      </c>
      <c r="BH253" s="228">
        <f>IF(N253="sníž. přenesená",J253,0)</f>
        <v>0</v>
      </c>
      <c r="BI253" s="228">
        <f>IF(N253="nulová",J253,0)</f>
        <v>0</v>
      </c>
      <c r="BJ253" s="20" t="s">
        <v>79</v>
      </c>
      <c r="BK253" s="228">
        <f>ROUND(I253*H253,2)</f>
        <v>0</v>
      </c>
      <c r="BL253" s="20" t="s">
        <v>216</v>
      </c>
      <c r="BM253" s="227" t="s">
        <v>5751</v>
      </c>
    </row>
    <row r="254" s="2" customFormat="1">
      <c r="A254" s="41"/>
      <c r="B254" s="42"/>
      <c r="C254" s="43"/>
      <c r="D254" s="229" t="s">
        <v>218</v>
      </c>
      <c r="E254" s="43"/>
      <c r="F254" s="230" t="s">
        <v>3439</v>
      </c>
      <c r="G254" s="43"/>
      <c r="H254" s="43"/>
      <c r="I254" s="231"/>
      <c r="J254" s="43"/>
      <c r="K254" s="43"/>
      <c r="L254" s="47"/>
      <c r="M254" s="232"/>
      <c r="N254" s="233"/>
      <c r="O254" s="87"/>
      <c r="P254" s="87"/>
      <c r="Q254" s="87"/>
      <c r="R254" s="87"/>
      <c r="S254" s="87"/>
      <c r="T254" s="88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T254" s="20" t="s">
        <v>218</v>
      </c>
      <c r="AU254" s="20" t="s">
        <v>81</v>
      </c>
    </row>
    <row r="255" s="14" customFormat="1">
      <c r="A255" s="14"/>
      <c r="B255" s="245"/>
      <c r="C255" s="246"/>
      <c r="D255" s="236" t="s">
        <v>220</v>
      </c>
      <c r="E255" s="247" t="s">
        <v>19</v>
      </c>
      <c r="F255" s="248" t="s">
        <v>5752</v>
      </c>
      <c r="G255" s="246"/>
      <c r="H255" s="249">
        <v>1.8</v>
      </c>
      <c r="I255" s="250"/>
      <c r="J255" s="246"/>
      <c r="K255" s="246"/>
      <c r="L255" s="251"/>
      <c r="M255" s="252"/>
      <c r="N255" s="253"/>
      <c r="O255" s="253"/>
      <c r="P255" s="253"/>
      <c r="Q255" s="253"/>
      <c r="R255" s="253"/>
      <c r="S255" s="253"/>
      <c r="T255" s="25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5" t="s">
        <v>220</v>
      </c>
      <c r="AU255" s="255" t="s">
        <v>81</v>
      </c>
      <c r="AV255" s="14" t="s">
        <v>81</v>
      </c>
      <c r="AW255" s="14" t="s">
        <v>32</v>
      </c>
      <c r="AX255" s="14" t="s">
        <v>79</v>
      </c>
      <c r="AY255" s="255" t="s">
        <v>209</v>
      </c>
    </row>
    <row r="256" s="2" customFormat="1" ht="16.5" customHeight="1">
      <c r="A256" s="41"/>
      <c r="B256" s="42"/>
      <c r="C256" s="216" t="s">
        <v>458</v>
      </c>
      <c r="D256" s="216" t="s">
        <v>211</v>
      </c>
      <c r="E256" s="217" t="s">
        <v>3441</v>
      </c>
      <c r="F256" s="218" t="s">
        <v>3442</v>
      </c>
      <c r="G256" s="219" t="s">
        <v>258</v>
      </c>
      <c r="H256" s="220">
        <v>1.8</v>
      </c>
      <c r="I256" s="221"/>
      <c r="J256" s="222">
        <f>ROUND(I256*H256,2)</f>
        <v>0</v>
      </c>
      <c r="K256" s="218" t="s">
        <v>215</v>
      </c>
      <c r="L256" s="47"/>
      <c r="M256" s="223" t="s">
        <v>19</v>
      </c>
      <c r="N256" s="224" t="s">
        <v>42</v>
      </c>
      <c r="O256" s="87"/>
      <c r="P256" s="225">
        <f>O256*H256</f>
        <v>0</v>
      </c>
      <c r="Q256" s="225">
        <v>0</v>
      </c>
      <c r="R256" s="225">
        <f>Q256*H256</f>
        <v>0</v>
      </c>
      <c r="S256" s="225">
        <v>0</v>
      </c>
      <c r="T256" s="226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227" t="s">
        <v>216</v>
      </c>
      <c r="AT256" s="227" t="s">
        <v>211</v>
      </c>
      <c r="AU256" s="227" t="s">
        <v>81</v>
      </c>
      <c r="AY256" s="20" t="s">
        <v>209</v>
      </c>
      <c r="BE256" s="228">
        <f>IF(N256="základní",J256,0)</f>
        <v>0</v>
      </c>
      <c r="BF256" s="228">
        <f>IF(N256="snížená",J256,0)</f>
        <v>0</v>
      </c>
      <c r="BG256" s="228">
        <f>IF(N256="zákl. přenesená",J256,0)</f>
        <v>0</v>
      </c>
      <c r="BH256" s="228">
        <f>IF(N256="sníž. přenesená",J256,0)</f>
        <v>0</v>
      </c>
      <c r="BI256" s="228">
        <f>IF(N256="nulová",J256,0)</f>
        <v>0</v>
      </c>
      <c r="BJ256" s="20" t="s">
        <v>79</v>
      </c>
      <c r="BK256" s="228">
        <f>ROUND(I256*H256,2)</f>
        <v>0</v>
      </c>
      <c r="BL256" s="20" t="s">
        <v>216</v>
      </c>
      <c r="BM256" s="227" t="s">
        <v>5753</v>
      </c>
    </row>
    <row r="257" s="2" customFormat="1">
      <c r="A257" s="41"/>
      <c r="B257" s="42"/>
      <c r="C257" s="43"/>
      <c r="D257" s="229" t="s">
        <v>218</v>
      </c>
      <c r="E257" s="43"/>
      <c r="F257" s="230" t="s">
        <v>3444</v>
      </c>
      <c r="G257" s="43"/>
      <c r="H257" s="43"/>
      <c r="I257" s="231"/>
      <c r="J257" s="43"/>
      <c r="K257" s="43"/>
      <c r="L257" s="47"/>
      <c r="M257" s="232"/>
      <c r="N257" s="233"/>
      <c r="O257" s="87"/>
      <c r="P257" s="87"/>
      <c r="Q257" s="87"/>
      <c r="R257" s="87"/>
      <c r="S257" s="87"/>
      <c r="T257" s="88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T257" s="20" t="s">
        <v>218</v>
      </c>
      <c r="AU257" s="20" t="s">
        <v>81</v>
      </c>
    </row>
    <row r="258" s="2" customFormat="1" ht="16.5" customHeight="1">
      <c r="A258" s="41"/>
      <c r="B258" s="42"/>
      <c r="C258" s="216" t="s">
        <v>463</v>
      </c>
      <c r="D258" s="216" t="s">
        <v>211</v>
      </c>
      <c r="E258" s="217" t="s">
        <v>3445</v>
      </c>
      <c r="F258" s="218" t="s">
        <v>3446</v>
      </c>
      <c r="G258" s="219" t="s">
        <v>659</v>
      </c>
      <c r="H258" s="220">
        <v>0.161</v>
      </c>
      <c r="I258" s="221"/>
      <c r="J258" s="222">
        <f>ROUND(I258*H258,2)</f>
        <v>0</v>
      </c>
      <c r="K258" s="218" t="s">
        <v>215</v>
      </c>
      <c r="L258" s="47"/>
      <c r="M258" s="223" t="s">
        <v>19</v>
      </c>
      <c r="N258" s="224" t="s">
        <v>42</v>
      </c>
      <c r="O258" s="87"/>
      <c r="P258" s="225">
        <f>O258*H258</f>
        <v>0</v>
      </c>
      <c r="Q258" s="225">
        <v>1.06277</v>
      </c>
      <c r="R258" s="225">
        <f>Q258*H258</f>
        <v>0.17110597</v>
      </c>
      <c r="S258" s="225">
        <v>0</v>
      </c>
      <c r="T258" s="226">
        <f>S258*H258</f>
        <v>0</v>
      </c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R258" s="227" t="s">
        <v>216</v>
      </c>
      <c r="AT258" s="227" t="s">
        <v>211</v>
      </c>
      <c r="AU258" s="227" t="s">
        <v>81</v>
      </c>
      <c r="AY258" s="20" t="s">
        <v>209</v>
      </c>
      <c r="BE258" s="228">
        <f>IF(N258="základní",J258,0)</f>
        <v>0</v>
      </c>
      <c r="BF258" s="228">
        <f>IF(N258="snížená",J258,0)</f>
        <v>0</v>
      </c>
      <c r="BG258" s="228">
        <f>IF(N258="zákl. přenesená",J258,0)</f>
        <v>0</v>
      </c>
      <c r="BH258" s="228">
        <f>IF(N258="sníž. přenesená",J258,0)</f>
        <v>0</v>
      </c>
      <c r="BI258" s="228">
        <f>IF(N258="nulová",J258,0)</f>
        <v>0</v>
      </c>
      <c r="BJ258" s="20" t="s">
        <v>79</v>
      </c>
      <c r="BK258" s="228">
        <f>ROUND(I258*H258,2)</f>
        <v>0</v>
      </c>
      <c r="BL258" s="20" t="s">
        <v>216</v>
      </c>
      <c r="BM258" s="227" t="s">
        <v>5754</v>
      </c>
    </row>
    <row r="259" s="2" customFormat="1">
      <c r="A259" s="41"/>
      <c r="B259" s="42"/>
      <c r="C259" s="43"/>
      <c r="D259" s="229" t="s">
        <v>218</v>
      </c>
      <c r="E259" s="43"/>
      <c r="F259" s="230" t="s">
        <v>3448</v>
      </c>
      <c r="G259" s="43"/>
      <c r="H259" s="43"/>
      <c r="I259" s="231"/>
      <c r="J259" s="43"/>
      <c r="K259" s="43"/>
      <c r="L259" s="47"/>
      <c r="M259" s="232"/>
      <c r="N259" s="233"/>
      <c r="O259" s="87"/>
      <c r="P259" s="87"/>
      <c r="Q259" s="87"/>
      <c r="R259" s="87"/>
      <c r="S259" s="87"/>
      <c r="T259" s="88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T259" s="20" t="s">
        <v>218</v>
      </c>
      <c r="AU259" s="20" t="s">
        <v>81</v>
      </c>
    </row>
    <row r="260" s="13" customFormat="1">
      <c r="A260" s="13"/>
      <c r="B260" s="234"/>
      <c r="C260" s="235"/>
      <c r="D260" s="236" t="s">
        <v>220</v>
      </c>
      <c r="E260" s="237" t="s">
        <v>19</v>
      </c>
      <c r="F260" s="238" t="s">
        <v>221</v>
      </c>
      <c r="G260" s="235"/>
      <c r="H260" s="237" t="s">
        <v>19</v>
      </c>
      <c r="I260" s="239"/>
      <c r="J260" s="235"/>
      <c r="K260" s="235"/>
      <c r="L260" s="240"/>
      <c r="M260" s="241"/>
      <c r="N260" s="242"/>
      <c r="O260" s="242"/>
      <c r="P260" s="242"/>
      <c r="Q260" s="242"/>
      <c r="R260" s="242"/>
      <c r="S260" s="242"/>
      <c r="T260" s="24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4" t="s">
        <v>220</v>
      </c>
      <c r="AU260" s="244" t="s">
        <v>81</v>
      </c>
      <c r="AV260" s="13" t="s">
        <v>79</v>
      </c>
      <c r="AW260" s="13" t="s">
        <v>32</v>
      </c>
      <c r="AX260" s="13" t="s">
        <v>71</v>
      </c>
      <c r="AY260" s="244" t="s">
        <v>209</v>
      </c>
    </row>
    <row r="261" s="13" customFormat="1">
      <c r="A261" s="13"/>
      <c r="B261" s="234"/>
      <c r="C261" s="235"/>
      <c r="D261" s="236" t="s">
        <v>220</v>
      </c>
      <c r="E261" s="237" t="s">
        <v>19</v>
      </c>
      <c r="F261" s="238" t="s">
        <v>5755</v>
      </c>
      <c r="G261" s="235"/>
      <c r="H261" s="237" t="s">
        <v>19</v>
      </c>
      <c r="I261" s="239"/>
      <c r="J261" s="235"/>
      <c r="K261" s="235"/>
      <c r="L261" s="240"/>
      <c r="M261" s="241"/>
      <c r="N261" s="242"/>
      <c r="O261" s="242"/>
      <c r="P261" s="242"/>
      <c r="Q261" s="242"/>
      <c r="R261" s="242"/>
      <c r="S261" s="242"/>
      <c r="T261" s="24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4" t="s">
        <v>220</v>
      </c>
      <c r="AU261" s="244" t="s">
        <v>81</v>
      </c>
      <c r="AV261" s="13" t="s">
        <v>79</v>
      </c>
      <c r="AW261" s="13" t="s">
        <v>32</v>
      </c>
      <c r="AX261" s="13" t="s">
        <v>71</v>
      </c>
      <c r="AY261" s="244" t="s">
        <v>209</v>
      </c>
    </row>
    <row r="262" s="13" customFormat="1">
      <c r="A262" s="13"/>
      <c r="B262" s="234"/>
      <c r="C262" s="235"/>
      <c r="D262" s="236" t="s">
        <v>220</v>
      </c>
      <c r="E262" s="237" t="s">
        <v>19</v>
      </c>
      <c r="F262" s="238" t="s">
        <v>5756</v>
      </c>
      <c r="G262" s="235"/>
      <c r="H262" s="237" t="s">
        <v>19</v>
      </c>
      <c r="I262" s="239"/>
      <c r="J262" s="235"/>
      <c r="K262" s="235"/>
      <c r="L262" s="240"/>
      <c r="M262" s="241"/>
      <c r="N262" s="242"/>
      <c r="O262" s="242"/>
      <c r="P262" s="242"/>
      <c r="Q262" s="242"/>
      <c r="R262" s="242"/>
      <c r="S262" s="242"/>
      <c r="T262" s="24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4" t="s">
        <v>220</v>
      </c>
      <c r="AU262" s="244" t="s">
        <v>81</v>
      </c>
      <c r="AV262" s="13" t="s">
        <v>79</v>
      </c>
      <c r="AW262" s="13" t="s">
        <v>32</v>
      </c>
      <c r="AX262" s="13" t="s">
        <v>71</v>
      </c>
      <c r="AY262" s="244" t="s">
        <v>209</v>
      </c>
    </row>
    <row r="263" s="14" customFormat="1">
      <c r="A263" s="14"/>
      <c r="B263" s="245"/>
      <c r="C263" s="246"/>
      <c r="D263" s="236" t="s">
        <v>220</v>
      </c>
      <c r="E263" s="247" t="s">
        <v>19</v>
      </c>
      <c r="F263" s="248" t="s">
        <v>5757</v>
      </c>
      <c r="G263" s="246"/>
      <c r="H263" s="249">
        <v>0.161</v>
      </c>
      <c r="I263" s="250"/>
      <c r="J263" s="246"/>
      <c r="K263" s="246"/>
      <c r="L263" s="251"/>
      <c r="M263" s="252"/>
      <c r="N263" s="253"/>
      <c r="O263" s="253"/>
      <c r="P263" s="253"/>
      <c r="Q263" s="253"/>
      <c r="R263" s="253"/>
      <c r="S263" s="253"/>
      <c r="T263" s="25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5" t="s">
        <v>220</v>
      </c>
      <c r="AU263" s="255" t="s">
        <v>81</v>
      </c>
      <c r="AV263" s="14" t="s">
        <v>81</v>
      </c>
      <c r="AW263" s="14" t="s">
        <v>32</v>
      </c>
      <c r="AX263" s="14" t="s">
        <v>79</v>
      </c>
      <c r="AY263" s="255" t="s">
        <v>209</v>
      </c>
    </row>
    <row r="264" s="12" customFormat="1" ht="22.8" customHeight="1">
      <c r="A264" s="12"/>
      <c r="B264" s="200"/>
      <c r="C264" s="201"/>
      <c r="D264" s="202" t="s">
        <v>70</v>
      </c>
      <c r="E264" s="214" t="s">
        <v>146</v>
      </c>
      <c r="F264" s="214" t="s">
        <v>3465</v>
      </c>
      <c r="G264" s="201"/>
      <c r="H264" s="201"/>
      <c r="I264" s="204"/>
      <c r="J264" s="215">
        <f>BK264</f>
        <v>0</v>
      </c>
      <c r="K264" s="201"/>
      <c r="L264" s="206"/>
      <c r="M264" s="207"/>
      <c r="N264" s="208"/>
      <c r="O264" s="208"/>
      <c r="P264" s="209">
        <f>SUM(P265:P276)</f>
        <v>0</v>
      </c>
      <c r="Q264" s="208"/>
      <c r="R264" s="209">
        <f>SUM(R265:R276)</f>
        <v>16.652729999999998</v>
      </c>
      <c r="S264" s="208"/>
      <c r="T264" s="210">
        <f>SUM(T265:T276)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211" t="s">
        <v>79</v>
      </c>
      <c r="AT264" s="212" t="s">
        <v>70</v>
      </c>
      <c r="AU264" s="212" t="s">
        <v>79</v>
      </c>
      <c r="AY264" s="211" t="s">
        <v>209</v>
      </c>
      <c r="BK264" s="213">
        <f>SUM(BK265:BK276)</f>
        <v>0</v>
      </c>
    </row>
    <row r="265" s="2" customFormat="1" ht="24.15" customHeight="1">
      <c r="A265" s="41"/>
      <c r="B265" s="42"/>
      <c r="C265" s="216" t="s">
        <v>470</v>
      </c>
      <c r="D265" s="216" t="s">
        <v>211</v>
      </c>
      <c r="E265" s="217" t="s">
        <v>3485</v>
      </c>
      <c r="F265" s="218" t="s">
        <v>3486</v>
      </c>
      <c r="G265" s="219" t="s">
        <v>214</v>
      </c>
      <c r="H265" s="220">
        <v>1</v>
      </c>
      <c r="I265" s="221"/>
      <c r="J265" s="222">
        <f>ROUND(I265*H265,2)</f>
        <v>0</v>
      </c>
      <c r="K265" s="218" t="s">
        <v>215</v>
      </c>
      <c r="L265" s="47"/>
      <c r="M265" s="223" t="s">
        <v>19</v>
      </c>
      <c r="N265" s="224" t="s">
        <v>42</v>
      </c>
      <c r="O265" s="87"/>
      <c r="P265" s="225">
        <f>O265*H265</f>
        <v>0</v>
      </c>
      <c r="Q265" s="225">
        <v>0.02273</v>
      </c>
      <c r="R265" s="225">
        <f>Q265*H265</f>
        <v>0.02273</v>
      </c>
      <c r="S265" s="225">
        <v>0</v>
      </c>
      <c r="T265" s="226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227" t="s">
        <v>216</v>
      </c>
      <c r="AT265" s="227" t="s">
        <v>211</v>
      </c>
      <c r="AU265" s="227" t="s">
        <v>81</v>
      </c>
      <c r="AY265" s="20" t="s">
        <v>209</v>
      </c>
      <c r="BE265" s="228">
        <f>IF(N265="základní",J265,0)</f>
        <v>0</v>
      </c>
      <c r="BF265" s="228">
        <f>IF(N265="snížená",J265,0)</f>
        <v>0</v>
      </c>
      <c r="BG265" s="228">
        <f>IF(N265="zákl. přenesená",J265,0)</f>
        <v>0</v>
      </c>
      <c r="BH265" s="228">
        <f>IF(N265="sníž. přenesená",J265,0)</f>
        <v>0</v>
      </c>
      <c r="BI265" s="228">
        <f>IF(N265="nulová",J265,0)</f>
        <v>0</v>
      </c>
      <c r="BJ265" s="20" t="s">
        <v>79</v>
      </c>
      <c r="BK265" s="228">
        <f>ROUND(I265*H265,2)</f>
        <v>0</v>
      </c>
      <c r="BL265" s="20" t="s">
        <v>216</v>
      </c>
      <c r="BM265" s="227" t="s">
        <v>5758</v>
      </c>
    </row>
    <row r="266" s="2" customFormat="1">
      <c r="A266" s="41"/>
      <c r="B266" s="42"/>
      <c r="C266" s="43"/>
      <c r="D266" s="229" t="s">
        <v>218</v>
      </c>
      <c r="E266" s="43"/>
      <c r="F266" s="230" t="s">
        <v>3488</v>
      </c>
      <c r="G266" s="43"/>
      <c r="H266" s="43"/>
      <c r="I266" s="231"/>
      <c r="J266" s="43"/>
      <c r="K266" s="43"/>
      <c r="L266" s="47"/>
      <c r="M266" s="232"/>
      <c r="N266" s="233"/>
      <c r="O266" s="87"/>
      <c r="P266" s="87"/>
      <c r="Q266" s="87"/>
      <c r="R266" s="87"/>
      <c r="S266" s="87"/>
      <c r="T266" s="88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T266" s="20" t="s">
        <v>218</v>
      </c>
      <c r="AU266" s="20" t="s">
        <v>81</v>
      </c>
    </row>
    <row r="267" s="13" customFormat="1">
      <c r="A267" s="13"/>
      <c r="B267" s="234"/>
      <c r="C267" s="235"/>
      <c r="D267" s="236" t="s">
        <v>220</v>
      </c>
      <c r="E267" s="237" t="s">
        <v>19</v>
      </c>
      <c r="F267" s="238" t="s">
        <v>221</v>
      </c>
      <c r="G267" s="235"/>
      <c r="H267" s="237" t="s">
        <v>19</v>
      </c>
      <c r="I267" s="239"/>
      <c r="J267" s="235"/>
      <c r="K267" s="235"/>
      <c r="L267" s="240"/>
      <c r="M267" s="241"/>
      <c r="N267" s="242"/>
      <c r="O267" s="242"/>
      <c r="P267" s="242"/>
      <c r="Q267" s="242"/>
      <c r="R267" s="242"/>
      <c r="S267" s="242"/>
      <c r="T267" s="24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4" t="s">
        <v>220</v>
      </c>
      <c r="AU267" s="244" t="s">
        <v>81</v>
      </c>
      <c r="AV267" s="13" t="s">
        <v>79</v>
      </c>
      <c r="AW267" s="13" t="s">
        <v>32</v>
      </c>
      <c r="AX267" s="13" t="s">
        <v>71</v>
      </c>
      <c r="AY267" s="244" t="s">
        <v>209</v>
      </c>
    </row>
    <row r="268" s="13" customFormat="1">
      <c r="A268" s="13"/>
      <c r="B268" s="234"/>
      <c r="C268" s="235"/>
      <c r="D268" s="236" t="s">
        <v>220</v>
      </c>
      <c r="E268" s="237" t="s">
        <v>19</v>
      </c>
      <c r="F268" s="238" t="s">
        <v>5658</v>
      </c>
      <c r="G268" s="235"/>
      <c r="H268" s="237" t="s">
        <v>19</v>
      </c>
      <c r="I268" s="239"/>
      <c r="J268" s="235"/>
      <c r="K268" s="235"/>
      <c r="L268" s="240"/>
      <c r="M268" s="241"/>
      <c r="N268" s="242"/>
      <c r="O268" s="242"/>
      <c r="P268" s="242"/>
      <c r="Q268" s="242"/>
      <c r="R268" s="242"/>
      <c r="S268" s="242"/>
      <c r="T268" s="24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4" t="s">
        <v>220</v>
      </c>
      <c r="AU268" s="244" t="s">
        <v>81</v>
      </c>
      <c r="AV268" s="13" t="s">
        <v>79</v>
      </c>
      <c r="AW268" s="13" t="s">
        <v>32</v>
      </c>
      <c r="AX268" s="13" t="s">
        <v>71</v>
      </c>
      <c r="AY268" s="244" t="s">
        <v>209</v>
      </c>
    </row>
    <row r="269" s="14" customFormat="1">
      <c r="A269" s="14"/>
      <c r="B269" s="245"/>
      <c r="C269" s="246"/>
      <c r="D269" s="236" t="s">
        <v>220</v>
      </c>
      <c r="E269" s="247" t="s">
        <v>19</v>
      </c>
      <c r="F269" s="248" t="s">
        <v>79</v>
      </c>
      <c r="G269" s="246"/>
      <c r="H269" s="249">
        <v>1</v>
      </c>
      <c r="I269" s="250"/>
      <c r="J269" s="246"/>
      <c r="K269" s="246"/>
      <c r="L269" s="251"/>
      <c r="M269" s="252"/>
      <c r="N269" s="253"/>
      <c r="O269" s="253"/>
      <c r="P269" s="253"/>
      <c r="Q269" s="253"/>
      <c r="R269" s="253"/>
      <c r="S269" s="253"/>
      <c r="T269" s="25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5" t="s">
        <v>220</v>
      </c>
      <c r="AU269" s="255" t="s">
        <v>81</v>
      </c>
      <c r="AV269" s="14" t="s">
        <v>81</v>
      </c>
      <c r="AW269" s="14" t="s">
        <v>32</v>
      </c>
      <c r="AX269" s="14" t="s">
        <v>79</v>
      </c>
      <c r="AY269" s="255" t="s">
        <v>209</v>
      </c>
    </row>
    <row r="270" s="2" customFormat="1" ht="16.5" customHeight="1">
      <c r="A270" s="41"/>
      <c r="B270" s="42"/>
      <c r="C270" s="278" t="s">
        <v>475</v>
      </c>
      <c r="D270" s="278" t="s">
        <v>681</v>
      </c>
      <c r="E270" s="279" t="s">
        <v>5759</v>
      </c>
      <c r="F270" s="280" t="s">
        <v>5760</v>
      </c>
      <c r="G270" s="281" t="s">
        <v>214</v>
      </c>
      <c r="H270" s="282">
        <v>1</v>
      </c>
      <c r="I270" s="283"/>
      <c r="J270" s="284">
        <f>ROUND(I270*H270,2)</f>
        <v>0</v>
      </c>
      <c r="K270" s="280" t="s">
        <v>19</v>
      </c>
      <c r="L270" s="285"/>
      <c r="M270" s="286" t="s">
        <v>19</v>
      </c>
      <c r="N270" s="287" t="s">
        <v>42</v>
      </c>
      <c r="O270" s="87"/>
      <c r="P270" s="225">
        <f>O270*H270</f>
        <v>0</v>
      </c>
      <c r="Q270" s="225">
        <v>10.289999999999999</v>
      </c>
      <c r="R270" s="225">
        <f>Q270*H270</f>
        <v>10.289999999999999</v>
      </c>
      <c r="S270" s="225">
        <v>0</v>
      </c>
      <c r="T270" s="226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27" t="s">
        <v>250</v>
      </c>
      <c r="AT270" s="227" t="s">
        <v>681</v>
      </c>
      <c r="AU270" s="227" t="s">
        <v>81</v>
      </c>
      <c r="AY270" s="20" t="s">
        <v>209</v>
      </c>
      <c r="BE270" s="228">
        <f>IF(N270="základní",J270,0)</f>
        <v>0</v>
      </c>
      <c r="BF270" s="228">
        <f>IF(N270="snížená",J270,0)</f>
        <v>0</v>
      </c>
      <c r="BG270" s="228">
        <f>IF(N270="zákl. přenesená",J270,0)</f>
        <v>0</v>
      </c>
      <c r="BH270" s="228">
        <f>IF(N270="sníž. přenesená",J270,0)</f>
        <v>0</v>
      </c>
      <c r="BI270" s="228">
        <f>IF(N270="nulová",J270,0)</f>
        <v>0</v>
      </c>
      <c r="BJ270" s="20" t="s">
        <v>79</v>
      </c>
      <c r="BK270" s="228">
        <f>ROUND(I270*H270,2)</f>
        <v>0</v>
      </c>
      <c r="BL270" s="20" t="s">
        <v>216</v>
      </c>
      <c r="BM270" s="227" t="s">
        <v>5761</v>
      </c>
    </row>
    <row r="271" s="2" customFormat="1" ht="24.15" customHeight="1">
      <c r="A271" s="41"/>
      <c r="B271" s="42"/>
      <c r="C271" s="216" t="s">
        <v>480</v>
      </c>
      <c r="D271" s="216" t="s">
        <v>211</v>
      </c>
      <c r="E271" s="217" t="s">
        <v>3505</v>
      </c>
      <c r="F271" s="218" t="s">
        <v>3506</v>
      </c>
      <c r="G271" s="219" t="s">
        <v>214</v>
      </c>
      <c r="H271" s="220">
        <v>1</v>
      </c>
      <c r="I271" s="221"/>
      <c r="J271" s="222">
        <f>ROUND(I271*H271,2)</f>
        <v>0</v>
      </c>
      <c r="K271" s="218" t="s">
        <v>215</v>
      </c>
      <c r="L271" s="47"/>
      <c r="M271" s="223" t="s">
        <v>19</v>
      </c>
      <c r="N271" s="224" t="s">
        <v>42</v>
      </c>
      <c r="O271" s="87"/>
      <c r="P271" s="225">
        <f>O271*H271</f>
        <v>0</v>
      </c>
      <c r="Q271" s="225">
        <v>0</v>
      </c>
      <c r="R271" s="225">
        <f>Q271*H271</f>
        <v>0</v>
      </c>
      <c r="S271" s="225">
        <v>0</v>
      </c>
      <c r="T271" s="226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227" t="s">
        <v>216</v>
      </c>
      <c r="AT271" s="227" t="s">
        <v>211</v>
      </c>
      <c r="AU271" s="227" t="s">
        <v>81</v>
      </c>
      <c r="AY271" s="20" t="s">
        <v>209</v>
      </c>
      <c r="BE271" s="228">
        <f>IF(N271="základní",J271,0)</f>
        <v>0</v>
      </c>
      <c r="BF271" s="228">
        <f>IF(N271="snížená",J271,0)</f>
        <v>0</v>
      </c>
      <c r="BG271" s="228">
        <f>IF(N271="zákl. přenesená",J271,0)</f>
        <v>0</v>
      </c>
      <c r="BH271" s="228">
        <f>IF(N271="sníž. přenesená",J271,0)</f>
        <v>0</v>
      </c>
      <c r="BI271" s="228">
        <f>IF(N271="nulová",J271,0)</f>
        <v>0</v>
      </c>
      <c r="BJ271" s="20" t="s">
        <v>79</v>
      </c>
      <c r="BK271" s="228">
        <f>ROUND(I271*H271,2)</f>
        <v>0</v>
      </c>
      <c r="BL271" s="20" t="s">
        <v>216</v>
      </c>
      <c r="BM271" s="227" t="s">
        <v>5762</v>
      </c>
    </row>
    <row r="272" s="2" customFormat="1">
      <c r="A272" s="41"/>
      <c r="B272" s="42"/>
      <c r="C272" s="43"/>
      <c r="D272" s="229" t="s">
        <v>218</v>
      </c>
      <c r="E272" s="43"/>
      <c r="F272" s="230" t="s">
        <v>3508</v>
      </c>
      <c r="G272" s="43"/>
      <c r="H272" s="43"/>
      <c r="I272" s="231"/>
      <c r="J272" s="43"/>
      <c r="K272" s="43"/>
      <c r="L272" s="47"/>
      <c r="M272" s="232"/>
      <c r="N272" s="233"/>
      <c r="O272" s="87"/>
      <c r="P272" s="87"/>
      <c r="Q272" s="87"/>
      <c r="R272" s="87"/>
      <c r="S272" s="87"/>
      <c r="T272" s="88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T272" s="20" t="s">
        <v>218</v>
      </c>
      <c r="AU272" s="20" t="s">
        <v>81</v>
      </c>
    </row>
    <row r="273" s="13" customFormat="1">
      <c r="A273" s="13"/>
      <c r="B273" s="234"/>
      <c r="C273" s="235"/>
      <c r="D273" s="236" t="s">
        <v>220</v>
      </c>
      <c r="E273" s="237" t="s">
        <v>19</v>
      </c>
      <c r="F273" s="238" t="s">
        <v>221</v>
      </c>
      <c r="G273" s="235"/>
      <c r="H273" s="237" t="s">
        <v>19</v>
      </c>
      <c r="I273" s="239"/>
      <c r="J273" s="235"/>
      <c r="K273" s="235"/>
      <c r="L273" s="240"/>
      <c r="M273" s="241"/>
      <c r="N273" s="242"/>
      <c r="O273" s="242"/>
      <c r="P273" s="242"/>
      <c r="Q273" s="242"/>
      <c r="R273" s="242"/>
      <c r="S273" s="242"/>
      <c r="T273" s="24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4" t="s">
        <v>220</v>
      </c>
      <c r="AU273" s="244" t="s">
        <v>81</v>
      </c>
      <c r="AV273" s="13" t="s">
        <v>79</v>
      </c>
      <c r="AW273" s="13" t="s">
        <v>32</v>
      </c>
      <c r="AX273" s="13" t="s">
        <v>71</v>
      </c>
      <c r="AY273" s="244" t="s">
        <v>209</v>
      </c>
    </row>
    <row r="274" s="13" customFormat="1">
      <c r="A274" s="13"/>
      <c r="B274" s="234"/>
      <c r="C274" s="235"/>
      <c r="D274" s="236" t="s">
        <v>220</v>
      </c>
      <c r="E274" s="237" t="s">
        <v>19</v>
      </c>
      <c r="F274" s="238" t="s">
        <v>5658</v>
      </c>
      <c r="G274" s="235"/>
      <c r="H274" s="237" t="s">
        <v>19</v>
      </c>
      <c r="I274" s="239"/>
      <c r="J274" s="235"/>
      <c r="K274" s="235"/>
      <c r="L274" s="240"/>
      <c r="M274" s="241"/>
      <c r="N274" s="242"/>
      <c r="O274" s="242"/>
      <c r="P274" s="242"/>
      <c r="Q274" s="242"/>
      <c r="R274" s="242"/>
      <c r="S274" s="242"/>
      <c r="T274" s="24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4" t="s">
        <v>220</v>
      </c>
      <c r="AU274" s="244" t="s">
        <v>81</v>
      </c>
      <c r="AV274" s="13" t="s">
        <v>79</v>
      </c>
      <c r="AW274" s="13" t="s">
        <v>32</v>
      </c>
      <c r="AX274" s="13" t="s">
        <v>71</v>
      </c>
      <c r="AY274" s="244" t="s">
        <v>209</v>
      </c>
    </row>
    <row r="275" s="14" customFormat="1">
      <c r="A275" s="14"/>
      <c r="B275" s="245"/>
      <c r="C275" s="246"/>
      <c r="D275" s="236" t="s">
        <v>220</v>
      </c>
      <c r="E275" s="247" t="s">
        <v>19</v>
      </c>
      <c r="F275" s="248" t="s">
        <v>79</v>
      </c>
      <c r="G275" s="246"/>
      <c r="H275" s="249">
        <v>1</v>
      </c>
      <c r="I275" s="250"/>
      <c r="J275" s="246"/>
      <c r="K275" s="246"/>
      <c r="L275" s="251"/>
      <c r="M275" s="252"/>
      <c r="N275" s="253"/>
      <c r="O275" s="253"/>
      <c r="P275" s="253"/>
      <c r="Q275" s="253"/>
      <c r="R275" s="253"/>
      <c r="S275" s="253"/>
      <c r="T275" s="25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5" t="s">
        <v>220</v>
      </c>
      <c r="AU275" s="255" t="s">
        <v>81</v>
      </c>
      <c r="AV275" s="14" t="s">
        <v>81</v>
      </c>
      <c r="AW275" s="14" t="s">
        <v>32</v>
      </c>
      <c r="AX275" s="14" t="s">
        <v>79</v>
      </c>
      <c r="AY275" s="255" t="s">
        <v>209</v>
      </c>
    </row>
    <row r="276" s="2" customFormat="1" ht="21.75" customHeight="1">
      <c r="A276" s="41"/>
      <c r="B276" s="42"/>
      <c r="C276" s="278" t="s">
        <v>485</v>
      </c>
      <c r="D276" s="278" t="s">
        <v>681</v>
      </c>
      <c r="E276" s="279" t="s">
        <v>5763</v>
      </c>
      <c r="F276" s="280" t="s">
        <v>5764</v>
      </c>
      <c r="G276" s="281" t="s">
        <v>214</v>
      </c>
      <c r="H276" s="282">
        <v>1</v>
      </c>
      <c r="I276" s="283"/>
      <c r="J276" s="284">
        <f>ROUND(I276*H276,2)</f>
        <v>0</v>
      </c>
      <c r="K276" s="280" t="s">
        <v>19</v>
      </c>
      <c r="L276" s="285"/>
      <c r="M276" s="286" t="s">
        <v>19</v>
      </c>
      <c r="N276" s="287" t="s">
        <v>42</v>
      </c>
      <c r="O276" s="87"/>
      <c r="P276" s="225">
        <f>O276*H276</f>
        <v>0</v>
      </c>
      <c r="Q276" s="225">
        <v>6.3399999999999999</v>
      </c>
      <c r="R276" s="225">
        <f>Q276*H276</f>
        <v>6.3399999999999999</v>
      </c>
      <c r="S276" s="225">
        <v>0</v>
      </c>
      <c r="T276" s="226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227" t="s">
        <v>250</v>
      </c>
      <c r="AT276" s="227" t="s">
        <v>681</v>
      </c>
      <c r="AU276" s="227" t="s">
        <v>81</v>
      </c>
      <c r="AY276" s="20" t="s">
        <v>209</v>
      </c>
      <c r="BE276" s="228">
        <f>IF(N276="základní",J276,0)</f>
        <v>0</v>
      </c>
      <c r="BF276" s="228">
        <f>IF(N276="snížená",J276,0)</f>
        <v>0</v>
      </c>
      <c r="BG276" s="228">
        <f>IF(N276="zákl. přenesená",J276,0)</f>
        <v>0</v>
      </c>
      <c r="BH276" s="228">
        <f>IF(N276="sníž. přenesená",J276,0)</f>
        <v>0</v>
      </c>
      <c r="BI276" s="228">
        <f>IF(N276="nulová",J276,0)</f>
        <v>0</v>
      </c>
      <c r="BJ276" s="20" t="s">
        <v>79</v>
      </c>
      <c r="BK276" s="228">
        <f>ROUND(I276*H276,2)</f>
        <v>0</v>
      </c>
      <c r="BL276" s="20" t="s">
        <v>216</v>
      </c>
      <c r="BM276" s="227" t="s">
        <v>5765</v>
      </c>
    </row>
    <row r="277" s="12" customFormat="1" ht="22.8" customHeight="1">
      <c r="A277" s="12"/>
      <c r="B277" s="200"/>
      <c r="C277" s="201"/>
      <c r="D277" s="202" t="s">
        <v>70</v>
      </c>
      <c r="E277" s="214" t="s">
        <v>227</v>
      </c>
      <c r="F277" s="214" t="s">
        <v>3535</v>
      </c>
      <c r="G277" s="201"/>
      <c r="H277" s="201"/>
      <c r="I277" s="204"/>
      <c r="J277" s="215">
        <f>BK277</f>
        <v>0</v>
      </c>
      <c r="K277" s="201"/>
      <c r="L277" s="206"/>
      <c r="M277" s="207"/>
      <c r="N277" s="208"/>
      <c r="O277" s="208"/>
      <c r="P277" s="209">
        <f>SUM(P278:P306)</f>
        <v>0</v>
      </c>
      <c r="Q277" s="208"/>
      <c r="R277" s="209">
        <f>SUM(R278:R306)</f>
        <v>6.2618128499999992</v>
      </c>
      <c r="S277" s="208"/>
      <c r="T277" s="210">
        <f>SUM(T278:T306)</f>
        <v>0</v>
      </c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R277" s="211" t="s">
        <v>79</v>
      </c>
      <c r="AT277" s="212" t="s">
        <v>70</v>
      </c>
      <c r="AU277" s="212" t="s">
        <v>79</v>
      </c>
      <c r="AY277" s="211" t="s">
        <v>209</v>
      </c>
      <c r="BK277" s="213">
        <f>SUM(BK278:BK306)</f>
        <v>0</v>
      </c>
    </row>
    <row r="278" s="2" customFormat="1" ht="21.75" customHeight="1">
      <c r="A278" s="41"/>
      <c r="B278" s="42"/>
      <c r="C278" s="216" t="s">
        <v>490</v>
      </c>
      <c r="D278" s="216" t="s">
        <v>211</v>
      </c>
      <c r="E278" s="217" t="s">
        <v>5766</v>
      </c>
      <c r="F278" s="218" t="s">
        <v>5767</v>
      </c>
      <c r="G278" s="219" t="s">
        <v>362</v>
      </c>
      <c r="H278" s="220">
        <v>1.103</v>
      </c>
      <c r="I278" s="221"/>
      <c r="J278" s="222">
        <f>ROUND(I278*H278,2)</f>
        <v>0</v>
      </c>
      <c r="K278" s="218" t="s">
        <v>215</v>
      </c>
      <c r="L278" s="47"/>
      <c r="M278" s="223" t="s">
        <v>19</v>
      </c>
      <c r="N278" s="224" t="s">
        <v>42</v>
      </c>
      <c r="O278" s="87"/>
      <c r="P278" s="225">
        <f>O278*H278</f>
        <v>0</v>
      </c>
      <c r="Q278" s="225">
        <v>2.5018699999999998</v>
      </c>
      <c r="R278" s="225">
        <f>Q278*H278</f>
        <v>2.7595626099999997</v>
      </c>
      <c r="S278" s="225">
        <v>0</v>
      </c>
      <c r="T278" s="226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227" t="s">
        <v>216</v>
      </c>
      <c r="AT278" s="227" t="s">
        <v>211</v>
      </c>
      <c r="AU278" s="227" t="s">
        <v>81</v>
      </c>
      <c r="AY278" s="20" t="s">
        <v>209</v>
      </c>
      <c r="BE278" s="228">
        <f>IF(N278="základní",J278,0)</f>
        <v>0</v>
      </c>
      <c r="BF278" s="228">
        <f>IF(N278="snížená",J278,0)</f>
        <v>0</v>
      </c>
      <c r="BG278" s="228">
        <f>IF(N278="zákl. přenesená",J278,0)</f>
        <v>0</v>
      </c>
      <c r="BH278" s="228">
        <f>IF(N278="sníž. přenesená",J278,0)</f>
        <v>0</v>
      </c>
      <c r="BI278" s="228">
        <f>IF(N278="nulová",J278,0)</f>
        <v>0</v>
      </c>
      <c r="BJ278" s="20" t="s">
        <v>79</v>
      </c>
      <c r="BK278" s="228">
        <f>ROUND(I278*H278,2)</f>
        <v>0</v>
      </c>
      <c r="BL278" s="20" t="s">
        <v>216</v>
      </c>
      <c r="BM278" s="227" t="s">
        <v>5768</v>
      </c>
    </row>
    <row r="279" s="2" customFormat="1">
      <c r="A279" s="41"/>
      <c r="B279" s="42"/>
      <c r="C279" s="43"/>
      <c r="D279" s="229" t="s">
        <v>218</v>
      </c>
      <c r="E279" s="43"/>
      <c r="F279" s="230" t="s">
        <v>5769</v>
      </c>
      <c r="G279" s="43"/>
      <c r="H279" s="43"/>
      <c r="I279" s="231"/>
      <c r="J279" s="43"/>
      <c r="K279" s="43"/>
      <c r="L279" s="47"/>
      <c r="M279" s="232"/>
      <c r="N279" s="233"/>
      <c r="O279" s="87"/>
      <c r="P279" s="87"/>
      <c r="Q279" s="87"/>
      <c r="R279" s="87"/>
      <c r="S279" s="87"/>
      <c r="T279" s="88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T279" s="20" t="s">
        <v>218</v>
      </c>
      <c r="AU279" s="20" t="s">
        <v>81</v>
      </c>
    </row>
    <row r="280" s="13" customFormat="1">
      <c r="A280" s="13"/>
      <c r="B280" s="234"/>
      <c r="C280" s="235"/>
      <c r="D280" s="236" t="s">
        <v>220</v>
      </c>
      <c r="E280" s="237" t="s">
        <v>19</v>
      </c>
      <c r="F280" s="238" t="s">
        <v>5658</v>
      </c>
      <c r="G280" s="235"/>
      <c r="H280" s="237" t="s">
        <v>19</v>
      </c>
      <c r="I280" s="239"/>
      <c r="J280" s="235"/>
      <c r="K280" s="235"/>
      <c r="L280" s="240"/>
      <c r="M280" s="241"/>
      <c r="N280" s="242"/>
      <c r="O280" s="242"/>
      <c r="P280" s="242"/>
      <c r="Q280" s="242"/>
      <c r="R280" s="242"/>
      <c r="S280" s="242"/>
      <c r="T280" s="24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4" t="s">
        <v>220</v>
      </c>
      <c r="AU280" s="244" t="s">
        <v>81</v>
      </c>
      <c r="AV280" s="13" t="s">
        <v>79</v>
      </c>
      <c r="AW280" s="13" t="s">
        <v>32</v>
      </c>
      <c r="AX280" s="13" t="s">
        <v>71</v>
      </c>
      <c r="AY280" s="244" t="s">
        <v>209</v>
      </c>
    </row>
    <row r="281" s="13" customFormat="1">
      <c r="A281" s="13"/>
      <c r="B281" s="234"/>
      <c r="C281" s="235"/>
      <c r="D281" s="236" t="s">
        <v>220</v>
      </c>
      <c r="E281" s="237" t="s">
        <v>19</v>
      </c>
      <c r="F281" s="238" t="s">
        <v>5770</v>
      </c>
      <c r="G281" s="235"/>
      <c r="H281" s="237" t="s">
        <v>19</v>
      </c>
      <c r="I281" s="239"/>
      <c r="J281" s="235"/>
      <c r="K281" s="235"/>
      <c r="L281" s="240"/>
      <c r="M281" s="241"/>
      <c r="N281" s="242"/>
      <c r="O281" s="242"/>
      <c r="P281" s="242"/>
      <c r="Q281" s="242"/>
      <c r="R281" s="242"/>
      <c r="S281" s="242"/>
      <c r="T281" s="24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4" t="s">
        <v>220</v>
      </c>
      <c r="AU281" s="244" t="s">
        <v>81</v>
      </c>
      <c r="AV281" s="13" t="s">
        <v>79</v>
      </c>
      <c r="AW281" s="13" t="s">
        <v>32</v>
      </c>
      <c r="AX281" s="13" t="s">
        <v>71</v>
      </c>
      <c r="AY281" s="244" t="s">
        <v>209</v>
      </c>
    </row>
    <row r="282" s="14" customFormat="1">
      <c r="A282" s="14"/>
      <c r="B282" s="245"/>
      <c r="C282" s="246"/>
      <c r="D282" s="236" t="s">
        <v>220</v>
      </c>
      <c r="E282" s="247" t="s">
        <v>19</v>
      </c>
      <c r="F282" s="248" t="s">
        <v>5771</v>
      </c>
      <c r="G282" s="246"/>
      <c r="H282" s="249">
        <v>0.441</v>
      </c>
      <c r="I282" s="250"/>
      <c r="J282" s="246"/>
      <c r="K282" s="246"/>
      <c r="L282" s="251"/>
      <c r="M282" s="252"/>
      <c r="N282" s="253"/>
      <c r="O282" s="253"/>
      <c r="P282" s="253"/>
      <c r="Q282" s="253"/>
      <c r="R282" s="253"/>
      <c r="S282" s="253"/>
      <c r="T282" s="25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5" t="s">
        <v>220</v>
      </c>
      <c r="AU282" s="255" t="s">
        <v>81</v>
      </c>
      <c r="AV282" s="14" t="s">
        <v>81</v>
      </c>
      <c r="AW282" s="14" t="s">
        <v>32</v>
      </c>
      <c r="AX282" s="14" t="s">
        <v>71</v>
      </c>
      <c r="AY282" s="255" t="s">
        <v>209</v>
      </c>
    </row>
    <row r="283" s="13" customFormat="1">
      <c r="A283" s="13"/>
      <c r="B283" s="234"/>
      <c r="C283" s="235"/>
      <c r="D283" s="236" t="s">
        <v>220</v>
      </c>
      <c r="E283" s="237" t="s">
        <v>19</v>
      </c>
      <c r="F283" s="238" t="s">
        <v>5772</v>
      </c>
      <c r="G283" s="235"/>
      <c r="H283" s="237" t="s">
        <v>19</v>
      </c>
      <c r="I283" s="239"/>
      <c r="J283" s="235"/>
      <c r="K283" s="235"/>
      <c r="L283" s="240"/>
      <c r="M283" s="241"/>
      <c r="N283" s="242"/>
      <c r="O283" s="242"/>
      <c r="P283" s="242"/>
      <c r="Q283" s="242"/>
      <c r="R283" s="242"/>
      <c r="S283" s="242"/>
      <c r="T283" s="24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4" t="s">
        <v>220</v>
      </c>
      <c r="AU283" s="244" t="s">
        <v>81</v>
      </c>
      <c r="AV283" s="13" t="s">
        <v>79</v>
      </c>
      <c r="AW283" s="13" t="s">
        <v>32</v>
      </c>
      <c r="AX283" s="13" t="s">
        <v>71</v>
      </c>
      <c r="AY283" s="244" t="s">
        <v>209</v>
      </c>
    </row>
    <row r="284" s="14" customFormat="1">
      <c r="A284" s="14"/>
      <c r="B284" s="245"/>
      <c r="C284" s="246"/>
      <c r="D284" s="236" t="s">
        <v>220</v>
      </c>
      <c r="E284" s="247" t="s">
        <v>19</v>
      </c>
      <c r="F284" s="248" t="s">
        <v>5773</v>
      </c>
      <c r="G284" s="246"/>
      <c r="H284" s="249">
        <v>0.36799999999999999</v>
      </c>
      <c r="I284" s="250"/>
      <c r="J284" s="246"/>
      <c r="K284" s="246"/>
      <c r="L284" s="251"/>
      <c r="M284" s="252"/>
      <c r="N284" s="253"/>
      <c r="O284" s="253"/>
      <c r="P284" s="253"/>
      <c r="Q284" s="253"/>
      <c r="R284" s="253"/>
      <c r="S284" s="253"/>
      <c r="T284" s="25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55" t="s">
        <v>220</v>
      </c>
      <c r="AU284" s="255" t="s">
        <v>81</v>
      </c>
      <c r="AV284" s="14" t="s">
        <v>81</v>
      </c>
      <c r="AW284" s="14" t="s">
        <v>32</v>
      </c>
      <c r="AX284" s="14" t="s">
        <v>71</v>
      </c>
      <c r="AY284" s="255" t="s">
        <v>209</v>
      </c>
    </row>
    <row r="285" s="13" customFormat="1">
      <c r="A285" s="13"/>
      <c r="B285" s="234"/>
      <c r="C285" s="235"/>
      <c r="D285" s="236" t="s">
        <v>220</v>
      </c>
      <c r="E285" s="237" t="s">
        <v>19</v>
      </c>
      <c r="F285" s="238" t="s">
        <v>5774</v>
      </c>
      <c r="G285" s="235"/>
      <c r="H285" s="237" t="s">
        <v>19</v>
      </c>
      <c r="I285" s="239"/>
      <c r="J285" s="235"/>
      <c r="K285" s="235"/>
      <c r="L285" s="240"/>
      <c r="M285" s="241"/>
      <c r="N285" s="242"/>
      <c r="O285" s="242"/>
      <c r="P285" s="242"/>
      <c r="Q285" s="242"/>
      <c r="R285" s="242"/>
      <c r="S285" s="242"/>
      <c r="T285" s="24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4" t="s">
        <v>220</v>
      </c>
      <c r="AU285" s="244" t="s">
        <v>81</v>
      </c>
      <c r="AV285" s="13" t="s">
        <v>79</v>
      </c>
      <c r="AW285" s="13" t="s">
        <v>32</v>
      </c>
      <c r="AX285" s="13" t="s">
        <v>71</v>
      </c>
      <c r="AY285" s="244" t="s">
        <v>209</v>
      </c>
    </row>
    <row r="286" s="14" customFormat="1">
      <c r="A286" s="14"/>
      <c r="B286" s="245"/>
      <c r="C286" s="246"/>
      <c r="D286" s="236" t="s">
        <v>220</v>
      </c>
      <c r="E286" s="247" t="s">
        <v>19</v>
      </c>
      <c r="F286" s="248" t="s">
        <v>5775</v>
      </c>
      <c r="G286" s="246"/>
      <c r="H286" s="249">
        <v>0.29399999999999998</v>
      </c>
      <c r="I286" s="250"/>
      <c r="J286" s="246"/>
      <c r="K286" s="246"/>
      <c r="L286" s="251"/>
      <c r="M286" s="252"/>
      <c r="N286" s="253"/>
      <c r="O286" s="253"/>
      <c r="P286" s="253"/>
      <c r="Q286" s="253"/>
      <c r="R286" s="253"/>
      <c r="S286" s="253"/>
      <c r="T286" s="25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5" t="s">
        <v>220</v>
      </c>
      <c r="AU286" s="255" t="s">
        <v>81</v>
      </c>
      <c r="AV286" s="14" t="s">
        <v>81</v>
      </c>
      <c r="AW286" s="14" t="s">
        <v>32</v>
      </c>
      <c r="AX286" s="14" t="s">
        <v>71</v>
      </c>
      <c r="AY286" s="255" t="s">
        <v>209</v>
      </c>
    </row>
    <row r="287" s="15" customFormat="1">
      <c r="A287" s="15"/>
      <c r="B287" s="256"/>
      <c r="C287" s="257"/>
      <c r="D287" s="236" t="s">
        <v>220</v>
      </c>
      <c r="E287" s="258" t="s">
        <v>19</v>
      </c>
      <c r="F287" s="259" t="s">
        <v>271</v>
      </c>
      <c r="G287" s="257"/>
      <c r="H287" s="260">
        <v>1.103</v>
      </c>
      <c r="I287" s="261"/>
      <c r="J287" s="257"/>
      <c r="K287" s="257"/>
      <c r="L287" s="262"/>
      <c r="M287" s="263"/>
      <c r="N287" s="264"/>
      <c r="O287" s="264"/>
      <c r="P287" s="264"/>
      <c r="Q287" s="264"/>
      <c r="R287" s="264"/>
      <c r="S287" s="264"/>
      <c r="T287" s="26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66" t="s">
        <v>220</v>
      </c>
      <c r="AU287" s="266" t="s">
        <v>81</v>
      </c>
      <c r="AV287" s="15" t="s">
        <v>216</v>
      </c>
      <c r="AW287" s="15" t="s">
        <v>32</v>
      </c>
      <c r="AX287" s="15" t="s">
        <v>79</v>
      </c>
      <c r="AY287" s="266" t="s">
        <v>209</v>
      </c>
    </row>
    <row r="288" s="2" customFormat="1" ht="21.75" customHeight="1">
      <c r="A288" s="41"/>
      <c r="B288" s="42"/>
      <c r="C288" s="216" t="s">
        <v>495</v>
      </c>
      <c r="D288" s="216" t="s">
        <v>211</v>
      </c>
      <c r="E288" s="217" t="s">
        <v>5776</v>
      </c>
      <c r="F288" s="218" t="s">
        <v>5777</v>
      </c>
      <c r="G288" s="219" t="s">
        <v>362</v>
      </c>
      <c r="H288" s="220">
        <v>1.3819999999999999</v>
      </c>
      <c r="I288" s="221"/>
      <c r="J288" s="222">
        <f>ROUND(I288*H288,2)</f>
        <v>0</v>
      </c>
      <c r="K288" s="218" t="s">
        <v>215</v>
      </c>
      <c r="L288" s="47"/>
      <c r="M288" s="223" t="s">
        <v>19</v>
      </c>
      <c r="N288" s="224" t="s">
        <v>42</v>
      </c>
      <c r="O288" s="87"/>
      <c r="P288" s="225">
        <f>O288*H288</f>
        <v>0</v>
      </c>
      <c r="Q288" s="225">
        <v>2.5018699999999998</v>
      </c>
      <c r="R288" s="225">
        <f>Q288*H288</f>
        <v>3.4575843399999995</v>
      </c>
      <c r="S288" s="225">
        <v>0</v>
      </c>
      <c r="T288" s="226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227" t="s">
        <v>216</v>
      </c>
      <c r="AT288" s="227" t="s">
        <v>211</v>
      </c>
      <c r="AU288" s="227" t="s">
        <v>81</v>
      </c>
      <c r="AY288" s="20" t="s">
        <v>209</v>
      </c>
      <c r="BE288" s="228">
        <f>IF(N288="základní",J288,0)</f>
        <v>0</v>
      </c>
      <c r="BF288" s="228">
        <f>IF(N288="snížená",J288,0)</f>
        <v>0</v>
      </c>
      <c r="BG288" s="228">
        <f>IF(N288="zákl. přenesená",J288,0)</f>
        <v>0</v>
      </c>
      <c r="BH288" s="228">
        <f>IF(N288="sníž. přenesená",J288,0)</f>
        <v>0</v>
      </c>
      <c r="BI288" s="228">
        <f>IF(N288="nulová",J288,0)</f>
        <v>0</v>
      </c>
      <c r="BJ288" s="20" t="s">
        <v>79</v>
      </c>
      <c r="BK288" s="228">
        <f>ROUND(I288*H288,2)</f>
        <v>0</v>
      </c>
      <c r="BL288" s="20" t="s">
        <v>216</v>
      </c>
      <c r="BM288" s="227" t="s">
        <v>5778</v>
      </c>
    </row>
    <row r="289" s="2" customFormat="1">
      <c r="A289" s="41"/>
      <c r="B289" s="42"/>
      <c r="C289" s="43"/>
      <c r="D289" s="229" t="s">
        <v>218</v>
      </c>
      <c r="E289" s="43"/>
      <c r="F289" s="230" t="s">
        <v>5779</v>
      </c>
      <c r="G289" s="43"/>
      <c r="H289" s="43"/>
      <c r="I289" s="231"/>
      <c r="J289" s="43"/>
      <c r="K289" s="43"/>
      <c r="L289" s="47"/>
      <c r="M289" s="232"/>
      <c r="N289" s="233"/>
      <c r="O289" s="87"/>
      <c r="P289" s="87"/>
      <c r="Q289" s="87"/>
      <c r="R289" s="87"/>
      <c r="S289" s="87"/>
      <c r="T289" s="88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T289" s="20" t="s">
        <v>218</v>
      </c>
      <c r="AU289" s="20" t="s">
        <v>81</v>
      </c>
    </row>
    <row r="290" s="13" customFormat="1">
      <c r="A290" s="13"/>
      <c r="B290" s="234"/>
      <c r="C290" s="235"/>
      <c r="D290" s="236" t="s">
        <v>220</v>
      </c>
      <c r="E290" s="237" t="s">
        <v>19</v>
      </c>
      <c r="F290" s="238" t="s">
        <v>5658</v>
      </c>
      <c r="G290" s="235"/>
      <c r="H290" s="237" t="s">
        <v>19</v>
      </c>
      <c r="I290" s="239"/>
      <c r="J290" s="235"/>
      <c r="K290" s="235"/>
      <c r="L290" s="240"/>
      <c r="M290" s="241"/>
      <c r="N290" s="242"/>
      <c r="O290" s="242"/>
      <c r="P290" s="242"/>
      <c r="Q290" s="242"/>
      <c r="R290" s="242"/>
      <c r="S290" s="242"/>
      <c r="T290" s="24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4" t="s">
        <v>220</v>
      </c>
      <c r="AU290" s="244" t="s">
        <v>81</v>
      </c>
      <c r="AV290" s="13" t="s">
        <v>79</v>
      </c>
      <c r="AW290" s="13" t="s">
        <v>32</v>
      </c>
      <c r="AX290" s="13" t="s">
        <v>71</v>
      </c>
      <c r="AY290" s="244" t="s">
        <v>209</v>
      </c>
    </row>
    <row r="291" s="13" customFormat="1">
      <c r="A291" s="13"/>
      <c r="B291" s="234"/>
      <c r="C291" s="235"/>
      <c r="D291" s="236" t="s">
        <v>220</v>
      </c>
      <c r="E291" s="237" t="s">
        <v>19</v>
      </c>
      <c r="F291" s="238" t="s">
        <v>5780</v>
      </c>
      <c r="G291" s="235"/>
      <c r="H291" s="237" t="s">
        <v>19</v>
      </c>
      <c r="I291" s="239"/>
      <c r="J291" s="235"/>
      <c r="K291" s="235"/>
      <c r="L291" s="240"/>
      <c r="M291" s="241"/>
      <c r="N291" s="242"/>
      <c r="O291" s="242"/>
      <c r="P291" s="242"/>
      <c r="Q291" s="242"/>
      <c r="R291" s="242"/>
      <c r="S291" s="242"/>
      <c r="T291" s="24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4" t="s">
        <v>220</v>
      </c>
      <c r="AU291" s="244" t="s">
        <v>81</v>
      </c>
      <c r="AV291" s="13" t="s">
        <v>79</v>
      </c>
      <c r="AW291" s="13" t="s">
        <v>32</v>
      </c>
      <c r="AX291" s="13" t="s">
        <v>71</v>
      </c>
      <c r="AY291" s="244" t="s">
        <v>209</v>
      </c>
    </row>
    <row r="292" s="14" customFormat="1">
      <c r="A292" s="14"/>
      <c r="B292" s="245"/>
      <c r="C292" s="246"/>
      <c r="D292" s="236" t="s">
        <v>220</v>
      </c>
      <c r="E292" s="247" t="s">
        <v>19</v>
      </c>
      <c r="F292" s="248" t="s">
        <v>5781</v>
      </c>
      <c r="G292" s="246"/>
      <c r="H292" s="249">
        <v>1.3819999999999999</v>
      </c>
      <c r="I292" s="250"/>
      <c r="J292" s="246"/>
      <c r="K292" s="246"/>
      <c r="L292" s="251"/>
      <c r="M292" s="252"/>
      <c r="N292" s="253"/>
      <c r="O292" s="253"/>
      <c r="P292" s="253"/>
      <c r="Q292" s="253"/>
      <c r="R292" s="253"/>
      <c r="S292" s="253"/>
      <c r="T292" s="25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5" t="s">
        <v>220</v>
      </c>
      <c r="AU292" s="255" t="s">
        <v>81</v>
      </c>
      <c r="AV292" s="14" t="s">
        <v>81</v>
      </c>
      <c r="AW292" s="14" t="s">
        <v>32</v>
      </c>
      <c r="AX292" s="14" t="s">
        <v>79</v>
      </c>
      <c r="AY292" s="255" t="s">
        <v>209</v>
      </c>
    </row>
    <row r="293" s="2" customFormat="1" ht="21.75" customHeight="1">
      <c r="A293" s="41"/>
      <c r="B293" s="42"/>
      <c r="C293" s="216" t="s">
        <v>500</v>
      </c>
      <c r="D293" s="216" t="s">
        <v>211</v>
      </c>
      <c r="E293" s="217" t="s">
        <v>5782</v>
      </c>
      <c r="F293" s="218" t="s">
        <v>5783</v>
      </c>
      <c r="G293" s="219" t="s">
        <v>362</v>
      </c>
      <c r="H293" s="220">
        <v>1.3819999999999999</v>
      </c>
      <c r="I293" s="221"/>
      <c r="J293" s="222">
        <f>ROUND(I293*H293,2)</f>
        <v>0</v>
      </c>
      <c r="K293" s="218" t="s">
        <v>215</v>
      </c>
      <c r="L293" s="47"/>
      <c r="M293" s="223" t="s">
        <v>19</v>
      </c>
      <c r="N293" s="224" t="s">
        <v>42</v>
      </c>
      <c r="O293" s="87"/>
      <c r="P293" s="225">
        <f>O293*H293</f>
        <v>0</v>
      </c>
      <c r="Q293" s="225">
        <v>0</v>
      </c>
      <c r="R293" s="225">
        <f>Q293*H293</f>
        <v>0</v>
      </c>
      <c r="S293" s="225">
        <v>0</v>
      </c>
      <c r="T293" s="226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227" t="s">
        <v>216</v>
      </c>
      <c r="AT293" s="227" t="s">
        <v>211</v>
      </c>
      <c r="AU293" s="227" t="s">
        <v>81</v>
      </c>
      <c r="AY293" s="20" t="s">
        <v>209</v>
      </c>
      <c r="BE293" s="228">
        <f>IF(N293="základní",J293,0)</f>
        <v>0</v>
      </c>
      <c r="BF293" s="228">
        <f>IF(N293="snížená",J293,0)</f>
        <v>0</v>
      </c>
      <c r="BG293" s="228">
        <f>IF(N293="zákl. přenesená",J293,0)</f>
        <v>0</v>
      </c>
      <c r="BH293" s="228">
        <f>IF(N293="sníž. přenesená",J293,0)</f>
        <v>0</v>
      </c>
      <c r="BI293" s="228">
        <f>IF(N293="nulová",J293,0)</f>
        <v>0</v>
      </c>
      <c r="BJ293" s="20" t="s">
        <v>79</v>
      </c>
      <c r="BK293" s="228">
        <f>ROUND(I293*H293,2)</f>
        <v>0</v>
      </c>
      <c r="BL293" s="20" t="s">
        <v>216</v>
      </c>
      <c r="BM293" s="227" t="s">
        <v>5784</v>
      </c>
    </row>
    <row r="294" s="2" customFormat="1">
      <c r="A294" s="41"/>
      <c r="B294" s="42"/>
      <c r="C294" s="43"/>
      <c r="D294" s="229" t="s">
        <v>218</v>
      </c>
      <c r="E294" s="43"/>
      <c r="F294" s="230" t="s">
        <v>5785</v>
      </c>
      <c r="G294" s="43"/>
      <c r="H294" s="43"/>
      <c r="I294" s="231"/>
      <c r="J294" s="43"/>
      <c r="K294" s="43"/>
      <c r="L294" s="47"/>
      <c r="M294" s="232"/>
      <c r="N294" s="233"/>
      <c r="O294" s="87"/>
      <c r="P294" s="87"/>
      <c r="Q294" s="87"/>
      <c r="R294" s="87"/>
      <c r="S294" s="87"/>
      <c r="T294" s="88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T294" s="20" t="s">
        <v>218</v>
      </c>
      <c r="AU294" s="20" t="s">
        <v>81</v>
      </c>
    </row>
    <row r="295" s="2" customFormat="1" ht="16.5" customHeight="1">
      <c r="A295" s="41"/>
      <c r="B295" s="42"/>
      <c r="C295" s="216" t="s">
        <v>505</v>
      </c>
      <c r="D295" s="216" t="s">
        <v>211</v>
      </c>
      <c r="E295" s="217" t="s">
        <v>3632</v>
      </c>
      <c r="F295" s="218" t="s">
        <v>3633</v>
      </c>
      <c r="G295" s="219" t="s">
        <v>258</v>
      </c>
      <c r="H295" s="220">
        <v>2.7200000000000002</v>
      </c>
      <c r="I295" s="221"/>
      <c r="J295" s="222">
        <f>ROUND(I295*H295,2)</f>
        <v>0</v>
      </c>
      <c r="K295" s="218" t="s">
        <v>215</v>
      </c>
      <c r="L295" s="47"/>
      <c r="M295" s="223" t="s">
        <v>19</v>
      </c>
      <c r="N295" s="224" t="s">
        <v>42</v>
      </c>
      <c r="O295" s="87"/>
      <c r="P295" s="225">
        <f>O295*H295</f>
        <v>0</v>
      </c>
      <c r="Q295" s="225">
        <v>0.016070000000000001</v>
      </c>
      <c r="R295" s="225">
        <f>Q295*H295</f>
        <v>0.043710400000000003</v>
      </c>
      <c r="S295" s="225">
        <v>0</v>
      </c>
      <c r="T295" s="226">
        <f>S295*H295</f>
        <v>0</v>
      </c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R295" s="227" t="s">
        <v>216</v>
      </c>
      <c r="AT295" s="227" t="s">
        <v>211</v>
      </c>
      <c r="AU295" s="227" t="s">
        <v>81</v>
      </c>
      <c r="AY295" s="20" t="s">
        <v>209</v>
      </c>
      <c r="BE295" s="228">
        <f>IF(N295="základní",J295,0)</f>
        <v>0</v>
      </c>
      <c r="BF295" s="228">
        <f>IF(N295="snížená",J295,0)</f>
        <v>0</v>
      </c>
      <c r="BG295" s="228">
        <f>IF(N295="zákl. přenesená",J295,0)</f>
        <v>0</v>
      </c>
      <c r="BH295" s="228">
        <f>IF(N295="sníž. přenesená",J295,0)</f>
        <v>0</v>
      </c>
      <c r="BI295" s="228">
        <f>IF(N295="nulová",J295,0)</f>
        <v>0</v>
      </c>
      <c r="BJ295" s="20" t="s">
        <v>79</v>
      </c>
      <c r="BK295" s="228">
        <f>ROUND(I295*H295,2)</f>
        <v>0</v>
      </c>
      <c r="BL295" s="20" t="s">
        <v>216</v>
      </c>
      <c r="BM295" s="227" t="s">
        <v>5786</v>
      </c>
    </row>
    <row r="296" s="2" customFormat="1">
      <c r="A296" s="41"/>
      <c r="B296" s="42"/>
      <c r="C296" s="43"/>
      <c r="D296" s="229" t="s">
        <v>218</v>
      </c>
      <c r="E296" s="43"/>
      <c r="F296" s="230" t="s">
        <v>3635</v>
      </c>
      <c r="G296" s="43"/>
      <c r="H296" s="43"/>
      <c r="I296" s="231"/>
      <c r="J296" s="43"/>
      <c r="K296" s="43"/>
      <c r="L296" s="47"/>
      <c r="M296" s="232"/>
      <c r="N296" s="233"/>
      <c r="O296" s="87"/>
      <c r="P296" s="87"/>
      <c r="Q296" s="87"/>
      <c r="R296" s="87"/>
      <c r="S296" s="87"/>
      <c r="T296" s="88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T296" s="20" t="s">
        <v>218</v>
      </c>
      <c r="AU296" s="20" t="s">
        <v>81</v>
      </c>
    </row>
    <row r="297" s="13" customFormat="1">
      <c r="A297" s="13"/>
      <c r="B297" s="234"/>
      <c r="C297" s="235"/>
      <c r="D297" s="236" t="s">
        <v>220</v>
      </c>
      <c r="E297" s="237" t="s">
        <v>19</v>
      </c>
      <c r="F297" s="238" t="s">
        <v>5658</v>
      </c>
      <c r="G297" s="235"/>
      <c r="H297" s="237" t="s">
        <v>19</v>
      </c>
      <c r="I297" s="239"/>
      <c r="J297" s="235"/>
      <c r="K297" s="235"/>
      <c r="L297" s="240"/>
      <c r="M297" s="241"/>
      <c r="N297" s="242"/>
      <c r="O297" s="242"/>
      <c r="P297" s="242"/>
      <c r="Q297" s="242"/>
      <c r="R297" s="242"/>
      <c r="S297" s="242"/>
      <c r="T297" s="24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4" t="s">
        <v>220</v>
      </c>
      <c r="AU297" s="244" t="s">
        <v>81</v>
      </c>
      <c r="AV297" s="13" t="s">
        <v>79</v>
      </c>
      <c r="AW297" s="13" t="s">
        <v>32</v>
      </c>
      <c r="AX297" s="13" t="s">
        <v>71</v>
      </c>
      <c r="AY297" s="244" t="s">
        <v>209</v>
      </c>
    </row>
    <row r="298" s="14" customFormat="1">
      <c r="A298" s="14"/>
      <c r="B298" s="245"/>
      <c r="C298" s="246"/>
      <c r="D298" s="236" t="s">
        <v>220</v>
      </c>
      <c r="E298" s="247" t="s">
        <v>19</v>
      </c>
      <c r="F298" s="248" t="s">
        <v>5787</v>
      </c>
      <c r="G298" s="246"/>
      <c r="H298" s="249">
        <v>2.3999999999999999</v>
      </c>
      <c r="I298" s="250"/>
      <c r="J298" s="246"/>
      <c r="K298" s="246"/>
      <c r="L298" s="251"/>
      <c r="M298" s="252"/>
      <c r="N298" s="253"/>
      <c r="O298" s="253"/>
      <c r="P298" s="253"/>
      <c r="Q298" s="253"/>
      <c r="R298" s="253"/>
      <c r="S298" s="253"/>
      <c r="T298" s="25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55" t="s">
        <v>220</v>
      </c>
      <c r="AU298" s="255" t="s">
        <v>81</v>
      </c>
      <c r="AV298" s="14" t="s">
        <v>81</v>
      </c>
      <c r="AW298" s="14" t="s">
        <v>32</v>
      </c>
      <c r="AX298" s="14" t="s">
        <v>71</v>
      </c>
      <c r="AY298" s="255" t="s">
        <v>209</v>
      </c>
    </row>
    <row r="299" s="14" customFormat="1">
      <c r="A299" s="14"/>
      <c r="B299" s="245"/>
      <c r="C299" s="246"/>
      <c r="D299" s="236" t="s">
        <v>220</v>
      </c>
      <c r="E299" s="247" t="s">
        <v>19</v>
      </c>
      <c r="F299" s="248" t="s">
        <v>5788</v>
      </c>
      <c r="G299" s="246"/>
      <c r="H299" s="249">
        <v>0.32000000000000001</v>
      </c>
      <c r="I299" s="250"/>
      <c r="J299" s="246"/>
      <c r="K299" s="246"/>
      <c r="L299" s="251"/>
      <c r="M299" s="252"/>
      <c r="N299" s="253"/>
      <c r="O299" s="253"/>
      <c r="P299" s="253"/>
      <c r="Q299" s="253"/>
      <c r="R299" s="253"/>
      <c r="S299" s="253"/>
      <c r="T299" s="25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5" t="s">
        <v>220</v>
      </c>
      <c r="AU299" s="255" t="s">
        <v>81</v>
      </c>
      <c r="AV299" s="14" t="s">
        <v>81</v>
      </c>
      <c r="AW299" s="14" t="s">
        <v>32</v>
      </c>
      <c r="AX299" s="14" t="s">
        <v>71</v>
      </c>
      <c r="AY299" s="255" t="s">
        <v>209</v>
      </c>
    </row>
    <row r="300" s="15" customFormat="1">
      <c r="A300" s="15"/>
      <c r="B300" s="256"/>
      <c r="C300" s="257"/>
      <c r="D300" s="236" t="s">
        <v>220</v>
      </c>
      <c r="E300" s="258" t="s">
        <v>19</v>
      </c>
      <c r="F300" s="259" t="s">
        <v>271</v>
      </c>
      <c r="G300" s="257"/>
      <c r="H300" s="260">
        <v>2.7200000000000002</v>
      </c>
      <c r="I300" s="261"/>
      <c r="J300" s="257"/>
      <c r="K300" s="257"/>
      <c r="L300" s="262"/>
      <c r="M300" s="263"/>
      <c r="N300" s="264"/>
      <c r="O300" s="264"/>
      <c r="P300" s="264"/>
      <c r="Q300" s="264"/>
      <c r="R300" s="264"/>
      <c r="S300" s="264"/>
      <c r="T300" s="26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T300" s="266" t="s">
        <v>220</v>
      </c>
      <c r="AU300" s="266" t="s">
        <v>81</v>
      </c>
      <c r="AV300" s="15" t="s">
        <v>216</v>
      </c>
      <c r="AW300" s="15" t="s">
        <v>32</v>
      </c>
      <c r="AX300" s="15" t="s">
        <v>79</v>
      </c>
      <c r="AY300" s="266" t="s">
        <v>209</v>
      </c>
    </row>
    <row r="301" s="2" customFormat="1" ht="16.5" customHeight="1">
      <c r="A301" s="41"/>
      <c r="B301" s="42"/>
      <c r="C301" s="216" t="s">
        <v>510</v>
      </c>
      <c r="D301" s="216" t="s">
        <v>211</v>
      </c>
      <c r="E301" s="217" t="s">
        <v>3641</v>
      </c>
      <c r="F301" s="218" t="s">
        <v>3642</v>
      </c>
      <c r="G301" s="219" t="s">
        <v>258</v>
      </c>
      <c r="H301" s="220">
        <v>2.7200000000000002</v>
      </c>
      <c r="I301" s="221"/>
      <c r="J301" s="222">
        <f>ROUND(I301*H301,2)</f>
        <v>0</v>
      </c>
      <c r="K301" s="218" t="s">
        <v>215</v>
      </c>
      <c r="L301" s="47"/>
      <c r="M301" s="223" t="s">
        <v>19</v>
      </c>
      <c r="N301" s="224" t="s">
        <v>42</v>
      </c>
      <c r="O301" s="87"/>
      <c r="P301" s="225">
        <f>O301*H301</f>
        <v>0</v>
      </c>
      <c r="Q301" s="225">
        <v>0</v>
      </c>
      <c r="R301" s="225">
        <f>Q301*H301</f>
        <v>0</v>
      </c>
      <c r="S301" s="225">
        <v>0</v>
      </c>
      <c r="T301" s="226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227" t="s">
        <v>216</v>
      </c>
      <c r="AT301" s="227" t="s">
        <v>211</v>
      </c>
      <c r="AU301" s="227" t="s">
        <v>81</v>
      </c>
      <c r="AY301" s="20" t="s">
        <v>209</v>
      </c>
      <c r="BE301" s="228">
        <f>IF(N301="základní",J301,0)</f>
        <v>0</v>
      </c>
      <c r="BF301" s="228">
        <f>IF(N301="snížená",J301,0)</f>
        <v>0</v>
      </c>
      <c r="BG301" s="228">
        <f>IF(N301="zákl. přenesená",J301,0)</f>
        <v>0</v>
      </c>
      <c r="BH301" s="228">
        <f>IF(N301="sníž. přenesená",J301,0)</f>
        <v>0</v>
      </c>
      <c r="BI301" s="228">
        <f>IF(N301="nulová",J301,0)</f>
        <v>0</v>
      </c>
      <c r="BJ301" s="20" t="s">
        <v>79</v>
      </c>
      <c r="BK301" s="228">
        <f>ROUND(I301*H301,2)</f>
        <v>0</v>
      </c>
      <c r="BL301" s="20" t="s">
        <v>216</v>
      </c>
      <c r="BM301" s="227" t="s">
        <v>5789</v>
      </c>
    </row>
    <row r="302" s="2" customFormat="1">
      <c r="A302" s="41"/>
      <c r="B302" s="42"/>
      <c r="C302" s="43"/>
      <c r="D302" s="229" t="s">
        <v>218</v>
      </c>
      <c r="E302" s="43"/>
      <c r="F302" s="230" t="s">
        <v>3644</v>
      </c>
      <c r="G302" s="43"/>
      <c r="H302" s="43"/>
      <c r="I302" s="231"/>
      <c r="J302" s="43"/>
      <c r="K302" s="43"/>
      <c r="L302" s="47"/>
      <c r="M302" s="232"/>
      <c r="N302" s="233"/>
      <c r="O302" s="87"/>
      <c r="P302" s="87"/>
      <c r="Q302" s="87"/>
      <c r="R302" s="87"/>
      <c r="S302" s="87"/>
      <c r="T302" s="88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T302" s="20" t="s">
        <v>218</v>
      </c>
      <c r="AU302" s="20" t="s">
        <v>81</v>
      </c>
    </row>
    <row r="303" s="2" customFormat="1" ht="16.5" customHeight="1">
      <c r="A303" s="41"/>
      <c r="B303" s="42"/>
      <c r="C303" s="216" t="s">
        <v>515</v>
      </c>
      <c r="D303" s="216" t="s">
        <v>211</v>
      </c>
      <c r="E303" s="217" t="s">
        <v>5790</v>
      </c>
      <c r="F303" s="218" t="s">
        <v>5791</v>
      </c>
      <c r="G303" s="219" t="s">
        <v>258</v>
      </c>
      <c r="H303" s="220">
        <v>7.3499999999999996</v>
      </c>
      <c r="I303" s="221"/>
      <c r="J303" s="222">
        <f>ROUND(I303*H303,2)</f>
        <v>0</v>
      </c>
      <c r="K303" s="218" t="s">
        <v>215</v>
      </c>
      <c r="L303" s="47"/>
      <c r="M303" s="223" t="s">
        <v>19</v>
      </c>
      <c r="N303" s="224" t="s">
        <v>42</v>
      </c>
      <c r="O303" s="87"/>
      <c r="P303" s="225">
        <f>O303*H303</f>
        <v>0</v>
      </c>
      <c r="Q303" s="225">
        <v>0.00012999999999999999</v>
      </c>
      <c r="R303" s="225">
        <f>Q303*H303</f>
        <v>0.00095549999999999986</v>
      </c>
      <c r="S303" s="225">
        <v>0</v>
      </c>
      <c r="T303" s="226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227" t="s">
        <v>216</v>
      </c>
      <c r="AT303" s="227" t="s">
        <v>211</v>
      </c>
      <c r="AU303" s="227" t="s">
        <v>81</v>
      </c>
      <c r="AY303" s="20" t="s">
        <v>209</v>
      </c>
      <c r="BE303" s="228">
        <f>IF(N303="základní",J303,0)</f>
        <v>0</v>
      </c>
      <c r="BF303" s="228">
        <f>IF(N303="snížená",J303,0)</f>
        <v>0</v>
      </c>
      <c r="BG303" s="228">
        <f>IF(N303="zákl. přenesená",J303,0)</f>
        <v>0</v>
      </c>
      <c r="BH303" s="228">
        <f>IF(N303="sníž. přenesená",J303,0)</f>
        <v>0</v>
      </c>
      <c r="BI303" s="228">
        <f>IF(N303="nulová",J303,0)</f>
        <v>0</v>
      </c>
      <c r="BJ303" s="20" t="s">
        <v>79</v>
      </c>
      <c r="BK303" s="228">
        <f>ROUND(I303*H303,2)</f>
        <v>0</v>
      </c>
      <c r="BL303" s="20" t="s">
        <v>216</v>
      </c>
      <c r="BM303" s="227" t="s">
        <v>5792</v>
      </c>
    </row>
    <row r="304" s="2" customFormat="1">
      <c r="A304" s="41"/>
      <c r="B304" s="42"/>
      <c r="C304" s="43"/>
      <c r="D304" s="229" t="s">
        <v>218</v>
      </c>
      <c r="E304" s="43"/>
      <c r="F304" s="230" t="s">
        <v>5793</v>
      </c>
      <c r="G304" s="43"/>
      <c r="H304" s="43"/>
      <c r="I304" s="231"/>
      <c r="J304" s="43"/>
      <c r="K304" s="43"/>
      <c r="L304" s="47"/>
      <c r="M304" s="232"/>
      <c r="N304" s="233"/>
      <c r="O304" s="87"/>
      <c r="P304" s="87"/>
      <c r="Q304" s="87"/>
      <c r="R304" s="87"/>
      <c r="S304" s="87"/>
      <c r="T304" s="88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T304" s="20" t="s">
        <v>218</v>
      </c>
      <c r="AU304" s="20" t="s">
        <v>81</v>
      </c>
    </row>
    <row r="305" s="13" customFormat="1">
      <c r="A305" s="13"/>
      <c r="B305" s="234"/>
      <c r="C305" s="235"/>
      <c r="D305" s="236" t="s">
        <v>220</v>
      </c>
      <c r="E305" s="237" t="s">
        <v>19</v>
      </c>
      <c r="F305" s="238" t="s">
        <v>5658</v>
      </c>
      <c r="G305" s="235"/>
      <c r="H305" s="237" t="s">
        <v>19</v>
      </c>
      <c r="I305" s="239"/>
      <c r="J305" s="235"/>
      <c r="K305" s="235"/>
      <c r="L305" s="240"/>
      <c r="M305" s="241"/>
      <c r="N305" s="242"/>
      <c r="O305" s="242"/>
      <c r="P305" s="242"/>
      <c r="Q305" s="242"/>
      <c r="R305" s="242"/>
      <c r="S305" s="242"/>
      <c r="T305" s="24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4" t="s">
        <v>220</v>
      </c>
      <c r="AU305" s="244" t="s">
        <v>81</v>
      </c>
      <c r="AV305" s="13" t="s">
        <v>79</v>
      </c>
      <c r="AW305" s="13" t="s">
        <v>32</v>
      </c>
      <c r="AX305" s="13" t="s">
        <v>71</v>
      </c>
      <c r="AY305" s="244" t="s">
        <v>209</v>
      </c>
    </row>
    <row r="306" s="14" customFormat="1">
      <c r="A306" s="14"/>
      <c r="B306" s="245"/>
      <c r="C306" s="246"/>
      <c r="D306" s="236" t="s">
        <v>220</v>
      </c>
      <c r="E306" s="247" t="s">
        <v>19</v>
      </c>
      <c r="F306" s="248" t="s">
        <v>5794</v>
      </c>
      <c r="G306" s="246"/>
      <c r="H306" s="249">
        <v>7.3499999999999996</v>
      </c>
      <c r="I306" s="250"/>
      <c r="J306" s="246"/>
      <c r="K306" s="246"/>
      <c r="L306" s="251"/>
      <c r="M306" s="252"/>
      <c r="N306" s="253"/>
      <c r="O306" s="253"/>
      <c r="P306" s="253"/>
      <c r="Q306" s="253"/>
      <c r="R306" s="253"/>
      <c r="S306" s="253"/>
      <c r="T306" s="25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5" t="s">
        <v>220</v>
      </c>
      <c r="AU306" s="255" t="s">
        <v>81</v>
      </c>
      <c r="AV306" s="14" t="s">
        <v>81</v>
      </c>
      <c r="AW306" s="14" t="s">
        <v>32</v>
      </c>
      <c r="AX306" s="14" t="s">
        <v>79</v>
      </c>
      <c r="AY306" s="255" t="s">
        <v>209</v>
      </c>
    </row>
    <row r="307" s="12" customFormat="1" ht="22.8" customHeight="1">
      <c r="A307" s="12"/>
      <c r="B307" s="200"/>
      <c r="C307" s="201"/>
      <c r="D307" s="202" t="s">
        <v>70</v>
      </c>
      <c r="E307" s="214" t="s">
        <v>250</v>
      </c>
      <c r="F307" s="214" t="s">
        <v>802</v>
      </c>
      <c r="G307" s="201"/>
      <c r="H307" s="201"/>
      <c r="I307" s="204"/>
      <c r="J307" s="215">
        <f>BK307</f>
        <v>0</v>
      </c>
      <c r="K307" s="201"/>
      <c r="L307" s="206"/>
      <c r="M307" s="207"/>
      <c r="N307" s="208"/>
      <c r="O307" s="208"/>
      <c r="P307" s="209">
        <f>SUM(P308:P338)</f>
        <v>0</v>
      </c>
      <c r="Q307" s="208"/>
      <c r="R307" s="209">
        <f>SUM(R308:R338)</f>
        <v>0.060166749999999998</v>
      </c>
      <c r="S307" s="208"/>
      <c r="T307" s="210">
        <f>SUM(T308:T338)</f>
        <v>0.027</v>
      </c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R307" s="211" t="s">
        <v>79</v>
      </c>
      <c r="AT307" s="212" t="s">
        <v>70</v>
      </c>
      <c r="AU307" s="212" t="s">
        <v>79</v>
      </c>
      <c r="AY307" s="211" t="s">
        <v>209</v>
      </c>
      <c r="BK307" s="213">
        <f>SUM(BK308:BK338)</f>
        <v>0</v>
      </c>
    </row>
    <row r="308" s="2" customFormat="1" ht="21.75" customHeight="1">
      <c r="A308" s="41"/>
      <c r="B308" s="42"/>
      <c r="C308" s="216" t="s">
        <v>520</v>
      </c>
      <c r="D308" s="216" t="s">
        <v>211</v>
      </c>
      <c r="E308" s="217" t="s">
        <v>5795</v>
      </c>
      <c r="F308" s="218" t="s">
        <v>5796</v>
      </c>
      <c r="G308" s="219" t="s">
        <v>299</v>
      </c>
      <c r="H308" s="220">
        <v>1</v>
      </c>
      <c r="I308" s="221"/>
      <c r="J308" s="222">
        <f>ROUND(I308*H308,2)</f>
        <v>0</v>
      </c>
      <c r="K308" s="218" t="s">
        <v>215</v>
      </c>
      <c r="L308" s="47"/>
      <c r="M308" s="223" t="s">
        <v>19</v>
      </c>
      <c r="N308" s="224" t="s">
        <v>42</v>
      </c>
      <c r="O308" s="87"/>
      <c r="P308" s="225">
        <f>O308*H308</f>
        <v>0</v>
      </c>
      <c r="Q308" s="225">
        <v>6.0000000000000002E-05</v>
      </c>
      <c r="R308" s="225">
        <f>Q308*H308</f>
        <v>6.0000000000000002E-05</v>
      </c>
      <c r="S308" s="225">
        <v>0</v>
      </c>
      <c r="T308" s="226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227" t="s">
        <v>216</v>
      </c>
      <c r="AT308" s="227" t="s">
        <v>211</v>
      </c>
      <c r="AU308" s="227" t="s">
        <v>81</v>
      </c>
      <c r="AY308" s="20" t="s">
        <v>209</v>
      </c>
      <c r="BE308" s="228">
        <f>IF(N308="základní",J308,0)</f>
        <v>0</v>
      </c>
      <c r="BF308" s="228">
        <f>IF(N308="snížená",J308,0)</f>
        <v>0</v>
      </c>
      <c r="BG308" s="228">
        <f>IF(N308="zákl. přenesená",J308,0)</f>
        <v>0</v>
      </c>
      <c r="BH308" s="228">
        <f>IF(N308="sníž. přenesená",J308,0)</f>
        <v>0</v>
      </c>
      <c r="BI308" s="228">
        <f>IF(N308="nulová",J308,0)</f>
        <v>0</v>
      </c>
      <c r="BJ308" s="20" t="s">
        <v>79</v>
      </c>
      <c r="BK308" s="228">
        <f>ROUND(I308*H308,2)</f>
        <v>0</v>
      </c>
      <c r="BL308" s="20" t="s">
        <v>216</v>
      </c>
      <c r="BM308" s="227" t="s">
        <v>5797</v>
      </c>
    </row>
    <row r="309" s="2" customFormat="1">
      <c r="A309" s="41"/>
      <c r="B309" s="42"/>
      <c r="C309" s="43"/>
      <c r="D309" s="229" t="s">
        <v>218</v>
      </c>
      <c r="E309" s="43"/>
      <c r="F309" s="230" t="s">
        <v>5798</v>
      </c>
      <c r="G309" s="43"/>
      <c r="H309" s="43"/>
      <c r="I309" s="231"/>
      <c r="J309" s="43"/>
      <c r="K309" s="43"/>
      <c r="L309" s="47"/>
      <c r="M309" s="232"/>
      <c r="N309" s="233"/>
      <c r="O309" s="87"/>
      <c r="P309" s="87"/>
      <c r="Q309" s="87"/>
      <c r="R309" s="87"/>
      <c r="S309" s="87"/>
      <c r="T309" s="88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T309" s="20" t="s">
        <v>218</v>
      </c>
      <c r="AU309" s="20" t="s">
        <v>81</v>
      </c>
    </row>
    <row r="310" s="13" customFormat="1">
      <c r="A310" s="13"/>
      <c r="B310" s="234"/>
      <c r="C310" s="235"/>
      <c r="D310" s="236" t="s">
        <v>220</v>
      </c>
      <c r="E310" s="237" t="s">
        <v>19</v>
      </c>
      <c r="F310" s="238" t="s">
        <v>5658</v>
      </c>
      <c r="G310" s="235"/>
      <c r="H310" s="237" t="s">
        <v>19</v>
      </c>
      <c r="I310" s="239"/>
      <c r="J310" s="235"/>
      <c r="K310" s="235"/>
      <c r="L310" s="240"/>
      <c r="M310" s="241"/>
      <c r="N310" s="242"/>
      <c r="O310" s="242"/>
      <c r="P310" s="242"/>
      <c r="Q310" s="242"/>
      <c r="R310" s="242"/>
      <c r="S310" s="242"/>
      <c r="T310" s="24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4" t="s">
        <v>220</v>
      </c>
      <c r="AU310" s="244" t="s">
        <v>81</v>
      </c>
      <c r="AV310" s="13" t="s">
        <v>79</v>
      </c>
      <c r="AW310" s="13" t="s">
        <v>32</v>
      </c>
      <c r="AX310" s="13" t="s">
        <v>71</v>
      </c>
      <c r="AY310" s="244" t="s">
        <v>209</v>
      </c>
    </row>
    <row r="311" s="13" customFormat="1">
      <c r="A311" s="13"/>
      <c r="B311" s="234"/>
      <c r="C311" s="235"/>
      <c r="D311" s="236" t="s">
        <v>220</v>
      </c>
      <c r="E311" s="237" t="s">
        <v>19</v>
      </c>
      <c r="F311" s="238" t="s">
        <v>5799</v>
      </c>
      <c r="G311" s="235"/>
      <c r="H311" s="237" t="s">
        <v>19</v>
      </c>
      <c r="I311" s="239"/>
      <c r="J311" s="235"/>
      <c r="K311" s="235"/>
      <c r="L311" s="240"/>
      <c r="M311" s="241"/>
      <c r="N311" s="242"/>
      <c r="O311" s="242"/>
      <c r="P311" s="242"/>
      <c r="Q311" s="242"/>
      <c r="R311" s="242"/>
      <c r="S311" s="242"/>
      <c r="T311" s="24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4" t="s">
        <v>220</v>
      </c>
      <c r="AU311" s="244" t="s">
        <v>81</v>
      </c>
      <c r="AV311" s="13" t="s">
        <v>79</v>
      </c>
      <c r="AW311" s="13" t="s">
        <v>32</v>
      </c>
      <c r="AX311" s="13" t="s">
        <v>71</v>
      </c>
      <c r="AY311" s="244" t="s">
        <v>209</v>
      </c>
    </row>
    <row r="312" s="14" customFormat="1">
      <c r="A312" s="14"/>
      <c r="B312" s="245"/>
      <c r="C312" s="246"/>
      <c r="D312" s="236" t="s">
        <v>220</v>
      </c>
      <c r="E312" s="247" t="s">
        <v>19</v>
      </c>
      <c r="F312" s="248" t="s">
        <v>310</v>
      </c>
      <c r="G312" s="246"/>
      <c r="H312" s="249">
        <v>1</v>
      </c>
      <c r="I312" s="250"/>
      <c r="J312" s="246"/>
      <c r="K312" s="246"/>
      <c r="L312" s="251"/>
      <c r="M312" s="252"/>
      <c r="N312" s="253"/>
      <c r="O312" s="253"/>
      <c r="P312" s="253"/>
      <c r="Q312" s="253"/>
      <c r="R312" s="253"/>
      <c r="S312" s="253"/>
      <c r="T312" s="25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5" t="s">
        <v>220</v>
      </c>
      <c r="AU312" s="255" t="s">
        <v>81</v>
      </c>
      <c r="AV312" s="14" t="s">
        <v>81</v>
      </c>
      <c r="AW312" s="14" t="s">
        <v>32</v>
      </c>
      <c r="AX312" s="14" t="s">
        <v>79</v>
      </c>
      <c r="AY312" s="255" t="s">
        <v>209</v>
      </c>
    </row>
    <row r="313" s="2" customFormat="1" ht="16.5" customHeight="1">
      <c r="A313" s="41"/>
      <c r="B313" s="42"/>
      <c r="C313" s="278" t="s">
        <v>525</v>
      </c>
      <c r="D313" s="278" t="s">
        <v>681</v>
      </c>
      <c r="E313" s="279" t="s">
        <v>5800</v>
      </c>
      <c r="F313" s="280" t="s">
        <v>5801</v>
      </c>
      <c r="G313" s="281" t="s">
        <v>299</v>
      </c>
      <c r="H313" s="282">
        <v>1.0149999999999999</v>
      </c>
      <c r="I313" s="283"/>
      <c r="J313" s="284">
        <f>ROUND(I313*H313,2)</f>
        <v>0</v>
      </c>
      <c r="K313" s="280" t="s">
        <v>215</v>
      </c>
      <c r="L313" s="285"/>
      <c r="M313" s="286" t="s">
        <v>19</v>
      </c>
      <c r="N313" s="287" t="s">
        <v>42</v>
      </c>
      <c r="O313" s="87"/>
      <c r="P313" s="225">
        <f>O313*H313</f>
        <v>0</v>
      </c>
      <c r="Q313" s="225">
        <v>0.026450000000000001</v>
      </c>
      <c r="R313" s="225">
        <f>Q313*H313</f>
        <v>0.026846749999999999</v>
      </c>
      <c r="S313" s="225">
        <v>0</v>
      </c>
      <c r="T313" s="226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227" t="s">
        <v>250</v>
      </c>
      <c r="AT313" s="227" t="s">
        <v>681</v>
      </c>
      <c r="AU313" s="227" t="s">
        <v>81</v>
      </c>
      <c r="AY313" s="20" t="s">
        <v>209</v>
      </c>
      <c r="BE313" s="228">
        <f>IF(N313="základní",J313,0)</f>
        <v>0</v>
      </c>
      <c r="BF313" s="228">
        <f>IF(N313="snížená",J313,0)</f>
        <v>0</v>
      </c>
      <c r="BG313" s="228">
        <f>IF(N313="zákl. přenesená",J313,0)</f>
        <v>0</v>
      </c>
      <c r="BH313" s="228">
        <f>IF(N313="sníž. přenesená",J313,0)</f>
        <v>0</v>
      </c>
      <c r="BI313" s="228">
        <f>IF(N313="nulová",J313,0)</f>
        <v>0</v>
      </c>
      <c r="BJ313" s="20" t="s">
        <v>79</v>
      </c>
      <c r="BK313" s="228">
        <f>ROUND(I313*H313,2)</f>
        <v>0</v>
      </c>
      <c r="BL313" s="20" t="s">
        <v>216</v>
      </c>
      <c r="BM313" s="227" t="s">
        <v>5802</v>
      </c>
    </row>
    <row r="314" s="14" customFormat="1">
      <c r="A314" s="14"/>
      <c r="B314" s="245"/>
      <c r="C314" s="246"/>
      <c r="D314" s="236" t="s">
        <v>220</v>
      </c>
      <c r="E314" s="246"/>
      <c r="F314" s="248" t="s">
        <v>5803</v>
      </c>
      <c r="G314" s="246"/>
      <c r="H314" s="249">
        <v>1.0149999999999999</v>
      </c>
      <c r="I314" s="250"/>
      <c r="J314" s="246"/>
      <c r="K314" s="246"/>
      <c r="L314" s="251"/>
      <c r="M314" s="252"/>
      <c r="N314" s="253"/>
      <c r="O314" s="253"/>
      <c r="P314" s="253"/>
      <c r="Q314" s="253"/>
      <c r="R314" s="253"/>
      <c r="S314" s="253"/>
      <c r="T314" s="25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5" t="s">
        <v>220</v>
      </c>
      <c r="AU314" s="255" t="s">
        <v>81</v>
      </c>
      <c r="AV314" s="14" t="s">
        <v>81</v>
      </c>
      <c r="AW314" s="14" t="s">
        <v>4</v>
      </c>
      <c r="AX314" s="14" t="s">
        <v>79</v>
      </c>
      <c r="AY314" s="255" t="s">
        <v>209</v>
      </c>
    </row>
    <row r="315" s="2" customFormat="1" ht="21.75" customHeight="1">
      <c r="A315" s="41"/>
      <c r="B315" s="42"/>
      <c r="C315" s="216" t="s">
        <v>530</v>
      </c>
      <c r="D315" s="216" t="s">
        <v>211</v>
      </c>
      <c r="E315" s="217" t="s">
        <v>5804</v>
      </c>
      <c r="F315" s="218" t="s">
        <v>5805</v>
      </c>
      <c r="G315" s="219" t="s">
        <v>299</v>
      </c>
      <c r="H315" s="220">
        <v>1</v>
      </c>
      <c r="I315" s="221"/>
      <c r="J315" s="222">
        <f>ROUND(I315*H315,2)</f>
        <v>0</v>
      </c>
      <c r="K315" s="218" t="s">
        <v>215</v>
      </c>
      <c r="L315" s="47"/>
      <c r="M315" s="223" t="s">
        <v>19</v>
      </c>
      <c r="N315" s="224" t="s">
        <v>42</v>
      </c>
      <c r="O315" s="87"/>
      <c r="P315" s="225">
        <f>O315*H315</f>
        <v>0</v>
      </c>
      <c r="Q315" s="225">
        <v>0</v>
      </c>
      <c r="R315" s="225">
        <f>Q315*H315</f>
        <v>0</v>
      </c>
      <c r="S315" s="225">
        <v>0.027</v>
      </c>
      <c r="T315" s="226">
        <f>S315*H315</f>
        <v>0.027</v>
      </c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R315" s="227" t="s">
        <v>216</v>
      </c>
      <c r="AT315" s="227" t="s">
        <v>211</v>
      </c>
      <c r="AU315" s="227" t="s">
        <v>81</v>
      </c>
      <c r="AY315" s="20" t="s">
        <v>209</v>
      </c>
      <c r="BE315" s="228">
        <f>IF(N315="základní",J315,0)</f>
        <v>0</v>
      </c>
      <c r="BF315" s="228">
        <f>IF(N315="snížená",J315,0)</f>
        <v>0</v>
      </c>
      <c r="BG315" s="228">
        <f>IF(N315="zákl. přenesená",J315,0)</f>
        <v>0</v>
      </c>
      <c r="BH315" s="228">
        <f>IF(N315="sníž. přenesená",J315,0)</f>
        <v>0</v>
      </c>
      <c r="BI315" s="228">
        <f>IF(N315="nulová",J315,0)</f>
        <v>0</v>
      </c>
      <c r="BJ315" s="20" t="s">
        <v>79</v>
      </c>
      <c r="BK315" s="228">
        <f>ROUND(I315*H315,2)</f>
        <v>0</v>
      </c>
      <c r="BL315" s="20" t="s">
        <v>216</v>
      </c>
      <c r="BM315" s="227" t="s">
        <v>5806</v>
      </c>
    </row>
    <row r="316" s="2" customFormat="1">
      <c r="A316" s="41"/>
      <c r="B316" s="42"/>
      <c r="C316" s="43"/>
      <c r="D316" s="229" t="s">
        <v>218</v>
      </c>
      <c r="E316" s="43"/>
      <c r="F316" s="230" t="s">
        <v>5807</v>
      </c>
      <c r="G316" s="43"/>
      <c r="H316" s="43"/>
      <c r="I316" s="231"/>
      <c r="J316" s="43"/>
      <c r="K316" s="43"/>
      <c r="L316" s="47"/>
      <c r="M316" s="232"/>
      <c r="N316" s="233"/>
      <c r="O316" s="87"/>
      <c r="P316" s="87"/>
      <c r="Q316" s="87"/>
      <c r="R316" s="87"/>
      <c r="S316" s="87"/>
      <c r="T316" s="88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T316" s="20" t="s">
        <v>218</v>
      </c>
      <c r="AU316" s="20" t="s">
        <v>81</v>
      </c>
    </row>
    <row r="317" s="2" customFormat="1" ht="16.5" customHeight="1">
      <c r="A317" s="41"/>
      <c r="B317" s="42"/>
      <c r="C317" s="216" t="s">
        <v>535</v>
      </c>
      <c r="D317" s="216" t="s">
        <v>211</v>
      </c>
      <c r="E317" s="217" t="s">
        <v>5808</v>
      </c>
      <c r="F317" s="218" t="s">
        <v>5809</v>
      </c>
      <c r="G317" s="219" t="s">
        <v>214</v>
      </c>
      <c r="H317" s="220">
        <v>1</v>
      </c>
      <c r="I317" s="221"/>
      <c r="J317" s="222">
        <f>ROUND(I317*H317,2)</f>
        <v>0</v>
      </c>
      <c r="K317" s="218" t="s">
        <v>215</v>
      </c>
      <c r="L317" s="47"/>
      <c r="M317" s="223" t="s">
        <v>19</v>
      </c>
      <c r="N317" s="224" t="s">
        <v>42</v>
      </c>
      <c r="O317" s="87"/>
      <c r="P317" s="225">
        <f>O317*H317</f>
        <v>0</v>
      </c>
      <c r="Q317" s="225">
        <v>0.01248</v>
      </c>
      <c r="R317" s="225">
        <f>Q317*H317</f>
        <v>0.01248</v>
      </c>
      <c r="S317" s="225">
        <v>0</v>
      </c>
      <c r="T317" s="226">
        <f>S317*H317</f>
        <v>0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227" t="s">
        <v>216</v>
      </c>
      <c r="AT317" s="227" t="s">
        <v>211</v>
      </c>
      <c r="AU317" s="227" t="s">
        <v>81</v>
      </c>
      <c r="AY317" s="20" t="s">
        <v>209</v>
      </c>
      <c r="BE317" s="228">
        <f>IF(N317="základní",J317,0)</f>
        <v>0</v>
      </c>
      <c r="BF317" s="228">
        <f>IF(N317="snížená",J317,0)</f>
        <v>0</v>
      </c>
      <c r="BG317" s="228">
        <f>IF(N317="zákl. přenesená",J317,0)</f>
        <v>0</v>
      </c>
      <c r="BH317" s="228">
        <f>IF(N317="sníž. přenesená",J317,0)</f>
        <v>0</v>
      </c>
      <c r="BI317" s="228">
        <f>IF(N317="nulová",J317,0)</f>
        <v>0</v>
      </c>
      <c r="BJ317" s="20" t="s">
        <v>79</v>
      </c>
      <c r="BK317" s="228">
        <f>ROUND(I317*H317,2)</f>
        <v>0</v>
      </c>
      <c r="BL317" s="20" t="s">
        <v>216</v>
      </c>
      <c r="BM317" s="227" t="s">
        <v>5810</v>
      </c>
    </row>
    <row r="318" s="2" customFormat="1">
      <c r="A318" s="41"/>
      <c r="B318" s="42"/>
      <c r="C318" s="43"/>
      <c r="D318" s="229" t="s">
        <v>218</v>
      </c>
      <c r="E318" s="43"/>
      <c r="F318" s="230" t="s">
        <v>5811</v>
      </c>
      <c r="G318" s="43"/>
      <c r="H318" s="43"/>
      <c r="I318" s="231"/>
      <c r="J318" s="43"/>
      <c r="K318" s="43"/>
      <c r="L318" s="47"/>
      <c r="M318" s="232"/>
      <c r="N318" s="233"/>
      <c r="O318" s="87"/>
      <c r="P318" s="87"/>
      <c r="Q318" s="87"/>
      <c r="R318" s="87"/>
      <c r="S318" s="87"/>
      <c r="T318" s="88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T318" s="20" t="s">
        <v>218</v>
      </c>
      <c r="AU318" s="20" t="s">
        <v>81</v>
      </c>
    </row>
    <row r="319" s="2" customFormat="1" ht="16.5" customHeight="1">
      <c r="A319" s="41"/>
      <c r="B319" s="42"/>
      <c r="C319" s="278" t="s">
        <v>541</v>
      </c>
      <c r="D319" s="278" t="s">
        <v>681</v>
      </c>
      <c r="E319" s="279" t="s">
        <v>5812</v>
      </c>
      <c r="F319" s="280" t="s">
        <v>5813</v>
      </c>
      <c r="G319" s="281" t="s">
        <v>214</v>
      </c>
      <c r="H319" s="282">
        <v>1</v>
      </c>
      <c r="I319" s="283"/>
      <c r="J319" s="284">
        <f>ROUND(I319*H319,2)</f>
        <v>0</v>
      </c>
      <c r="K319" s="280" t="s">
        <v>19</v>
      </c>
      <c r="L319" s="285"/>
      <c r="M319" s="286" t="s">
        <v>19</v>
      </c>
      <c r="N319" s="287" t="s">
        <v>42</v>
      </c>
      <c r="O319" s="87"/>
      <c r="P319" s="225">
        <f>O319*H319</f>
        <v>0</v>
      </c>
      <c r="Q319" s="225">
        <v>0</v>
      </c>
      <c r="R319" s="225">
        <f>Q319*H319</f>
        <v>0</v>
      </c>
      <c r="S319" s="225">
        <v>0</v>
      </c>
      <c r="T319" s="226">
        <f>S319*H319</f>
        <v>0</v>
      </c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R319" s="227" t="s">
        <v>250</v>
      </c>
      <c r="AT319" s="227" t="s">
        <v>681</v>
      </c>
      <c r="AU319" s="227" t="s">
        <v>81</v>
      </c>
      <c r="AY319" s="20" t="s">
        <v>209</v>
      </c>
      <c r="BE319" s="228">
        <f>IF(N319="základní",J319,0)</f>
        <v>0</v>
      </c>
      <c r="BF319" s="228">
        <f>IF(N319="snížená",J319,0)</f>
        <v>0</v>
      </c>
      <c r="BG319" s="228">
        <f>IF(N319="zákl. přenesená",J319,0)</f>
        <v>0</v>
      </c>
      <c r="BH319" s="228">
        <f>IF(N319="sníž. přenesená",J319,0)</f>
        <v>0</v>
      </c>
      <c r="BI319" s="228">
        <f>IF(N319="nulová",J319,0)</f>
        <v>0</v>
      </c>
      <c r="BJ319" s="20" t="s">
        <v>79</v>
      </c>
      <c r="BK319" s="228">
        <f>ROUND(I319*H319,2)</f>
        <v>0</v>
      </c>
      <c r="BL319" s="20" t="s">
        <v>216</v>
      </c>
      <c r="BM319" s="227" t="s">
        <v>5814</v>
      </c>
    </row>
    <row r="320" s="13" customFormat="1">
      <c r="A320" s="13"/>
      <c r="B320" s="234"/>
      <c r="C320" s="235"/>
      <c r="D320" s="236" t="s">
        <v>220</v>
      </c>
      <c r="E320" s="237" t="s">
        <v>19</v>
      </c>
      <c r="F320" s="238" t="s">
        <v>221</v>
      </c>
      <c r="G320" s="235"/>
      <c r="H320" s="237" t="s">
        <v>19</v>
      </c>
      <c r="I320" s="239"/>
      <c r="J320" s="235"/>
      <c r="K320" s="235"/>
      <c r="L320" s="240"/>
      <c r="M320" s="241"/>
      <c r="N320" s="242"/>
      <c r="O320" s="242"/>
      <c r="P320" s="242"/>
      <c r="Q320" s="242"/>
      <c r="R320" s="242"/>
      <c r="S320" s="242"/>
      <c r="T320" s="24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4" t="s">
        <v>220</v>
      </c>
      <c r="AU320" s="244" t="s">
        <v>81</v>
      </c>
      <c r="AV320" s="13" t="s">
        <v>79</v>
      </c>
      <c r="AW320" s="13" t="s">
        <v>32</v>
      </c>
      <c r="AX320" s="13" t="s">
        <v>71</v>
      </c>
      <c r="AY320" s="244" t="s">
        <v>209</v>
      </c>
    </row>
    <row r="321" s="13" customFormat="1">
      <c r="A321" s="13"/>
      <c r="B321" s="234"/>
      <c r="C321" s="235"/>
      <c r="D321" s="236" t="s">
        <v>220</v>
      </c>
      <c r="E321" s="237" t="s">
        <v>19</v>
      </c>
      <c r="F321" s="238" t="s">
        <v>5658</v>
      </c>
      <c r="G321" s="235"/>
      <c r="H321" s="237" t="s">
        <v>19</v>
      </c>
      <c r="I321" s="239"/>
      <c r="J321" s="235"/>
      <c r="K321" s="235"/>
      <c r="L321" s="240"/>
      <c r="M321" s="241"/>
      <c r="N321" s="242"/>
      <c r="O321" s="242"/>
      <c r="P321" s="242"/>
      <c r="Q321" s="242"/>
      <c r="R321" s="242"/>
      <c r="S321" s="242"/>
      <c r="T321" s="24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4" t="s">
        <v>220</v>
      </c>
      <c r="AU321" s="244" t="s">
        <v>81</v>
      </c>
      <c r="AV321" s="13" t="s">
        <v>79</v>
      </c>
      <c r="AW321" s="13" t="s">
        <v>32</v>
      </c>
      <c r="AX321" s="13" t="s">
        <v>71</v>
      </c>
      <c r="AY321" s="244" t="s">
        <v>209</v>
      </c>
    </row>
    <row r="322" s="14" customFormat="1">
      <c r="A322" s="14"/>
      <c r="B322" s="245"/>
      <c r="C322" s="246"/>
      <c r="D322" s="236" t="s">
        <v>220</v>
      </c>
      <c r="E322" s="247" t="s">
        <v>19</v>
      </c>
      <c r="F322" s="248" t="s">
        <v>79</v>
      </c>
      <c r="G322" s="246"/>
      <c r="H322" s="249">
        <v>1</v>
      </c>
      <c r="I322" s="250"/>
      <c r="J322" s="246"/>
      <c r="K322" s="246"/>
      <c r="L322" s="251"/>
      <c r="M322" s="252"/>
      <c r="N322" s="253"/>
      <c r="O322" s="253"/>
      <c r="P322" s="253"/>
      <c r="Q322" s="253"/>
      <c r="R322" s="253"/>
      <c r="S322" s="253"/>
      <c r="T322" s="25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5" t="s">
        <v>220</v>
      </c>
      <c r="AU322" s="255" t="s">
        <v>81</v>
      </c>
      <c r="AV322" s="14" t="s">
        <v>81</v>
      </c>
      <c r="AW322" s="14" t="s">
        <v>32</v>
      </c>
      <c r="AX322" s="14" t="s">
        <v>79</v>
      </c>
      <c r="AY322" s="255" t="s">
        <v>209</v>
      </c>
    </row>
    <row r="323" s="2" customFormat="1" ht="21.75" customHeight="1">
      <c r="A323" s="41"/>
      <c r="B323" s="42"/>
      <c r="C323" s="216" t="s">
        <v>547</v>
      </c>
      <c r="D323" s="216" t="s">
        <v>211</v>
      </c>
      <c r="E323" s="217" t="s">
        <v>5815</v>
      </c>
      <c r="F323" s="218" t="s">
        <v>5816</v>
      </c>
      <c r="G323" s="219" t="s">
        <v>214</v>
      </c>
      <c r="H323" s="220">
        <v>6</v>
      </c>
      <c r="I323" s="221"/>
      <c r="J323" s="222">
        <f>ROUND(I323*H323,2)</f>
        <v>0</v>
      </c>
      <c r="K323" s="218" t="s">
        <v>215</v>
      </c>
      <c r="L323" s="47"/>
      <c r="M323" s="223" t="s">
        <v>19</v>
      </c>
      <c r="N323" s="224" t="s">
        <v>42</v>
      </c>
      <c r="O323" s="87"/>
      <c r="P323" s="225">
        <f>O323*H323</f>
        <v>0</v>
      </c>
      <c r="Q323" s="225">
        <v>0.0013600000000000001</v>
      </c>
      <c r="R323" s="225">
        <f>Q323*H323</f>
        <v>0.0081600000000000006</v>
      </c>
      <c r="S323" s="225">
        <v>0</v>
      </c>
      <c r="T323" s="226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227" t="s">
        <v>216</v>
      </c>
      <c r="AT323" s="227" t="s">
        <v>211</v>
      </c>
      <c r="AU323" s="227" t="s">
        <v>81</v>
      </c>
      <c r="AY323" s="20" t="s">
        <v>209</v>
      </c>
      <c r="BE323" s="228">
        <f>IF(N323="základní",J323,0)</f>
        <v>0</v>
      </c>
      <c r="BF323" s="228">
        <f>IF(N323="snížená",J323,0)</f>
        <v>0</v>
      </c>
      <c r="BG323" s="228">
        <f>IF(N323="zákl. přenesená",J323,0)</f>
        <v>0</v>
      </c>
      <c r="BH323" s="228">
        <f>IF(N323="sníž. přenesená",J323,0)</f>
        <v>0</v>
      </c>
      <c r="BI323" s="228">
        <f>IF(N323="nulová",J323,0)</f>
        <v>0</v>
      </c>
      <c r="BJ323" s="20" t="s">
        <v>79</v>
      </c>
      <c r="BK323" s="228">
        <f>ROUND(I323*H323,2)</f>
        <v>0</v>
      </c>
      <c r="BL323" s="20" t="s">
        <v>216</v>
      </c>
      <c r="BM323" s="227" t="s">
        <v>5817</v>
      </c>
    </row>
    <row r="324" s="2" customFormat="1">
      <c r="A324" s="41"/>
      <c r="B324" s="42"/>
      <c r="C324" s="43"/>
      <c r="D324" s="229" t="s">
        <v>218</v>
      </c>
      <c r="E324" s="43"/>
      <c r="F324" s="230" t="s">
        <v>5818</v>
      </c>
      <c r="G324" s="43"/>
      <c r="H324" s="43"/>
      <c r="I324" s="231"/>
      <c r="J324" s="43"/>
      <c r="K324" s="43"/>
      <c r="L324" s="47"/>
      <c r="M324" s="232"/>
      <c r="N324" s="233"/>
      <c r="O324" s="87"/>
      <c r="P324" s="87"/>
      <c r="Q324" s="87"/>
      <c r="R324" s="87"/>
      <c r="S324" s="87"/>
      <c r="T324" s="88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T324" s="20" t="s">
        <v>218</v>
      </c>
      <c r="AU324" s="20" t="s">
        <v>81</v>
      </c>
    </row>
    <row r="325" s="13" customFormat="1">
      <c r="A325" s="13"/>
      <c r="B325" s="234"/>
      <c r="C325" s="235"/>
      <c r="D325" s="236" t="s">
        <v>220</v>
      </c>
      <c r="E325" s="237" t="s">
        <v>19</v>
      </c>
      <c r="F325" s="238" t="s">
        <v>5658</v>
      </c>
      <c r="G325" s="235"/>
      <c r="H325" s="237" t="s">
        <v>19</v>
      </c>
      <c r="I325" s="239"/>
      <c r="J325" s="235"/>
      <c r="K325" s="235"/>
      <c r="L325" s="240"/>
      <c r="M325" s="241"/>
      <c r="N325" s="242"/>
      <c r="O325" s="242"/>
      <c r="P325" s="242"/>
      <c r="Q325" s="242"/>
      <c r="R325" s="242"/>
      <c r="S325" s="242"/>
      <c r="T325" s="24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4" t="s">
        <v>220</v>
      </c>
      <c r="AU325" s="244" t="s">
        <v>81</v>
      </c>
      <c r="AV325" s="13" t="s">
        <v>79</v>
      </c>
      <c r="AW325" s="13" t="s">
        <v>32</v>
      </c>
      <c r="AX325" s="13" t="s">
        <v>71</v>
      </c>
      <c r="AY325" s="244" t="s">
        <v>209</v>
      </c>
    </row>
    <row r="326" s="14" customFormat="1">
      <c r="A326" s="14"/>
      <c r="B326" s="245"/>
      <c r="C326" s="246"/>
      <c r="D326" s="236" t="s">
        <v>220</v>
      </c>
      <c r="E326" s="247" t="s">
        <v>19</v>
      </c>
      <c r="F326" s="248" t="s">
        <v>227</v>
      </c>
      <c r="G326" s="246"/>
      <c r="H326" s="249">
        <v>6</v>
      </c>
      <c r="I326" s="250"/>
      <c r="J326" s="246"/>
      <c r="K326" s="246"/>
      <c r="L326" s="251"/>
      <c r="M326" s="252"/>
      <c r="N326" s="253"/>
      <c r="O326" s="253"/>
      <c r="P326" s="253"/>
      <c r="Q326" s="253"/>
      <c r="R326" s="253"/>
      <c r="S326" s="253"/>
      <c r="T326" s="25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5" t="s">
        <v>220</v>
      </c>
      <c r="AU326" s="255" t="s">
        <v>81</v>
      </c>
      <c r="AV326" s="14" t="s">
        <v>81</v>
      </c>
      <c r="AW326" s="14" t="s">
        <v>32</v>
      </c>
      <c r="AX326" s="14" t="s">
        <v>79</v>
      </c>
      <c r="AY326" s="255" t="s">
        <v>209</v>
      </c>
    </row>
    <row r="327" s="2" customFormat="1" ht="24.15" customHeight="1">
      <c r="A327" s="41"/>
      <c r="B327" s="42"/>
      <c r="C327" s="216" t="s">
        <v>552</v>
      </c>
      <c r="D327" s="216" t="s">
        <v>211</v>
      </c>
      <c r="E327" s="217" t="s">
        <v>5819</v>
      </c>
      <c r="F327" s="218" t="s">
        <v>5820</v>
      </c>
      <c r="G327" s="219" t="s">
        <v>214</v>
      </c>
      <c r="H327" s="220">
        <v>1</v>
      </c>
      <c r="I327" s="221"/>
      <c r="J327" s="222">
        <f>ROUND(I327*H327,2)</f>
        <v>0</v>
      </c>
      <c r="K327" s="218" t="s">
        <v>215</v>
      </c>
      <c r="L327" s="47"/>
      <c r="M327" s="223" t="s">
        <v>19</v>
      </c>
      <c r="N327" s="224" t="s">
        <v>42</v>
      </c>
      <c r="O327" s="87"/>
      <c r="P327" s="225">
        <f>O327*H327</f>
        <v>0</v>
      </c>
      <c r="Q327" s="225">
        <v>0.012460000000000001</v>
      </c>
      <c r="R327" s="225">
        <f>Q327*H327</f>
        <v>0.012460000000000001</v>
      </c>
      <c r="S327" s="225">
        <v>0</v>
      </c>
      <c r="T327" s="226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227" t="s">
        <v>216</v>
      </c>
      <c r="AT327" s="227" t="s">
        <v>211</v>
      </c>
      <c r="AU327" s="227" t="s">
        <v>81</v>
      </c>
      <c r="AY327" s="20" t="s">
        <v>209</v>
      </c>
      <c r="BE327" s="228">
        <f>IF(N327="základní",J327,0)</f>
        <v>0</v>
      </c>
      <c r="BF327" s="228">
        <f>IF(N327="snížená",J327,0)</f>
        <v>0</v>
      </c>
      <c r="BG327" s="228">
        <f>IF(N327="zákl. přenesená",J327,0)</f>
        <v>0</v>
      </c>
      <c r="BH327" s="228">
        <f>IF(N327="sníž. přenesená",J327,0)</f>
        <v>0</v>
      </c>
      <c r="BI327" s="228">
        <f>IF(N327="nulová",J327,0)</f>
        <v>0</v>
      </c>
      <c r="BJ327" s="20" t="s">
        <v>79</v>
      </c>
      <c r="BK327" s="228">
        <f>ROUND(I327*H327,2)</f>
        <v>0</v>
      </c>
      <c r="BL327" s="20" t="s">
        <v>216</v>
      </c>
      <c r="BM327" s="227" t="s">
        <v>5821</v>
      </c>
    </row>
    <row r="328" s="2" customFormat="1">
      <c r="A328" s="41"/>
      <c r="B328" s="42"/>
      <c r="C328" s="43"/>
      <c r="D328" s="229" t="s">
        <v>218</v>
      </c>
      <c r="E328" s="43"/>
      <c r="F328" s="230" t="s">
        <v>5822</v>
      </c>
      <c r="G328" s="43"/>
      <c r="H328" s="43"/>
      <c r="I328" s="231"/>
      <c r="J328" s="43"/>
      <c r="K328" s="43"/>
      <c r="L328" s="47"/>
      <c r="M328" s="232"/>
      <c r="N328" s="233"/>
      <c r="O328" s="87"/>
      <c r="P328" s="87"/>
      <c r="Q328" s="87"/>
      <c r="R328" s="87"/>
      <c r="S328" s="87"/>
      <c r="T328" s="88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T328" s="20" t="s">
        <v>218</v>
      </c>
      <c r="AU328" s="20" t="s">
        <v>81</v>
      </c>
    </row>
    <row r="329" s="13" customFormat="1">
      <c r="A329" s="13"/>
      <c r="B329" s="234"/>
      <c r="C329" s="235"/>
      <c r="D329" s="236" t="s">
        <v>220</v>
      </c>
      <c r="E329" s="237" t="s">
        <v>19</v>
      </c>
      <c r="F329" s="238" t="s">
        <v>5658</v>
      </c>
      <c r="G329" s="235"/>
      <c r="H329" s="237" t="s">
        <v>19</v>
      </c>
      <c r="I329" s="239"/>
      <c r="J329" s="235"/>
      <c r="K329" s="235"/>
      <c r="L329" s="240"/>
      <c r="M329" s="241"/>
      <c r="N329" s="242"/>
      <c r="O329" s="242"/>
      <c r="P329" s="242"/>
      <c r="Q329" s="242"/>
      <c r="R329" s="242"/>
      <c r="S329" s="242"/>
      <c r="T329" s="24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4" t="s">
        <v>220</v>
      </c>
      <c r="AU329" s="244" t="s">
        <v>81</v>
      </c>
      <c r="AV329" s="13" t="s">
        <v>79</v>
      </c>
      <c r="AW329" s="13" t="s">
        <v>32</v>
      </c>
      <c r="AX329" s="13" t="s">
        <v>71</v>
      </c>
      <c r="AY329" s="244" t="s">
        <v>209</v>
      </c>
    </row>
    <row r="330" s="14" customFormat="1">
      <c r="A330" s="14"/>
      <c r="B330" s="245"/>
      <c r="C330" s="246"/>
      <c r="D330" s="236" t="s">
        <v>220</v>
      </c>
      <c r="E330" s="247" t="s">
        <v>19</v>
      </c>
      <c r="F330" s="248" t="s">
        <v>79</v>
      </c>
      <c r="G330" s="246"/>
      <c r="H330" s="249">
        <v>1</v>
      </c>
      <c r="I330" s="250"/>
      <c r="J330" s="246"/>
      <c r="K330" s="246"/>
      <c r="L330" s="251"/>
      <c r="M330" s="252"/>
      <c r="N330" s="253"/>
      <c r="O330" s="253"/>
      <c r="P330" s="253"/>
      <c r="Q330" s="253"/>
      <c r="R330" s="253"/>
      <c r="S330" s="253"/>
      <c r="T330" s="25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55" t="s">
        <v>220</v>
      </c>
      <c r="AU330" s="255" t="s">
        <v>81</v>
      </c>
      <c r="AV330" s="14" t="s">
        <v>81</v>
      </c>
      <c r="AW330" s="14" t="s">
        <v>32</v>
      </c>
      <c r="AX330" s="14" t="s">
        <v>79</v>
      </c>
      <c r="AY330" s="255" t="s">
        <v>209</v>
      </c>
    </row>
    <row r="331" s="2" customFormat="1" ht="16.5" customHeight="1">
      <c r="A331" s="41"/>
      <c r="B331" s="42"/>
      <c r="C331" s="216" t="s">
        <v>557</v>
      </c>
      <c r="D331" s="216" t="s">
        <v>211</v>
      </c>
      <c r="E331" s="217" t="s">
        <v>1000</v>
      </c>
      <c r="F331" s="218" t="s">
        <v>1001</v>
      </c>
      <c r="G331" s="219" t="s">
        <v>214</v>
      </c>
      <c r="H331" s="220">
        <v>1</v>
      </c>
      <c r="I331" s="221"/>
      <c r="J331" s="222">
        <f>ROUND(I331*H331,2)</f>
        <v>0</v>
      </c>
      <c r="K331" s="218" t="s">
        <v>215</v>
      </c>
      <c r="L331" s="47"/>
      <c r="M331" s="223" t="s">
        <v>19</v>
      </c>
      <c r="N331" s="224" t="s">
        <v>42</v>
      </c>
      <c r="O331" s="87"/>
      <c r="P331" s="225">
        <f>O331*H331</f>
        <v>0</v>
      </c>
      <c r="Q331" s="225">
        <v>0.00016000000000000001</v>
      </c>
      <c r="R331" s="225">
        <f>Q331*H331</f>
        <v>0.00016000000000000001</v>
      </c>
      <c r="S331" s="225">
        <v>0</v>
      </c>
      <c r="T331" s="226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227" t="s">
        <v>216</v>
      </c>
      <c r="AT331" s="227" t="s">
        <v>211</v>
      </c>
      <c r="AU331" s="227" t="s">
        <v>81</v>
      </c>
      <c r="AY331" s="20" t="s">
        <v>209</v>
      </c>
      <c r="BE331" s="228">
        <f>IF(N331="základní",J331,0)</f>
        <v>0</v>
      </c>
      <c r="BF331" s="228">
        <f>IF(N331="snížená",J331,0)</f>
        <v>0</v>
      </c>
      <c r="BG331" s="228">
        <f>IF(N331="zákl. přenesená",J331,0)</f>
        <v>0</v>
      </c>
      <c r="BH331" s="228">
        <f>IF(N331="sníž. přenesená",J331,0)</f>
        <v>0</v>
      </c>
      <c r="BI331" s="228">
        <f>IF(N331="nulová",J331,0)</f>
        <v>0</v>
      </c>
      <c r="BJ331" s="20" t="s">
        <v>79</v>
      </c>
      <c r="BK331" s="228">
        <f>ROUND(I331*H331,2)</f>
        <v>0</v>
      </c>
      <c r="BL331" s="20" t="s">
        <v>216</v>
      </c>
      <c r="BM331" s="227" t="s">
        <v>5823</v>
      </c>
    </row>
    <row r="332" s="2" customFormat="1">
      <c r="A332" s="41"/>
      <c r="B332" s="42"/>
      <c r="C332" s="43"/>
      <c r="D332" s="229" t="s">
        <v>218</v>
      </c>
      <c r="E332" s="43"/>
      <c r="F332" s="230" t="s">
        <v>5824</v>
      </c>
      <c r="G332" s="43"/>
      <c r="H332" s="43"/>
      <c r="I332" s="231"/>
      <c r="J332" s="43"/>
      <c r="K332" s="43"/>
      <c r="L332" s="47"/>
      <c r="M332" s="232"/>
      <c r="N332" s="233"/>
      <c r="O332" s="87"/>
      <c r="P332" s="87"/>
      <c r="Q332" s="87"/>
      <c r="R332" s="87"/>
      <c r="S332" s="87"/>
      <c r="T332" s="88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T332" s="20" t="s">
        <v>218</v>
      </c>
      <c r="AU332" s="20" t="s">
        <v>81</v>
      </c>
    </row>
    <row r="333" s="13" customFormat="1">
      <c r="A333" s="13"/>
      <c r="B333" s="234"/>
      <c r="C333" s="235"/>
      <c r="D333" s="236" t="s">
        <v>220</v>
      </c>
      <c r="E333" s="237" t="s">
        <v>19</v>
      </c>
      <c r="F333" s="238" t="s">
        <v>5658</v>
      </c>
      <c r="G333" s="235"/>
      <c r="H333" s="237" t="s">
        <v>19</v>
      </c>
      <c r="I333" s="239"/>
      <c r="J333" s="235"/>
      <c r="K333" s="235"/>
      <c r="L333" s="240"/>
      <c r="M333" s="241"/>
      <c r="N333" s="242"/>
      <c r="O333" s="242"/>
      <c r="P333" s="242"/>
      <c r="Q333" s="242"/>
      <c r="R333" s="242"/>
      <c r="S333" s="242"/>
      <c r="T333" s="24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4" t="s">
        <v>220</v>
      </c>
      <c r="AU333" s="244" t="s">
        <v>81</v>
      </c>
      <c r="AV333" s="13" t="s">
        <v>79</v>
      </c>
      <c r="AW333" s="13" t="s">
        <v>32</v>
      </c>
      <c r="AX333" s="13" t="s">
        <v>71</v>
      </c>
      <c r="AY333" s="244" t="s">
        <v>209</v>
      </c>
    </row>
    <row r="334" s="14" customFormat="1">
      <c r="A334" s="14"/>
      <c r="B334" s="245"/>
      <c r="C334" s="246"/>
      <c r="D334" s="236" t="s">
        <v>220</v>
      </c>
      <c r="E334" s="247" t="s">
        <v>19</v>
      </c>
      <c r="F334" s="248" t="s">
        <v>79</v>
      </c>
      <c r="G334" s="246"/>
      <c r="H334" s="249">
        <v>1</v>
      </c>
      <c r="I334" s="250"/>
      <c r="J334" s="246"/>
      <c r="K334" s="246"/>
      <c r="L334" s="251"/>
      <c r="M334" s="252"/>
      <c r="N334" s="253"/>
      <c r="O334" s="253"/>
      <c r="P334" s="253"/>
      <c r="Q334" s="253"/>
      <c r="R334" s="253"/>
      <c r="S334" s="253"/>
      <c r="T334" s="25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5" t="s">
        <v>220</v>
      </c>
      <c r="AU334" s="255" t="s">
        <v>81</v>
      </c>
      <c r="AV334" s="14" t="s">
        <v>81</v>
      </c>
      <c r="AW334" s="14" t="s">
        <v>32</v>
      </c>
      <c r="AX334" s="14" t="s">
        <v>79</v>
      </c>
      <c r="AY334" s="255" t="s">
        <v>209</v>
      </c>
    </row>
    <row r="335" s="2" customFormat="1" ht="16.5" customHeight="1">
      <c r="A335" s="41"/>
      <c r="B335" s="42"/>
      <c r="C335" s="278" t="s">
        <v>562</v>
      </c>
      <c r="D335" s="278" t="s">
        <v>681</v>
      </c>
      <c r="E335" s="279" t="s">
        <v>5825</v>
      </c>
      <c r="F335" s="280" t="s">
        <v>5826</v>
      </c>
      <c r="G335" s="281" t="s">
        <v>214</v>
      </c>
      <c r="H335" s="282">
        <v>1</v>
      </c>
      <c r="I335" s="283"/>
      <c r="J335" s="284">
        <f>ROUND(I335*H335,2)</f>
        <v>0</v>
      </c>
      <c r="K335" s="280" t="s">
        <v>19</v>
      </c>
      <c r="L335" s="285"/>
      <c r="M335" s="286" t="s">
        <v>19</v>
      </c>
      <c r="N335" s="287" t="s">
        <v>42</v>
      </c>
      <c r="O335" s="87"/>
      <c r="P335" s="225">
        <f>O335*H335</f>
        <v>0</v>
      </c>
      <c r="Q335" s="225">
        <v>0</v>
      </c>
      <c r="R335" s="225">
        <f>Q335*H335</f>
        <v>0</v>
      </c>
      <c r="S335" s="225">
        <v>0</v>
      </c>
      <c r="T335" s="226">
        <f>S335*H335</f>
        <v>0</v>
      </c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R335" s="227" t="s">
        <v>250</v>
      </c>
      <c r="AT335" s="227" t="s">
        <v>681</v>
      </c>
      <c r="AU335" s="227" t="s">
        <v>81</v>
      </c>
      <c r="AY335" s="20" t="s">
        <v>209</v>
      </c>
      <c r="BE335" s="228">
        <f>IF(N335="základní",J335,0)</f>
        <v>0</v>
      </c>
      <c r="BF335" s="228">
        <f>IF(N335="snížená",J335,0)</f>
        <v>0</v>
      </c>
      <c r="BG335" s="228">
        <f>IF(N335="zákl. přenesená",J335,0)</f>
        <v>0</v>
      </c>
      <c r="BH335" s="228">
        <f>IF(N335="sníž. přenesená",J335,0)</f>
        <v>0</v>
      </c>
      <c r="BI335" s="228">
        <f>IF(N335="nulová",J335,0)</f>
        <v>0</v>
      </c>
      <c r="BJ335" s="20" t="s">
        <v>79</v>
      </c>
      <c r="BK335" s="228">
        <f>ROUND(I335*H335,2)</f>
        <v>0</v>
      </c>
      <c r="BL335" s="20" t="s">
        <v>216</v>
      </c>
      <c r="BM335" s="227" t="s">
        <v>5827</v>
      </c>
    </row>
    <row r="336" s="13" customFormat="1">
      <c r="A336" s="13"/>
      <c r="B336" s="234"/>
      <c r="C336" s="235"/>
      <c r="D336" s="236" t="s">
        <v>220</v>
      </c>
      <c r="E336" s="237" t="s">
        <v>19</v>
      </c>
      <c r="F336" s="238" t="s">
        <v>5658</v>
      </c>
      <c r="G336" s="235"/>
      <c r="H336" s="237" t="s">
        <v>19</v>
      </c>
      <c r="I336" s="239"/>
      <c r="J336" s="235"/>
      <c r="K336" s="235"/>
      <c r="L336" s="240"/>
      <c r="M336" s="241"/>
      <c r="N336" s="242"/>
      <c r="O336" s="242"/>
      <c r="P336" s="242"/>
      <c r="Q336" s="242"/>
      <c r="R336" s="242"/>
      <c r="S336" s="242"/>
      <c r="T336" s="24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4" t="s">
        <v>220</v>
      </c>
      <c r="AU336" s="244" t="s">
        <v>81</v>
      </c>
      <c r="AV336" s="13" t="s">
        <v>79</v>
      </c>
      <c r="AW336" s="13" t="s">
        <v>32</v>
      </c>
      <c r="AX336" s="13" t="s">
        <v>71</v>
      </c>
      <c r="AY336" s="244" t="s">
        <v>209</v>
      </c>
    </row>
    <row r="337" s="14" customFormat="1">
      <c r="A337" s="14"/>
      <c r="B337" s="245"/>
      <c r="C337" s="246"/>
      <c r="D337" s="236" t="s">
        <v>220</v>
      </c>
      <c r="E337" s="247" t="s">
        <v>19</v>
      </c>
      <c r="F337" s="248" t="s">
        <v>79</v>
      </c>
      <c r="G337" s="246"/>
      <c r="H337" s="249">
        <v>1</v>
      </c>
      <c r="I337" s="250"/>
      <c r="J337" s="246"/>
      <c r="K337" s="246"/>
      <c r="L337" s="251"/>
      <c r="M337" s="252"/>
      <c r="N337" s="253"/>
      <c r="O337" s="253"/>
      <c r="P337" s="253"/>
      <c r="Q337" s="253"/>
      <c r="R337" s="253"/>
      <c r="S337" s="253"/>
      <c r="T337" s="25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55" t="s">
        <v>220</v>
      </c>
      <c r="AU337" s="255" t="s">
        <v>81</v>
      </c>
      <c r="AV337" s="14" t="s">
        <v>81</v>
      </c>
      <c r="AW337" s="14" t="s">
        <v>32</v>
      </c>
      <c r="AX337" s="14" t="s">
        <v>79</v>
      </c>
      <c r="AY337" s="255" t="s">
        <v>209</v>
      </c>
    </row>
    <row r="338" s="13" customFormat="1">
      <c r="A338" s="13"/>
      <c r="B338" s="234"/>
      <c r="C338" s="235"/>
      <c r="D338" s="236" t="s">
        <v>220</v>
      </c>
      <c r="E338" s="237" t="s">
        <v>19</v>
      </c>
      <c r="F338" s="238" t="s">
        <v>5828</v>
      </c>
      <c r="G338" s="235"/>
      <c r="H338" s="237" t="s">
        <v>19</v>
      </c>
      <c r="I338" s="239"/>
      <c r="J338" s="235"/>
      <c r="K338" s="235"/>
      <c r="L338" s="240"/>
      <c r="M338" s="241"/>
      <c r="N338" s="242"/>
      <c r="O338" s="242"/>
      <c r="P338" s="242"/>
      <c r="Q338" s="242"/>
      <c r="R338" s="242"/>
      <c r="S338" s="242"/>
      <c r="T338" s="24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4" t="s">
        <v>220</v>
      </c>
      <c r="AU338" s="244" t="s">
        <v>81</v>
      </c>
      <c r="AV338" s="13" t="s">
        <v>79</v>
      </c>
      <c r="AW338" s="13" t="s">
        <v>32</v>
      </c>
      <c r="AX338" s="13" t="s">
        <v>71</v>
      </c>
      <c r="AY338" s="244" t="s">
        <v>209</v>
      </c>
    </row>
    <row r="339" s="12" customFormat="1" ht="22.8" customHeight="1">
      <c r="A339" s="12"/>
      <c r="B339" s="200"/>
      <c r="C339" s="201"/>
      <c r="D339" s="202" t="s">
        <v>70</v>
      </c>
      <c r="E339" s="214" t="s">
        <v>255</v>
      </c>
      <c r="F339" s="214" t="s">
        <v>1028</v>
      </c>
      <c r="G339" s="201"/>
      <c r="H339" s="201"/>
      <c r="I339" s="204"/>
      <c r="J339" s="215">
        <f>BK339</f>
        <v>0</v>
      </c>
      <c r="K339" s="201"/>
      <c r="L339" s="206"/>
      <c r="M339" s="207"/>
      <c r="N339" s="208"/>
      <c r="O339" s="208"/>
      <c r="P339" s="209">
        <f>SUM(P340:P370)</f>
        <v>0</v>
      </c>
      <c r="Q339" s="208"/>
      <c r="R339" s="209">
        <f>SUM(R340:R370)</f>
        <v>0.12088700000000001</v>
      </c>
      <c r="S339" s="208"/>
      <c r="T339" s="210">
        <f>SUM(T340:T370)</f>
        <v>0.048600000000000004</v>
      </c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R339" s="211" t="s">
        <v>79</v>
      </c>
      <c r="AT339" s="212" t="s">
        <v>70</v>
      </c>
      <c r="AU339" s="212" t="s">
        <v>79</v>
      </c>
      <c r="AY339" s="211" t="s">
        <v>209</v>
      </c>
      <c r="BK339" s="213">
        <f>SUM(BK340:BK370)</f>
        <v>0</v>
      </c>
    </row>
    <row r="340" s="2" customFormat="1" ht="24.15" customHeight="1">
      <c r="A340" s="41"/>
      <c r="B340" s="42"/>
      <c r="C340" s="216" t="s">
        <v>567</v>
      </c>
      <c r="D340" s="216" t="s">
        <v>211</v>
      </c>
      <c r="E340" s="217" t="s">
        <v>3791</v>
      </c>
      <c r="F340" s="218" t="s">
        <v>3792</v>
      </c>
      <c r="G340" s="219" t="s">
        <v>258</v>
      </c>
      <c r="H340" s="220">
        <v>10</v>
      </c>
      <c r="I340" s="221"/>
      <c r="J340" s="222">
        <f>ROUND(I340*H340,2)</f>
        <v>0</v>
      </c>
      <c r="K340" s="218" t="s">
        <v>215</v>
      </c>
      <c r="L340" s="47"/>
      <c r="M340" s="223" t="s">
        <v>19</v>
      </c>
      <c r="N340" s="224" t="s">
        <v>42</v>
      </c>
      <c r="O340" s="87"/>
      <c r="P340" s="225">
        <f>O340*H340</f>
        <v>0</v>
      </c>
      <c r="Q340" s="225">
        <v>0.00012999999999999999</v>
      </c>
      <c r="R340" s="225">
        <f>Q340*H340</f>
        <v>0.0012999999999999999</v>
      </c>
      <c r="S340" s="225">
        <v>0</v>
      </c>
      <c r="T340" s="226">
        <f>S340*H340</f>
        <v>0</v>
      </c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R340" s="227" t="s">
        <v>216</v>
      </c>
      <c r="AT340" s="227" t="s">
        <v>211</v>
      </c>
      <c r="AU340" s="227" t="s">
        <v>81</v>
      </c>
      <c r="AY340" s="20" t="s">
        <v>209</v>
      </c>
      <c r="BE340" s="228">
        <f>IF(N340="základní",J340,0)</f>
        <v>0</v>
      </c>
      <c r="BF340" s="228">
        <f>IF(N340="snížená",J340,0)</f>
        <v>0</v>
      </c>
      <c r="BG340" s="228">
        <f>IF(N340="zákl. přenesená",J340,0)</f>
        <v>0</v>
      </c>
      <c r="BH340" s="228">
        <f>IF(N340="sníž. přenesená",J340,0)</f>
        <v>0</v>
      </c>
      <c r="BI340" s="228">
        <f>IF(N340="nulová",J340,0)</f>
        <v>0</v>
      </c>
      <c r="BJ340" s="20" t="s">
        <v>79</v>
      </c>
      <c r="BK340" s="228">
        <f>ROUND(I340*H340,2)</f>
        <v>0</v>
      </c>
      <c r="BL340" s="20" t="s">
        <v>216</v>
      </c>
      <c r="BM340" s="227" t="s">
        <v>5829</v>
      </c>
    </row>
    <row r="341" s="2" customFormat="1">
      <c r="A341" s="41"/>
      <c r="B341" s="42"/>
      <c r="C341" s="43"/>
      <c r="D341" s="229" t="s">
        <v>218</v>
      </c>
      <c r="E341" s="43"/>
      <c r="F341" s="230" t="s">
        <v>3794</v>
      </c>
      <c r="G341" s="43"/>
      <c r="H341" s="43"/>
      <c r="I341" s="231"/>
      <c r="J341" s="43"/>
      <c r="K341" s="43"/>
      <c r="L341" s="47"/>
      <c r="M341" s="232"/>
      <c r="N341" s="233"/>
      <c r="O341" s="87"/>
      <c r="P341" s="87"/>
      <c r="Q341" s="87"/>
      <c r="R341" s="87"/>
      <c r="S341" s="87"/>
      <c r="T341" s="88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T341" s="20" t="s">
        <v>218</v>
      </c>
      <c r="AU341" s="20" t="s">
        <v>81</v>
      </c>
    </row>
    <row r="342" s="2" customFormat="1" ht="24.15" customHeight="1">
      <c r="A342" s="41"/>
      <c r="B342" s="42"/>
      <c r="C342" s="216" t="s">
        <v>572</v>
      </c>
      <c r="D342" s="216" t="s">
        <v>211</v>
      </c>
      <c r="E342" s="217" t="s">
        <v>5830</v>
      </c>
      <c r="F342" s="218" t="s">
        <v>5831</v>
      </c>
      <c r="G342" s="219" t="s">
        <v>299</v>
      </c>
      <c r="H342" s="220">
        <v>2</v>
      </c>
      <c r="I342" s="221"/>
      <c r="J342" s="222">
        <f>ROUND(I342*H342,2)</f>
        <v>0</v>
      </c>
      <c r="K342" s="218" t="s">
        <v>215</v>
      </c>
      <c r="L342" s="47"/>
      <c r="M342" s="223" t="s">
        <v>19</v>
      </c>
      <c r="N342" s="224" t="s">
        <v>42</v>
      </c>
      <c r="O342" s="87"/>
      <c r="P342" s="225">
        <f>O342*H342</f>
        <v>0</v>
      </c>
      <c r="Q342" s="225">
        <v>0.00711</v>
      </c>
      <c r="R342" s="225">
        <f>Q342*H342</f>
        <v>0.01422</v>
      </c>
      <c r="S342" s="225">
        <v>0</v>
      </c>
      <c r="T342" s="226">
        <f>S342*H342</f>
        <v>0</v>
      </c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R342" s="227" t="s">
        <v>216</v>
      </c>
      <c r="AT342" s="227" t="s">
        <v>211</v>
      </c>
      <c r="AU342" s="227" t="s">
        <v>81</v>
      </c>
      <c r="AY342" s="20" t="s">
        <v>209</v>
      </c>
      <c r="BE342" s="228">
        <f>IF(N342="základní",J342,0)</f>
        <v>0</v>
      </c>
      <c r="BF342" s="228">
        <f>IF(N342="snížená",J342,0)</f>
        <v>0</v>
      </c>
      <c r="BG342" s="228">
        <f>IF(N342="zákl. přenesená",J342,0)</f>
        <v>0</v>
      </c>
      <c r="BH342" s="228">
        <f>IF(N342="sníž. přenesená",J342,0)</f>
        <v>0</v>
      </c>
      <c r="BI342" s="228">
        <f>IF(N342="nulová",J342,0)</f>
        <v>0</v>
      </c>
      <c r="BJ342" s="20" t="s">
        <v>79</v>
      </c>
      <c r="BK342" s="228">
        <f>ROUND(I342*H342,2)</f>
        <v>0</v>
      </c>
      <c r="BL342" s="20" t="s">
        <v>216</v>
      </c>
      <c r="BM342" s="227" t="s">
        <v>5832</v>
      </c>
    </row>
    <row r="343" s="2" customFormat="1">
      <c r="A343" s="41"/>
      <c r="B343" s="42"/>
      <c r="C343" s="43"/>
      <c r="D343" s="229" t="s">
        <v>218</v>
      </c>
      <c r="E343" s="43"/>
      <c r="F343" s="230" t="s">
        <v>5833</v>
      </c>
      <c r="G343" s="43"/>
      <c r="H343" s="43"/>
      <c r="I343" s="231"/>
      <c r="J343" s="43"/>
      <c r="K343" s="43"/>
      <c r="L343" s="47"/>
      <c r="M343" s="232"/>
      <c r="N343" s="233"/>
      <c r="O343" s="87"/>
      <c r="P343" s="87"/>
      <c r="Q343" s="87"/>
      <c r="R343" s="87"/>
      <c r="S343" s="87"/>
      <c r="T343" s="88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T343" s="20" t="s">
        <v>218</v>
      </c>
      <c r="AU343" s="20" t="s">
        <v>81</v>
      </c>
    </row>
    <row r="344" s="13" customFormat="1">
      <c r="A344" s="13"/>
      <c r="B344" s="234"/>
      <c r="C344" s="235"/>
      <c r="D344" s="236" t="s">
        <v>220</v>
      </c>
      <c r="E344" s="237" t="s">
        <v>19</v>
      </c>
      <c r="F344" s="238" t="s">
        <v>5658</v>
      </c>
      <c r="G344" s="235"/>
      <c r="H344" s="237" t="s">
        <v>19</v>
      </c>
      <c r="I344" s="239"/>
      <c r="J344" s="235"/>
      <c r="K344" s="235"/>
      <c r="L344" s="240"/>
      <c r="M344" s="241"/>
      <c r="N344" s="242"/>
      <c r="O344" s="242"/>
      <c r="P344" s="242"/>
      <c r="Q344" s="242"/>
      <c r="R344" s="242"/>
      <c r="S344" s="242"/>
      <c r="T344" s="24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4" t="s">
        <v>220</v>
      </c>
      <c r="AU344" s="244" t="s">
        <v>81</v>
      </c>
      <c r="AV344" s="13" t="s">
        <v>79</v>
      </c>
      <c r="AW344" s="13" t="s">
        <v>32</v>
      </c>
      <c r="AX344" s="13" t="s">
        <v>71</v>
      </c>
      <c r="AY344" s="244" t="s">
        <v>209</v>
      </c>
    </row>
    <row r="345" s="13" customFormat="1">
      <c r="A345" s="13"/>
      <c r="B345" s="234"/>
      <c r="C345" s="235"/>
      <c r="D345" s="236" t="s">
        <v>220</v>
      </c>
      <c r="E345" s="237" t="s">
        <v>19</v>
      </c>
      <c r="F345" s="238" t="s">
        <v>5834</v>
      </c>
      <c r="G345" s="235"/>
      <c r="H345" s="237" t="s">
        <v>19</v>
      </c>
      <c r="I345" s="239"/>
      <c r="J345" s="235"/>
      <c r="K345" s="235"/>
      <c r="L345" s="240"/>
      <c r="M345" s="241"/>
      <c r="N345" s="242"/>
      <c r="O345" s="242"/>
      <c r="P345" s="242"/>
      <c r="Q345" s="242"/>
      <c r="R345" s="242"/>
      <c r="S345" s="242"/>
      <c r="T345" s="24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4" t="s">
        <v>220</v>
      </c>
      <c r="AU345" s="244" t="s">
        <v>81</v>
      </c>
      <c r="AV345" s="13" t="s">
        <v>79</v>
      </c>
      <c r="AW345" s="13" t="s">
        <v>32</v>
      </c>
      <c r="AX345" s="13" t="s">
        <v>71</v>
      </c>
      <c r="AY345" s="244" t="s">
        <v>209</v>
      </c>
    </row>
    <row r="346" s="14" customFormat="1">
      <c r="A346" s="14"/>
      <c r="B346" s="245"/>
      <c r="C346" s="246"/>
      <c r="D346" s="236" t="s">
        <v>220</v>
      </c>
      <c r="E346" s="247" t="s">
        <v>19</v>
      </c>
      <c r="F346" s="248" t="s">
        <v>5835</v>
      </c>
      <c r="G346" s="246"/>
      <c r="H346" s="249">
        <v>2</v>
      </c>
      <c r="I346" s="250"/>
      <c r="J346" s="246"/>
      <c r="K346" s="246"/>
      <c r="L346" s="251"/>
      <c r="M346" s="252"/>
      <c r="N346" s="253"/>
      <c r="O346" s="253"/>
      <c r="P346" s="253"/>
      <c r="Q346" s="253"/>
      <c r="R346" s="253"/>
      <c r="S346" s="253"/>
      <c r="T346" s="25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5" t="s">
        <v>220</v>
      </c>
      <c r="AU346" s="255" t="s">
        <v>81</v>
      </c>
      <c r="AV346" s="14" t="s">
        <v>81</v>
      </c>
      <c r="AW346" s="14" t="s">
        <v>32</v>
      </c>
      <c r="AX346" s="14" t="s">
        <v>79</v>
      </c>
      <c r="AY346" s="255" t="s">
        <v>209</v>
      </c>
    </row>
    <row r="347" s="13" customFormat="1">
      <c r="A347" s="13"/>
      <c r="B347" s="234"/>
      <c r="C347" s="235"/>
      <c r="D347" s="236" t="s">
        <v>220</v>
      </c>
      <c r="E347" s="237" t="s">
        <v>19</v>
      </c>
      <c r="F347" s="238" t="s">
        <v>5836</v>
      </c>
      <c r="G347" s="235"/>
      <c r="H347" s="237" t="s">
        <v>19</v>
      </c>
      <c r="I347" s="239"/>
      <c r="J347" s="235"/>
      <c r="K347" s="235"/>
      <c r="L347" s="240"/>
      <c r="M347" s="241"/>
      <c r="N347" s="242"/>
      <c r="O347" s="242"/>
      <c r="P347" s="242"/>
      <c r="Q347" s="242"/>
      <c r="R347" s="242"/>
      <c r="S347" s="242"/>
      <c r="T347" s="24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4" t="s">
        <v>220</v>
      </c>
      <c r="AU347" s="244" t="s">
        <v>81</v>
      </c>
      <c r="AV347" s="13" t="s">
        <v>79</v>
      </c>
      <c r="AW347" s="13" t="s">
        <v>32</v>
      </c>
      <c r="AX347" s="13" t="s">
        <v>71</v>
      </c>
      <c r="AY347" s="244" t="s">
        <v>209</v>
      </c>
    </row>
    <row r="348" s="2" customFormat="1" ht="16.5" customHeight="1">
      <c r="A348" s="41"/>
      <c r="B348" s="42"/>
      <c r="C348" s="216" t="s">
        <v>577</v>
      </c>
      <c r="D348" s="216" t="s">
        <v>211</v>
      </c>
      <c r="E348" s="217" t="s">
        <v>5837</v>
      </c>
      <c r="F348" s="218" t="s">
        <v>5838</v>
      </c>
      <c r="G348" s="219" t="s">
        <v>214</v>
      </c>
      <c r="H348" s="220">
        <v>2</v>
      </c>
      <c r="I348" s="221"/>
      <c r="J348" s="222">
        <f>ROUND(I348*H348,2)</f>
        <v>0</v>
      </c>
      <c r="K348" s="218" t="s">
        <v>215</v>
      </c>
      <c r="L348" s="47"/>
      <c r="M348" s="223" t="s">
        <v>19</v>
      </c>
      <c r="N348" s="224" t="s">
        <v>42</v>
      </c>
      <c r="O348" s="87"/>
      <c r="P348" s="225">
        <f>O348*H348</f>
        <v>0</v>
      </c>
      <c r="Q348" s="225">
        <v>0</v>
      </c>
      <c r="R348" s="225">
        <f>Q348*H348</f>
        <v>0</v>
      </c>
      <c r="S348" s="225">
        <v>0</v>
      </c>
      <c r="T348" s="226">
        <f>S348*H348</f>
        <v>0</v>
      </c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R348" s="227" t="s">
        <v>216</v>
      </c>
      <c r="AT348" s="227" t="s">
        <v>211</v>
      </c>
      <c r="AU348" s="227" t="s">
        <v>81</v>
      </c>
      <c r="AY348" s="20" t="s">
        <v>209</v>
      </c>
      <c r="BE348" s="228">
        <f>IF(N348="základní",J348,0)</f>
        <v>0</v>
      </c>
      <c r="BF348" s="228">
        <f>IF(N348="snížená",J348,0)</f>
        <v>0</v>
      </c>
      <c r="BG348" s="228">
        <f>IF(N348="zákl. přenesená",J348,0)</f>
        <v>0</v>
      </c>
      <c r="BH348" s="228">
        <f>IF(N348="sníž. přenesená",J348,0)</f>
        <v>0</v>
      </c>
      <c r="BI348" s="228">
        <f>IF(N348="nulová",J348,0)</f>
        <v>0</v>
      </c>
      <c r="BJ348" s="20" t="s">
        <v>79</v>
      </c>
      <c r="BK348" s="228">
        <f>ROUND(I348*H348,2)</f>
        <v>0</v>
      </c>
      <c r="BL348" s="20" t="s">
        <v>216</v>
      </c>
      <c r="BM348" s="227" t="s">
        <v>5839</v>
      </c>
    </row>
    <row r="349" s="2" customFormat="1">
      <c r="A349" s="41"/>
      <c r="B349" s="42"/>
      <c r="C349" s="43"/>
      <c r="D349" s="229" t="s">
        <v>218</v>
      </c>
      <c r="E349" s="43"/>
      <c r="F349" s="230" t="s">
        <v>5840</v>
      </c>
      <c r="G349" s="43"/>
      <c r="H349" s="43"/>
      <c r="I349" s="231"/>
      <c r="J349" s="43"/>
      <c r="K349" s="43"/>
      <c r="L349" s="47"/>
      <c r="M349" s="232"/>
      <c r="N349" s="233"/>
      <c r="O349" s="87"/>
      <c r="P349" s="87"/>
      <c r="Q349" s="87"/>
      <c r="R349" s="87"/>
      <c r="S349" s="87"/>
      <c r="T349" s="88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T349" s="20" t="s">
        <v>218</v>
      </c>
      <c r="AU349" s="20" t="s">
        <v>81</v>
      </c>
    </row>
    <row r="350" s="2" customFormat="1" ht="16.5" customHeight="1">
      <c r="A350" s="41"/>
      <c r="B350" s="42"/>
      <c r="C350" s="278" t="s">
        <v>582</v>
      </c>
      <c r="D350" s="278" t="s">
        <v>681</v>
      </c>
      <c r="E350" s="279" t="s">
        <v>5841</v>
      </c>
      <c r="F350" s="280" t="s">
        <v>5842</v>
      </c>
      <c r="G350" s="281" t="s">
        <v>214</v>
      </c>
      <c r="H350" s="282">
        <v>2</v>
      </c>
      <c r="I350" s="283"/>
      <c r="J350" s="284">
        <f>ROUND(I350*H350,2)</f>
        <v>0</v>
      </c>
      <c r="K350" s="280" t="s">
        <v>215</v>
      </c>
      <c r="L350" s="285"/>
      <c r="M350" s="286" t="s">
        <v>19</v>
      </c>
      <c r="N350" s="287" t="s">
        <v>42</v>
      </c>
      <c r="O350" s="87"/>
      <c r="P350" s="225">
        <f>O350*H350</f>
        <v>0</v>
      </c>
      <c r="Q350" s="225">
        <v>0.00012999999999999999</v>
      </c>
      <c r="R350" s="225">
        <f>Q350*H350</f>
        <v>0.00025999999999999998</v>
      </c>
      <c r="S350" s="225">
        <v>0</v>
      </c>
      <c r="T350" s="226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227" t="s">
        <v>250</v>
      </c>
      <c r="AT350" s="227" t="s">
        <v>681</v>
      </c>
      <c r="AU350" s="227" t="s">
        <v>81</v>
      </c>
      <c r="AY350" s="20" t="s">
        <v>209</v>
      </c>
      <c r="BE350" s="228">
        <f>IF(N350="základní",J350,0)</f>
        <v>0</v>
      </c>
      <c r="BF350" s="228">
        <f>IF(N350="snížená",J350,0)</f>
        <v>0</v>
      </c>
      <c r="BG350" s="228">
        <f>IF(N350="zákl. přenesená",J350,0)</f>
        <v>0</v>
      </c>
      <c r="BH350" s="228">
        <f>IF(N350="sníž. přenesená",J350,0)</f>
        <v>0</v>
      </c>
      <c r="BI350" s="228">
        <f>IF(N350="nulová",J350,0)</f>
        <v>0</v>
      </c>
      <c r="BJ350" s="20" t="s">
        <v>79</v>
      </c>
      <c r="BK350" s="228">
        <f>ROUND(I350*H350,2)</f>
        <v>0</v>
      </c>
      <c r="BL350" s="20" t="s">
        <v>216</v>
      </c>
      <c r="BM350" s="227" t="s">
        <v>5843</v>
      </c>
    </row>
    <row r="351" s="2" customFormat="1" ht="24.15" customHeight="1">
      <c r="A351" s="41"/>
      <c r="B351" s="42"/>
      <c r="C351" s="216" t="s">
        <v>587</v>
      </c>
      <c r="D351" s="216" t="s">
        <v>211</v>
      </c>
      <c r="E351" s="217" t="s">
        <v>5844</v>
      </c>
      <c r="F351" s="218" t="s">
        <v>5845</v>
      </c>
      <c r="G351" s="219" t="s">
        <v>299</v>
      </c>
      <c r="H351" s="220">
        <v>6.4000000000000004</v>
      </c>
      <c r="I351" s="221"/>
      <c r="J351" s="222">
        <f>ROUND(I351*H351,2)</f>
        <v>0</v>
      </c>
      <c r="K351" s="218" t="s">
        <v>215</v>
      </c>
      <c r="L351" s="47"/>
      <c r="M351" s="223" t="s">
        <v>19</v>
      </c>
      <c r="N351" s="224" t="s">
        <v>42</v>
      </c>
      <c r="O351" s="87"/>
      <c r="P351" s="225">
        <f>O351*H351</f>
        <v>0</v>
      </c>
      <c r="Q351" s="225">
        <v>0.016160000000000001</v>
      </c>
      <c r="R351" s="225">
        <f>Q351*H351</f>
        <v>0.10342400000000002</v>
      </c>
      <c r="S351" s="225">
        <v>0</v>
      </c>
      <c r="T351" s="226">
        <f>S351*H351</f>
        <v>0</v>
      </c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R351" s="227" t="s">
        <v>216</v>
      </c>
      <c r="AT351" s="227" t="s">
        <v>211</v>
      </c>
      <c r="AU351" s="227" t="s">
        <v>81</v>
      </c>
      <c r="AY351" s="20" t="s">
        <v>209</v>
      </c>
      <c r="BE351" s="228">
        <f>IF(N351="základní",J351,0)</f>
        <v>0</v>
      </c>
      <c r="BF351" s="228">
        <f>IF(N351="snížená",J351,0)</f>
        <v>0</v>
      </c>
      <c r="BG351" s="228">
        <f>IF(N351="zákl. přenesená",J351,0)</f>
        <v>0</v>
      </c>
      <c r="BH351" s="228">
        <f>IF(N351="sníž. přenesená",J351,0)</f>
        <v>0</v>
      </c>
      <c r="BI351" s="228">
        <f>IF(N351="nulová",J351,0)</f>
        <v>0</v>
      </c>
      <c r="BJ351" s="20" t="s">
        <v>79</v>
      </c>
      <c r="BK351" s="228">
        <f>ROUND(I351*H351,2)</f>
        <v>0</v>
      </c>
      <c r="BL351" s="20" t="s">
        <v>216</v>
      </c>
      <c r="BM351" s="227" t="s">
        <v>5846</v>
      </c>
    </row>
    <row r="352" s="2" customFormat="1">
      <c r="A352" s="41"/>
      <c r="B352" s="42"/>
      <c r="C352" s="43"/>
      <c r="D352" s="229" t="s">
        <v>218</v>
      </c>
      <c r="E352" s="43"/>
      <c r="F352" s="230" t="s">
        <v>5847</v>
      </c>
      <c r="G352" s="43"/>
      <c r="H352" s="43"/>
      <c r="I352" s="231"/>
      <c r="J352" s="43"/>
      <c r="K352" s="43"/>
      <c r="L352" s="47"/>
      <c r="M352" s="232"/>
      <c r="N352" s="233"/>
      <c r="O352" s="87"/>
      <c r="P352" s="87"/>
      <c r="Q352" s="87"/>
      <c r="R352" s="87"/>
      <c r="S352" s="87"/>
      <c r="T352" s="88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T352" s="20" t="s">
        <v>218</v>
      </c>
      <c r="AU352" s="20" t="s">
        <v>81</v>
      </c>
    </row>
    <row r="353" s="13" customFormat="1">
      <c r="A353" s="13"/>
      <c r="B353" s="234"/>
      <c r="C353" s="235"/>
      <c r="D353" s="236" t="s">
        <v>220</v>
      </c>
      <c r="E353" s="237" t="s">
        <v>19</v>
      </c>
      <c r="F353" s="238" t="s">
        <v>5658</v>
      </c>
      <c r="G353" s="235"/>
      <c r="H353" s="237" t="s">
        <v>19</v>
      </c>
      <c r="I353" s="239"/>
      <c r="J353" s="235"/>
      <c r="K353" s="235"/>
      <c r="L353" s="240"/>
      <c r="M353" s="241"/>
      <c r="N353" s="242"/>
      <c r="O353" s="242"/>
      <c r="P353" s="242"/>
      <c r="Q353" s="242"/>
      <c r="R353" s="242"/>
      <c r="S353" s="242"/>
      <c r="T353" s="24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4" t="s">
        <v>220</v>
      </c>
      <c r="AU353" s="244" t="s">
        <v>81</v>
      </c>
      <c r="AV353" s="13" t="s">
        <v>79</v>
      </c>
      <c r="AW353" s="13" t="s">
        <v>32</v>
      </c>
      <c r="AX353" s="13" t="s">
        <v>71</v>
      </c>
      <c r="AY353" s="244" t="s">
        <v>209</v>
      </c>
    </row>
    <row r="354" s="13" customFormat="1">
      <c r="A354" s="13"/>
      <c r="B354" s="234"/>
      <c r="C354" s="235"/>
      <c r="D354" s="236" t="s">
        <v>220</v>
      </c>
      <c r="E354" s="237" t="s">
        <v>19</v>
      </c>
      <c r="F354" s="238" t="s">
        <v>5848</v>
      </c>
      <c r="G354" s="235"/>
      <c r="H354" s="237" t="s">
        <v>19</v>
      </c>
      <c r="I354" s="239"/>
      <c r="J354" s="235"/>
      <c r="K354" s="235"/>
      <c r="L354" s="240"/>
      <c r="M354" s="241"/>
      <c r="N354" s="242"/>
      <c r="O354" s="242"/>
      <c r="P354" s="242"/>
      <c r="Q354" s="242"/>
      <c r="R354" s="242"/>
      <c r="S354" s="242"/>
      <c r="T354" s="24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4" t="s">
        <v>220</v>
      </c>
      <c r="AU354" s="244" t="s">
        <v>81</v>
      </c>
      <c r="AV354" s="13" t="s">
        <v>79</v>
      </c>
      <c r="AW354" s="13" t="s">
        <v>32</v>
      </c>
      <c r="AX354" s="13" t="s">
        <v>71</v>
      </c>
      <c r="AY354" s="244" t="s">
        <v>209</v>
      </c>
    </row>
    <row r="355" s="14" customFormat="1">
      <c r="A355" s="14"/>
      <c r="B355" s="245"/>
      <c r="C355" s="246"/>
      <c r="D355" s="236" t="s">
        <v>220</v>
      </c>
      <c r="E355" s="247" t="s">
        <v>19</v>
      </c>
      <c r="F355" s="248" t="s">
        <v>5849</v>
      </c>
      <c r="G355" s="246"/>
      <c r="H355" s="249">
        <v>6.4000000000000004</v>
      </c>
      <c r="I355" s="250"/>
      <c r="J355" s="246"/>
      <c r="K355" s="246"/>
      <c r="L355" s="251"/>
      <c r="M355" s="252"/>
      <c r="N355" s="253"/>
      <c r="O355" s="253"/>
      <c r="P355" s="253"/>
      <c r="Q355" s="253"/>
      <c r="R355" s="253"/>
      <c r="S355" s="253"/>
      <c r="T355" s="25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55" t="s">
        <v>220</v>
      </c>
      <c r="AU355" s="255" t="s">
        <v>81</v>
      </c>
      <c r="AV355" s="14" t="s">
        <v>81</v>
      </c>
      <c r="AW355" s="14" t="s">
        <v>32</v>
      </c>
      <c r="AX355" s="14" t="s">
        <v>79</v>
      </c>
      <c r="AY355" s="255" t="s">
        <v>209</v>
      </c>
    </row>
    <row r="356" s="2" customFormat="1" ht="24.15" customHeight="1">
      <c r="A356" s="41"/>
      <c r="B356" s="42"/>
      <c r="C356" s="216" t="s">
        <v>592</v>
      </c>
      <c r="D356" s="216" t="s">
        <v>211</v>
      </c>
      <c r="E356" s="217" t="s">
        <v>5850</v>
      </c>
      <c r="F356" s="218" t="s">
        <v>5851</v>
      </c>
      <c r="G356" s="219" t="s">
        <v>299</v>
      </c>
      <c r="H356" s="220">
        <v>0.40000000000000002</v>
      </c>
      <c r="I356" s="221"/>
      <c r="J356" s="222">
        <f>ROUND(I356*H356,2)</f>
        <v>0</v>
      </c>
      <c r="K356" s="218" t="s">
        <v>215</v>
      </c>
      <c r="L356" s="47"/>
      <c r="M356" s="223" t="s">
        <v>19</v>
      </c>
      <c r="N356" s="224" t="s">
        <v>42</v>
      </c>
      <c r="O356" s="87"/>
      <c r="P356" s="225">
        <f>O356*H356</f>
        <v>0</v>
      </c>
      <c r="Q356" s="225">
        <v>0.00147</v>
      </c>
      <c r="R356" s="225">
        <f>Q356*H356</f>
        <v>0.00058799999999999998</v>
      </c>
      <c r="S356" s="225">
        <v>0.039</v>
      </c>
      <c r="T356" s="226">
        <f>S356*H356</f>
        <v>0.015600000000000001</v>
      </c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R356" s="227" t="s">
        <v>216</v>
      </c>
      <c r="AT356" s="227" t="s">
        <v>211</v>
      </c>
      <c r="AU356" s="227" t="s">
        <v>81</v>
      </c>
      <c r="AY356" s="20" t="s">
        <v>209</v>
      </c>
      <c r="BE356" s="228">
        <f>IF(N356="základní",J356,0)</f>
        <v>0</v>
      </c>
      <c r="BF356" s="228">
        <f>IF(N356="snížená",J356,0)</f>
        <v>0</v>
      </c>
      <c r="BG356" s="228">
        <f>IF(N356="zákl. přenesená",J356,0)</f>
        <v>0</v>
      </c>
      <c r="BH356" s="228">
        <f>IF(N356="sníž. přenesená",J356,0)</f>
        <v>0</v>
      </c>
      <c r="BI356" s="228">
        <f>IF(N356="nulová",J356,0)</f>
        <v>0</v>
      </c>
      <c r="BJ356" s="20" t="s">
        <v>79</v>
      </c>
      <c r="BK356" s="228">
        <f>ROUND(I356*H356,2)</f>
        <v>0</v>
      </c>
      <c r="BL356" s="20" t="s">
        <v>216</v>
      </c>
      <c r="BM356" s="227" t="s">
        <v>5852</v>
      </c>
    </row>
    <row r="357" s="2" customFormat="1">
      <c r="A357" s="41"/>
      <c r="B357" s="42"/>
      <c r="C357" s="43"/>
      <c r="D357" s="229" t="s">
        <v>218</v>
      </c>
      <c r="E357" s="43"/>
      <c r="F357" s="230" t="s">
        <v>5853</v>
      </c>
      <c r="G357" s="43"/>
      <c r="H357" s="43"/>
      <c r="I357" s="231"/>
      <c r="J357" s="43"/>
      <c r="K357" s="43"/>
      <c r="L357" s="47"/>
      <c r="M357" s="232"/>
      <c r="N357" s="233"/>
      <c r="O357" s="87"/>
      <c r="P357" s="87"/>
      <c r="Q357" s="87"/>
      <c r="R357" s="87"/>
      <c r="S357" s="87"/>
      <c r="T357" s="88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T357" s="20" t="s">
        <v>218</v>
      </c>
      <c r="AU357" s="20" t="s">
        <v>81</v>
      </c>
    </row>
    <row r="358" s="13" customFormat="1">
      <c r="A358" s="13"/>
      <c r="B358" s="234"/>
      <c r="C358" s="235"/>
      <c r="D358" s="236" t="s">
        <v>220</v>
      </c>
      <c r="E358" s="237" t="s">
        <v>19</v>
      </c>
      <c r="F358" s="238" t="s">
        <v>5658</v>
      </c>
      <c r="G358" s="235"/>
      <c r="H358" s="237" t="s">
        <v>19</v>
      </c>
      <c r="I358" s="239"/>
      <c r="J358" s="235"/>
      <c r="K358" s="235"/>
      <c r="L358" s="240"/>
      <c r="M358" s="241"/>
      <c r="N358" s="242"/>
      <c r="O358" s="242"/>
      <c r="P358" s="242"/>
      <c r="Q358" s="242"/>
      <c r="R358" s="242"/>
      <c r="S358" s="242"/>
      <c r="T358" s="24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4" t="s">
        <v>220</v>
      </c>
      <c r="AU358" s="244" t="s">
        <v>81</v>
      </c>
      <c r="AV358" s="13" t="s">
        <v>79</v>
      </c>
      <c r="AW358" s="13" t="s">
        <v>32</v>
      </c>
      <c r="AX358" s="13" t="s">
        <v>71</v>
      </c>
      <c r="AY358" s="244" t="s">
        <v>209</v>
      </c>
    </row>
    <row r="359" s="13" customFormat="1">
      <c r="A359" s="13"/>
      <c r="B359" s="234"/>
      <c r="C359" s="235"/>
      <c r="D359" s="236" t="s">
        <v>220</v>
      </c>
      <c r="E359" s="237" t="s">
        <v>19</v>
      </c>
      <c r="F359" s="238" t="s">
        <v>5834</v>
      </c>
      <c r="G359" s="235"/>
      <c r="H359" s="237" t="s">
        <v>19</v>
      </c>
      <c r="I359" s="239"/>
      <c r="J359" s="235"/>
      <c r="K359" s="235"/>
      <c r="L359" s="240"/>
      <c r="M359" s="241"/>
      <c r="N359" s="242"/>
      <c r="O359" s="242"/>
      <c r="P359" s="242"/>
      <c r="Q359" s="242"/>
      <c r="R359" s="242"/>
      <c r="S359" s="242"/>
      <c r="T359" s="24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4" t="s">
        <v>220</v>
      </c>
      <c r="AU359" s="244" t="s">
        <v>81</v>
      </c>
      <c r="AV359" s="13" t="s">
        <v>79</v>
      </c>
      <c r="AW359" s="13" t="s">
        <v>32</v>
      </c>
      <c r="AX359" s="13" t="s">
        <v>71</v>
      </c>
      <c r="AY359" s="244" t="s">
        <v>209</v>
      </c>
    </row>
    <row r="360" s="14" customFormat="1">
      <c r="A360" s="14"/>
      <c r="B360" s="245"/>
      <c r="C360" s="246"/>
      <c r="D360" s="236" t="s">
        <v>220</v>
      </c>
      <c r="E360" s="247" t="s">
        <v>19</v>
      </c>
      <c r="F360" s="248" t="s">
        <v>5854</v>
      </c>
      <c r="G360" s="246"/>
      <c r="H360" s="249">
        <v>0.40000000000000002</v>
      </c>
      <c r="I360" s="250"/>
      <c r="J360" s="246"/>
      <c r="K360" s="246"/>
      <c r="L360" s="251"/>
      <c r="M360" s="252"/>
      <c r="N360" s="253"/>
      <c r="O360" s="253"/>
      <c r="P360" s="253"/>
      <c r="Q360" s="253"/>
      <c r="R360" s="253"/>
      <c r="S360" s="253"/>
      <c r="T360" s="25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5" t="s">
        <v>220</v>
      </c>
      <c r="AU360" s="255" t="s">
        <v>81</v>
      </c>
      <c r="AV360" s="14" t="s">
        <v>81</v>
      </c>
      <c r="AW360" s="14" t="s">
        <v>32</v>
      </c>
      <c r="AX360" s="14" t="s">
        <v>79</v>
      </c>
      <c r="AY360" s="255" t="s">
        <v>209</v>
      </c>
    </row>
    <row r="361" s="2" customFormat="1" ht="24.15" customHeight="1">
      <c r="A361" s="41"/>
      <c r="B361" s="42"/>
      <c r="C361" s="216" t="s">
        <v>597</v>
      </c>
      <c r="D361" s="216" t="s">
        <v>211</v>
      </c>
      <c r="E361" s="217" t="s">
        <v>3973</v>
      </c>
      <c r="F361" s="218" t="s">
        <v>3974</v>
      </c>
      <c r="G361" s="219" t="s">
        <v>299</v>
      </c>
      <c r="H361" s="220">
        <v>0.29999999999999999</v>
      </c>
      <c r="I361" s="221"/>
      <c r="J361" s="222">
        <f>ROUND(I361*H361,2)</f>
        <v>0</v>
      </c>
      <c r="K361" s="218" t="s">
        <v>215</v>
      </c>
      <c r="L361" s="47"/>
      <c r="M361" s="223" t="s">
        <v>19</v>
      </c>
      <c r="N361" s="224" t="s">
        <v>42</v>
      </c>
      <c r="O361" s="87"/>
      <c r="P361" s="225">
        <f>O361*H361</f>
        <v>0</v>
      </c>
      <c r="Q361" s="225">
        <v>0.00365</v>
      </c>
      <c r="R361" s="225">
        <f>Q361*H361</f>
        <v>0.0010950000000000001</v>
      </c>
      <c r="S361" s="225">
        <v>0.11</v>
      </c>
      <c r="T361" s="226">
        <f>S361*H361</f>
        <v>0.033000000000000002</v>
      </c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R361" s="227" t="s">
        <v>216</v>
      </c>
      <c r="AT361" s="227" t="s">
        <v>211</v>
      </c>
      <c r="AU361" s="227" t="s">
        <v>81</v>
      </c>
      <c r="AY361" s="20" t="s">
        <v>209</v>
      </c>
      <c r="BE361" s="228">
        <f>IF(N361="základní",J361,0)</f>
        <v>0</v>
      </c>
      <c r="BF361" s="228">
        <f>IF(N361="snížená",J361,0)</f>
        <v>0</v>
      </c>
      <c r="BG361" s="228">
        <f>IF(N361="zákl. přenesená",J361,0)</f>
        <v>0</v>
      </c>
      <c r="BH361" s="228">
        <f>IF(N361="sníž. přenesená",J361,0)</f>
        <v>0</v>
      </c>
      <c r="BI361" s="228">
        <f>IF(N361="nulová",J361,0)</f>
        <v>0</v>
      </c>
      <c r="BJ361" s="20" t="s">
        <v>79</v>
      </c>
      <c r="BK361" s="228">
        <f>ROUND(I361*H361,2)</f>
        <v>0</v>
      </c>
      <c r="BL361" s="20" t="s">
        <v>216</v>
      </c>
      <c r="BM361" s="227" t="s">
        <v>5855</v>
      </c>
    </row>
    <row r="362" s="2" customFormat="1">
      <c r="A362" s="41"/>
      <c r="B362" s="42"/>
      <c r="C362" s="43"/>
      <c r="D362" s="229" t="s">
        <v>218</v>
      </c>
      <c r="E362" s="43"/>
      <c r="F362" s="230" t="s">
        <v>3976</v>
      </c>
      <c r="G362" s="43"/>
      <c r="H362" s="43"/>
      <c r="I362" s="231"/>
      <c r="J362" s="43"/>
      <c r="K362" s="43"/>
      <c r="L362" s="47"/>
      <c r="M362" s="232"/>
      <c r="N362" s="233"/>
      <c r="O362" s="87"/>
      <c r="P362" s="87"/>
      <c r="Q362" s="87"/>
      <c r="R362" s="87"/>
      <c r="S362" s="87"/>
      <c r="T362" s="88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T362" s="20" t="s">
        <v>218</v>
      </c>
      <c r="AU362" s="20" t="s">
        <v>81</v>
      </c>
    </row>
    <row r="363" s="14" customFormat="1">
      <c r="A363" s="14"/>
      <c r="B363" s="245"/>
      <c r="C363" s="246"/>
      <c r="D363" s="236" t="s">
        <v>220</v>
      </c>
      <c r="E363" s="247" t="s">
        <v>19</v>
      </c>
      <c r="F363" s="248" t="s">
        <v>5856</v>
      </c>
      <c r="G363" s="246"/>
      <c r="H363" s="249">
        <v>0.29999999999999999</v>
      </c>
      <c r="I363" s="250"/>
      <c r="J363" s="246"/>
      <c r="K363" s="246"/>
      <c r="L363" s="251"/>
      <c r="M363" s="252"/>
      <c r="N363" s="253"/>
      <c r="O363" s="253"/>
      <c r="P363" s="253"/>
      <c r="Q363" s="253"/>
      <c r="R363" s="253"/>
      <c r="S363" s="253"/>
      <c r="T363" s="25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55" t="s">
        <v>220</v>
      </c>
      <c r="AU363" s="255" t="s">
        <v>81</v>
      </c>
      <c r="AV363" s="14" t="s">
        <v>81</v>
      </c>
      <c r="AW363" s="14" t="s">
        <v>32</v>
      </c>
      <c r="AX363" s="14" t="s">
        <v>79</v>
      </c>
      <c r="AY363" s="255" t="s">
        <v>209</v>
      </c>
    </row>
    <row r="364" s="2" customFormat="1" ht="16.5" customHeight="1">
      <c r="A364" s="41"/>
      <c r="B364" s="42"/>
      <c r="C364" s="216" t="s">
        <v>623</v>
      </c>
      <c r="D364" s="216" t="s">
        <v>211</v>
      </c>
      <c r="E364" s="217" t="s">
        <v>5857</v>
      </c>
      <c r="F364" s="218" t="s">
        <v>5858</v>
      </c>
      <c r="G364" s="219" t="s">
        <v>214</v>
      </c>
      <c r="H364" s="220">
        <v>2</v>
      </c>
      <c r="I364" s="221"/>
      <c r="J364" s="222">
        <f>ROUND(I364*H364,2)</f>
        <v>0</v>
      </c>
      <c r="K364" s="218" t="s">
        <v>19</v>
      </c>
      <c r="L364" s="47"/>
      <c r="M364" s="223" t="s">
        <v>19</v>
      </c>
      <c r="N364" s="224" t="s">
        <v>42</v>
      </c>
      <c r="O364" s="87"/>
      <c r="P364" s="225">
        <f>O364*H364</f>
        <v>0</v>
      </c>
      <c r="Q364" s="225">
        <v>0</v>
      </c>
      <c r="R364" s="225">
        <f>Q364*H364</f>
        <v>0</v>
      </c>
      <c r="S364" s="225">
        <v>0</v>
      </c>
      <c r="T364" s="226">
        <f>S364*H364</f>
        <v>0</v>
      </c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R364" s="227" t="s">
        <v>216</v>
      </c>
      <c r="AT364" s="227" t="s">
        <v>211</v>
      </c>
      <c r="AU364" s="227" t="s">
        <v>81</v>
      </c>
      <c r="AY364" s="20" t="s">
        <v>209</v>
      </c>
      <c r="BE364" s="228">
        <f>IF(N364="základní",J364,0)</f>
        <v>0</v>
      </c>
      <c r="BF364" s="228">
        <f>IF(N364="snížená",J364,0)</f>
        <v>0</v>
      </c>
      <c r="BG364" s="228">
        <f>IF(N364="zákl. přenesená",J364,0)</f>
        <v>0</v>
      </c>
      <c r="BH364" s="228">
        <f>IF(N364="sníž. přenesená",J364,0)</f>
        <v>0</v>
      </c>
      <c r="BI364" s="228">
        <f>IF(N364="nulová",J364,0)</f>
        <v>0</v>
      </c>
      <c r="BJ364" s="20" t="s">
        <v>79</v>
      </c>
      <c r="BK364" s="228">
        <f>ROUND(I364*H364,2)</f>
        <v>0</v>
      </c>
      <c r="BL364" s="20" t="s">
        <v>216</v>
      </c>
      <c r="BM364" s="227" t="s">
        <v>5859</v>
      </c>
    </row>
    <row r="365" s="13" customFormat="1">
      <c r="A365" s="13"/>
      <c r="B365" s="234"/>
      <c r="C365" s="235"/>
      <c r="D365" s="236" t="s">
        <v>220</v>
      </c>
      <c r="E365" s="237" t="s">
        <v>19</v>
      </c>
      <c r="F365" s="238" t="s">
        <v>5658</v>
      </c>
      <c r="G365" s="235"/>
      <c r="H365" s="237" t="s">
        <v>19</v>
      </c>
      <c r="I365" s="239"/>
      <c r="J365" s="235"/>
      <c r="K365" s="235"/>
      <c r="L365" s="240"/>
      <c r="M365" s="241"/>
      <c r="N365" s="242"/>
      <c r="O365" s="242"/>
      <c r="P365" s="242"/>
      <c r="Q365" s="242"/>
      <c r="R365" s="242"/>
      <c r="S365" s="242"/>
      <c r="T365" s="24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4" t="s">
        <v>220</v>
      </c>
      <c r="AU365" s="244" t="s">
        <v>81</v>
      </c>
      <c r="AV365" s="13" t="s">
        <v>79</v>
      </c>
      <c r="AW365" s="13" t="s">
        <v>32</v>
      </c>
      <c r="AX365" s="13" t="s">
        <v>71</v>
      </c>
      <c r="AY365" s="244" t="s">
        <v>209</v>
      </c>
    </row>
    <row r="366" s="14" customFormat="1">
      <c r="A366" s="14"/>
      <c r="B366" s="245"/>
      <c r="C366" s="246"/>
      <c r="D366" s="236" t="s">
        <v>220</v>
      </c>
      <c r="E366" s="247" t="s">
        <v>19</v>
      </c>
      <c r="F366" s="248" t="s">
        <v>81</v>
      </c>
      <c r="G366" s="246"/>
      <c r="H366" s="249">
        <v>2</v>
      </c>
      <c r="I366" s="250"/>
      <c r="J366" s="246"/>
      <c r="K366" s="246"/>
      <c r="L366" s="251"/>
      <c r="M366" s="252"/>
      <c r="N366" s="253"/>
      <c r="O366" s="253"/>
      <c r="P366" s="253"/>
      <c r="Q366" s="253"/>
      <c r="R366" s="253"/>
      <c r="S366" s="253"/>
      <c r="T366" s="25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55" t="s">
        <v>220</v>
      </c>
      <c r="AU366" s="255" t="s">
        <v>81</v>
      </c>
      <c r="AV366" s="14" t="s">
        <v>81</v>
      </c>
      <c r="AW366" s="14" t="s">
        <v>32</v>
      </c>
      <c r="AX366" s="14" t="s">
        <v>79</v>
      </c>
      <c r="AY366" s="255" t="s">
        <v>209</v>
      </c>
    </row>
    <row r="367" s="13" customFormat="1">
      <c r="A367" s="13"/>
      <c r="B367" s="234"/>
      <c r="C367" s="235"/>
      <c r="D367" s="236" t="s">
        <v>220</v>
      </c>
      <c r="E367" s="237" t="s">
        <v>19</v>
      </c>
      <c r="F367" s="238" t="s">
        <v>5860</v>
      </c>
      <c r="G367" s="235"/>
      <c r="H367" s="237" t="s">
        <v>19</v>
      </c>
      <c r="I367" s="239"/>
      <c r="J367" s="235"/>
      <c r="K367" s="235"/>
      <c r="L367" s="240"/>
      <c r="M367" s="241"/>
      <c r="N367" s="242"/>
      <c r="O367" s="242"/>
      <c r="P367" s="242"/>
      <c r="Q367" s="242"/>
      <c r="R367" s="242"/>
      <c r="S367" s="242"/>
      <c r="T367" s="24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4" t="s">
        <v>220</v>
      </c>
      <c r="AU367" s="244" t="s">
        <v>81</v>
      </c>
      <c r="AV367" s="13" t="s">
        <v>79</v>
      </c>
      <c r="AW367" s="13" t="s">
        <v>32</v>
      </c>
      <c r="AX367" s="13" t="s">
        <v>71</v>
      </c>
      <c r="AY367" s="244" t="s">
        <v>209</v>
      </c>
    </row>
    <row r="368" s="13" customFormat="1">
      <c r="A368" s="13"/>
      <c r="B368" s="234"/>
      <c r="C368" s="235"/>
      <c r="D368" s="236" t="s">
        <v>220</v>
      </c>
      <c r="E368" s="237" t="s">
        <v>19</v>
      </c>
      <c r="F368" s="238" t="s">
        <v>5861</v>
      </c>
      <c r="G368" s="235"/>
      <c r="H368" s="237" t="s">
        <v>19</v>
      </c>
      <c r="I368" s="239"/>
      <c r="J368" s="235"/>
      <c r="K368" s="235"/>
      <c r="L368" s="240"/>
      <c r="M368" s="241"/>
      <c r="N368" s="242"/>
      <c r="O368" s="242"/>
      <c r="P368" s="242"/>
      <c r="Q368" s="242"/>
      <c r="R368" s="242"/>
      <c r="S368" s="242"/>
      <c r="T368" s="24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4" t="s">
        <v>220</v>
      </c>
      <c r="AU368" s="244" t="s">
        <v>81</v>
      </c>
      <c r="AV368" s="13" t="s">
        <v>79</v>
      </c>
      <c r="AW368" s="13" t="s">
        <v>32</v>
      </c>
      <c r="AX368" s="13" t="s">
        <v>71</v>
      </c>
      <c r="AY368" s="244" t="s">
        <v>209</v>
      </c>
    </row>
    <row r="369" s="13" customFormat="1">
      <c r="A369" s="13"/>
      <c r="B369" s="234"/>
      <c r="C369" s="235"/>
      <c r="D369" s="236" t="s">
        <v>220</v>
      </c>
      <c r="E369" s="237" t="s">
        <v>19</v>
      </c>
      <c r="F369" s="238" t="s">
        <v>5862</v>
      </c>
      <c r="G369" s="235"/>
      <c r="H369" s="237" t="s">
        <v>19</v>
      </c>
      <c r="I369" s="239"/>
      <c r="J369" s="235"/>
      <c r="K369" s="235"/>
      <c r="L369" s="240"/>
      <c r="M369" s="241"/>
      <c r="N369" s="242"/>
      <c r="O369" s="242"/>
      <c r="P369" s="242"/>
      <c r="Q369" s="242"/>
      <c r="R369" s="242"/>
      <c r="S369" s="242"/>
      <c r="T369" s="24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4" t="s">
        <v>220</v>
      </c>
      <c r="AU369" s="244" t="s">
        <v>81</v>
      </c>
      <c r="AV369" s="13" t="s">
        <v>79</v>
      </c>
      <c r="AW369" s="13" t="s">
        <v>32</v>
      </c>
      <c r="AX369" s="13" t="s">
        <v>71</v>
      </c>
      <c r="AY369" s="244" t="s">
        <v>209</v>
      </c>
    </row>
    <row r="370" s="13" customFormat="1">
      <c r="A370" s="13"/>
      <c r="B370" s="234"/>
      <c r="C370" s="235"/>
      <c r="D370" s="236" t="s">
        <v>220</v>
      </c>
      <c r="E370" s="237" t="s">
        <v>19</v>
      </c>
      <c r="F370" s="238" t="s">
        <v>5863</v>
      </c>
      <c r="G370" s="235"/>
      <c r="H370" s="237" t="s">
        <v>19</v>
      </c>
      <c r="I370" s="239"/>
      <c r="J370" s="235"/>
      <c r="K370" s="235"/>
      <c r="L370" s="240"/>
      <c r="M370" s="241"/>
      <c r="N370" s="242"/>
      <c r="O370" s="242"/>
      <c r="P370" s="242"/>
      <c r="Q370" s="242"/>
      <c r="R370" s="242"/>
      <c r="S370" s="242"/>
      <c r="T370" s="24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4" t="s">
        <v>220</v>
      </c>
      <c r="AU370" s="244" t="s">
        <v>81</v>
      </c>
      <c r="AV370" s="13" t="s">
        <v>79</v>
      </c>
      <c r="AW370" s="13" t="s">
        <v>32</v>
      </c>
      <c r="AX370" s="13" t="s">
        <v>71</v>
      </c>
      <c r="AY370" s="244" t="s">
        <v>209</v>
      </c>
    </row>
    <row r="371" s="12" customFormat="1" ht="22.8" customHeight="1">
      <c r="A371" s="12"/>
      <c r="B371" s="200"/>
      <c r="C371" s="201"/>
      <c r="D371" s="202" t="s">
        <v>70</v>
      </c>
      <c r="E371" s="214" t="s">
        <v>1053</v>
      </c>
      <c r="F371" s="214" t="s">
        <v>1054</v>
      </c>
      <c r="G371" s="201"/>
      <c r="H371" s="201"/>
      <c r="I371" s="204"/>
      <c r="J371" s="215">
        <f>BK371</f>
        <v>0</v>
      </c>
      <c r="K371" s="201"/>
      <c r="L371" s="206"/>
      <c r="M371" s="207"/>
      <c r="N371" s="208"/>
      <c r="O371" s="208"/>
      <c r="P371" s="209">
        <f>SUM(P372:P382)</f>
        <v>0</v>
      </c>
      <c r="Q371" s="208"/>
      <c r="R371" s="209">
        <f>SUM(R372:R382)</f>
        <v>0</v>
      </c>
      <c r="S371" s="208"/>
      <c r="T371" s="210">
        <f>SUM(T372:T382)</f>
        <v>0</v>
      </c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R371" s="211" t="s">
        <v>79</v>
      </c>
      <c r="AT371" s="212" t="s">
        <v>70</v>
      </c>
      <c r="AU371" s="212" t="s">
        <v>79</v>
      </c>
      <c r="AY371" s="211" t="s">
        <v>209</v>
      </c>
      <c r="BK371" s="213">
        <f>SUM(BK372:BK382)</f>
        <v>0</v>
      </c>
    </row>
    <row r="372" s="2" customFormat="1" ht="24.15" customHeight="1">
      <c r="A372" s="41"/>
      <c r="B372" s="42"/>
      <c r="C372" s="216" t="s">
        <v>632</v>
      </c>
      <c r="D372" s="216" t="s">
        <v>211</v>
      </c>
      <c r="E372" s="217" t="s">
        <v>5864</v>
      </c>
      <c r="F372" s="218" t="s">
        <v>5865</v>
      </c>
      <c r="G372" s="219" t="s">
        <v>659</v>
      </c>
      <c r="H372" s="220">
        <v>0.075999999999999998</v>
      </c>
      <c r="I372" s="221"/>
      <c r="J372" s="222">
        <f>ROUND(I372*H372,2)</f>
        <v>0</v>
      </c>
      <c r="K372" s="218" t="s">
        <v>215</v>
      </c>
      <c r="L372" s="47"/>
      <c r="M372" s="223" t="s">
        <v>19</v>
      </c>
      <c r="N372" s="224" t="s">
        <v>42</v>
      </c>
      <c r="O372" s="87"/>
      <c r="P372" s="225">
        <f>O372*H372</f>
        <v>0</v>
      </c>
      <c r="Q372" s="225">
        <v>0</v>
      </c>
      <c r="R372" s="225">
        <f>Q372*H372</f>
        <v>0</v>
      </c>
      <c r="S372" s="225">
        <v>0</v>
      </c>
      <c r="T372" s="226">
        <f>S372*H372</f>
        <v>0</v>
      </c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R372" s="227" t="s">
        <v>216</v>
      </c>
      <c r="AT372" s="227" t="s">
        <v>211</v>
      </c>
      <c r="AU372" s="227" t="s">
        <v>81</v>
      </c>
      <c r="AY372" s="20" t="s">
        <v>209</v>
      </c>
      <c r="BE372" s="228">
        <f>IF(N372="základní",J372,0)</f>
        <v>0</v>
      </c>
      <c r="BF372" s="228">
        <f>IF(N372="snížená",J372,0)</f>
        <v>0</v>
      </c>
      <c r="BG372" s="228">
        <f>IF(N372="zákl. přenesená",J372,0)</f>
        <v>0</v>
      </c>
      <c r="BH372" s="228">
        <f>IF(N372="sníž. přenesená",J372,0)</f>
        <v>0</v>
      </c>
      <c r="BI372" s="228">
        <f>IF(N372="nulová",J372,0)</f>
        <v>0</v>
      </c>
      <c r="BJ372" s="20" t="s">
        <v>79</v>
      </c>
      <c r="BK372" s="228">
        <f>ROUND(I372*H372,2)</f>
        <v>0</v>
      </c>
      <c r="BL372" s="20" t="s">
        <v>216</v>
      </c>
      <c r="BM372" s="227" t="s">
        <v>5866</v>
      </c>
    </row>
    <row r="373" s="2" customFormat="1">
      <c r="A373" s="41"/>
      <c r="B373" s="42"/>
      <c r="C373" s="43"/>
      <c r="D373" s="229" t="s">
        <v>218</v>
      </c>
      <c r="E373" s="43"/>
      <c r="F373" s="230" t="s">
        <v>5867</v>
      </c>
      <c r="G373" s="43"/>
      <c r="H373" s="43"/>
      <c r="I373" s="231"/>
      <c r="J373" s="43"/>
      <c r="K373" s="43"/>
      <c r="L373" s="47"/>
      <c r="M373" s="232"/>
      <c r="N373" s="233"/>
      <c r="O373" s="87"/>
      <c r="P373" s="87"/>
      <c r="Q373" s="87"/>
      <c r="R373" s="87"/>
      <c r="S373" s="87"/>
      <c r="T373" s="88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T373" s="20" t="s">
        <v>218</v>
      </c>
      <c r="AU373" s="20" t="s">
        <v>81</v>
      </c>
    </row>
    <row r="374" s="2" customFormat="1" ht="21.75" customHeight="1">
      <c r="A374" s="41"/>
      <c r="B374" s="42"/>
      <c r="C374" s="216" t="s">
        <v>638</v>
      </c>
      <c r="D374" s="216" t="s">
        <v>211</v>
      </c>
      <c r="E374" s="217" t="s">
        <v>3991</v>
      </c>
      <c r="F374" s="218" t="s">
        <v>3992</v>
      </c>
      <c r="G374" s="219" t="s">
        <v>659</v>
      </c>
      <c r="H374" s="220">
        <v>0.075999999999999998</v>
      </c>
      <c r="I374" s="221"/>
      <c r="J374" s="222">
        <f>ROUND(I374*H374,2)</f>
        <v>0</v>
      </c>
      <c r="K374" s="218" t="s">
        <v>215</v>
      </c>
      <c r="L374" s="47"/>
      <c r="M374" s="223" t="s">
        <v>19</v>
      </c>
      <c r="N374" s="224" t="s">
        <v>42</v>
      </c>
      <c r="O374" s="87"/>
      <c r="P374" s="225">
        <f>O374*H374</f>
        <v>0</v>
      </c>
      <c r="Q374" s="225">
        <v>0</v>
      </c>
      <c r="R374" s="225">
        <f>Q374*H374</f>
        <v>0</v>
      </c>
      <c r="S374" s="225">
        <v>0</v>
      </c>
      <c r="T374" s="226">
        <f>S374*H374</f>
        <v>0</v>
      </c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R374" s="227" t="s">
        <v>216</v>
      </c>
      <c r="AT374" s="227" t="s">
        <v>211</v>
      </c>
      <c r="AU374" s="227" t="s">
        <v>81</v>
      </c>
      <c r="AY374" s="20" t="s">
        <v>209</v>
      </c>
      <c r="BE374" s="228">
        <f>IF(N374="základní",J374,0)</f>
        <v>0</v>
      </c>
      <c r="BF374" s="228">
        <f>IF(N374="snížená",J374,0)</f>
        <v>0</v>
      </c>
      <c r="BG374" s="228">
        <f>IF(N374="zákl. přenesená",J374,0)</f>
        <v>0</v>
      </c>
      <c r="BH374" s="228">
        <f>IF(N374="sníž. přenesená",J374,0)</f>
        <v>0</v>
      </c>
      <c r="BI374" s="228">
        <f>IF(N374="nulová",J374,0)</f>
        <v>0</v>
      </c>
      <c r="BJ374" s="20" t="s">
        <v>79</v>
      </c>
      <c r="BK374" s="228">
        <f>ROUND(I374*H374,2)</f>
        <v>0</v>
      </c>
      <c r="BL374" s="20" t="s">
        <v>216</v>
      </c>
      <c r="BM374" s="227" t="s">
        <v>5868</v>
      </c>
    </row>
    <row r="375" s="2" customFormat="1">
      <c r="A375" s="41"/>
      <c r="B375" s="42"/>
      <c r="C375" s="43"/>
      <c r="D375" s="229" t="s">
        <v>218</v>
      </c>
      <c r="E375" s="43"/>
      <c r="F375" s="230" t="s">
        <v>3994</v>
      </c>
      <c r="G375" s="43"/>
      <c r="H375" s="43"/>
      <c r="I375" s="231"/>
      <c r="J375" s="43"/>
      <c r="K375" s="43"/>
      <c r="L375" s="47"/>
      <c r="M375" s="232"/>
      <c r="N375" s="233"/>
      <c r="O375" s="87"/>
      <c r="P375" s="87"/>
      <c r="Q375" s="87"/>
      <c r="R375" s="87"/>
      <c r="S375" s="87"/>
      <c r="T375" s="88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T375" s="20" t="s">
        <v>218</v>
      </c>
      <c r="AU375" s="20" t="s">
        <v>81</v>
      </c>
    </row>
    <row r="376" s="2" customFormat="1" ht="24.15" customHeight="1">
      <c r="A376" s="41"/>
      <c r="B376" s="42"/>
      <c r="C376" s="216" t="s">
        <v>643</v>
      </c>
      <c r="D376" s="216" t="s">
        <v>211</v>
      </c>
      <c r="E376" s="217" t="s">
        <v>3995</v>
      </c>
      <c r="F376" s="218" t="s">
        <v>3996</v>
      </c>
      <c r="G376" s="219" t="s">
        <v>659</v>
      </c>
      <c r="H376" s="220">
        <v>1.0640000000000001</v>
      </c>
      <c r="I376" s="221"/>
      <c r="J376" s="222">
        <f>ROUND(I376*H376,2)</f>
        <v>0</v>
      </c>
      <c r="K376" s="218" t="s">
        <v>215</v>
      </c>
      <c r="L376" s="47"/>
      <c r="M376" s="223" t="s">
        <v>19</v>
      </c>
      <c r="N376" s="224" t="s">
        <v>42</v>
      </c>
      <c r="O376" s="87"/>
      <c r="P376" s="225">
        <f>O376*H376</f>
        <v>0</v>
      </c>
      <c r="Q376" s="225">
        <v>0</v>
      </c>
      <c r="R376" s="225">
        <f>Q376*H376</f>
        <v>0</v>
      </c>
      <c r="S376" s="225">
        <v>0</v>
      </c>
      <c r="T376" s="226">
        <f>S376*H376</f>
        <v>0</v>
      </c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R376" s="227" t="s">
        <v>216</v>
      </c>
      <c r="AT376" s="227" t="s">
        <v>211</v>
      </c>
      <c r="AU376" s="227" t="s">
        <v>81</v>
      </c>
      <c r="AY376" s="20" t="s">
        <v>209</v>
      </c>
      <c r="BE376" s="228">
        <f>IF(N376="základní",J376,0)</f>
        <v>0</v>
      </c>
      <c r="BF376" s="228">
        <f>IF(N376="snížená",J376,0)</f>
        <v>0</v>
      </c>
      <c r="BG376" s="228">
        <f>IF(N376="zákl. přenesená",J376,0)</f>
        <v>0</v>
      </c>
      <c r="BH376" s="228">
        <f>IF(N376="sníž. přenesená",J376,0)</f>
        <v>0</v>
      </c>
      <c r="BI376" s="228">
        <f>IF(N376="nulová",J376,0)</f>
        <v>0</v>
      </c>
      <c r="BJ376" s="20" t="s">
        <v>79</v>
      </c>
      <c r="BK376" s="228">
        <f>ROUND(I376*H376,2)</f>
        <v>0</v>
      </c>
      <c r="BL376" s="20" t="s">
        <v>216</v>
      </c>
      <c r="BM376" s="227" t="s">
        <v>5869</v>
      </c>
    </row>
    <row r="377" s="2" customFormat="1">
      <c r="A377" s="41"/>
      <c r="B377" s="42"/>
      <c r="C377" s="43"/>
      <c r="D377" s="229" t="s">
        <v>218</v>
      </c>
      <c r="E377" s="43"/>
      <c r="F377" s="230" t="s">
        <v>3998</v>
      </c>
      <c r="G377" s="43"/>
      <c r="H377" s="43"/>
      <c r="I377" s="231"/>
      <c r="J377" s="43"/>
      <c r="K377" s="43"/>
      <c r="L377" s="47"/>
      <c r="M377" s="232"/>
      <c r="N377" s="233"/>
      <c r="O377" s="87"/>
      <c r="P377" s="87"/>
      <c r="Q377" s="87"/>
      <c r="R377" s="87"/>
      <c r="S377" s="87"/>
      <c r="T377" s="88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T377" s="20" t="s">
        <v>218</v>
      </c>
      <c r="AU377" s="20" t="s">
        <v>81</v>
      </c>
    </row>
    <row r="378" s="14" customFormat="1">
      <c r="A378" s="14"/>
      <c r="B378" s="245"/>
      <c r="C378" s="246"/>
      <c r="D378" s="236" t="s">
        <v>220</v>
      </c>
      <c r="E378" s="246"/>
      <c r="F378" s="248" t="s">
        <v>5870</v>
      </c>
      <c r="G378" s="246"/>
      <c r="H378" s="249">
        <v>1.0640000000000001</v>
      </c>
      <c r="I378" s="250"/>
      <c r="J378" s="246"/>
      <c r="K378" s="246"/>
      <c r="L378" s="251"/>
      <c r="M378" s="252"/>
      <c r="N378" s="253"/>
      <c r="O378" s="253"/>
      <c r="P378" s="253"/>
      <c r="Q378" s="253"/>
      <c r="R378" s="253"/>
      <c r="S378" s="253"/>
      <c r="T378" s="25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55" t="s">
        <v>220</v>
      </c>
      <c r="AU378" s="255" t="s">
        <v>81</v>
      </c>
      <c r="AV378" s="14" t="s">
        <v>81</v>
      </c>
      <c r="AW378" s="14" t="s">
        <v>4</v>
      </c>
      <c r="AX378" s="14" t="s">
        <v>79</v>
      </c>
      <c r="AY378" s="255" t="s">
        <v>209</v>
      </c>
    </row>
    <row r="379" s="2" customFormat="1" ht="24.15" customHeight="1">
      <c r="A379" s="41"/>
      <c r="B379" s="42"/>
      <c r="C379" s="216" t="s">
        <v>649</v>
      </c>
      <c r="D379" s="216" t="s">
        <v>211</v>
      </c>
      <c r="E379" s="217" t="s">
        <v>4000</v>
      </c>
      <c r="F379" s="218" t="s">
        <v>4001</v>
      </c>
      <c r="G379" s="219" t="s">
        <v>659</v>
      </c>
      <c r="H379" s="220">
        <v>0.049000000000000002</v>
      </c>
      <c r="I379" s="221"/>
      <c r="J379" s="222">
        <f>ROUND(I379*H379,2)</f>
        <v>0</v>
      </c>
      <c r="K379" s="218" t="s">
        <v>215</v>
      </c>
      <c r="L379" s="47"/>
      <c r="M379" s="223" t="s">
        <v>19</v>
      </c>
      <c r="N379" s="224" t="s">
        <v>42</v>
      </c>
      <c r="O379" s="87"/>
      <c r="P379" s="225">
        <f>O379*H379</f>
        <v>0</v>
      </c>
      <c r="Q379" s="225">
        <v>0</v>
      </c>
      <c r="R379" s="225">
        <f>Q379*H379</f>
        <v>0</v>
      </c>
      <c r="S379" s="225">
        <v>0</v>
      </c>
      <c r="T379" s="226">
        <f>S379*H379</f>
        <v>0</v>
      </c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R379" s="227" t="s">
        <v>216</v>
      </c>
      <c r="AT379" s="227" t="s">
        <v>211</v>
      </c>
      <c r="AU379" s="227" t="s">
        <v>81</v>
      </c>
      <c r="AY379" s="20" t="s">
        <v>209</v>
      </c>
      <c r="BE379" s="228">
        <f>IF(N379="základní",J379,0)</f>
        <v>0</v>
      </c>
      <c r="BF379" s="228">
        <f>IF(N379="snížená",J379,0)</f>
        <v>0</v>
      </c>
      <c r="BG379" s="228">
        <f>IF(N379="zákl. přenesená",J379,0)</f>
        <v>0</v>
      </c>
      <c r="BH379" s="228">
        <f>IF(N379="sníž. přenesená",J379,0)</f>
        <v>0</v>
      </c>
      <c r="BI379" s="228">
        <f>IF(N379="nulová",J379,0)</f>
        <v>0</v>
      </c>
      <c r="BJ379" s="20" t="s">
        <v>79</v>
      </c>
      <c r="BK379" s="228">
        <f>ROUND(I379*H379,2)</f>
        <v>0</v>
      </c>
      <c r="BL379" s="20" t="s">
        <v>216</v>
      </c>
      <c r="BM379" s="227" t="s">
        <v>5871</v>
      </c>
    </row>
    <row r="380" s="2" customFormat="1">
      <c r="A380" s="41"/>
      <c r="B380" s="42"/>
      <c r="C380" s="43"/>
      <c r="D380" s="229" t="s">
        <v>218</v>
      </c>
      <c r="E380" s="43"/>
      <c r="F380" s="230" t="s">
        <v>4003</v>
      </c>
      <c r="G380" s="43"/>
      <c r="H380" s="43"/>
      <c r="I380" s="231"/>
      <c r="J380" s="43"/>
      <c r="K380" s="43"/>
      <c r="L380" s="47"/>
      <c r="M380" s="232"/>
      <c r="N380" s="233"/>
      <c r="O380" s="87"/>
      <c r="P380" s="87"/>
      <c r="Q380" s="87"/>
      <c r="R380" s="87"/>
      <c r="S380" s="87"/>
      <c r="T380" s="88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T380" s="20" t="s">
        <v>218</v>
      </c>
      <c r="AU380" s="20" t="s">
        <v>81</v>
      </c>
    </row>
    <row r="381" s="2" customFormat="1" ht="24.15" customHeight="1">
      <c r="A381" s="41"/>
      <c r="B381" s="42"/>
      <c r="C381" s="216" t="s">
        <v>656</v>
      </c>
      <c r="D381" s="216" t="s">
        <v>211</v>
      </c>
      <c r="E381" s="217" t="s">
        <v>5872</v>
      </c>
      <c r="F381" s="218" t="s">
        <v>5873</v>
      </c>
      <c r="G381" s="219" t="s">
        <v>659</v>
      </c>
      <c r="H381" s="220">
        <v>0.027</v>
      </c>
      <c r="I381" s="221"/>
      <c r="J381" s="222">
        <f>ROUND(I381*H381,2)</f>
        <v>0</v>
      </c>
      <c r="K381" s="218" t="s">
        <v>215</v>
      </c>
      <c r="L381" s="47"/>
      <c r="M381" s="223" t="s">
        <v>19</v>
      </c>
      <c r="N381" s="224" t="s">
        <v>42</v>
      </c>
      <c r="O381" s="87"/>
      <c r="P381" s="225">
        <f>O381*H381</f>
        <v>0</v>
      </c>
      <c r="Q381" s="225">
        <v>0</v>
      </c>
      <c r="R381" s="225">
        <f>Q381*H381</f>
        <v>0</v>
      </c>
      <c r="S381" s="225">
        <v>0</v>
      </c>
      <c r="T381" s="226">
        <f>S381*H381</f>
        <v>0</v>
      </c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R381" s="227" t="s">
        <v>216</v>
      </c>
      <c r="AT381" s="227" t="s">
        <v>211</v>
      </c>
      <c r="AU381" s="227" t="s">
        <v>81</v>
      </c>
      <c r="AY381" s="20" t="s">
        <v>209</v>
      </c>
      <c r="BE381" s="228">
        <f>IF(N381="základní",J381,0)</f>
        <v>0</v>
      </c>
      <c r="BF381" s="228">
        <f>IF(N381="snížená",J381,0)</f>
        <v>0</v>
      </c>
      <c r="BG381" s="228">
        <f>IF(N381="zákl. přenesená",J381,0)</f>
        <v>0</v>
      </c>
      <c r="BH381" s="228">
        <f>IF(N381="sníž. přenesená",J381,0)</f>
        <v>0</v>
      </c>
      <c r="BI381" s="228">
        <f>IF(N381="nulová",J381,0)</f>
        <v>0</v>
      </c>
      <c r="BJ381" s="20" t="s">
        <v>79</v>
      </c>
      <c r="BK381" s="228">
        <f>ROUND(I381*H381,2)</f>
        <v>0</v>
      </c>
      <c r="BL381" s="20" t="s">
        <v>216</v>
      </c>
      <c r="BM381" s="227" t="s">
        <v>5874</v>
      </c>
    </row>
    <row r="382" s="2" customFormat="1">
      <c r="A382" s="41"/>
      <c r="B382" s="42"/>
      <c r="C382" s="43"/>
      <c r="D382" s="229" t="s">
        <v>218</v>
      </c>
      <c r="E382" s="43"/>
      <c r="F382" s="230" t="s">
        <v>5875</v>
      </c>
      <c r="G382" s="43"/>
      <c r="H382" s="43"/>
      <c r="I382" s="231"/>
      <c r="J382" s="43"/>
      <c r="K382" s="43"/>
      <c r="L382" s="47"/>
      <c r="M382" s="232"/>
      <c r="N382" s="233"/>
      <c r="O382" s="87"/>
      <c r="P382" s="87"/>
      <c r="Q382" s="87"/>
      <c r="R382" s="87"/>
      <c r="S382" s="87"/>
      <c r="T382" s="88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T382" s="20" t="s">
        <v>218</v>
      </c>
      <c r="AU382" s="20" t="s">
        <v>81</v>
      </c>
    </row>
    <row r="383" s="12" customFormat="1" ht="22.8" customHeight="1">
      <c r="A383" s="12"/>
      <c r="B383" s="200"/>
      <c r="C383" s="201"/>
      <c r="D383" s="202" t="s">
        <v>70</v>
      </c>
      <c r="E383" s="214" t="s">
        <v>1094</v>
      </c>
      <c r="F383" s="214" t="s">
        <v>1095</v>
      </c>
      <c r="G383" s="201"/>
      <c r="H383" s="201"/>
      <c r="I383" s="204"/>
      <c r="J383" s="215">
        <f>BK383</f>
        <v>0</v>
      </c>
      <c r="K383" s="201"/>
      <c r="L383" s="206"/>
      <c r="M383" s="207"/>
      <c r="N383" s="208"/>
      <c r="O383" s="208"/>
      <c r="P383" s="209">
        <f>SUM(P384:P387)</f>
        <v>0</v>
      </c>
      <c r="Q383" s="208"/>
      <c r="R383" s="209">
        <f>SUM(R384:R387)</f>
        <v>0</v>
      </c>
      <c r="S383" s="208"/>
      <c r="T383" s="210">
        <f>SUM(T384:T387)</f>
        <v>0</v>
      </c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R383" s="211" t="s">
        <v>79</v>
      </c>
      <c r="AT383" s="212" t="s">
        <v>70</v>
      </c>
      <c r="AU383" s="212" t="s">
        <v>79</v>
      </c>
      <c r="AY383" s="211" t="s">
        <v>209</v>
      </c>
      <c r="BK383" s="213">
        <f>SUM(BK384:BK387)</f>
        <v>0</v>
      </c>
    </row>
    <row r="384" s="2" customFormat="1" ht="33" customHeight="1">
      <c r="A384" s="41"/>
      <c r="B384" s="42"/>
      <c r="C384" s="216" t="s">
        <v>663</v>
      </c>
      <c r="D384" s="216" t="s">
        <v>211</v>
      </c>
      <c r="E384" s="217" t="s">
        <v>4010</v>
      </c>
      <c r="F384" s="218" t="s">
        <v>4011</v>
      </c>
      <c r="G384" s="219" t="s">
        <v>659</v>
      </c>
      <c r="H384" s="220">
        <v>34.031999999999996</v>
      </c>
      <c r="I384" s="221"/>
      <c r="J384" s="222">
        <f>ROUND(I384*H384,2)</f>
        <v>0</v>
      </c>
      <c r="K384" s="218" t="s">
        <v>215</v>
      </c>
      <c r="L384" s="47"/>
      <c r="M384" s="223" t="s">
        <v>19</v>
      </c>
      <c r="N384" s="224" t="s">
        <v>42</v>
      </c>
      <c r="O384" s="87"/>
      <c r="P384" s="225">
        <f>O384*H384</f>
        <v>0</v>
      </c>
      <c r="Q384" s="225">
        <v>0</v>
      </c>
      <c r="R384" s="225">
        <f>Q384*H384</f>
        <v>0</v>
      </c>
      <c r="S384" s="225">
        <v>0</v>
      </c>
      <c r="T384" s="226">
        <f>S384*H384</f>
        <v>0</v>
      </c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R384" s="227" t="s">
        <v>216</v>
      </c>
      <c r="AT384" s="227" t="s">
        <v>211</v>
      </c>
      <c r="AU384" s="227" t="s">
        <v>81</v>
      </c>
      <c r="AY384" s="20" t="s">
        <v>209</v>
      </c>
      <c r="BE384" s="228">
        <f>IF(N384="základní",J384,0)</f>
        <v>0</v>
      </c>
      <c r="BF384" s="228">
        <f>IF(N384="snížená",J384,0)</f>
        <v>0</v>
      </c>
      <c r="BG384" s="228">
        <f>IF(N384="zákl. přenesená",J384,0)</f>
        <v>0</v>
      </c>
      <c r="BH384" s="228">
        <f>IF(N384="sníž. přenesená",J384,0)</f>
        <v>0</v>
      </c>
      <c r="BI384" s="228">
        <f>IF(N384="nulová",J384,0)</f>
        <v>0</v>
      </c>
      <c r="BJ384" s="20" t="s">
        <v>79</v>
      </c>
      <c r="BK384" s="228">
        <f>ROUND(I384*H384,2)</f>
        <v>0</v>
      </c>
      <c r="BL384" s="20" t="s">
        <v>216</v>
      </c>
      <c r="BM384" s="227" t="s">
        <v>5876</v>
      </c>
    </row>
    <row r="385" s="2" customFormat="1">
      <c r="A385" s="41"/>
      <c r="B385" s="42"/>
      <c r="C385" s="43"/>
      <c r="D385" s="229" t="s">
        <v>218</v>
      </c>
      <c r="E385" s="43"/>
      <c r="F385" s="230" t="s">
        <v>4013</v>
      </c>
      <c r="G385" s="43"/>
      <c r="H385" s="43"/>
      <c r="I385" s="231"/>
      <c r="J385" s="43"/>
      <c r="K385" s="43"/>
      <c r="L385" s="47"/>
      <c r="M385" s="232"/>
      <c r="N385" s="233"/>
      <c r="O385" s="87"/>
      <c r="P385" s="87"/>
      <c r="Q385" s="87"/>
      <c r="R385" s="87"/>
      <c r="S385" s="87"/>
      <c r="T385" s="88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T385" s="20" t="s">
        <v>218</v>
      </c>
      <c r="AU385" s="20" t="s">
        <v>81</v>
      </c>
    </row>
    <row r="386" s="2" customFormat="1" ht="33" customHeight="1">
      <c r="A386" s="41"/>
      <c r="B386" s="42"/>
      <c r="C386" s="216" t="s">
        <v>669</v>
      </c>
      <c r="D386" s="216" t="s">
        <v>211</v>
      </c>
      <c r="E386" s="217" t="s">
        <v>4014</v>
      </c>
      <c r="F386" s="218" t="s">
        <v>4015</v>
      </c>
      <c r="G386" s="219" t="s">
        <v>659</v>
      </c>
      <c r="H386" s="220">
        <v>34.031999999999996</v>
      </c>
      <c r="I386" s="221"/>
      <c r="J386" s="222">
        <f>ROUND(I386*H386,2)</f>
        <v>0</v>
      </c>
      <c r="K386" s="218" t="s">
        <v>215</v>
      </c>
      <c r="L386" s="47"/>
      <c r="M386" s="223" t="s">
        <v>19</v>
      </c>
      <c r="N386" s="224" t="s">
        <v>42</v>
      </c>
      <c r="O386" s="87"/>
      <c r="P386" s="225">
        <f>O386*H386</f>
        <v>0</v>
      </c>
      <c r="Q386" s="225">
        <v>0</v>
      </c>
      <c r="R386" s="225">
        <f>Q386*H386</f>
        <v>0</v>
      </c>
      <c r="S386" s="225">
        <v>0</v>
      </c>
      <c r="T386" s="226">
        <f>S386*H386</f>
        <v>0</v>
      </c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R386" s="227" t="s">
        <v>216</v>
      </c>
      <c r="AT386" s="227" t="s">
        <v>211</v>
      </c>
      <c r="AU386" s="227" t="s">
        <v>81</v>
      </c>
      <c r="AY386" s="20" t="s">
        <v>209</v>
      </c>
      <c r="BE386" s="228">
        <f>IF(N386="základní",J386,0)</f>
        <v>0</v>
      </c>
      <c r="BF386" s="228">
        <f>IF(N386="snížená",J386,0)</f>
        <v>0</v>
      </c>
      <c r="BG386" s="228">
        <f>IF(N386="zákl. přenesená",J386,0)</f>
        <v>0</v>
      </c>
      <c r="BH386" s="228">
        <f>IF(N386="sníž. přenesená",J386,0)</f>
        <v>0</v>
      </c>
      <c r="BI386" s="228">
        <f>IF(N386="nulová",J386,0)</f>
        <v>0</v>
      </c>
      <c r="BJ386" s="20" t="s">
        <v>79</v>
      </c>
      <c r="BK386" s="228">
        <f>ROUND(I386*H386,2)</f>
        <v>0</v>
      </c>
      <c r="BL386" s="20" t="s">
        <v>216</v>
      </c>
      <c r="BM386" s="227" t="s">
        <v>5877</v>
      </c>
    </row>
    <row r="387" s="2" customFormat="1">
      <c r="A387" s="41"/>
      <c r="B387" s="42"/>
      <c r="C387" s="43"/>
      <c r="D387" s="229" t="s">
        <v>218</v>
      </c>
      <c r="E387" s="43"/>
      <c r="F387" s="230" t="s">
        <v>4017</v>
      </c>
      <c r="G387" s="43"/>
      <c r="H387" s="43"/>
      <c r="I387" s="231"/>
      <c r="J387" s="43"/>
      <c r="K387" s="43"/>
      <c r="L387" s="47"/>
      <c r="M387" s="232"/>
      <c r="N387" s="233"/>
      <c r="O387" s="87"/>
      <c r="P387" s="87"/>
      <c r="Q387" s="87"/>
      <c r="R387" s="87"/>
      <c r="S387" s="87"/>
      <c r="T387" s="88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T387" s="20" t="s">
        <v>218</v>
      </c>
      <c r="AU387" s="20" t="s">
        <v>81</v>
      </c>
    </row>
    <row r="388" s="12" customFormat="1" ht="25.92" customHeight="1">
      <c r="A388" s="12"/>
      <c r="B388" s="200"/>
      <c r="C388" s="201"/>
      <c r="D388" s="202" t="s">
        <v>70</v>
      </c>
      <c r="E388" s="203" t="s">
        <v>4018</v>
      </c>
      <c r="F388" s="203" t="s">
        <v>4019</v>
      </c>
      <c r="G388" s="201"/>
      <c r="H388" s="201"/>
      <c r="I388" s="204"/>
      <c r="J388" s="205">
        <f>BK388</f>
        <v>0</v>
      </c>
      <c r="K388" s="201"/>
      <c r="L388" s="206"/>
      <c r="M388" s="207"/>
      <c r="N388" s="208"/>
      <c r="O388" s="208"/>
      <c r="P388" s="209">
        <f>P389+P439+P448</f>
        <v>0</v>
      </c>
      <c r="Q388" s="208"/>
      <c r="R388" s="209">
        <f>R389+R439+R448</f>
        <v>0.73623910000000015</v>
      </c>
      <c r="S388" s="208"/>
      <c r="T388" s="210">
        <f>T389+T439+T448</f>
        <v>0</v>
      </c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R388" s="211" t="s">
        <v>81</v>
      </c>
      <c r="AT388" s="212" t="s">
        <v>70</v>
      </c>
      <c r="AU388" s="212" t="s">
        <v>71</v>
      </c>
      <c r="AY388" s="211" t="s">
        <v>209</v>
      </c>
      <c r="BK388" s="213">
        <f>BK389+BK439+BK448</f>
        <v>0</v>
      </c>
    </row>
    <row r="389" s="12" customFormat="1" ht="22.8" customHeight="1">
      <c r="A389" s="12"/>
      <c r="B389" s="200"/>
      <c r="C389" s="201"/>
      <c r="D389" s="202" t="s">
        <v>70</v>
      </c>
      <c r="E389" s="214" t="s">
        <v>4020</v>
      </c>
      <c r="F389" s="214" t="s">
        <v>4021</v>
      </c>
      <c r="G389" s="201"/>
      <c r="H389" s="201"/>
      <c r="I389" s="204"/>
      <c r="J389" s="215">
        <f>BK389</f>
        <v>0</v>
      </c>
      <c r="K389" s="201"/>
      <c r="L389" s="206"/>
      <c r="M389" s="207"/>
      <c r="N389" s="208"/>
      <c r="O389" s="208"/>
      <c r="P389" s="209">
        <f>SUM(P390:P438)</f>
        <v>0</v>
      </c>
      <c r="Q389" s="208"/>
      <c r="R389" s="209">
        <f>SUM(R390:R438)</f>
        <v>0.73004910000000012</v>
      </c>
      <c r="S389" s="208"/>
      <c r="T389" s="210">
        <f>SUM(T390:T438)</f>
        <v>0</v>
      </c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R389" s="211" t="s">
        <v>81</v>
      </c>
      <c r="AT389" s="212" t="s">
        <v>70</v>
      </c>
      <c r="AU389" s="212" t="s">
        <v>79</v>
      </c>
      <c r="AY389" s="211" t="s">
        <v>209</v>
      </c>
      <c r="BK389" s="213">
        <f>SUM(BK390:BK438)</f>
        <v>0</v>
      </c>
    </row>
    <row r="390" s="2" customFormat="1" ht="21.75" customHeight="1">
      <c r="A390" s="41"/>
      <c r="B390" s="42"/>
      <c r="C390" s="216" t="s">
        <v>680</v>
      </c>
      <c r="D390" s="216" t="s">
        <v>211</v>
      </c>
      <c r="E390" s="217" t="s">
        <v>4022</v>
      </c>
      <c r="F390" s="218" t="s">
        <v>4023</v>
      </c>
      <c r="G390" s="219" t="s">
        <v>258</v>
      </c>
      <c r="H390" s="220">
        <v>14.699999999999999</v>
      </c>
      <c r="I390" s="221"/>
      <c r="J390" s="222">
        <f>ROUND(I390*H390,2)</f>
        <v>0</v>
      </c>
      <c r="K390" s="218" t="s">
        <v>215</v>
      </c>
      <c r="L390" s="47"/>
      <c r="M390" s="223" t="s">
        <v>19</v>
      </c>
      <c r="N390" s="224" t="s">
        <v>42</v>
      </c>
      <c r="O390" s="87"/>
      <c r="P390" s="225">
        <f>O390*H390</f>
        <v>0</v>
      </c>
      <c r="Q390" s="225">
        <v>0</v>
      </c>
      <c r="R390" s="225">
        <f>Q390*H390</f>
        <v>0</v>
      </c>
      <c r="S390" s="225">
        <v>0</v>
      </c>
      <c r="T390" s="226">
        <f>S390*H390</f>
        <v>0</v>
      </c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R390" s="227" t="s">
        <v>304</v>
      </c>
      <c r="AT390" s="227" t="s">
        <v>211</v>
      </c>
      <c r="AU390" s="227" t="s">
        <v>81</v>
      </c>
      <c r="AY390" s="20" t="s">
        <v>209</v>
      </c>
      <c r="BE390" s="228">
        <f>IF(N390="základní",J390,0)</f>
        <v>0</v>
      </c>
      <c r="BF390" s="228">
        <f>IF(N390="snížená",J390,0)</f>
        <v>0</v>
      </c>
      <c r="BG390" s="228">
        <f>IF(N390="zákl. přenesená",J390,0)</f>
        <v>0</v>
      </c>
      <c r="BH390" s="228">
        <f>IF(N390="sníž. přenesená",J390,0)</f>
        <v>0</v>
      </c>
      <c r="BI390" s="228">
        <f>IF(N390="nulová",J390,0)</f>
        <v>0</v>
      </c>
      <c r="BJ390" s="20" t="s">
        <v>79</v>
      </c>
      <c r="BK390" s="228">
        <f>ROUND(I390*H390,2)</f>
        <v>0</v>
      </c>
      <c r="BL390" s="20" t="s">
        <v>304</v>
      </c>
      <c r="BM390" s="227" t="s">
        <v>5878</v>
      </c>
    </row>
    <row r="391" s="2" customFormat="1">
      <c r="A391" s="41"/>
      <c r="B391" s="42"/>
      <c r="C391" s="43"/>
      <c r="D391" s="229" t="s">
        <v>218</v>
      </c>
      <c r="E391" s="43"/>
      <c r="F391" s="230" t="s">
        <v>4025</v>
      </c>
      <c r="G391" s="43"/>
      <c r="H391" s="43"/>
      <c r="I391" s="231"/>
      <c r="J391" s="43"/>
      <c r="K391" s="43"/>
      <c r="L391" s="47"/>
      <c r="M391" s="232"/>
      <c r="N391" s="233"/>
      <c r="O391" s="87"/>
      <c r="P391" s="87"/>
      <c r="Q391" s="87"/>
      <c r="R391" s="87"/>
      <c r="S391" s="87"/>
      <c r="T391" s="88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T391" s="20" t="s">
        <v>218</v>
      </c>
      <c r="AU391" s="20" t="s">
        <v>81</v>
      </c>
    </row>
    <row r="392" s="13" customFormat="1">
      <c r="A392" s="13"/>
      <c r="B392" s="234"/>
      <c r="C392" s="235"/>
      <c r="D392" s="236" t="s">
        <v>220</v>
      </c>
      <c r="E392" s="237" t="s">
        <v>19</v>
      </c>
      <c r="F392" s="238" t="s">
        <v>5658</v>
      </c>
      <c r="G392" s="235"/>
      <c r="H392" s="237" t="s">
        <v>19</v>
      </c>
      <c r="I392" s="239"/>
      <c r="J392" s="235"/>
      <c r="K392" s="235"/>
      <c r="L392" s="240"/>
      <c r="M392" s="241"/>
      <c r="N392" s="242"/>
      <c r="O392" s="242"/>
      <c r="P392" s="242"/>
      <c r="Q392" s="242"/>
      <c r="R392" s="242"/>
      <c r="S392" s="242"/>
      <c r="T392" s="24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44" t="s">
        <v>220</v>
      </c>
      <c r="AU392" s="244" t="s">
        <v>81</v>
      </c>
      <c r="AV392" s="13" t="s">
        <v>79</v>
      </c>
      <c r="AW392" s="13" t="s">
        <v>32</v>
      </c>
      <c r="AX392" s="13" t="s">
        <v>71</v>
      </c>
      <c r="AY392" s="244" t="s">
        <v>209</v>
      </c>
    </row>
    <row r="393" s="14" customFormat="1">
      <c r="A393" s="14"/>
      <c r="B393" s="245"/>
      <c r="C393" s="246"/>
      <c r="D393" s="236" t="s">
        <v>220</v>
      </c>
      <c r="E393" s="247" t="s">
        <v>19</v>
      </c>
      <c r="F393" s="248" t="s">
        <v>5794</v>
      </c>
      <c r="G393" s="246"/>
      <c r="H393" s="249">
        <v>7.3499999999999996</v>
      </c>
      <c r="I393" s="250"/>
      <c r="J393" s="246"/>
      <c r="K393" s="246"/>
      <c r="L393" s="251"/>
      <c r="M393" s="252"/>
      <c r="N393" s="253"/>
      <c r="O393" s="253"/>
      <c r="P393" s="253"/>
      <c r="Q393" s="253"/>
      <c r="R393" s="253"/>
      <c r="S393" s="253"/>
      <c r="T393" s="25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55" t="s">
        <v>220</v>
      </c>
      <c r="AU393" s="255" t="s">
        <v>81</v>
      </c>
      <c r="AV393" s="14" t="s">
        <v>81</v>
      </c>
      <c r="AW393" s="14" t="s">
        <v>32</v>
      </c>
      <c r="AX393" s="14" t="s">
        <v>71</v>
      </c>
      <c r="AY393" s="255" t="s">
        <v>209</v>
      </c>
    </row>
    <row r="394" s="14" customFormat="1">
      <c r="A394" s="14"/>
      <c r="B394" s="245"/>
      <c r="C394" s="246"/>
      <c r="D394" s="236" t="s">
        <v>220</v>
      </c>
      <c r="E394" s="247" t="s">
        <v>19</v>
      </c>
      <c r="F394" s="248" t="s">
        <v>5879</v>
      </c>
      <c r="G394" s="246"/>
      <c r="H394" s="249">
        <v>7.3499999999999996</v>
      </c>
      <c r="I394" s="250"/>
      <c r="J394" s="246"/>
      <c r="K394" s="246"/>
      <c r="L394" s="251"/>
      <c r="M394" s="252"/>
      <c r="N394" s="253"/>
      <c r="O394" s="253"/>
      <c r="P394" s="253"/>
      <c r="Q394" s="253"/>
      <c r="R394" s="253"/>
      <c r="S394" s="253"/>
      <c r="T394" s="25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55" t="s">
        <v>220</v>
      </c>
      <c r="AU394" s="255" t="s">
        <v>81</v>
      </c>
      <c r="AV394" s="14" t="s">
        <v>81</v>
      </c>
      <c r="AW394" s="14" t="s">
        <v>32</v>
      </c>
      <c r="AX394" s="14" t="s">
        <v>71</v>
      </c>
      <c r="AY394" s="255" t="s">
        <v>209</v>
      </c>
    </row>
    <row r="395" s="15" customFormat="1">
      <c r="A395" s="15"/>
      <c r="B395" s="256"/>
      <c r="C395" s="257"/>
      <c r="D395" s="236" t="s">
        <v>220</v>
      </c>
      <c r="E395" s="258" t="s">
        <v>19</v>
      </c>
      <c r="F395" s="259" t="s">
        <v>271</v>
      </c>
      <c r="G395" s="257"/>
      <c r="H395" s="260">
        <v>14.699999999999999</v>
      </c>
      <c r="I395" s="261"/>
      <c r="J395" s="257"/>
      <c r="K395" s="257"/>
      <c r="L395" s="262"/>
      <c r="M395" s="263"/>
      <c r="N395" s="264"/>
      <c r="O395" s="264"/>
      <c r="P395" s="264"/>
      <c r="Q395" s="264"/>
      <c r="R395" s="264"/>
      <c r="S395" s="264"/>
      <c r="T395" s="26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T395" s="266" t="s">
        <v>220</v>
      </c>
      <c r="AU395" s="266" t="s">
        <v>81</v>
      </c>
      <c r="AV395" s="15" t="s">
        <v>216</v>
      </c>
      <c r="AW395" s="15" t="s">
        <v>32</v>
      </c>
      <c r="AX395" s="15" t="s">
        <v>79</v>
      </c>
      <c r="AY395" s="266" t="s">
        <v>209</v>
      </c>
    </row>
    <row r="396" s="2" customFormat="1" ht="16.5" customHeight="1">
      <c r="A396" s="41"/>
      <c r="B396" s="42"/>
      <c r="C396" s="278" t="s">
        <v>686</v>
      </c>
      <c r="D396" s="278" t="s">
        <v>681</v>
      </c>
      <c r="E396" s="279" t="s">
        <v>5880</v>
      </c>
      <c r="F396" s="280" t="s">
        <v>5881</v>
      </c>
      <c r="G396" s="281" t="s">
        <v>5882</v>
      </c>
      <c r="H396" s="282">
        <v>3.6749999999999998</v>
      </c>
      <c r="I396" s="283"/>
      <c r="J396" s="284">
        <f>ROUND(I396*H396,2)</f>
        <v>0</v>
      </c>
      <c r="K396" s="280" t="s">
        <v>215</v>
      </c>
      <c r="L396" s="285"/>
      <c r="M396" s="286" t="s">
        <v>19</v>
      </c>
      <c r="N396" s="287" t="s">
        <v>42</v>
      </c>
      <c r="O396" s="87"/>
      <c r="P396" s="225">
        <f>O396*H396</f>
        <v>0</v>
      </c>
      <c r="Q396" s="225">
        <v>0.001</v>
      </c>
      <c r="R396" s="225">
        <f>Q396*H396</f>
        <v>0.0036749999999999999</v>
      </c>
      <c r="S396" s="225">
        <v>0</v>
      </c>
      <c r="T396" s="226">
        <f>S396*H396</f>
        <v>0</v>
      </c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R396" s="227" t="s">
        <v>417</v>
      </c>
      <c r="AT396" s="227" t="s">
        <v>681</v>
      </c>
      <c r="AU396" s="227" t="s">
        <v>81</v>
      </c>
      <c r="AY396" s="20" t="s">
        <v>209</v>
      </c>
      <c r="BE396" s="228">
        <f>IF(N396="základní",J396,0)</f>
        <v>0</v>
      </c>
      <c r="BF396" s="228">
        <f>IF(N396="snížená",J396,0)</f>
        <v>0</v>
      </c>
      <c r="BG396" s="228">
        <f>IF(N396="zákl. přenesená",J396,0)</f>
        <v>0</v>
      </c>
      <c r="BH396" s="228">
        <f>IF(N396="sníž. přenesená",J396,0)</f>
        <v>0</v>
      </c>
      <c r="BI396" s="228">
        <f>IF(N396="nulová",J396,0)</f>
        <v>0</v>
      </c>
      <c r="BJ396" s="20" t="s">
        <v>79</v>
      </c>
      <c r="BK396" s="228">
        <f>ROUND(I396*H396,2)</f>
        <v>0</v>
      </c>
      <c r="BL396" s="20" t="s">
        <v>304</v>
      </c>
      <c r="BM396" s="227" t="s">
        <v>5883</v>
      </c>
    </row>
    <row r="397" s="14" customFormat="1">
      <c r="A397" s="14"/>
      <c r="B397" s="245"/>
      <c r="C397" s="246"/>
      <c r="D397" s="236" t="s">
        <v>220</v>
      </c>
      <c r="E397" s="247" t="s">
        <v>19</v>
      </c>
      <c r="F397" s="248" t="s">
        <v>5884</v>
      </c>
      <c r="G397" s="246"/>
      <c r="H397" s="249">
        <v>3.6749999999999998</v>
      </c>
      <c r="I397" s="250"/>
      <c r="J397" s="246"/>
      <c r="K397" s="246"/>
      <c r="L397" s="251"/>
      <c r="M397" s="252"/>
      <c r="N397" s="253"/>
      <c r="O397" s="253"/>
      <c r="P397" s="253"/>
      <c r="Q397" s="253"/>
      <c r="R397" s="253"/>
      <c r="S397" s="253"/>
      <c r="T397" s="25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55" t="s">
        <v>220</v>
      </c>
      <c r="AU397" s="255" t="s">
        <v>81</v>
      </c>
      <c r="AV397" s="14" t="s">
        <v>81</v>
      </c>
      <c r="AW397" s="14" t="s">
        <v>32</v>
      </c>
      <c r="AX397" s="14" t="s">
        <v>79</v>
      </c>
      <c r="AY397" s="255" t="s">
        <v>209</v>
      </c>
    </row>
    <row r="398" s="2" customFormat="1" ht="21.75" customHeight="1">
      <c r="A398" s="41"/>
      <c r="B398" s="42"/>
      <c r="C398" s="216" t="s">
        <v>694</v>
      </c>
      <c r="D398" s="216" t="s">
        <v>211</v>
      </c>
      <c r="E398" s="217" t="s">
        <v>4043</v>
      </c>
      <c r="F398" s="218" t="s">
        <v>4044</v>
      </c>
      <c r="G398" s="219" t="s">
        <v>258</v>
      </c>
      <c r="H398" s="220">
        <v>32.640000000000001</v>
      </c>
      <c r="I398" s="221"/>
      <c r="J398" s="222">
        <f>ROUND(I398*H398,2)</f>
        <v>0</v>
      </c>
      <c r="K398" s="218" t="s">
        <v>215</v>
      </c>
      <c r="L398" s="47"/>
      <c r="M398" s="223" t="s">
        <v>19</v>
      </c>
      <c r="N398" s="224" t="s">
        <v>42</v>
      </c>
      <c r="O398" s="87"/>
      <c r="P398" s="225">
        <f>O398*H398</f>
        <v>0</v>
      </c>
      <c r="Q398" s="225">
        <v>0</v>
      </c>
      <c r="R398" s="225">
        <f>Q398*H398</f>
        <v>0</v>
      </c>
      <c r="S398" s="225">
        <v>0</v>
      </c>
      <c r="T398" s="226">
        <f>S398*H398</f>
        <v>0</v>
      </c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R398" s="227" t="s">
        <v>304</v>
      </c>
      <c r="AT398" s="227" t="s">
        <v>211</v>
      </c>
      <c r="AU398" s="227" t="s">
        <v>81</v>
      </c>
      <c r="AY398" s="20" t="s">
        <v>209</v>
      </c>
      <c r="BE398" s="228">
        <f>IF(N398="základní",J398,0)</f>
        <v>0</v>
      </c>
      <c r="BF398" s="228">
        <f>IF(N398="snížená",J398,0)</f>
        <v>0</v>
      </c>
      <c r="BG398" s="228">
        <f>IF(N398="zákl. přenesená",J398,0)</f>
        <v>0</v>
      </c>
      <c r="BH398" s="228">
        <f>IF(N398="sníž. přenesená",J398,0)</f>
        <v>0</v>
      </c>
      <c r="BI398" s="228">
        <f>IF(N398="nulová",J398,0)</f>
        <v>0</v>
      </c>
      <c r="BJ398" s="20" t="s">
        <v>79</v>
      </c>
      <c r="BK398" s="228">
        <f>ROUND(I398*H398,2)</f>
        <v>0</v>
      </c>
      <c r="BL398" s="20" t="s">
        <v>304</v>
      </c>
      <c r="BM398" s="227" t="s">
        <v>5885</v>
      </c>
    </row>
    <row r="399" s="2" customFormat="1">
      <c r="A399" s="41"/>
      <c r="B399" s="42"/>
      <c r="C399" s="43"/>
      <c r="D399" s="229" t="s">
        <v>218</v>
      </c>
      <c r="E399" s="43"/>
      <c r="F399" s="230" t="s">
        <v>4046</v>
      </c>
      <c r="G399" s="43"/>
      <c r="H399" s="43"/>
      <c r="I399" s="231"/>
      <c r="J399" s="43"/>
      <c r="K399" s="43"/>
      <c r="L399" s="47"/>
      <c r="M399" s="232"/>
      <c r="N399" s="233"/>
      <c r="O399" s="87"/>
      <c r="P399" s="87"/>
      <c r="Q399" s="87"/>
      <c r="R399" s="87"/>
      <c r="S399" s="87"/>
      <c r="T399" s="88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T399" s="20" t="s">
        <v>218</v>
      </c>
      <c r="AU399" s="20" t="s">
        <v>81</v>
      </c>
    </row>
    <row r="400" s="13" customFormat="1">
      <c r="A400" s="13"/>
      <c r="B400" s="234"/>
      <c r="C400" s="235"/>
      <c r="D400" s="236" t="s">
        <v>220</v>
      </c>
      <c r="E400" s="237" t="s">
        <v>19</v>
      </c>
      <c r="F400" s="238" t="s">
        <v>5658</v>
      </c>
      <c r="G400" s="235"/>
      <c r="H400" s="237" t="s">
        <v>19</v>
      </c>
      <c r="I400" s="239"/>
      <c r="J400" s="235"/>
      <c r="K400" s="235"/>
      <c r="L400" s="240"/>
      <c r="M400" s="241"/>
      <c r="N400" s="242"/>
      <c r="O400" s="242"/>
      <c r="P400" s="242"/>
      <c r="Q400" s="242"/>
      <c r="R400" s="242"/>
      <c r="S400" s="242"/>
      <c r="T400" s="24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44" t="s">
        <v>220</v>
      </c>
      <c r="AU400" s="244" t="s">
        <v>81</v>
      </c>
      <c r="AV400" s="13" t="s">
        <v>79</v>
      </c>
      <c r="AW400" s="13" t="s">
        <v>32</v>
      </c>
      <c r="AX400" s="13" t="s">
        <v>71</v>
      </c>
      <c r="AY400" s="244" t="s">
        <v>209</v>
      </c>
    </row>
    <row r="401" s="14" customFormat="1">
      <c r="A401" s="14"/>
      <c r="B401" s="245"/>
      <c r="C401" s="246"/>
      <c r="D401" s="236" t="s">
        <v>220</v>
      </c>
      <c r="E401" s="247" t="s">
        <v>19</v>
      </c>
      <c r="F401" s="248" t="s">
        <v>5886</v>
      </c>
      <c r="G401" s="246"/>
      <c r="H401" s="249">
        <v>31.359999999999999</v>
      </c>
      <c r="I401" s="250"/>
      <c r="J401" s="246"/>
      <c r="K401" s="246"/>
      <c r="L401" s="251"/>
      <c r="M401" s="252"/>
      <c r="N401" s="253"/>
      <c r="O401" s="253"/>
      <c r="P401" s="253"/>
      <c r="Q401" s="253"/>
      <c r="R401" s="253"/>
      <c r="S401" s="253"/>
      <c r="T401" s="25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55" t="s">
        <v>220</v>
      </c>
      <c r="AU401" s="255" t="s">
        <v>81</v>
      </c>
      <c r="AV401" s="14" t="s">
        <v>81</v>
      </c>
      <c r="AW401" s="14" t="s">
        <v>32</v>
      </c>
      <c r="AX401" s="14" t="s">
        <v>71</v>
      </c>
      <c r="AY401" s="255" t="s">
        <v>209</v>
      </c>
    </row>
    <row r="402" s="14" customFormat="1">
      <c r="A402" s="14"/>
      <c r="B402" s="245"/>
      <c r="C402" s="246"/>
      <c r="D402" s="236" t="s">
        <v>220</v>
      </c>
      <c r="E402" s="247" t="s">
        <v>19</v>
      </c>
      <c r="F402" s="248" t="s">
        <v>5887</v>
      </c>
      <c r="G402" s="246"/>
      <c r="H402" s="249">
        <v>1.28</v>
      </c>
      <c r="I402" s="250"/>
      <c r="J402" s="246"/>
      <c r="K402" s="246"/>
      <c r="L402" s="251"/>
      <c r="M402" s="252"/>
      <c r="N402" s="253"/>
      <c r="O402" s="253"/>
      <c r="P402" s="253"/>
      <c r="Q402" s="253"/>
      <c r="R402" s="253"/>
      <c r="S402" s="253"/>
      <c r="T402" s="25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55" t="s">
        <v>220</v>
      </c>
      <c r="AU402" s="255" t="s">
        <v>81</v>
      </c>
      <c r="AV402" s="14" t="s">
        <v>81</v>
      </c>
      <c r="AW402" s="14" t="s">
        <v>32</v>
      </c>
      <c r="AX402" s="14" t="s">
        <v>71</v>
      </c>
      <c r="AY402" s="255" t="s">
        <v>209</v>
      </c>
    </row>
    <row r="403" s="15" customFormat="1">
      <c r="A403" s="15"/>
      <c r="B403" s="256"/>
      <c r="C403" s="257"/>
      <c r="D403" s="236" t="s">
        <v>220</v>
      </c>
      <c r="E403" s="258" t="s">
        <v>19</v>
      </c>
      <c r="F403" s="259" t="s">
        <v>271</v>
      </c>
      <c r="G403" s="257"/>
      <c r="H403" s="260">
        <v>32.640000000000001</v>
      </c>
      <c r="I403" s="261"/>
      <c r="J403" s="257"/>
      <c r="K403" s="257"/>
      <c r="L403" s="262"/>
      <c r="M403" s="263"/>
      <c r="N403" s="264"/>
      <c r="O403" s="264"/>
      <c r="P403" s="264"/>
      <c r="Q403" s="264"/>
      <c r="R403" s="264"/>
      <c r="S403" s="264"/>
      <c r="T403" s="26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T403" s="266" t="s">
        <v>220</v>
      </c>
      <c r="AU403" s="266" t="s">
        <v>81</v>
      </c>
      <c r="AV403" s="15" t="s">
        <v>216</v>
      </c>
      <c r="AW403" s="15" t="s">
        <v>32</v>
      </c>
      <c r="AX403" s="15" t="s">
        <v>79</v>
      </c>
      <c r="AY403" s="266" t="s">
        <v>209</v>
      </c>
    </row>
    <row r="404" s="2" customFormat="1" ht="16.5" customHeight="1">
      <c r="A404" s="41"/>
      <c r="B404" s="42"/>
      <c r="C404" s="278" t="s">
        <v>699</v>
      </c>
      <c r="D404" s="278" t="s">
        <v>681</v>
      </c>
      <c r="E404" s="279" t="s">
        <v>5880</v>
      </c>
      <c r="F404" s="280" t="s">
        <v>5881</v>
      </c>
      <c r="G404" s="281" t="s">
        <v>5882</v>
      </c>
      <c r="H404" s="282">
        <v>8.1600000000000001</v>
      </c>
      <c r="I404" s="283"/>
      <c r="J404" s="284">
        <f>ROUND(I404*H404,2)</f>
        <v>0</v>
      </c>
      <c r="K404" s="280" t="s">
        <v>215</v>
      </c>
      <c r="L404" s="285"/>
      <c r="M404" s="286" t="s">
        <v>19</v>
      </c>
      <c r="N404" s="287" t="s">
        <v>42</v>
      </c>
      <c r="O404" s="87"/>
      <c r="P404" s="225">
        <f>O404*H404</f>
        <v>0</v>
      </c>
      <c r="Q404" s="225">
        <v>0.001</v>
      </c>
      <c r="R404" s="225">
        <f>Q404*H404</f>
        <v>0.0081600000000000006</v>
      </c>
      <c r="S404" s="225">
        <v>0</v>
      </c>
      <c r="T404" s="226">
        <f>S404*H404</f>
        <v>0</v>
      </c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R404" s="227" t="s">
        <v>417</v>
      </c>
      <c r="AT404" s="227" t="s">
        <v>681</v>
      </c>
      <c r="AU404" s="227" t="s">
        <v>81</v>
      </c>
      <c r="AY404" s="20" t="s">
        <v>209</v>
      </c>
      <c r="BE404" s="228">
        <f>IF(N404="základní",J404,0)</f>
        <v>0</v>
      </c>
      <c r="BF404" s="228">
        <f>IF(N404="snížená",J404,0)</f>
        <v>0</v>
      </c>
      <c r="BG404" s="228">
        <f>IF(N404="zákl. přenesená",J404,0)</f>
        <v>0</v>
      </c>
      <c r="BH404" s="228">
        <f>IF(N404="sníž. přenesená",J404,0)</f>
        <v>0</v>
      </c>
      <c r="BI404" s="228">
        <f>IF(N404="nulová",J404,0)</f>
        <v>0</v>
      </c>
      <c r="BJ404" s="20" t="s">
        <v>79</v>
      </c>
      <c r="BK404" s="228">
        <f>ROUND(I404*H404,2)</f>
        <v>0</v>
      </c>
      <c r="BL404" s="20" t="s">
        <v>304</v>
      </c>
      <c r="BM404" s="227" t="s">
        <v>5888</v>
      </c>
    </row>
    <row r="405" s="14" customFormat="1">
      <c r="A405" s="14"/>
      <c r="B405" s="245"/>
      <c r="C405" s="246"/>
      <c r="D405" s="236" t="s">
        <v>220</v>
      </c>
      <c r="E405" s="247" t="s">
        <v>19</v>
      </c>
      <c r="F405" s="248" t="s">
        <v>5889</v>
      </c>
      <c r="G405" s="246"/>
      <c r="H405" s="249">
        <v>8.1600000000000001</v>
      </c>
      <c r="I405" s="250"/>
      <c r="J405" s="246"/>
      <c r="K405" s="246"/>
      <c r="L405" s="251"/>
      <c r="M405" s="252"/>
      <c r="N405" s="253"/>
      <c r="O405" s="253"/>
      <c r="P405" s="253"/>
      <c r="Q405" s="253"/>
      <c r="R405" s="253"/>
      <c r="S405" s="253"/>
      <c r="T405" s="25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55" t="s">
        <v>220</v>
      </c>
      <c r="AU405" s="255" t="s">
        <v>81</v>
      </c>
      <c r="AV405" s="14" t="s">
        <v>81</v>
      </c>
      <c r="AW405" s="14" t="s">
        <v>32</v>
      </c>
      <c r="AX405" s="14" t="s">
        <v>79</v>
      </c>
      <c r="AY405" s="255" t="s">
        <v>209</v>
      </c>
    </row>
    <row r="406" s="2" customFormat="1" ht="16.5" customHeight="1">
      <c r="A406" s="41"/>
      <c r="B406" s="42"/>
      <c r="C406" s="216" t="s">
        <v>704</v>
      </c>
      <c r="D406" s="216" t="s">
        <v>211</v>
      </c>
      <c r="E406" s="217" t="s">
        <v>5890</v>
      </c>
      <c r="F406" s="218" t="s">
        <v>5891</v>
      </c>
      <c r="G406" s="219" t="s">
        <v>258</v>
      </c>
      <c r="H406" s="220">
        <v>29.399999999999999</v>
      </c>
      <c r="I406" s="221"/>
      <c r="J406" s="222">
        <f>ROUND(I406*H406,2)</f>
        <v>0</v>
      </c>
      <c r="K406" s="218" t="s">
        <v>215</v>
      </c>
      <c r="L406" s="47"/>
      <c r="M406" s="223" t="s">
        <v>19</v>
      </c>
      <c r="N406" s="224" t="s">
        <v>42</v>
      </c>
      <c r="O406" s="87"/>
      <c r="P406" s="225">
        <f>O406*H406</f>
        <v>0</v>
      </c>
      <c r="Q406" s="225">
        <v>0.00040000000000000002</v>
      </c>
      <c r="R406" s="225">
        <f>Q406*H406</f>
        <v>0.01176</v>
      </c>
      <c r="S406" s="225">
        <v>0</v>
      </c>
      <c r="T406" s="226">
        <f>S406*H406</f>
        <v>0</v>
      </c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R406" s="227" t="s">
        <v>304</v>
      </c>
      <c r="AT406" s="227" t="s">
        <v>211</v>
      </c>
      <c r="AU406" s="227" t="s">
        <v>81</v>
      </c>
      <c r="AY406" s="20" t="s">
        <v>209</v>
      </c>
      <c r="BE406" s="228">
        <f>IF(N406="základní",J406,0)</f>
        <v>0</v>
      </c>
      <c r="BF406" s="228">
        <f>IF(N406="snížená",J406,0)</f>
        <v>0</v>
      </c>
      <c r="BG406" s="228">
        <f>IF(N406="zákl. přenesená",J406,0)</f>
        <v>0</v>
      </c>
      <c r="BH406" s="228">
        <f>IF(N406="sníž. přenesená",J406,0)</f>
        <v>0</v>
      </c>
      <c r="BI406" s="228">
        <f>IF(N406="nulová",J406,0)</f>
        <v>0</v>
      </c>
      <c r="BJ406" s="20" t="s">
        <v>79</v>
      </c>
      <c r="BK406" s="228">
        <f>ROUND(I406*H406,2)</f>
        <v>0</v>
      </c>
      <c r="BL406" s="20" t="s">
        <v>304</v>
      </c>
      <c r="BM406" s="227" t="s">
        <v>5892</v>
      </c>
    </row>
    <row r="407" s="2" customFormat="1">
      <c r="A407" s="41"/>
      <c r="B407" s="42"/>
      <c r="C407" s="43"/>
      <c r="D407" s="229" t="s">
        <v>218</v>
      </c>
      <c r="E407" s="43"/>
      <c r="F407" s="230" t="s">
        <v>5893</v>
      </c>
      <c r="G407" s="43"/>
      <c r="H407" s="43"/>
      <c r="I407" s="231"/>
      <c r="J407" s="43"/>
      <c r="K407" s="43"/>
      <c r="L407" s="47"/>
      <c r="M407" s="232"/>
      <c r="N407" s="233"/>
      <c r="O407" s="87"/>
      <c r="P407" s="87"/>
      <c r="Q407" s="87"/>
      <c r="R407" s="87"/>
      <c r="S407" s="87"/>
      <c r="T407" s="88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T407" s="20" t="s">
        <v>218</v>
      </c>
      <c r="AU407" s="20" t="s">
        <v>81</v>
      </c>
    </row>
    <row r="408" s="13" customFormat="1">
      <c r="A408" s="13"/>
      <c r="B408" s="234"/>
      <c r="C408" s="235"/>
      <c r="D408" s="236" t="s">
        <v>220</v>
      </c>
      <c r="E408" s="237" t="s">
        <v>19</v>
      </c>
      <c r="F408" s="238" t="s">
        <v>5658</v>
      </c>
      <c r="G408" s="235"/>
      <c r="H408" s="237" t="s">
        <v>19</v>
      </c>
      <c r="I408" s="239"/>
      <c r="J408" s="235"/>
      <c r="K408" s="235"/>
      <c r="L408" s="240"/>
      <c r="M408" s="241"/>
      <c r="N408" s="242"/>
      <c r="O408" s="242"/>
      <c r="P408" s="242"/>
      <c r="Q408" s="242"/>
      <c r="R408" s="242"/>
      <c r="S408" s="242"/>
      <c r="T408" s="24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44" t="s">
        <v>220</v>
      </c>
      <c r="AU408" s="244" t="s">
        <v>81</v>
      </c>
      <c r="AV408" s="13" t="s">
        <v>79</v>
      </c>
      <c r="AW408" s="13" t="s">
        <v>32</v>
      </c>
      <c r="AX408" s="13" t="s">
        <v>71</v>
      </c>
      <c r="AY408" s="244" t="s">
        <v>209</v>
      </c>
    </row>
    <row r="409" s="14" customFormat="1">
      <c r="A409" s="14"/>
      <c r="B409" s="245"/>
      <c r="C409" s="246"/>
      <c r="D409" s="236" t="s">
        <v>220</v>
      </c>
      <c r="E409" s="247" t="s">
        <v>19</v>
      </c>
      <c r="F409" s="248" t="s">
        <v>5794</v>
      </c>
      <c r="G409" s="246"/>
      <c r="H409" s="249">
        <v>7.3499999999999996</v>
      </c>
      <c r="I409" s="250"/>
      <c r="J409" s="246"/>
      <c r="K409" s="246"/>
      <c r="L409" s="251"/>
      <c r="M409" s="252"/>
      <c r="N409" s="253"/>
      <c r="O409" s="253"/>
      <c r="P409" s="253"/>
      <c r="Q409" s="253"/>
      <c r="R409" s="253"/>
      <c r="S409" s="253"/>
      <c r="T409" s="25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55" t="s">
        <v>220</v>
      </c>
      <c r="AU409" s="255" t="s">
        <v>81</v>
      </c>
      <c r="AV409" s="14" t="s">
        <v>81</v>
      </c>
      <c r="AW409" s="14" t="s">
        <v>32</v>
      </c>
      <c r="AX409" s="14" t="s">
        <v>71</v>
      </c>
      <c r="AY409" s="255" t="s">
        <v>209</v>
      </c>
    </row>
    <row r="410" s="14" customFormat="1">
      <c r="A410" s="14"/>
      <c r="B410" s="245"/>
      <c r="C410" s="246"/>
      <c r="D410" s="236" t="s">
        <v>220</v>
      </c>
      <c r="E410" s="247" t="s">
        <v>19</v>
      </c>
      <c r="F410" s="248" t="s">
        <v>5879</v>
      </c>
      <c r="G410" s="246"/>
      <c r="H410" s="249">
        <v>7.3499999999999996</v>
      </c>
      <c r="I410" s="250"/>
      <c r="J410" s="246"/>
      <c r="K410" s="246"/>
      <c r="L410" s="251"/>
      <c r="M410" s="252"/>
      <c r="N410" s="253"/>
      <c r="O410" s="253"/>
      <c r="P410" s="253"/>
      <c r="Q410" s="253"/>
      <c r="R410" s="253"/>
      <c r="S410" s="253"/>
      <c r="T410" s="25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55" t="s">
        <v>220</v>
      </c>
      <c r="AU410" s="255" t="s">
        <v>81</v>
      </c>
      <c r="AV410" s="14" t="s">
        <v>81</v>
      </c>
      <c r="AW410" s="14" t="s">
        <v>32</v>
      </c>
      <c r="AX410" s="14" t="s">
        <v>71</v>
      </c>
      <c r="AY410" s="255" t="s">
        <v>209</v>
      </c>
    </row>
    <row r="411" s="16" customFormat="1">
      <c r="A411" s="16"/>
      <c r="B411" s="267"/>
      <c r="C411" s="268"/>
      <c r="D411" s="236" t="s">
        <v>220</v>
      </c>
      <c r="E411" s="269" t="s">
        <v>19</v>
      </c>
      <c r="F411" s="270" t="s">
        <v>370</v>
      </c>
      <c r="G411" s="268"/>
      <c r="H411" s="271">
        <v>14.699999999999999</v>
      </c>
      <c r="I411" s="272"/>
      <c r="J411" s="268"/>
      <c r="K411" s="268"/>
      <c r="L411" s="273"/>
      <c r="M411" s="274"/>
      <c r="N411" s="275"/>
      <c r="O411" s="275"/>
      <c r="P411" s="275"/>
      <c r="Q411" s="275"/>
      <c r="R411" s="275"/>
      <c r="S411" s="275"/>
      <c r="T411" s="27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T411" s="277" t="s">
        <v>220</v>
      </c>
      <c r="AU411" s="277" t="s">
        <v>81</v>
      </c>
      <c r="AV411" s="16" t="s">
        <v>146</v>
      </c>
      <c r="AW411" s="16" t="s">
        <v>32</v>
      </c>
      <c r="AX411" s="16" t="s">
        <v>71</v>
      </c>
      <c r="AY411" s="277" t="s">
        <v>209</v>
      </c>
    </row>
    <row r="412" s="14" customFormat="1">
      <c r="A412" s="14"/>
      <c r="B412" s="245"/>
      <c r="C412" s="246"/>
      <c r="D412" s="236" t="s">
        <v>220</v>
      </c>
      <c r="E412" s="247" t="s">
        <v>19</v>
      </c>
      <c r="F412" s="248" t="s">
        <v>5894</v>
      </c>
      <c r="G412" s="246"/>
      <c r="H412" s="249">
        <v>29.399999999999999</v>
      </c>
      <c r="I412" s="250"/>
      <c r="J412" s="246"/>
      <c r="K412" s="246"/>
      <c r="L412" s="251"/>
      <c r="M412" s="252"/>
      <c r="N412" s="253"/>
      <c r="O412" s="253"/>
      <c r="P412" s="253"/>
      <c r="Q412" s="253"/>
      <c r="R412" s="253"/>
      <c r="S412" s="253"/>
      <c r="T412" s="25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T412" s="255" t="s">
        <v>220</v>
      </c>
      <c r="AU412" s="255" t="s">
        <v>81</v>
      </c>
      <c r="AV412" s="14" t="s">
        <v>81</v>
      </c>
      <c r="AW412" s="14" t="s">
        <v>32</v>
      </c>
      <c r="AX412" s="14" t="s">
        <v>79</v>
      </c>
      <c r="AY412" s="255" t="s">
        <v>209</v>
      </c>
    </row>
    <row r="413" s="2" customFormat="1" ht="24.15" customHeight="1">
      <c r="A413" s="41"/>
      <c r="B413" s="42"/>
      <c r="C413" s="278" t="s">
        <v>709</v>
      </c>
      <c r="D413" s="278" t="s">
        <v>681</v>
      </c>
      <c r="E413" s="279" t="s">
        <v>5895</v>
      </c>
      <c r="F413" s="280" t="s">
        <v>5896</v>
      </c>
      <c r="G413" s="281" t="s">
        <v>258</v>
      </c>
      <c r="H413" s="282">
        <v>35.280000000000001</v>
      </c>
      <c r="I413" s="283"/>
      <c r="J413" s="284">
        <f>ROUND(I413*H413,2)</f>
        <v>0</v>
      </c>
      <c r="K413" s="280" t="s">
        <v>215</v>
      </c>
      <c r="L413" s="285"/>
      <c r="M413" s="286" t="s">
        <v>19</v>
      </c>
      <c r="N413" s="287" t="s">
        <v>42</v>
      </c>
      <c r="O413" s="87"/>
      <c r="P413" s="225">
        <f>O413*H413</f>
        <v>0</v>
      </c>
      <c r="Q413" s="225">
        <v>0.0054000000000000003</v>
      </c>
      <c r="R413" s="225">
        <f>Q413*H413</f>
        <v>0.19051200000000002</v>
      </c>
      <c r="S413" s="225">
        <v>0</v>
      </c>
      <c r="T413" s="226">
        <f>S413*H413</f>
        <v>0</v>
      </c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R413" s="227" t="s">
        <v>417</v>
      </c>
      <c r="AT413" s="227" t="s">
        <v>681</v>
      </c>
      <c r="AU413" s="227" t="s">
        <v>81</v>
      </c>
      <c r="AY413" s="20" t="s">
        <v>209</v>
      </c>
      <c r="BE413" s="228">
        <f>IF(N413="základní",J413,0)</f>
        <v>0</v>
      </c>
      <c r="BF413" s="228">
        <f>IF(N413="snížená",J413,0)</f>
        <v>0</v>
      </c>
      <c r="BG413" s="228">
        <f>IF(N413="zákl. přenesená",J413,0)</f>
        <v>0</v>
      </c>
      <c r="BH413" s="228">
        <f>IF(N413="sníž. přenesená",J413,0)</f>
        <v>0</v>
      </c>
      <c r="BI413" s="228">
        <f>IF(N413="nulová",J413,0)</f>
        <v>0</v>
      </c>
      <c r="BJ413" s="20" t="s">
        <v>79</v>
      </c>
      <c r="BK413" s="228">
        <f>ROUND(I413*H413,2)</f>
        <v>0</v>
      </c>
      <c r="BL413" s="20" t="s">
        <v>304</v>
      </c>
      <c r="BM413" s="227" t="s">
        <v>5897</v>
      </c>
    </row>
    <row r="414" s="14" customFormat="1">
      <c r="A414" s="14"/>
      <c r="B414" s="245"/>
      <c r="C414" s="246"/>
      <c r="D414" s="236" t="s">
        <v>220</v>
      </c>
      <c r="E414" s="246"/>
      <c r="F414" s="248" t="s">
        <v>5898</v>
      </c>
      <c r="G414" s="246"/>
      <c r="H414" s="249">
        <v>35.280000000000001</v>
      </c>
      <c r="I414" s="250"/>
      <c r="J414" s="246"/>
      <c r="K414" s="246"/>
      <c r="L414" s="251"/>
      <c r="M414" s="252"/>
      <c r="N414" s="253"/>
      <c r="O414" s="253"/>
      <c r="P414" s="253"/>
      <c r="Q414" s="253"/>
      <c r="R414" s="253"/>
      <c r="S414" s="253"/>
      <c r="T414" s="25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55" t="s">
        <v>220</v>
      </c>
      <c r="AU414" s="255" t="s">
        <v>81</v>
      </c>
      <c r="AV414" s="14" t="s">
        <v>81</v>
      </c>
      <c r="AW414" s="14" t="s">
        <v>4</v>
      </c>
      <c r="AX414" s="14" t="s">
        <v>79</v>
      </c>
      <c r="AY414" s="255" t="s">
        <v>209</v>
      </c>
    </row>
    <row r="415" s="2" customFormat="1" ht="16.5" customHeight="1">
      <c r="A415" s="41"/>
      <c r="B415" s="42"/>
      <c r="C415" s="216" t="s">
        <v>717</v>
      </c>
      <c r="D415" s="216" t="s">
        <v>211</v>
      </c>
      <c r="E415" s="217" t="s">
        <v>4063</v>
      </c>
      <c r="F415" s="218" t="s">
        <v>4064</v>
      </c>
      <c r="G415" s="219" t="s">
        <v>258</v>
      </c>
      <c r="H415" s="220">
        <v>72.719999999999999</v>
      </c>
      <c r="I415" s="221"/>
      <c r="J415" s="222">
        <f>ROUND(I415*H415,2)</f>
        <v>0</v>
      </c>
      <c r="K415" s="218" t="s">
        <v>215</v>
      </c>
      <c r="L415" s="47"/>
      <c r="M415" s="223" t="s">
        <v>19</v>
      </c>
      <c r="N415" s="224" t="s">
        <v>42</v>
      </c>
      <c r="O415" s="87"/>
      <c r="P415" s="225">
        <f>O415*H415</f>
        <v>0</v>
      </c>
      <c r="Q415" s="225">
        <v>0.00040000000000000002</v>
      </c>
      <c r="R415" s="225">
        <f>Q415*H415</f>
        <v>0.029087999999999999</v>
      </c>
      <c r="S415" s="225">
        <v>0</v>
      </c>
      <c r="T415" s="226">
        <f>S415*H415</f>
        <v>0</v>
      </c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R415" s="227" t="s">
        <v>304</v>
      </c>
      <c r="AT415" s="227" t="s">
        <v>211</v>
      </c>
      <c r="AU415" s="227" t="s">
        <v>81</v>
      </c>
      <c r="AY415" s="20" t="s">
        <v>209</v>
      </c>
      <c r="BE415" s="228">
        <f>IF(N415="základní",J415,0)</f>
        <v>0</v>
      </c>
      <c r="BF415" s="228">
        <f>IF(N415="snížená",J415,0)</f>
        <v>0</v>
      </c>
      <c r="BG415" s="228">
        <f>IF(N415="zákl. přenesená",J415,0)</f>
        <v>0</v>
      </c>
      <c r="BH415" s="228">
        <f>IF(N415="sníž. přenesená",J415,0)</f>
        <v>0</v>
      </c>
      <c r="BI415" s="228">
        <f>IF(N415="nulová",J415,0)</f>
        <v>0</v>
      </c>
      <c r="BJ415" s="20" t="s">
        <v>79</v>
      </c>
      <c r="BK415" s="228">
        <f>ROUND(I415*H415,2)</f>
        <v>0</v>
      </c>
      <c r="BL415" s="20" t="s">
        <v>304</v>
      </c>
      <c r="BM415" s="227" t="s">
        <v>5899</v>
      </c>
    </row>
    <row r="416" s="2" customFormat="1">
      <c r="A416" s="41"/>
      <c r="B416" s="42"/>
      <c r="C416" s="43"/>
      <c r="D416" s="229" t="s">
        <v>218</v>
      </c>
      <c r="E416" s="43"/>
      <c r="F416" s="230" t="s">
        <v>4066</v>
      </c>
      <c r="G416" s="43"/>
      <c r="H416" s="43"/>
      <c r="I416" s="231"/>
      <c r="J416" s="43"/>
      <c r="K416" s="43"/>
      <c r="L416" s="47"/>
      <c r="M416" s="232"/>
      <c r="N416" s="233"/>
      <c r="O416" s="87"/>
      <c r="P416" s="87"/>
      <c r="Q416" s="87"/>
      <c r="R416" s="87"/>
      <c r="S416" s="87"/>
      <c r="T416" s="88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T416" s="20" t="s">
        <v>218</v>
      </c>
      <c r="AU416" s="20" t="s">
        <v>81</v>
      </c>
    </row>
    <row r="417" s="13" customFormat="1">
      <c r="A417" s="13"/>
      <c r="B417" s="234"/>
      <c r="C417" s="235"/>
      <c r="D417" s="236" t="s">
        <v>220</v>
      </c>
      <c r="E417" s="237" t="s">
        <v>19</v>
      </c>
      <c r="F417" s="238" t="s">
        <v>5658</v>
      </c>
      <c r="G417" s="235"/>
      <c r="H417" s="237" t="s">
        <v>19</v>
      </c>
      <c r="I417" s="239"/>
      <c r="J417" s="235"/>
      <c r="K417" s="235"/>
      <c r="L417" s="240"/>
      <c r="M417" s="241"/>
      <c r="N417" s="242"/>
      <c r="O417" s="242"/>
      <c r="P417" s="242"/>
      <c r="Q417" s="242"/>
      <c r="R417" s="242"/>
      <c r="S417" s="242"/>
      <c r="T417" s="24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4" t="s">
        <v>220</v>
      </c>
      <c r="AU417" s="244" t="s">
        <v>81</v>
      </c>
      <c r="AV417" s="13" t="s">
        <v>79</v>
      </c>
      <c r="AW417" s="13" t="s">
        <v>32</v>
      </c>
      <c r="AX417" s="13" t="s">
        <v>71</v>
      </c>
      <c r="AY417" s="244" t="s">
        <v>209</v>
      </c>
    </row>
    <row r="418" s="14" customFormat="1">
      <c r="A418" s="14"/>
      <c r="B418" s="245"/>
      <c r="C418" s="246"/>
      <c r="D418" s="236" t="s">
        <v>220</v>
      </c>
      <c r="E418" s="247" t="s">
        <v>19</v>
      </c>
      <c r="F418" s="248" t="s">
        <v>5886</v>
      </c>
      <c r="G418" s="246"/>
      <c r="H418" s="249">
        <v>31.359999999999999</v>
      </c>
      <c r="I418" s="250"/>
      <c r="J418" s="246"/>
      <c r="K418" s="246"/>
      <c r="L418" s="251"/>
      <c r="M418" s="252"/>
      <c r="N418" s="253"/>
      <c r="O418" s="253"/>
      <c r="P418" s="253"/>
      <c r="Q418" s="253"/>
      <c r="R418" s="253"/>
      <c r="S418" s="253"/>
      <c r="T418" s="25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55" t="s">
        <v>220</v>
      </c>
      <c r="AU418" s="255" t="s">
        <v>81</v>
      </c>
      <c r="AV418" s="14" t="s">
        <v>81</v>
      </c>
      <c r="AW418" s="14" t="s">
        <v>32</v>
      </c>
      <c r="AX418" s="14" t="s">
        <v>71</v>
      </c>
      <c r="AY418" s="255" t="s">
        <v>209</v>
      </c>
    </row>
    <row r="419" s="14" customFormat="1">
      <c r="A419" s="14"/>
      <c r="B419" s="245"/>
      <c r="C419" s="246"/>
      <c r="D419" s="236" t="s">
        <v>220</v>
      </c>
      <c r="E419" s="247" t="s">
        <v>19</v>
      </c>
      <c r="F419" s="248" t="s">
        <v>5887</v>
      </c>
      <c r="G419" s="246"/>
      <c r="H419" s="249">
        <v>1.28</v>
      </c>
      <c r="I419" s="250"/>
      <c r="J419" s="246"/>
      <c r="K419" s="246"/>
      <c r="L419" s="251"/>
      <c r="M419" s="252"/>
      <c r="N419" s="253"/>
      <c r="O419" s="253"/>
      <c r="P419" s="253"/>
      <c r="Q419" s="253"/>
      <c r="R419" s="253"/>
      <c r="S419" s="253"/>
      <c r="T419" s="25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55" t="s">
        <v>220</v>
      </c>
      <c r="AU419" s="255" t="s">
        <v>81</v>
      </c>
      <c r="AV419" s="14" t="s">
        <v>81</v>
      </c>
      <c r="AW419" s="14" t="s">
        <v>32</v>
      </c>
      <c r="AX419" s="14" t="s">
        <v>71</v>
      </c>
      <c r="AY419" s="255" t="s">
        <v>209</v>
      </c>
    </row>
    <row r="420" s="13" customFormat="1">
      <c r="A420" s="13"/>
      <c r="B420" s="234"/>
      <c r="C420" s="235"/>
      <c r="D420" s="236" t="s">
        <v>220</v>
      </c>
      <c r="E420" s="237" t="s">
        <v>19</v>
      </c>
      <c r="F420" s="238" t="s">
        <v>5900</v>
      </c>
      <c r="G420" s="235"/>
      <c r="H420" s="237" t="s">
        <v>19</v>
      </c>
      <c r="I420" s="239"/>
      <c r="J420" s="235"/>
      <c r="K420" s="235"/>
      <c r="L420" s="240"/>
      <c r="M420" s="241"/>
      <c r="N420" s="242"/>
      <c r="O420" s="242"/>
      <c r="P420" s="242"/>
      <c r="Q420" s="242"/>
      <c r="R420" s="242"/>
      <c r="S420" s="242"/>
      <c r="T420" s="24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44" t="s">
        <v>220</v>
      </c>
      <c r="AU420" s="244" t="s">
        <v>81</v>
      </c>
      <c r="AV420" s="13" t="s">
        <v>79</v>
      </c>
      <c r="AW420" s="13" t="s">
        <v>32</v>
      </c>
      <c r="AX420" s="13" t="s">
        <v>71</v>
      </c>
      <c r="AY420" s="244" t="s">
        <v>209</v>
      </c>
    </row>
    <row r="421" s="14" customFormat="1">
      <c r="A421" s="14"/>
      <c r="B421" s="245"/>
      <c r="C421" s="246"/>
      <c r="D421" s="236" t="s">
        <v>220</v>
      </c>
      <c r="E421" s="247" t="s">
        <v>19</v>
      </c>
      <c r="F421" s="248" t="s">
        <v>5901</v>
      </c>
      <c r="G421" s="246"/>
      <c r="H421" s="249">
        <v>6.7199999999999998</v>
      </c>
      <c r="I421" s="250"/>
      <c r="J421" s="246"/>
      <c r="K421" s="246"/>
      <c r="L421" s="251"/>
      <c r="M421" s="252"/>
      <c r="N421" s="253"/>
      <c r="O421" s="253"/>
      <c r="P421" s="253"/>
      <c r="Q421" s="253"/>
      <c r="R421" s="253"/>
      <c r="S421" s="253"/>
      <c r="T421" s="25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55" t="s">
        <v>220</v>
      </c>
      <c r="AU421" s="255" t="s">
        <v>81</v>
      </c>
      <c r="AV421" s="14" t="s">
        <v>81</v>
      </c>
      <c r="AW421" s="14" t="s">
        <v>32</v>
      </c>
      <c r="AX421" s="14" t="s">
        <v>71</v>
      </c>
      <c r="AY421" s="255" t="s">
        <v>209</v>
      </c>
    </row>
    <row r="422" s="16" customFormat="1">
      <c r="A422" s="16"/>
      <c r="B422" s="267"/>
      <c r="C422" s="268"/>
      <c r="D422" s="236" t="s">
        <v>220</v>
      </c>
      <c r="E422" s="269" t="s">
        <v>19</v>
      </c>
      <c r="F422" s="270" t="s">
        <v>370</v>
      </c>
      <c r="G422" s="268"/>
      <c r="H422" s="271">
        <v>39.359999999999999</v>
      </c>
      <c r="I422" s="272"/>
      <c r="J422" s="268"/>
      <c r="K422" s="268"/>
      <c r="L422" s="273"/>
      <c r="M422" s="274"/>
      <c r="N422" s="275"/>
      <c r="O422" s="275"/>
      <c r="P422" s="275"/>
      <c r="Q422" s="275"/>
      <c r="R422" s="275"/>
      <c r="S422" s="275"/>
      <c r="T422" s="27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T422" s="277" t="s">
        <v>220</v>
      </c>
      <c r="AU422" s="277" t="s">
        <v>81</v>
      </c>
      <c r="AV422" s="16" t="s">
        <v>146</v>
      </c>
      <c r="AW422" s="16" t="s">
        <v>32</v>
      </c>
      <c r="AX422" s="16" t="s">
        <v>71</v>
      </c>
      <c r="AY422" s="277" t="s">
        <v>209</v>
      </c>
    </row>
    <row r="423" s="14" customFormat="1">
      <c r="A423" s="14"/>
      <c r="B423" s="245"/>
      <c r="C423" s="246"/>
      <c r="D423" s="236" t="s">
        <v>220</v>
      </c>
      <c r="E423" s="247" t="s">
        <v>19</v>
      </c>
      <c r="F423" s="248" t="s">
        <v>5902</v>
      </c>
      <c r="G423" s="246"/>
      <c r="H423" s="249">
        <v>72.719999999999999</v>
      </c>
      <c r="I423" s="250"/>
      <c r="J423" s="246"/>
      <c r="K423" s="246"/>
      <c r="L423" s="251"/>
      <c r="M423" s="252"/>
      <c r="N423" s="253"/>
      <c r="O423" s="253"/>
      <c r="P423" s="253"/>
      <c r="Q423" s="253"/>
      <c r="R423" s="253"/>
      <c r="S423" s="253"/>
      <c r="T423" s="25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T423" s="255" t="s">
        <v>220</v>
      </c>
      <c r="AU423" s="255" t="s">
        <v>81</v>
      </c>
      <c r="AV423" s="14" t="s">
        <v>81</v>
      </c>
      <c r="AW423" s="14" t="s">
        <v>32</v>
      </c>
      <c r="AX423" s="14" t="s">
        <v>79</v>
      </c>
      <c r="AY423" s="255" t="s">
        <v>209</v>
      </c>
    </row>
    <row r="424" s="2" customFormat="1" ht="24.15" customHeight="1">
      <c r="A424" s="41"/>
      <c r="B424" s="42"/>
      <c r="C424" s="278" t="s">
        <v>722</v>
      </c>
      <c r="D424" s="278" t="s">
        <v>681</v>
      </c>
      <c r="E424" s="279" t="s">
        <v>5895</v>
      </c>
      <c r="F424" s="280" t="s">
        <v>5896</v>
      </c>
      <c r="G424" s="281" t="s">
        <v>258</v>
      </c>
      <c r="H424" s="282">
        <v>87.263999999999996</v>
      </c>
      <c r="I424" s="283"/>
      <c r="J424" s="284">
        <f>ROUND(I424*H424,2)</f>
        <v>0</v>
      </c>
      <c r="K424" s="280" t="s">
        <v>215</v>
      </c>
      <c r="L424" s="285"/>
      <c r="M424" s="286" t="s">
        <v>19</v>
      </c>
      <c r="N424" s="287" t="s">
        <v>42</v>
      </c>
      <c r="O424" s="87"/>
      <c r="P424" s="225">
        <f>O424*H424</f>
        <v>0</v>
      </c>
      <c r="Q424" s="225">
        <v>0.0054000000000000003</v>
      </c>
      <c r="R424" s="225">
        <f>Q424*H424</f>
        <v>0.47122560000000002</v>
      </c>
      <c r="S424" s="225">
        <v>0</v>
      </c>
      <c r="T424" s="226">
        <f>S424*H424</f>
        <v>0</v>
      </c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R424" s="227" t="s">
        <v>417</v>
      </c>
      <c r="AT424" s="227" t="s">
        <v>681</v>
      </c>
      <c r="AU424" s="227" t="s">
        <v>81</v>
      </c>
      <c r="AY424" s="20" t="s">
        <v>209</v>
      </c>
      <c r="BE424" s="228">
        <f>IF(N424="základní",J424,0)</f>
        <v>0</v>
      </c>
      <c r="BF424" s="228">
        <f>IF(N424="snížená",J424,0)</f>
        <v>0</v>
      </c>
      <c r="BG424" s="228">
        <f>IF(N424="zákl. přenesená",J424,0)</f>
        <v>0</v>
      </c>
      <c r="BH424" s="228">
        <f>IF(N424="sníž. přenesená",J424,0)</f>
        <v>0</v>
      </c>
      <c r="BI424" s="228">
        <f>IF(N424="nulová",J424,0)</f>
        <v>0</v>
      </c>
      <c r="BJ424" s="20" t="s">
        <v>79</v>
      </c>
      <c r="BK424" s="228">
        <f>ROUND(I424*H424,2)</f>
        <v>0</v>
      </c>
      <c r="BL424" s="20" t="s">
        <v>304</v>
      </c>
      <c r="BM424" s="227" t="s">
        <v>5903</v>
      </c>
    </row>
    <row r="425" s="14" customFormat="1">
      <c r="A425" s="14"/>
      <c r="B425" s="245"/>
      <c r="C425" s="246"/>
      <c r="D425" s="236" t="s">
        <v>220</v>
      </c>
      <c r="E425" s="246"/>
      <c r="F425" s="248" t="s">
        <v>5904</v>
      </c>
      <c r="G425" s="246"/>
      <c r="H425" s="249">
        <v>87.263999999999996</v>
      </c>
      <c r="I425" s="250"/>
      <c r="J425" s="246"/>
      <c r="K425" s="246"/>
      <c r="L425" s="251"/>
      <c r="M425" s="252"/>
      <c r="N425" s="253"/>
      <c r="O425" s="253"/>
      <c r="P425" s="253"/>
      <c r="Q425" s="253"/>
      <c r="R425" s="253"/>
      <c r="S425" s="253"/>
      <c r="T425" s="25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255" t="s">
        <v>220</v>
      </c>
      <c r="AU425" s="255" t="s">
        <v>81</v>
      </c>
      <c r="AV425" s="14" t="s">
        <v>81</v>
      </c>
      <c r="AW425" s="14" t="s">
        <v>4</v>
      </c>
      <c r="AX425" s="14" t="s">
        <v>79</v>
      </c>
      <c r="AY425" s="255" t="s">
        <v>209</v>
      </c>
    </row>
    <row r="426" s="2" customFormat="1" ht="24.15" customHeight="1">
      <c r="A426" s="41"/>
      <c r="B426" s="42"/>
      <c r="C426" s="216" t="s">
        <v>728</v>
      </c>
      <c r="D426" s="216" t="s">
        <v>211</v>
      </c>
      <c r="E426" s="217" t="s">
        <v>5905</v>
      </c>
      <c r="F426" s="218" t="s">
        <v>5906</v>
      </c>
      <c r="G426" s="219" t="s">
        <v>258</v>
      </c>
      <c r="H426" s="220">
        <v>7.3499999999999996</v>
      </c>
      <c r="I426" s="221"/>
      <c r="J426" s="222">
        <f>ROUND(I426*H426,2)</f>
        <v>0</v>
      </c>
      <c r="K426" s="218" t="s">
        <v>215</v>
      </c>
      <c r="L426" s="47"/>
      <c r="M426" s="223" t="s">
        <v>19</v>
      </c>
      <c r="N426" s="224" t="s">
        <v>42</v>
      </c>
      <c r="O426" s="87"/>
      <c r="P426" s="225">
        <f>O426*H426</f>
        <v>0</v>
      </c>
      <c r="Q426" s="225">
        <v>0.00035</v>
      </c>
      <c r="R426" s="225">
        <f>Q426*H426</f>
        <v>0.0025724999999999997</v>
      </c>
      <c r="S426" s="225">
        <v>0</v>
      </c>
      <c r="T426" s="226">
        <f>S426*H426</f>
        <v>0</v>
      </c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R426" s="227" t="s">
        <v>304</v>
      </c>
      <c r="AT426" s="227" t="s">
        <v>211</v>
      </c>
      <c r="AU426" s="227" t="s">
        <v>81</v>
      </c>
      <c r="AY426" s="20" t="s">
        <v>209</v>
      </c>
      <c r="BE426" s="228">
        <f>IF(N426="základní",J426,0)</f>
        <v>0</v>
      </c>
      <c r="BF426" s="228">
        <f>IF(N426="snížená",J426,0)</f>
        <v>0</v>
      </c>
      <c r="BG426" s="228">
        <f>IF(N426="zákl. přenesená",J426,0)</f>
        <v>0</v>
      </c>
      <c r="BH426" s="228">
        <f>IF(N426="sníž. přenesená",J426,0)</f>
        <v>0</v>
      </c>
      <c r="BI426" s="228">
        <f>IF(N426="nulová",J426,0)</f>
        <v>0</v>
      </c>
      <c r="BJ426" s="20" t="s">
        <v>79</v>
      </c>
      <c r="BK426" s="228">
        <f>ROUND(I426*H426,2)</f>
        <v>0</v>
      </c>
      <c r="BL426" s="20" t="s">
        <v>304</v>
      </c>
      <c r="BM426" s="227" t="s">
        <v>5907</v>
      </c>
    </row>
    <row r="427" s="2" customFormat="1">
      <c r="A427" s="41"/>
      <c r="B427" s="42"/>
      <c r="C427" s="43"/>
      <c r="D427" s="229" t="s">
        <v>218</v>
      </c>
      <c r="E427" s="43"/>
      <c r="F427" s="230" t="s">
        <v>5908</v>
      </c>
      <c r="G427" s="43"/>
      <c r="H427" s="43"/>
      <c r="I427" s="231"/>
      <c r="J427" s="43"/>
      <c r="K427" s="43"/>
      <c r="L427" s="47"/>
      <c r="M427" s="232"/>
      <c r="N427" s="233"/>
      <c r="O427" s="87"/>
      <c r="P427" s="87"/>
      <c r="Q427" s="87"/>
      <c r="R427" s="87"/>
      <c r="S427" s="87"/>
      <c r="T427" s="88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T427" s="20" t="s">
        <v>218</v>
      </c>
      <c r="AU427" s="20" t="s">
        <v>81</v>
      </c>
    </row>
    <row r="428" s="13" customFormat="1">
      <c r="A428" s="13"/>
      <c r="B428" s="234"/>
      <c r="C428" s="235"/>
      <c r="D428" s="236" t="s">
        <v>220</v>
      </c>
      <c r="E428" s="237" t="s">
        <v>19</v>
      </c>
      <c r="F428" s="238" t="s">
        <v>5658</v>
      </c>
      <c r="G428" s="235"/>
      <c r="H428" s="237" t="s">
        <v>19</v>
      </c>
      <c r="I428" s="239"/>
      <c r="J428" s="235"/>
      <c r="K428" s="235"/>
      <c r="L428" s="240"/>
      <c r="M428" s="241"/>
      <c r="N428" s="242"/>
      <c r="O428" s="242"/>
      <c r="P428" s="242"/>
      <c r="Q428" s="242"/>
      <c r="R428" s="242"/>
      <c r="S428" s="242"/>
      <c r="T428" s="24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4" t="s">
        <v>220</v>
      </c>
      <c r="AU428" s="244" t="s">
        <v>81</v>
      </c>
      <c r="AV428" s="13" t="s">
        <v>79</v>
      </c>
      <c r="AW428" s="13" t="s">
        <v>32</v>
      </c>
      <c r="AX428" s="13" t="s">
        <v>71</v>
      </c>
      <c r="AY428" s="244" t="s">
        <v>209</v>
      </c>
    </row>
    <row r="429" s="14" customFormat="1">
      <c r="A429" s="14"/>
      <c r="B429" s="245"/>
      <c r="C429" s="246"/>
      <c r="D429" s="236" t="s">
        <v>220</v>
      </c>
      <c r="E429" s="247" t="s">
        <v>19</v>
      </c>
      <c r="F429" s="248" t="s">
        <v>5879</v>
      </c>
      <c r="G429" s="246"/>
      <c r="H429" s="249">
        <v>7.3499999999999996</v>
      </c>
      <c r="I429" s="250"/>
      <c r="J429" s="246"/>
      <c r="K429" s="246"/>
      <c r="L429" s="251"/>
      <c r="M429" s="252"/>
      <c r="N429" s="253"/>
      <c r="O429" s="253"/>
      <c r="P429" s="253"/>
      <c r="Q429" s="253"/>
      <c r="R429" s="253"/>
      <c r="S429" s="253"/>
      <c r="T429" s="25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55" t="s">
        <v>220</v>
      </c>
      <c r="AU429" s="255" t="s">
        <v>81</v>
      </c>
      <c r="AV429" s="14" t="s">
        <v>81</v>
      </c>
      <c r="AW429" s="14" t="s">
        <v>32</v>
      </c>
      <c r="AX429" s="14" t="s">
        <v>71</v>
      </c>
      <c r="AY429" s="255" t="s">
        <v>209</v>
      </c>
    </row>
    <row r="430" s="15" customFormat="1">
      <c r="A430" s="15"/>
      <c r="B430" s="256"/>
      <c r="C430" s="257"/>
      <c r="D430" s="236" t="s">
        <v>220</v>
      </c>
      <c r="E430" s="258" t="s">
        <v>19</v>
      </c>
      <c r="F430" s="259" t="s">
        <v>271</v>
      </c>
      <c r="G430" s="257"/>
      <c r="H430" s="260">
        <v>7.3499999999999996</v>
      </c>
      <c r="I430" s="261"/>
      <c r="J430" s="257"/>
      <c r="K430" s="257"/>
      <c r="L430" s="262"/>
      <c r="M430" s="263"/>
      <c r="N430" s="264"/>
      <c r="O430" s="264"/>
      <c r="P430" s="264"/>
      <c r="Q430" s="264"/>
      <c r="R430" s="264"/>
      <c r="S430" s="264"/>
      <c r="T430" s="26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T430" s="266" t="s">
        <v>220</v>
      </c>
      <c r="AU430" s="266" t="s">
        <v>81</v>
      </c>
      <c r="AV430" s="15" t="s">
        <v>216</v>
      </c>
      <c r="AW430" s="15" t="s">
        <v>32</v>
      </c>
      <c r="AX430" s="15" t="s">
        <v>79</v>
      </c>
      <c r="AY430" s="266" t="s">
        <v>209</v>
      </c>
    </row>
    <row r="431" s="2" customFormat="1" ht="24.15" customHeight="1">
      <c r="A431" s="41"/>
      <c r="B431" s="42"/>
      <c r="C431" s="216" t="s">
        <v>734</v>
      </c>
      <c r="D431" s="216" t="s">
        <v>211</v>
      </c>
      <c r="E431" s="217" t="s">
        <v>5909</v>
      </c>
      <c r="F431" s="218" t="s">
        <v>5910</v>
      </c>
      <c r="G431" s="219" t="s">
        <v>258</v>
      </c>
      <c r="H431" s="220">
        <v>32.640000000000001</v>
      </c>
      <c r="I431" s="221"/>
      <c r="J431" s="222">
        <f>ROUND(I431*H431,2)</f>
        <v>0</v>
      </c>
      <c r="K431" s="218" t="s">
        <v>215</v>
      </c>
      <c r="L431" s="47"/>
      <c r="M431" s="223" t="s">
        <v>19</v>
      </c>
      <c r="N431" s="224" t="s">
        <v>42</v>
      </c>
      <c r="O431" s="87"/>
      <c r="P431" s="225">
        <f>O431*H431</f>
        <v>0</v>
      </c>
      <c r="Q431" s="225">
        <v>0.00040000000000000002</v>
      </c>
      <c r="R431" s="225">
        <f>Q431*H431</f>
        <v>0.013056000000000002</v>
      </c>
      <c r="S431" s="225">
        <v>0</v>
      </c>
      <c r="T431" s="226">
        <f>S431*H431</f>
        <v>0</v>
      </c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R431" s="227" t="s">
        <v>304</v>
      </c>
      <c r="AT431" s="227" t="s">
        <v>211</v>
      </c>
      <c r="AU431" s="227" t="s">
        <v>81</v>
      </c>
      <c r="AY431" s="20" t="s">
        <v>209</v>
      </c>
      <c r="BE431" s="228">
        <f>IF(N431="základní",J431,0)</f>
        <v>0</v>
      </c>
      <c r="BF431" s="228">
        <f>IF(N431="snížená",J431,0)</f>
        <v>0</v>
      </c>
      <c r="BG431" s="228">
        <f>IF(N431="zákl. přenesená",J431,0)</f>
        <v>0</v>
      </c>
      <c r="BH431" s="228">
        <f>IF(N431="sníž. přenesená",J431,0)</f>
        <v>0</v>
      </c>
      <c r="BI431" s="228">
        <f>IF(N431="nulová",J431,0)</f>
        <v>0</v>
      </c>
      <c r="BJ431" s="20" t="s">
        <v>79</v>
      </c>
      <c r="BK431" s="228">
        <f>ROUND(I431*H431,2)</f>
        <v>0</v>
      </c>
      <c r="BL431" s="20" t="s">
        <v>304</v>
      </c>
      <c r="BM431" s="227" t="s">
        <v>5911</v>
      </c>
    </row>
    <row r="432" s="2" customFormat="1">
      <c r="A432" s="41"/>
      <c r="B432" s="42"/>
      <c r="C432" s="43"/>
      <c r="D432" s="229" t="s">
        <v>218</v>
      </c>
      <c r="E432" s="43"/>
      <c r="F432" s="230" t="s">
        <v>5912</v>
      </c>
      <c r="G432" s="43"/>
      <c r="H432" s="43"/>
      <c r="I432" s="231"/>
      <c r="J432" s="43"/>
      <c r="K432" s="43"/>
      <c r="L432" s="47"/>
      <c r="M432" s="232"/>
      <c r="N432" s="233"/>
      <c r="O432" s="87"/>
      <c r="P432" s="87"/>
      <c r="Q432" s="87"/>
      <c r="R432" s="87"/>
      <c r="S432" s="87"/>
      <c r="T432" s="88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T432" s="20" t="s">
        <v>218</v>
      </c>
      <c r="AU432" s="20" t="s">
        <v>81</v>
      </c>
    </row>
    <row r="433" s="13" customFormat="1">
      <c r="A433" s="13"/>
      <c r="B433" s="234"/>
      <c r="C433" s="235"/>
      <c r="D433" s="236" t="s">
        <v>220</v>
      </c>
      <c r="E433" s="237" t="s">
        <v>19</v>
      </c>
      <c r="F433" s="238" t="s">
        <v>5658</v>
      </c>
      <c r="G433" s="235"/>
      <c r="H433" s="237" t="s">
        <v>19</v>
      </c>
      <c r="I433" s="239"/>
      <c r="J433" s="235"/>
      <c r="K433" s="235"/>
      <c r="L433" s="240"/>
      <c r="M433" s="241"/>
      <c r="N433" s="242"/>
      <c r="O433" s="242"/>
      <c r="P433" s="242"/>
      <c r="Q433" s="242"/>
      <c r="R433" s="242"/>
      <c r="S433" s="242"/>
      <c r="T433" s="24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4" t="s">
        <v>220</v>
      </c>
      <c r="AU433" s="244" t="s">
        <v>81</v>
      </c>
      <c r="AV433" s="13" t="s">
        <v>79</v>
      </c>
      <c r="AW433" s="13" t="s">
        <v>32</v>
      </c>
      <c r="AX433" s="13" t="s">
        <v>71</v>
      </c>
      <c r="AY433" s="244" t="s">
        <v>209</v>
      </c>
    </row>
    <row r="434" s="14" customFormat="1">
      <c r="A434" s="14"/>
      <c r="B434" s="245"/>
      <c r="C434" s="246"/>
      <c r="D434" s="236" t="s">
        <v>220</v>
      </c>
      <c r="E434" s="247" t="s">
        <v>19</v>
      </c>
      <c r="F434" s="248" t="s">
        <v>5886</v>
      </c>
      <c r="G434" s="246"/>
      <c r="H434" s="249">
        <v>31.359999999999999</v>
      </c>
      <c r="I434" s="250"/>
      <c r="J434" s="246"/>
      <c r="K434" s="246"/>
      <c r="L434" s="251"/>
      <c r="M434" s="252"/>
      <c r="N434" s="253"/>
      <c r="O434" s="253"/>
      <c r="P434" s="253"/>
      <c r="Q434" s="253"/>
      <c r="R434" s="253"/>
      <c r="S434" s="253"/>
      <c r="T434" s="25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T434" s="255" t="s">
        <v>220</v>
      </c>
      <c r="AU434" s="255" t="s">
        <v>81</v>
      </c>
      <c r="AV434" s="14" t="s">
        <v>81</v>
      </c>
      <c r="AW434" s="14" t="s">
        <v>32</v>
      </c>
      <c r="AX434" s="14" t="s">
        <v>71</v>
      </c>
      <c r="AY434" s="255" t="s">
        <v>209</v>
      </c>
    </row>
    <row r="435" s="14" customFormat="1">
      <c r="A435" s="14"/>
      <c r="B435" s="245"/>
      <c r="C435" s="246"/>
      <c r="D435" s="236" t="s">
        <v>220</v>
      </c>
      <c r="E435" s="247" t="s">
        <v>19</v>
      </c>
      <c r="F435" s="248" t="s">
        <v>5887</v>
      </c>
      <c r="G435" s="246"/>
      <c r="H435" s="249">
        <v>1.28</v>
      </c>
      <c r="I435" s="250"/>
      <c r="J435" s="246"/>
      <c r="K435" s="246"/>
      <c r="L435" s="251"/>
      <c r="M435" s="252"/>
      <c r="N435" s="253"/>
      <c r="O435" s="253"/>
      <c r="P435" s="253"/>
      <c r="Q435" s="253"/>
      <c r="R435" s="253"/>
      <c r="S435" s="253"/>
      <c r="T435" s="25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55" t="s">
        <v>220</v>
      </c>
      <c r="AU435" s="255" t="s">
        <v>81</v>
      </c>
      <c r="AV435" s="14" t="s">
        <v>81</v>
      </c>
      <c r="AW435" s="14" t="s">
        <v>32</v>
      </c>
      <c r="AX435" s="14" t="s">
        <v>71</v>
      </c>
      <c r="AY435" s="255" t="s">
        <v>209</v>
      </c>
    </row>
    <row r="436" s="15" customFormat="1">
      <c r="A436" s="15"/>
      <c r="B436" s="256"/>
      <c r="C436" s="257"/>
      <c r="D436" s="236" t="s">
        <v>220</v>
      </c>
      <c r="E436" s="258" t="s">
        <v>19</v>
      </c>
      <c r="F436" s="259" t="s">
        <v>271</v>
      </c>
      <c r="G436" s="257"/>
      <c r="H436" s="260">
        <v>32.640000000000001</v>
      </c>
      <c r="I436" s="261"/>
      <c r="J436" s="257"/>
      <c r="K436" s="257"/>
      <c r="L436" s="262"/>
      <c r="M436" s="263"/>
      <c r="N436" s="264"/>
      <c r="O436" s="264"/>
      <c r="P436" s="264"/>
      <c r="Q436" s="264"/>
      <c r="R436" s="264"/>
      <c r="S436" s="264"/>
      <c r="T436" s="26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T436" s="266" t="s">
        <v>220</v>
      </c>
      <c r="AU436" s="266" t="s">
        <v>81</v>
      </c>
      <c r="AV436" s="15" t="s">
        <v>216</v>
      </c>
      <c r="AW436" s="15" t="s">
        <v>32</v>
      </c>
      <c r="AX436" s="15" t="s">
        <v>79</v>
      </c>
      <c r="AY436" s="266" t="s">
        <v>209</v>
      </c>
    </row>
    <row r="437" s="2" customFormat="1" ht="24.15" customHeight="1">
      <c r="A437" s="41"/>
      <c r="B437" s="42"/>
      <c r="C437" s="216" t="s">
        <v>740</v>
      </c>
      <c r="D437" s="216" t="s">
        <v>211</v>
      </c>
      <c r="E437" s="217" t="s">
        <v>4165</v>
      </c>
      <c r="F437" s="218" t="s">
        <v>4166</v>
      </c>
      <c r="G437" s="219" t="s">
        <v>659</v>
      </c>
      <c r="H437" s="220">
        <v>0.72999999999999998</v>
      </c>
      <c r="I437" s="221"/>
      <c r="J437" s="222">
        <f>ROUND(I437*H437,2)</f>
        <v>0</v>
      </c>
      <c r="K437" s="218" t="s">
        <v>215</v>
      </c>
      <c r="L437" s="47"/>
      <c r="M437" s="223" t="s">
        <v>19</v>
      </c>
      <c r="N437" s="224" t="s">
        <v>42</v>
      </c>
      <c r="O437" s="87"/>
      <c r="P437" s="225">
        <f>O437*H437</f>
        <v>0</v>
      </c>
      <c r="Q437" s="225">
        <v>0</v>
      </c>
      <c r="R437" s="225">
        <f>Q437*H437</f>
        <v>0</v>
      </c>
      <c r="S437" s="225">
        <v>0</v>
      </c>
      <c r="T437" s="226">
        <f>S437*H437</f>
        <v>0</v>
      </c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R437" s="227" t="s">
        <v>304</v>
      </c>
      <c r="AT437" s="227" t="s">
        <v>211</v>
      </c>
      <c r="AU437" s="227" t="s">
        <v>81</v>
      </c>
      <c r="AY437" s="20" t="s">
        <v>209</v>
      </c>
      <c r="BE437" s="228">
        <f>IF(N437="základní",J437,0)</f>
        <v>0</v>
      </c>
      <c r="BF437" s="228">
        <f>IF(N437="snížená",J437,0)</f>
        <v>0</v>
      </c>
      <c r="BG437" s="228">
        <f>IF(N437="zákl. přenesená",J437,0)</f>
        <v>0</v>
      </c>
      <c r="BH437" s="228">
        <f>IF(N437="sníž. přenesená",J437,0)</f>
        <v>0</v>
      </c>
      <c r="BI437" s="228">
        <f>IF(N437="nulová",J437,0)</f>
        <v>0</v>
      </c>
      <c r="BJ437" s="20" t="s">
        <v>79</v>
      </c>
      <c r="BK437" s="228">
        <f>ROUND(I437*H437,2)</f>
        <v>0</v>
      </c>
      <c r="BL437" s="20" t="s">
        <v>304</v>
      </c>
      <c r="BM437" s="227" t="s">
        <v>5913</v>
      </c>
    </row>
    <row r="438" s="2" customFormat="1">
      <c r="A438" s="41"/>
      <c r="B438" s="42"/>
      <c r="C438" s="43"/>
      <c r="D438" s="229" t="s">
        <v>218</v>
      </c>
      <c r="E438" s="43"/>
      <c r="F438" s="230" t="s">
        <v>4168</v>
      </c>
      <c r="G438" s="43"/>
      <c r="H438" s="43"/>
      <c r="I438" s="231"/>
      <c r="J438" s="43"/>
      <c r="K438" s="43"/>
      <c r="L438" s="47"/>
      <c r="M438" s="232"/>
      <c r="N438" s="233"/>
      <c r="O438" s="87"/>
      <c r="P438" s="87"/>
      <c r="Q438" s="87"/>
      <c r="R438" s="87"/>
      <c r="S438" s="87"/>
      <c r="T438" s="88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T438" s="20" t="s">
        <v>218</v>
      </c>
      <c r="AU438" s="20" t="s">
        <v>81</v>
      </c>
    </row>
    <row r="439" s="12" customFormat="1" ht="22.8" customHeight="1">
      <c r="A439" s="12"/>
      <c r="B439" s="200"/>
      <c r="C439" s="201"/>
      <c r="D439" s="202" t="s">
        <v>70</v>
      </c>
      <c r="E439" s="214" t="s">
        <v>4557</v>
      </c>
      <c r="F439" s="214" t="s">
        <v>4558</v>
      </c>
      <c r="G439" s="201"/>
      <c r="H439" s="201"/>
      <c r="I439" s="204"/>
      <c r="J439" s="215">
        <f>BK439</f>
        <v>0</v>
      </c>
      <c r="K439" s="201"/>
      <c r="L439" s="206"/>
      <c r="M439" s="207"/>
      <c r="N439" s="208"/>
      <c r="O439" s="208"/>
      <c r="P439" s="209">
        <f>SUM(P440:P447)</f>
        <v>0</v>
      </c>
      <c r="Q439" s="208"/>
      <c r="R439" s="209">
        <f>SUM(R440:R447)</f>
        <v>0.00048999999999999998</v>
      </c>
      <c r="S439" s="208"/>
      <c r="T439" s="210">
        <f>SUM(T440:T447)</f>
        <v>0</v>
      </c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R439" s="211" t="s">
        <v>81</v>
      </c>
      <c r="AT439" s="212" t="s">
        <v>70</v>
      </c>
      <c r="AU439" s="212" t="s">
        <v>79</v>
      </c>
      <c r="AY439" s="211" t="s">
        <v>209</v>
      </c>
      <c r="BK439" s="213">
        <f>SUM(BK440:BK447)</f>
        <v>0</v>
      </c>
    </row>
    <row r="440" s="2" customFormat="1" ht="21.75" customHeight="1">
      <c r="A440" s="41"/>
      <c r="B440" s="42"/>
      <c r="C440" s="216" t="s">
        <v>748</v>
      </c>
      <c r="D440" s="216" t="s">
        <v>211</v>
      </c>
      <c r="E440" s="217" t="s">
        <v>5914</v>
      </c>
      <c r="F440" s="218" t="s">
        <v>5915</v>
      </c>
      <c r="G440" s="219" t="s">
        <v>258</v>
      </c>
      <c r="H440" s="220">
        <v>1</v>
      </c>
      <c r="I440" s="221"/>
      <c r="J440" s="222">
        <f>ROUND(I440*H440,2)</f>
        <v>0</v>
      </c>
      <c r="K440" s="218" t="s">
        <v>215</v>
      </c>
      <c r="L440" s="47"/>
      <c r="M440" s="223" t="s">
        <v>19</v>
      </c>
      <c r="N440" s="224" t="s">
        <v>42</v>
      </c>
      <c r="O440" s="87"/>
      <c r="P440" s="225">
        <f>O440*H440</f>
        <v>0</v>
      </c>
      <c r="Q440" s="225">
        <v>0.00048999999999999998</v>
      </c>
      <c r="R440" s="225">
        <f>Q440*H440</f>
        <v>0.00048999999999999998</v>
      </c>
      <c r="S440" s="225">
        <v>0</v>
      </c>
      <c r="T440" s="226">
        <f>S440*H440</f>
        <v>0</v>
      </c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R440" s="227" t="s">
        <v>304</v>
      </c>
      <c r="AT440" s="227" t="s">
        <v>211</v>
      </c>
      <c r="AU440" s="227" t="s">
        <v>81</v>
      </c>
      <c r="AY440" s="20" t="s">
        <v>209</v>
      </c>
      <c r="BE440" s="228">
        <f>IF(N440="základní",J440,0)</f>
        <v>0</v>
      </c>
      <c r="BF440" s="228">
        <f>IF(N440="snížená",J440,0)</f>
        <v>0</v>
      </c>
      <c r="BG440" s="228">
        <f>IF(N440="zákl. přenesená",J440,0)</f>
        <v>0</v>
      </c>
      <c r="BH440" s="228">
        <f>IF(N440="sníž. přenesená",J440,0)</f>
        <v>0</v>
      </c>
      <c r="BI440" s="228">
        <f>IF(N440="nulová",J440,0)</f>
        <v>0</v>
      </c>
      <c r="BJ440" s="20" t="s">
        <v>79</v>
      </c>
      <c r="BK440" s="228">
        <f>ROUND(I440*H440,2)</f>
        <v>0</v>
      </c>
      <c r="BL440" s="20" t="s">
        <v>304</v>
      </c>
      <c r="BM440" s="227" t="s">
        <v>5916</v>
      </c>
    </row>
    <row r="441" s="2" customFormat="1">
      <c r="A441" s="41"/>
      <c r="B441" s="42"/>
      <c r="C441" s="43"/>
      <c r="D441" s="229" t="s">
        <v>218</v>
      </c>
      <c r="E441" s="43"/>
      <c r="F441" s="230" t="s">
        <v>5917</v>
      </c>
      <c r="G441" s="43"/>
      <c r="H441" s="43"/>
      <c r="I441" s="231"/>
      <c r="J441" s="43"/>
      <c r="K441" s="43"/>
      <c r="L441" s="47"/>
      <c r="M441" s="232"/>
      <c r="N441" s="233"/>
      <c r="O441" s="87"/>
      <c r="P441" s="87"/>
      <c r="Q441" s="87"/>
      <c r="R441" s="87"/>
      <c r="S441" s="87"/>
      <c r="T441" s="88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T441" s="20" t="s">
        <v>218</v>
      </c>
      <c r="AU441" s="20" t="s">
        <v>81</v>
      </c>
    </row>
    <row r="442" s="2" customFormat="1" ht="16.5" customHeight="1">
      <c r="A442" s="41"/>
      <c r="B442" s="42"/>
      <c r="C442" s="278" t="s">
        <v>760</v>
      </c>
      <c r="D442" s="278" t="s">
        <v>681</v>
      </c>
      <c r="E442" s="279" t="s">
        <v>5918</v>
      </c>
      <c r="F442" s="280" t="s">
        <v>5919</v>
      </c>
      <c r="G442" s="281" t="s">
        <v>214</v>
      </c>
      <c r="H442" s="282">
        <v>1</v>
      </c>
      <c r="I442" s="283"/>
      <c r="J442" s="284">
        <f>ROUND(I442*H442,2)</f>
        <v>0</v>
      </c>
      <c r="K442" s="280" t="s">
        <v>19</v>
      </c>
      <c r="L442" s="285"/>
      <c r="M442" s="286" t="s">
        <v>19</v>
      </c>
      <c r="N442" s="287" t="s">
        <v>42</v>
      </c>
      <c r="O442" s="87"/>
      <c r="P442" s="225">
        <f>O442*H442</f>
        <v>0</v>
      </c>
      <c r="Q442" s="225">
        <v>0</v>
      </c>
      <c r="R442" s="225">
        <f>Q442*H442</f>
        <v>0</v>
      </c>
      <c r="S442" s="225">
        <v>0</v>
      </c>
      <c r="T442" s="226">
        <f>S442*H442</f>
        <v>0</v>
      </c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R442" s="227" t="s">
        <v>250</v>
      </c>
      <c r="AT442" s="227" t="s">
        <v>681</v>
      </c>
      <c r="AU442" s="227" t="s">
        <v>81</v>
      </c>
      <c r="AY442" s="20" t="s">
        <v>209</v>
      </c>
      <c r="BE442" s="228">
        <f>IF(N442="základní",J442,0)</f>
        <v>0</v>
      </c>
      <c r="BF442" s="228">
        <f>IF(N442="snížená",J442,0)</f>
        <v>0</v>
      </c>
      <c r="BG442" s="228">
        <f>IF(N442="zákl. přenesená",J442,0)</f>
        <v>0</v>
      </c>
      <c r="BH442" s="228">
        <f>IF(N442="sníž. přenesená",J442,0)</f>
        <v>0</v>
      </c>
      <c r="BI442" s="228">
        <f>IF(N442="nulová",J442,0)</f>
        <v>0</v>
      </c>
      <c r="BJ442" s="20" t="s">
        <v>79</v>
      </c>
      <c r="BK442" s="228">
        <f>ROUND(I442*H442,2)</f>
        <v>0</v>
      </c>
      <c r="BL442" s="20" t="s">
        <v>216</v>
      </c>
      <c r="BM442" s="227" t="s">
        <v>5920</v>
      </c>
    </row>
    <row r="443" s="13" customFormat="1">
      <c r="A443" s="13"/>
      <c r="B443" s="234"/>
      <c r="C443" s="235"/>
      <c r="D443" s="236" t="s">
        <v>220</v>
      </c>
      <c r="E443" s="237" t="s">
        <v>19</v>
      </c>
      <c r="F443" s="238" t="s">
        <v>5658</v>
      </c>
      <c r="G443" s="235"/>
      <c r="H443" s="237" t="s">
        <v>19</v>
      </c>
      <c r="I443" s="239"/>
      <c r="J443" s="235"/>
      <c r="K443" s="235"/>
      <c r="L443" s="240"/>
      <c r="M443" s="241"/>
      <c r="N443" s="242"/>
      <c r="O443" s="242"/>
      <c r="P443" s="242"/>
      <c r="Q443" s="242"/>
      <c r="R443" s="242"/>
      <c r="S443" s="242"/>
      <c r="T443" s="24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44" t="s">
        <v>220</v>
      </c>
      <c r="AU443" s="244" t="s">
        <v>81</v>
      </c>
      <c r="AV443" s="13" t="s">
        <v>79</v>
      </c>
      <c r="AW443" s="13" t="s">
        <v>32</v>
      </c>
      <c r="AX443" s="13" t="s">
        <v>71</v>
      </c>
      <c r="AY443" s="244" t="s">
        <v>209</v>
      </c>
    </row>
    <row r="444" s="14" customFormat="1">
      <c r="A444" s="14"/>
      <c r="B444" s="245"/>
      <c r="C444" s="246"/>
      <c r="D444" s="236" t="s">
        <v>220</v>
      </c>
      <c r="E444" s="247" t="s">
        <v>19</v>
      </c>
      <c r="F444" s="248" t="s">
        <v>79</v>
      </c>
      <c r="G444" s="246"/>
      <c r="H444" s="249">
        <v>1</v>
      </c>
      <c r="I444" s="250"/>
      <c r="J444" s="246"/>
      <c r="K444" s="246"/>
      <c r="L444" s="251"/>
      <c r="M444" s="252"/>
      <c r="N444" s="253"/>
      <c r="O444" s="253"/>
      <c r="P444" s="253"/>
      <c r="Q444" s="253"/>
      <c r="R444" s="253"/>
      <c r="S444" s="253"/>
      <c r="T444" s="25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55" t="s">
        <v>220</v>
      </c>
      <c r="AU444" s="255" t="s">
        <v>81</v>
      </c>
      <c r="AV444" s="14" t="s">
        <v>81</v>
      </c>
      <c r="AW444" s="14" t="s">
        <v>32</v>
      </c>
      <c r="AX444" s="14" t="s">
        <v>79</v>
      </c>
      <c r="AY444" s="255" t="s">
        <v>209</v>
      </c>
    </row>
    <row r="445" s="2" customFormat="1" ht="16.5" customHeight="1">
      <c r="A445" s="41"/>
      <c r="B445" s="42"/>
      <c r="C445" s="216" t="s">
        <v>765</v>
      </c>
      <c r="D445" s="216" t="s">
        <v>211</v>
      </c>
      <c r="E445" s="217" t="s">
        <v>5921</v>
      </c>
      <c r="F445" s="218" t="s">
        <v>5922</v>
      </c>
      <c r="G445" s="219" t="s">
        <v>214</v>
      </c>
      <c r="H445" s="220">
        <v>1</v>
      </c>
      <c r="I445" s="221"/>
      <c r="J445" s="222">
        <f>ROUND(I445*H445,2)</f>
        <v>0</v>
      </c>
      <c r="K445" s="218" t="s">
        <v>19</v>
      </c>
      <c r="L445" s="47"/>
      <c r="M445" s="223" t="s">
        <v>19</v>
      </c>
      <c r="N445" s="224" t="s">
        <v>42</v>
      </c>
      <c r="O445" s="87"/>
      <c r="P445" s="225">
        <f>O445*H445</f>
        <v>0</v>
      </c>
      <c r="Q445" s="225">
        <v>0</v>
      </c>
      <c r="R445" s="225">
        <f>Q445*H445</f>
        <v>0</v>
      </c>
      <c r="S445" s="225">
        <v>0</v>
      </c>
      <c r="T445" s="226">
        <f>S445*H445</f>
        <v>0</v>
      </c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R445" s="227" t="s">
        <v>216</v>
      </c>
      <c r="AT445" s="227" t="s">
        <v>211</v>
      </c>
      <c r="AU445" s="227" t="s">
        <v>81</v>
      </c>
      <c r="AY445" s="20" t="s">
        <v>209</v>
      </c>
      <c r="BE445" s="228">
        <f>IF(N445="základní",J445,0)</f>
        <v>0</v>
      </c>
      <c r="BF445" s="228">
        <f>IF(N445="snížená",J445,0)</f>
        <v>0</v>
      </c>
      <c r="BG445" s="228">
        <f>IF(N445="zákl. přenesená",J445,0)</f>
        <v>0</v>
      </c>
      <c r="BH445" s="228">
        <f>IF(N445="sníž. přenesená",J445,0)</f>
        <v>0</v>
      </c>
      <c r="BI445" s="228">
        <f>IF(N445="nulová",J445,0)</f>
        <v>0</v>
      </c>
      <c r="BJ445" s="20" t="s">
        <v>79</v>
      </c>
      <c r="BK445" s="228">
        <f>ROUND(I445*H445,2)</f>
        <v>0</v>
      </c>
      <c r="BL445" s="20" t="s">
        <v>216</v>
      </c>
      <c r="BM445" s="227" t="s">
        <v>5923</v>
      </c>
    </row>
    <row r="446" s="13" customFormat="1">
      <c r="A446" s="13"/>
      <c r="B446" s="234"/>
      <c r="C446" s="235"/>
      <c r="D446" s="236" t="s">
        <v>220</v>
      </c>
      <c r="E446" s="237" t="s">
        <v>19</v>
      </c>
      <c r="F446" s="238" t="s">
        <v>5658</v>
      </c>
      <c r="G446" s="235"/>
      <c r="H446" s="237" t="s">
        <v>19</v>
      </c>
      <c r="I446" s="239"/>
      <c r="J446" s="235"/>
      <c r="K446" s="235"/>
      <c r="L446" s="240"/>
      <c r="M446" s="241"/>
      <c r="N446" s="242"/>
      <c r="O446" s="242"/>
      <c r="P446" s="242"/>
      <c r="Q446" s="242"/>
      <c r="R446" s="242"/>
      <c r="S446" s="242"/>
      <c r="T446" s="24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4" t="s">
        <v>220</v>
      </c>
      <c r="AU446" s="244" t="s">
        <v>81</v>
      </c>
      <c r="AV446" s="13" t="s">
        <v>79</v>
      </c>
      <c r="AW446" s="13" t="s">
        <v>32</v>
      </c>
      <c r="AX446" s="13" t="s">
        <v>71</v>
      </c>
      <c r="AY446" s="244" t="s">
        <v>209</v>
      </c>
    </row>
    <row r="447" s="14" customFormat="1">
      <c r="A447" s="14"/>
      <c r="B447" s="245"/>
      <c r="C447" s="246"/>
      <c r="D447" s="236" t="s">
        <v>220</v>
      </c>
      <c r="E447" s="247" t="s">
        <v>19</v>
      </c>
      <c r="F447" s="248" t="s">
        <v>79</v>
      </c>
      <c r="G447" s="246"/>
      <c r="H447" s="249">
        <v>1</v>
      </c>
      <c r="I447" s="250"/>
      <c r="J447" s="246"/>
      <c r="K447" s="246"/>
      <c r="L447" s="251"/>
      <c r="M447" s="252"/>
      <c r="N447" s="253"/>
      <c r="O447" s="253"/>
      <c r="P447" s="253"/>
      <c r="Q447" s="253"/>
      <c r="R447" s="253"/>
      <c r="S447" s="253"/>
      <c r="T447" s="25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55" t="s">
        <v>220</v>
      </c>
      <c r="AU447" s="255" t="s">
        <v>81</v>
      </c>
      <c r="AV447" s="14" t="s">
        <v>81</v>
      </c>
      <c r="AW447" s="14" t="s">
        <v>32</v>
      </c>
      <c r="AX447" s="14" t="s">
        <v>79</v>
      </c>
      <c r="AY447" s="255" t="s">
        <v>209</v>
      </c>
    </row>
    <row r="448" s="12" customFormat="1" ht="22.8" customHeight="1">
      <c r="A448" s="12"/>
      <c r="B448" s="200"/>
      <c r="C448" s="201"/>
      <c r="D448" s="202" t="s">
        <v>70</v>
      </c>
      <c r="E448" s="214" t="s">
        <v>4727</v>
      </c>
      <c r="F448" s="214" t="s">
        <v>4728</v>
      </c>
      <c r="G448" s="201"/>
      <c r="H448" s="201"/>
      <c r="I448" s="204"/>
      <c r="J448" s="215">
        <f>BK448</f>
        <v>0</v>
      </c>
      <c r="K448" s="201"/>
      <c r="L448" s="206"/>
      <c r="M448" s="207"/>
      <c r="N448" s="208"/>
      <c r="O448" s="208"/>
      <c r="P448" s="209">
        <f>SUM(P449:P456)</f>
        <v>0</v>
      </c>
      <c r="Q448" s="208"/>
      <c r="R448" s="209">
        <f>SUM(R449:R456)</f>
        <v>0.0057000000000000002</v>
      </c>
      <c r="S448" s="208"/>
      <c r="T448" s="210">
        <f>SUM(T449:T456)</f>
        <v>0</v>
      </c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R448" s="211" t="s">
        <v>81</v>
      </c>
      <c r="AT448" s="212" t="s">
        <v>70</v>
      </c>
      <c r="AU448" s="212" t="s">
        <v>79</v>
      </c>
      <c r="AY448" s="211" t="s">
        <v>209</v>
      </c>
      <c r="BK448" s="213">
        <f>SUM(BK449:BK456)</f>
        <v>0</v>
      </c>
    </row>
    <row r="449" s="2" customFormat="1" ht="24.15" customHeight="1">
      <c r="A449" s="41"/>
      <c r="B449" s="42"/>
      <c r="C449" s="216" t="s">
        <v>770</v>
      </c>
      <c r="D449" s="216" t="s">
        <v>211</v>
      </c>
      <c r="E449" s="217" t="s">
        <v>5924</v>
      </c>
      <c r="F449" s="218" t="s">
        <v>5925</v>
      </c>
      <c r="G449" s="219" t="s">
        <v>258</v>
      </c>
      <c r="H449" s="220">
        <v>6</v>
      </c>
      <c r="I449" s="221"/>
      <c r="J449" s="222">
        <f>ROUND(I449*H449,2)</f>
        <v>0</v>
      </c>
      <c r="K449" s="218" t="s">
        <v>215</v>
      </c>
      <c r="L449" s="47"/>
      <c r="M449" s="223" t="s">
        <v>19</v>
      </c>
      <c r="N449" s="224" t="s">
        <v>42</v>
      </c>
      <c r="O449" s="87"/>
      <c r="P449" s="225">
        <f>O449*H449</f>
        <v>0</v>
      </c>
      <c r="Q449" s="225">
        <v>0.00029</v>
      </c>
      <c r="R449" s="225">
        <f>Q449*H449</f>
        <v>0.00174</v>
      </c>
      <c r="S449" s="225">
        <v>0</v>
      </c>
      <c r="T449" s="226">
        <f>S449*H449</f>
        <v>0</v>
      </c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R449" s="227" t="s">
        <v>304</v>
      </c>
      <c r="AT449" s="227" t="s">
        <v>211</v>
      </c>
      <c r="AU449" s="227" t="s">
        <v>81</v>
      </c>
      <c r="AY449" s="20" t="s">
        <v>209</v>
      </c>
      <c r="BE449" s="228">
        <f>IF(N449="základní",J449,0)</f>
        <v>0</v>
      </c>
      <c r="BF449" s="228">
        <f>IF(N449="snížená",J449,0)</f>
        <v>0</v>
      </c>
      <c r="BG449" s="228">
        <f>IF(N449="zákl. přenesená",J449,0)</f>
        <v>0</v>
      </c>
      <c r="BH449" s="228">
        <f>IF(N449="sníž. přenesená",J449,0)</f>
        <v>0</v>
      </c>
      <c r="BI449" s="228">
        <f>IF(N449="nulová",J449,0)</f>
        <v>0</v>
      </c>
      <c r="BJ449" s="20" t="s">
        <v>79</v>
      </c>
      <c r="BK449" s="228">
        <f>ROUND(I449*H449,2)</f>
        <v>0</v>
      </c>
      <c r="BL449" s="20" t="s">
        <v>304</v>
      </c>
      <c r="BM449" s="227" t="s">
        <v>5926</v>
      </c>
    </row>
    <row r="450" s="2" customFormat="1">
      <c r="A450" s="41"/>
      <c r="B450" s="42"/>
      <c r="C450" s="43"/>
      <c r="D450" s="229" t="s">
        <v>218</v>
      </c>
      <c r="E450" s="43"/>
      <c r="F450" s="230" t="s">
        <v>5927</v>
      </c>
      <c r="G450" s="43"/>
      <c r="H450" s="43"/>
      <c r="I450" s="231"/>
      <c r="J450" s="43"/>
      <c r="K450" s="43"/>
      <c r="L450" s="47"/>
      <c r="M450" s="232"/>
      <c r="N450" s="233"/>
      <c r="O450" s="87"/>
      <c r="P450" s="87"/>
      <c r="Q450" s="87"/>
      <c r="R450" s="87"/>
      <c r="S450" s="87"/>
      <c r="T450" s="88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T450" s="20" t="s">
        <v>218</v>
      </c>
      <c r="AU450" s="20" t="s">
        <v>81</v>
      </c>
    </row>
    <row r="451" s="13" customFormat="1">
      <c r="A451" s="13"/>
      <c r="B451" s="234"/>
      <c r="C451" s="235"/>
      <c r="D451" s="236" t="s">
        <v>220</v>
      </c>
      <c r="E451" s="237" t="s">
        <v>19</v>
      </c>
      <c r="F451" s="238" t="s">
        <v>5658</v>
      </c>
      <c r="G451" s="235"/>
      <c r="H451" s="237" t="s">
        <v>19</v>
      </c>
      <c r="I451" s="239"/>
      <c r="J451" s="235"/>
      <c r="K451" s="235"/>
      <c r="L451" s="240"/>
      <c r="M451" s="241"/>
      <c r="N451" s="242"/>
      <c r="O451" s="242"/>
      <c r="P451" s="242"/>
      <c r="Q451" s="242"/>
      <c r="R451" s="242"/>
      <c r="S451" s="242"/>
      <c r="T451" s="24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44" t="s">
        <v>220</v>
      </c>
      <c r="AU451" s="244" t="s">
        <v>81</v>
      </c>
      <c r="AV451" s="13" t="s">
        <v>79</v>
      </c>
      <c r="AW451" s="13" t="s">
        <v>32</v>
      </c>
      <c r="AX451" s="13" t="s">
        <v>71</v>
      </c>
      <c r="AY451" s="244" t="s">
        <v>209</v>
      </c>
    </row>
    <row r="452" s="14" customFormat="1">
      <c r="A452" s="14"/>
      <c r="B452" s="245"/>
      <c r="C452" s="246"/>
      <c r="D452" s="236" t="s">
        <v>220</v>
      </c>
      <c r="E452" s="247" t="s">
        <v>19</v>
      </c>
      <c r="F452" s="248" t="s">
        <v>5928</v>
      </c>
      <c r="G452" s="246"/>
      <c r="H452" s="249">
        <v>6</v>
      </c>
      <c r="I452" s="250"/>
      <c r="J452" s="246"/>
      <c r="K452" s="246"/>
      <c r="L452" s="251"/>
      <c r="M452" s="252"/>
      <c r="N452" s="253"/>
      <c r="O452" s="253"/>
      <c r="P452" s="253"/>
      <c r="Q452" s="253"/>
      <c r="R452" s="253"/>
      <c r="S452" s="253"/>
      <c r="T452" s="25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T452" s="255" t="s">
        <v>220</v>
      </c>
      <c r="AU452" s="255" t="s">
        <v>81</v>
      </c>
      <c r="AV452" s="14" t="s">
        <v>81</v>
      </c>
      <c r="AW452" s="14" t="s">
        <v>32</v>
      </c>
      <c r="AX452" s="14" t="s">
        <v>79</v>
      </c>
      <c r="AY452" s="255" t="s">
        <v>209</v>
      </c>
    </row>
    <row r="453" s="2" customFormat="1" ht="16.5" customHeight="1">
      <c r="A453" s="41"/>
      <c r="B453" s="42"/>
      <c r="C453" s="216" t="s">
        <v>775</v>
      </c>
      <c r="D453" s="216" t="s">
        <v>211</v>
      </c>
      <c r="E453" s="217" t="s">
        <v>5929</v>
      </c>
      <c r="F453" s="218" t="s">
        <v>5930</v>
      </c>
      <c r="G453" s="219" t="s">
        <v>258</v>
      </c>
      <c r="H453" s="220">
        <v>6</v>
      </c>
      <c r="I453" s="221"/>
      <c r="J453" s="222">
        <f>ROUND(I453*H453,2)</f>
        <v>0</v>
      </c>
      <c r="K453" s="218" t="s">
        <v>215</v>
      </c>
      <c r="L453" s="47"/>
      <c r="M453" s="223" t="s">
        <v>19</v>
      </c>
      <c r="N453" s="224" t="s">
        <v>42</v>
      </c>
      <c r="O453" s="87"/>
      <c r="P453" s="225">
        <f>O453*H453</f>
        <v>0</v>
      </c>
      <c r="Q453" s="225">
        <v>0.00066</v>
      </c>
      <c r="R453" s="225">
        <f>Q453*H453</f>
        <v>0.00396</v>
      </c>
      <c r="S453" s="225">
        <v>0</v>
      </c>
      <c r="T453" s="226">
        <f>S453*H453</f>
        <v>0</v>
      </c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R453" s="227" t="s">
        <v>304</v>
      </c>
      <c r="AT453" s="227" t="s">
        <v>211</v>
      </c>
      <c r="AU453" s="227" t="s">
        <v>81</v>
      </c>
      <c r="AY453" s="20" t="s">
        <v>209</v>
      </c>
      <c r="BE453" s="228">
        <f>IF(N453="základní",J453,0)</f>
        <v>0</v>
      </c>
      <c r="BF453" s="228">
        <f>IF(N453="snížená",J453,0)</f>
        <v>0</v>
      </c>
      <c r="BG453" s="228">
        <f>IF(N453="zákl. přenesená",J453,0)</f>
        <v>0</v>
      </c>
      <c r="BH453" s="228">
        <f>IF(N453="sníž. přenesená",J453,0)</f>
        <v>0</v>
      </c>
      <c r="BI453" s="228">
        <f>IF(N453="nulová",J453,0)</f>
        <v>0</v>
      </c>
      <c r="BJ453" s="20" t="s">
        <v>79</v>
      </c>
      <c r="BK453" s="228">
        <f>ROUND(I453*H453,2)</f>
        <v>0</v>
      </c>
      <c r="BL453" s="20" t="s">
        <v>304</v>
      </c>
      <c r="BM453" s="227" t="s">
        <v>5931</v>
      </c>
    </row>
    <row r="454" s="2" customFormat="1">
      <c r="A454" s="41"/>
      <c r="B454" s="42"/>
      <c r="C454" s="43"/>
      <c r="D454" s="229" t="s">
        <v>218</v>
      </c>
      <c r="E454" s="43"/>
      <c r="F454" s="230" t="s">
        <v>5932</v>
      </c>
      <c r="G454" s="43"/>
      <c r="H454" s="43"/>
      <c r="I454" s="231"/>
      <c r="J454" s="43"/>
      <c r="K454" s="43"/>
      <c r="L454" s="47"/>
      <c r="M454" s="232"/>
      <c r="N454" s="233"/>
      <c r="O454" s="87"/>
      <c r="P454" s="87"/>
      <c r="Q454" s="87"/>
      <c r="R454" s="87"/>
      <c r="S454" s="87"/>
      <c r="T454" s="88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T454" s="20" t="s">
        <v>218</v>
      </c>
      <c r="AU454" s="20" t="s">
        <v>81</v>
      </c>
    </row>
    <row r="455" s="13" customFormat="1">
      <c r="A455" s="13"/>
      <c r="B455" s="234"/>
      <c r="C455" s="235"/>
      <c r="D455" s="236" t="s">
        <v>220</v>
      </c>
      <c r="E455" s="237" t="s">
        <v>19</v>
      </c>
      <c r="F455" s="238" t="s">
        <v>5658</v>
      </c>
      <c r="G455" s="235"/>
      <c r="H455" s="237" t="s">
        <v>19</v>
      </c>
      <c r="I455" s="239"/>
      <c r="J455" s="235"/>
      <c r="K455" s="235"/>
      <c r="L455" s="240"/>
      <c r="M455" s="241"/>
      <c r="N455" s="242"/>
      <c r="O455" s="242"/>
      <c r="P455" s="242"/>
      <c r="Q455" s="242"/>
      <c r="R455" s="242"/>
      <c r="S455" s="242"/>
      <c r="T455" s="24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44" t="s">
        <v>220</v>
      </c>
      <c r="AU455" s="244" t="s">
        <v>81</v>
      </c>
      <c r="AV455" s="13" t="s">
        <v>79</v>
      </c>
      <c r="AW455" s="13" t="s">
        <v>32</v>
      </c>
      <c r="AX455" s="13" t="s">
        <v>71</v>
      </c>
      <c r="AY455" s="244" t="s">
        <v>209</v>
      </c>
    </row>
    <row r="456" s="14" customFormat="1">
      <c r="A456" s="14"/>
      <c r="B456" s="245"/>
      <c r="C456" s="246"/>
      <c r="D456" s="236" t="s">
        <v>220</v>
      </c>
      <c r="E456" s="247" t="s">
        <v>19</v>
      </c>
      <c r="F456" s="248" t="s">
        <v>5933</v>
      </c>
      <c r="G456" s="246"/>
      <c r="H456" s="249">
        <v>6</v>
      </c>
      <c r="I456" s="250"/>
      <c r="J456" s="246"/>
      <c r="K456" s="246"/>
      <c r="L456" s="251"/>
      <c r="M456" s="297"/>
      <c r="N456" s="298"/>
      <c r="O456" s="298"/>
      <c r="P456" s="298"/>
      <c r="Q456" s="298"/>
      <c r="R456" s="298"/>
      <c r="S456" s="298"/>
      <c r="T456" s="299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55" t="s">
        <v>220</v>
      </c>
      <c r="AU456" s="255" t="s">
        <v>81</v>
      </c>
      <c r="AV456" s="14" t="s">
        <v>81</v>
      </c>
      <c r="AW456" s="14" t="s">
        <v>32</v>
      </c>
      <c r="AX456" s="14" t="s">
        <v>79</v>
      </c>
      <c r="AY456" s="255" t="s">
        <v>209</v>
      </c>
    </row>
    <row r="457" s="2" customFormat="1" ht="6.96" customHeight="1">
      <c r="A457" s="41"/>
      <c r="B457" s="62"/>
      <c r="C457" s="63"/>
      <c r="D457" s="63"/>
      <c r="E457" s="63"/>
      <c r="F457" s="63"/>
      <c r="G457" s="63"/>
      <c r="H457" s="63"/>
      <c r="I457" s="63"/>
      <c r="J457" s="63"/>
      <c r="K457" s="63"/>
      <c r="L457" s="47"/>
      <c r="M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</row>
  </sheetData>
  <sheetProtection sheet="1" autoFilter="0" formatColumns="0" formatRows="0" objects="1" scenarios="1" spinCount="100000" saltValue="cF4f5lEdayhEZRcDXXlQcGHAtEIbNb8ykX0YmEbenFfNfa/9JXOGPMe4dnR9J4eFV+m6Ye/3hxgk7rCt3u0VJQ==" hashValue="5n0i/BtAT5kXdKfVt6hkYrF4FB6WZe0Bg1Nj0cdluXDfHvqJP5avPJ0w6ssfUOMJr9Kw8mwCEVjGfFd2oYB1ag==" algorithmName="SHA-512" password="CC35"/>
  <autoFilter ref="C97:K45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6:H86"/>
    <mergeCell ref="E88:H88"/>
    <mergeCell ref="E90:H90"/>
    <mergeCell ref="L2:V2"/>
  </mergeCells>
  <hyperlinks>
    <hyperlink ref="F102" r:id="rId1" display="https://podminky.urs.cz/item/CS_URS_2023_02/115101201"/>
    <hyperlink ref="F104" r:id="rId2" display="https://podminky.urs.cz/item/CS_URS_2023_02/115101301"/>
    <hyperlink ref="F106" r:id="rId3" display="https://podminky.urs.cz/item/CS_URS_2023_02/121151103"/>
    <hyperlink ref="F111" r:id="rId4" display="https://podminky.urs.cz/item/CS_URS_2023_02/131151202"/>
    <hyperlink ref="F114" r:id="rId5" display="https://podminky.urs.cz/item/CS_URS_2023_02/131251202"/>
    <hyperlink ref="F120" r:id="rId6" display="https://podminky.urs.cz/item/CS_URS_2023_02/131351202"/>
    <hyperlink ref="F123" r:id="rId7" display="https://podminky.urs.cz/item/CS_URS_2023_02/131451202"/>
    <hyperlink ref="F126" r:id="rId8" display="https://podminky.urs.cz/item/CS_URS_2023_02/151101201"/>
    <hyperlink ref="F130" r:id="rId9" display="https://podminky.urs.cz/item/CS_URS_2023_02/151101211"/>
    <hyperlink ref="F132" r:id="rId10" display="https://podminky.urs.cz/item/CS_URS_2023_02/151101301"/>
    <hyperlink ref="F136" r:id="rId11" display="https://podminky.urs.cz/item/CS_URS_2023_02/151101311"/>
    <hyperlink ref="F138" r:id="rId12" display="https://podminky.urs.cz/item/CS_URS_2023_02/162351103"/>
    <hyperlink ref="F142" r:id="rId13" display="https://podminky.urs.cz/item/CS_URS_2023_02/162651112"/>
    <hyperlink ref="F151" r:id="rId14" display="https://podminky.urs.cz/item/CS_URS_2023_02/162651132"/>
    <hyperlink ref="F155" r:id="rId15" display="https://podminky.urs.cz/item/CS_URS_2023_02/162751117"/>
    <hyperlink ref="F162" r:id="rId16" display="https://podminky.urs.cz/item/CS_URS_2023_02/162751119"/>
    <hyperlink ref="F165" r:id="rId17" display="https://podminky.urs.cz/item/CS_URS_2023_02/162751137"/>
    <hyperlink ref="F170" r:id="rId18" display="https://podminky.urs.cz/item/CS_URS_2023_02/162751139"/>
    <hyperlink ref="F173" r:id="rId19" display="https://podminky.urs.cz/item/CS_URS_2023_02/167151101"/>
    <hyperlink ref="F181" r:id="rId20" display="https://podminky.urs.cz/item/CS_URS_2023_02/167151102"/>
    <hyperlink ref="F185" r:id="rId21" display="https://podminky.urs.cz/item/CS_URS_2023_02/171201231"/>
    <hyperlink ref="F188" r:id="rId22" display="https://podminky.urs.cz/item/CS_URS_2023_02/171251201"/>
    <hyperlink ref="F191" r:id="rId23" display="https://podminky.urs.cz/item/CS_URS_2023_02/174151101"/>
    <hyperlink ref="F201" r:id="rId24" display="https://podminky.urs.cz/item/CS_URS_2023_02/181351003"/>
    <hyperlink ref="F203" r:id="rId25" display="https://podminky.urs.cz/item/CS_URS_2023_02/181411121"/>
    <hyperlink ref="F207" r:id="rId26" display="https://podminky.urs.cz/item/CS_URS_2023_02/181951112"/>
    <hyperlink ref="F211" r:id="rId27" display="https://podminky.urs.cz/item/CS_URS_2023_02/183403153"/>
    <hyperlink ref="F213" r:id="rId28" display="https://podminky.urs.cz/item/CS_URS_2023_02/185804312"/>
    <hyperlink ref="F226" r:id="rId29" display="https://podminky.urs.cz/item/CS_URS_2023_02/211971110"/>
    <hyperlink ref="F232" r:id="rId30" display="https://podminky.urs.cz/item/CS_URS_2023_02/212752401"/>
    <hyperlink ref="F236" r:id="rId31" display="https://podminky.urs.cz/item/CS_URS_2023_02/271542211"/>
    <hyperlink ref="F242" r:id="rId32" display="https://podminky.urs.cz/item/CS_URS_2023_02/271562211"/>
    <hyperlink ref="F248" r:id="rId33" display="https://podminky.urs.cz/item/CS_URS_2023_02/273321311"/>
    <hyperlink ref="F254" r:id="rId34" display="https://podminky.urs.cz/item/CS_URS_2023_02/273351121"/>
    <hyperlink ref="F257" r:id="rId35" display="https://podminky.urs.cz/item/CS_URS_2023_02/273351122"/>
    <hyperlink ref="F259" r:id="rId36" display="https://podminky.urs.cz/item/CS_URS_2023_02/273362021"/>
    <hyperlink ref="F266" r:id="rId37" display="https://podminky.urs.cz/item/CS_URS_2023_02/382122122"/>
    <hyperlink ref="F272" r:id="rId38" display="https://podminky.urs.cz/item/CS_URS_2023_02/382122312"/>
    <hyperlink ref="F279" r:id="rId39" display="https://podminky.urs.cz/item/CS_URS_2023_02/631311115"/>
    <hyperlink ref="F289" r:id="rId40" display="https://podminky.urs.cz/item/CS_URS_2023_02/631311135"/>
    <hyperlink ref="F294" r:id="rId41" display="https://podminky.urs.cz/item/CS_URS_2023_02/631319013"/>
    <hyperlink ref="F296" r:id="rId42" display="https://podminky.urs.cz/item/CS_URS_2023_02/631351101"/>
    <hyperlink ref="F302" r:id="rId43" display="https://podminky.urs.cz/item/CS_URS_2023_02/631351102"/>
    <hyperlink ref="F304" r:id="rId44" display="https://podminky.urs.cz/item/CS_URS_2023_02/632481213"/>
    <hyperlink ref="F309" r:id="rId45" display="https://podminky.urs.cz/item/CS_URS_2023_02/871470410"/>
    <hyperlink ref="F316" r:id="rId46" display="https://podminky.urs.cz/item/CS_URS_2023_02/871475811"/>
    <hyperlink ref="F318" r:id="rId47" display="https://podminky.urs.cz/item/CS_URS_2023_02/894412411"/>
    <hyperlink ref="F324" r:id="rId48" display="https://podminky.urs.cz/item/CS_URS_2023_02/899501221"/>
    <hyperlink ref="F328" r:id="rId49" display="https://podminky.urs.cz/item/CS_URS_2023_02/899503112"/>
    <hyperlink ref="F332" r:id="rId50" display="https://podminky.urs.cz/item/CS_URS_2023_02/899713111"/>
    <hyperlink ref="F341" r:id="rId51" display="https://podminky.urs.cz/item/CS_URS_2023_02/949101111"/>
    <hyperlink ref="F343" r:id="rId52" display="https://podminky.urs.cz/item/CS_URS_2023_02/953731113"/>
    <hyperlink ref="F349" r:id="rId53" display="https://podminky.urs.cz/item/CS_URS_2023_02/953731311"/>
    <hyperlink ref="F352" r:id="rId54" display="https://podminky.urs.cz/item/CS_URS_2023_02/953735113"/>
    <hyperlink ref="F357" r:id="rId55" display="https://podminky.urs.cz/item/CS_URS_2023_02/977151123"/>
    <hyperlink ref="F362" r:id="rId56" display="https://podminky.urs.cz/item/CS_URS_2023_02/977151127"/>
    <hyperlink ref="F373" r:id="rId57" display="https://podminky.urs.cz/item/CS_URS_2023_02/997013211"/>
    <hyperlink ref="F375" r:id="rId58" display="https://podminky.urs.cz/item/CS_URS_2023_02/997013501"/>
    <hyperlink ref="F377" r:id="rId59" display="https://podminky.urs.cz/item/CS_URS_2023_02/997013509"/>
    <hyperlink ref="F380" r:id="rId60" display="https://podminky.urs.cz/item/CS_URS_2023_02/997013602"/>
    <hyperlink ref="F382" r:id="rId61" display="https://podminky.urs.cz/item/CS_URS_2023_02/997013813"/>
    <hyperlink ref="F385" r:id="rId62" display="https://podminky.urs.cz/item/CS_URS_2023_02/998142251"/>
    <hyperlink ref="F387" r:id="rId63" display="https://podminky.urs.cz/item/CS_URS_2023_02/998142252"/>
    <hyperlink ref="F391" r:id="rId64" display="https://podminky.urs.cz/item/CS_URS_2023_02/711111001"/>
    <hyperlink ref="F399" r:id="rId65" display="https://podminky.urs.cz/item/CS_URS_2023_02/711112001"/>
    <hyperlink ref="F407" r:id="rId66" display="https://podminky.urs.cz/item/CS_URS_2023_02/711141559"/>
    <hyperlink ref="F416" r:id="rId67" display="https://podminky.urs.cz/item/CS_URS_2023_02/711142559"/>
    <hyperlink ref="F427" r:id="rId68" display="https://podminky.urs.cz/item/CS_URS_2023_02/711161112"/>
    <hyperlink ref="F432" r:id="rId69" display="https://podminky.urs.cz/item/CS_URS_2023_02/711161212"/>
    <hyperlink ref="F438" r:id="rId70" display="https://podminky.urs.cz/item/CS_URS_2023_02/998711101"/>
    <hyperlink ref="F441" r:id="rId71" display="https://podminky.urs.cz/item/CS_URS_2023_02/767591003"/>
    <hyperlink ref="F450" r:id="rId72" display="https://podminky.urs.cz/item/CS_URS_2023_02/783933151"/>
    <hyperlink ref="F454" r:id="rId73" display="https://podminky.urs.cz/item/CS_URS_2023_02/78393716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74"/>
</worksheet>
</file>

<file path=xl/worksheets/sheet2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167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5642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1179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5934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ROUND(J93,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ROUND((SUM(BE93:BE230)),  2)</f>
        <v>0</v>
      </c>
      <c r="G35" s="41"/>
      <c r="H35" s="41"/>
      <c r="I35" s="161">
        <v>0.20999999999999999</v>
      </c>
      <c r="J35" s="160">
        <f>ROUND(((SUM(BE93:BE230))*I35),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ROUND((SUM(BF93:BF230)),  2)</f>
        <v>0</v>
      </c>
      <c r="G36" s="41"/>
      <c r="H36" s="41"/>
      <c r="I36" s="161">
        <v>0.12</v>
      </c>
      <c r="J36" s="160">
        <f>ROUND(((SUM(BF93:BF230))*I36),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ROUND((SUM(BG93:BG230)),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ROUND((SUM(BH93:BH230)),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ROUND((SUM(BI93:BI230)),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5642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1179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02.2 - Technologická část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J93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J94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186</v>
      </c>
      <c r="E65" s="186"/>
      <c r="F65" s="186"/>
      <c r="G65" s="186"/>
      <c r="H65" s="186"/>
      <c r="I65" s="186"/>
      <c r="J65" s="187">
        <f>J95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189</v>
      </c>
      <c r="E66" s="186"/>
      <c r="F66" s="186"/>
      <c r="G66" s="186"/>
      <c r="H66" s="186"/>
      <c r="I66" s="186"/>
      <c r="J66" s="187">
        <f>J181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78"/>
      <c r="C67" s="179"/>
      <c r="D67" s="180" t="s">
        <v>3149</v>
      </c>
      <c r="E67" s="181"/>
      <c r="F67" s="181"/>
      <c r="G67" s="181"/>
      <c r="H67" s="181"/>
      <c r="I67" s="181"/>
      <c r="J67" s="182">
        <f>J186</f>
        <v>0</v>
      </c>
      <c r="K67" s="179"/>
      <c r="L67" s="183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10" customFormat="1" ht="19.92" customHeight="1">
      <c r="A68" s="10"/>
      <c r="B68" s="184"/>
      <c r="C68" s="128"/>
      <c r="D68" s="185" t="s">
        <v>5935</v>
      </c>
      <c r="E68" s="186"/>
      <c r="F68" s="186"/>
      <c r="G68" s="186"/>
      <c r="H68" s="186"/>
      <c r="I68" s="186"/>
      <c r="J68" s="187">
        <f>J187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3158</v>
      </c>
      <c r="E69" s="186"/>
      <c r="F69" s="186"/>
      <c r="G69" s="186"/>
      <c r="H69" s="186"/>
      <c r="I69" s="186"/>
      <c r="J69" s="187">
        <f>J203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9" customFormat="1" ht="24.96" customHeight="1">
      <c r="A70" s="9"/>
      <c r="B70" s="178"/>
      <c r="C70" s="179"/>
      <c r="D70" s="180" t="s">
        <v>190</v>
      </c>
      <c r="E70" s="181"/>
      <c r="F70" s="181"/>
      <c r="G70" s="181"/>
      <c r="H70" s="181"/>
      <c r="I70" s="181"/>
      <c r="J70" s="182">
        <f>J208</f>
        <v>0</v>
      </c>
      <c r="K70" s="179"/>
      <c r="L70" s="183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10" customFormat="1" ht="19.92" customHeight="1">
      <c r="A71" s="10"/>
      <c r="B71" s="184"/>
      <c r="C71" s="128"/>
      <c r="D71" s="185" t="s">
        <v>192</v>
      </c>
      <c r="E71" s="186"/>
      <c r="F71" s="186"/>
      <c r="G71" s="186"/>
      <c r="H71" s="186"/>
      <c r="I71" s="186"/>
      <c r="J71" s="187">
        <f>J209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2" customFormat="1" ht="21.84" customHeight="1">
      <c r="A72" s="41"/>
      <c r="B72" s="42"/>
      <c r="C72" s="43"/>
      <c r="D72" s="43"/>
      <c r="E72" s="43"/>
      <c r="F72" s="43"/>
      <c r="G72" s="43"/>
      <c r="H72" s="43"/>
      <c r="I72" s="43"/>
      <c r="J72" s="43"/>
      <c r="K72" s="43"/>
      <c r="L72" s="14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62"/>
      <c r="C73" s="63"/>
      <c r="D73" s="63"/>
      <c r="E73" s="63"/>
      <c r="F73" s="63"/>
      <c r="G73" s="63"/>
      <c r="H73" s="63"/>
      <c r="I73" s="63"/>
      <c r="J73" s="63"/>
      <c r="K73" s="63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7" s="2" customFormat="1" ht="6.96" customHeight="1">
      <c r="A77" s="41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24.96" customHeight="1">
      <c r="A78" s="41"/>
      <c r="B78" s="42"/>
      <c r="C78" s="26" t="s">
        <v>194</v>
      </c>
      <c r="D78" s="43"/>
      <c r="E78" s="43"/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3"/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5" t="s">
        <v>16</v>
      </c>
      <c r="D80" s="43"/>
      <c r="E80" s="43"/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6.5" customHeight="1">
      <c r="A81" s="41"/>
      <c r="B81" s="42"/>
      <c r="C81" s="43"/>
      <c r="D81" s="43"/>
      <c r="E81" s="173" t="str">
        <f>E7</f>
        <v>VODOVOD BORKA</v>
      </c>
      <c r="F81" s="35"/>
      <c r="G81" s="35"/>
      <c r="H81" s="35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1" customFormat="1" ht="12" customHeight="1">
      <c r="B82" s="24"/>
      <c r="C82" s="35" t="s">
        <v>175</v>
      </c>
      <c r="D82" s="25"/>
      <c r="E82" s="25"/>
      <c r="F82" s="25"/>
      <c r="G82" s="25"/>
      <c r="H82" s="25"/>
      <c r="I82" s="25"/>
      <c r="J82" s="25"/>
      <c r="K82" s="25"/>
      <c r="L82" s="23"/>
    </row>
    <row r="83" s="2" customFormat="1" ht="16.5" customHeight="1">
      <c r="A83" s="41"/>
      <c r="B83" s="42"/>
      <c r="C83" s="43"/>
      <c r="D83" s="43"/>
      <c r="E83" s="173" t="s">
        <v>5642</v>
      </c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1179</v>
      </c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72" t="str">
        <f>E11</f>
        <v>02.2 - Technologická část</v>
      </c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21</v>
      </c>
      <c r="D87" s="43"/>
      <c r="E87" s="43"/>
      <c r="F87" s="30" t="str">
        <f>F14</f>
        <v>Obec Přestavlky u Čerčan</v>
      </c>
      <c r="G87" s="43"/>
      <c r="H87" s="43"/>
      <c r="I87" s="35" t="s">
        <v>23</v>
      </c>
      <c r="J87" s="75" t="str">
        <f>IF(J14="","",J14)</f>
        <v>4. 9. 2023</v>
      </c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25.65" customHeight="1">
      <c r="A89" s="41"/>
      <c r="B89" s="42"/>
      <c r="C89" s="35" t="s">
        <v>25</v>
      </c>
      <c r="D89" s="43"/>
      <c r="E89" s="43"/>
      <c r="F89" s="30" t="str">
        <f>E17</f>
        <v>Obec Přestavlky u Čerčan</v>
      </c>
      <c r="G89" s="43"/>
      <c r="H89" s="43"/>
      <c r="I89" s="35" t="s">
        <v>30</v>
      </c>
      <c r="J89" s="39" t="str">
        <f>E23</f>
        <v>Vodohospodářský rozvoj a výstavba, a.s.</v>
      </c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5.15" customHeight="1">
      <c r="A90" s="41"/>
      <c r="B90" s="42"/>
      <c r="C90" s="35" t="s">
        <v>28</v>
      </c>
      <c r="D90" s="43"/>
      <c r="E90" s="43"/>
      <c r="F90" s="30" t="str">
        <f>IF(E20="","",E20)</f>
        <v>Vyplň údaj</v>
      </c>
      <c r="G90" s="43"/>
      <c r="H90" s="43"/>
      <c r="I90" s="35" t="s">
        <v>33</v>
      </c>
      <c r="J90" s="39" t="str">
        <f>E26</f>
        <v>M. Morská</v>
      </c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0.32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11" customFormat="1" ht="29.28" customHeight="1">
      <c r="A92" s="189"/>
      <c r="B92" s="190"/>
      <c r="C92" s="191" t="s">
        <v>195</v>
      </c>
      <c r="D92" s="192" t="s">
        <v>56</v>
      </c>
      <c r="E92" s="192" t="s">
        <v>52</v>
      </c>
      <c r="F92" s="192" t="s">
        <v>53</v>
      </c>
      <c r="G92" s="192" t="s">
        <v>196</v>
      </c>
      <c r="H92" s="192" t="s">
        <v>197</v>
      </c>
      <c r="I92" s="192" t="s">
        <v>198</v>
      </c>
      <c r="J92" s="192" t="s">
        <v>179</v>
      </c>
      <c r="K92" s="193" t="s">
        <v>199</v>
      </c>
      <c r="L92" s="194"/>
      <c r="M92" s="95" t="s">
        <v>19</v>
      </c>
      <c r="N92" s="96" t="s">
        <v>41</v>
      </c>
      <c r="O92" s="96" t="s">
        <v>200</v>
      </c>
      <c r="P92" s="96" t="s">
        <v>201</v>
      </c>
      <c r="Q92" s="96" t="s">
        <v>202</v>
      </c>
      <c r="R92" s="96" t="s">
        <v>203</v>
      </c>
      <c r="S92" s="96" t="s">
        <v>204</v>
      </c>
      <c r="T92" s="97" t="s">
        <v>205</v>
      </c>
      <c r="U92" s="189"/>
      <c r="V92" s="189"/>
      <c r="W92" s="189"/>
      <c r="X92" s="189"/>
      <c r="Y92" s="189"/>
      <c r="Z92" s="189"/>
      <c r="AA92" s="189"/>
      <c r="AB92" s="189"/>
      <c r="AC92" s="189"/>
      <c r="AD92" s="189"/>
      <c r="AE92" s="189"/>
    </row>
    <row r="93" s="2" customFormat="1" ht="22.8" customHeight="1">
      <c r="A93" s="41"/>
      <c r="B93" s="42"/>
      <c r="C93" s="102" t="s">
        <v>206</v>
      </c>
      <c r="D93" s="43"/>
      <c r="E93" s="43"/>
      <c r="F93" s="43"/>
      <c r="G93" s="43"/>
      <c r="H93" s="43"/>
      <c r="I93" s="43"/>
      <c r="J93" s="195">
        <f>BK93</f>
        <v>0</v>
      </c>
      <c r="K93" s="43"/>
      <c r="L93" s="47"/>
      <c r="M93" s="98"/>
      <c r="N93" s="196"/>
      <c r="O93" s="99"/>
      <c r="P93" s="197">
        <f>P94+P186+P208</f>
        <v>0</v>
      </c>
      <c r="Q93" s="99"/>
      <c r="R93" s="197">
        <f>R94+R186+R208</f>
        <v>0.35932109999999995</v>
      </c>
      <c r="S93" s="99"/>
      <c r="T93" s="198">
        <f>T94+T186+T208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0" t="s">
        <v>70</v>
      </c>
      <c r="AU93" s="20" t="s">
        <v>180</v>
      </c>
      <c r="BK93" s="199">
        <f>BK94+BK186+BK208</f>
        <v>0</v>
      </c>
    </row>
    <row r="94" s="12" customFormat="1" ht="25.92" customHeight="1">
      <c r="A94" s="12"/>
      <c r="B94" s="200"/>
      <c r="C94" s="201"/>
      <c r="D94" s="202" t="s">
        <v>70</v>
      </c>
      <c r="E94" s="203" t="s">
        <v>207</v>
      </c>
      <c r="F94" s="203" t="s">
        <v>208</v>
      </c>
      <c r="G94" s="201"/>
      <c r="H94" s="201"/>
      <c r="I94" s="204"/>
      <c r="J94" s="205">
        <f>BK94</f>
        <v>0</v>
      </c>
      <c r="K94" s="201"/>
      <c r="L94" s="206"/>
      <c r="M94" s="207"/>
      <c r="N94" s="208"/>
      <c r="O94" s="208"/>
      <c r="P94" s="209">
        <f>P95+P181</f>
        <v>0</v>
      </c>
      <c r="Q94" s="208"/>
      <c r="R94" s="209">
        <f>R95+R181</f>
        <v>0.35898109999999994</v>
      </c>
      <c r="S94" s="208"/>
      <c r="T94" s="210">
        <f>T95+T181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11" t="s">
        <v>79</v>
      </c>
      <c r="AT94" s="212" t="s">
        <v>70</v>
      </c>
      <c r="AU94" s="212" t="s">
        <v>71</v>
      </c>
      <c r="AY94" s="211" t="s">
        <v>209</v>
      </c>
      <c r="BK94" s="213">
        <f>BK95+BK181</f>
        <v>0</v>
      </c>
    </row>
    <row r="95" s="12" customFormat="1" ht="22.8" customHeight="1">
      <c r="A95" s="12"/>
      <c r="B95" s="200"/>
      <c r="C95" s="201"/>
      <c r="D95" s="202" t="s">
        <v>70</v>
      </c>
      <c r="E95" s="214" t="s">
        <v>250</v>
      </c>
      <c r="F95" s="214" t="s">
        <v>802</v>
      </c>
      <c r="G95" s="201"/>
      <c r="H95" s="201"/>
      <c r="I95" s="204"/>
      <c r="J95" s="215">
        <f>BK95</f>
        <v>0</v>
      </c>
      <c r="K95" s="201"/>
      <c r="L95" s="206"/>
      <c r="M95" s="207"/>
      <c r="N95" s="208"/>
      <c r="O95" s="208"/>
      <c r="P95" s="209">
        <f>SUM(P96:P180)</f>
        <v>0</v>
      </c>
      <c r="Q95" s="208"/>
      <c r="R95" s="209">
        <f>SUM(R96:R180)</f>
        <v>0.35898109999999994</v>
      </c>
      <c r="S95" s="208"/>
      <c r="T95" s="210">
        <f>SUM(T96:T180)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11" t="s">
        <v>79</v>
      </c>
      <c r="AT95" s="212" t="s">
        <v>70</v>
      </c>
      <c r="AU95" s="212" t="s">
        <v>79</v>
      </c>
      <c r="AY95" s="211" t="s">
        <v>209</v>
      </c>
      <c r="BK95" s="213">
        <f>SUM(BK96:BK180)</f>
        <v>0</v>
      </c>
    </row>
    <row r="96" s="2" customFormat="1" ht="24.15" customHeight="1">
      <c r="A96" s="41"/>
      <c r="B96" s="42"/>
      <c r="C96" s="216" t="s">
        <v>79</v>
      </c>
      <c r="D96" s="216" t="s">
        <v>211</v>
      </c>
      <c r="E96" s="217" t="s">
        <v>804</v>
      </c>
      <c r="F96" s="218" t="s">
        <v>805</v>
      </c>
      <c r="G96" s="219" t="s">
        <v>214</v>
      </c>
      <c r="H96" s="220">
        <v>8</v>
      </c>
      <c r="I96" s="221"/>
      <c r="J96" s="222">
        <f>ROUND(I96*H96,2)</f>
        <v>0</v>
      </c>
      <c r="K96" s="218" t="s">
        <v>215</v>
      </c>
      <c r="L96" s="47"/>
      <c r="M96" s="223" t="s">
        <v>19</v>
      </c>
      <c r="N96" s="224" t="s">
        <v>42</v>
      </c>
      <c r="O96" s="87"/>
      <c r="P96" s="225">
        <f>O96*H96</f>
        <v>0</v>
      </c>
      <c r="Q96" s="225">
        <v>0.00167</v>
      </c>
      <c r="R96" s="225">
        <f>Q96*H96</f>
        <v>0.01336</v>
      </c>
      <c r="S96" s="225">
        <v>0</v>
      </c>
      <c r="T96" s="226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27" t="s">
        <v>216</v>
      </c>
      <c r="AT96" s="227" t="s">
        <v>211</v>
      </c>
      <c r="AU96" s="227" t="s">
        <v>81</v>
      </c>
      <c r="AY96" s="20" t="s">
        <v>209</v>
      </c>
      <c r="BE96" s="228">
        <f>IF(N96="základní",J96,0)</f>
        <v>0</v>
      </c>
      <c r="BF96" s="228">
        <f>IF(N96="snížená",J96,0)</f>
        <v>0</v>
      </c>
      <c r="BG96" s="228">
        <f>IF(N96="zákl. přenesená",J96,0)</f>
        <v>0</v>
      </c>
      <c r="BH96" s="228">
        <f>IF(N96="sníž. přenesená",J96,0)</f>
        <v>0</v>
      </c>
      <c r="BI96" s="228">
        <f>IF(N96="nulová",J96,0)</f>
        <v>0</v>
      </c>
      <c r="BJ96" s="20" t="s">
        <v>79</v>
      </c>
      <c r="BK96" s="228">
        <f>ROUND(I96*H96,2)</f>
        <v>0</v>
      </c>
      <c r="BL96" s="20" t="s">
        <v>216</v>
      </c>
      <c r="BM96" s="227" t="s">
        <v>5936</v>
      </c>
    </row>
    <row r="97" s="2" customFormat="1">
      <c r="A97" s="41"/>
      <c r="B97" s="42"/>
      <c r="C97" s="43"/>
      <c r="D97" s="229" t="s">
        <v>218</v>
      </c>
      <c r="E97" s="43"/>
      <c r="F97" s="230" t="s">
        <v>807</v>
      </c>
      <c r="G97" s="43"/>
      <c r="H97" s="43"/>
      <c r="I97" s="231"/>
      <c r="J97" s="43"/>
      <c r="K97" s="43"/>
      <c r="L97" s="47"/>
      <c r="M97" s="232"/>
      <c r="N97" s="233"/>
      <c r="O97" s="87"/>
      <c r="P97" s="87"/>
      <c r="Q97" s="87"/>
      <c r="R97" s="87"/>
      <c r="S97" s="87"/>
      <c r="T97" s="88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218</v>
      </c>
      <c r="AU97" s="20" t="s">
        <v>81</v>
      </c>
    </row>
    <row r="98" s="2" customFormat="1" ht="16.5" customHeight="1">
      <c r="A98" s="41"/>
      <c r="B98" s="42"/>
      <c r="C98" s="278" t="s">
        <v>81</v>
      </c>
      <c r="D98" s="278" t="s">
        <v>681</v>
      </c>
      <c r="E98" s="279" t="s">
        <v>809</v>
      </c>
      <c r="F98" s="280" t="s">
        <v>810</v>
      </c>
      <c r="G98" s="281" t="s">
        <v>214</v>
      </c>
      <c r="H98" s="282">
        <v>5</v>
      </c>
      <c r="I98" s="283"/>
      <c r="J98" s="284">
        <f>ROUND(I98*H98,2)</f>
        <v>0</v>
      </c>
      <c r="K98" s="280" t="s">
        <v>215</v>
      </c>
      <c r="L98" s="285"/>
      <c r="M98" s="286" t="s">
        <v>19</v>
      </c>
      <c r="N98" s="287" t="s">
        <v>42</v>
      </c>
      <c r="O98" s="87"/>
      <c r="P98" s="225">
        <f>O98*H98</f>
        <v>0</v>
      </c>
      <c r="Q98" s="225">
        <v>0.0095999999999999992</v>
      </c>
      <c r="R98" s="225">
        <f>Q98*H98</f>
        <v>0.047999999999999994</v>
      </c>
      <c r="S98" s="225">
        <v>0</v>
      </c>
      <c r="T98" s="226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7" t="s">
        <v>250</v>
      </c>
      <c r="AT98" s="227" t="s">
        <v>681</v>
      </c>
      <c r="AU98" s="227" t="s">
        <v>81</v>
      </c>
      <c r="AY98" s="20" t="s">
        <v>209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20" t="s">
        <v>79</v>
      </c>
      <c r="BK98" s="228">
        <f>ROUND(I98*H98,2)</f>
        <v>0</v>
      </c>
      <c r="BL98" s="20" t="s">
        <v>216</v>
      </c>
      <c r="BM98" s="227" t="s">
        <v>5937</v>
      </c>
    </row>
    <row r="99" s="13" customFormat="1">
      <c r="A99" s="13"/>
      <c r="B99" s="234"/>
      <c r="C99" s="235"/>
      <c r="D99" s="236" t="s">
        <v>220</v>
      </c>
      <c r="E99" s="237" t="s">
        <v>19</v>
      </c>
      <c r="F99" s="238" t="s">
        <v>5658</v>
      </c>
      <c r="G99" s="235"/>
      <c r="H99" s="237" t="s">
        <v>19</v>
      </c>
      <c r="I99" s="239"/>
      <c r="J99" s="235"/>
      <c r="K99" s="235"/>
      <c r="L99" s="240"/>
      <c r="M99" s="241"/>
      <c r="N99" s="242"/>
      <c r="O99" s="242"/>
      <c r="P99" s="242"/>
      <c r="Q99" s="242"/>
      <c r="R99" s="242"/>
      <c r="S99" s="242"/>
      <c r="T99" s="24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4" t="s">
        <v>220</v>
      </c>
      <c r="AU99" s="244" t="s">
        <v>81</v>
      </c>
      <c r="AV99" s="13" t="s">
        <v>79</v>
      </c>
      <c r="AW99" s="13" t="s">
        <v>32</v>
      </c>
      <c r="AX99" s="13" t="s">
        <v>71</v>
      </c>
      <c r="AY99" s="244" t="s">
        <v>209</v>
      </c>
    </row>
    <row r="100" s="13" customFormat="1">
      <c r="A100" s="13"/>
      <c r="B100" s="234"/>
      <c r="C100" s="235"/>
      <c r="D100" s="236" t="s">
        <v>220</v>
      </c>
      <c r="E100" s="237" t="s">
        <v>19</v>
      </c>
      <c r="F100" s="238" t="s">
        <v>5138</v>
      </c>
      <c r="G100" s="235"/>
      <c r="H100" s="237" t="s">
        <v>19</v>
      </c>
      <c r="I100" s="239"/>
      <c r="J100" s="235"/>
      <c r="K100" s="235"/>
      <c r="L100" s="240"/>
      <c r="M100" s="241"/>
      <c r="N100" s="242"/>
      <c r="O100" s="242"/>
      <c r="P100" s="242"/>
      <c r="Q100" s="242"/>
      <c r="R100" s="242"/>
      <c r="S100" s="242"/>
      <c r="T100" s="24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4" t="s">
        <v>220</v>
      </c>
      <c r="AU100" s="244" t="s">
        <v>81</v>
      </c>
      <c r="AV100" s="13" t="s">
        <v>79</v>
      </c>
      <c r="AW100" s="13" t="s">
        <v>32</v>
      </c>
      <c r="AX100" s="13" t="s">
        <v>71</v>
      </c>
      <c r="AY100" s="244" t="s">
        <v>209</v>
      </c>
    </row>
    <row r="101" s="14" customFormat="1">
      <c r="A101" s="14"/>
      <c r="B101" s="245"/>
      <c r="C101" s="246"/>
      <c r="D101" s="236" t="s">
        <v>220</v>
      </c>
      <c r="E101" s="247" t="s">
        <v>19</v>
      </c>
      <c r="F101" s="248" t="s">
        <v>236</v>
      </c>
      <c r="G101" s="246"/>
      <c r="H101" s="249">
        <v>5</v>
      </c>
      <c r="I101" s="250"/>
      <c r="J101" s="246"/>
      <c r="K101" s="246"/>
      <c r="L101" s="251"/>
      <c r="M101" s="252"/>
      <c r="N101" s="253"/>
      <c r="O101" s="253"/>
      <c r="P101" s="253"/>
      <c r="Q101" s="253"/>
      <c r="R101" s="253"/>
      <c r="S101" s="253"/>
      <c r="T101" s="25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5" t="s">
        <v>220</v>
      </c>
      <c r="AU101" s="255" t="s">
        <v>81</v>
      </c>
      <c r="AV101" s="14" t="s">
        <v>81</v>
      </c>
      <c r="AW101" s="14" t="s">
        <v>32</v>
      </c>
      <c r="AX101" s="14" t="s">
        <v>79</v>
      </c>
      <c r="AY101" s="255" t="s">
        <v>209</v>
      </c>
    </row>
    <row r="102" s="2" customFormat="1" ht="16.5" customHeight="1">
      <c r="A102" s="41"/>
      <c r="B102" s="42"/>
      <c r="C102" s="278" t="s">
        <v>146</v>
      </c>
      <c r="D102" s="278" t="s">
        <v>681</v>
      </c>
      <c r="E102" s="279" t="s">
        <v>1308</v>
      </c>
      <c r="F102" s="280" t="s">
        <v>1309</v>
      </c>
      <c r="G102" s="281" t="s">
        <v>214</v>
      </c>
      <c r="H102" s="282">
        <v>1</v>
      </c>
      <c r="I102" s="283"/>
      <c r="J102" s="284">
        <f>ROUND(I102*H102,2)</f>
        <v>0</v>
      </c>
      <c r="K102" s="280" t="s">
        <v>215</v>
      </c>
      <c r="L102" s="285"/>
      <c r="M102" s="286" t="s">
        <v>19</v>
      </c>
      <c r="N102" s="287" t="s">
        <v>42</v>
      </c>
      <c r="O102" s="87"/>
      <c r="P102" s="225">
        <f>O102*H102</f>
        <v>0</v>
      </c>
      <c r="Q102" s="225">
        <v>0.012</v>
      </c>
      <c r="R102" s="225">
        <f>Q102*H102</f>
        <v>0.012</v>
      </c>
      <c r="S102" s="225">
        <v>0</v>
      </c>
      <c r="T102" s="226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7" t="s">
        <v>250</v>
      </c>
      <c r="AT102" s="227" t="s">
        <v>681</v>
      </c>
      <c r="AU102" s="227" t="s">
        <v>81</v>
      </c>
      <c r="AY102" s="20" t="s">
        <v>209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20" t="s">
        <v>79</v>
      </c>
      <c r="BK102" s="228">
        <f>ROUND(I102*H102,2)</f>
        <v>0</v>
      </c>
      <c r="BL102" s="20" t="s">
        <v>216</v>
      </c>
      <c r="BM102" s="227" t="s">
        <v>5938</v>
      </c>
    </row>
    <row r="103" s="13" customFormat="1">
      <c r="A103" s="13"/>
      <c r="B103" s="234"/>
      <c r="C103" s="235"/>
      <c r="D103" s="236" t="s">
        <v>220</v>
      </c>
      <c r="E103" s="237" t="s">
        <v>19</v>
      </c>
      <c r="F103" s="238" t="s">
        <v>5658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220</v>
      </c>
      <c r="AU103" s="244" t="s">
        <v>81</v>
      </c>
      <c r="AV103" s="13" t="s">
        <v>79</v>
      </c>
      <c r="AW103" s="13" t="s">
        <v>32</v>
      </c>
      <c r="AX103" s="13" t="s">
        <v>71</v>
      </c>
      <c r="AY103" s="244" t="s">
        <v>209</v>
      </c>
    </row>
    <row r="104" s="13" customFormat="1">
      <c r="A104" s="13"/>
      <c r="B104" s="234"/>
      <c r="C104" s="235"/>
      <c r="D104" s="236" t="s">
        <v>220</v>
      </c>
      <c r="E104" s="237" t="s">
        <v>19</v>
      </c>
      <c r="F104" s="238" t="s">
        <v>5138</v>
      </c>
      <c r="G104" s="235"/>
      <c r="H104" s="237" t="s">
        <v>19</v>
      </c>
      <c r="I104" s="239"/>
      <c r="J104" s="235"/>
      <c r="K104" s="235"/>
      <c r="L104" s="240"/>
      <c r="M104" s="241"/>
      <c r="N104" s="242"/>
      <c r="O104" s="242"/>
      <c r="P104" s="242"/>
      <c r="Q104" s="242"/>
      <c r="R104" s="242"/>
      <c r="S104" s="242"/>
      <c r="T104" s="24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4" t="s">
        <v>220</v>
      </c>
      <c r="AU104" s="244" t="s">
        <v>81</v>
      </c>
      <c r="AV104" s="13" t="s">
        <v>79</v>
      </c>
      <c r="AW104" s="13" t="s">
        <v>32</v>
      </c>
      <c r="AX104" s="13" t="s">
        <v>71</v>
      </c>
      <c r="AY104" s="244" t="s">
        <v>209</v>
      </c>
    </row>
    <row r="105" s="14" customFormat="1">
      <c r="A105" s="14"/>
      <c r="B105" s="245"/>
      <c r="C105" s="246"/>
      <c r="D105" s="236" t="s">
        <v>220</v>
      </c>
      <c r="E105" s="247" t="s">
        <v>19</v>
      </c>
      <c r="F105" s="248" t="s">
        <v>79</v>
      </c>
      <c r="G105" s="246"/>
      <c r="H105" s="249">
        <v>1</v>
      </c>
      <c r="I105" s="250"/>
      <c r="J105" s="246"/>
      <c r="K105" s="246"/>
      <c r="L105" s="251"/>
      <c r="M105" s="252"/>
      <c r="N105" s="253"/>
      <c r="O105" s="253"/>
      <c r="P105" s="253"/>
      <c r="Q105" s="253"/>
      <c r="R105" s="253"/>
      <c r="S105" s="253"/>
      <c r="T105" s="25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5" t="s">
        <v>220</v>
      </c>
      <c r="AU105" s="255" t="s">
        <v>81</v>
      </c>
      <c r="AV105" s="14" t="s">
        <v>81</v>
      </c>
      <c r="AW105" s="14" t="s">
        <v>32</v>
      </c>
      <c r="AX105" s="14" t="s">
        <v>79</v>
      </c>
      <c r="AY105" s="255" t="s">
        <v>209</v>
      </c>
    </row>
    <row r="106" s="2" customFormat="1" ht="16.5" customHeight="1">
      <c r="A106" s="41"/>
      <c r="B106" s="42"/>
      <c r="C106" s="278" t="s">
        <v>216</v>
      </c>
      <c r="D106" s="278" t="s">
        <v>681</v>
      </c>
      <c r="E106" s="279" t="s">
        <v>5939</v>
      </c>
      <c r="F106" s="280" t="s">
        <v>5940</v>
      </c>
      <c r="G106" s="281" t="s">
        <v>214</v>
      </c>
      <c r="H106" s="282">
        <v>1</v>
      </c>
      <c r="I106" s="283"/>
      <c r="J106" s="284">
        <f>ROUND(I106*H106,2)</f>
        <v>0</v>
      </c>
      <c r="K106" s="280" t="s">
        <v>215</v>
      </c>
      <c r="L106" s="285"/>
      <c r="M106" s="286" t="s">
        <v>19</v>
      </c>
      <c r="N106" s="287" t="s">
        <v>42</v>
      </c>
      <c r="O106" s="87"/>
      <c r="P106" s="225">
        <f>O106*H106</f>
        <v>0</v>
      </c>
      <c r="Q106" s="225">
        <v>0.014200000000000001</v>
      </c>
      <c r="R106" s="225">
        <f>Q106*H106</f>
        <v>0.014200000000000001</v>
      </c>
      <c r="S106" s="225">
        <v>0</v>
      </c>
      <c r="T106" s="226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7" t="s">
        <v>250</v>
      </c>
      <c r="AT106" s="227" t="s">
        <v>681</v>
      </c>
      <c r="AU106" s="227" t="s">
        <v>81</v>
      </c>
      <c r="AY106" s="20" t="s">
        <v>209</v>
      </c>
      <c r="BE106" s="228">
        <f>IF(N106="základní",J106,0)</f>
        <v>0</v>
      </c>
      <c r="BF106" s="228">
        <f>IF(N106="snížená",J106,0)</f>
        <v>0</v>
      </c>
      <c r="BG106" s="228">
        <f>IF(N106="zákl. přenesená",J106,0)</f>
        <v>0</v>
      </c>
      <c r="BH106" s="228">
        <f>IF(N106="sníž. přenesená",J106,0)</f>
        <v>0</v>
      </c>
      <c r="BI106" s="228">
        <f>IF(N106="nulová",J106,0)</f>
        <v>0</v>
      </c>
      <c r="BJ106" s="20" t="s">
        <v>79</v>
      </c>
      <c r="BK106" s="228">
        <f>ROUND(I106*H106,2)</f>
        <v>0</v>
      </c>
      <c r="BL106" s="20" t="s">
        <v>216</v>
      </c>
      <c r="BM106" s="227" t="s">
        <v>5941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5658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5138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81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4" customFormat="1">
      <c r="A109" s="14"/>
      <c r="B109" s="245"/>
      <c r="C109" s="246"/>
      <c r="D109" s="236" t="s">
        <v>220</v>
      </c>
      <c r="E109" s="247" t="s">
        <v>19</v>
      </c>
      <c r="F109" s="248" t="s">
        <v>79</v>
      </c>
      <c r="G109" s="246"/>
      <c r="H109" s="249">
        <v>1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220</v>
      </c>
      <c r="AU109" s="255" t="s">
        <v>81</v>
      </c>
      <c r="AV109" s="14" t="s">
        <v>81</v>
      </c>
      <c r="AW109" s="14" t="s">
        <v>32</v>
      </c>
      <c r="AX109" s="14" t="s">
        <v>79</v>
      </c>
      <c r="AY109" s="255" t="s">
        <v>209</v>
      </c>
    </row>
    <row r="110" s="2" customFormat="1" ht="16.5" customHeight="1">
      <c r="A110" s="41"/>
      <c r="B110" s="42"/>
      <c r="C110" s="278" t="s">
        <v>236</v>
      </c>
      <c r="D110" s="278" t="s">
        <v>681</v>
      </c>
      <c r="E110" s="279" t="s">
        <v>5942</v>
      </c>
      <c r="F110" s="280" t="s">
        <v>5943</v>
      </c>
      <c r="G110" s="281" t="s">
        <v>214</v>
      </c>
      <c r="H110" s="282">
        <v>1</v>
      </c>
      <c r="I110" s="283"/>
      <c r="J110" s="284">
        <f>ROUND(I110*H110,2)</f>
        <v>0</v>
      </c>
      <c r="K110" s="280" t="s">
        <v>215</v>
      </c>
      <c r="L110" s="285"/>
      <c r="M110" s="286" t="s">
        <v>19</v>
      </c>
      <c r="N110" s="287" t="s">
        <v>42</v>
      </c>
      <c r="O110" s="87"/>
      <c r="P110" s="225">
        <f>O110*H110</f>
        <v>0</v>
      </c>
      <c r="Q110" s="225">
        <v>0.016500000000000001</v>
      </c>
      <c r="R110" s="225">
        <f>Q110*H110</f>
        <v>0.016500000000000001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250</v>
      </c>
      <c r="AT110" s="227" t="s">
        <v>681</v>
      </c>
      <c r="AU110" s="227" t="s">
        <v>81</v>
      </c>
      <c r="AY110" s="20" t="s">
        <v>209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79</v>
      </c>
      <c r="BK110" s="228">
        <f>ROUND(I110*H110,2)</f>
        <v>0</v>
      </c>
      <c r="BL110" s="20" t="s">
        <v>216</v>
      </c>
      <c r="BM110" s="227" t="s">
        <v>5944</v>
      </c>
    </row>
    <row r="111" s="13" customFormat="1">
      <c r="A111" s="13"/>
      <c r="B111" s="234"/>
      <c r="C111" s="235"/>
      <c r="D111" s="236" t="s">
        <v>220</v>
      </c>
      <c r="E111" s="237" t="s">
        <v>19</v>
      </c>
      <c r="F111" s="238" t="s">
        <v>5658</v>
      </c>
      <c r="G111" s="235"/>
      <c r="H111" s="237" t="s">
        <v>19</v>
      </c>
      <c r="I111" s="239"/>
      <c r="J111" s="235"/>
      <c r="K111" s="235"/>
      <c r="L111" s="240"/>
      <c r="M111" s="241"/>
      <c r="N111" s="242"/>
      <c r="O111" s="242"/>
      <c r="P111" s="242"/>
      <c r="Q111" s="242"/>
      <c r="R111" s="242"/>
      <c r="S111" s="242"/>
      <c r="T111" s="24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4" t="s">
        <v>220</v>
      </c>
      <c r="AU111" s="244" t="s">
        <v>81</v>
      </c>
      <c r="AV111" s="13" t="s">
        <v>79</v>
      </c>
      <c r="AW111" s="13" t="s">
        <v>32</v>
      </c>
      <c r="AX111" s="13" t="s">
        <v>71</v>
      </c>
      <c r="AY111" s="244" t="s">
        <v>209</v>
      </c>
    </row>
    <row r="112" s="13" customFormat="1">
      <c r="A112" s="13"/>
      <c r="B112" s="234"/>
      <c r="C112" s="235"/>
      <c r="D112" s="236" t="s">
        <v>220</v>
      </c>
      <c r="E112" s="237" t="s">
        <v>19</v>
      </c>
      <c r="F112" s="238" t="s">
        <v>5138</v>
      </c>
      <c r="G112" s="235"/>
      <c r="H112" s="237" t="s">
        <v>19</v>
      </c>
      <c r="I112" s="239"/>
      <c r="J112" s="235"/>
      <c r="K112" s="235"/>
      <c r="L112" s="240"/>
      <c r="M112" s="241"/>
      <c r="N112" s="242"/>
      <c r="O112" s="242"/>
      <c r="P112" s="242"/>
      <c r="Q112" s="242"/>
      <c r="R112" s="242"/>
      <c r="S112" s="242"/>
      <c r="T112" s="24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4" t="s">
        <v>220</v>
      </c>
      <c r="AU112" s="244" t="s">
        <v>81</v>
      </c>
      <c r="AV112" s="13" t="s">
        <v>79</v>
      </c>
      <c r="AW112" s="13" t="s">
        <v>32</v>
      </c>
      <c r="AX112" s="13" t="s">
        <v>71</v>
      </c>
      <c r="AY112" s="244" t="s">
        <v>209</v>
      </c>
    </row>
    <row r="113" s="14" customFormat="1">
      <c r="A113" s="14"/>
      <c r="B113" s="245"/>
      <c r="C113" s="246"/>
      <c r="D113" s="236" t="s">
        <v>220</v>
      </c>
      <c r="E113" s="247" t="s">
        <v>19</v>
      </c>
      <c r="F113" s="248" t="s">
        <v>79</v>
      </c>
      <c r="G113" s="246"/>
      <c r="H113" s="249">
        <v>1</v>
      </c>
      <c r="I113" s="250"/>
      <c r="J113" s="246"/>
      <c r="K113" s="246"/>
      <c r="L113" s="251"/>
      <c r="M113" s="252"/>
      <c r="N113" s="253"/>
      <c r="O113" s="253"/>
      <c r="P113" s="253"/>
      <c r="Q113" s="253"/>
      <c r="R113" s="253"/>
      <c r="S113" s="253"/>
      <c r="T113" s="25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5" t="s">
        <v>220</v>
      </c>
      <c r="AU113" s="255" t="s">
        <v>81</v>
      </c>
      <c r="AV113" s="14" t="s">
        <v>81</v>
      </c>
      <c r="AW113" s="14" t="s">
        <v>32</v>
      </c>
      <c r="AX113" s="14" t="s">
        <v>79</v>
      </c>
      <c r="AY113" s="255" t="s">
        <v>209</v>
      </c>
    </row>
    <row r="114" s="2" customFormat="1" ht="24.15" customHeight="1">
      <c r="A114" s="41"/>
      <c r="B114" s="42"/>
      <c r="C114" s="216" t="s">
        <v>227</v>
      </c>
      <c r="D114" s="216" t="s">
        <v>211</v>
      </c>
      <c r="E114" s="217" t="s">
        <v>814</v>
      </c>
      <c r="F114" s="218" t="s">
        <v>815</v>
      </c>
      <c r="G114" s="219" t="s">
        <v>214</v>
      </c>
      <c r="H114" s="220">
        <v>2</v>
      </c>
      <c r="I114" s="221"/>
      <c r="J114" s="222">
        <f>ROUND(I114*H114,2)</f>
        <v>0</v>
      </c>
      <c r="K114" s="218" t="s">
        <v>215</v>
      </c>
      <c r="L114" s="47"/>
      <c r="M114" s="223" t="s">
        <v>19</v>
      </c>
      <c r="N114" s="224" t="s">
        <v>42</v>
      </c>
      <c r="O114" s="87"/>
      <c r="P114" s="225">
        <f>O114*H114</f>
        <v>0</v>
      </c>
      <c r="Q114" s="225">
        <v>0.00167</v>
      </c>
      <c r="R114" s="225">
        <f>Q114*H114</f>
        <v>0.0033400000000000001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216</v>
      </c>
      <c r="AT114" s="227" t="s">
        <v>211</v>
      </c>
      <c r="AU114" s="227" t="s">
        <v>81</v>
      </c>
      <c r="AY114" s="20" t="s">
        <v>209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216</v>
      </c>
      <c r="BM114" s="227" t="s">
        <v>5945</v>
      </c>
    </row>
    <row r="115" s="2" customFormat="1">
      <c r="A115" s="41"/>
      <c r="B115" s="42"/>
      <c r="C115" s="43"/>
      <c r="D115" s="229" t="s">
        <v>218</v>
      </c>
      <c r="E115" s="43"/>
      <c r="F115" s="230" t="s">
        <v>817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218</v>
      </c>
      <c r="AU115" s="20" t="s">
        <v>81</v>
      </c>
    </row>
    <row r="116" s="2" customFormat="1" ht="16.5" customHeight="1">
      <c r="A116" s="41"/>
      <c r="B116" s="42"/>
      <c r="C116" s="278" t="s">
        <v>245</v>
      </c>
      <c r="D116" s="278" t="s">
        <v>681</v>
      </c>
      <c r="E116" s="279" t="s">
        <v>5946</v>
      </c>
      <c r="F116" s="280" t="s">
        <v>5947</v>
      </c>
      <c r="G116" s="281" t="s">
        <v>214</v>
      </c>
      <c r="H116" s="282">
        <v>2</v>
      </c>
      <c r="I116" s="283"/>
      <c r="J116" s="284">
        <f>ROUND(I116*H116,2)</f>
        <v>0</v>
      </c>
      <c r="K116" s="280" t="s">
        <v>215</v>
      </c>
      <c r="L116" s="285"/>
      <c r="M116" s="286" t="s">
        <v>19</v>
      </c>
      <c r="N116" s="287" t="s">
        <v>42</v>
      </c>
      <c r="O116" s="87"/>
      <c r="P116" s="225">
        <f>O116*H116</f>
        <v>0</v>
      </c>
      <c r="Q116" s="225">
        <v>0.0089999999999999993</v>
      </c>
      <c r="R116" s="225">
        <f>Q116*H116</f>
        <v>0.017999999999999999</v>
      </c>
      <c r="S116" s="225">
        <v>0</v>
      </c>
      <c r="T116" s="226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7" t="s">
        <v>250</v>
      </c>
      <c r="AT116" s="227" t="s">
        <v>681</v>
      </c>
      <c r="AU116" s="227" t="s">
        <v>81</v>
      </c>
      <c r="AY116" s="20" t="s">
        <v>209</v>
      </c>
      <c r="BE116" s="228">
        <f>IF(N116="základní",J116,0)</f>
        <v>0</v>
      </c>
      <c r="BF116" s="228">
        <f>IF(N116="snížená",J116,0)</f>
        <v>0</v>
      </c>
      <c r="BG116" s="228">
        <f>IF(N116="zákl. přenesená",J116,0)</f>
        <v>0</v>
      </c>
      <c r="BH116" s="228">
        <f>IF(N116="sníž. přenesená",J116,0)</f>
        <v>0</v>
      </c>
      <c r="BI116" s="228">
        <f>IF(N116="nulová",J116,0)</f>
        <v>0</v>
      </c>
      <c r="BJ116" s="20" t="s">
        <v>79</v>
      </c>
      <c r="BK116" s="228">
        <f>ROUND(I116*H116,2)</f>
        <v>0</v>
      </c>
      <c r="BL116" s="20" t="s">
        <v>216</v>
      </c>
      <c r="BM116" s="227" t="s">
        <v>5948</v>
      </c>
    </row>
    <row r="117" s="13" customFormat="1">
      <c r="A117" s="13"/>
      <c r="B117" s="234"/>
      <c r="C117" s="235"/>
      <c r="D117" s="236" t="s">
        <v>220</v>
      </c>
      <c r="E117" s="237" t="s">
        <v>19</v>
      </c>
      <c r="F117" s="238" t="s">
        <v>5658</v>
      </c>
      <c r="G117" s="235"/>
      <c r="H117" s="237" t="s">
        <v>19</v>
      </c>
      <c r="I117" s="239"/>
      <c r="J117" s="235"/>
      <c r="K117" s="235"/>
      <c r="L117" s="240"/>
      <c r="M117" s="241"/>
      <c r="N117" s="242"/>
      <c r="O117" s="242"/>
      <c r="P117" s="242"/>
      <c r="Q117" s="242"/>
      <c r="R117" s="242"/>
      <c r="S117" s="242"/>
      <c r="T117" s="24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4" t="s">
        <v>220</v>
      </c>
      <c r="AU117" s="244" t="s">
        <v>81</v>
      </c>
      <c r="AV117" s="13" t="s">
        <v>79</v>
      </c>
      <c r="AW117" s="13" t="s">
        <v>32</v>
      </c>
      <c r="AX117" s="13" t="s">
        <v>71</v>
      </c>
      <c r="AY117" s="244" t="s">
        <v>209</v>
      </c>
    </row>
    <row r="118" s="13" customFormat="1">
      <c r="A118" s="13"/>
      <c r="B118" s="234"/>
      <c r="C118" s="235"/>
      <c r="D118" s="236" t="s">
        <v>220</v>
      </c>
      <c r="E118" s="237" t="s">
        <v>19</v>
      </c>
      <c r="F118" s="238" t="s">
        <v>5138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220</v>
      </c>
      <c r="AU118" s="244" t="s">
        <v>81</v>
      </c>
      <c r="AV118" s="13" t="s">
        <v>79</v>
      </c>
      <c r="AW118" s="13" t="s">
        <v>32</v>
      </c>
      <c r="AX118" s="13" t="s">
        <v>71</v>
      </c>
      <c r="AY118" s="244" t="s">
        <v>209</v>
      </c>
    </row>
    <row r="119" s="14" customFormat="1">
      <c r="A119" s="14"/>
      <c r="B119" s="245"/>
      <c r="C119" s="246"/>
      <c r="D119" s="236" t="s">
        <v>220</v>
      </c>
      <c r="E119" s="247" t="s">
        <v>19</v>
      </c>
      <c r="F119" s="248" t="s">
        <v>81</v>
      </c>
      <c r="G119" s="246"/>
      <c r="H119" s="249">
        <v>2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220</v>
      </c>
      <c r="AU119" s="255" t="s">
        <v>81</v>
      </c>
      <c r="AV119" s="14" t="s">
        <v>81</v>
      </c>
      <c r="AW119" s="14" t="s">
        <v>32</v>
      </c>
      <c r="AX119" s="14" t="s">
        <v>79</v>
      </c>
      <c r="AY119" s="255" t="s">
        <v>209</v>
      </c>
    </row>
    <row r="120" s="2" customFormat="1" ht="24.15" customHeight="1">
      <c r="A120" s="41"/>
      <c r="B120" s="42"/>
      <c r="C120" s="216" t="s">
        <v>250</v>
      </c>
      <c r="D120" s="216" t="s">
        <v>211</v>
      </c>
      <c r="E120" s="217" t="s">
        <v>1316</v>
      </c>
      <c r="F120" s="218" t="s">
        <v>1317</v>
      </c>
      <c r="G120" s="219" t="s">
        <v>214</v>
      </c>
      <c r="H120" s="220">
        <v>2</v>
      </c>
      <c r="I120" s="221"/>
      <c r="J120" s="222">
        <f>ROUND(I120*H120,2)</f>
        <v>0</v>
      </c>
      <c r="K120" s="218" t="s">
        <v>215</v>
      </c>
      <c r="L120" s="47"/>
      <c r="M120" s="223" t="s">
        <v>19</v>
      </c>
      <c r="N120" s="224" t="s">
        <v>42</v>
      </c>
      <c r="O120" s="87"/>
      <c r="P120" s="225">
        <f>O120*H120</f>
        <v>0</v>
      </c>
      <c r="Q120" s="225">
        <v>0.0017099999999999999</v>
      </c>
      <c r="R120" s="225">
        <f>Q120*H120</f>
        <v>0.0034199999999999999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216</v>
      </c>
      <c r="AT120" s="227" t="s">
        <v>211</v>
      </c>
      <c r="AU120" s="227" t="s">
        <v>81</v>
      </c>
      <c r="AY120" s="20" t="s">
        <v>209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20" t="s">
        <v>79</v>
      </c>
      <c r="BK120" s="228">
        <f>ROUND(I120*H120,2)</f>
        <v>0</v>
      </c>
      <c r="BL120" s="20" t="s">
        <v>216</v>
      </c>
      <c r="BM120" s="227" t="s">
        <v>5949</v>
      </c>
    </row>
    <row r="121" s="2" customFormat="1">
      <c r="A121" s="41"/>
      <c r="B121" s="42"/>
      <c r="C121" s="43"/>
      <c r="D121" s="229" t="s">
        <v>218</v>
      </c>
      <c r="E121" s="43"/>
      <c r="F121" s="230" t="s">
        <v>1319</v>
      </c>
      <c r="G121" s="43"/>
      <c r="H121" s="43"/>
      <c r="I121" s="231"/>
      <c r="J121" s="43"/>
      <c r="K121" s="43"/>
      <c r="L121" s="47"/>
      <c r="M121" s="232"/>
      <c r="N121" s="233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218</v>
      </c>
      <c r="AU121" s="20" t="s">
        <v>81</v>
      </c>
    </row>
    <row r="122" s="2" customFormat="1" ht="16.5" customHeight="1">
      <c r="A122" s="41"/>
      <c r="B122" s="42"/>
      <c r="C122" s="278" t="s">
        <v>255</v>
      </c>
      <c r="D122" s="278" t="s">
        <v>681</v>
      </c>
      <c r="E122" s="279" t="s">
        <v>1320</v>
      </c>
      <c r="F122" s="280" t="s">
        <v>1321</v>
      </c>
      <c r="G122" s="281" t="s">
        <v>214</v>
      </c>
      <c r="H122" s="282">
        <v>2</v>
      </c>
      <c r="I122" s="283"/>
      <c r="J122" s="284">
        <f>ROUND(I122*H122,2)</f>
        <v>0</v>
      </c>
      <c r="K122" s="280" t="s">
        <v>215</v>
      </c>
      <c r="L122" s="285"/>
      <c r="M122" s="286" t="s">
        <v>19</v>
      </c>
      <c r="N122" s="287" t="s">
        <v>42</v>
      </c>
      <c r="O122" s="87"/>
      <c r="P122" s="225">
        <f>O122*H122</f>
        <v>0</v>
      </c>
      <c r="Q122" s="225">
        <v>0.0149</v>
      </c>
      <c r="R122" s="225">
        <f>Q122*H122</f>
        <v>0.0298</v>
      </c>
      <c r="S122" s="225">
        <v>0</v>
      </c>
      <c r="T122" s="226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7" t="s">
        <v>250</v>
      </c>
      <c r="AT122" s="227" t="s">
        <v>681</v>
      </c>
      <c r="AU122" s="227" t="s">
        <v>81</v>
      </c>
      <c r="AY122" s="20" t="s">
        <v>209</v>
      </c>
      <c r="BE122" s="228">
        <f>IF(N122="základní",J122,0)</f>
        <v>0</v>
      </c>
      <c r="BF122" s="228">
        <f>IF(N122="snížená",J122,0)</f>
        <v>0</v>
      </c>
      <c r="BG122" s="228">
        <f>IF(N122="zákl. přenesená",J122,0)</f>
        <v>0</v>
      </c>
      <c r="BH122" s="228">
        <f>IF(N122="sníž. přenesená",J122,0)</f>
        <v>0</v>
      </c>
      <c r="BI122" s="228">
        <f>IF(N122="nulová",J122,0)</f>
        <v>0</v>
      </c>
      <c r="BJ122" s="20" t="s">
        <v>79</v>
      </c>
      <c r="BK122" s="228">
        <f>ROUND(I122*H122,2)</f>
        <v>0</v>
      </c>
      <c r="BL122" s="20" t="s">
        <v>216</v>
      </c>
      <c r="BM122" s="227" t="s">
        <v>5950</v>
      </c>
    </row>
    <row r="123" s="13" customFormat="1">
      <c r="A123" s="13"/>
      <c r="B123" s="234"/>
      <c r="C123" s="235"/>
      <c r="D123" s="236" t="s">
        <v>220</v>
      </c>
      <c r="E123" s="237" t="s">
        <v>19</v>
      </c>
      <c r="F123" s="238" t="s">
        <v>5658</v>
      </c>
      <c r="G123" s="235"/>
      <c r="H123" s="237" t="s">
        <v>19</v>
      </c>
      <c r="I123" s="239"/>
      <c r="J123" s="235"/>
      <c r="K123" s="235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220</v>
      </c>
      <c r="AU123" s="244" t="s">
        <v>81</v>
      </c>
      <c r="AV123" s="13" t="s">
        <v>79</v>
      </c>
      <c r="AW123" s="13" t="s">
        <v>32</v>
      </c>
      <c r="AX123" s="13" t="s">
        <v>71</v>
      </c>
      <c r="AY123" s="244" t="s">
        <v>209</v>
      </c>
    </row>
    <row r="124" s="13" customFormat="1">
      <c r="A124" s="13"/>
      <c r="B124" s="234"/>
      <c r="C124" s="235"/>
      <c r="D124" s="236" t="s">
        <v>220</v>
      </c>
      <c r="E124" s="237" t="s">
        <v>19</v>
      </c>
      <c r="F124" s="238" t="s">
        <v>5138</v>
      </c>
      <c r="G124" s="235"/>
      <c r="H124" s="237" t="s">
        <v>19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4" t="s">
        <v>220</v>
      </c>
      <c r="AU124" s="244" t="s">
        <v>81</v>
      </c>
      <c r="AV124" s="13" t="s">
        <v>79</v>
      </c>
      <c r="AW124" s="13" t="s">
        <v>32</v>
      </c>
      <c r="AX124" s="13" t="s">
        <v>71</v>
      </c>
      <c r="AY124" s="244" t="s">
        <v>209</v>
      </c>
    </row>
    <row r="125" s="14" customFormat="1">
      <c r="A125" s="14"/>
      <c r="B125" s="245"/>
      <c r="C125" s="246"/>
      <c r="D125" s="236" t="s">
        <v>220</v>
      </c>
      <c r="E125" s="247" t="s">
        <v>19</v>
      </c>
      <c r="F125" s="248" t="s">
        <v>81</v>
      </c>
      <c r="G125" s="246"/>
      <c r="H125" s="249">
        <v>2</v>
      </c>
      <c r="I125" s="250"/>
      <c r="J125" s="246"/>
      <c r="K125" s="246"/>
      <c r="L125" s="251"/>
      <c r="M125" s="252"/>
      <c r="N125" s="253"/>
      <c r="O125" s="253"/>
      <c r="P125" s="253"/>
      <c r="Q125" s="253"/>
      <c r="R125" s="253"/>
      <c r="S125" s="253"/>
      <c r="T125" s="25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5" t="s">
        <v>220</v>
      </c>
      <c r="AU125" s="255" t="s">
        <v>81</v>
      </c>
      <c r="AV125" s="14" t="s">
        <v>81</v>
      </c>
      <c r="AW125" s="14" t="s">
        <v>32</v>
      </c>
      <c r="AX125" s="14" t="s">
        <v>79</v>
      </c>
      <c r="AY125" s="255" t="s">
        <v>209</v>
      </c>
    </row>
    <row r="126" s="2" customFormat="1" ht="24.15" customHeight="1">
      <c r="A126" s="41"/>
      <c r="B126" s="42"/>
      <c r="C126" s="216" t="s">
        <v>263</v>
      </c>
      <c r="D126" s="216" t="s">
        <v>211</v>
      </c>
      <c r="E126" s="217" t="s">
        <v>831</v>
      </c>
      <c r="F126" s="218" t="s">
        <v>832</v>
      </c>
      <c r="G126" s="219" t="s">
        <v>214</v>
      </c>
      <c r="H126" s="220">
        <v>4</v>
      </c>
      <c r="I126" s="221"/>
      <c r="J126" s="222">
        <f>ROUND(I126*H126,2)</f>
        <v>0</v>
      </c>
      <c r="K126" s="218" t="s">
        <v>215</v>
      </c>
      <c r="L126" s="47"/>
      <c r="M126" s="223" t="s">
        <v>19</v>
      </c>
      <c r="N126" s="224" t="s">
        <v>42</v>
      </c>
      <c r="O126" s="87"/>
      <c r="P126" s="225">
        <f>O126*H126</f>
        <v>0</v>
      </c>
      <c r="Q126" s="225">
        <v>0.00282</v>
      </c>
      <c r="R126" s="225">
        <f>Q126*H126</f>
        <v>0.01128</v>
      </c>
      <c r="S126" s="225">
        <v>0</v>
      </c>
      <c r="T126" s="226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216</v>
      </c>
      <c r="AT126" s="227" t="s">
        <v>211</v>
      </c>
      <c r="AU126" s="227" t="s">
        <v>81</v>
      </c>
      <c r="AY126" s="20" t="s">
        <v>209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20" t="s">
        <v>79</v>
      </c>
      <c r="BK126" s="228">
        <f>ROUND(I126*H126,2)</f>
        <v>0</v>
      </c>
      <c r="BL126" s="20" t="s">
        <v>216</v>
      </c>
      <c r="BM126" s="227" t="s">
        <v>5951</v>
      </c>
    </row>
    <row r="127" s="2" customFormat="1">
      <c r="A127" s="41"/>
      <c r="B127" s="42"/>
      <c r="C127" s="43"/>
      <c r="D127" s="229" t="s">
        <v>218</v>
      </c>
      <c r="E127" s="43"/>
      <c r="F127" s="230" t="s">
        <v>834</v>
      </c>
      <c r="G127" s="43"/>
      <c r="H127" s="43"/>
      <c r="I127" s="231"/>
      <c r="J127" s="43"/>
      <c r="K127" s="43"/>
      <c r="L127" s="47"/>
      <c r="M127" s="232"/>
      <c r="N127" s="233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218</v>
      </c>
      <c r="AU127" s="20" t="s">
        <v>81</v>
      </c>
    </row>
    <row r="128" s="2" customFormat="1" ht="16.5" customHeight="1">
      <c r="A128" s="41"/>
      <c r="B128" s="42"/>
      <c r="C128" s="278" t="s">
        <v>272</v>
      </c>
      <c r="D128" s="278" t="s">
        <v>681</v>
      </c>
      <c r="E128" s="279" t="s">
        <v>5952</v>
      </c>
      <c r="F128" s="280" t="s">
        <v>5953</v>
      </c>
      <c r="G128" s="281" t="s">
        <v>214</v>
      </c>
      <c r="H128" s="282">
        <v>2</v>
      </c>
      <c r="I128" s="283"/>
      <c r="J128" s="284">
        <f>ROUND(I128*H128,2)</f>
        <v>0</v>
      </c>
      <c r="K128" s="280" t="s">
        <v>215</v>
      </c>
      <c r="L128" s="285"/>
      <c r="M128" s="286" t="s">
        <v>19</v>
      </c>
      <c r="N128" s="287" t="s">
        <v>42</v>
      </c>
      <c r="O128" s="87"/>
      <c r="P128" s="225">
        <f>O128*H128</f>
        <v>0</v>
      </c>
      <c r="Q128" s="225">
        <v>0.0137</v>
      </c>
      <c r="R128" s="225">
        <f>Q128*H128</f>
        <v>0.027400000000000001</v>
      </c>
      <c r="S128" s="225">
        <v>0</v>
      </c>
      <c r="T128" s="226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27" t="s">
        <v>250</v>
      </c>
      <c r="AT128" s="227" t="s">
        <v>681</v>
      </c>
      <c r="AU128" s="227" t="s">
        <v>81</v>
      </c>
      <c r="AY128" s="20" t="s">
        <v>209</v>
      </c>
      <c r="BE128" s="228">
        <f>IF(N128="základní",J128,0)</f>
        <v>0</v>
      </c>
      <c r="BF128" s="228">
        <f>IF(N128="snížená",J128,0)</f>
        <v>0</v>
      </c>
      <c r="BG128" s="228">
        <f>IF(N128="zákl. přenesená",J128,0)</f>
        <v>0</v>
      </c>
      <c r="BH128" s="228">
        <f>IF(N128="sníž. přenesená",J128,0)</f>
        <v>0</v>
      </c>
      <c r="BI128" s="228">
        <f>IF(N128="nulová",J128,0)</f>
        <v>0</v>
      </c>
      <c r="BJ128" s="20" t="s">
        <v>79</v>
      </c>
      <c r="BK128" s="228">
        <f>ROUND(I128*H128,2)</f>
        <v>0</v>
      </c>
      <c r="BL128" s="20" t="s">
        <v>216</v>
      </c>
      <c r="BM128" s="227" t="s">
        <v>5954</v>
      </c>
    </row>
    <row r="129" s="13" customFormat="1">
      <c r="A129" s="13"/>
      <c r="B129" s="234"/>
      <c r="C129" s="235"/>
      <c r="D129" s="236" t="s">
        <v>220</v>
      </c>
      <c r="E129" s="237" t="s">
        <v>19</v>
      </c>
      <c r="F129" s="238" t="s">
        <v>5658</v>
      </c>
      <c r="G129" s="235"/>
      <c r="H129" s="237" t="s">
        <v>19</v>
      </c>
      <c r="I129" s="239"/>
      <c r="J129" s="235"/>
      <c r="K129" s="235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220</v>
      </c>
      <c r="AU129" s="244" t="s">
        <v>81</v>
      </c>
      <c r="AV129" s="13" t="s">
        <v>79</v>
      </c>
      <c r="AW129" s="13" t="s">
        <v>32</v>
      </c>
      <c r="AX129" s="13" t="s">
        <v>71</v>
      </c>
      <c r="AY129" s="244" t="s">
        <v>209</v>
      </c>
    </row>
    <row r="130" s="13" customFormat="1">
      <c r="A130" s="13"/>
      <c r="B130" s="234"/>
      <c r="C130" s="235"/>
      <c r="D130" s="236" t="s">
        <v>220</v>
      </c>
      <c r="E130" s="237" t="s">
        <v>19</v>
      </c>
      <c r="F130" s="238" t="s">
        <v>5138</v>
      </c>
      <c r="G130" s="235"/>
      <c r="H130" s="237" t="s">
        <v>19</v>
      </c>
      <c r="I130" s="239"/>
      <c r="J130" s="235"/>
      <c r="K130" s="235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220</v>
      </c>
      <c r="AU130" s="244" t="s">
        <v>81</v>
      </c>
      <c r="AV130" s="13" t="s">
        <v>79</v>
      </c>
      <c r="AW130" s="13" t="s">
        <v>32</v>
      </c>
      <c r="AX130" s="13" t="s">
        <v>71</v>
      </c>
      <c r="AY130" s="244" t="s">
        <v>209</v>
      </c>
    </row>
    <row r="131" s="14" customFormat="1">
      <c r="A131" s="14"/>
      <c r="B131" s="245"/>
      <c r="C131" s="246"/>
      <c r="D131" s="236" t="s">
        <v>220</v>
      </c>
      <c r="E131" s="247" t="s">
        <v>19</v>
      </c>
      <c r="F131" s="248" t="s">
        <v>81</v>
      </c>
      <c r="G131" s="246"/>
      <c r="H131" s="249">
        <v>2</v>
      </c>
      <c r="I131" s="250"/>
      <c r="J131" s="246"/>
      <c r="K131" s="246"/>
      <c r="L131" s="251"/>
      <c r="M131" s="252"/>
      <c r="N131" s="253"/>
      <c r="O131" s="253"/>
      <c r="P131" s="253"/>
      <c r="Q131" s="253"/>
      <c r="R131" s="253"/>
      <c r="S131" s="253"/>
      <c r="T131" s="25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5" t="s">
        <v>220</v>
      </c>
      <c r="AU131" s="255" t="s">
        <v>81</v>
      </c>
      <c r="AV131" s="14" t="s">
        <v>81</v>
      </c>
      <c r="AW131" s="14" t="s">
        <v>32</v>
      </c>
      <c r="AX131" s="14" t="s">
        <v>79</v>
      </c>
      <c r="AY131" s="255" t="s">
        <v>209</v>
      </c>
    </row>
    <row r="132" s="2" customFormat="1" ht="16.5" customHeight="1">
      <c r="A132" s="41"/>
      <c r="B132" s="42"/>
      <c r="C132" s="278" t="s">
        <v>8</v>
      </c>
      <c r="D132" s="278" t="s">
        <v>681</v>
      </c>
      <c r="E132" s="279" t="s">
        <v>5955</v>
      </c>
      <c r="F132" s="280" t="s">
        <v>5956</v>
      </c>
      <c r="G132" s="281" t="s">
        <v>214</v>
      </c>
      <c r="H132" s="282">
        <v>2</v>
      </c>
      <c r="I132" s="283"/>
      <c r="J132" s="284">
        <f>ROUND(I132*H132,2)</f>
        <v>0</v>
      </c>
      <c r="K132" s="280" t="s">
        <v>215</v>
      </c>
      <c r="L132" s="285"/>
      <c r="M132" s="286" t="s">
        <v>19</v>
      </c>
      <c r="N132" s="287" t="s">
        <v>42</v>
      </c>
      <c r="O132" s="87"/>
      <c r="P132" s="225">
        <f>O132*H132</f>
        <v>0</v>
      </c>
      <c r="Q132" s="225">
        <v>0.014</v>
      </c>
      <c r="R132" s="225">
        <f>Q132*H132</f>
        <v>0.028000000000000001</v>
      </c>
      <c r="S132" s="225">
        <v>0</v>
      </c>
      <c r="T132" s="226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27" t="s">
        <v>250</v>
      </c>
      <c r="AT132" s="227" t="s">
        <v>681</v>
      </c>
      <c r="AU132" s="227" t="s">
        <v>81</v>
      </c>
      <c r="AY132" s="20" t="s">
        <v>209</v>
      </c>
      <c r="BE132" s="228">
        <f>IF(N132="základní",J132,0)</f>
        <v>0</v>
      </c>
      <c r="BF132" s="228">
        <f>IF(N132="snížená",J132,0)</f>
        <v>0</v>
      </c>
      <c r="BG132" s="228">
        <f>IF(N132="zákl. přenesená",J132,0)</f>
        <v>0</v>
      </c>
      <c r="BH132" s="228">
        <f>IF(N132="sníž. přenesená",J132,0)</f>
        <v>0</v>
      </c>
      <c r="BI132" s="228">
        <f>IF(N132="nulová",J132,0)</f>
        <v>0</v>
      </c>
      <c r="BJ132" s="20" t="s">
        <v>79</v>
      </c>
      <c r="BK132" s="228">
        <f>ROUND(I132*H132,2)</f>
        <v>0</v>
      </c>
      <c r="BL132" s="20" t="s">
        <v>216</v>
      </c>
      <c r="BM132" s="227" t="s">
        <v>5957</v>
      </c>
    </row>
    <row r="133" s="13" customFormat="1">
      <c r="A133" s="13"/>
      <c r="B133" s="234"/>
      <c r="C133" s="235"/>
      <c r="D133" s="236" t="s">
        <v>220</v>
      </c>
      <c r="E133" s="237" t="s">
        <v>19</v>
      </c>
      <c r="F133" s="238" t="s">
        <v>5658</v>
      </c>
      <c r="G133" s="235"/>
      <c r="H133" s="237" t="s">
        <v>19</v>
      </c>
      <c r="I133" s="239"/>
      <c r="J133" s="235"/>
      <c r="K133" s="235"/>
      <c r="L133" s="240"/>
      <c r="M133" s="241"/>
      <c r="N133" s="242"/>
      <c r="O133" s="242"/>
      <c r="P133" s="242"/>
      <c r="Q133" s="242"/>
      <c r="R133" s="242"/>
      <c r="S133" s="242"/>
      <c r="T133" s="24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4" t="s">
        <v>220</v>
      </c>
      <c r="AU133" s="244" t="s">
        <v>81</v>
      </c>
      <c r="AV133" s="13" t="s">
        <v>79</v>
      </c>
      <c r="AW133" s="13" t="s">
        <v>32</v>
      </c>
      <c r="AX133" s="13" t="s">
        <v>71</v>
      </c>
      <c r="AY133" s="244" t="s">
        <v>209</v>
      </c>
    </row>
    <row r="134" s="13" customFormat="1">
      <c r="A134" s="13"/>
      <c r="B134" s="234"/>
      <c r="C134" s="235"/>
      <c r="D134" s="236" t="s">
        <v>220</v>
      </c>
      <c r="E134" s="237" t="s">
        <v>19</v>
      </c>
      <c r="F134" s="238" t="s">
        <v>5138</v>
      </c>
      <c r="G134" s="235"/>
      <c r="H134" s="237" t="s">
        <v>19</v>
      </c>
      <c r="I134" s="239"/>
      <c r="J134" s="235"/>
      <c r="K134" s="235"/>
      <c r="L134" s="240"/>
      <c r="M134" s="241"/>
      <c r="N134" s="242"/>
      <c r="O134" s="242"/>
      <c r="P134" s="242"/>
      <c r="Q134" s="242"/>
      <c r="R134" s="242"/>
      <c r="S134" s="242"/>
      <c r="T134" s="24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4" t="s">
        <v>220</v>
      </c>
      <c r="AU134" s="244" t="s">
        <v>81</v>
      </c>
      <c r="AV134" s="13" t="s">
        <v>79</v>
      </c>
      <c r="AW134" s="13" t="s">
        <v>32</v>
      </c>
      <c r="AX134" s="13" t="s">
        <v>71</v>
      </c>
      <c r="AY134" s="244" t="s">
        <v>209</v>
      </c>
    </row>
    <row r="135" s="14" customFormat="1">
      <c r="A135" s="14"/>
      <c r="B135" s="245"/>
      <c r="C135" s="246"/>
      <c r="D135" s="236" t="s">
        <v>220</v>
      </c>
      <c r="E135" s="247" t="s">
        <v>19</v>
      </c>
      <c r="F135" s="248" t="s">
        <v>81</v>
      </c>
      <c r="G135" s="246"/>
      <c r="H135" s="249">
        <v>2</v>
      </c>
      <c r="I135" s="250"/>
      <c r="J135" s="246"/>
      <c r="K135" s="246"/>
      <c r="L135" s="251"/>
      <c r="M135" s="252"/>
      <c r="N135" s="253"/>
      <c r="O135" s="253"/>
      <c r="P135" s="253"/>
      <c r="Q135" s="253"/>
      <c r="R135" s="253"/>
      <c r="S135" s="253"/>
      <c r="T135" s="25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5" t="s">
        <v>220</v>
      </c>
      <c r="AU135" s="255" t="s">
        <v>81</v>
      </c>
      <c r="AV135" s="14" t="s">
        <v>81</v>
      </c>
      <c r="AW135" s="14" t="s">
        <v>32</v>
      </c>
      <c r="AX135" s="14" t="s">
        <v>79</v>
      </c>
      <c r="AY135" s="255" t="s">
        <v>209</v>
      </c>
    </row>
    <row r="136" s="2" customFormat="1" ht="24.15" customHeight="1">
      <c r="A136" s="41"/>
      <c r="B136" s="42"/>
      <c r="C136" s="216" t="s">
        <v>284</v>
      </c>
      <c r="D136" s="216" t="s">
        <v>211</v>
      </c>
      <c r="E136" s="217" t="s">
        <v>5958</v>
      </c>
      <c r="F136" s="218" t="s">
        <v>5959</v>
      </c>
      <c r="G136" s="219" t="s">
        <v>299</v>
      </c>
      <c r="H136" s="220">
        <v>1</v>
      </c>
      <c r="I136" s="221"/>
      <c r="J136" s="222">
        <f>ROUND(I136*H136,2)</f>
        <v>0</v>
      </c>
      <c r="K136" s="218" t="s">
        <v>215</v>
      </c>
      <c r="L136" s="47"/>
      <c r="M136" s="223" t="s">
        <v>19</v>
      </c>
      <c r="N136" s="224" t="s">
        <v>42</v>
      </c>
      <c r="O136" s="87"/>
      <c r="P136" s="225">
        <f>O136*H136</f>
        <v>0</v>
      </c>
      <c r="Q136" s="225">
        <v>0</v>
      </c>
      <c r="R136" s="225">
        <f>Q136*H136</f>
        <v>0</v>
      </c>
      <c r="S136" s="225">
        <v>0</v>
      </c>
      <c r="T136" s="226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27" t="s">
        <v>216</v>
      </c>
      <c r="AT136" s="227" t="s">
        <v>211</v>
      </c>
      <c r="AU136" s="227" t="s">
        <v>81</v>
      </c>
      <c r="AY136" s="20" t="s">
        <v>209</v>
      </c>
      <c r="BE136" s="228">
        <f>IF(N136="základní",J136,0)</f>
        <v>0</v>
      </c>
      <c r="BF136" s="228">
        <f>IF(N136="snížená",J136,0)</f>
        <v>0</v>
      </c>
      <c r="BG136" s="228">
        <f>IF(N136="zákl. přenesená",J136,0)</f>
        <v>0</v>
      </c>
      <c r="BH136" s="228">
        <f>IF(N136="sníž. přenesená",J136,0)</f>
        <v>0</v>
      </c>
      <c r="BI136" s="228">
        <f>IF(N136="nulová",J136,0)</f>
        <v>0</v>
      </c>
      <c r="BJ136" s="20" t="s">
        <v>79</v>
      </c>
      <c r="BK136" s="228">
        <f>ROUND(I136*H136,2)</f>
        <v>0</v>
      </c>
      <c r="BL136" s="20" t="s">
        <v>216</v>
      </c>
      <c r="BM136" s="227" t="s">
        <v>5960</v>
      </c>
    </row>
    <row r="137" s="2" customFormat="1">
      <c r="A137" s="41"/>
      <c r="B137" s="42"/>
      <c r="C137" s="43"/>
      <c r="D137" s="229" t="s">
        <v>218</v>
      </c>
      <c r="E137" s="43"/>
      <c r="F137" s="230" t="s">
        <v>5961</v>
      </c>
      <c r="G137" s="43"/>
      <c r="H137" s="43"/>
      <c r="I137" s="231"/>
      <c r="J137" s="43"/>
      <c r="K137" s="43"/>
      <c r="L137" s="47"/>
      <c r="M137" s="232"/>
      <c r="N137" s="233"/>
      <c r="O137" s="87"/>
      <c r="P137" s="87"/>
      <c r="Q137" s="87"/>
      <c r="R137" s="87"/>
      <c r="S137" s="87"/>
      <c r="T137" s="88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0" t="s">
        <v>218</v>
      </c>
      <c r="AU137" s="20" t="s">
        <v>81</v>
      </c>
    </row>
    <row r="138" s="13" customFormat="1">
      <c r="A138" s="13"/>
      <c r="B138" s="234"/>
      <c r="C138" s="235"/>
      <c r="D138" s="236" t="s">
        <v>220</v>
      </c>
      <c r="E138" s="237" t="s">
        <v>19</v>
      </c>
      <c r="F138" s="238" t="s">
        <v>5658</v>
      </c>
      <c r="G138" s="235"/>
      <c r="H138" s="237" t="s">
        <v>19</v>
      </c>
      <c r="I138" s="239"/>
      <c r="J138" s="235"/>
      <c r="K138" s="235"/>
      <c r="L138" s="240"/>
      <c r="M138" s="241"/>
      <c r="N138" s="242"/>
      <c r="O138" s="242"/>
      <c r="P138" s="242"/>
      <c r="Q138" s="242"/>
      <c r="R138" s="242"/>
      <c r="S138" s="242"/>
      <c r="T138" s="24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4" t="s">
        <v>220</v>
      </c>
      <c r="AU138" s="244" t="s">
        <v>81</v>
      </c>
      <c r="AV138" s="13" t="s">
        <v>79</v>
      </c>
      <c r="AW138" s="13" t="s">
        <v>32</v>
      </c>
      <c r="AX138" s="13" t="s">
        <v>71</v>
      </c>
      <c r="AY138" s="244" t="s">
        <v>209</v>
      </c>
    </row>
    <row r="139" s="13" customFormat="1">
      <c r="A139" s="13"/>
      <c r="B139" s="234"/>
      <c r="C139" s="235"/>
      <c r="D139" s="236" t="s">
        <v>220</v>
      </c>
      <c r="E139" s="237" t="s">
        <v>19</v>
      </c>
      <c r="F139" s="238" t="s">
        <v>5138</v>
      </c>
      <c r="G139" s="235"/>
      <c r="H139" s="237" t="s">
        <v>19</v>
      </c>
      <c r="I139" s="239"/>
      <c r="J139" s="235"/>
      <c r="K139" s="235"/>
      <c r="L139" s="240"/>
      <c r="M139" s="241"/>
      <c r="N139" s="242"/>
      <c r="O139" s="242"/>
      <c r="P139" s="242"/>
      <c r="Q139" s="242"/>
      <c r="R139" s="242"/>
      <c r="S139" s="242"/>
      <c r="T139" s="24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4" t="s">
        <v>220</v>
      </c>
      <c r="AU139" s="244" t="s">
        <v>81</v>
      </c>
      <c r="AV139" s="13" t="s">
        <v>79</v>
      </c>
      <c r="AW139" s="13" t="s">
        <v>32</v>
      </c>
      <c r="AX139" s="13" t="s">
        <v>71</v>
      </c>
      <c r="AY139" s="244" t="s">
        <v>209</v>
      </c>
    </row>
    <row r="140" s="13" customFormat="1">
      <c r="A140" s="13"/>
      <c r="B140" s="234"/>
      <c r="C140" s="235"/>
      <c r="D140" s="236" t="s">
        <v>220</v>
      </c>
      <c r="E140" s="237" t="s">
        <v>19</v>
      </c>
      <c r="F140" s="238" t="s">
        <v>5962</v>
      </c>
      <c r="G140" s="235"/>
      <c r="H140" s="237" t="s">
        <v>19</v>
      </c>
      <c r="I140" s="239"/>
      <c r="J140" s="235"/>
      <c r="K140" s="235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220</v>
      </c>
      <c r="AU140" s="244" t="s">
        <v>81</v>
      </c>
      <c r="AV140" s="13" t="s">
        <v>79</v>
      </c>
      <c r="AW140" s="13" t="s">
        <v>32</v>
      </c>
      <c r="AX140" s="13" t="s">
        <v>71</v>
      </c>
      <c r="AY140" s="244" t="s">
        <v>209</v>
      </c>
    </row>
    <row r="141" s="14" customFormat="1">
      <c r="A141" s="14"/>
      <c r="B141" s="245"/>
      <c r="C141" s="246"/>
      <c r="D141" s="236" t="s">
        <v>220</v>
      </c>
      <c r="E141" s="247" t="s">
        <v>19</v>
      </c>
      <c r="F141" s="248" t="s">
        <v>5963</v>
      </c>
      <c r="G141" s="246"/>
      <c r="H141" s="249">
        <v>1</v>
      </c>
      <c r="I141" s="250"/>
      <c r="J141" s="246"/>
      <c r="K141" s="246"/>
      <c r="L141" s="251"/>
      <c r="M141" s="252"/>
      <c r="N141" s="253"/>
      <c r="O141" s="253"/>
      <c r="P141" s="253"/>
      <c r="Q141" s="253"/>
      <c r="R141" s="253"/>
      <c r="S141" s="253"/>
      <c r="T141" s="25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5" t="s">
        <v>220</v>
      </c>
      <c r="AU141" s="255" t="s">
        <v>81</v>
      </c>
      <c r="AV141" s="14" t="s">
        <v>81</v>
      </c>
      <c r="AW141" s="14" t="s">
        <v>32</v>
      </c>
      <c r="AX141" s="14" t="s">
        <v>79</v>
      </c>
      <c r="AY141" s="255" t="s">
        <v>209</v>
      </c>
    </row>
    <row r="142" s="2" customFormat="1" ht="16.5" customHeight="1">
      <c r="A142" s="41"/>
      <c r="B142" s="42"/>
      <c r="C142" s="278" t="s">
        <v>290</v>
      </c>
      <c r="D142" s="278" t="s">
        <v>681</v>
      </c>
      <c r="E142" s="279" t="s">
        <v>5964</v>
      </c>
      <c r="F142" s="280" t="s">
        <v>5965</v>
      </c>
      <c r="G142" s="281" t="s">
        <v>299</v>
      </c>
      <c r="H142" s="282">
        <v>1.0149999999999999</v>
      </c>
      <c r="I142" s="283"/>
      <c r="J142" s="284">
        <f>ROUND(I142*H142,2)</f>
        <v>0</v>
      </c>
      <c r="K142" s="280" t="s">
        <v>215</v>
      </c>
      <c r="L142" s="285"/>
      <c r="M142" s="286" t="s">
        <v>19</v>
      </c>
      <c r="N142" s="287" t="s">
        <v>42</v>
      </c>
      <c r="O142" s="87"/>
      <c r="P142" s="225">
        <f>O142*H142</f>
        <v>0</v>
      </c>
      <c r="Q142" s="225">
        <v>0.0067400000000000003</v>
      </c>
      <c r="R142" s="225">
        <f>Q142*H142</f>
        <v>0.0068410999999999993</v>
      </c>
      <c r="S142" s="225">
        <v>0</v>
      </c>
      <c r="T142" s="226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7" t="s">
        <v>250</v>
      </c>
      <c r="AT142" s="227" t="s">
        <v>681</v>
      </c>
      <c r="AU142" s="227" t="s">
        <v>81</v>
      </c>
      <c r="AY142" s="20" t="s">
        <v>209</v>
      </c>
      <c r="BE142" s="228">
        <f>IF(N142="základní",J142,0)</f>
        <v>0</v>
      </c>
      <c r="BF142" s="228">
        <f>IF(N142="snížená",J142,0)</f>
        <v>0</v>
      </c>
      <c r="BG142" s="228">
        <f>IF(N142="zákl. přenesená",J142,0)</f>
        <v>0</v>
      </c>
      <c r="BH142" s="228">
        <f>IF(N142="sníž. přenesená",J142,0)</f>
        <v>0</v>
      </c>
      <c r="BI142" s="228">
        <f>IF(N142="nulová",J142,0)</f>
        <v>0</v>
      </c>
      <c r="BJ142" s="20" t="s">
        <v>79</v>
      </c>
      <c r="BK142" s="228">
        <f>ROUND(I142*H142,2)</f>
        <v>0</v>
      </c>
      <c r="BL142" s="20" t="s">
        <v>216</v>
      </c>
      <c r="BM142" s="227" t="s">
        <v>5966</v>
      </c>
    </row>
    <row r="143" s="14" customFormat="1">
      <c r="A143" s="14"/>
      <c r="B143" s="245"/>
      <c r="C143" s="246"/>
      <c r="D143" s="236" t="s">
        <v>220</v>
      </c>
      <c r="E143" s="246"/>
      <c r="F143" s="248" t="s">
        <v>5803</v>
      </c>
      <c r="G143" s="246"/>
      <c r="H143" s="249">
        <v>1.0149999999999999</v>
      </c>
      <c r="I143" s="250"/>
      <c r="J143" s="246"/>
      <c r="K143" s="246"/>
      <c r="L143" s="251"/>
      <c r="M143" s="252"/>
      <c r="N143" s="253"/>
      <c r="O143" s="253"/>
      <c r="P143" s="253"/>
      <c r="Q143" s="253"/>
      <c r="R143" s="253"/>
      <c r="S143" s="253"/>
      <c r="T143" s="25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5" t="s">
        <v>220</v>
      </c>
      <c r="AU143" s="255" t="s">
        <v>81</v>
      </c>
      <c r="AV143" s="14" t="s">
        <v>81</v>
      </c>
      <c r="AW143" s="14" t="s">
        <v>4</v>
      </c>
      <c r="AX143" s="14" t="s">
        <v>79</v>
      </c>
      <c r="AY143" s="255" t="s">
        <v>209</v>
      </c>
    </row>
    <row r="144" s="2" customFormat="1" ht="24.15" customHeight="1">
      <c r="A144" s="41"/>
      <c r="B144" s="42"/>
      <c r="C144" s="216" t="s">
        <v>296</v>
      </c>
      <c r="D144" s="216" t="s">
        <v>211</v>
      </c>
      <c r="E144" s="217" t="s">
        <v>5967</v>
      </c>
      <c r="F144" s="218" t="s">
        <v>5968</v>
      </c>
      <c r="G144" s="219" t="s">
        <v>214</v>
      </c>
      <c r="H144" s="220">
        <v>3</v>
      </c>
      <c r="I144" s="221"/>
      <c r="J144" s="222">
        <f>ROUND(I144*H144,2)</f>
        <v>0</v>
      </c>
      <c r="K144" s="218" t="s">
        <v>215</v>
      </c>
      <c r="L144" s="47"/>
      <c r="M144" s="223" t="s">
        <v>19</v>
      </c>
      <c r="N144" s="224" t="s">
        <v>42</v>
      </c>
      <c r="O144" s="87"/>
      <c r="P144" s="225">
        <f>O144*H144</f>
        <v>0</v>
      </c>
      <c r="Q144" s="225">
        <v>0.0016199999999999999</v>
      </c>
      <c r="R144" s="225">
        <f>Q144*H144</f>
        <v>0.0048599999999999997</v>
      </c>
      <c r="S144" s="225">
        <v>0</v>
      </c>
      <c r="T144" s="226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7" t="s">
        <v>216</v>
      </c>
      <c r="AT144" s="227" t="s">
        <v>211</v>
      </c>
      <c r="AU144" s="227" t="s">
        <v>81</v>
      </c>
      <c r="AY144" s="20" t="s">
        <v>209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20" t="s">
        <v>79</v>
      </c>
      <c r="BK144" s="228">
        <f>ROUND(I144*H144,2)</f>
        <v>0</v>
      </c>
      <c r="BL144" s="20" t="s">
        <v>216</v>
      </c>
      <c r="BM144" s="227" t="s">
        <v>5969</v>
      </c>
    </row>
    <row r="145" s="2" customFormat="1">
      <c r="A145" s="41"/>
      <c r="B145" s="42"/>
      <c r="C145" s="43"/>
      <c r="D145" s="229" t="s">
        <v>218</v>
      </c>
      <c r="E145" s="43"/>
      <c r="F145" s="230" t="s">
        <v>5970</v>
      </c>
      <c r="G145" s="43"/>
      <c r="H145" s="43"/>
      <c r="I145" s="231"/>
      <c r="J145" s="43"/>
      <c r="K145" s="43"/>
      <c r="L145" s="47"/>
      <c r="M145" s="232"/>
      <c r="N145" s="233"/>
      <c r="O145" s="87"/>
      <c r="P145" s="87"/>
      <c r="Q145" s="87"/>
      <c r="R145" s="87"/>
      <c r="S145" s="87"/>
      <c r="T145" s="88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T145" s="20" t="s">
        <v>218</v>
      </c>
      <c r="AU145" s="20" t="s">
        <v>81</v>
      </c>
    </row>
    <row r="146" s="2" customFormat="1" ht="16.5" customHeight="1">
      <c r="A146" s="41"/>
      <c r="B146" s="42"/>
      <c r="C146" s="278" t="s">
        <v>304</v>
      </c>
      <c r="D146" s="278" t="s">
        <v>681</v>
      </c>
      <c r="E146" s="279" t="s">
        <v>919</v>
      </c>
      <c r="F146" s="280" t="s">
        <v>920</v>
      </c>
      <c r="G146" s="281" t="s">
        <v>214</v>
      </c>
      <c r="H146" s="282">
        <v>3</v>
      </c>
      <c r="I146" s="283"/>
      <c r="J146" s="284">
        <f>ROUND(I146*H146,2)</f>
        <v>0</v>
      </c>
      <c r="K146" s="280" t="s">
        <v>215</v>
      </c>
      <c r="L146" s="285"/>
      <c r="M146" s="286" t="s">
        <v>19</v>
      </c>
      <c r="N146" s="287" t="s">
        <v>42</v>
      </c>
      <c r="O146" s="87"/>
      <c r="P146" s="225">
        <f>O146*H146</f>
        <v>0</v>
      </c>
      <c r="Q146" s="225">
        <v>0.017999999999999999</v>
      </c>
      <c r="R146" s="225">
        <f>Q146*H146</f>
        <v>0.053999999999999992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250</v>
      </c>
      <c r="AT146" s="227" t="s">
        <v>681</v>
      </c>
      <c r="AU146" s="227" t="s">
        <v>81</v>
      </c>
      <c r="AY146" s="20" t="s">
        <v>209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20" t="s">
        <v>79</v>
      </c>
      <c r="BK146" s="228">
        <f>ROUND(I146*H146,2)</f>
        <v>0</v>
      </c>
      <c r="BL146" s="20" t="s">
        <v>216</v>
      </c>
      <c r="BM146" s="227" t="s">
        <v>5971</v>
      </c>
    </row>
    <row r="147" s="13" customFormat="1">
      <c r="A147" s="13"/>
      <c r="B147" s="234"/>
      <c r="C147" s="235"/>
      <c r="D147" s="236" t="s">
        <v>220</v>
      </c>
      <c r="E147" s="237" t="s">
        <v>19</v>
      </c>
      <c r="F147" s="238" t="s">
        <v>5658</v>
      </c>
      <c r="G147" s="235"/>
      <c r="H147" s="237" t="s">
        <v>19</v>
      </c>
      <c r="I147" s="239"/>
      <c r="J147" s="235"/>
      <c r="K147" s="235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220</v>
      </c>
      <c r="AU147" s="244" t="s">
        <v>81</v>
      </c>
      <c r="AV147" s="13" t="s">
        <v>79</v>
      </c>
      <c r="AW147" s="13" t="s">
        <v>32</v>
      </c>
      <c r="AX147" s="13" t="s">
        <v>71</v>
      </c>
      <c r="AY147" s="244" t="s">
        <v>209</v>
      </c>
    </row>
    <row r="148" s="13" customFormat="1">
      <c r="A148" s="13"/>
      <c r="B148" s="234"/>
      <c r="C148" s="235"/>
      <c r="D148" s="236" t="s">
        <v>220</v>
      </c>
      <c r="E148" s="237" t="s">
        <v>19</v>
      </c>
      <c r="F148" s="238" t="s">
        <v>5138</v>
      </c>
      <c r="G148" s="235"/>
      <c r="H148" s="237" t="s">
        <v>19</v>
      </c>
      <c r="I148" s="239"/>
      <c r="J148" s="235"/>
      <c r="K148" s="235"/>
      <c r="L148" s="240"/>
      <c r="M148" s="241"/>
      <c r="N148" s="242"/>
      <c r="O148" s="242"/>
      <c r="P148" s="242"/>
      <c r="Q148" s="242"/>
      <c r="R148" s="242"/>
      <c r="S148" s="242"/>
      <c r="T148" s="24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4" t="s">
        <v>220</v>
      </c>
      <c r="AU148" s="244" t="s">
        <v>81</v>
      </c>
      <c r="AV148" s="13" t="s">
        <v>79</v>
      </c>
      <c r="AW148" s="13" t="s">
        <v>32</v>
      </c>
      <c r="AX148" s="13" t="s">
        <v>71</v>
      </c>
      <c r="AY148" s="244" t="s">
        <v>209</v>
      </c>
    </row>
    <row r="149" s="14" customFormat="1">
      <c r="A149" s="14"/>
      <c r="B149" s="245"/>
      <c r="C149" s="246"/>
      <c r="D149" s="236" t="s">
        <v>220</v>
      </c>
      <c r="E149" s="247" t="s">
        <v>19</v>
      </c>
      <c r="F149" s="248" t="s">
        <v>146</v>
      </c>
      <c r="G149" s="246"/>
      <c r="H149" s="249">
        <v>3</v>
      </c>
      <c r="I149" s="250"/>
      <c r="J149" s="246"/>
      <c r="K149" s="246"/>
      <c r="L149" s="251"/>
      <c r="M149" s="252"/>
      <c r="N149" s="253"/>
      <c r="O149" s="253"/>
      <c r="P149" s="253"/>
      <c r="Q149" s="253"/>
      <c r="R149" s="253"/>
      <c r="S149" s="253"/>
      <c r="T149" s="25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5" t="s">
        <v>220</v>
      </c>
      <c r="AU149" s="255" t="s">
        <v>81</v>
      </c>
      <c r="AV149" s="14" t="s">
        <v>81</v>
      </c>
      <c r="AW149" s="14" t="s">
        <v>32</v>
      </c>
      <c r="AX149" s="14" t="s">
        <v>79</v>
      </c>
      <c r="AY149" s="255" t="s">
        <v>209</v>
      </c>
    </row>
    <row r="150" s="2" customFormat="1" ht="16.5" customHeight="1">
      <c r="A150" s="41"/>
      <c r="B150" s="42"/>
      <c r="C150" s="278" t="s">
        <v>311</v>
      </c>
      <c r="D150" s="278" t="s">
        <v>681</v>
      </c>
      <c r="E150" s="279" t="s">
        <v>5972</v>
      </c>
      <c r="F150" s="280" t="s">
        <v>5973</v>
      </c>
      <c r="G150" s="281" t="s">
        <v>214</v>
      </c>
      <c r="H150" s="282">
        <v>3</v>
      </c>
      <c r="I150" s="283"/>
      <c r="J150" s="284">
        <f>ROUND(I150*H150,2)</f>
        <v>0</v>
      </c>
      <c r="K150" s="280" t="s">
        <v>215</v>
      </c>
      <c r="L150" s="285"/>
      <c r="M150" s="286" t="s">
        <v>19</v>
      </c>
      <c r="N150" s="287" t="s">
        <v>42</v>
      </c>
      <c r="O150" s="87"/>
      <c r="P150" s="225">
        <f>O150*H150</f>
        <v>0</v>
      </c>
      <c r="Q150" s="225">
        <v>0.00044999999999999999</v>
      </c>
      <c r="R150" s="225">
        <f>Q150*H150</f>
        <v>0.0013500000000000001</v>
      </c>
      <c r="S150" s="225">
        <v>0</v>
      </c>
      <c r="T150" s="226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7" t="s">
        <v>250</v>
      </c>
      <c r="AT150" s="227" t="s">
        <v>681</v>
      </c>
      <c r="AU150" s="227" t="s">
        <v>81</v>
      </c>
      <c r="AY150" s="20" t="s">
        <v>209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20" t="s">
        <v>79</v>
      </c>
      <c r="BK150" s="228">
        <f>ROUND(I150*H150,2)</f>
        <v>0</v>
      </c>
      <c r="BL150" s="20" t="s">
        <v>216</v>
      </c>
      <c r="BM150" s="227" t="s">
        <v>5974</v>
      </c>
    </row>
    <row r="151" s="2" customFormat="1" ht="16.5" customHeight="1">
      <c r="A151" s="41"/>
      <c r="B151" s="42"/>
      <c r="C151" s="216" t="s">
        <v>317</v>
      </c>
      <c r="D151" s="216" t="s">
        <v>211</v>
      </c>
      <c r="E151" s="217" t="s">
        <v>5975</v>
      </c>
      <c r="F151" s="218" t="s">
        <v>5976</v>
      </c>
      <c r="G151" s="219" t="s">
        <v>214</v>
      </c>
      <c r="H151" s="220">
        <v>1</v>
      </c>
      <c r="I151" s="221"/>
      <c r="J151" s="222">
        <f>ROUND(I151*H151,2)</f>
        <v>0</v>
      </c>
      <c r="K151" s="218" t="s">
        <v>215</v>
      </c>
      <c r="L151" s="47"/>
      <c r="M151" s="223" t="s">
        <v>19</v>
      </c>
      <c r="N151" s="224" t="s">
        <v>42</v>
      </c>
      <c r="O151" s="87"/>
      <c r="P151" s="225">
        <f>O151*H151</f>
        <v>0</v>
      </c>
      <c r="Q151" s="225">
        <v>0.0035799999999999998</v>
      </c>
      <c r="R151" s="225">
        <f>Q151*H151</f>
        <v>0.0035799999999999998</v>
      </c>
      <c r="S151" s="225">
        <v>0</v>
      </c>
      <c r="T151" s="226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7" t="s">
        <v>216</v>
      </c>
      <c r="AT151" s="227" t="s">
        <v>211</v>
      </c>
      <c r="AU151" s="227" t="s">
        <v>81</v>
      </c>
      <c r="AY151" s="20" t="s">
        <v>209</v>
      </c>
      <c r="BE151" s="228">
        <f>IF(N151="základní",J151,0)</f>
        <v>0</v>
      </c>
      <c r="BF151" s="228">
        <f>IF(N151="snížená",J151,0)</f>
        <v>0</v>
      </c>
      <c r="BG151" s="228">
        <f>IF(N151="zákl. přenesená",J151,0)</f>
        <v>0</v>
      </c>
      <c r="BH151" s="228">
        <f>IF(N151="sníž. přenesená",J151,0)</f>
        <v>0</v>
      </c>
      <c r="BI151" s="228">
        <f>IF(N151="nulová",J151,0)</f>
        <v>0</v>
      </c>
      <c r="BJ151" s="20" t="s">
        <v>79</v>
      </c>
      <c r="BK151" s="228">
        <f>ROUND(I151*H151,2)</f>
        <v>0</v>
      </c>
      <c r="BL151" s="20" t="s">
        <v>216</v>
      </c>
      <c r="BM151" s="227" t="s">
        <v>5977</v>
      </c>
    </row>
    <row r="152" s="2" customFormat="1">
      <c r="A152" s="41"/>
      <c r="B152" s="42"/>
      <c r="C152" s="43"/>
      <c r="D152" s="229" t="s">
        <v>218</v>
      </c>
      <c r="E152" s="43"/>
      <c r="F152" s="230" t="s">
        <v>5978</v>
      </c>
      <c r="G152" s="43"/>
      <c r="H152" s="43"/>
      <c r="I152" s="231"/>
      <c r="J152" s="43"/>
      <c r="K152" s="43"/>
      <c r="L152" s="47"/>
      <c r="M152" s="232"/>
      <c r="N152" s="233"/>
      <c r="O152" s="87"/>
      <c r="P152" s="87"/>
      <c r="Q152" s="87"/>
      <c r="R152" s="87"/>
      <c r="S152" s="87"/>
      <c r="T152" s="88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0" t="s">
        <v>218</v>
      </c>
      <c r="AU152" s="20" t="s">
        <v>81</v>
      </c>
    </row>
    <row r="153" s="2" customFormat="1" ht="16.5" customHeight="1">
      <c r="A153" s="41"/>
      <c r="B153" s="42"/>
      <c r="C153" s="278" t="s">
        <v>324</v>
      </c>
      <c r="D153" s="278" t="s">
        <v>681</v>
      </c>
      <c r="E153" s="279" t="s">
        <v>5979</v>
      </c>
      <c r="F153" s="280" t="s">
        <v>5980</v>
      </c>
      <c r="G153" s="281" t="s">
        <v>214</v>
      </c>
      <c r="H153" s="282">
        <v>1</v>
      </c>
      <c r="I153" s="283"/>
      <c r="J153" s="284">
        <f>ROUND(I153*H153,2)</f>
        <v>0</v>
      </c>
      <c r="K153" s="280" t="s">
        <v>215</v>
      </c>
      <c r="L153" s="285"/>
      <c r="M153" s="286" t="s">
        <v>19</v>
      </c>
      <c r="N153" s="287" t="s">
        <v>42</v>
      </c>
      <c r="O153" s="87"/>
      <c r="P153" s="225">
        <f>O153*H153</f>
        <v>0</v>
      </c>
      <c r="Q153" s="225">
        <v>0.017999999999999999</v>
      </c>
      <c r="R153" s="225">
        <f>Q153*H153</f>
        <v>0.017999999999999999</v>
      </c>
      <c r="S153" s="225">
        <v>0</v>
      </c>
      <c r="T153" s="226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27" t="s">
        <v>250</v>
      </c>
      <c r="AT153" s="227" t="s">
        <v>681</v>
      </c>
      <c r="AU153" s="227" t="s">
        <v>81</v>
      </c>
      <c r="AY153" s="20" t="s">
        <v>209</v>
      </c>
      <c r="BE153" s="228">
        <f>IF(N153="základní",J153,0)</f>
        <v>0</v>
      </c>
      <c r="BF153" s="228">
        <f>IF(N153="snížená",J153,0)</f>
        <v>0</v>
      </c>
      <c r="BG153" s="228">
        <f>IF(N153="zákl. přenesená",J153,0)</f>
        <v>0</v>
      </c>
      <c r="BH153" s="228">
        <f>IF(N153="sníž. přenesená",J153,0)</f>
        <v>0</v>
      </c>
      <c r="BI153" s="228">
        <f>IF(N153="nulová",J153,0)</f>
        <v>0</v>
      </c>
      <c r="BJ153" s="20" t="s">
        <v>79</v>
      </c>
      <c r="BK153" s="228">
        <f>ROUND(I153*H153,2)</f>
        <v>0</v>
      </c>
      <c r="BL153" s="20" t="s">
        <v>216</v>
      </c>
      <c r="BM153" s="227" t="s">
        <v>5981</v>
      </c>
    </row>
    <row r="154" s="13" customFormat="1">
      <c r="A154" s="13"/>
      <c r="B154" s="234"/>
      <c r="C154" s="235"/>
      <c r="D154" s="236" t="s">
        <v>220</v>
      </c>
      <c r="E154" s="237" t="s">
        <v>19</v>
      </c>
      <c r="F154" s="238" t="s">
        <v>5658</v>
      </c>
      <c r="G154" s="235"/>
      <c r="H154" s="237" t="s">
        <v>19</v>
      </c>
      <c r="I154" s="239"/>
      <c r="J154" s="235"/>
      <c r="K154" s="235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220</v>
      </c>
      <c r="AU154" s="244" t="s">
        <v>81</v>
      </c>
      <c r="AV154" s="13" t="s">
        <v>79</v>
      </c>
      <c r="AW154" s="13" t="s">
        <v>32</v>
      </c>
      <c r="AX154" s="13" t="s">
        <v>71</v>
      </c>
      <c r="AY154" s="244" t="s">
        <v>209</v>
      </c>
    </row>
    <row r="155" s="13" customFormat="1">
      <c r="A155" s="13"/>
      <c r="B155" s="234"/>
      <c r="C155" s="235"/>
      <c r="D155" s="236" t="s">
        <v>220</v>
      </c>
      <c r="E155" s="237" t="s">
        <v>19</v>
      </c>
      <c r="F155" s="238" t="s">
        <v>5138</v>
      </c>
      <c r="G155" s="235"/>
      <c r="H155" s="237" t="s">
        <v>19</v>
      </c>
      <c r="I155" s="239"/>
      <c r="J155" s="235"/>
      <c r="K155" s="235"/>
      <c r="L155" s="240"/>
      <c r="M155" s="241"/>
      <c r="N155" s="242"/>
      <c r="O155" s="242"/>
      <c r="P155" s="242"/>
      <c r="Q155" s="242"/>
      <c r="R155" s="242"/>
      <c r="S155" s="242"/>
      <c r="T155" s="24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4" t="s">
        <v>220</v>
      </c>
      <c r="AU155" s="244" t="s">
        <v>81</v>
      </c>
      <c r="AV155" s="13" t="s">
        <v>79</v>
      </c>
      <c r="AW155" s="13" t="s">
        <v>32</v>
      </c>
      <c r="AX155" s="13" t="s">
        <v>71</v>
      </c>
      <c r="AY155" s="244" t="s">
        <v>209</v>
      </c>
    </row>
    <row r="156" s="14" customFormat="1">
      <c r="A156" s="14"/>
      <c r="B156" s="245"/>
      <c r="C156" s="246"/>
      <c r="D156" s="236" t="s">
        <v>220</v>
      </c>
      <c r="E156" s="247" t="s">
        <v>19</v>
      </c>
      <c r="F156" s="248" t="s">
        <v>79</v>
      </c>
      <c r="G156" s="246"/>
      <c r="H156" s="249">
        <v>1</v>
      </c>
      <c r="I156" s="250"/>
      <c r="J156" s="246"/>
      <c r="K156" s="246"/>
      <c r="L156" s="251"/>
      <c r="M156" s="252"/>
      <c r="N156" s="253"/>
      <c r="O156" s="253"/>
      <c r="P156" s="253"/>
      <c r="Q156" s="253"/>
      <c r="R156" s="253"/>
      <c r="S156" s="253"/>
      <c r="T156" s="25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5" t="s">
        <v>220</v>
      </c>
      <c r="AU156" s="255" t="s">
        <v>81</v>
      </c>
      <c r="AV156" s="14" t="s">
        <v>81</v>
      </c>
      <c r="AW156" s="14" t="s">
        <v>32</v>
      </c>
      <c r="AX156" s="14" t="s">
        <v>79</v>
      </c>
      <c r="AY156" s="255" t="s">
        <v>209</v>
      </c>
    </row>
    <row r="157" s="13" customFormat="1">
      <c r="A157" s="13"/>
      <c r="B157" s="234"/>
      <c r="C157" s="235"/>
      <c r="D157" s="236" t="s">
        <v>220</v>
      </c>
      <c r="E157" s="237" t="s">
        <v>19</v>
      </c>
      <c r="F157" s="238" t="s">
        <v>5982</v>
      </c>
      <c r="G157" s="235"/>
      <c r="H157" s="237" t="s">
        <v>19</v>
      </c>
      <c r="I157" s="239"/>
      <c r="J157" s="235"/>
      <c r="K157" s="235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220</v>
      </c>
      <c r="AU157" s="244" t="s">
        <v>81</v>
      </c>
      <c r="AV157" s="13" t="s">
        <v>79</v>
      </c>
      <c r="AW157" s="13" t="s">
        <v>32</v>
      </c>
      <c r="AX157" s="13" t="s">
        <v>71</v>
      </c>
      <c r="AY157" s="244" t="s">
        <v>209</v>
      </c>
    </row>
    <row r="158" s="13" customFormat="1">
      <c r="A158" s="13"/>
      <c r="B158" s="234"/>
      <c r="C158" s="235"/>
      <c r="D158" s="236" t="s">
        <v>220</v>
      </c>
      <c r="E158" s="237" t="s">
        <v>19</v>
      </c>
      <c r="F158" s="238" t="s">
        <v>5983</v>
      </c>
      <c r="G158" s="235"/>
      <c r="H158" s="237" t="s">
        <v>19</v>
      </c>
      <c r="I158" s="239"/>
      <c r="J158" s="235"/>
      <c r="K158" s="235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220</v>
      </c>
      <c r="AU158" s="244" t="s">
        <v>81</v>
      </c>
      <c r="AV158" s="13" t="s">
        <v>79</v>
      </c>
      <c r="AW158" s="13" t="s">
        <v>32</v>
      </c>
      <c r="AX158" s="13" t="s">
        <v>71</v>
      </c>
      <c r="AY158" s="244" t="s">
        <v>209</v>
      </c>
    </row>
    <row r="159" s="2" customFormat="1" ht="24.15" customHeight="1">
      <c r="A159" s="41"/>
      <c r="B159" s="42"/>
      <c r="C159" s="216" t="s">
        <v>331</v>
      </c>
      <c r="D159" s="216" t="s">
        <v>211</v>
      </c>
      <c r="E159" s="217" t="s">
        <v>5984</v>
      </c>
      <c r="F159" s="218" t="s">
        <v>5985</v>
      </c>
      <c r="G159" s="219" t="s">
        <v>214</v>
      </c>
      <c r="H159" s="220">
        <v>2</v>
      </c>
      <c r="I159" s="221"/>
      <c r="J159" s="222">
        <f>ROUND(I159*H159,2)</f>
        <v>0</v>
      </c>
      <c r="K159" s="218" t="s">
        <v>215</v>
      </c>
      <c r="L159" s="47"/>
      <c r="M159" s="223" t="s">
        <v>19</v>
      </c>
      <c r="N159" s="224" t="s">
        <v>42</v>
      </c>
      <c r="O159" s="87"/>
      <c r="P159" s="225">
        <f>O159*H159</f>
        <v>0</v>
      </c>
      <c r="Q159" s="225">
        <v>0.0015900000000000001</v>
      </c>
      <c r="R159" s="225">
        <f>Q159*H159</f>
        <v>0.0031800000000000001</v>
      </c>
      <c r="S159" s="225">
        <v>0</v>
      </c>
      <c r="T159" s="226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7" t="s">
        <v>216</v>
      </c>
      <c r="AT159" s="227" t="s">
        <v>211</v>
      </c>
      <c r="AU159" s="227" t="s">
        <v>81</v>
      </c>
      <c r="AY159" s="20" t="s">
        <v>209</v>
      </c>
      <c r="BE159" s="228">
        <f>IF(N159="základní",J159,0)</f>
        <v>0</v>
      </c>
      <c r="BF159" s="228">
        <f>IF(N159="snížená",J159,0)</f>
        <v>0</v>
      </c>
      <c r="BG159" s="228">
        <f>IF(N159="zákl. přenesená",J159,0)</f>
        <v>0</v>
      </c>
      <c r="BH159" s="228">
        <f>IF(N159="sníž. přenesená",J159,0)</f>
        <v>0</v>
      </c>
      <c r="BI159" s="228">
        <f>IF(N159="nulová",J159,0)</f>
        <v>0</v>
      </c>
      <c r="BJ159" s="20" t="s">
        <v>79</v>
      </c>
      <c r="BK159" s="228">
        <f>ROUND(I159*H159,2)</f>
        <v>0</v>
      </c>
      <c r="BL159" s="20" t="s">
        <v>216</v>
      </c>
      <c r="BM159" s="227" t="s">
        <v>5986</v>
      </c>
    </row>
    <row r="160" s="2" customFormat="1">
      <c r="A160" s="41"/>
      <c r="B160" s="42"/>
      <c r="C160" s="43"/>
      <c r="D160" s="229" t="s">
        <v>218</v>
      </c>
      <c r="E160" s="43"/>
      <c r="F160" s="230" t="s">
        <v>5987</v>
      </c>
      <c r="G160" s="43"/>
      <c r="H160" s="43"/>
      <c r="I160" s="231"/>
      <c r="J160" s="43"/>
      <c r="K160" s="43"/>
      <c r="L160" s="47"/>
      <c r="M160" s="232"/>
      <c r="N160" s="233"/>
      <c r="O160" s="87"/>
      <c r="P160" s="87"/>
      <c r="Q160" s="87"/>
      <c r="R160" s="87"/>
      <c r="S160" s="87"/>
      <c r="T160" s="88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0" t="s">
        <v>218</v>
      </c>
      <c r="AU160" s="20" t="s">
        <v>81</v>
      </c>
    </row>
    <row r="161" s="2" customFormat="1" ht="16.5" customHeight="1">
      <c r="A161" s="41"/>
      <c r="B161" s="42"/>
      <c r="C161" s="278" t="s">
        <v>7</v>
      </c>
      <c r="D161" s="278" t="s">
        <v>681</v>
      </c>
      <c r="E161" s="279" t="s">
        <v>5988</v>
      </c>
      <c r="F161" s="280" t="s">
        <v>5989</v>
      </c>
      <c r="G161" s="281" t="s">
        <v>214</v>
      </c>
      <c r="H161" s="282">
        <v>2</v>
      </c>
      <c r="I161" s="283"/>
      <c r="J161" s="284">
        <f>ROUND(I161*H161,2)</f>
        <v>0</v>
      </c>
      <c r="K161" s="280" t="s">
        <v>215</v>
      </c>
      <c r="L161" s="285"/>
      <c r="M161" s="286" t="s">
        <v>19</v>
      </c>
      <c r="N161" s="287" t="s">
        <v>42</v>
      </c>
      <c r="O161" s="87"/>
      <c r="P161" s="225">
        <f>O161*H161</f>
        <v>0</v>
      </c>
      <c r="Q161" s="225">
        <v>0.017000000000000001</v>
      </c>
      <c r="R161" s="225">
        <f>Q161*H161</f>
        <v>0.034000000000000002</v>
      </c>
      <c r="S161" s="225">
        <v>0</v>
      </c>
      <c r="T161" s="226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7" t="s">
        <v>250</v>
      </c>
      <c r="AT161" s="227" t="s">
        <v>681</v>
      </c>
      <c r="AU161" s="227" t="s">
        <v>81</v>
      </c>
      <c r="AY161" s="20" t="s">
        <v>209</v>
      </c>
      <c r="BE161" s="228">
        <f>IF(N161="základní",J161,0)</f>
        <v>0</v>
      </c>
      <c r="BF161" s="228">
        <f>IF(N161="snížená",J161,0)</f>
        <v>0</v>
      </c>
      <c r="BG161" s="228">
        <f>IF(N161="zákl. přenesená",J161,0)</f>
        <v>0</v>
      </c>
      <c r="BH161" s="228">
        <f>IF(N161="sníž. přenesená",J161,0)</f>
        <v>0</v>
      </c>
      <c r="BI161" s="228">
        <f>IF(N161="nulová",J161,0)</f>
        <v>0</v>
      </c>
      <c r="BJ161" s="20" t="s">
        <v>79</v>
      </c>
      <c r="BK161" s="228">
        <f>ROUND(I161*H161,2)</f>
        <v>0</v>
      </c>
      <c r="BL161" s="20" t="s">
        <v>216</v>
      </c>
      <c r="BM161" s="227" t="s">
        <v>5990</v>
      </c>
    </row>
    <row r="162" s="13" customFormat="1">
      <c r="A162" s="13"/>
      <c r="B162" s="234"/>
      <c r="C162" s="235"/>
      <c r="D162" s="236" t="s">
        <v>220</v>
      </c>
      <c r="E162" s="237" t="s">
        <v>19</v>
      </c>
      <c r="F162" s="238" t="s">
        <v>5658</v>
      </c>
      <c r="G162" s="235"/>
      <c r="H162" s="237" t="s">
        <v>19</v>
      </c>
      <c r="I162" s="239"/>
      <c r="J162" s="235"/>
      <c r="K162" s="235"/>
      <c r="L162" s="240"/>
      <c r="M162" s="241"/>
      <c r="N162" s="242"/>
      <c r="O162" s="242"/>
      <c r="P162" s="242"/>
      <c r="Q162" s="242"/>
      <c r="R162" s="242"/>
      <c r="S162" s="242"/>
      <c r="T162" s="24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4" t="s">
        <v>220</v>
      </c>
      <c r="AU162" s="244" t="s">
        <v>81</v>
      </c>
      <c r="AV162" s="13" t="s">
        <v>79</v>
      </c>
      <c r="AW162" s="13" t="s">
        <v>32</v>
      </c>
      <c r="AX162" s="13" t="s">
        <v>71</v>
      </c>
      <c r="AY162" s="244" t="s">
        <v>209</v>
      </c>
    </row>
    <row r="163" s="13" customFormat="1">
      <c r="A163" s="13"/>
      <c r="B163" s="234"/>
      <c r="C163" s="235"/>
      <c r="D163" s="236" t="s">
        <v>220</v>
      </c>
      <c r="E163" s="237" t="s">
        <v>19</v>
      </c>
      <c r="F163" s="238" t="s">
        <v>5138</v>
      </c>
      <c r="G163" s="235"/>
      <c r="H163" s="237" t="s">
        <v>19</v>
      </c>
      <c r="I163" s="239"/>
      <c r="J163" s="235"/>
      <c r="K163" s="235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220</v>
      </c>
      <c r="AU163" s="244" t="s">
        <v>81</v>
      </c>
      <c r="AV163" s="13" t="s">
        <v>79</v>
      </c>
      <c r="AW163" s="13" t="s">
        <v>32</v>
      </c>
      <c r="AX163" s="13" t="s">
        <v>71</v>
      </c>
      <c r="AY163" s="244" t="s">
        <v>209</v>
      </c>
    </row>
    <row r="164" s="14" customFormat="1">
      <c r="A164" s="14"/>
      <c r="B164" s="245"/>
      <c r="C164" s="246"/>
      <c r="D164" s="236" t="s">
        <v>220</v>
      </c>
      <c r="E164" s="247" t="s">
        <v>19</v>
      </c>
      <c r="F164" s="248" t="s">
        <v>81</v>
      </c>
      <c r="G164" s="246"/>
      <c r="H164" s="249">
        <v>2</v>
      </c>
      <c r="I164" s="250"/>
      <c r="J164" s="246"/>
      <c r="K164" s="246"/>
      <c r="L164" s="251"/>
      <c r="M164" s="252"/>
      <c r="N164" s="253"/>
      <c r="O164" s="253"/>
      <c r="P164" s="253"/>
      <c r="Q164" s="253"/>
      <c r="R164" s="253"/>
      <c r="S164" s="253"/>
      <c r="T164" s="25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5" t="s">
        <v>220</v>
      </c>
      <c r="AU164" s="255" t="s">
        <v>81</v>
      </c>
      <c r="AV164" s="14" t="s">
        <v>81</v>
      </c>
      <c r="AW164" s="14" t="s">
        <v>32</v>
      </c>
      <c r="AX164" s="14" t="s">
        <v>79</v>
      </c>
      <c r="AY164" s="255" t="s">
        <v>209</v>
      </c>
    </row>
    <row r="165" s="2" customFormat="1" ht="16.5" customHeight="1">
      <c r="A165" s="41"/>
      <c r="B165" s="42"/>
      <c r="C165" s="216" t="s">
        <v>344</v>
      </c>
      <c r="D165" s="216" t="s">
        <v>211</v>
      </c>
      <c r="E165" s="217" t="s">
        <v>5991</v>
      </c>
      <c r="F165" s="218" t="s">
        <v>5992</v>
      </c>
      <c r="G165" s="219" t="s">
        <v>214</v>
      </c>
      <c r="H165" s="220">
        <v>1</v>
      </c>
      <c r="I165" s="221"/>
      <c r="J165" s="222">
        <f>ROUND(I165*H165,2)</f>
        <v>0</v>
      </c>
      <c r="K165" s="218" t="s">
        <v>215</v>
      </c>
      <c r="L165" s="47"/>
      <c r="M165" s="223" t="s">
        <v>19</v>
      </c>
      <c r="N165" s="224" t="s">
        <v>42</v>
      </c>
      <c r="O165" s="87"/>
      <c r="P165" s="225">
        <f>O165*H165</f>
        <v>0</v>
      </c>
      <c r="Q165" s="225">
        <v>0.00087000000000000001</v>
      </c>
      <c r="R165" s="225">
        <f>Q165*H165</f>
        <v>0.00087000000000000001</v>
      </c>
      <c r="S165" s="225">
        <v>0</v>
      </c>
      <c r="T165" s="226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7" t="s">
        <v>216</v>
      </c>
      <c r="AT165" s="227" t="s">
        <v>211</v>
      </c>
      <c r="AU165" s="227" t="s">
        <v>81</v>
      </c>
      <c r="AY165" s="20" t="s">
        <v>209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20" t="s">
        <v>79</v>
      </c>
      <c r="BK165" s="228">
        <f>ROUND(I165*H165,2)</f>
        <v>0</v>
      </c>
      <c r="BL165" s="20" t="s">
        <v>216</v>
      </c>
      <c r="BM165" s="227" t="s">
        <v>5993</v>
      </c>
    </row>
    <row r="166" s="2" customFormat="1">
      <c r="A166" s="41"/>
      <c r="B166" s="42"/>
      <c r="C166" s="43"/>
      <c r="D166" s="229" t="s">
        <v>218</v>
      </c>
      <c r="E166" s="43"/>
      <c r="F166" s="230" t="s">
        <v>5994</v>
      </c>
      <c r="G166" s="43"/>
      <c r="H166" s="43"/>
      <c r="I166" s="231"/>
      <c r="J166" s="43"/>
      <c r="K166" s="43"/>
      <c r="L166" s="47"/>
      <c r="M166" s="232"/>
      <c r="N166" s="233"/>
      <c r="O166" s="87"/>
      <c r="P166" s="87"/>
      <c r="Q166" s="87"/>
      <c r="R166" s="87"/>
      <c r="S166" s="87"/>
      <c r="T166" s="88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T166" s="20" t="s">
        <v>218</v>
      </c>
      <c r="AU166" s="20" t="s">
        <v>81</v>
      </c>
    </row>
    <row r="167" s="2" customFormat="1" ht="16.5" customHeight="1">
      <c r="A167" s="41"/>
      <c r="B167" s="42"/>
      <c r="C167" s="278" t="s">
        <v>354</v>
      </c>
      <c r="D167" s="278" t="s">
        <v>681</v>
      </c>
      <c r="E167" s="279" t="s">
        <v>5995</v>
      </c>
      <c r="F167" s="280" t="s">
        <v>5996</v>
      </c>
      <c r="G167" s="281" t="s">
        <v>214</v>
      </c>
      <c r="H167" s="282">
        <v>1</v>
      </c>
      <c r="I167" s="283"/>
      <c r="J167" s="284">
        <f>ROUND(I167*H167,2)</f>
        <v>0</v>
      </c>
      <c r="K167" s="280" t="s">
        <v>215</v>
      </c>
      <c r="L167" s="285"/>
      <c r="M167" s="286" t="s">
        <v>19</v>
      </c>
      <c r="N167" s="287" t="s">
        <v>42</v>
      </c>
      <c r="O167" s="87"/>
      <c r="P167" s="225">
        <f>O167*H167</f>
        <v>0</v>
      </c>
      <c r="Q167" s="225">
        <v>0.0045999999999999999</v>
      </c>
      <c r="R167" s="225">
        <f>Q167*H167</f>
        <v>0.0045999999999999999</v>
      </c>
      <c r="S167" s="225">
        <v>0</v>
      </c>
      <c r="T167" s="226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27" t="s">
        <v>250</v>
      </c>
      <c r="AT167" s="227" t="s">
        <v>681</v>
      </c>
      <c r="AU167" s="227" t="s">
        <v>81</v>
      </c>
      <c r="AY167" s="20" t="s">
        <v>209</v>
      </c>
      <c r="BE167" s="228">
        <f>IF(N167="základní",J167,0)</f>
        <v>0</v>
      </c>
      <c r="BF167" s="228">
        <f>IF(N167="snížená",J167,0)</f>
        <v>0</v>
      </c>
      <c r="BG167" s="228">
        <f>IF(N167="zákl. přenesená",J167,0)</f>
        <v>0</v>
      </c>
      <c r="BH167" s="228">
        <f>IF(N167="sníž. přenesená",J167,0)</f>
        <v>0</v>
      </c>
      <c r="BI167" s="228">
        <f>IF(N167="nulová",J167,0)</f>
        <v>0</v>
      </c>
      <c r="BJ167" s="20" t="s">
        <v>79</v>
      </c>
      <c r="BK167" s="228">
        <f>ROUND(I167*H167,2)</f>
        <v>0</v>
      </c>
      <c r="BL167" s="20" t="s">
        <v>216</v>
      </c>
      <c r="BM167" s="227" t="s">
        <v>5997</v>
      </c>
    </row>
    <row r="168" s="13" customFormat="1">
      <c r="A168" s="13"/>
      <c r="B168" s="234"/>
      <c r="C168" s="235"/>
      <c r="D168" s="236" t="s">
        <v>220</v>
      </c>
      <c r="E168" s="237" t="s">
        <v>19</v>
      </c>
      <c r="F168" s="238" t="s">
        <v>5658</v>
      </c>
      <c r="G168" s="235"/>
      <c r="H168" s="237" t="s">
        <v>19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220</v>
      </c>
      <c r="AU168" s="244" t="s">
        <v>81</v>
      </c>
      <c r="AV168" s="13" t="s">
        <v>79</v>
      </c>
      <c r="AW168" s="13" t="s">
        <v>32</v>
      </c>
      <c r="AX168" s="13" t="s">
        <v>71</v>
      </c>
      <c r="AY168" s="244" t="s">
        <v>209</v>
      </c>
    </row>
    <row r="169" s="13" customFormat="1">
      <c r="A169" s="13"/>
      <c r="B169" s="234"/>
      <c r="C169" s="235"/>
      <c r="D169" s="236" t="s">
        <v>220</v>
      </c>
      <c r="E169" s="237" t="s">
        <v>19</v>
      </c>
      <c r="F169" s="238" t="s">
        <v>5138</v>
      </c>
      <c r="G169" s="235"/>
      <c r="H169" s="237" t="s">
        <v>19</v>
      </c>
      <c r="I169" s="239"/>
      <c r="J169" s="235"/>
      <c r="K169" s="235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220</v>
      </c>
      <c r="AU169" s="244" t="s">
        <v>81</v>
      </c>
      <c r="AV169" s="13" t="s">
        <v>79</v>
      </c>
      <c r="AW169" s="13" t="s">
        <v>32</v>
      </c>
      <c r="AX169" s="13" t="s">
        <v>71</v>
      </c>
      <c r="AY169" s="244" t="s">
        <v>209</v>
      </c>
    </row>
    <row r="170" s="14" customFormat="1">
      <c r="A170" s="14"/>
      <c r="B170" s="245"/>
      <c r="C170" s="246"/>
      <c r="D170" s="236" t="s">
        <v>220</v>
      </c>
      <c r="E170" s="247" t="s">
        <v>19</v>
      </c>
      <c r="F170" s="248" t="s">
        <v>79</v>
      </c>
      <c r="G170" s="246"/>
      <c r="H170" s="249">
        <v>1</v>
      </c>
      <c r="I170" s="250"/>
      <c r="J170" s="246"/>
      <c r="K170" s="246"/>
      <c r="L170" s="251"/>
      <c r="M170" s="252"/>
      <c r="N170" s="253"/>
      <c r="O170" s="253"/>
      <c r="P170" s="253"/>
      <c r="Q170" s="253"/>
      <c r="R170" s="253"/>
      <c r="S170" s="253"/>
      <c r="T170" s="25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5" t="s">
        <v>220</v>
      </c>
      <c r="AU170" s="255" t="s">
        <v>81</v>
      </c>
      <c r="AV170" s="14" t="s">
        <v>81</v>
      </c>
      <c r="AW170" s="14" t="s">
        <v>32</v>
      </c>
      <c r="AX170" s="14" t="s">
        <v>79</v>
      </c>
      <c r="AY170" s="255" t="s">
        <v>209</v>
      </c>
    </row>
    <row r="171" s="2" customFormat="1" ht="24.15" customHeight="1">
      <c r="A171" s="41"/>
      <c r="B171" s="42"/>
      <c r="C171" s="216" t="s">
        <v>359</v>
      </c>
      <c r="D171" s="216" t="s">
        <v>211</v>
      </c>
      <c r="E171" s="217" t="s">
        <v>3039</v>
      </c>
      <c r="F171" s="218" t="s">
        <v>3040</v>
      </c>
      <c r="G171" s="219" t="s">
        <v>214</v>
      </c>
      <c r="H171" s="220">
        <v>1</v>
      </c>
      <c r="I171" s="221"/>
      <c r="J171" s="222">
        <f>ROUND(I171*H171,2)</f>
        <v>0</v>
      </c>
      <c r="K171" s="218" t="s">
        <v>215</v>
      </c>
      <c r="L171" s="47"/>
      <c r="M171" s="223" t="s">
        <v>19</v>
      </c>
      <c r="N171" s="224" t="s">
        <v>42</v>
      </c>
      <c r="O171" s="87"/>
      <c r="P171" s="225">
        <f>O171*H171</f>
        <v>0</v>
      </c>
      <c r="Q171" s="225">
        <v>0</v>
      </c>
      <c r="R171" s="225">
        <f>Q171*H171</f>
        <v>0</v>
      </c>
      <c r="S171" s="225">
        <v>0</v>
      </c>
      <c r="T171" s="226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7" t="s">
        <v>216</v>
      </c>
      <c r="AT171" s="227" t="s">
        <v>211</v>
      </c>
      <c r="AU171" s="227" t="s">
        <v>81</v>
      </c>
      <c r="AY171" s="20" t="s">
        <v>209</v>
      </c>
      <c r="BE171" s="228">
        <f>IF(N171="základní",J171,0)</f>
        <v>0</v>
      </c>
      <c r="BF171" s="228">
        <f>IF(N171="snížená",J171,0)</f>
        <v>0</v>
      </c>
      <c r="BG171" s="228">
        <f>IF(N171="zákl. přenesená",J171,0)</f>
        <v>0</v>
      </c>
      <c r="BH171" s="228">
        <f>IF(N171="sníž. přenesená",J171,0)</f>
        <v>0</v>
      </c>
      <c r="BI171" s="228">
        <f>IF(N171="nulová",J171,0)</f>
        <v>0</v>
      </c>
      <c r="BJ171" s="20" t="s">
        <v>79</v>
      </c>
      <c r="BK171" s="228">
        <f>ROUND(I171*H171,2)</f>
        <v>0</v>
      </c>
      <c r="BL171" s="20" t="s">
        <v>216</v>
      </c>
      <c r="BM171" s="227" t="s">
        <v>5998</v>
      </c>
    </row>
    <row r="172" s="2" customFormat="1">
      <c r="A172" s="41"/>
      <c r="B172" s="42"/>
      <c r="C172" s="43"/>
      <c r="D172" s="229" t="s">
        <v>218</v>
      </c>
      <c r="E172" s="43"/>
      <c r="F172" s="230" t="s">
        <v>3042</v>
      </c>
      <c r="G172" s="43"/>
      <c r="H172" s="43"/>
      <c r="I172" s="231"/>
      <c r="J172" s="43"/>
      <c r="K172" s="43"/>
      <c r="L172" s="47"/>
      <c r="M172" s="232"/>
      <c r="N172" s="233"/>
      <c r="O172" s="87"/>
      <c r="P172" s="87"/>
      <c r="Q172" s="87"/>
      <c r="R172" s="87"/>
      <c r="S172" s="87"/>
      <c r="T172" s="88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0" t="s">
        <v>218</v>
      </c>
      <c r="AU172" s="20" t="s">
        <v>81</v>
      </c>
    </row>
    <row r="173" s="2" customFormat="1" ht="16.5" customHeight="1">
      <c r="A173" s="41"/>
      <c r="B173" s="42"/>
      <c r="C173" s="278" t="s">
        <v>372</v>
      </c>
      <c r="D173" s="278" t="s">
        <v>681</v>
      </c>
      <c r="E173" s="279" t="s">
        <v>5999</v>
      </c>
      <c r="F173" s="280" t="s">
        <v>6000</v>
      </c>
      <c r="G173" s="281" t="s">
        <v>214</v>
      </c>
      <c r="H173" s="282">
        <v>1</v>
      </c>
      <c r="I173" s="283"/>
      <c r="J173" s="284">
        <f>ROUND(I173*H173,2)</f>
        <v>0</v>
      </c>
      <c r="K173" s="280" t="s">
        <v>215</v>
      </c>
      <c r="L173" s="285"/>
      <c r="M173" s="286" t="s">
        <v>19</v>
      </c>
      <c r="N173" s="287" t="s">
        <v>42</v>
      </c>
      <c r="O173" s="87"/>
      <c r="P173" s="225">
        <f>O173*H173</f>
        <v>0</v>
      </c>
      <c r="Q173" s="225">
        <v>0.0023999999999999998</v>
      </c>
      <c r="R173" s="225">
        <f>Q173*H173</f>
        <v>0.0023999999999999998</v>
      </c>
      <c r="S173" s="225">
        <v>0</v>
      </c>
      <c r="T173" s="226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7" t="s">
        <v>250</v>
      </c>
      <c r="AT173" s="227" t="s">
        <v>681</v>
      </c>
      <c r="AU173" s="227" t="s">
        <v>81</v>
      </c>
      <c r="AY173" s="20" t="s">
        <v>209</v>
      </c>
      <c r="BE173" s="228">
        <f>IF(N173="základní",J173,0)</f>
        <v>0</v>
      </c>
      <c r="BF173" s="228">
        <f>IF(N173="snížená",J173,0)</f>
        <v>0</v>
      </c>
      <c r="BG173" s="228">
        <f>IF(N173="zákl. přenesená",J173,0)</f>
        <v>0</v>
      </c>
      <c r="BH173" s="228">
        <f>IF(N173="sníž. přenesená",J173,0)</f>
        <v>0</v>
      </c>
      <c r="BI173" s="228">
        <f>IF(N173="nulová",J173,0)</f>
        <v>0</v>
      </c>
      <c r="BJ173" s="20" t="s">
        <v>79</v>
      </c>
      <c r="BK173" s="228">
        <f>ROUND(I173*H173,2)</f>
        <v>0</v>
      </c>
      <c r="BL173" s="20" t="s">
        <v>216</v>
      </c>
      <c r="BM173" s="227" t="s">
        <v>6001</v>
      </c>
    </row>
    <row r="174" s="13" customFormat="1">
      <c r="A174" s="13"/>
      <c r="B174" s="234"/>
      <c r="C174" s="235"/>
      <c r="D174" s="236" t="s">
        <v>220</v>
      </c>
      <c r="E174" s="237" t="s">
        <v>19</v>
      </c>
      <c r="F174" s="238" t="s">
        <v>5658</v>
      </c>
      <c r="G174" s="235"/>
      <c r="H174" s="237" t="s">
        <v>19</v>
      </c>
      <c r="I174" s="239"/>
      <c r="J174" s="235"/>
      <c r="K174" s="235"/>
      <c r="L174" s="240"/>
      <c r="M174" s="241"/>
      <c r="N174" s="242"/>
      <c r="O174" s="242"/>
      <c r="P174" s="242"/>
      <c r="Q174" s="242"/>
      <c r="R174" s="242"/>
      <c r="S174" s="242"/>
      <c r="T174" s="24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4" t="s">
        <v>220</v>
      </c>
      <c r="AU174" s="244" t="s">
        <v>81</v>
      </c>
      <c r="AV174" s="13" t="s">
        <v>79</v>
      </c>
      <c r="AW174" s="13" t="s">
        <v>32</v>
      </c>
      <c r="AX174" s="13" t="s">
        <v>71</v>
      </c>
      <c r="AY174" s="244" t="s">
        <v>209</v>
      </c>
    </row>
    <row r="175" s="13" customFormat="1">
      <c r="A175" s="13"/>
      <c r="B175" s="234"/>
      <c r="C175" s="235"/>
      <c r="D175" s="236" t="s">
        <v>220</v>
      </c>
      <c r="E175" s="237" t="s">
        <v>19</v>
      </c>
      <c r="F175" s="238" t="s">
        <v>5138</v>
      </c>
      <c r="G175" s="235"/>
      <c r="H175" s="237" t="s">
        <v>19</v>
      </c>
      <c r="I175" s="239"/>
      <c r="J175" s="235"/>
      <c r="K175" s="235"/>
      <c r="L175" s="240"/>
      <c r="M175" s="241"/>
      <c r="N175" s="242"/>
      <c r="O175" s="242"/>
      <c r="P175" s="242"/>
      <c r="Q175" s="242"/>
      <c r="R175" s="242"/>
      <c r="S175" s="242"/>
      <c r="T175" s="24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4" t="s">
        <v>220</v>
      </c>
      <c r="AU175" s="244" t="s">
        <v>81</v>
      </c>
      <c r="AV175" s="13" t="s">
        <v>79</v>
      </c>
      <c r="AW175" s="13" t="s">
        <v>32</v>
      </c>
      <c r="AX175" s="13" t="s">
        <v>71</v>
      </c>
      <c r="AY175" s="244" t="s">
        <v>209</v>
      </c>
    </row>
    <row r="176" s="14" customFormat="1">
      <c r="A176" s="14"/>
      <c r="B176" s="245"/>
      <c r="C176" s="246"/>
      <c r="D176" s="236" t="s">
        <v>220</v>
      </c>
      <c r="E176" s="247" t="s">
        <v>19</v>
      </c>
      <c r="F176" s="248" t="s">
        <v>79</v>
      </c>
      <c r="G176" s="246"/>
      <c r="H176" s="249">
        <v>1</v>
      </c>
      <c r="I176" s="250"/>
      <c r="J176" s="246"/>
      <c r="K176" s="246"/>
      <c r="L176" s="251"/>
      <c r="M176" s="252"/>
      <c r="N176" s="253"/>
      <c r="O176" s="253"/>
      <c r="P176" s="253"/>
      <c r="Q176" s="253"/>
      <c r="R176" s="253"/>
      <c r="S176" s="253"/>
      <c r="T176" s="25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5" t="s">
        <v>220</v>
      </c>
      <c r="AU176" s="255" t="s">
        <v>81</v>
      </c>
      <c r="AV176" s="14" t="s">
        <v>81</v>
      </c>
      <c r="AW176" s="14" t="s">
        <v>32</v>
      </c>
      <c r="AX176" s="14" t="s">
        <v>79</v>
      </c>
      <c r="AY176" s="255" t="s">
        <v>209</v>
      </c>
    </row>
    <row r="177" s="2" customFormat="1" ht="16.5" customHeight="1">
      <c r="A177" s="41"/>
      <c r="B177" s="42"/>
      <c r="C177" s="216" t="s">
        <v>378</v>
      </c>
      <c r="D177" s="216" t="s">
        <v>211</v>
      </c>
      <c r="E177" s="217" t="s">
        <v>6002</v>
      </c>
      <c r="F177" s="218" t="s">
        <v>6003</v>
      </c>
      <c r="G177" s="219" t="s">
        <v>214</v>
      </c>
      <c r="H177" s="220">
        <v>1</v>
      </c>
      <c r="I177" s="221"/>
      <c r="J177" s="222">
        <f>ROUND(I177*H177,2)</f>
        <v>0</v>
      </c>
      <c r="K177" s="218" t="s">
        <v>19</v>
      </c>
      <c r="L177" s="47"/>
      <c r="M177" s="223" t="s">
        <v>19</v>
      </c>
      <c r="N177" s="224" t="s">
        <v>42</v>
      </c>
      <c r="O177" s="87"/>
      <c r="P177" s="225">
        <f>O177*H177</f>
        <v>0</v>
      </c>
      <c r="Q177" s="225">
        <v>0</v>
      </c>
      <c r="R177" s="225">
        <f>Q177*H177</f>
        <v>0</v>
      </c>
      <c r="S177" s="225">
        <v>0</v>
      </c>
      <c r="T177" s="226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27" t="s">
        <v>216</v>
      </c>
      <c r="AT177" s="227" t="s">
        <v>211</v>
      </c>
      <c r="AU177" s="227" t="s">
        <v>81</v>
      </c>
      <c r="AY177" s="20" t="s">
        <v>209</v>
      </c>
      <c r="BE177" s="228">
        <f>IF(N177="základní",J177,0)</f>
        <v>0</v>
      </c>
      <c r="BF177" s="228">
        <f>IF(N177="snížená",J177,0)</f>
        <v>0</v>
      </c>
      <c r="BG177" s="228">
        <f>IF(N177="zákl. přenesená",J177,0)</f>
        <v>0</v>
      </c>
      <c r="BH177" s="228">
        <f>IF(N177="sníž. přenesená",J177,0)</f>
        <v>0</v>
      </c>
      <c r="BI177" s="228">
        <f>IF(N177="nulová",J177,0)</f>
        <v>0</v>
      </c>
      <c r="BJ177" s="20" t="s">
        <v>79</v>
      </c>
      <c r="BK177" s="228">
        <f>ROUND(I177*H177,2)</f>
        <v>0</v>
      </c>
      <c r="BL177" s="20" t="s">
        <v>216</v>
      </c>
      <c r="BM177" s="227" t="s">
        <v>6004</v>
      </c>
    </row>
    <row r="178" s="13" customFormat="1">
      <c r="A178" s="13"/>
      <c r="B178" s="234"/>
      <c r="C178" s="235"/>
      <c r="D178" s="236" t="s">
        <v>220</v>
      </c>
      <c r="E178" s="237" t="s">
        <v>19</v>
      </c>
      <c r="F178" s="238" t="s">
        <v>5658</v>
      </c>
      <c r="G178" s="235"/>
      <c r="H178" s="237" t="s">
        <v>19</v>
      </c>
      <c r="I178" s="239"/>
      <c r="J178" s="235"/>
      <c r="K178" s="235"/>
      <c r="L178" s="240"/>
      <c r="M178" s="241"/>
      <c r="N178" s="242"/>
      <c r="O178" s="242"/>
      <c r="P178" s="242"/>
      <c r="Q178" s="242"/>
      <c r="R178" s="242"/>
      <c r="S178" s="242"/>
      <c r="T178" s="24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4" t="s">
        <v>220</v>
      </c>
      <c r="AU178" s="244" t="s">
        <v>81</v>
      </c>
      <c r="AV178" s="13" t="s">
        <v>79</v>
      </c>
      <c r="AW178" s="13" t="s">
        <v>32</v>
      </c>
      <c r="AX178" s="13" t="s">
        <v>71</v>
      </c>
      <c r="AY178" s="244" t="s">
        <v>209</v>
      </c>
    </row>
    <row r="179" s="13" customFormat="1">
      <c r="A179" s="13"/>
      <c r="B179" s="234"/>
      <c r="C179" s="235"/>
      <c r="D179" s="236" t="s">
        <v>220</v>
      </c>
      <c r="E179" s="237" t="s">
        <v>19</v>
      </c>
      <c r="F179" s="238" t="s">
        <v>5138</v>
      </c>
      <c r="G179" s="235"/>
      <c r="H179" s="237" t="s">
        <v>19</v>
      </c>
      <c r="I179" s="239"/>
      <c r="J179" s="235"/>
      <c r="K179" s="235"/>
      <c r="L179" s="240"/>
      <c r="M179" s="241"/>
      <c r="N179" s="242"/>
      <c r="O179" s="242"/>
      <c r="P179" s="242"/>
      <c r="Q179" s="242"/>
      <c r="R179" s="242"/>
      <c r="S179" s="242"/>
      <c r="T179" s="24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4" t="s">
        <v>220</v>
      </c>
      <c r="AU179" s="244" t="s">
        <v>81</v>
      </c>
      <c r="AV179" s="13" t="s">
        <v>79</v>
      </c>
      <c r="AW179" s="13" t="s">
        <v>32</v>
      </c>
      <c r="AX179" s="13" t="s">
        <v>71</v>
      </c>
      <c r="AY179" s="244" t="s">
        <v>209</v>
      </c>
    </row>
    <row r="180" s="14" customFormat="1">
      <c r="A180" s="14"/>
      <c r="B180" s="245"/>
      <c r="C180" s="246"/>
      <c r="D180" s="236" t="s">
        <v>220</v>
      </c>
      <c r="E180" s="247" t="s">
        <v>19</v>
      </c>
      <c r="F180" s="248" t="s">
        <v>79</v>
      </c>
      <c r="G180" s="246"/>
      <c r="H180" s="249">
        <v>1</v>
      </c>
      <c r="I180" s="250"/>
      <c r="J180" s="246"/>
      <c r="K180" s="246"/>
      <c r="L180" s="251"/>
      <c r="M180" s="252"/>
      <c r="N180" s="253"/>
      <c r="O180" s="253"/>
      <c r="P180" s="253"/>
      <c r="Q180" s="253"/>
      <c r="R180" s="253"/>
      <c r="S180" s="253"/>
      <c r="T180" s="25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5" t="s">
        <v>220</v>
      </c>
      <c r="AU180" s="255" t="s">
        <v>81</v>
      </c>
      <c r="AV180" s="14" t="s">
        <v>81</v>
      </c>
      <c r="AW180" s="14" t="s">
        <v>32</v>
      </c>
      <c r="AX180" s="14" t="s">
        <v>79</v>
      </c>
      <c r="AY180" s="255" t="s">
        <v>209</v>
      </c>
    </row>
    <row r="181" s="12" customFormat="1" ht="22.8" customHeight="1">
      <c r="A181" s="12"/>
      <c r="B181" s="200"/>
      <c r="C181" s="201"/>
      <c r="D181" s="202" t="s">
        <v>70</v>
      </c>
      <c r="E181" s="214" t="s">
        <v>1094</v>
      </c>
      <c r="F181" s="214" t="s">
        <v>1095</v>
      </c>
      <c r="G181" s="201"/>
      <c r="H181" s="201"/>
      <c r="I181" s="204"/>
      <c r="J181" s="215">
        <f>BK181</f>
        <v>0</v>
      </c>
      <c r="K181" s="201"/>
      <c r="L181" s="206"/>
      <c r="M181" s="207"/>
      <c r="N181" s="208"/>
      <c r="O181" s="208"/>
      <c r="P181" s="209">
        <f>SUM(P182:P185)</f>
        <v>0</v>
      </c>
      <c r="Q181" s="208"/>
      <c r="R181" s="209">
        <f>SUM(R182:R185)</f>
        <v>0</v>
      </c>
      <c r="S181" s="208"/>
      <c r="T181" s="210">
        <f>SUM(T182:T185)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11" t="s">
        <v>79</v>
      </c>
      <c r="AT181" s="212" t="s">
        <v>70</v>
      </c>
      <c r="AU181" s="212" t="s">
        <v>79</v>
      </c>
      <c r="AY181" s="211" t="s">
        <v>209</v>
      </c>
      <c r="BK181" s="213">
        <f>SUM(BK182:BK185)</f>
        <v>0</v>
      </c>
    </row>
    <row r="182" s="2" customFormat="1" ht="24.15" customHeight="1">
      <c r="A182" s="41"/>
      <c r="B182" s="42"/>
      <c r="C182" s="216" t="s">
        <v>384</v>
      </c>
      <c r="D182" s="216" t="s">
        <v>211</v>
      </c>
      <c r="E182" s="217" t="s">
        <v>6005</v>
      </c>
      <c r="F182" s="218" t="s">
        <v>6006</v>
      </c>
      <c r="G182" s="219" t="s">
        <v>659</v>
      </c>
      <c r="H182" s="220">
        <v>0.35899999999999999</v>
      </c>
      <c r="I182" s="221"/>
      <c r="J182" s="222">
        <f>ROUND(I182*H182,2)</f>
        <v>0</v>
      </c>
      <c r="K182" s="218" t="s">
        <v>215</v>
      </c>
      <c r="L182" s="47"/>
      <c r="M182" s="223" t="s">
        <v>19</v>
      </c>
      <c r="N182" s="224" t="s">
        <v>42</v>
      </c>
      <c r="O182" s="87"/>
      <c r="P182" s="225">
        <f>O182*H182</f>
        <v>0</v>
      </c>
      <c r="Q182" s="225">
        <v>0</v>
      </c>
      <c r="R182" s="225">
        <f>Q182*H182</f>
        <v>0</v>
      </c>
      <c r="S182" s="225">
        <v>0</v>
      </c>
      <c r="T182" s="226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227" t="s">
        <v>216</v>
      </c>
      <c r="AT182" s="227" t="s">
        <v>211</v>
      </c>
      <c r="AU182" s="227" t="s">
        <v>81</v>
      </c>
      <c r="AY182" s="20" t="s">
        <v>209</v>
      </c>
      <c r="BE182" s="228">
        <f>IF(N182="základní",J182,0)</f>
        <v>0</v>
      </c>
      <c r="BF182" s="228">
        <f>IF(N182="snížená",J182,0)</f>
        <v>0</v>
      </c>
      <c r="BG182" s="228">
        <f>IF(N182="zákl. přenesená",J182,0)</f>
        <v>0</v>
      </c>
      <c r="BH182" s="228">
        <f>IF(N182="sníž. přenesená",J182,0)</f>
        <v>0</v>
      </c>
      <c r="BI182" s="228">
        <f>IF(N182="nulová",J182,0)</f>
        <v>0</v>
      </c>
      <c r="BJ182" s="20" t="s">
        <v>79</v>
      </c>
      <c r="BK182" s="228">
        <f>ROUND(I182*H182,2)</f>
        <v>0</v>
      </c>
      <c r="BL182" s="20" t="s">
        <v>216</v>
      </c>
      <c r="BM182" s="227" t="s">
        <v>6007</v>
      </c>
    </row>
    <row r="183" s="2" customFormat="1">
      <c r="A183" s="41"/>
      <c r="B183" s="42"/>
      <c r="C183" s="43"/>
      <c r="D183" s="229" t="s">
        <v>218</v>
      </c>
      <c r="E183" s="43"/>
      <c r="F183" s="230" t="s">
        <v>6008</v>
      </c>
      <c r="G183" s="43"/>
      <c r="H183" s="43"/>
      <c r="I183" s="231"/>
      <c r="J183" s="43"/>
      <c r="K183" s="43"/>
      <c r="L183" s="47"/>
      <c r="M183" s="232"/>
      <c r="N183" s="233"/>
      <c r="O183" s="87"/>
      <c r="P183" s="87"/>
      <c r="Q183" s="87"/>
      <c r="R183" s="87"/>
      <c r="S183" s="87"/>
      <c r="T183" s="88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T183" s="20" t="s">
        <v>218</v>
      </c>
      <c r="AU183" s="20" t="s">
        <v>81</v>
      </c>
    </row>
    <row r="184" s="2" customFormat="1" ht="24.15" customHeight="1">
      <c r="A184" s="41"/>
      <c r="B184" s="42"/>
      <c r="C184" s="216" t="s">
        <v>390</v>
      </c>
      <c r="D184" s="216" t="s">
        <v>211</v>
      </c>
      <c r="E184" s="217" t="s">
        <v>6009</v>
      </c>
      <c r="F184" s="218" t="s">
        <v>6010</v>
      </c>
      <c r="G184" s="219" t="s">
        <v>659</v>
      </c>
      <c r="H184" s="220">
        <v>0.35899999999999999</v>
      </c>
      <c r="I184" s="221"/>
      <c r="J184" s="222">
        <f>ROUND(I184*H184,2)</f>
        <v>0</v>
      </c>
      <c r="K184" s="218" t="s">
        <v>215</v>
      </c>
      <c r="L184" s="47"/>
      <c r="M184" s="223" t="s">
        <v>19</v>
      </c>
      <c r="N184" s="224" t="s">
        <v>42</v>
      </c>
      <c r="O184" s="87"/>
      <c r="P184" s="225">
        <f>O184*H184</f>
        <v>0</v>
      </c>
      <c r="Q184" s="225">
        <v>0</v>
      </c>
      <c r="R184" s="225">
        <f>Q184*H184</f>
        <v>0</v>
      </c>
      <c r="S184" s="225">
        <v>0</v>
      </c>
      <c r="T184" s="226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27" t="s">
        <v>216</v>
      </c>
      <c r="AT184" s="227" t="s">
        <v>211</v>
      </c>
      <c r="AU184" s="227" t="s">
        <v>81</v>
      </c>
      <c r="AY184" s="20" t="s">
        <v>209</v>
      </c>
      <c r="BE184" s="228">
        <f>IF(N184="základní",J184,0)</f>
        <v>0</v>
      </c>
      <c r="BF184" s="228">
        <f>IF(N184="snížená",J184,0)</f>
        <v>0</v>
      </c>
      <c r="BG184" s="228">
        <f>IF(N184="zákl. přenesená",J184,0)</f>
        <v>0</v>
      </c>
      <c r="BH184" s="228">
        <f>IF(N184="sníž. přenesená",J184,0)</f>
        <v>0</v>
      </c>
      <c r="BI184" s="228">
        <f>IF(N184="nulová",J184,0)</f>
        <v>0</v>
      </c>
      <c r="BJ184" s="20" t="s">
        <v>79</v>
      </c>
      <c r="BK184" s="228">
        <f>ROUND(I184*H184,2)</f>
        <v>0</v>
      </c>
      <c r="BL184" s="20" t="s">
        <v>216</v>
      </c>
      <c r="BM184" s="227" t="s">
        <v>6011</v>
      </c>
    </row>
    <row r="185" s="2" customFormat="1">
      <c r="A185" s="41"/>
      <c r="B185" s="42"/>
      <c r="C185" s="43"/>
      <c r="D185" s="229" t="s">
        <v>218</v>
      </c>
      <c r="E185" s="43"/>
      <c r="F185" s="230" t="s">
        <v>6012</v>
      </c>
      <c r="G185" s="43"/>
      <c r="H185" s="43"/>
      <c r="I185" s="231"/>
      <c r="J185" s="43"/>
      <c r="K185" s="43"/>
      <c r="L185" s="47"/>
      <c r="M185" s="232"/>
      <c r="N185" s="233"/>
      <c r="O185" s="87"/>
      <c r="P185" s="87"/>
      <c r="Q185" s="87"/>
      <c r="R185" s="87"/>
      <c r="S185" s="87"/>
      <c r="T185" s="88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0" t="s">
        <v>218</v>
      </c>
      <c r="AU185" s="20" t="s">
        <v>81</v>
      </c>
    </row>
    <row r="186" s="12" customFormat="1" ht="25.92" customHeight="1">
      <c r="A186" s="12"/>
      <c r="B186" s="200"/>
      <c r="C186" s="201"/>
      <c r="D186" s="202" t="s">
        <v>70</v>
      </c>
      <c r="E186" s="203" t="s">
        <v>4018</v>
      </c>
      <c r="F186" s="203" t="s">
        <v>4019</v>
      </c>
      <c r="G186" s="201"/>
      <c r="H186" s="201"/>
      <c r="I186" s="204"/>
      <c r="J186" s="205">
        <f>BK186</f>
        <v>0</v>
      </c>
      <c r="K186" s="201"/>
      <c r="L186" s="206"/>
      <c r="M186" s="207"/>
      <c r="N186" s="208"/>
      <c r="O186" s="208"/>
      <c r="P186" s="209">
        <f>P187+P203</f>
        <v>0</v>
      </c>
      <c r="Q186" s="208"/>
      <c r="R186" s="209">
        <f>R187+R203</f>
        <v>0.00034000000000000002</v>
      </c>
      <c r="S186" s="208"/>
      <c r="T186" s="210">
        <f>T187+T203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11" t="s">
        <v>81</v>
      </c>
      <c r="AT186" s="212" t="s">
        <v>70</v>
      </c>
      <c r="AU186" s="212" t="s">
        <v>71</v>
      </c>
      <c r="AY186" s="211" t="s">
        <v>209</v>
      </c>
      <c r="BK186" s="213">
        <f>BK187+BK203</f>
        <v>0</v>
      </c>
    </row>
    <row r="187" s="12" customFormat="1" ht="22.8" customHeight="1">
      <c r="A187" s="12"/>
      <c r="B187" s="200"/>
      <c r="C187" s="201"/>
      <c r="D187" s="202" t="s">
        <v>70</v>
      </c>
      <c r="E187" s="214" t="s">
        <v>6013</v>
      </c>
      <c r="F187" s="214" t="s">
        <v>6014</v>
      </c>
      <c r="G187" s="201"/>
      <c r="H187" s="201"/>
      <c r="I187" s="204"/>
      <c r="J187" s="215">
        <f>BK187</f>
        <v>0</v>
      </c>
      <c r="K187" s="201"/>
      <c r="L187" s="206"/>
      <c r="M187" s="207"/>
      <c r="N187" s="208"/>
      <c r="O187" s="208"/>
      <c r="P187" s="209">
        <f>SUM(P188:P202)</f>
        <v>0</v>
      </c>
      <c r="Q187" s="208"/>
      <c r="R187" s="209">
        <f>SUM(R188:R202)</f>
        <v>0.00034000000000000002</v>
      </c>
      <c r="S187" s="208"/>
      <c r="T187" s="210">
        <f>SUM(T188:T202)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11" t="s">
        <v>81</v>
      </c>
      <c r="AT187" s="212" t="s">
        <v>70</v>
      </c>
      <c r="AU187" s="212" t="s">
        <v>79</v>
      </c>
      <c r="AY187" s="211" t="s">
        <v>209</v>
      </c>
      <c r="BK187" s="213">
        <f>SUM(BK188:BK202)</f>
        <v>0</v>
      </c>
    </row>
    <row r="188" s="2" customFormat="1" ht="16.5" customHeight="1">
      <c r="A188" s="41"/>
      <c r="B188" s="42"/>
      <c r="C188" s="216" t="s">
        <v>399</v>
      </c>
      <c r="D188" s="216" t="s">
        <v>211</v>
      </c>
      <c r="E188" s="217" t="s">
        <v>6015</v>
      </c>
      <c r="F188" s="218" t="s">
        <v>6016</v>
      </c>
      <c r="G188" s="219" t="s">
        <v>214</v>
      </c>
      <c r="H188" s="220">
        <v>1</v>
      </c>
      <c r="I188" s="221"/>
      <c r="J188" s="222">
        <f>ROUND(I188*H188,2)</f>
        <v>0</v>
      </c>
      <c r="K188" s="218" t="s">
        <v>215</v>
      </c>
      <c r="L188" s="47"/>
      <c r="M188" s="223" t="s">
        <v>19</v>
      </c>
      <c r="N188" s="224" t="s">
        <v>42</v>
      </c>
      <c r="O188" s="87"/>
      <c r="P188" s="225">
        <f>O188*H188</f>
        <v>0</v>
      </c>
      <c r="Q188" s="225">
        <v>0.00021000000000000001</v>
      </c>
      <c r="R188" s="225">
        <f>Q188*H188</f>
        <v>0.00021000000000000001</v>
      </c>
      <c r="S188" s="225">
        <v>0</v>
      </c>
      <c r="T188" s="226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7" t="s">
        <v>304</v>
      </c>
      <c r="AT188" s="227" t="s">
        <v>211</v>
      </c>
      <c r="AU188" s="227" t="s">
        <v>81</v>
      </c>
      <c r="AY188" s="20" t="s">
        <v>209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20" t="s">
        <v>79</v>
      </c>
      <c r="BK188" s="228">
        <f>ROUND(I188*H188,2)</f>
        <v>0</v>
      </c>
      <c r="BL188" s="20" t="s">
        <v>304</v>
      </c>
      <c r="BM188" s="227" t="s">
        <v>6017</v>
      </c>
    </row>
    <row r="189" s="2" customFormat="1">
      <c r="A189" s="41"/>
      <c r="B189" s="42"/>
      <c r="C189" s="43"/>
      <c r="D189" s="229" t="s">
        <v>218</v>
      </c>
      <c r="E189" s="43"/>
      <c r="F189" s="230" t="s">
        <v>6018</v>
      </c>
      <c r="G189" s="43"/>
      <c r="H189" s="43"/>
      <c r="I189" s="231"/>
      <c r="J189" s="43"/>
      <c r="K189" s="43"/>
      <c r="L189" s="47"/>
      <c r="M189" s="232"/>
      <c r="N189" s="233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218</v>
      </c>
      <c r="AU189" s="20" t="s">
        <v>81</v>
      </c>
    </row>
    <row r="190" s="13" customFormat="1">
      <c r="A190" s="13"/>
      <c r="B190" s="234"/>
      <c r="C190" s="235"/>
      <c r="D190" s="236" t="s">
        <v>220</v>
      </c>
      <c r="E190" s="237" t="s">
        <v>19</v>
      </c>
      <c r="F190" s="238" t="s">
        <v>5658</v>
      </c>
      <c r="G190" s="235"/>
      <c r="H190" s="237" t="s">
        <v>19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220</v>
      </c>
      <c r="AU190" s="244" t="s">
        <v>81</v>
      </c>
      <c r="AV190" s="13" t="s">
        <v>79</v>
      </c>
      <c r="AW190" s="13" t="s">
        <v>32</v>
      </c>
      <c r="AX190" s="13" t="s">
        <v>71</v>
      </c>
      <c r="AY190" s="244" t="s">
        <v>209</v>
      </c>
    </row>
    <row r="191" s="13" customFormat="1">
      <c r="A191" s="13"/>
      <c r="B191" s="234"/>
      <c r="C191" s="235"/>
      <c r="D191" s="236" t="s">
        <v>220</v>
      </c>
      <c r="E191" s="237" t="s">
        <v>19</v>
      </c>
      <c r="F191" s="238" t="s">
        <v>5138</v>
      </c>
      <c r="G191" s="235"/>
      <c r="H191" s="237" t="s">
        <v>19</v>
      </c>
      <c r="I191" s="239"/>
      <c r="J191" s="235"/>
      <c r="K191" s="235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220</v>
      </c>
      <c r="AU191" s="244" t="s">
        <v>81</v>
      </c>
      <c r="AV191" s="13" t="s">
        <v>79</v>
      </c>
      <c r="AW191" s="13" t="s">
        <v>32</v>
      </c>
      <c r="AX191" s="13" t="s">
        <v>71</v>
      </c>
      <c r="AY191" s="244" t="s">
        <v>209</v>
      </c>
    </row>
    <row r="192" s="14" customFormat="1">
      <c r="A192" s="14"/>
      <c r="B192" s="245"/>
      <c r="C192" s="246"/>
      <c r="D192" s="236" t="s">
        <v>220</v>
      </c>
      <c r="E192" s="247" t="s">
        <v>19</v>
      </c>
      <c r="F192" s="248" t="s">
        <v>79</v>
      </c>
      <c r="G192" s="246"/>
      <c r="H192" s="249">
        <v>1</v>
      </c>
      <c r="I192" s="250"/>
      <c r="J192" s="246"/>
      <c r="K192" s="246"/>
      <c r="L192" s="251"/>
      <c r="M192" s="252"/>
      <c r="N192" s="253"/>
      <c r="O192" s="253"/>
      <c r="P192" s="253"/>
      <c r="Q192" s="253"/>
      <c r="R192" s="253"/>
      <c r="S192" s="253"/>
      <c r="T192" s="25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5" t="s">
        <v>220</v>
      </c>
      <c r="AU192" s="255" t="s">
        <v>81</v>
      </c>
      <c r="AV192" s="14" t="s">
        <v>81</v>
      </c>
      <c r="AW192" s="14" t="s">
        <v>32</v>
      </c>
      <c r="AX192" s="14" t="s">
        <v>79</v>
      </c>
      <c r="AY192" s="255" t="s">
        <v>209</v>
      </c>
    </row>
    <row r="193" s="2" customFormat="1" ht="16.5" customHeight="1">
      <c r="A193" s="41"/>
      <c r="B193" s="42"/>
      <c r="C193" s="216" t="s">
        <v>405</v>
      </c>
      <c r="D193" s="216" t="s">
        <v>211</v>
      </c>
      <c r="E193" s="217" t="s">
        <v>6019</v>
      </c>
      <c r="F193" s="218" t="s">
        <v>6020</v>
      </c>
      <c r="G193" s="219" t="s">
        <v>214</v>
      </c>
      <c r="H193" s="220">
        <v>2</v>
      </c>
      <c r="I193" s="221"/>
      <c r="J193" s="222">
        <f>ROUND(I193*H193,2)</f>
        <v>0</v>
      </c>
      <c r="K193" s="218" t="s">
        <v>215</v>
      </c>
      <c r="L193" s="47"/>
      <c r="M193" s="223" t="s">
        <v>19</v>
      </c>
      <c r="N193" s="224" t="s">
        <v>42</v>
      </c>
      <c r="O193" s="87"/>
      <c r="P193" s="225">
        <f>O193*H193</f>
        <v>0</v>
      </c>
      <c r="Q193" s="225">
        <v>2.0000000000000002E-05</v>
      </c>
      <c r="R193" s="225">
        <f>Q193*H193</f>
        <v>4.0000000000000003E-05</v>
      </c>
      <c r="S193" s="225">
        <v>0</v>
      </c>
      <c r="T193" s="226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27" t="s">
        <v>304</v>
      </c>
      <c r="AT193" s="227" t="s">
        <v>211</v>
      </c>
      <c r="AU193" s="227" t="s">
        <v>81</v>
      </c>
      <c r="AY193" s="20" t="s">
        <v>209</v>
      </c>
      <c r="BE193" s="228">
        <f>IF(N193="základní",J193,0)</f>
        <v>0</v>
      </c>
      <c r="BF193" s="228">
        <f>IF(N193="snížená",J193,0)</f>
        <v>0</v>
      </c>
      <c r="BG193" s="228">
        <f>IF(N193="zákl. přenesená",J193,0)</f>
        <v>0</v>
      </c>
      <c r="BH193" s="228">
        <f>IF(N193="sníž. přenesená",J193,0)</f>
        <v>0</v>
      </c>
      <c r="BI193" s="228">
        <f>IF(N193="nulová",J193,0)</f>
        <v>0</v>
      </c>
      <c r="BJ193" s="20" t="s">
        <v>79</v>
      </c>
      <c r="BK193" s="228">
        <f>ROUND(I193*H193,2)</f>
        <v>0</v>
      </c>
      <c r="BL193" s="20" t="s">
        <v>304</v>
      </c>
      <c r="BM193" s="227" t="s">
        <v>6021</v>
      </c>
    </row>
    <row r="194" s="2" customFormat="1">
      <c r="A194" s="41"/>
      <c r="B194" s="42"/>
      <c r="C194" s="43"/>
      <c r="D194" s="229" t="s">
        <v>218</v>
      </c>
      <c r="E194" s="43"/>
      <c r="F194" s="230" t="s">
        <v>6022</v>
      </c>
      <c r="G194" s="43"/>
      <c r="H194" s="43"/>
      <c r="I194" s="231"/>
      <c r="J194" s="43"/>
      <c r="K194" s="43"/>
      <c r="L194" s="47"/>
      <c r="M194" s="232"/>
      <c r="N194" s="233"/>
      <c r="O194" s="87"/>
      <c r="P194" s="87"/>
      <c r="Q194" s="87"/>
      <c r="R194" s="87"/>
      <c r="S194" s="87"/>
      <c r="T194" s="88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0" t="s">
        <v>218</v>
      </c>
      <c r="AU194" s="20" t="s">
        <v>81</v>
      </c>
    </row>
    <row r="195" s="2" customFormat="1" ht="16.5" customHeight="1">
      <c r="A195" s="41"/>
      <c r="B195" s="42"/>
      <c r="C195" s="278" t="s">
        <v>411</v>
      </c>
      <c r="D195" s="278" t="s">
        <v>681</v>
      </c>
      <c r="E195" s="279" t="s">
        <v>6023</v>
      </c>
      <c r="F195" s="280" t="s">
        <v>6024</v>
      </c>
      <c r="G195" s="281" t="s">
        <v>214</v>
      </c>
      <c r="H195" s="282">
        <v>1</v>
      </c>
      <c r="I195" s="283"/>
      <c r="J195" s="284">
        <f>ROUND(I195*H195,2)</f>
        <v>0</v>
      </c>
      <c r="K195" s="280" t="s">
        <v>215</v>
      </c>
      <c r="L195" s="285"/>
      <c r="M195" s="286" t="s">
        <v>19</v>
      </c>
      <c r="N195" s="287" t="s">
        <v>42</v>
      </c>
      <c r="O195" s="87"/>
      <c r="P195" s="225">
        <f>O195*H195</f>
        <v>0</v>
      </c>
      <c r="Q195" s="225">
        <v>9.0000000000000006E-05</v>
      </c>
      <c r="R195" s="225">
        <f>Q195*H195</f>
        <v>9.0000000000000006E-05</v>
      </c>
      <c r="S195" s="225">
        <v>0</v>
      </c>
      <c r="T195" s="226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27" t="s">
        <v>417</v>
      </c>
      <c r="AT195" s="227" t="s">
        <v>681</v>
      </c>
      <c r="AU195" s="227" t="s">
        <v>81</v>
      </c>
      <c r="AY195" s="20" t="s">
        <v>209</v>
      </c>
      <c r="BE195" s="228">
        <f>IF(N195="základní",J195,0)</f>
        <v>0</v>
      </c>
      <c r="BF195" s="228">
        <f>IF(N195="snížená",J195,0)</f>
        <v>0</v>
      </c>
      <c r="BG195" s="228">
        <f>IF(N195="zákl. přenesená",J195,0)</f>
        <v>0</v>
      </c>
      <c r="BH195" s="228">
        <f>IF(N195="sníž. přenesená",J195,0)</f>
        <v>0</v>
      </c>
      <c r="BI195" s="228">
        <f>IF(N195="nulová",J195,0)</f>
        <v>0</v>
      </c>
      <c r="BJ195" s="20" t="s">
        <v>79</v>
      </c>
      <c r="BK195" s="228">
        <f>ROUND(I195*H195,2)</f>
        <v>0</v>
      </c>
      <c r="BL195" s="20" t="s">
        <v>304</v>
      </c>
      <c r="BM195" s="227" t="s">
        <v>6025</v>
      </c>
    </row>
    <row r="196" s="13" customFormat="1">
      <c r="A196" s="13"/>
      <c r="B196" s="234"/>
      <c r="C196" s="235"/>
      <c r="D196" s="236" t="s">
        <v>220</v>
      </c>
      <c r="E196" s="237" t="s">
        <v>19</v>
      </c>
      <c r="F196" s="238" t="s">
        <v>5658</v>
      </c>
      <c r="G196" s="235"/>
      <c r="H196" s="237" t="s">
        <v>19</v>
      </c>
      <c r="I196" s="239"/>
      <c r="J196" s="235"/>
      <c r="K196" s="235"/>
      <c r="L196" s="240"/>
      <c r="M196" s="241"/>
      <c r="N196" s="242"/>
      <c r="O196" s="242"/>
      <c r="P196" s="242"/>
      <c r="Q196" s="242"/>
      <c r="R196" s="242"/>
      <c r="S196" s="242"/>
      <c r="T196" s="24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4" t="s">
        <v>220</v>
      </c>
      <c r="AU196" s="244" t="s">
        <v>81</v>
      </c>
      <c r="AV196" s="13" t="s">
        <v>79</v>
      </c>
      <c r="AW196" s="13" t="s">
        <v>32</v>
      </c>
      <c r="AX196" s="13" t="s">
        <v>71</v>
      </c>
      <c r="AY196" s="244" t="s">
        <v>209</v>
      </c>
    </row>
    <row r="197" s="13" customFormat="1">
      <c r="A197" s="13"/>
      <c r="B197" s="234"/>
      <c r="C197" s="235"/>
      <c r="D197" s="236" t="s">
        <v>220</v>
      </c>
      <c r="E197" s="237" t="s">
        <v>19</v>
      </c>
      <c r="F197" s="238" t="s">
        <v>5138</v>
      </c>
      <c r="G197" s="235"/>
      <c r="H197" s="237" t="s">
        <v>19</v>
      </c>
      <c r="I197" s="239"/>
      <c r="J197" s="235"/>
      <c r="K197" s="235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220</v>
      </c>
      <c r="AU197" s="244" t="s">
        <v>81</v>
      </c>
      <c r="AV197" s="13" t="s">
        <v>79</v>
      </c>
      <c r="AW197" s="13" t="s">
        <v>32</v>
      </c>
      <c r="AX197" s="13" t="s">
        <v>71</v>
      </c>
      <c r="AY197" s="244" t="s">
        <v>209</v>
      </c>
    </row>
    <row r="198" s="14" customFormat="1">
      <c r="A198" s="14"/>
      <c r="B198" s="245"/>
      <c r="C198" s="246"/>
      <c r="D198" s="236" t="s">
        <v>220</v>
      </c>
      <c r="E198" s="247" t="s">
        <v>19</v>
      </c>
      <c r="F198" s="248" t="s">
        <v>79</v>
      </c>
      <c r="G198" s="246"/>
      <c r="H198" s="249">
        <v>1</v>
      </c>
      <c r="I198" s="250"/>
      <c r="J198" s="246"/>
      <c r="K198" s="246"/>
      <c r="L198" s="251"/>
      <c r="M198" s="252"/>
      <c r="N198" s="253"/>
      <c r="O198" s="253"/>
      <c r="P198" s="253"/>
      <c r="Q198" s="253"/>
      <c r="R198" s="253"/>
      <c r="S198" s="253"/>
      <c r="T198" s="25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5" t="s">
        <v>220</v>
      </c>
      <c r="AU198" s="255" t="s">
        <v>81</v>
      </c>
      <c r="AV198" s="14" t="s">
        <v>81</v>
      </c>
      <c r="AW198" s="14" t="s">
        <v>32</v>
      </c>
      <c r="AX198" s="14" t="s">
        <v>79</v>
      </c>
      <c r="AY198" s="255" t="s">
        <v>209</v>
      </c>
    </row>
    <row r="199" s="2" customFormat="1" ht="16.5" customHeight="1">
      <c r="A199" s="41"/>
      <c r="B199" s="42"/>
      <c r="C199" s="278" t="s">
        <v>417</v>
      </c>
      <c r="D199" s="278" t="s">
        <v>681</v>
      </c>
      <c r="E199" s="279" t="s">
        <v>6026</v>
      </c>
      <c r="F199" s="280" t="s">
        <v>6027</v>
      </c>
      <c r="G199" s="281" t="s">
        <v>214</v>
      </c>
      <c r="H199" s="282">
        <v>1</v>
      </c>
      <c r="I199" s="283"/>
      <c r="J199" s="284">
        <f>ROUND(I199*H199,2)</f>
        <v>0</v>
      </c>
      <c r="K199" s="280" t="s">
        <v>19</v>
      </c>
      <c r="L199" s="285"/>
      <c r="M199" s="286" t="s">
        <v>19</v>
      </c>
      <c r="N199" s="287" t="s">
        <v>42</v>
      </c>
      <c r="O199" s="87"/>
      <c r="P199" s="225">
        <f>O199*H199</f>
        <v>0</v>
      </c>
      <c r="Q199" s="225">
        <v>0</v>
      </c>
      <c r="R199" s="225">
        <f>Q199*H199</f>
        <v>0</v>
      </c>
      <c r="S199" s="225">
        <v>0</v>
      </c>
      <c r="T199" s="226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227" t="s">
        <v>417</v>
      </c>
      <c r="AT199" s="227" t="s">
        <v>681</v>
      </c>
      <c r="AU199" s="227" t="s">
        <v>81</v>
      </c>
      <c r="AY199" s="20" t="s">
        <v>209</v>
      </c>
      <c r="BE199" s="228">
        <f>IF(N199="základní",J199,0)</f>
        <v>0</v>
      </c>
      <c r="BF199" s="228">
        <f>IF(N199="snížená",J199,0)</f>
        <v>0</v>
      </c>
      <c r="BG199" s="228">
        <f>IF(N199="zákl. přenesená",J199,0)</f>
        <v>0</v>
      </c>
      <c r="BH199" s="228">
        <f>IF(N199="sníž. přenesená",J199,0)</f>
        <v>0</v>
      </c>
      <c r="BI199" s="228">
        <f>IF(N199="nulová",J199,0)</f>
        <v>0</v>
      </c>
      <c r="BJ199" s="20" t="s">
        <v>79</v>
      </c>
      <c r="BK199" s="228">
        <f>ROUND(I199*H199,2)</f>
        <v>0</v>
      </c>
      <c r="BL199" s="20" t="s">
        <v>304</v>
      </c>
      <c r="BM199" s="227" t="s">
        <v>6028</v>
      </c>
    </row>
    <row r="200" s="13" customFormat="1">
      <c r="A200" s="13"/>
      <c r="B200" s="234"/>
      <c r="C200" s="235"/>
      <c r="D200" s="236" t="s">
        <v>220</v>
      </c>
      <c r="E200" s="237" t="s">
        <v>19</v>
      </c>
      <c r="F200" s="238" t="s">
        <v>5658</v>
      </c>
      <c r="G200" s="235"/>
      <c r="H200" s="237" t="s">
        <v>19</v>
      </c>
      <c r="I200" s="239"/>
      <c r="J200" s="235"/>
      <c r="K200" s="235"/>
      <c r="L200" s="240"/>
      <c r="M200" s="241"/>
      <c r="N200" s="242"/>
      <c r="O200" s="242"/>
      <c r="P200" s="242"/>
      <c r="Q200" s="242"/>
      <c r="R200" s="242"/>
      <c r="S200" s="242"/>
      <c r="T200" s="24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4" t="s">
        <v>220</v>
      </c>
      <c r="AU200" s="244" t="s">
        <v>81</v>
      </c>
      <c r="AV200" s="13" t="s">
        <v>79</v>
      </c>
      <c r="AW200" s="13" t="s">
        <v>32</v>
      </c>
      <c r="AX200" s="13" t="s">
        <v>71</v>
      </c>
      <c r="AY200" s="244" t="s">
        <v>209</v>
      </c>
    </row>
    <row r="201" s="13" customFormat="1">
      <c r="A201" s="13"/>
      <c r="B201" s="234"/>
      <c r="C201" s="235"/>
      <c r="D201" s="236" t="s">
        <v>220</v>
      </c>
      <c r="E201" s="237" t="s">
        <v>19</v>
      </c>
      <c r="F201" s="238" t="s">
        <v>5138</v>
      </c>
      <c r="G201" s="235"/>
      <c r="H201" s="237" t="s">
        <v>19</v>
      </c>
      <c r="I201" s="239"/>
      <c r="J201" s="235"/>
      <c r="K201" s="235"/>
      <c r="L201" s="240"/>
      <c r="M201" s="241"/>
      <c r="N201" s="242"/>
      <c r="O201" s="242"/>
      <c r="P201" s="242"/>
      <c r="Q201" s="242"/>
      <c r="R201" s="242"/>
      <c r="S201" s="242"/>
      <c r="T201" s="24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4" t="s">
        <v>220</v>
      </c>
      <c r="AU201" s="244" t="s">
        <v>81</v>
      </c>
      <c r="AV201" s="13" t="s">
        <v>79</v>
      </c>
      <c r="AW201" s="13" t="s">
        <v>32</v>
      </c>
      <c r="AX201" s="13" t="s">
        <v>71</v>
      </c>
      <c r="AY201" s="244" t="s">
        <v>209</v>
      </c>
    </row>
    <row r="202" s="14" customFormat="1">
      <c r="A202" s="14"/>
      <c r="B202" s="245"/>
      <c r="C202" s="246"/>
      <c r="D202" s="236" t="s">
        <v>220</v>
      </c>
      <c r="E202" s="247" t="s">
        <v>19</v>
      </c>
      <c r="F202" s="248" t="s">
        <v>79</v>
      </c>
      <c r="G202" s="246"/>
      <c r="H202" s="249">
        <v>1</v>
      </c>
      <c r="I202" s="250"/>
      <c r="J202" s="246"/>
      <c r="K202" s="246"/>
      <c r="L202" s="251"/>
      <c r="M202" s="252"/>
      <c r="N202" s="253"/>
      <c r="O202" s="253"/>
      <c r="P202" s="253"/>
      <c r="Q202" s="253"/>
      <c r="R202" s="253"/>
      <c r="S202" s="253"/>
      <c r="T202" s="25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5" t="s">
        <v>220</v>
      </c>
      <c r="AU202" s="255" t="s">
        <v>81</v>
      </c>
      <c r="AV202" s="14" t="s">
        <v>81</v>
      </c>
      <c r="AW202" s="14" t="s">
        <v>32</v>
      </c>
      <c r="AX202" s="14" t="s">
        <v>79</v>
      </c>
      <c r="AY202" s="255" t="s">
        <v>209</v>
      </c>
    </row>
    <row r="203" s="12" customFormat="1" ht="22.8" customHeight="1">
      <c r="A203" s="12"/>
      <c r="B203" s="200"/>
      <c r="C203" s="201"/>
      <c r="D203" s="202" t="s">
        <v>70</v>
      </c>
      <c r="E203" s="214" t="s">
        <v>4557</v>
      </c>
      <c r="F203" s="214" t="s">
        <v>4558</v>
      </c>
      <c r="G203" s="201"/>
      <c r="H203" s="201"/>
      <c r="I203" s="204"/>
      <c r="J203" s="215">
        <f>BK203</f>
        <v>0</v>
      </c>
      <c r="K203" s="201"/>
      <c r="L203" s="206"/>
      <c r="M203" s="207"/>
      <c r="N203" s="208"/>
      <c r="O203" s="208"/>
      <c r="P203" s="209">
        <f>SUM(P204:P207)</f>
        <v>0</v>
      </c>
      <c r="Q203" s="208"/>
      <c r="R203" s="209">
        <f>SUM(R204:R207)</f>
        <v>0</v>
      </c>
      <c r="S203" s="208"/>
      <c r="T203" s="210">
        <f>SUM(T204:T207)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11" t="s">
        <v>81</v>
      </c>
      <c r="AT203" s="212" t="s">
        <v>70</v>
      </c>
      <c r="AU203" s="212" t="s">
        <v>79</v>
      </c>
      <c r="AY203" s="211" t="s">
        <v>209</v>
      </c>
      <c r="BK203" s="213">
        <f>SUM(BK204:BK207)</f>
        <v>0</v>
      </c>
    </row>
    <row r="204" s="2" customFormat="1" ht="24.15" customHeight="1">
      <c r="A204" s="41"/>
      <c r="B204" s="42"/>
      <c r="C204" s="216" t="s">
        <v>427</v>
      </c>
      <c r="D204" s="216" t="s">
        <v>211</v>
      </c>
      <c r="E204" s="217" t="s">
        <v>6029</v>
      </c>
      <c r="F204" s="218" t="s">
        <v>6030</v>
      </c>
      <c r="G204" s="219" t="s">
        <v>214</v>
      </c>
      <c r="H204" s="220">
        <v>3</v>
      </c>
      <c r="I204" s="221"/>
      <c r="J204" s="222">
        <f>ROUND(I204*H204,2)</f>
        <v>0</v>
      </c>
      <c r="K204" s="218" t="s">
        <v>19</v>
      </c>
      <c r="L204" s="47"/>
      <c r="M204" s="223" t="s">
        <v>19</v>
      </c>
      <c r="N204" s="224" t="s">
        <v>42</v>
      </c>
      <c r="O204" s="87"/>
      <c r="P204" s="225">
        <f>O204*H204</f>
        <v>0</v>
      </c>
      <c r="Q204" s="225">
        <v>0</v>
      </c>
      <c r="R204" s="225">
        <f>Q204*H204</f>
        <v>0</v>
      </c>
      <c r="S204" s="225">
        <v>0</v>
      </c>
      <c r="T204" s="226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7" t="s">
        <v>216</v>
      </c>
      <c r="AT204" s="227" t="s">
        <v>211</v>
      </c>
      <c r="AU204" s="227" t="s">
        <v>81</v>
      </c>
      <c r="AY204" s="20" t="s">
        <v>209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20" t="s">
        <v>79</v>
      </c>
      <c r="BK204" s="228">
        <f>ROUND(I204*H204,2)</f>
        <v>0</v>
      </c>
      <c r="BL204" s="20" t="s">
        <v>216</v>
      </c>
      <c r="BM204" s="227" t="s">
        <v>6031</v>
      </c>
    </row>
    <row r="205" s="13" customFormat="1">
      <c r="A205" s="13"/>
      <c r="B205" s="234"/>
      <c r="C205" s="235"/>
      <c r="D205" s="236" t="s">
        <v>220</v>
      </c>
      <c r="E205" s="237" t="s">
        <v>19</v>
      </c>
      <c r="F205" s="238" t="s">
        <v>5658</v>
      </c>
      <c r="G205" s="235"/>
      <c r="H205" s="237" t="s">
        <v>19</v>
      </c>
      <c r="I205" s="239"/>
      <c r="J205" s="235"/>
      <c r="K205" s="235"/>
      <c r="L205" s="240"/>
      <c r="M205" s="241"/>
      <c r="N205" s="242"/>
      <c r="O205" s="242"/>
      <c r="P205" s="242"/>
      <c r="Q205" s="242"/>
      <c r="R205" s="242"/>
      <c r="S205" s="242"/>
      <c r="T205" s="24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4" t="s">
        <v>220</v>
      </c>
      <c r="AU205" s="244" t="s">
        <v>81</v>
      </c>
      <c r="AV205" s="13" t="s">
        <v>79</v>
      </c>
      <c r="AW205" s="13" t="s">
        <v>32</v>
      </c>
      <c r="AX205" s="13" t="s">
        <v>71</v>
      </c>
      <c r="AY205" s="244" t="s">
        <v>209</v>
      </c>
    </row>
    <row r="206" s="13" customFormat="1">
      <c r="A206" s="13"/>
      <c r="B206" s="234"/>
      <c r="C206" s="235"/>
      <c r="D206" s="236" t="s">
        <v>220</v>
      </c>
      <c r="E206" s="237" t="s">
        <v>19</v>
      </c>
      <c r="F206" s="238" t="s">
        <v>5138</v>
      </c>
      <c r="G206" s="235"/>
      <c r="H206" s="237" t="s">
        <v>19</v>
      </c>
      <c r="I206" s="239"/>
      <c r="J206" s="235"/>
      <c r="K206" s="235"/>
      <c r="L206" s="240"/>
      <c r="M206" s="241"/>
      <c r="N206" s="242"/>
      <c r="O206" s="242"/>
      <c r="P206" s="242"/>
      <c r="Q206" s="242"/>
      <c r="R206" s="242"/>
      <c r="S206" s="242"/>
      <c r="T206" s="24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4" t="s">
        <v>220</v>
      </c>
      <c r="AU206" s="244" t="s">
        <v>81</v>
      </c>
      <c r="AV206" s="13" t="s">
        <v>79</v>
      </c>
      <c r="AW206" s="13" t="s">
        <v>32</v>
      </c>
      <c r="AX206" s="13" t="s">
        <v>71</v>
      </c>
      <c r="AY206" s="244" t="s">
        <v>209</v>
      </c>
    </row>
    <row r="207" s="14" customFormat="1">
      <c r="A207" s="14"/>
      <c r="B207" s="245"/>
      <c r="C207" s="246"/>
      <c r="D207" s="236" t="s">
        <v>220</v>
      </c>
      <c r="E207" s="247" t="s">
        <v>19</v>
      </c>
      <c r="F207" s="248" t="s">
        <v>146</v>
      </c>
      <c r="G207" s="246"/>
      <c r="H207" s="249">
        <v>3</v>
      </c>
      <c r="I207" s="250"/>
      <c r="J207" s="246"/>
      <c r="K207" s="246"/>
      <c r="L207" s="251"/>
      <c r="M207" s="252"/>
      <c r="N207" s="253"/>
      <c r="O207" s="253"/>
      <c r="P207" s="253"/>
      <c r="Q207" s="253"/>
      <c r="R207" s="253"/>
      <c r="S207" s="253"/>
      <c r="T207" s="25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5" t="s">
        <v>220</v>
      </c>
      <c r="AU207" s="255" t="s">
        <v>81</v>
      </c>
      <c r="AV207" s="14" t="s">
        <v>81</v>
      </c>
      <c r="AW207" s="14" t="s">
        <v>32</v>
      </c>
      <c r="AX207" s="14" t="s">
        <v>79</v>
      </c>
      <c r="AY207" s="255" t="s">
        <v>209</v>
      </c>
    </row>
    <row r="208" s="12" customFormat="1" ht="25.92" customHeight="1">
      <c r="A208" s="12"/>
      <c r="B208" s="200"/>
      <c r="C208" s="201"/>
      <c r="D208" s="202" t="s">
        <v>70</v>
      </c>
      <c r="E208" s="203" t="s">
        <v>681</v>
      </c>
      <c r="F208" s="203" t="s">
        <v>1106</v>
      </c>
      <c r="G208" s="201"/>
      <c r="H208" s="201"/>
      <c r="I208" s="204"/>
      <c r="J208" s="205">
        <f>BK208</f>
        <v>0</v>
      </c>
      <c r="K208" s="201"/>
      <c r="L208" s="206"/>
      <c r="M208" s="207"/>
      <c r="N208" s="208"/>
      <c r="O208" s="208"/>
      <c r="P208" s="209">
        <f>P209</f>
        <v>0</v>
      </c>
      <c r="Q208" s="208"/>
      <c r="R208" s="209">
        <f>R209</f>
        <v>0</v>
      </c>
      <c r="S208" s="208"/>
      <c r="T208" s="210">
        <f>T209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211" t="s">
        <v>146</v>
      </c>
      <c r="AT208" s="212" t="s">
        <v>70</v>
      </c>
      <c r="AU208" s="212" t="s">
        <v>71</v>
      </c>
      <c r="AY208" s="211" t="s">
        <v>209</v>
      </c>
      <c r="BK208" s="213">
        <f>BK209</f>
        <v>0</v>
      </c>
    </row>
    <row r="209" s="12" customFormat="1" ht="22.8" customHeight="1">
      <c r="A209" s="12"/>
      <c r="B209" s="200"/>
      <c r="C209" s="201"/>
      <c r="D209" s="202" t="s">
        <v>70</v>
      </c>
      <c r="E209" s="214" t="s">
        <v>1123</v>
      </c>
      <c r="F209" s="214" t="s">
        <v>1124</v>
      </c>
      <c r="G209" s="201"/>
      <c r="H209" s="201"/>
      <c r="I209" s="204"/>
      <c r="J209" s="215">
        <f>BK209</f>
        <v>0</v>
      </c>
      <c r="K209" s="201"/>
      <c r="L209" s="206"/>
      <c r="M209" s="207"/>
      <c r="N209" s="208"/>
      <c r="O209" s="208"/>
      <c r="P209" s="209">
        <f>SUM(P210:P230)</f>
        <v>0</v>
      </c>
      <c r="Q209" s="208"/>
      <c r="R209" s="209">
        <f>SUM(R210:R230)</f>
        <v>0</v>
      </c>
      <c r="S209" s="208"/>
      <c r="T209" s="210">
        <f>SUM(T210:T230)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11" t="s">
        <v>146</v>
      </c>
      <c r="AT209" s="212" t="s">
        <v>70</v>
      </c>
      <c r="AU209" s="212" t="s">
        <v>79</v>
      </c>
      <c r="AY209" s="211" t="s">
        <v>209</v>
      </c>
      <c r="BK209" s="213">
        <f>SUM(BK210:BK230)</f>
        <v>0</v>
      </c>
    </row>
    <row r="210" s="2" customFormat="1" ht="16.5" customHeight="1">
      <c r="A210" s="41"/>
      <c r="B210" s="42"/>
      <c r="C210" s="216" t="s">
        <v>435</v>
      </c>
      <c r="D210" s="216" t="s">
        <v>211</v>
      </c>
      <c r="E210" s="217" t="s">
        <v>1126</v>
      </c>
      <c r="F210" s="218" t="s">
        <v>1127</v>
      </c>
      <c r="G210" s="219" t="s">
        <v>214</v>
      </c>
      <c r="H210" s="220">
        <v>19</v>
      </c>
      <c r="I210" s="221"/>
      <c r="J210" s="222">
        <f>ROUND(I210*H210,2)</f>
        <v>0</v>
      </c>
      <c r="K210" s="218" t="s">
        <v>215</v>
      </c>
      <c r="L210" s="47"/>
      <c r="M210" s="223" t="s">
        <v>19</v>
      </c>
      <c r="N210" s="224" t="s">
        <v>42</v>
      </c>
      <c r="O210" s="87"/>
      <c r="P210" s="225">
        <f>O210*H210</f>
        <v>0</v>
      </c>
      <c r="Q210" s="225">
        <v>0</v>
      </c>
      <c r="R210" s="225">
        <f>Q210*H210</f>
        <v>0</v>
      </c>
      <c r="S210" s="225">
        <v>0</v>
      </c>
      <c r="T210" s="226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7" t="s">
        <v>592</v>
      </c>
      <c r="AT210" s="227" t="s">
        <v>211</v>
      </c>
      <c r="AU210" s="227" t="s">
        <v>81</v>
      </c>
      <c r="AY210" s="20" t="s">
        <v>209</v>
      </c>
      <c r="BE210" s="228">
        <f>IF(N210="základní",J210,0)</f>
        <v>0</v>
      </c>
      <c r="BF210" s="228">
        <f>IF(N210="snížená",J210,0)</f>
        <v>0</v>
      </c>
      <c r="BG210" s="228">
        <f>IF(N210="zákl. přenesená",J210,0)</f>
        <v>0</v>
      </c>
      <c r="BH210" s="228">
        <f>IF(N210="sníž. přenesená",J210,0)</f>
        <v>0</v>
      </c>
      <c r="BI210" s="228">
        <f>IF(N210="nulová",J210,0)</f>
        <v>0</v>
      </c>
      <c r="BJ210" s="20" t="s">
        <v>79</v>
      </c>
      <c r="BK210" s="228">
        <f>ROUND(I210*H210,2)</f>
        <v>0</v>
      </c>
      <c r="BL210" s="20" t="s">
        <v>592</v>
      </c>
      <c r="BM210" s="227" t="s">
        <v>6032</v>
      </c>
    </row>
    <row r="211" s="2" customFormat="1">
      <c r="A211" s="41"/>
      <c r="B211" s="42"/>
      <c r="C211" s="43"/>
      <c r="D211" s="229" t="s">
        <v>218</v>
      </c>
      <c r="E211" s="43"/>
      <c r="F211" s="230" t="s">
        <v>1129</v>
      </c>
      <c r="G211" s="43"/>
      <c r="H211" s="43"/>
      <c r="I211" s="231"/>
      <c r="J211" s="43"/>
      <c r="K211" s="43"/>
      <c r="L211" s="47"/>
      <c r="M211" s="232"/>
      <c r="N211" s="233"/>
      <c r="O211" s="87"/>
      <c r="P211" s="87"/>
      <c r="Q211" s="87"/>
      <c r="R211" s="87"/>
      <c r="S211" s="87"/>
      <c r="T211" s="88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0" t="s">
        <v>218</v>
      </c>
      <c r="AU211" s="20" t="s">
        <v>81</v>
      </c>
    </row>
    <row r="212" s="2" customFormat="1" ht="16.5" customHeight="1">
      <c r="A212" s="41"/>
      <c r="B212" s="42"/>
      <c r="C212" s="216" t="s">
        <v>441</v>
      </c>
      <c r="D212" s="216" t="s">
        <v>211</v>
      </c>
      <c r="E212" s="217" t="s">
        <v>1131</v>
      </c>
      <c r="F212" s="218" t="s">
        <v>1132</v>
      </c>
      <c r="G212" s="219" t="s">
        <v>214</v>
      </c>
      <c r="H212" s="220">
        <v>17</v>
      </c>
      <c r="I212" s="221"/>
      <c r="J212" s="222">
        <f>ROUND(I212*H212,2)</f>
        <v>0</v>
      </c>
      <c r="K212" s="218" t="s">
        <v>19</v>
      </c>
      <c r="L212" s="47"/>
      <c r="M212" s="223" t="s">
        <v>19</v>
      </c>
      <c r="N212" s="224" t="s">
        <v>42</v>
      </c>
      <c r="O212" s="87"/>
      <c r="P212" s="225">
        <f>O212*H212</f>
        <v>0</v>
      </c>
      <c r="Q212" s="225">
        <v>0</v>
      </c>
      <c r="R212" s="225">
        <f>Q212*H212</f>
        <v>0</v>
      </c>
      <c r="S212" s="225">
        <v>0</v>
      </c>
      <c r="T212" s="226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27" t="s">
        <v>216</v>
      </c>
      <c r="AT212" s="227" t="s">
        <v>211</v>
      </c>
      <c r="AU212" s="227" t="s">
        <v>81</v>
      </c>
      <c r="AY212" s="20" t="s">
        <v>209</v>
      </c>
      <c r="BE212" s="228">
        <f>IF(N212="základní",J212,0)</f>
        <v>0</v>
      </c>
      <c r="BF212" s="228">
        <f>IF(N212="snížená",J212,0)</f>
        <v>0</v>
      </c>
      <c r="BG212" s="228">
        <f>IF(N212="zákl. přenesená",J212,0)</f>
        <v>0</v>
      </c>
      <c r="BH212" s="228">
        <f>IF(N212="sníž. přenesená",J212,0)</f>
        <v>0</v>
      </c>
      <c r="BI212" s="228">
        <f>IF(N212="nulová",J212,0)</f>
        <v>0</v>
      </c>
      <c r="BJ212" s="20" t="s">
        <v>79</v>
      </c>
      <c r="BK212" s="228">
        <f>ROUND(I212*H212,2)</f>
        <v>0</v>
      </c>
      <c r="BL212" s="20" t="s">
        <v>216</v>
      </c>
      <c r="BM212" s="227" t="s">
        <v>6033</v>
      </c>
    </row>
    <row r="213" s="13" customFormat="1">
      <c r="A213" s="13"/>
      <c r="B213" s="234"/>
      <c r="C213" s="235"/>
      <c r="D213" s="236" t="s">
        <v>220</v>
      </c>
      <c r="E213" s="237" t="s">
        <v>19</v>
      </c>
      <c r="F213" s="238" t="s">
        <v>5658</v>
      </c>
      <c r="G213" s="235"/>
      <c r="H213" s="237" t="s">
        <v>19</v>
      </c>
      <c r="I213" s="239"/>
      <c r="J213" s="235"/>
      <c r="K213" s="235"/>
      <c r="L213" s="240"/>
      <c r="M213" s="241"/>
      <c r="N213" s="242"/>
      <c r="O213" s="242"/>
      <c r="P213" s="242"/>
      <c r="Q213" s="242"/>
      <c r="R213" s="242"/>
      <c r="S213" s="242"/>
      <c r="T213" s="24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4" t="s">
        <v>220</v>
      </c>
      <c r="AU213" s="244" t="s">
        <v>81</v>
      </c>
      <c r="AV213" s="13" t="s">
        <v>79</v>
      </c>
      <c r="AW213" s="13" t="s">
        <v>32</v>
      </c>
      <c r="AX213" s="13" t="s">
        <v>71</v>
      </c>
      <c r="AY213" s="244" t="s">
        <v>209</v>
      </c>
    </row>
    <row r="214" s="13" customFormat="1">
      <c r="A214" s="13"/>
      <c r="B214" s="234"/>
      <c r="C214" s="235"/>
      <c r="D214" s="236" t="s">
        <v>220</v>
      </c>
      <c r="E214" s="237" t="s">
        <v>19</v>
      </c>
      <c r="F214" s="238" t="s">
        <v>5138</v>
      </c>
      <c r="G214" s="235"/>
      <c r="H214" s="237" t="s">
        <v>19</v>
      </c>
      <c r="I214" s="239"/>
      <c r="J214" s="235"/>
      <c r="K214" s="235"/>
      <c r="L214" s="240"/>
      <c r="M214" s="241"/>
      <c r="N214" s="242"/>
      <c r="O214" s="242"/>
      <c r="P214" s="242"/>
      <c r="Q214" s="242"/>
      <c r="R214" s="242"/>
      <c r="S214" s="242"/>
      <c r="T214" s="24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4" t="s">
        <v>220</v>
      </c>
      <c r="AU214" s="244" t="s">
        <v>81</v>
      </c>
      <c r="AV214" s="13" t="s">
        <v>79</v>
      </c>
      <c r="AW214" s="13" t="s">
        <v>32</v>
      </c>
      <c r="AX214" s="13" t="s">
        <v>71</v>
      </c>
      <c r="AY214" s="244" t="s">
        <v>209</v>
      </c>
    </row>
    <row r="215" s="13" customFormat="1">
      <c r="A215" s="13"/>
      <c r="B215" s="234"/>
      <c r="C215" s="235"/>
      <c r="D215" s="236" t="s">
        <v>220</v>
      </c>
      <c r="E215" s="237" t="s">
        <v>19</v>
      </c>
      <c r="F215" s="238" t="s">
        <v>6034</v>
      </c>
      <c r="G215" s="235"/>
      <c r="H215" s="237" t="s">
        <v>19</v>
      </c>
      <c r="I215" s="239"/>
      <c r="J215" s="235"/>
      <c r="K215" s="235"/>
      <c r="L215" s="240"/>
      <c r="M215" s="241"/>
      <c r="N215" s="242"/>
      <c r="O215" s="242"/>
      <c r="P215" s="242"/>
      <c r="Q215" s="242"/>
      <c r="R215" s="242"/>
      <c r="S215" s="242"/>
      <c r="T215" s="24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4" t="s">
        <v>220</v>
      </c>
      <c r="AU215" s="244" t="s">
        <v>81</v>
      </c>
      <c r="AV215" s="13" t="s">
        <v>79</v>
      </c>
      <c r="AW215" s="13" t="s">
        <v>32</v>
      </c>
      <c r="AX215" s="13" t="s">
        <v>71</v>
      </c>
      <c r="AY215" s="244" t="s">
        <v>209</v>
      </c>
    </row>
    <row r="216" s="14" customFormat="1">
      <c r="A216" s="14"/>
      <c r="B216" s="245"/>
      <c r="C216" s="246"/>
      <c r="D216" s="236" t="s">
        <v>220</v>
      </c>
      <c r="E216" s="247" t="s">
        <v>19</v>
      </c>
      <c r="F216" s="248" t="s">
        <v>311</v>
      </c>
      <c r="G216" s="246"/>
      <c r="H216" s="249">
        <v>17</v>
      </c>
      <c r="I216" s="250"/>
      <c r="J216" s="246"/>
      <c r="K216" s="246"/>
      <c r="L216" s="251"/>
      <c r="M216" s="252"/>
      <c r="N216" s="253"/>
      <c r="O216" s="253"/>
      <c r="P216" s="253"/>
      <c r="Q216" s="253"/>
      <c r="R216" s="253"/>
      <c r="S216" s="253"/>
      <c r="T216" s="25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5" t="s">
        <v>220</v>
      </c>
      <c r="AU216" s="255" t="s">
        <v>81</v>
      </c>
      <c r="AV216" s="14" t="s">
        <v>81</v>
      </c>
      <c r="AW216" s="14" t="s">
        <v>32</v>
      </c>
      <c r="AX216" s="14" t="s">
        <v>79</v>
      </c>
      <c r="AY216" s="255" t="s">
        <v>209</v>
      </c>
    </row>
    <row r="217" s="13" customFormat="1">
      <c r="A217" s="13"/>
      <c r="B217" s="234"/>
      <c r="C217" s="235"/>
      <c r="D217" s="236" t="s">
        <v>220</v>
      </c>
      <c r="E217" s="237" t="s">
        <v>19</v>
      </c>
      <c r="F217" s="238" t="s">
        <v>6035</v>
      </c>
      <c r="G217" s="235"/>
      <c r="H217" s="237" t="s">
        <v>19</v>
      </c>
      <c r="I217" s="239"/>
      <c r="J217" s="235"/>
      <c r="K217" s="235"/>
      <c r="L217" s="240"/>
      <c r="M217" s="241"/>
      <c r="N217" s="242"/>
      <c r="O217" s="242"/>
      <c r="P217" s="242"/>
      <c r="Q217" s="242"/>
      <c r="R217" s="242"/>
      <c r="S217" s="242"/>
      <c r="T217" s="24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4" t="s">
        <v>220</v>
      </c>
      <c r="AU217" s="244" t="s">
        <v>81</v>
      </c>
      <c r="AV217" s="13" t="s">
        <v>79</v>
      </c>
      <c r="AW217" s="13" t="s">
        <v>32</v>
      </c>
      <c r="AX217" s="13" t="s">
        <v>71</v>
      </c>
      <c r="AY217" s="244" t="s">
        <v>209</v>
      </c>
    </row>
    <row r="218" s="13" customFormat="1">
      <c r="A218" s="13"/>
      <c r="B218" s="234"/>
      <c r="C218" s="235"/>
      <c r="D218" s="236" t="s">
        <v>220</v>
      </c>
      <c r="E218" s="237" t="s">
        <v>19</v>
      </c>
      <c r="F218" s="238" t="s">
        <v>6036</v>
      </c>
      <c r="G218" s="235"/>
      <c r="H218" s="237" t="s">
        <v>19</v>
      </c>
      <c r="I218" s="239"/>
      <c r="J218" s="235"/>
      <c r="K218" s="235"/>
      <c r="L218" s="240"/>
      <c r="M218" s="241"/>
      <c r="N218" s="242"/>
      <c r="O218" s="242"/>
      <c r="P218" s="242"/>
      <c r="Q218" s="242"/>
      <c r="R218" s="242"/>
      <c r="S218" s="242"/>
      <c r="T218" s="24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4" t="s">
        <v>220</v>
      </c>
      <c r="AU218" s="244" t="s">
        <v>81</v>
      </c>
      <c r="AV218" s="13" t="s">
        <v>79</v>
      </c>
      <c r="AW218" s="13" t="s">
        <v>32</v>
      </c>
      <c r="AX218" s="13" t="s">
        <v>71</v>
      </c>
      <c r="AY218" s="244" t="s">
        <v>209</v>
      </c>
    </row>
    <row r="219" s="2" customFormat="1" ht="16.5" customHeight="1">
      <c r="A219" s="41"/>
      <c r="B219" s="42"/>
      <c r="C219" s="216" t="s">
        <v>448</v>
      </c>
      <c r="D219" s="216" t="s">
        <v>211</v>
      </c>
      <c r="E219" s="217" t="s">
        <v>6037</v>
      </c>
      <c r="F219" s="218" t="s">
        <v>6038</v>
      </c>
      <c r="G219" s="219" t="s">
        <v>214</v>
      </c>
      <c r="H219" s="220">
        <v>2</v>
      </c>
      <c r="I219" s="221"/>
      <c r="J219" s="222">
        <f>ROUND(I219*H219,2)</f>
        <v>0</v>
      </c>
      <c r="K219" s="218" t="s">
        <v>19</v>
      </c>
      <c r="L219" s="47"/>
      <c r="M219" s="223" t="s">
        <v>19</v>
      </c>
      <c r="N219" s="224" t="s">
        <v>42</v>
      </c>
      <c r="O219" s="87"/>
      <c r="P219" s="225">
        <f>O219*H219</f>
        <v>0</v>
      </c>
      <c r="Q219" s="225">
        <v>0</v>
      </c>
      <c r="R219" s="225">
        <f>Q219*H219</f>
        <v>0</v>
      </c>
      <c r="S219" s="225">
        <v>0</v>
      </c>
      <c r="T219" s="226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27" t="s">
        <v>216</v>
      </c>
      <c r="AT219" s="227" t="s">
        <v>211</v>
      </c>
      <c r="AU219" s="227" t="s">
        <v>81</v>
      </c>
      <c r="AY219" s="20" t="s">
        <v>209</v>
      </c>
      <c r="BE219" s="228">
        <f>IF(N219="základní",J219,0)</f>
        <v>0</v>
      </c>
      <c r="BF219" s="228">
        <f>IF(N219="snížená",J219,0)</f>
        <v>0</v>
      </c>
      <c r="BG219" s="228">
        <f>IF(N219="zákl. přenesená",J219,0)</f>
        <v>0</v>
      </c>
      <c r="BH219" s="228">
        <f>IF(N219="sníž. přenesená",J219,0)</f>
        <v>0</v>
      </c>
      <c r="BI219" s="228">
        <f>IF(N219="nulová",J219,0)</f>
        <v>0</v>
      </c>
      <c r="BJ219" s="20" t="s">
        <v>79</v>
      </c>
      <c r="BK219" s="228">
        <f>ROUND(I219*H219,2)</f>
        <v>0</v>
      </c>
      <c r="BL219" s="20" t="s">
        <v>216</v>
      </c>
      <c r="BM219" s="227" t="s">
        <v>6039</v>
      </c>
    </row>
    <row r="220" s="13" customFormat="1">
      <c r="A220" s="13"/>
      <c r="B220" s="234"/>
      <c r="C220" s="235"/>
      <c r="D220" s="236" t="s">
        <v>220</v>
      </c>
      <c r="E220" s="237" t="s">
        <v>19</v>
      </c>
      <c r="F220" s="238" t="s">
        <v>5658</v>
      </c>
      <c r="G220" s="235"/>
      <c r="H220" s="237" t="s">
        <v>19</v>
      </c>
      <c r="I220" s="239"/>
      <c r="J220" s="235"/>
      <c r="K220" s="235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220</v>
      </c>
      <c r="AU220" s="244" t="s">
        <v>81</v>
      </c>
      <c r="AV220" s="13" t="s">
        <v>79</v>
      </c>
      <c r="AW220" s="13" t="s">
        <v>32</v>
      </c>
      <c r="AX220" s="13" t="s">
        <v>71</v>
      </c>
      <c r="AY220" s="244" t="s">
        <v>209</v>
      </c>
    </row>
    <row r="221" s="13" customFormat="1">
      <c r="A221" s="13"/>
      <c r="B221" s="234"/>
      <c r="C221" s="235"/>
      <c r="D221" s="236" t="s">
        <v>220</v>
      </c>
      <c r="E221" s="237" t="s">
        <v>19</v>
      </c>
      <c r="F221" s="238" t="s">
        <v>5138</v>
      </c>
      <c r="G221" s="235"/>
      <c r="H221" s="237" t="s">
        <v>19</v>
      </c>
      <c r="I221" s="239"/>
      <c r="J221" s="235"/>
      <c r="K221" s="235"/>
      <c r="L221" s="240"/>
      <c r="M221" s="241"/>
      <c r="N221" s="242"/>
      <c r="O221" s="242"/>
      <c r="P221" s="242"/>
      <c r="Q221" s="242"/>
      <c r="R221" s="242"/>
      <c r="S221" s="242"/>
      <c r="T221" s="24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4" t="s">
        <v>220</v>
      </c>
      <c r="AU221" s="244" t="s">
        <v>81</v>
      </c>
      <c r="AV221" s="13" t="s">
        <v>79</v>
      </c>
      <c r="AW221" s="13" t="s">
        <v>32</v>
      </c>
      <c r="AX221" s="13" t="s">
        <v>71</v>
      </c>
      <c r="AY221" s="244" t="s">
        <v>209</v>
      </c>
    </row>
    <row r="222" s="13" customFormat="1">
      <c r="A222" s="13"/>
      <c r="B222" s="234"/>
      <c r="C222" s="235"/>
      <c r="D222" s="236" t="s">
        <v>220</v>
      </c>
      <c r="E222" s="237" t="s">
        <v>19</v>
      </c>
      <c r="F222" s="238" t="s">
        <v>6040</v>
      </c>
      <c r="G222" s="235"/>
      <c r="H222" s="237" t="s">
        <v>19</v>
      </c>
      <c r="I222" s="239"/>
      <c r="J222" s="235"/>
      <c r="K222" s="235"/>
      <c r="L222" s="240"/>
      <c r="M222" s="241"/>
      <c r="N222" s="242"/>
      <c r="O222" s="242"/>
      <c r="P222" s="242"/>
      <c r="Q222" s="242"/>
      <c r="R222" s="242"/>
      <c r="S222" s="242"/>
      <c r="T222" s="24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4" t="s">
        <v>220</v>
      </c>
      <c r="AU222" s="244" t="s">
        <v>81</v>
      </c>
      <c r="AV222" s="13" t="s">
        <v>79</v>
      </c>
      <c r="AW222" s="13" t="s">
        <v>32</v>
      </c>
      <c r="AX222" s="13" t="s">
        <v>71</v>
      </c>
      <c r="AY222" s="244" t="s">
        <v>209</v>
      </c>
    </row>
    <row r="223" s="14" customFormat="1">
      <c r="A223" s="14"/>
      <c r="B223" s="245"/>
      <c r="C223" s="246"/>
      <c r="D223" s="236" t="s">
        <v>220</v>
      </c>
      <c r="E223" s="247" t="s">
        <v>19</v>
      </c>
      <c r="F223" s="248" t="s">
        <v>81</v>
      </c>
      <c r="G223" s="246"/>
      <c r="H223" s="249">
        <v>2</v>
      </c>
      <c r="I223" s="250"/>
      <c r="J223" s="246"/>
      <c r="K223" s="246"/>
      <c r="L223" s="251"/>
      <c r="M223" s="252"/>
      <c r="N223" s="253"/>
      <c r="O223" s="253"/>
      <c r="P223" s="253"/>
      <c r="Q223" s="253"/>
      <c r="R223" s="253"/>
      <c r="S223" s="253"/>
      <c r="T223" s="25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5" t="s">
        <v>220</v>
      </c>
      <c r="AU223" s="255" t="s">
        <v>81</v>
      </c>
      <c r="AV223" s="14" t="s">
        <v>81</v>
      </c>
      <c r="AW223" s="14" t="s">
        <v>32</v>
      </c>
      <c r="AX223" s="14" t="s">
        <v>79</v>
      </c>
      <c r="AY223" s="255" t="s">
        <v>209</v>
      </c>
    </row>
    <row r="224" s="2" customFormat="1" ht="16.5" customHeight="1">
      <c r="A224" s="41"/>
      <c r="B224" s="42"/>
      <c r="C224" s="216" t="s">
        <v>453</v>
      </c>
      <c r="D224" s="216" t="s">
        <v>211</v>
      </c>
      <c r="E224" s="217" t="s">
        <v>1135</v>
      </c>
      <c r="F224" s="218" t="s">
        <v>1136</v>
      </c>
      <c r="G224" s="219" t="s">
        <v>214</v>
      </c>
      <c r="H224" s="220">
        <v>1</v>
      </c>
      <c r="I224" s="221"/>
      <c r="J224" s="222">
        <f>ROUND(I224*H224,2)</f>
        <v>0</v>
      </c>
      <c r="K224" s="218" t="s">
        <v>215</v>
      </c>
      <c r="L224" s="47"/>
      <c r="M224" s="223" t="s">
        <v>19</v>
      </c>
      <c r="N224" s="224" t="s">
        <v>42</v>
      </c>
      <c r="O224" s="87"/>
      <c r="P224" s="225">
        <f>O224*H224</f>
        <v>0</v>
      </c>
      <c r="Q224" s="225">
        <v>0</v>
      </c>
      <c r="R224" s="225">
        <f>Q224*H224</f>
        <v>0</v>
      </c>
      <c r="S224" s="225">
        <v>0</v>
      </c>
      <c r="T224" s="226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27" t="s">
        <v>592</v>
      </c>
      <c r="AT224" s="227" t="s">
        <v>211</v>
      </c>
      <c r="AU224" s="227" t="s">
        <v>81</v>
      </c>
      <c r="AY224" s="20" t="s">
        <v>209</v>
      </c>
      <c r="BE224" s="228">
        <f>IF(N224="základní",J224,0)</f>
        <v>0</v>
      </c>
      <c r="BF224" s="228">
        <f>IF(N224="snížená",J224,0)</f>
        <v>0</v>
      </c>
      <c r="BG224" s="228">
        <f>IF(N224="zákl. přenesená",J224,0)</f>
        <v>0</v>
      </c>
      <c r="BH224" s="228">
        <f>IF(N224="sníž. přenesená",J224,0)</f>
        <v>0</v>
      </c>
      <c r="BI224" s="228">
        <f>IF(N224="nulová",J224,0)</f>
        <v>0</v>
      </c>
      <c r="BJ224" s="20" t="s">
        <v>79</v>
      </c>
      <c r="BK224" s="228">
        <f>ROUND(I224*H224,2)</f>
        <v>0</v>
      </c>
      <c r="BL224" s="20" t="s">
        <v>592</v>
      </c>
      <c r="BM224" s="227" t="s">
        <v>6041</v>
      </c>
    </row>
    <row r="225" s="2" customFormat="1">
      <c r="A225" s="41"/>
      <c r="B225" s="42"/>
      <c r="C225" s="43"/>
      <c r="D225" s="229" t="s">
        <v>218</v>
      </c>
      <c r="E225" s="43"/>
      <c r="F225" s="230" t="s">
        <v>1138</v>
      </c>
      <c r="G225" s="43"/>
      <c r="H225" s="43"/>
      <c r="I225" s="231"/>
      <c r="J225" s="43"/>
      <c r="K225" s="43"/>
      <c r="L225" s="47"/>
      <c r="M225" s="232"/>
      <c r="N225" s="233"/>
      <c r="O225" s="87"/>
      <c r="P225" s="87"/>
      <c r="Q225" s="87"/>
      <c r="R225" s="87"/>
      <c r="S225" s="87"/>
      <c r="T225" s="88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0" t="s">
        <v>218</v>
      </c>
      <c r="AU225" s="20" t="s">
        <v>81</v>
      </c>
    </row>
    <row r="226" s="2" customFormat="1" ht="16.5" customHeight="1">
      <c r="A226" s="41"/>
      <c r="B226" s="42"/>
      <c r="C226" s="216" t="s">
        <v>458</v>
      </c>
      <c r="D226" s="216" t="s">
        <v>211</v>
      </c>
      <c r="E226" s="217" t="s">
        <v>1140</v>
      </c>
      <c r="F226" s="218" t="s">
        <v>1141</v>
      </c>
      <c r="G226" s="219" t="s">
        <v>214</v>
      </c>
      <c r="H226" s="220">
        <v>1</v>
      </c>
      <c r="I226" s="221"/>
      <c r="J226" s="222">
        <f>ROUND(I226*H226,2)</f>
        <v>0</v>
      </c>
      <c r="K226" s="218" t="s">
        <v>19</v>
      </c>
      <c r="L226" s="47"/>
      <c r="M226" s="223" t="s">
        <v>19</v>
      </c>
      <c r="N226" s="224" t="s">
        <v>42</v>
      </c>
      <c r="O226" s="87"/>
      <c r="P226" s="225">
        <f>O226*H226</f>
        <v>0</v>
      </c>
      <c r="Q226" s="225">
        <v>0</v>
      </c>
      <c r="R226" s="225">
        <f>Q226*H226</f>
        <v>0</v>
      </c>
      <c r="S226" s="225">
        <v>0</v>
      </c>
      <c r="T226" s="226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227" t="s">
        <v>216</v>
      </c>
      <c r="AT226" s="227" t="s">
        <v>211</v>
      </c>
      <c r="AU226" s="227" t="s">
        <v>81</v>
      </c>
      <c r="AY226" s="20" t="s">
        <v>209</v>
      </c>
      <c r="BE226" s="228">
        <f>IF(N226="základní",J226,0)</f>
        <v>0</v>
      </c>
      <c r="BF226" s="228">
        <f>IF(N226="snížená",J226,0)</f>
        <v>0</v>
      </c>
      <c r="BG226" s="228">
        <f>IF(N226="zákl. přenesená",J226,0)</f>
        <v>0</v>
      </c>
      <c r="BH226" s="228">
        <f>IF(N226="sníž. přenesená",J226,0)</f>
        <v>0</v>
      </c>
      <c r="BI226" s="228">
        <f>IF(N226="nulová",J226,0)</f>
        <v>0</v>
      </c>
      <c r="BJ226" s="20" t="s">
        <v>79</v>
      </c>
      <c r="BK226" s="228">
        <f>ROUND(I226*H226,2)</f>
        <v>0</v>
      </c>
      <c r="BL226" s="20" t="s">
        <v>216</v>
      </c>
      <c r="BM226" s="227" t="s">
        <v>6042</v>
      </c>
    </row>
    <row r="227" s="13" customFormat="1">
      <c r="A227" s="13"/>
      <c r="B227" s="234"/>
      <c r="C227" s="235"/>
      <c r="D227" s="236" t="s">
        <v>220</v>
      </c>
      <c r="E227" s="237" t="s">
        <v>19</v>
      </c>
      <c r="F227" s="238" t="s">
        <v>5658</v>
      </c>
      <c r="G227" s="235"/>
      <c r="H227" s="237" t="s">
        <v>19</v>
      </c>
      <c r="I227" s="239"/>
      <c r="J227" s="235"/>
      <c r="K227" s="235"/>
      <c r="L227" s="240"/>
      <c r="M227" s="241"/>
      <c r="N227" s="242"/>
      <c r="O227" s="242"/>
      <c r="P227" s="242"/>
      <c r="Q227" s="242"/>
      <c r="R227" s="242"/>
      <c r="S227" s="242"/>
      <c r="T227" s="24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4" t="s">
        <v>220</v>
      </c>
      <c r="AU227" s="244" t="s">
        <v>81</v>
      </c>
      <c r="AV227" s="13" t="s">
        <v>79</v>
      </c>
      <c r="AW227" s="13" t="s">
        <v>32</v>
      </c>
      <c r="AX227" s="13" t="s">
        <v>71</v>
      </c>
      <c r="AY227" s="244" t="s">
        <v>209</v>
      </c>
    </row>
    <row r="228" s="13" customFormat="1">
      <c r="A228" s="13"/>
      <c r="B228" s="234"/>
      <c r="C228" s="235"/>
      <c r="D228" s="236" t="s">
        <v>220</v>
      </c>
      <c r="E228" s="237" t="s">
        <v>19</v>
      </c>
      <c r="F228" s="238" t="s">
        <v>5138</v>
      </c>
      <c r="G228" s="235"/>
      <c r="H228" s="237" t="s">
        <v>19</v>
      </c>
      <c r="I228" s="239"/>
      <c r="J228" s="235"/>
      <c r="K228" s="235"/>
      <c r="L228" s="240"/>
      <c r="M228" s="241"/>
      <c r="N228" s="242"/>
      <c r="O228" s="242"/>
      <c r="P228" s="242"/>
      <c r="Q228" s="242"/>
      <c r="R228" s="242"/>
      <c r="S228" s="242"/>
      <c r="T228" s="24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4" t="s">
        <v>220</v>
      </c>
      <c r="AU228" s="244" t="s">
        <v>81</v>
      </c>
      <c r="AV228" s="13" t="s">
        <v>79</v>
      </c>
      <c r="AW228" s="13" t="s">
        <v>32</v>
      </c>
      <c r="AX228" s="13" t="s">
        <v>71</v>
      </c>
      <c r="AY228" s="244" t="s">
        <v>209</v>
      </c>
    </row>
    <row r="229" s="13" customFormat="1">
      <c r="A229" s="13"/>
      <c r="B229" s="234"/>
      <c r="C229" s="235"/>
      <c r="D229" s="236" t="s">
        <v>220</v>
      </c>
      <c r="E229" s="237" t="s">
        <v>19</v>
      </c>
      <c r="F229" s="238" t="s">
        <v>6034</v>
      </c>
      <c r="G229" s="235"/>
      <c r="H229" s="237" t="s">
        <v>19</v>
      </c>
      <c r="I229" s="239"/>
      <c r="J229" s="235"/>
      <c r="K229" s="235"/>
      <c r="L229" s="240"/>
      <c r="M229" s="241"/>
      <c r="N229" s="242"/>
      <c r="O229" s="242"/>
      <c r="P229" s="242"/>
      <c r="Q229" s="242"/>
      <c r="R229" s="242"/>
      <c r="S229" s="242"/>
      <c r="T229" s="24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4" t="s">
        <v>220</v>
      </c>
      <c r="AU229" s="244" t="s">
        <v>81</v>
      </c>
      <c r="AV229" s="13" t="s">
        <v>79</v>
      </c>
      <c r="AW229" s="13" t="s">
        <v>32</v>
      </c>
      <c r="AX229" s="13" t="s">
        <v>71</v>
      </c>
      <c r="AY229" s="244" t="s">
        <v>209</v>
      </c>
    </row>
    <row r="230" s="14" customFormat="1">
      <c r="A230" s="14"/>
      <c r="B230" s="245"/>
      <c r="C230" s="246"/>
      <c r="D230" s="236" t="s">
        <v>220</v>
      </c>
      <c r="E230" s="247" t="s">
        <v>19</v>
      </c>
      <c r="F230" s="248" t="s">
        <v>79</v>
      </c>
      <c r="G230" s="246"/>
      <c r="H230" s="249">
        <v>1</v>
      </c>
      <c r="I230" s="250"/>
      <c r="J230" s="246"/>
      <c r="K230" s="246"/>
      <c r="L230" s="251"/>
      <c r="M230" s="297"/>
      <c r="N230" s="298"/>
      <c r="O230" s="298"/>
      <c r="P230" s="298"/>
      <c r="Q230" s="298"/>
      <c r="R230" s="298"/>
      <c r="S230" s="298"/>
      <c r="T230" s="299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5" t="s">
        <v>220</v>
      </c>
      <c r="AU230" s="255" t="s">
        <v>81</v>
      </c>
      <c r="AV230" s="14" t="s">
        <v>81</v>
      </c>
      <c r="AW230" s="14" t="s">
        <v>32</v>
      </c>
      <c r="AX230" s="14" t="s">
        <v>79</v>
      </c>
      <c r="AY230" s="255" t="s">
        <v>209</v>
      </c>
    </row>
    <row r="231" s="2" customFormat="1" ht="6.96" customHeight="1">
      <c r="A231" s="41"/>
      <c r="B231" s="62"/>
      <c r="C231" s="63"/>
      <c r="D231" s="63"/>
      <c r="E231" s="63"/>
      <c r="F231" s="63"/>
      <c r="G231" s="63"/>
      <c r="H231" s="63"/>
      <c r="I231" s="63"/>
      <c r="J231" s="63"/>
      <c r="K231" s="63"/>
      <c r="L231" s="47"/>
      <c r="M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</row>
  </sheetData>
  <sheetProtection sheet="1" autoFilter="0" formatColumns="0" formatRows="0" objects="1" scenarios="1" spinCount="100000" saltValue="MS3Ez07FcBjEfz55aB9COU6BRwvfdkydOxomjqIBPdhbTHoechs/vDHLMz3FENX1NBvNo0pymzZ5UKHKy31zrQ==" hashValue="wi8KgA+7oYcmiFcw/AIIz2yAK9z7x4WTfAdGRnwZ/MwIXzCvAhPHYqRyz44T7EY7RSGYK51C8djIxuVwO0RGfg==" algorithmName="SHA-512" password="CC35"/>
  <autoFilter ref="C92:K23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hyperlinks>
    <hyperlink ref="F97" r:id="rId1" display="https://podminky.urs.cz/item/CS_URS_2023_02/852242122"/>
    <hyperlink ref="F115" r:id="rId2" display="https://podminky.urs.cz/item/CS_URS_2023_02/857242122"/>
    <hyperlink ref="F121" r:id="rId3" display="https://podminky.urs.cz/item/CS_URS_2023_02/857244122"/>
    <hyperlink ref="F127" r:id="rId4" display="https://podminky.urs.cz/item/CS_URS_2023_02/857312122"/>
    <hyperlink ref="F137" r:id="rId5" display="https://podminky.urs.cz/item/CS_URS_2023_02/871321141"/>
    <hyperlink ref="F145" r:id="rId6" display="https://podminky.urs.cz/item/CS_URS_2023_02/891241222"/>
    <hyperlink ref="F152" r:id="rId7" display="https://podminky.urs.cz/item/CS_URS_2023_02/891242312"/>
    <hyperlink ref="F160" r:id="rId8" display="https://podminky.urs.cz/item/CS_URS_2023_02/891244121"/>
    <hyperlink ref="F166" r:id="rId9" display="https://podminky.urs.cz/item/CS_URS_2023_02/891245321"/>
    <hyperlink ref="F172" r:id="rId10" display="https://podminky.urs.cz/item/CS_URS_2023_02/891249111"/>
    <hyperlink ref="F183" r:id="rId11" display="https://podminky.urs.cz/item/CS_URS_2023_02/998273102"/>
    <hyperlink ref="F185" r:id="rId12" display="https://podminky.urs.cz/item/CS_URS_2023_02/998273125"/>
    <hyperlink ref="F189" r:id="rId13" display="https://podminky.urs.cz/item/CS_URS_2023_02/722232043"/>
    <hyperlink ref="F194" r:id="rId14" display="https://podminky.urs.cz/item/CS_URS_2023_02/722239103"/>
    <hyperlink ref="F211" r:id="rId15" display="https://podminky.urs.cz/item/CS_URS_2023_02/230032029"/>
    <hyperlink ref="F225" r:id="rId16" display="https://podminky.urs.cz/item/CS_URS_2023_02/23003203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7"/>
</worksheet>
</file>

<file path=xl/worksheets/sheet2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170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2" customFormat="1" ht="12" customHeight="1">
      <c r="A8" s="41"/>
      <c r="B8" s="47"/>
      <c r="C8" s="41"/>
      <c r="D8" s="146" t="s">
        <v>175</v>
      </c>
      <c r="E8" s="41"/>
      <c r="F8" s="41"/>
      <c r="G8" s="41"/>
      <c r="H8" s="41"/>
      <c r="I8" s="41"/>
      <c r="J8" s="41"/>
      <c r="K8" s="41"/>
      <c r="L8" s="14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9" t="s">
        <v>6043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6" t="s">
        <v>18</v>
      </c>
      <c r="E11" s="41"/>
      <c r="F11" s="136" t="s">
        <v>19</v>
      </c>
      <c r="G11" s="41"/>
      <c r="H11" s="41"/>
      <c r="I11" s="146" t="s">
        <v>20</v>
      </c>
      <c r="J11" s="136" t="s">
        <v>19</v>
      </c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21</v>
      </c>
      <c r="E12" s="41"/>
      <c r="F12" s="136" t="s">
        <v>22</v>
      </c>
      <c r="G12" s="41"/>
      <c r="H12" s="41"/>
      <c r="I12" s="146" t="s">
        <v>23</v>
      </c>
      <c r="J12" s="150" t="str">
        <f>'Rekapitulace stavby'!AN8</f>
        <v>4. 9. 2023</v>
      </c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25</v>
      </c>
      <c r="E14" s="41"/>
      <c r="F14" s="41"/>
      <c r="G14" s="41"/>
      <c r="H14" s="41"/>
      <c r="I14" s="146" t="s">
        <v>26</v>
      </c>
      <c r="J14" s="136" t="s">
        <v>19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">
        <v>22</v>
      </c>
      <c r="F15" s="41"/>
      <c r="G15" s="41"/>
      <c r="H15" s="41"/>
      <c r="I15" s="146" t="s">
        <v>27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6" t="s">
        <v>28</v>
      </c>
      <c r="E17" s="41"/>
      <c r="F17" s="41"/>
      <c r="G17" s="41"/>
      <c r="H17" s="41"/>
      <c r="I17" s="146" t="s">
        <v>26</v>
      </c>
      <c r="J17" s="36" t="str">
        <f>'Rekapitulace stavby'!AN13</f>
        <v>Vyplň údaj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6" t="s">
        <v>27</v>
      </c>
      <c r="J18" s="36" t="str">
        <f>'Rekapitulace stavby'!AN14</f>
        <v>Vyplň údaj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6" t="s">
        <v>30</v>
      </c>
      <c r="E20" s="41"/>
      <c r="F20" s="41"/>
      <c r="G20" s="41"/>
      <c r="H20" s="41"/>
      <c r="I20" s="146" t="s">
        <v>26</v>
      </c>
      <c r="J20" s="136" t="s">
        <v>19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">
        <v>31</v>
      </c>
      <c r="F21" s="41"/>
      <c r="G21" s="41"/>
      <c r="H21" s="41"/>
      <c r="I21" s="146" t="s">
        <v>27</v>
      </c>
      <c r="J21" s="136" t="s">
        <v>19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6" t="s">
        <v>33</v>
      </c>
      <c r="E23" s="41"/>
      <c r="F23" s="41"/>
      <c r="G23" s="41"/>
      <c r="H23" s="41"/>
      <c r="I23" s="146" t="s">
        <v>26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">
        <v>6044</v>
      </c>
      <c r="F24" s="41"/>
      <c r="G24" s="41"/>
      <c r="H24" s="41"/>
      <c r="I24" s="146" t="s">
        <v>27</v>
      </c>
      <c r="J24" s="136" t="s">
        <v>19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6" t="s">
        <v>35</v>
      </c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1"/>
      <c r="B27" s="152"/>
      <c r="C27" s="151"/>
      <c r="D27" s="151"/>
      <c r="E27" s="153" t="s">
        <v>19</v>
      </c>
      <c r="F27" s="153"/>
      <c r="G27" s="153"/>
      <c r="H27" s="153"/>
      <c r="I27" s="151"/>
      <c r="J27" s="151"/>
      <c r="K27" s="151"/>
      <c r="L27" s="154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5"/>
      <c r="E29" s="155"/>
      <c r="F29" s="155"/>
      <c r="G29" s="155"/>
      <c r="H29" s="155"/>
      <c r="I29" s="155"/>
      <c r="J29" s="155"/>
      <c r="K29" s="155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6" t="s">
        <v>37</v>
      </c>
      <c r="E30" s="41"/>
      <c r="F30" s="41"/>
      <c r="G30" s="41"/>
      <c r="H30" s="41"/>
      <c r="I30" s="41"/>
      <c r="J30" s="157">
        <f>ROUND(J81, 2)</f>
        <v>0</v>
      </c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8" t="s">
        <v>39</v>
      </c>
      <c r="G32" s="41"/>
      <c r="H32" s="41"/>
      <c r="I32" s="158" t="s">
        <v>38</v>
      </c>
      <c r="J32" s="158" t="s">
        <v>40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9" t="s">
        <v>41</v>
      </c>
      <c r="E33" s="146" t="s">
        <v>42</v>
      </c>
      <c r="F33" s="160">
        <f>ROUND((SUM(BE81:BE109)),  2)</f>
        <v>0</v>
      </c>
      <c r="G33" s="41"/>
      <c r="H33" s="41"/>
      <c r="I33" s="161">
        <v>0.20999999999999999</v>
      </c>
      <c r="J33" s="160">
        <f>ROUND(((SUM(BE81:BE109))*I33),  2)</f>
        <v>0</v>
      </c>
      <c r="K33" s="41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6" t="s">
        <v>43</v>
      </c>
      <c r="F34" s="160">
        <f>ROUND((SUM(BF81:BF109)),  2)</f>
        <v>0</v>
      </c>
      <c r="G34" s="41"/>
      <c r="H34" s="41"/>
      <c r="I34" s="161">
        <v>0.12</v>
      </c>
      <c r="J34" s="160">
        <f>ROUND(((SUM(BF81:BF109))*I34), 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6" t="s">
        <v>44</v>
      </c>
      <c r="F35" s="160">
        <f>ROUND((SUM(BG81:BG109)),  2)</f>
        <v>0</v>
      </c>
      <c r="G35" s="41"/>
      <c r="H35" s="41"/>
      <c r="I35" s="161">
        <v>0.20999999999999999</v>
      </c>
      <c r="J35" s="160">
        <f>0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6" t="s">
        <v>45</v>
      </c>
      <c r="F36" s="160">
        <f>ROUND((SUM(BH81:BH109)),  2)</f>
        <v>0</v>
      </c>
      <c r="G36" s="41"/>
      <c r="H36" s="41"/>
      <c r="I36" s="161">
        <v>0.12</v>
      </c>
      <c r="J36" s="160">
        <f>0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46</v>
      </c>
      <c r="F37" s="160">
        <f>ROUND((SUM(BI81:BI109)),  2)</f>
        <v>0</v>
      </c>
      <c r="G37" s="41"/>
      <c r="H37" s="41"/>
      <c r="I37" s="161">
        <v>0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2"/>
      <c r="D39" s="163" t="s">
        <v>47</v>
      </c>
      <c r="E39" s="164"/>
      <c r="F39" s="164"/>
      <c r="G39" s="165" t="s">
        <v>48</v>
      </c>
      <c r="H39" s="166" t="s">
        <v>49</v>
      </c>
      <c r="I39" s="164"/>
      <c r="J39" s="167">
        <f>SUM(J30:J37)</f>
        <v>0</v>
      </c>
      <c r="K39" s="168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9"/>
      <c r="C40" s="170"/>
      <c r="D40" s="170"/>
      <c r="E40" s="170"/>
      <c r="F40" s="170"/>
      <c r="G40" s="170"/>
      <c r="H40" s="170"/>
      <c r="I40" s="170"/>
      <c r="J40" s="170"/>
      <c r="K40" s="170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1"/>
      <c r="C44" s="172"/>
      <c r="D44" s="172"/>
      <c r="E44" s="172"/>
      <c r="F44" s="172"/>
      <c r="G44" s="172"/>
      <c r="H44" s="172"/>
      <c r="I44" s="172"/>
      <c r="J44" s="172"/>
      <c r="K44" s="172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177</v>
      </c>
      <c r="D45" s="43"/>
      <c r="E45" s="43"/>
      <c r="F45" s="43"/>
      <c r="G45" s="43"/>
      <c r="H45" s="43"/>
      <c r="I45" s="43"/>
      <c r="J45" s="43"/>
      <c r="K45" s="43"/>
      <c r="L45" s="14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3" t="str">
        <f>E7</f>
        <v>VODOVOD BORKA</v>
      </c>
      <c r="F48" s="35"/>
      <c r="G48" s="35"/>
      <c r="H48" s="35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175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SO 03 - Přípojka NN</v>
      </c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Obec Přestavlky u Čerčan</v>
      </c>
      <c r="G52" s="43"/>
      <c r="H52" s="43"/>
      <c r="I52" s="35" t="s">
        <v>23</v>
      </c>
      <c r="J52" s="75" t="str">
        <f>IF(J12="","",J12)</f>
        <v>4. 9. 2023</v>
      </c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25.65" customHeight="1">
      <c r="A54" s="41"/>
      <c r="B54" s="42"/>
      <c r="C54" s="35" t="s">
        <v>25</v>
      </c>
      <c r="D54" s="43"/>
      <c r="E54" s="43"/>
      <c r="F54" s="30" t="str">
        <f>E15</f>
        <v>Obec Přestavlky u Čerčan</v>
      </c>
      <c r="G54" s="43"/>
      <c r="H54" s="43"/>
      <c r="I54" s="35" t="s">
        <v>30</v>
      </c>
      <c r="J54" s="39" t="str">
        <f>E21</f>
        <v>Vodohospodářský rozvoj a výstavba, a.s.</v>
      </c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28</v>
      </c>
      <c r="D55" s="43"/>
      <c r="E55" s="43"/>
      <c r="F55" s="30" t="str">
        <f>IF(E18="","",E18)</f>
        <v>Vyplň údaj</v>
      </c>
      <c r="G55" s="43"/>
      <c r="H55" s="43"/>
      <c r="I55" s="35" t="s">
        <v>33</v>
      </c>
      <c r="J55" s="39" t="str">
        <f>E24</f>
        <v>Ing. Jan Nedvěd</v>
      </c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4" t="s">
        <v>178</v>
      </c>
      <c r="D57" s="175"/>
      <c r="E57" s="175"/>
      <c r="F57" s="175"/>
      <c r="G57" s="175"/>
      <c r="H57" s="175"/>
      <c r="I57" s="175"/>
      <c r="J57" s="176" t="s">
        <v>179</v>
      </c>
      <c r="K57" s="175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7" t="s">
        <v>69</v>
      </c>
      <c r="D59" s="43"/>
      <c r="E59" s="43"/>
      <c r="F59" s="43"/>
      <c r="G59" s="43"/>
      <c r="H59" s="43"/>
      <c r="I59" s="43"/>
      <c r="J59" s="105">
        <f>J81</f>
        <v>0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180</v>
      </c>
    </row>
    <row r="60" s="9" customFormat="1" ht="24.96" customHeight="1">
      <c r="A60" s="9"/>
      <c r="B60" s="178"/>
      <c r="C60" s="179"/>
      <c r="D60" s="180" t="s">
        <v>190</v>
      </c>
      <c r="E60" s="181"/>
      <c r="F60" s="181"/>
      <c r="G60" s="181"/>
      <c r="H60" s="181"/>
      <c r="I60" s="181"/>
      <c r="J60" s="182">
        <f>J82</f>
        <v>0</v>
      </c>
      <c r="K60" s="179"/>
      <c r="L60" s="18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4"/>
      <c r="C61" s="128"/>
      <c r="D61" s="185" t="s">
        <v>6045</v>
      </c>
      <c r="E61" s="186"/>
      <c r="F61" s="186"/>
      <c r="G61" s="186"/>
      <c r="H61" s="186"/>
      <c r="I61" s="186"/>
      <c r="J61" s="187">
        <f>J83</f>
        <v>0</v>
      </c>
      <c r="K61" s="128"/>
      <c r="L61" s="18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2" customFormat="1" ht="21.84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6.96" customHeight="1">
      <c r="A63" s="41"/>
      <c r="B63" s="62"/>
      <c r="C63" s="63"/>
      <c r="D63" s="63"/>
      <c r="E63" s="63"/>
      <c r="F63" s="63"/>
      <c r="G63" s="63"/>
      <c r="H63" s="63"/>
      <c r="I63" s="63"/>
      <c r="J63" s="63"/>
      <c r="K63" s="6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7" s="2" customFormat="1" ht="6.96" customHeight="1">
      <c r="A67" s="41"/>
      <c r="B67" s="64"/>
      <c r="C67" s="65"/>
      <c r="D67" s="65"/>
      <c r="E67" s="65"/>
      <c r="F67" s="65"/>
      <c r="G67" s="65"/>
      <c r="H67" s="65"/>
      <c r="I67" s="65"/>
      <c r="J67" s="65"/>
      <c r="K67" s="65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24.96" customHeight="1">
      <c r="A68" s="41"/>
      <c r="B68" s="42"/>
      <c r="C68" s="26" t="s">
        <v>194</v>
      </c>
      <c r="D68" s="43"/>
      <c r="E68" s="43"/>
      <c r="F68" s="43"/>
      <c r="G68" s="43"/>
      <c r="H68" s="43"/>
      <c r="I68" s="43"/>
      <c r="J68" s="43"/>
      <c r="K68" s="43"/>
      <c r="L68" s="14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6.96" customHeight="1">
      <c r="A69" s="41"/>
      <c r="B69" s="42"/>
      <c r="C69" s="43"/>
      <c r="D69" s="43"/>
      <c r="E69" s="43"/>
      <c r="F69" s="43"/>
      <c r="G69" s="43"/>
      <c r="H69" s="43"/>
      <c r="I69" s="43"/>
      <c r="J69" s="43"/>
      <c r="K69" s="43"/>
      <c r="L69" s="148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12" customHeight="1">
      <c r="A70" s="41"/>
      <c r="B70" s="42"/>
      <c r="C70" s="35" t="s">
        <v>16</v>
      </c>
      <c r="D70" s="43"/>
      <c r="E70" s="43"/>
      <c r="F70" s="43"/>
      <c r="G70" s="43"/>
      <c r="H70" s="43"/>
      <c r="I70" s="43"/>
      <c r="J70" s="43"/>
      <c r="K70" s="43"/>
      <c r="L70" s="148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16.5" customHeight="1">
      <c r="A71" s="41"/>
      <c r="B71" s="42"/>
      <c r="C71" s="43"/>
      <c r="D71" s="43"/>
      <c r="E71" s="173" t="str">
        <f>E7</f>
        <v>VODOVOD BORKA</v>
      </c>
      <c r="F71" s="35"/>
      <c r="G71" s="35"/>
      <c r="H71" s="35"/>
      <c r="I71" s="43"/>
      <c r="J71" s="43"/>
      <c r="K71" s="43"/>
      <c r="L71" s="14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12" customHeight="1">
      <c r="A72" s="41"/>
      <c r="B72" s="42"/>
      <c r="C72" s="35" t="s">
        <v>175</v>
      </c>
      <c r="D72" s="43"/>
      <c r="E72" s="43"/>
      <c r="F72" s="43"/>
      <c r="G72" s="43"/>
      <c r="H72" s="43"/>
      <c r="I72" s="43"/>
      <c r="J72" s="43"/>
      <c r="K72" s="43"/>
      <c r="L72" s="14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16.5" customHeight="1">
      <c r="A73" s="41"/>
      <c r="B73" s="42"/>
      <c r="C73" s="43"/>
      <c r="D73" s="43"/>
      <c r="E73" s="72" t="str">
        <f>E9</f>
        <v>SO 03 - Přípojka NN</v>
      </c>
      <c r="F73" s="43"/>
      <c r="G73" s="43"/>
      <c r="H73" s="43"/>
      <c r="I73" s="43"/>
      <c r="J73" s="43"/>
      <c r="K73" s="43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21</v>
      </c>
      <c r="D75" s="43"/>
      <c r="E75" s="43"/>
      <c r="F75" s="30" t="str">
        <f>F12</f>
        <v>Obec Přestavlky u Čerčan</v>
      </c>
      <c r="G75" s="43"/>
      <c r="H75" s="43"/>
      <c r="I75" s="35" t="s">
        <v>23</v>
      </c>
      <c r="J75" s="75" t="str">
        <f>IF(J12="","",J12)</f>
        <v>4. 9. 2023</v>
      </c>
      <c r="K75" s="4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25.65" customHeight="1">
      <c r="A77" s="41"/>
      <c r="B77" s="42"/>
      <c r="C77" s="35" t="s">
        <v>25</v>
      </c>
      <c r="D77" s="43"/>
      <c r="E77" s="43"/>
      <c r="F77" s="30" t="str">
        <f>E15</f>
        <v>Obec Přestavlky u Čerčan</v>
      </c>
      <c r="G77" s="43"/>
      <c r="H77" s="43"/>
      <c r="I77" s="35" t="s">
        <v>30</v>
      </c>
      <c r="J77" s="39" t="str">
        <f>E21</f>
        <v>Vodohospodářský rozvoj a výstavba, a.s.</v>
      </c>
      <c r="K77" s="4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5.15" customHeight="1">
      <c r="A78" s="41"/>
      <c r="B78" s="42"/>
      <c r="C78" s="35" t="s">
        <v>28</v>
      </c>
      <c r="D78" s="43"/>
      <c r="E78" s="43"/>
      <c r="F78" s="30" t="str">
        <f>IF(E18="","",E18)</f>
        <v>Vyplň údaj</v>
      </c>
      <c r="G78" s="43"/>
      <c r="H78" s="43"/>
      <c r="I78" s="35" t="s">
        <v>33</v>
      </c>
      <c r="J78" s="39" t="str">
        <f>E24</f>
        <v>Ing. Jan Nedvěd</v>
      </c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0.32" customHeight="1">
      <c r="A79" s="41"/>
      <c r="B79" s="42"/>
      <c r="C79" s="43"/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11" customFormat="1" ht="29.28" customHeight="1">
      <c r="A80" s="189"/>
      <c r="B80" s="190"/>
      <c r="C80" s="191" t="s">
        <v>195</v>
      </c>
      <c r="D80" s="192" t="s">
        <v>56</v>
      </c>
      <c r="E80" s="192" t="s">
        <v>52</v>
      </c>
      <c r="F80" s="192" t="s">
        <v>53</v>
      </c>
      <c r="G80" s="192" t="s">
        <v>196</v>
      </c>
      <c r="H80" s="192" t="s">
        <v>197</v>
      </c>
      <c r="I80" s="192" t="s">
        <v>198</v>
      </c>
      <c r="J80" s="192" t="s">
        <v>179</v>
      </c>
      <c r="K80" s="193" t="s">
        <v>199</v>
      </c>
      <c r="L80" s="194"/>
      <c r="M80" s="95" t="s">
        <v>19</v>
      </c>
      <c r="N80" s="96" t="s">
        <v>41</v>
      </c>
      <c r="O80" s="96" t="s">
        <v>200</v>
      </c>
      <c r="P80" s="96" t="s">
        <v>201</v>
      </c>
      <c r="Q80" s="96" t="s">
        <v>202</v>
      </c>
      <c r="R80" s="96" t="s">
        <v>203</v>
      </c>
      <c r="S80" s="96" t="s">
        <v>204</v>
      </c>
      <c r="T80" s="97" t="s">
        <v>205</v>
      </c>
      <c r="U80" s="189"/>
      <c r="V80" s="189"/>
      <c r="W80" s="189"/>
      <c r="X80" s="189"/>
      <c r="Y80" s="189"/>
      <c r="Z80" s="189"/>
      <c r="AA80" s="189"/>
      <c r="AB80" s="189"/>
      <c r="AC80" s="189"/>
      <c r="AD80" s="189"/>
      <c r="AE80" s="189"/>
    </row>
    <row r="81" s="2" customFormat="1" ht="22.8" customHeight="1">
      <c r="A81" s="41"/>
      <c r="B81" s="42"/>
      <c r="C81" s="102" t="s">
        <v>206</v>
      </c>
      <c r="D81" s="43"/>
      <c r="E81" s="43"/>
      <c r="F81" s="43"/>
      <c r="G81" s="43"/>
      <c r="H81" s="43"/>
      <c r="I81" s="43"/>
      <c r="J81" s="195">
        <f>BK81</f>
        <v>0</v>
      </c>
      <c r="K81" s="43"/>
      <c r="L81" s="47"/>
      <c r="M81" s="98"/>
      <c r="N81" s="196"/>
      <c r="O81" s="99"/>
      <c r="P81" s="197">
        <f>P82</f>
        <v>0</v>
      </c>
      <c r="Q81" s="99"/>
      <c r="R81" s="197">
        <f>R82</f>
        <v>0</v>
      </c>
      <c r="S81" s="99"/>
      <c r="T81" s="198">
        <f>T82</f>
        <v>0</v>
      </c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T81" s="20" t="s">
        <v>70</v>
      </c>
      <c r="AU81" s="20" t="s">
        <v>180</v>
      </c>
      <c r="BK81" s="199">
        <f>BK82</f>
        <v>0</v>
      </c>
    </row>
    <row r="82" s="12" customFormat="1" ht="25.92" customHeight="1">
      <c r="A82" s="12"/>
      <c r="B82" s="200"/>
      <c r="C82" s="201"/>
      <c r="D82" s="202" t="s">
        <v>70</v>
      </c>
      <c r="E82" s="203" t="s">
        <v>681</v>
      </c>
      <c r="F82" s="203" t="s">
        <v>1106</v>
      </c>
      <c r="G82" s="201"/>
      <c r="H82" s="201"/>
      <c r="I82" s="204"/>
      <c r="J82" s="205">
        <f>BK82</f>
        <v>0</v>
      </c>
      <c r="K82" s="201"/>
      <c r="L82" s="206"/>
      <c r="M82" s="207"/>
      <c r="N82" s="208"/>
      <c r="O82" s="208"/>
      <c r="P82" s="209">
        <f>P83</f>
        <v>0</v>
      </c>
      <c r="Q82" s="208"/>
      <c r="R82" s="209">
        <f>R83</f>
        <v>0</v>
      </c>
      <c r="S82" s="208"/>
      <c r="T82" s="210">
        <f>T83</f>
        <v>0</v>
      </c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R82" s="211" t="s">
        <v>146</v>
      </c>
      <c r="AT82" s="212" t="s">
        <v>70</v>
      </c>
      <c r="AU82" s="212" t="s">
        <v>71</v>
      </c>
      <c r="AY82" s="211" t="s">
        <v>209</v>
      </c>
      <c r="BK82" s="213">
        <f>BK83</f>
        <v>0</v>
      </c>
    </row>
    <row r="83" s="12" customFormat="1" ht="22.8" customHeight="1">
      <c r="A83" s="12"/>
      <c r="B83" s="200"/>
      <c r="C83" s="201"/>
      <c r="D83" s="202" t="s">
        <v>70</v>
      </c>
      <c r="E83" s="214" t="s">
        <v>6046</v>
      </c>
      <c r="F83" s="214" t="s">
        <v>6047</v>
      </c>
      <c r="G83" s="201"/>
      <c r="H83" s="201"/>
      <c r="I83" s="204"/>
      <c r="J83" s="215">
        <f>BK83</f>
        <v>0</v>
      </c>
      <c r="K83" s="201"/>
      <c r="L83" s="206"/>
      <c r="M83" s="207"/>
      <c r="N83" s="208"/>
      <c r="O83" s="208"/>
      <c r="P83" s="209">
        <f>SUM(P84:P109)</f>
        <v>0</v>
      </c>
      <c r="Q83" s="208"/>
      <c r="R83" s="209">
        <f>SUM(R84:R109)</f>
        <v>0</v>
      </c>
      <c r="S83" s="208"/>
      <c r="T83" s="210">
        <f>SUM(T84:T109)</f>
        <v>0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R83" s="211" t="s">
        <v>146</v>
      </c>
      <c r="AT83" s="212" t="s">
        <v>70</v>
      </c>
      <c r="AU83" s="212" t="s">
        <v>79</v>
      </c>
      <c r="AY83" s="211" t="s">
        <v>209</v>
      </c>
      <c r="BK83" s="213">
        <f>SUM(BK84:BK109)</f>
        <v>0</v>
      </c>
    </row>
    <row r="84" s="2" customFormat="1" ht="16.5" customHeight="1">
      <c r="A84" s="41"/>
      <c r="B84" s="42"/>
      <c r="C84" s="216" t="s">
        <v>79</v>
      </c>
      <c r="D84" s="216" t="s">
        <v>211</v>
      </c>
      <c r="E84" s="217" t="s">
        <v>6048</v>
      </c>
      <c r="F84" s="218" t="s">
        <v>6049</v>
      </c>
      <c r="G84" s="219" t="s">
        <v>5175</v>
      </c>
      <c r="H84" s="220">
        <v>3</v>
      </c>
      <c r="I84" s="221"/>
      <c r="J84" s="222">
        <f>ROUND(I84*H84,2)</f>
        <v>0</v>
      </c>
      <c r="K84" s="218" t="s">
        <v>19</v>
      </c>
      <c r="L84" s="47"/>
      <c r="M84" s="223" t="s">
        <v>19</v>
      </c>
      <c r="N84" s="224" t="s">
        <v>42</v>
      </c>
      <c r="O84" s="87"/>
      <c r="P84" s="225">
        <f>O84*H84</f>
        <v>0</v>
      </c>
      <c r="Q84" s="225">
        <v>0</v>
      </c>
      <c r="R84" s="225">
        <f>Q84*H84</f>
        <v>0</v>
      </c>
      <c r="S84" s="225">
        <v>0</v>
      </c>
      <c r="T84" s="226">
        <f>S84*H84</f>
        <v>0</v>
      </c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R84" s="227" t="s">
        <v>592</v>
      </c>
      <c r="AT84" s="227" t="s">
        <v>211</v>
      </c>
      <c r="AU84" s="227" t="s">
        <v>81</v>
      </c>
      <c r="AY84" s="20" t="s">
        <v>209</v>
      </c>
      <c r="BE84" s="228">
        <f>IF(N84="základní",J84,0)</f>
        <v>0</v>
      </c>
      <c r="BF84" s="228">
        <f>IF(N84="snížená",J84,0)</f>
        <v>0</v>
      </c>
      <c r="BG84" s="228">
        <f>IF(N84="zákl. přenesená",J84,0)</f>
        <v>0</v>
      </c>
      <c r="BH84" s="228">
        <f>IF(N84="sníž. přenesená",J84,0)</f>
        <v>0</v>
      </c>
      <c r="BI84" s="228">
        <f>IF(N84="nulová",J84,0)</f>
        <v>0</v>
      </c>
      <c r="BJ84" s="20" t="s">
        <v>79</v>
      </c>
      <c r="BK84" s="228">
        <f>ROUND(I84*H84,2)</f>
        <v>0</v>
      </c>
      <c r="BL84" s="20" t="s">
        <v>592</v>
      </c>
      <c r="BM84" s="227" t="s">
        <v>81</v>
      </c>
    </row>
    <row r="85" s="2" customFormat="1">
      <c r="A85" s="41"/>
      <c r="B85" s="42"/>
      <c r="C85" s="43"/>
      <c r="D85" s="236" t="s">
        <v>859</v>
      </c>
      <c r="E85" s="43"/>
      <c r="F85" s="288" t="s">
        <v>6050</v>
      </c>
      <c r="G85" s="43"/>
      <c r="H85" s="43"/>
      <c r="I85" s="231"/>
      <c r="J85" s="43"/>
      <c r="K85" s="43"/>
      <c r="L85" s="47"/>
      <c r="M85" s="232"/>
      <c r="N85" s="233"/>
      <c r="O85" s="87"/>
      <c r="P85" s="87"/>
      <c r="Q85" s="87"/>
      <c r="R85" s="87"/>
      <c r="S85" s="87"/>
      <c r="T85" s="88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T85" s="20" t="s">
        <v>859</v>
      </c>
      <c r="AU85" s="20" t="s">
        <v>81</v>
      </c>
    </row>
    <row r="86" s="2" customFormat="1" ht="16.5" customHeight="1">
      <c r="A86" s="41"/>
      <c r="B86" s="42"/>
      <c r="C86" s="216" t="s">
        <v>81</v>
      </c>
      <c r="D86" s="216" t="s">
        <v>211</v>
      </c>
      <c r="E86" s="217" t="s">
        <v>6051</v>
      </c>
      <c r="F86" s="218" t="s">
        <v>6052</v>
      </c>
      <c r="G86" s="219" t="s">
        <v>299</v>
      </c>
      <c r="H86" s="220">
        <v>20</v>
      </c>
      <c r="I86" s="221"/>
      <c r="J86" s="222">
        <f>ROUND(I86*H86,2)</f>
        <v>0</v>
      </c>
      <c r="K86" s="218" t="s">
        <v>19</v>
      </c>
      <c r="L86" s="47"/>
      <c r="M86" s="223" t="s">
        <v>19</v>
      </c>
      <c r="N86" s="224" t="s">
        <v>42</v>
      </c>
      <c r="O86" s="87"/>
      <c r="P86" s="225">
        <f>O86*H86</f>
        <v>0</v>
      </c>
      <c r="Q86" s="225">
        <v>0</v>
      </c>
      <c r="R86" s="225">
        <f>Q86*H86</f>
        <v>0</v>
      </c>
      <c r="S86" s="225">
        <v>0</v>
      </c>
      <c r="T86" s="226">
        <f>S86*H86</f>
        <v>0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R86" s="227" t="s">
        <v>592</v>
      </c>
      <c r="AT86" s="227" t="s">
        <v>211</v>
      </c>
      <c r="AU86" s="227" t="s">
        <v>81</v>
      </c>
      <c r="AY86" s="20" t="s">
        <v>209</v>
      </c>
      <c r="BE86" s="228">
        <f>IF(N86="základní",J86,0)</f>
        <v>0</v>
      </c>
      <c r="BF86" s="228">
        <f>IF(N86="snížená",J86,0)</f>
        <v>0</v>
      </c>
      <c r="BG86" s="228">
        <f>IF(N86="zákl. přenesená",J86,0)</f>
        <v>0</v>
      </c>
      <c r="BH86" s="228">
        <f>IF(N86="sníž. přenesená",J86,0)</f>
        <v>0</v>
      </c>
      <c r="BI86" s="228">
        <f>IF(N86="nulová",J86,0)</f>
        <v>0</v>
      </c>
      <c r="BJ86" s="20" t="s">
        <v>79</v>
      </c>
      <c r="BK86" s="228">
        <f>ROUND(I86*H86,2)</f>
        <v>0</v>
      </c>
      <c r="BL86" s="20" t="s">
        <v>592</v>
      </c>
      <c r="BM86" s="227" t="s">
        <v>216</v>
      </c>
    </row>
    <row r="87" s="2" customFormat="1">
      <c r="A87" s="41"/>
      <c r="B87" s="42"/>
      <c r="C87" s="43"/>
      <c r="D87" s="236" t="s">
        <v>859</v>
      </c>
      <c r="E87" s="43"/>
      <c r="F87" s="288" t="s">
        <v>6053</v>
      </c>
      <c r="G87" s="43"/>
      <c r="H87" s="43"/>
      <c r="I87" s="231"/>
      <c r="J87" s="43"/>
      <c r="K87" s="43"/>
      <c r="L87" s="47"/>
      <c r="M87" s="232"/>
      <c r="N87" s="233"/>
      <c r="O87" s="87"/>
      <c r="P87" s="87"/>
      <c r="Q87" s="87"/>
      <c r="R87" s="87"/>
      <c r="S87" s="87"/>
      <c r="T87" s="88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T87" s="20" t="s">
        <v>859</v>
      </c>
      <c r="AU87" s="20" t="s">
        <v>81</v>
      </c>
    </row>
    <row r="88" s="2" customFormat="1" ht="16.5" customHeight="1">
      <c r="A88" s="41"/>
      <c r="B88" s="42"/>
      <c r="C88" s="216" t="s">
        <v>146</v>
      </c>
      <c r="D88" s="216" t="s">
        <v>211</v>
      </c>
      <c r="E88" s="217" t="s">
        <v>6054</v>
      </c>
      <c r="F88" s="218" t="s">
        <v>6055</v>
      </c>
      <c r="G88" s="219" t="s">
        <v>299</v>
      </c>
      <c r="H88" s="220">
        <v>13</v>
      </c>
      <c r="I88" s="221"/>
      <c r="J88" s="222">
        <f>ROUND(I88*H88,2)</f>
        <v>0</v>
      </c>
      <c r="K88" s="218" t="s">
        <v>19</v>
      </c>
      <c r="L88" s="47"/>
      <c r="M88" s="223" t="s">
        <v>19</v>
      </c>
      <c r="N88" s="224" t="s">
        <v>42</v>
      </c>
      <c r="O88" s="87"/>
      <c r="P88" s="225">
        <f>O88*H88</f>
        <v>0</v>
      </c>
      <c r="Q88" s="225">
        <v>0</v>
      </c>
      <c r="R88" s="225">
        <f>Q88*H88</f>
        <v>0</v>
      </c>
      <c r="S88" s="225">
        <v>0</v>
      </c>
      <c r="T88" s="226">
        <f>S88*H88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R88" s="227" t="s">
        <v>592</v>
      </c>
      <c r="AT88" s="227" t="s">
        <v>211</v>
      </c>
      <c r="AU88" s="227" t="s">
        <v>81</v>
      </c>
      <c r="AY88" s="20" t="s">
        <v>209</v>
      </c>
      <c r="BE88" s="228">
        <f>IF(N88="základní",J88,0)</f>
        <v>0</v>
      </c>
      <c r="BF88" s="228">
        <f>IF(N88="snížená",J88,0)</f>
        <v>0</v>
      </c>
      <c r="BG88" s="228">
        <f>IF(N88="zákl. přenesená",J88,0)</f>
        <v>0</v>
      </c>
      <c r="BH88" s="228">
        <f>IF(N88="sníž. přenesená",J88,0)</f>
        <v>0</v>
      </c>
      <c r="BI88" s="228">
        <f>IF(N88="nulová",J88,0)</f>
        <v>0</v>
      </c>
      <c r="BJ88" s="20" t="s">
        <v>79</v>
      </c>
      <c r="BK88" s="228">
        <f>ROUND(I88*H88,2)</f>
        <v>0</v>
      </c>
      <c r="BL88" s="20" t="s">
        <v>592</v>
      </c>
      <c r="BM88" s="227" t="s">
        <v>227</v>
      </c>
    </row>
    <row r="89" s="2" customFormat="1">
      <c r="A89" s="41"/>
      <c r="B89" s="42"/>
      <c r="C89" s="43"/>
      <c r="D89" s="236" t="s">
        <v>859</v>
      </c>
      <c r="E89" s="43"/>
      <c r="F89" s="288" t="s">
        <v>6053</v>
      </c>
      <c r="G89" s="43"/>
      <c r="H89" s="43"/>
      <c r="I89" s="231"/>
      <c r="J89" s="43"/>
      <c r="K89" s="43"/>
      <c r="L89" s="47"/>
      <c r="M89" s="232"/>
      <c r="N89" s="233"/>
      <c r="O89" s="87"/>
      <c r="P89" s="87"/>
      <c r="Q89" s="87"/>
      <c r="R89" s="87"/>
      <c r="S89" s="87"/>
      <c r="T89" s="88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T89" s="20" t="s">
        <v>859</v>
      </c>
      <c r="AU89" s="20" t="s">
        <v>81</v>
      </c>
    </row>
    <row r="90" s="2" customFormat="1" ht="16.5" customHeight="1">
      <c r="A90" s="41"/>
      <c r="B90" s="42"/>
      <c r="C90" s="216" t="s">
        <v>216</v>
      </c>
      <c r="D90" s="216" t="s">
        <v>211</v>
      </c>
      <c r="E90" s="217" t="s">
        <v>6056</v>
      </c>
      <c r="F90" s="218" t="s">
        <v>6057</v>
      </c>
      <c r="G90" s="219" t="s">
        <v>299</v>
      </c>
      <c r="H90" s="220">
        <v>32</v>
      </c>
      <c r="I90" s="221"/>
      <c r="J90" s="222">
        <f>ROUND(I90*H90,2)</f>
        <v>0</v>
      </c>
      <c r="K90" s="218" t="s">
        <v>19</v>
      </c>
      <c r="L90" s="47"/>
      <c r="M90" s="223" t="s">
        <v>19</v>
      </c>
      <c r="N90" s="224" t="s">
        <v>42</v>
      </c>
      <c r="O90" s="87"/>
      <c r="P90" s="225">
        <f>O90*H90</f>
        <v>0</v>
      </c>
      <c r="Q90" s="225">
        <v>0</v>
      </c>
      <c r="R90" s="225">
        <f>Q90*H90</f>
        <v>0</v>
      </c>
      <c r="S90" s="225">
        <v>0</v>
      </c>
      <c r="T90" s="226">
        <f>S90*H90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227" t="s">
        <v>592</v>
      </c>
      <c r="AT90" s="227" t="s">
        <v>211</v>
      </c>
      <c r="AU90" s="227" t="s">
        <v>81</v>
      </c>
      <c r="AY90" s="20" t="s">
        <v>209</v>
      </c>
      <c r="BE90" s="228">
        <f>IF(N90="základní",J90,0)</f>
        <v>0</v>
      </c>
      <c r="BF90" s="228">
        <f>IF(N90="snížená",J90,0)</f>
        <v>0</v>
      </c>
      <c r="BG90" s="228">
        <f>IF(N90="zákl. přenesená",J90,0)</f>
        <v>0</v>
      </c>
      <c r="BH90" s="228">
        <f>IF(N90="sníž. přenesená",J90,0)</f>
        <v>0</v>
      </c>
      <c r="BI90" s="228">
        <f>IF(N90="nulová",J90,0)</f>
        <v>0</v>
      </c>
      <c r="BJ90" s="20" t="s">
        <v>79</v>
      </c>
      <c r="BK90" s="228">
        <f>ROUND(I90*H90,2)</f>
        <v>0</v>
      </c>
      <c r="BL90" s="20" t="s">
        <v>592</v>
      </c>
      <c r="BM90" s="227" t="s">
        <v>250</v>
      </c>
    </row>
    <row r="91" s="2" customFormat="1">
      <c r="A91" s="41"/>
      <c r="B91" s="42"/>
      <c r="C91" s="43"/>
      <c r="D91" s="236" t="s">
        <v>859</v>
      </c>
      <c r="E91" s="43"/>
      <c r="F91" s="288" t="s">
        <v>6058</v>
      </c>
      <c r="G91" s="43"/>
      <c r="H91" s="43"/>
      <c r="I91" s="231"/>
      <c r="J91" s="43"/>
      <c r="K91" s="43"/>
      <c r="L91" s="47"/>
      <c r="M91" s="232"/>
      <c r="N91" s="233"/>
      <c r="O91" s="87"/>
      <c r="P91" s="87"/>
      <c r="Q91" s="87"/>
      <c r="R91" s="87"/>
      <c r="S91" s="87"/>
      <c r="T91" s="88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20" t="s">
        <v>859</v>
      </c>
      <c r="AU91" s="20" t="s">
        <v>81</v>
      </c>
    </row>
    <row r="92" s="2" customFormat="1" ht="16.5" customHeight="1">
      <c r="A92" s="41"/>
      <c r="B92" s="42"/>
      <c r="C92" s="216" t="s">
        <v>236</v>
      </c>
      <c r="D92" s="216" t="s">
        <v>211</v>
      </c>
      <c r="E92" s="217" t="s">
        <v>6059</v>
      </c>
      <c r="F92" s="218" t="s">
        <v>5403</v>
      </c>
      <c r="G92" s="219" t="s">
        <v>299</v>
      </c>
      <c r="H92" s="220">
        <v>11</v>
      </c>
      <c r="I92" s="221"/>
      <c r="J92" s="222">
        <f>ROUND(I92*H92,2)</f>
        <v>0</v>
      </c>
      <c r="K92" s="218" t="s">
        <v>19</v>
      </c>
      <c r="L92" s="47"/>
      <c r="M92" s="223" t="s">
        <v>19</v>
      </c>
      <c r="N92" s="224" t="s">
        <v>42</v>
      </c>
      <c r="O92" s="87"/>
      <c r="P92" s="225">
        <f>O92*H92</f>
        <v>0</v>
      </c>
      <c r="Q92" s="225">
        <v>0</v>
      </c>
      <c r="R92" s="225">
        <f>Q92*H92</f>
        <v>0</v>
      </c>
      <c r="S92" s="225">
        <v>0</v>
      </c>
      <c r="T92" s="226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27" t="s">
        <v>592</v>
      </c>
      <c r="AT92" s="227" t="s">
        <v>211</v>
      </c>
      <c r="AU92" s="227" t="s">
        <v>81</v>
      </c>
      <c r="AY92" s="20" t="s">
        <v>209</v>
      </c>
      <c r="BE92" s="228">
        <f>IF(N92="základní",J92,0)</f>
        <v>0</v>
      </c>
      <c r="BF92" s="228">
        <f>IF(N92="snížená",J92,0)</f>
        <v>0</v>
      </c>
      <c r="BG92" s="228">
        <f>IF(N92="zákl. přenesená",J92,0)</f>
        <v>0</v>
      </c>
      <c r="BH92" s="228">
        <f>IF(N92="sníž. přenesená",J92,0)</f>
        <v>0</v>
      </c>
      <c r="BI92" s="228">
        <f>IF(N92="nulová",J92,0)</f>
        <v>0</v>
      </c>
      <c r="BJ92" s="20" t="s">
        <v>79</v>
      </c>
      <c r="BK92" s="228">
        <f>ROUND(I92*H92,2)</f>
        <v>0</v>
      </c>
      <c r="BL92" s="20" t="s">
        <v>592</v>
      </c>
      <c r="BM92" s="227" t="s">
        <v>263</v>
      </c>
    </row>
    <row r="93" s="2" customFormat="1">
      <c r="A93" s="41"/>
      <c r="B93" s="42"/>
      <c r="C93" s="43"/>
      <c r="D93" s="236" t="s">
        <v>859</v>
      </c>
      <c r="E93" s="43"/>
      <c r="F93" s="288" t="s">
        <v>6060</v>
      </c>
      <c r="G93" s="43"/>
      <c r="H93" s="43"/>
      <c r="I93" s="231"/>
      <c r="J93" s="43"/>
      <c r="K93" s="43"/>
      <c r="L93" s="47"/>
      <c r="M93" s="232"/>
      <c r="N93" s="233"/>
      <c r="O93" s="87"/>
      <c r="P93" s="87"/>
      <c r="Q93" s="87"/>
      <c r="R93" s="87"/>
      <c r="S93" s="87"/>
      <c r="T93" s="88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0" t="s">
        <v>859</v>
      </c>
      <c r="AU93" s="20" t="s">
        <v>81</v>
      </c>
    </row>
    <row r="94" s="2" customFormat="1" ht="16.5" customHeight="1">
      <c r="A94" s="41"/>
      <c r="B94" s="42"/>
      <c r="C94" s="216" t="s">
        <v>227</v>
      </c>
      <c r="D94" s="216" t="s">
        <v>211</v>
      </c>
      <c r="E94" s="217" t="s">
        <v>6061</v>
      </c>
      <c r="F94" s="218" t="s">
        <v>5406</v>
      </c>
      <c r="G94" s="219" t="s">
        <v>299</v>
      </c>
      <c r="H94" s="220">
        <v>11</v>
      </c>
      <c r="I94" s="221"/>
      <c r="J94" s="222">
        <f>ROUND(I94*H94,2)</f>
        <v>0</v>
      </c>
      <c r="K94" s="218" t="s">
        <v>19</v>
      </c>
      <c r="L94" s="47"/>
      <c r="M94" s="223" t="s">
        <v>19</v>
      </c>
      <c r="N94" s="224" t="s">
        <v>42</v>
      </c>
      <c r="O94" s="87"/>
      <c r="P94" s="225">
        <f>O94*H94</f>
        <v>0</v>
      </c>
      <c r="Q94" s="225">
        <v>0</v>
      </c>
      <c r="R94" s="225">
        <f>Q94*H94</f>
        <v>0</v>
      </c>
      <c r="S94" s="225">
        <v>0</v>
      </c>
      <c r="T94" s="226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7" t="s">
        <v>592</v>
      </c>
      <c r="AT94" s="227" t="s">
        <v>211</v>
      </c>
      <c r="AU94" s="227" t="s">
        <v>81</v>
      </c>
      <c r="AY94" s="20" t="s">
        <v>209</v>
      </c>
      <c r="BE94" s="228">
        <f>IF(N94="základní",J94,0)</f>
        <v>0</v>
      </c>
      <c r="BF94" s="228">
        <f>IF(N94="snížená",J94,0)</f>
        <v>0</v>
      </c>
      <c r="BG94" s="228">
        <f>IF(N94="zákl. přenesená",J94,0)</f>
        <v>0</v>
      </c>
      <c r="BH94" s="228">
        <f>IF(N94="sníž. přenesená",J94,0)</f>
        <v>0</v>
      </c>
      <c r="BI94" s="228">
        <f>IF(N94="nulová",J94,0)</f>
        <v>0</v>
      </c>
      <c r="BJ94" s="20" t="s">
        <v>79</v>
      </c>
      <c r="BK94" s="228">
        <f>ROUND(I94*H94,2)</f>
        <v>0</v>
      </c>
      <c r="BL94" s="20" t="s">
        <v>592</v>
      </c>
      <c r="BM94" s="227" t="s">
        <v>8</v>
      </c>
    </row>
    <row r="95" s="2" customFormat="1">
      <c r="A95" s="41"/>
      <c r="B95" s="42"/>
      <c r="C95" s="43"/>
      <c r="D95" s="236" t="s">
        <v>859</v>
      </c>
      <c r="E95" s="43"/>
      <c r="F95" s="288" t="s">
        <v>6062</v>
      </c>
      <c r="G95" s="43"/>
      <c r="H95" s="43"/>
      <c r="I95" s="231"/>
      <c r="J95" s="43"/>
      <c r="K95" s="43"/>
      <c r="L95" s="47"/>
      <c r="M95" s="232"/>
      <c r="N95" s="233"/>
      <c r="O95" s="87"/>
      <c r="P95" s="87"/>
      <c r="Q95" s="87"/>
      <c r="R95" s="87"/>
      <c r="S95" s="87"/>
      <c r="T95" s="88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859</v>
      </c>
      <c r="AU95" s="20" t="s">
        <v>81</v>
      </c>
    </row>
    <row r="96" s="2" customFormat="1" ht="16.5" customHeight="1">
      <c r="A96" s="41"/>
      <c r="B96" s="42"/>
      <c r="C96" s="216" t="s">
        <v>245</v>
      </c>
      <c r="D96" s="216" t="s">
        <v>211</v>
      </c>
      <c r="E96" s="217" t="s">
        <v>6063</v>
      </c>
      <c r="F96" s="218" t="s">
        <v>6064</v>
      </c>
      <c r="G96" s="219" t="s">
        <v>362</v>
      </c>
      <c r="H96" s="220">
        <v>1.3999999999999999</v>
      </c>
      <c r="I96" s="221"/>
      <c r="J96" s="222">
        <f>ROUND(I96*H96,2)</f>
        <v>0</v>
      </c>
      <c r="K96" s="218" t="s">
        <v>19</v>
      </c>
      <c r="L96" s="47"/>
      <c r="M96" s="223" t="s">
        <v>19</v>
      </c>
      <c r="N96" s="224" t="s">
        <v>42</v>
      </c>
      <c r="O96" s="87"/>
      <c r="P96" s="225">
        <f>O96*H96</f>
        <v>0</v>
      </c>
      <c r="Q96" s="225">
        <v>0</v>
      </c>
      <c r="R96" s="225">
        <f>Q96*H96</f>
        <v>0</v>
      </c>
      <c r="S96" s="225">
        <v>0</v>
      </c>
      <c r="T96" s="226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27" t="s">
        <v>592</v>
      </c>
      <c r="AT96" s="227" t="s">
        <v>211</v>
      </c>
      <c r="AU96" s="227" t="s">
        <v>81</v>
      </c>
      <c r="AY96" s="20" t="s">
        <v>209</v>
      </c>
      <c r="BE96" s="228">
        <f>IF(N96="základní",J96,0)</f>
        <v>0</v>
      </c>
      <c r="BF96" s="228">
        <f>IF(N96="snížená",J96,0)</f>
        <v>0</v>
      </c>
      <c r="BG96" s="228">
        <f>IF(N96="zákl. přenesená",J96,0)</f>
        <v>0</v>
      </c>
      <c r="BH96" s="228">
        <f>IF(N96="sníž. přenesená",J96,0)</f>
        <v>0</v>
      </c>
      <c r="BI96" s="228">
        <f>IF(N96="nulová",J96,0)</f>
        <v>0</v>
      </c>
      <c r="BJ96" s="20" t="s">
        <v>79</v>
      </c>
      <c r="BK96" s="228">
        <f>ROUND(I96*H96,2)</f>
        <v>0</v>
      </c>
      <c r="BL96" s="20" t="s">
        <v>592</v>
      </c>
      <c r="BM96" s="227" t="s">
        <v>290</v>
      </c>
    </row>
    <row r="97" s="2" customFormat="1">
      <c r="A97" s="41"/>
      <c r="B97" s="42"/>
      <c r="C97" s="43"/>
      <c r="D97" s="236" t="s">
        <v>859</v>
      </c>
      <c r="E97" s="43"/>
      <c r="F97" s="288" t="s">
        <v>6065</v>
      </c>
      <c r="G97" s="43"/>
      <c r="H97" s="43"/>
      <c r="I97" s="231"/>
      <c r="J97" s="43"/>
      <c r="K97" s="43"/>
      <c r="L97" s="47"/>
      <c r="M97" s="232"/>
      <c r="N97" s="233"/>
      <c r="O97" s="87"/>
      <c r="P97" s="87"/>
      <c r="Q97" s="87"/>
      <c r="R97" s="87"/>
      <c r="S97" s="87"/>
      <c r="T97" s="88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859</v>
      </c>
      <c r="AU97" s="20" t="s">
        <v>81</v>
      </c>
    </row>
    <row r="98" s="2" customFormat="1" ht="16.5" customHeight="1">
      <c r="A98" s="41"/>
      <c r="B98" s="42"/>
      <c r="C98" s="216" t="s">
        <v>250</v>
      </c>
      <c r="D98" s="216" t="s">
        <v>211</v>
      </c>
      <c r="E98" s="217" t="s">
        <v>6066</v>
      </c>
      <c r="F98" s="218" t="s">
        <v>5416</v>
      </c>
      <c r="G98" s="219" t="s">
        <v>731</v>
      </c>
      <c r="H98" s="220">
        <v>1</v>
      </c>
      <c r="I98" s="221"/>
      <c r="J98" s="222">
        <f>ROUND(I98*H98,2)</f>
        <v>0</v>
      </c>
      <c r="K98" s="218" t="s">
        <v>19</v>
      </c>
      <c r="L98" s="47"/>
      <c r="M98" s="223" t="s">
        <v>19</v>
      </c>
      <c r="N98" s="224" t="s">
        <v>42</v>
      </c>
      <c r="O98" s="87"/>
      <c r="P98" s="225">
        <f>O98*H98</f>
        <v>0</v>
      </c>
      <c r="Q98" s="225">
        <v>0</v>
      </c>
      <c r="R98" s="225">
        <f>Q98*H98</f>
        <v>0</v>
      </c>
      <c r="S98" s="225">
        <v>0</v>
      </c>
      <c r="T98" s="226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7" t="s">
        <v>592</v>
      </c>
      <c r="AT98" s="227" t="s">
        <v>211</v>
      </c>
      <c r="AU98" s="227" t="s">
        <v>81</v>
      </c>
      <c r="AY98" s="20" t="s">
        <v>209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20" t="s">
        <v>79</v>
      </c>
      <c r="BK98" s="228">
        <f>ROUND(I98*H98,2)</f>
        <v>0</v>
      </c>
      <c r="BL98" s="20" t="s">
        <v>592</v>
      </c>
      <c r="BM98" s="227" t="s">
        <v>304</v>
      </c>
    </row>
    <row r="99" s="2" customFormat="1">
      <c r="A99" s="41"/>
      <c r="B99" s="42"/>
      <c r="C99" s="43"/>
      <c r="D99" s="236" t="s">
        <v>859</v>
      </c>
      <c r="E99" s="43"/>
      <c r="F99" s="288" t="s">
        <v>6067</v>
      </c>
      <c r="G99" s="43"/>
      <c r="H99" s="43"/>
      <c r="I99" s="231"/>
      <c r="J99" s="43"/>
      <c r="K99" s="43"/>
      <c r="L99" s="47"/>
      <c r="M99" s="232"/>
      <c r="N99" s="233"/>
      <c r="O99" s="87"/>
      <c r="P99" s="87"/>
      <c r="Q99" s="87"/>
      <c r="R99" s="87"/>
      <c r="S99" s="87"/>
      <c r="T99" s="88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0" t="s">
        <v>859</v>
      </c>
      <c r="AU99" s="20" t="s">
        <v>81</v>
      </c>
    </row>
    <row r="100" s="2" customFormat="1" ht="16.5" customHeight="1">
      <c r="A100" s="41"/>
      <c r="B100" s="42"/>
      <c r="C100" s="216" t="s">
        <v>255</v>
      </c>
      <c r="D100" s="216" t="s">
        <v>211</v>
      </c>
      <c r="E100" s="217" t="s">
        <v>6068</v>
      </c>
      <c r="F100" s="218" t="s">
        <v>6069</v>
      </c>
      <c r="G100" s="219" t="s">
        <v>5175</v>
      </c>
      <c r="H100" s="220">
        <v>1</v>
      </c>
      <c r="I100" s="221"/>
      <c r="J100" s="222">
        <f>ROUND(I100*H100,2)</f>
        <v>0</v>
      </c>
      <c r="K100" s="218" t="s">
        <v>19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</v>
      </c>
      <c r="T100" s="226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592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592</v>
      </c>
      <c r="BM100" s="227" t="s">
        <v>317</v>
      </c>
    </row>
    <row r="101" s="2" customFormat="1">
      <c r="A101" s="41"/>
      <c r="B101" s="42"/>
      <c r="C101" s="43"/>
      <c r="D101" s="236" t="s">
        <v>859</v>
      </c>
      <c r="E101" s="43"/>
      <c r="F101" s="288" t="s">
        <v>6070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859</v>
      </c>
      <c r="AU101" s="20" t="s">
        <v>81</v>
      </c>
    </row>
    <row r="102" s="2" customFormat="1" ht="24.15" customHeight="1">
      <c r="A102" s="41"/>
      <c r="B102" s="42"/>
      <c r="C102" s="216" t="s">
        <v>263</v>
      </c>
      <c r="D102" s="216" t="s">
        <v>211</v>
      </c>
      <c r="E102" s="217" t="s">
        <v>6071</v>
      </c>
      <c r="F102" s="218" t="s">
        <v>6072</v>
      </c>
      <c r="G102" s="219" t="s">
        <v>5175</v>
      </c>
      <c r="H102" s="220">
        <v>1</v>
      </c>
      <c r="I102" s="221"/>
      <c r="J102" s="222">
        <f>ROUND(I102*H102,2)</f>
        <v>0</v>
      </c>
      <c r="K102" s="218" t="s">
        <v>19</v>
      </c>
      <c r="L102" s="47"/>
      <c r="M102" s="223" t="s">
        <v>19</v>
      </c>
      <c r="N102" s="224" t="s">
        <v>42</v>
      </c>
      <c r="O102" s="87"/>
      <c r="P102" s="225">
        <f>O102*H102</f>
        <v>0</v>
      </c>
      <c r="Q102" s="225">
        <v>0</v>
      </c>
      <c r="R102" s="225">
        <f>Q102*H102</f>
        <v>0</v>
      </c>
      <c r="S102" s="225">
        <v>0</v>
      </c>
      <c r="T102" s="226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7" t="s">
        <v>592</v>
      </c>
      <c r="AT102" s="227" t="s">
        <v>211</v>
      </c>
      <c r="AU102" s="227" t="s">
        <v>81</v>
      </c>
      <c r="AY102" s="20" t="s">
        <v>209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20" t="s">
        <v>79</v>
      </c>
      <c r="BK102" s="228">
        <f>ROUND(I102*H102,2)</f>
        <v>0</v>
      </c>
      <c r="BL102" s="20" t="s">
        <v>592</v>
      </c>
      <c r="BM102" s="227" t="s">
        <v>331</v>
      </c>
    </row>
    <row r="103" s="2" customFormat="1">
      <c r="A103" s="41"/>
      <c r="B103" s="42"/>
      <c r="C103" s="43"/>
      <c r="D103" s="236" t="s">
        <v>859</v>
      </c>
      <c r="E103" s="43"/>
      <c r="F103" s="288" t="s">
        <v>6073</v>
      </c>
      <c r="G103" s="43"/>
      <c r="H103" s="43"/>
      <c r="I103" s="231"/>
      <c r="J103" s="43"/>
      <c r="K103" s="43"/>
      <c r="L103" s="47"/>
      <c r="M103" s="232"/>
      <c r="N103" s="233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859</v>
      </c>
      <c r="AU103" s="20" t="s">
        <v>81</v>
      </c>
    </row>
    <row r="104" s="2" customFormat="1" ht="16.5" customHeight="1">
      <c r="A104" s="41"/>
      <c r="B104" s="42"/>
      <c r="C104" s="216" t="s">
        <v>272</v>
      </c>
      <c r="D104" s="216" t="s">
        <v>211</v>
      </c>
      <c r="E104" s="217" t="s">
        <v>6074</v>
      </c>
      <c r="F104" s="218" t="s">
        <v>6075</v>
      </c>
      <c r="G104" s="219" t="s">
        <v>5175</v>
      </c>
      <c r="H104" s="220">
        <v>1</v>
      </c>
      <c r="I104" s="221"/>
      <c r="J104" s="222">
        <f>ROUND(I104*H104,2)</f>
        <v>0</v>
      </c>
      <c r="K104" s="218" t="s">
        <v>19</v>
      </c>
      <c r="L104" s="47"/>
      <c r="M104" s="223" t="s">
        <v>19</v>
      </c>
      <c r="N104" s="224" t="s">
        <v>42</v>
      </c>
      <c r="O104" s="87"/>
      <c r="P104" s="225">
        <f>O104*H104</f>
        <v>0</v>
      </c>
      <c r="Q104" s="225">
        <v>0</v>
      </c>
      <c r="R104" s="225">
        <f>Q104*H104</f>
        <v>0</v>
      </c>
      <c r="S104" s="225">
        <v>0</v>
      </c>
      <c r="T104" s="226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7" t="s">
        <v>592</v>
      </c>
      <c r="AT104" s="227" t="s">
        <v>211</v>
      </c>
      <c r="AU104" s="227" t="s">
        <v>81</v>
      </c>
      <c r="AY104" s="20" t="s">
        <v>209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20" t="s">
        <v>79</v>
      </c>
      <c r="BK104" s="228">
        <f>ROUND(I104*H104,2)</f>
        <v>0</v>
      </c>
      <c r="BL104" s="20" t="s">
        <v>592</v>
      </c>
      <c r="BM104" s="227" t="s">
        <v>344</v>
      </c>
    </row>
    <row r="105" s="2" customFormat="1">
      <c r="A105" s="41"/>
      <c r="B105" s="42"/>
      <c r="C105" s="43"/>
      <c r="D105" s="236" t="s">
        <v>859</v>
      </c>
      <c r="E105" s="43"/>
      <c r="F105" s="288" t="s">
        <v>6076</v>
      </c>
      <c r="G105" s="43"/>
      <c r="H105" s="43"/>
      <c r="I105" s="231"/>
      <c r="J105" s="43"/>
      <c r="K105" s="43"/>
      <c r="L105" s="47"/>
      <c r="M105" s="232"/>
      <c r="N105" s="233"/>
      <c r="O105" s="87"/>
      <c r="P105" s="87"/>
      <c r="Q105" s="87"/>
      <c r="R105" s="87"/>
      <c r="S105" s="87"/>
      <c r="T105" s="88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0" t="s">
        <v>859</v>
      </c>
      <c r="AU105" s="20" t="s">
        <v>81</v>
      </c>
    </row>
    <row r="106" s="2" customFormat="1" ht="16.5" customHeight="1">
      <c r="A106" s="41"/>
      <c r="B106" s="42"/>
      <c r="C106" s="216" t="s">
        <v>8</v>
      </c>
      <c r="D106" s="216" t="s">
        <v>211</v>
      </c>
      <c r="E106" s="217" t="s">
        <v>6077</v>
      </c>
      <c r="F106" s="218" t="s">
        <v>5312</v>
      </c>
      <c r="G106" s="219" t="s">
        <v>731</v>
      </c>
      <c r="H106" s="220">
        <v>1</v>
      </c>
      <c r="I106" s="221"/>
      <c r="J106" s="222">
        <f>ROUND(I106*H106,2)</f>
        <v>0</v>
      </c>
      <c r="K106" s="218" t="s">
        <v>19</v>
      </c>
      <c r="L106" s="47"/>
      <c r="M106" s="223" t="s">
        <v>19</v>
      </c>
      <c r="N106" s="224" t="s">
        <v>42</v>
      </c>
      <c r="O106" s="87"/>
      <c r="P106" s="225">
        <f>O106*H106</f>
        <v>0</v>
      </c>
      <c r="Q106" s="225">
        <v>0</v>
      </c>
      <c r="R106" s="225">
        <f>Q106*H106</f>
        <v>0</v>
      </c>
      <c r="S106" s="225">
        <v>0</v>
      </c>
      <c r="T106" s="226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7" t="s">
        <v>592</v>
      </c>
      <c r="AT106" s="227" t="s">
        <v>211</v>
      </c>
      <c r="AU106" s="227" t="s">
        <v>81</v>
      </c>
      <c r="AY106" s="20" t="s">
        <v>209</v>
      </c>
      <c r="BE106" s="228">
        <f>IF(N106="základní",J106,0)</f>
        <v>0</v>
      </c>
      <c r="BF106" s="228">
        <f>IF(N106="snížená",J106,0)</f>
        <v>0</v>
      </c>
      <c r="BG106" s="228">
        <f>IF(N106="zákl. přenesená",J106,0)</f>
        <v>0</v>
      </c>
      <c r="BH106" s="228">
        <f>IF(N106="sníž. přenesená",J106,0)</f>
        <v>0</v>
      </c>
      <c r="BI106" s="228">
        <f>IF(N106="nulová",J106,0)</f>
        <v>0</v>
      </c>
      <c r="BJ106" s="20" t="s">
        <v>79</v>
      </c>
      <c r="BK106" s="228">
        <f>ROUND(I106*H106,2)</f>
        <v>0</v>
      </c>
      <c r="BL106" s="20" t="s">
        <v>592</v>
      </c>
      <c r="BM106" s="227" t="s">
        <v>359</v>
      </c>
    </row>
    <row r="107" s="2" customFormat="1">
      <c r="A107" s="41"/>
      <c r="B107" s="42"/>
      <c r="C107" s="43"/>
      <c r="D107" s="236" t="s">
        <v>859</v>
      </c>
      <c r="E107" s="43"/>
      <c r="F107" s="288" t="s">
        <v>6078</v>
      </c>
      <c r="G107" s="43"/>
      <c r="H107" s="43"/>
      <c r="I107" s="231"/>
      <c r="J107" s="43"/>
      <c r="K107" s="43"/>
      <c r="L107" s="47"/>
      <c r="M107" s="232"/>
      <c r="N107" s="233"/>
      <c r="O107" s="87"/>
      <c r="P107" s="87"/>
      <c r="Q107" s="87"/>
      <c r="R107" s="87"/>
      <c r="S107" s="87"/>
      <c r="T107" s="88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0" t="s">
        <v>859</v>
      </c>
      <c r="AU107" s="20" t="s">
        <v>81</v>
      </c>
    </row>
    <row r="108" s="2" customFormat="1" ht="16.5" customHeight="1">
      <c r="A108" s="41"/>
      <c r="B108" s="42"/>
      <c r="C108" s="216" t="s">
        <v>284</v>
      </c>
      <c r="D108" s="216" t="s">
        <v>211</v>
      </c>
      <c r="E108" s="217" t="s">
        <v>6079</v>
      </c>
      <c r="F108" s="218" t="s">
        <v>5314</v>
      </c>
      <c r="G108" s="219" t="s">
        <v>731</v>
      </c>
      <c r="H108" s="220">
        <v>1</v>
      </c>
      <c r="I108" s="221"/>
      <c r="J108" s="222">
        <f>ROUND(I108*H108,2)</f>
        <v>0</v>
      </c>
      <c r="K108" s="218" t="s">
        <v>19</v>
      </c>
      <c r="L108" s="47"/>
      <c r="M108" s="223" t="s">
        <v>19</v>
      </c>
      <c r="N108" s="224" t="s">
        <v>42</v>
      </c>
      <c r="O108" s="87"/>
      <c r="P108" s="225">
        <f>O108*H108</f>
        <v>0</v>
      </c>
      <c r="Q108" s="225">
        <v>0</v>
      </c>
      <c r="R108" s="225">
        <f>Q108*H108</f>
        <v>0</v>
      </c>
      <c r="S108" s="225">
        <v>0</v>
      </c>
      <c r="T108" s="226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7" t="s">
        <v>592</v>
      </c>
      <c r="AT108" s="227" t="s">
        <v>211</v>
      </c>
      <c r="AU108" s="227" t="s">
        <v>81</v>
      </c>
      <c r="AY108" s="20" t="s">
        <v>209</v>
      </c>
      <c r="BE108" s="228">
        <f>IF(N108="základní",J108,0)</f>
        <v>0</v>
      </c>
      <c r="BF108" s="228">
        <f>IF(N108="snížená",J108,0)</f>
        <v>0</v>
      </c>
      <c r="BG108" s="228">
        <f>IF(N108="zákl. přenesená",J108,0)</f>
        <v>0</v>
      </c>
      <c r="BH108" s="228">
        <f>IF(N108="sníž. přenesená",J108,0)</f>
        <v>0</v>
      </c>
      <c r="BI108" s="228">
        <f>IF(N108="nulová",J108,0)</f>
        <v>0</v>
      </c>
      <c r="BJ108" s="20" t="s">
        <v>79</v>
      </c>
      <c r="BK108" s="228">
        <f>ROUND(I108*H108,2)</f>
        <v>0</v>
      </c>
      <c r="BL108" s="20" t="s">
        <v>592</v>
      </c>
      <c r="BM108" s="227" t="s">
        <v>378</v>
      </c>
    </row>
    <row r="109" s="2" customFormat="1">
      <c r="A109" s="41"/>
      <c r="B109" s="42"/>
      <c r="C109" s="43"/>
      <c r="D109" s="236" t="s">
        <v>859</v>
      </c>
      <c r="E109" s="43"/>
      <c r="F109" s="288" t="s">
        <v>6080</v>
      </c>
      <c r="G109" s="43"/>
      <c r="H109" s="43"/>
      <c r="I109" s="231"/>
      <c r="J109" s="43"/>
      <c r="K109" s="43"/>
      <c r="L109" s="47"/>
      <c r="M109" s="289"/>
      <c r="N109" s="290"/>
      <c r="O109" s="291"/>
      <c r="P109" s="291"/>
      <c r="Q109" s="291"/>
      <c r="R109" s="291"/>
      <c r="S109" s="291"/>
      <c r="T109" s="292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0" t="s">
        <v>859</v>
      </c>
      <c r="AU109" s="20" t="s">
        <v>81</v>
      </c>
    </row>
    <row r="110" s="2" customFormat="1" ht="6.96" customHeight="1">
      <c r="A110" s="41"/>
      <c r="B110" s="62"/>
      <c r="C110" s="63"/>
      <c r="D110" s="63"/>
      <c r="E110" s="63"/>
      <c r="F110" s="63"/>
      <c r="G110" s="63"/>
      <c r="H110" s="63"/>
      <c r="I110" s="63"/>
      <c r="J110" s="63"/>
      <c r="K110" s="63"/>
      <c r="L110" s="47"/>
      <c r="M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</row>
  </sheetData>
  <sheetProtection sheet="1" autoFilter="0" formatColumns="0" formatRows="0" objects="1" scenarios="1" spinCount="100000" saltValue="SjhC4IZgE/MPCoKHlDhDx21qIuRkgnIFDoK+WMm4jCmx2SHqYnlGCa6kysqeC1Lrg9btXGDKP3SOcLuF5oXG6A==" hashValue="rZzkkGx8KTi7rbiy7h+mxf6hW51ZjuL0Mf+ooEqgJoLQUGGnU/Q9uJckNXPCKEFpNRVK4DkMUNjq9afxcUAqBw==" algorithmName="SHA-512" password="CC35"/>
  <autoFilter ref="C80:K109"/>
  <mergeCells count="9">
    <mergeCell ref="E7:H7"/>
    <mergeCell ref="E9:H9"/>
    <mergeCell ref="E18:H18"/>
    <mergeCell ref="E27:H27"/>
    <mergeCell ref="E48:H48"/>
    <mergeCell ref="E50:H50"/>
    <mergeCell ref="E71:H71"/>
    <mergeCell ref="E73:H7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173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2" customFormat="1" ht="12" customHeight="1">
      <c r="A8" s="41"/>
      <c r="B8" s="47"/>
      <c r="C8" s="41"/>
      <c r="D8" s="146" t="s">
        <v>175</v>
      </c>
      <c r="E8" s="41"/>
      <c r="F8" s="41"/>
      <c r="G8" s="41"/>
      <c r="H8" s="41"/>
      <c r="I8" s="41"/>
      <c r="J8" s="41"/>
      <c r="K8" s="41"/>
      <c r="L8" s="14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9" t="s">
        <v>6081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6" t="s">
        <v>18</v>
      </c>
      <c r="E11" s="41"/>
      <c r="F11" s="136" t="s">
        <v>19</v>
      </c>
      <c r="G11" s="41"/>
      <c r="H11" s="41"/>
      <c r="I11" s="146" t="s">
        <v>20</v>
      </c>
      <c r="J11" s="136" t="s">
        <v>19</v>
      </c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21</v>
      </c>
      <c r="E12" s="41"/>
      <c r="F12" s="136" t="s">
        <v>22</v>
      </c>
      <c r="G12" s="41"/>
      <c r="H12" s="41"/>
      <c r="I12" s="146" t="s">
        <v>23</v>
      </c>
      <c r="J12" s="150" t="str">
        <f>'Rekapitulace stavby'!AN8</f>
        <v>4. 9. 2023</v>
      </c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25</v>
      </c>
      <c r="E14" s="41"/>
      <c r="F14" s="41"/>
      <c r="G14" s="41"/>
      <c r="H14" s="41"/>
      <c r="I14" s="146" t="s">
        <v>26</v>
      </c>
      <c r="J14" s="136" t="s">
        <v>19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">
        <v>22</v>
      </c>
      <c r="F15" s="41"/>
      <c r="G15" s="41"/>
      <c r="H15" s="41"/>
      <c r="I15" s="146" t="s">
        <v>27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6" t="s">
        <v>28</v>
      </c>
      <c r="E17" s="41"/>
      <c r="F17" s="41"/>
      <c r="G17" s="41"/>
      <c r="H17" s="41"/>
      <c r="I17" s="146" t="s">
        <v>26</v>
      </c>
      <c r="J17" s="36" t="str">
        <f>'Rekapitulace stavby'!AN13</f>
        <v>Vyplň údaj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6" t="s">
        <v>27</v>
      </c>
      <c r="J18" s="36" t="str">
        <f>'Rekapitulace stavby'!AN14</f>
        <v>Vyplň údaj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6" t="s">
        <v>30</v>
      </c>
      <c r="E20" s="41"/>
      <c r="F20" s="41"/>
      <c r="G20" s="41"/>
      <c r="H20" s="41"/>
      <c r="I20" s="146" t="s">
        <v>26</v>
      </c>
      <c r="J20" s="136" t="s">
        <v>19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">
        <v>31</v>
      </c>
      <c r="F21" s="41"/>
      <c r="G21" s="41"/>
      <c r="H21" s="41"/>
      <c r="I21" s="146" t="s">
        <v>27</v>
      </c>
      <c r="J21" s="136" t="s">
        <v>19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6" t="s">
        <v>33</v>
      </c>
      <c r="E23" s="41"/>
      <c r="F23" s="41"/>
      <c r="G23" s="41"/>
      <c r="H23" s="41"/>
      <c r="I23" s="146" t="s">
        <v>26</v>
      </c>
      <c r="J23" s="136" t="str">
        <f>IF('Rekapitulace stavby'!AN19="","",'Rekapitulace stavby'!AN19)</f>
        <v/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tr">
        <f>IF('Rekapitulace stavby'!E20="","",'Rekapitulace stavby'!E20)</f>
        <v>M. Morská</v>
      </c>
      <c r="F24" s="41"/>
      <c r="G24" s="41"/>
      <c r="H24" s="41"/>
      <c r="I24" s="146" t="s">
        <v>27</v>
      </c>
      <c r="J24" s="136" t="str">
        <f>IF('Rekapitulace stavby'!AN20="","",'Rekapitulace stavby'!AN20)</f>
        <v/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6" t="s">
        <v>35</v>
      </c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1"/>
      <c r="B27" s="152"/>
      <c r="C27" s="151"/>
      <c r="D27" s="151"/>
      <c r="E27" s="153" t="s">
        <v>19</v>
      </c>
      <c r="F27" s="153"/>
      <c r="G27" s="153"/>
      <c r="H27" s="153"/>
      <c r="I27" s="151"/>
      <c r="J27" s="151"/>
      <c r="K27" s="151"/>
      <c r="L27" s="154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5"/>
      <c r="E29" s="155"/>
      <c r="F29" s="155"/>
      <c r="G29" s="155"/>
      <c r="H29" s="155"/>
      <c r="I29" s="155"/>
      <c r="J29" s="155"/>
      <c r="K29" s="155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6" t="s">
        <v>37</v>
      </c>
      <c r="E30" s="41"/>
      <c r="F30" s="41"/>
      <c r="G30" s="41"/>
      <c r="H30" s="41"/>
      <c r="I30" s="41"/>
      <c r="J30" s="157">
        <f>ROUND(J80, 2)</f>
        <v>0</v>
      </c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8" t="s">
        <v>39</v>
      </c>
      <c r="G32" s="41"/>
      <c r="H32" s="41"/>
      <c r="I32" s="158" t="s">
        <v>38</v>
      </c>
      <c r="J32" s="158" t="s">
        <v>40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9" t="s">
        <v>41</v>
      </c>
      <c r="E33" s="146" t="s">
        <v>42</v>
      </c>
      <c r="F33" s="160">
        <f>ROUND((SUM(BE80:BE146)),  2)</f>
        <v>0</v>
      </c>
      <c r="G33" s="41"/>
      <c r="H33" s="41"/>
      <c r="I33" s="161">
        <v>0.20999999999999999</v>
      </c>
      <c r="J33" s="160">
        <f>ROUND(((SUM(BE80:BE146))*I33),  2)</f>
        <v>0</v>
      </c>
      <c r="K33" s="41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6" t="s">
        <v>43</v>
      </c>
      <c r="F34" s="160">
        <f>ROUND((SUM(BF80:BF146)),  2)</f>
        <v>0</v>
      </c>
      <c r="G34" s="41"/>
      <c r="H34" s="41"/>
      <c r="I34" s="161">
        <v>0.12</v>
      </c>
      <c r="J34" s="160">
        <f>ROUND(((SUM(BF80:BF146))*I34), 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6" t="s">
        <v>44</v>
      </c>
      <c r="F35" s="160">
        <f>ROUND((SUM(BG80:BG146)),  2)</f>
        <v>0</v>
      </c>
      <c r="G35" s="41"/>
      <c r="H35" s="41"/>
      <c r="I35" s="161">
        <v>0.20999999999999999</v>
      </c>
      <c r="J35" s="160">
        <f>0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6" t="s">
        <v>45</v>
      </c>
      <c r="F36" s="160">
        <f>ROUND((SUM(BH80:BH146)),  2)</f>
        <v>0</v>
      </c>
      <c r="G36" s="41"/>
      <c r="H36" s="41"/>
      <c r="I36" s="161">
        <v>0.12</v>
      </c>
      <c r="J36" s="160">
        <f>0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46</v>
      </c>
      <c r="F37" s="160">
        <f>ROUND((SUM(BI80:BI146)),  2)</f>
        <v>0</v>
      </c>
      <c r="G37" s="41"/>
      <c r="H37" s="41"/>
      <c r="I37" s="161">
        <v>0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2"/>
      <c r="D39" s="163" t="s">
        <v>47</v>
      </c>
      <c r="E39" s="164"/>
      <c r="F39" s="164"/>
      <c r="G39" s="165" t="s">
        <v>48</v>
      </c>
      <c r="H39" s="166" t="s">
        <v>49</v>
      </c>
      <c r="I39" s="164"/>
      <c r="J39" s="167">
        <f>SUM(J30:J37)</f>
        <v>0</v>
      </c>
      <c r="K39" s="168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9"/>
      <c r="C40" s="170"/>
      <c r="D40" s="170"/>
      <c r="E40" s="170"/>
      <c r="F40" s="170"/>
      <c r="G40" s="170"/>
      <c r="H40" s="170"/>
      <c r="I40" s="170"/>
      <c r="J40" s="170"/>
      <c r="K40" s="170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1"/>
      <c r="C44" s="172"/>
      <c r="D44" s="172"/>
      <c r="E44" s="172"/>
      <c r="F44" s="172"/>
      <c r="G44" s="172"/>
      <c r="H44" s="172"/>
      <c r="I44" s="172"/>
      <c r="J44" s="172"/>
      <c r="K44" s="172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177</v>
      </c>
      <c r="D45" s="43"/>
      <c r="E45" s="43"/>
      <c r="F45" s="43"/>
      <c r="G45" s="43"/>
      <c r="H45" s="43"/>
      <c r="I45" s="43"/>
      <c r="J45" s="43"/>
      <c r="K45" s="43"/>
      <c r="L45" s="14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3" t="str">
        <f>E7</f>
        <v>VODOVOD BORKA</v>
      </c>
      <c r="F48" s="35"/>
      <c r="G48" s="35"/>
      <c r="H48" s="35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175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VON - Vedlejší a ostatní rozpočtové náklady</v>
      </c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Obec Přestavlky u Čerčan</v>
      </c>
      <c r="G52" s="43"/>
      <c r="H52" s="43"/>
      <c r="I52" s="35" t="s">
        <v>23</v>
      </c>
      <c r="J52" s="75" t="str">
        <f>IF(J12="","",J12)</f>
        <v>4. 9. 2023</v>
      </c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25.65" customHeight="1">
      <c r="A54" s="41"/>
      <c r="B54" s="42"/>
      <c r="C54" s="35" t="s">
        <v>25</v>
      </c>
      <c r="D54" s="43"/>
      <c r="E54" s="43"/>
      <c r="F54" s="30" t="str">
        <f>E15</f>
        <v>Obec Přestavlky u Čerčan</v>
      </c>
      <c r="G54" s="43"/>
      <c r="H54" s="43"/>
      <c r="I54" s="35" t="s">
        <v>30</v>
      </c>
      <c r="J54" s="39" t="str">
        <f>E21</f>
        <v>Vodohospodářský rozvoj a výstavba, a.s.</v>
      </c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28</v>
      </c>
      <c r="D55" s="43"/>
      <c r="E55" s="43"/>
      <c r="F55" s="30" t="str">
        <f>IF(E18="","",E18)</f>
        <v>Vyplň údaj</v>
      </c>
      <c r="G55" s="43"/>
      <c r="H55" s="43"/>
      <c r="I55" s="35" t="s">
        <v>33</v>
      </c>
      <c r="J55" s="39" t="str">
        <f>E24</f>
        <v>M. Morská</v>
      </c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4" t="s">
        <v>178</v>
      </c>
      <c r="D57" s="175"/>
      <c r="E57" s="175"/>
      <c r="F57" s="175"/>
      <c r="G57" s="175"/>
      <c r="H57" s="175"/>
      <c r="I57" s="175"/>
      <c r="J57" s="176" t="s">
        <v>179</v>
      </c>
      <c r="K57" s="175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7" t="s">
        <v>69</v>
      </c>
      <c r="D59" s="43"/>
      <c r="E59" s="43"/>
      <c r="F59" s="43"/>
      <c r="G59" s="43"/>
      <c r="H59" s="43"/>
      <c r="I59" s="43"/>
      <c r="J59" s="105">
        <f>J80</f>
        <v>0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180</v>
      </c>
    </row>
    <row r="60" s="9" customFormat="1" ht="24.96" customHeight="1">
      <c r="A60" s="9"/>
      <c r="B60" s="178"/>
      <c r="C60" s="179"/>
      <c r="D60" s="180" t="s">
        <v>6082</v>
      </c>
      <c r="E60" s="181"/>
      <c r="F60" s="181"/>
      <c r="G60" s="181"/>
      <c r="H60" s="181"/>
      <c r="I60" s="181"/>
      <c r="J60" s="182">
        <f>J81</f>
        <v>0</v>
      </c>
      <c r="K60" s="179"/>
      <c r="L60" s="18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2" customFormat="1" ht="21.84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6.96" customHeight="1">
      <c r="A62" s="41"/>
      <c r="B62" s="62"/>
      <c r="C62" s="63"/>
      <c r="D62" s="63"/>
      <c r="E62" s="63"/>
      <c r="F62" s="63"/>
      <c r="G62" s="63"/>
      <c r="H62" s="63"/>
      <c r="I62" s="63"/>
      <c r="J62" s="63"/>
      <c r="K62" s="6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6" s="2" customFormat="1" ht="6.96" customHeight="1">
      <c r="A66" s="41"/>
      <c r="B66" s="64"/>
      <c r="C66" s="65"/>
      <c r="D66" s="65"/>
      <c r="E66" s="65"/>
      <c r="F66" s="65"/>
      <c r="G66" s="65"/>
      <c r="H66" s="65"/>
      <c r="I66" s="65"/>
      <c r="J66" s="65"/>
      <c r="K66" s="65"/>
      <c r="L66" s="14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4.96" customHeight="1">
      <c r="A67" s="41"/>
      <c r="B67" s="42"/>
      <c r="C67" s="26" t="s">
        <v>194</v>
      </c>
      <c r="D67" s="43"/>
      <c r="E67" s="43"/>
      <c r="F67" s="43"/>
      <c r="G67" s="43"/>
      <c r="H67" s="43"/>
      <c r="I67" s="43"/>
      <c r="J67" s="43"/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14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12" customHeight="1">
      <c r="A69" s="41"/>
      <c r="B69" s="42"/>
      <c r="C69" s="35" t="s">
        <v>16</v>
      </c>
      <c r="D69" s="43"/>
      <c r="E69" s="43"/>
      <c r="F69" s="43"/>
      <c r="G69" s="43"/>
      <c r="H69" s="43"/>
      <c r="I69" s="43"/>
      <c r="J69" s="43"/>
      <c r="K69" s="43"/>
      <c r="L69" s="148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16.5" customHeight="1">
      <c r="A70" s="41"/>
      <c r="B70" s="42"/>
      <c r="C70" s="43"/>
      <c r="D70" s="43"/>
      <c r="E70" s="173" t="str">
        <f>E7</f>
        <v>VODOVOD BORKA</v>
      </c>
      <c r="F70" s="35"/>
      <c r="G70" s="35"/>
      <c r="H70" s="35"/>
      <c r="I70" s="43"/>
      <c r="J70" s="43"/>
      <c r="K70" s="43"/>
      <c r="L70" s="148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12" customHeight="1">
      <c r="A71" s="41"/>
      <c r="B71" s="42"/>
      <c r="C71" s="35" t="s">
        <v>175</v>
      </c>
      <c r="D71" s="43"/>
      <c r="E71" s="43"/>
      <c r="F71" s="43"/>
      <c r="G71" s="43"/>
      <c r="H71" s="43"/>
      <c r="I71" s="43"/>
      <c r="J71" s="43"/>
      <c r="K71" s="43"/>
      <c r="L71" s="14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16.5" customHeight="1">
      <c r="A72" s="41"/>
      <c r="B72" s="42"/>
      <c r="C72" s="43"/>
      <c r="D72" s="43"/>
      <c r="E72" s="72" t="str">
        <f>E9</f>
        <v>VON - Vedlejší a ostatní rozpočtové náklady</v>
      </c>
      <c r="F72" s="43"/>
      <c r="G72" s="43"/>
      <c r="H72" s="43"/>
      <c r="I72" s="43"/>
      <c r="J72" s="43"/>
      <c r="K72" s="43"/>
      <c r="L72" s="14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5" t="s">
        <v>21</v>
      </c>
      <c r="D74" s="43"/>
      <c r="E74" s="43"/>
      <c r="F74" s="30" t="str">
        <f>F12</f>
        <v>Obec Přestavlky u Čerčan</v>
      </c>
      <c r="G74" s="43"/>
      <c r="H74" s="43"/>
      <c r="I74" s="35" t="s">
        <v>23</v>
      </c>
      <c r="J74" s="75" t="str">
        <f>IF(J12="","",J12)</f>
        <v>4. 9. 2023</v>
      </c>
      <c r="K74" s="4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25.65" customHeight="1">
      <c r="A76" s="41"/>
      <c r="B76" s="42"/>
      <c r="C76" s="35" t="s">
        <v>25</v>
      </c>
      <c r="D76" s="43"/>
      <c r="E76" s="43"/>
      <c r="F76" s="30" t="str">
        <f>E15</f>
        <v>Obec Přestavlky u Čerčan</v>
      </c>
      <c r="G76" s="43"/>
      <c r="H76" s="43"/>
      <c r="I76" s="35" t="s">
        <v>30</v>
      </c>
      <c r="J76" s="39" t="str">
        <f>E21</f>
        <v>Vodohospodářský rozvoj a výstavba, a.s.</v>
      </c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5.15" customHeight="1">
      <c r="A77" s="41"/>
      <c r="B77" s="42"/>
      <c r="C77" s="35" t="s">
        <v>28</v>
      </c>
      <c r="D77" s="43"/>
      <c r="E77" s="43"/>
      <c r="F77" s="30" t="str">
        <f>IF(E18="","",E18)</f>
        <v>Vyplň údaj</v>
      </c>
      <c r="G77" s="43"/>
      <c r="H77" s="43"/>
      <c r="I77" s="35" t="s">
        <v>33</v>
      </c>
      <c r="J77" s="39" t="str">
        <f>E24</f>
        <v>M. Morská</v>
      </c>
      <c r="K77" s="4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0.32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11" customFormat="1" ht="29.28" customHeight="1">
      <c r="A79" s="189"/>
      <c r="B79" s="190"/>
      <c r="C79" s="191" t="s">
        <v>195</v>
      </c>
      <c r="D79" s="192" t="s">
        <v>56</v>
      </c>
      <c r="E79" s="192" t="s">
        <v>52</v>
      </c>
      <c r="F79" s="192" t="s">
        <v>53</v>
      </c>
      <c r="G79" s="192" t="s">
        <v>196</v>
      </c>
      <c r="H79" s="192" t="s">
        <v>197</v>
      </c>
      <c r="I79" s="192" t="s">
        <v>198</v>
      </c>
      <c r="J79" s="192" t="s">
        <v>179</v>
      </c>
      <c r="K79" s="193" t="s">
        <v>199</v>
      </c>
      <c r="L79" s="194"/>
      <c r="M79" s="95" t="s">
        <v>19</v>
      </c>
      <c r="N79" s="96" t="s">
        <v>41</v>
      </c>
      <c r="O79" s="96" t="s">
        <v>200</v>
      </c>
      <c r="P79" s="96" t="s">
        <v>201</v>
      </c>
      <c r="Q79" s="96" t="s">
        <v>202</v>
      </c>
      <c r="R79" s="96" t="s">
        <v>203</v>
      </c>
      <c r="S79" s="96" t="s">
        <v>204</v>
      </c>
      <c r="T79" s="97" t="s">
        <v>205</v>
      </c>
      <c r="U79" s="189"/>
      <c r="V79" s="189"/>
      <c r="W79" s="189"/>
      <c r="X79" s="189"/>
      <c r="Y79" s="189"/>
      <c r="Z79" s="189"/>
      <c r="AA79" s="189"/>
      <c r="AB79" s="189"/>
      <c r="AC79" s="189"/>
      <c r="AD79" s="189"/>
      <c r="AE79" s="189"/>
    </row>
    <row r="80" s="2" customFormat="1" ht="22.8" customHeight="1">
      <c r="A80" s="41"/>
      <c r="B80" s="42"/>
      <c r="C80" s="102" t="s">
        <v>206</v>
      </c>
      <c r="D80" s="43"/>
      <c r="E80" s="43"/>
      <c r="F80" s="43"/>
      <c r="G80" s="43"/>
      <c r="H80" s="43"/>
      <c r="I80" s="43"/>
      <c r="J80" s="195">
        <f>BK80</f>
        <v>0</v>
      </c>
      <c r="K80" s="43"/>
      <c r="L80" s="47"/>
      <c r="M80" s="98"/>
      <c r="N80" s="196"/>
      <c r="O80" s="99"/>
      <c r="P80" s="197">
        <f>P81</f>
        <v>0</v>
      </c>
      <c r="Q80" s="99"/>
      <c r="R80" s="197">
        <f>R81</f>
        <v>0</v>
      </c>
      <c r="S80" s="99"/>
      <c r="T80" s="198">
        <f>T81</f>
        <v>0</v>
      </c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T80" s="20" t="s">
        <v>70</v>
      </c>
      <c r="AU80" s="20" t="s">
        <v>180</v>
      </c>
      <c r="BK80" s="199">
        <f>BK81</f>
        <v>0</v>
      </c>
    </row>
    <row r="81" s="12" customFormat="1" ht="25.92" customHeight="1">
      <c r="A81" s="12"/>
      <c r="B81" s="200"/>
      <c r="C81" s="201"/>
      <c r="D81" s="202" t="s">
        <v>70</v>
      </c>
      <c r="E81" s="203" t="s">
        <v>6083</v>
      </c>
      <c r="F81" s="203" t="s">
        <v>172</v>
      </c>
      <c r="G81" s="201"/>
      <c r="H81" s="201"/>
      <c r="I81" s="204"/>
      <c r="J81" s="205">
        <f>BK81</f>
        <v>0</v>
      </c>
      <c r="K81" s="201"/>
      <c r="L81" s="206"/>
      <c r="M81" s="207"/>
      <c r="N81" s="208"/>
      <c r="O81" s="208"/>
      <c r="P81" s="209">
        <f>SUM(P82:P146)</f>
        <v>0</v>
      </c>
      <c r="Q81" s="208"/>
      <c r="R81" s="209">
        <f>SUM(R82:R146)</f>
        <v>0</v>
      </c>
      <c r="S81" s="208"/>
      <c r="T81" s="210">
        <f>SUM(T82:T146)</f>
        <v>0</v>
      </c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R81" s="211" t="s">
        <v>236</v>
      </c>
      <c r="AT81" s="212" t="s">
        <v>70</v>
      </c>
      <c r="AU81" s="212" t="s">
        <v>71</v>
      </c>
      <c r="AY81" s="211" t="s">
        <v>209</v>
      </c>
      <c r="BK81" s="213">
        <f>SUM(BK82:BK146)</f>
        <v>0</v>
      </c>
    </row>
    <row r="82" s="2" customFormat="1" ht="16.5" customHeight="1">
      <c r="A82" s="41"/>
      <c r="B82" s="42"/>
      <c r="C82" s="216" t="s">
        <v>79</v>
      </c>
      <c r="D82" s="216" t="s">
        <v>211</v>
      </c>
      <c r="E82" s="217" t="s">
        <v>6084</v>
      </c>
      <c r="F82" s="218" t="s">
        <v>6085</v>
      </c>
      <c r="G82" s="219" t="s">
        <v>6086</v>
      </c>
      <c r="H82" s="220">
        <v>1</v>
      </c>
      <c r="I82" s="221"/>
      <c r="J82" s="222">
        <f>ROUND(I82*H82,2)</f>
        <v>0</v>
      </c>
      <c r="K82" s="218" t="s">
        <v>19</v>
      </c>
      <c r="L82" s="47"/>
      <c r="M82" s="223" t="s">
        <v>19</v>
      </c>
      <c r="N82" s="224" t="s">
        <v>42</v>
      </c>
      <c r="O82" s="87"/>
      <c r="P82" s="225">
        <f>O82*H82</f>
        <v>0</v>
      </c>
      <c r="Q82" s="225">
        <v>0</v>
      </c>
      <c r="R82" s="225">
        <f>Q82*H82</f>
        <v>0</v>
      </c>
      <c r="S82" s="225">
        <v>0</v>
      </c>
      <c r="T82" s="226">
        <f>S82*H82</f>
        <v>0</v>
      </c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R82" s="227" t="s">
        <v>6087</v>
      </c>
      <c r="AT82" s="227" t="s">
        <v>211</v>
      </c>
      <c r="AU82" s="227" t="s">
        <v>79</v>
      </c>
      <c r="AY82" s="20" t="s">
        <v>209</v>
      </c>
      <c r="BE82" s="228">
        <f>IF(N82="základní",J82,0)</f>
        <v>0</v>
      </c>
      <c r="BF82" s="228">
        <f>IF(N82="snížená",J82,0)</f>
        <v>0</v>
      </c>
      <c r="BG82" s="228">
        <f>IF(N82="zákl. přenesená",J82,0)</f>
        <v>0</v>
      </c>
      <c r="BH82" s="228">
        <f>IF(N82="sníž. přenesená",J82,0)</f>
        <v>0</v>
      </c>
      <c r="BI82" s="228">
        <f>IF(N82="nulová",J82,0)</f>
        <v>0</v>
      </c>
      <c r="BJ82" s="20" t="s">
        <v>79</v>
      </c>
      <c r="BK82" s="228">
        <f>ROUND(I82*H82,2)</f>
        <v>0</v>
      </c>
      <c r="BL82" s="20" t="s">
        <v>6087</v>
      </c>
      <c r="BM82" s="227" t="s">
        <v>6088</v>
      </c>
    </row>
    <row r="83" s="2" customFormat="1" ht="16.5" customHeight="1">
      <c r="A83" s="41"/>
      <c r="B83" s="42"/>
      <c r="C83" s="216" t="s">
        <v>81</v>
      </c>
      <c r="D83" s="216" t="s">
        <v>211</v>
      </c>
      <c r="E83" s="217" t="s">
        <v>6089</v>
      </c>
      <c r="F83" s="218" t="s">
        <v>6090</v>
      </c>
      <c r="G83" s="219" t="s">
        <v>6086</v>
      </c>
      <c r="H83" s="220">
        <v>1</v>
      </c>
      <c r="I83" s="221"/>
      <c r="J83" s="222">
        <f>ROUND(I83*H83,2)</f>
        <v>0</v>
      </c>
      <c r="K83" s="218" t="s">
        <v>19</v>
      </c>
      <c r="L83" s="47"/>
      <c r="M83" s="223" t="s">
        <v>19</v>
      </c>
      <c r="N83" s="224" t="s">
        <v>42</v>
      </c>
      <c r="O83" s="87"/>
      <c r="P83" s="225">
        <f>O83*H83</f>
        <v>0</v>
      </c>
      <c r="Q83" s="225">
        <v>0</v>
      </c>
      <c r="R83" s="225">
        <f>Q83*H83</f>
        <v>0</v>
      </c>
      <c r="S83" s="225">
        <v>0</v>
      </c>
      <c r="T83" s="226">
        <f>S83*H83</f>
        <v>0</v>
      </c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R83" s="227" t="s">
        <v>6087</v>
      </c>
      <c r="AT83" s="227" t="s">
        <v>211</v>
      </c>
      <c r="AU83" s="227" t="s">
        <v>79</v>
      </c>
      <c r="AY83" s="20" t="s">
        <v>209</v>
      </c>
      <c r="BE83" s="228">
        <f>IF(N83="základní",J83,0)</f>
        <v>0</v>
      </c>
      <c r="BF83" s="228">
        <f>IF(N83="snížená",J83,0)</f>
        <v>0</v>
      </c>
      <c r="BG83" s="228">
        <f>IF(N83="zákl. přenesená",J83,0)</f>
        <v>0</v>
      </c>
      <c r="BH83" s="228">
        <f>IF(N83="sníž. přenesená",J83,0)</f>
        <v>0</v>
      </c>
      <c r="BI83" s="228">
        <f>IF(N83="nulová",J83,0)</f>
        <v>0</v>
      </c>
      <c r="BJ83" s="20" t="s">
        <v>79</v>
      </c>
      <c r="BK83" s="228">
        <f>ROUND(I83*H83,2)</f>
        <v>0</v>
      </c>
      <c r="BL83" s="20" t="s">
        <v>6087</v>
      </c>
      <c r="BM83" s="227" t="s">
        <v>6091</v>
      </c>
    </row>
    <row r="84" s="2" customFormat="1" ht="16.5" customHeight="1">
      <c r="A84" s="41"/>
      <c r="B84" s="42"/>
      <c r="C84" s="216" t="s">
        <v>146</v>
      </c>
      <c r="D84" s="216" t="s">
        <v>211</v>
      </c>
      <c r="E84" s="217" t="s">
        <v>6092</v>
      </c>
      <c r="F84" s="218" t="s">
        <v>6093</v>
      </c>
      <c r="G84" s="219" t="s">
        <v>6086</v>
      </c>
      <c r="H84" s="220">
        <v>1</v>
      </c>
      <c r="I84" s="221"/>
      <c r="J84" s="222">
        <f>ROUND(I84*H84,2)</f>
        <v>0</v>
      </c>
      <c r="K84" s="218" t="s">
        <v>19</v>
      </c>
      <c r="L84" s="47"/>
      <c r="M84" s="223" t="s">
        <v>19</v>
      </c>
      <c r="N84" s="224" t="s">
        <v>42</v>
      </c>
      <c r="O84" s="87"/>
      <c r="P84" s="225">
        <f>O84*H84</f>
        <v>0</v>
      </c>
      <c r="Q84" s="225">
        <v>0</v>
      </c>
      <c r="R84" s="225">
        <f>Q84*H84</f>
        <v>0</v>
      </c>
      <c r="S84" s="225">
        <v>0</v>
      </c>
      <c r="T84" s="226">
        <f>S84*H84</f>
        <v>0</v>
      </c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R84" s="227" t="s">
        <v>6087</v>
      </c>
      <c r="AT84" s="227" t="s">
        <v>211</v>
      </c>
      <c r="AU84" s="227" t="s">
        <v>79</v>
      </c>
      <c r="AY84" s="20" t="s">
        <v>209</v>
      </c>
      <c r="BE84" s="228">
        <f>IF(N84="základní",J84,0)</f>
        <v>0</v>
      </c>
      <c r="BF84" s="228">
        <f>IF(N84="snížená",J84,0)</f>
        <v>0</v>
      </c>
      <c r="BG84" s="228">
        <f>IF(N84="zákl. přenesená",J84,0)</f>
        <v>0</v>
      </c>
      <c r="BH84" s="228">
        <f>IF(N84="sníž. přenesená",J84,0)</f>
        <v>0</v>
      </c>
      <c r="BI84" s="228">
        <f>IF(N84="nulová",J84,0)</f>
        <v>0</v>
      </c>
      <c r="BJ84" s="20" t="s">
        <v>79</v>
      </c>
      <c r="BK84" s="228">
        <f>ROUND(I84*H84,2)</f>
        <v>0</v>
      </c>
      <c r="BL84" s="20" t="s">
        <v>6087</v>
      </c>
      <c r="BM84" s="227" t="s">
        <v>6094</v>
      </c>
    </row>
    <row r="85" s="2" customFormat="1" ht="16.5" customHeight="1">
      <c r="A85" s="41"/>
      <c r="B85" s="42"/>
      <c r="C85" s="216" t="s">
        <v>216</v>
      </c>
      <c r="D85" s="216" t="s">
        <v>211</v>
      </c>
      <c r="E85" s="217" t="s">
        <v>6095</v>
      </c>
      <c r="F85" s="218" t="s">
        <v>6096</v>
      </c>
      <c r="G85" s="219" t="s">
        <v>6086</v>
      </c>
      <c r="H85" s="220">
        <v>1</v>
      </c>
      <c r="I85" s="221"/>
      <c r="J85" s="222">
        <f>ROUND(I85*H85,2)</f>
        <v>0</v>
      </c>
      <c r="K85" s="218" t="s">
        <v>19</v>
      </c>
      <c r="L85" s="47"/>
      <c r="M85" s="223" t="s">
        <v>19</v>
      </c>
      <c r="N85" s="224" t="s">
        <v>42</v>
      </c>
      <c r="O85" s="87"/>
      <c r="P85" s="225">
        <f>O85*H85</f>
        <v>0</v>
      </c>
      <c r="Q85" s="225">
        <v>0</v>
      </c>
      <c r="R85" s="225">
        <f>Q85*H85</f>
        <v>0</v>
      </c>
      <c r="S85" s="225">
        <v>0</v>
      </c>
      <c r="T85" s="226">
        <f>S85*H85</f>
        <v>0</v>
      </c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R85" s="227" t="s">
        <v>6087</v>
      </c>
      <c r="AT85" s="227" t="s">
        <v>211</v>
      </c>
      <c r="AU85" s="227" t="s">
        <v>79</v>
      </c>
      <c r="AY85" s="20" t="s">
        <v>209</v>
      </c>
      <c r="BE85" s="228">
        <f>IF(N85="základní",J85,0)</f>
        <v>0</v>
      </c>
      <c r="BF85" s="228">
        <f>IF(N85="snížená",J85,0)</f>
        <v>0</v>
      </c>
      <c r="BG85" s="228">
        <f>IF(N85="zákl. přenesená",J85,0)</f>
        <v>0</v>
      </c>
      <c r="BH85" s="228">
        <f>IF(N85="sníž. přenesená",J85,0)</f>
        <v>0</v>
      </c>
      <c r="BI85" s="228">
        <f>IF(N85="nulová",J85,0)</f>
        <v>0</v>
      </c>
      <c r="BJ85" s="20" t="s">
        <v>79</v>
      </c>
      <c r="BK85" s="228">
        <f>ROUND(I85*H85,2)</f>
        <v>0</v>
      </c>
      <c r="BL85" s="20" t="s">
        <v>6087</v>
      </c>
      <c r="BM85" s="227" t="s">
        <v>6097</v>
      </c>
    </row>
    <row r="86" s="14" customFormat="1">
      <c r="A86" s="14"/>
      <c r="B86" s="245"/>
      <c r="C86" s="246"/>
      <c r="D86" s="236" t="s">
        <v>220</v>
      </c>
      <c r="E86" s="247" t="s">
        <v>19</v>
      </c>
      <c r="F86" s="248" t="s">
        <v>79</v>
      </c>
      <c r="G86" s="246"/>
      <c r="H86" s="249">
        <v>1</v>
      </c>
      <c r="I86" s="250"/>
      <c r="J86" s="246"/>
      <c r="K86" s="246"/>
      <c r="L86" s="251"/>
      <c r="M86" s="252"/>
      <c r="N86" s="253"/>
      <c r="O86" s="253"/>
      <c r="P86" s="253"/>
      <c r="Q86" s="253"/>
      <c r="R86" s="253"/>
      <c r="S86" s="253"/>
      <c r="T86" s="25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T86" s="255" t="s">
        <v>220</v>
      </c>
      <c r="AU86" s="255" t="s">
        <v>79</v>
      </c>
      <c r="AV86" s="14" t="s">
        <v>81</v>
      </c>
      <c r="AW86" s="14" t="s">
        <v>32</v>
      </c>
      <c r="AX86" s="14" t="s">
        <v>79</v>
      </c>
      <c r="AY86" s="255" t="s">
        <v>209</v>
      </c>
    </row>
    <row r="87" s="13" customFormat="1">
      <c r="A87" s="13"/>
      <c r="B87" s="234"/>
      <c r="C87" s="235"/>
      <c r="D87" s="236" t="s">
        <v>220</v>
      </c>
      <c r="E87" s="237" t="s">
        <v>19</v>
      </c>
      <c r="F87" s="238" t="s">
        <v>6098</v>
      </c>
      <c r="G87" s="235"/>
      <c r="H87" s="237" t="s">
        <v>19</v>
      </c>
      <c r="I87" s="239"/>
      <c r="J87" s="235"/>
      <c r="K87" s="235"/>
      <c r="L87" s="240"/>
      <c r="M87" s="241"/>
      <c r="N87" s="242"/>
      <c r="O87" s="242"/>
      <c r="P87" s="242"/>
      <c r="Q87" s="242"/>
      <c r="R87" s="242"/>
      <c r="S87" s="242"/>
      <c r="T87" s="24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T87" s="244" t="s">
        <v>220</v>
      </c>
      <c r="AU87" s="244" t="s">
        <v>79</v>
      </c>
      <c r="AV87" s="13" t="s">
        <v>79</v>
      </c>
      <c r="AW87" s="13" t="s">
        <v>32</v>
      </c>
      <c r="AX87" s="13" t="s">
        <v>71</v>
      </c>
      <c r="AY87" s="244" t="s">
        <v>209</v>
      </c>
    </row>
    <row r="88" s="13" customFormat="1">
      <c r="A88" s="13"/>
      <c r="B88" s="234"/>
      <c r="C88" s="235"/>
      <c r="D88" s="236" t="s">
        <v>220</v>
      </c>
      <c r="E88" s="237" t="s">
        <v>19</v>
      </c>
      <c r="F88" s="238" t="s">
        <v>6099</v>
      </c>
      <c r="G88" s="235"/>
      <c r="H88" s="237" t="s">
        <v>19</v>
      </c>
      <c r="I88" s="239"/>
      <c r="J88" s="235"/>
      <c r="K88" s="235"/>
      <c r="L88" s="240"/>
      <c r="M88" s="241"/>
      <c r="N88" s="242"/>
      <c r="O88" s="242"/>
      <c r="P88" s="242"/>
      <c r="Q88" s="242"/>
      <c r="R88" s="242"/>
      <c r="S88" s="242"/>
      <c r="T88" s="24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T88" s="244" t="s">
        <v>220</v>
      </c>
      <c r="AU88" s="244" t="s">
        <v>79</v>
      </c>
      <c r="AV88" s="13" t="s">
        <v>79</v>
      </c>
      <c r="AW88" s="13" t="s">
        <v>32</v>
      </c>
      <c r="AX88" s="13" t="s">
        <v>71</v>
      </c>
      <c r="AY88" s="244" t="s">
        <v>209</v>
      </c>
    </row>
    <row r="89" s="13" customFormat="1">
      <c r="A89" s="13"/>
      <c r="B89" s="234"/>
      <c r="C89" s="235"/>
      <c r="D89" s="236" t="s">
        <v>220</v>
      </c>
      <c r="E89" s="237" t="s">
        <v>19</v>
      </c>
      <c r="F89" s="238" t="s">
        <v>6100</v>
      </c>
      <c r="G89" s="235"/>
      <c r="H89" s="237" t="s">
        <v>19</v>
      </c>
      <c r="I89" s="239"/>
      <c r="J89" s="235"/>
      <c r="K89" s="235"/>
      <c r="L89" s="240"/>
      <c r="M89" s="241"/>
      <c r="N89" s="242"/>
      <c r="O89" s="242"/>
      <c r="P89" s="242"/>
      <c r="Q89" s="242"/>
      <c r="R89" s="242"/>
      <c r="S89" s="242"/>
      <c r="T89" s="24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T89" s="244" t="s">
        <v>220</v>
      </c>
      <c r="AU89" s="244" t="s">
        <v>79</v>
      </c>
      <c r="AV89" s="13" t="s">
        <v>79</v>
      </c>
      <c r="AW89" s="13" t="s">
        <v>32</v>
      </c>
      <c r="AX89" s="13" t="s">
        <v>71</v>
      </c>
      <c r="AY89" s="244" t="s">
        <v>209</v>
      </c>
    </row>
    <row r="90" s="13" customFormat="1">
      <c r="A90" s="13"/>
      <c r="B90" s="234"/>
      <c r="C90" s="235"/>
      <c r="D90" s="236" t="s">
        <v>220</v>
      </c>
      <c r="E90" s="237" t="s">
        <v>19</v>
      </c>
      <c r="F90" s="238" t="s">
        <v>6101</v>
      </c>
      <c r="G90" s="235"/>
      <c r="H90" s="237" t="s">
        <v>19</v>
      </c>
      <c r="I90" s="239"/>
      <c r="J90" s="235"/>
      <c r="K90" s="235"/>
      <c r="L90" s="240"/>
      <c r="M90" s="241"/>
      <c r="N90" s="242"/>
      <c r="O90" s="242"/>
      <c r="P90" s="242"/>
      <c r="Q90" s="242"/>
      <c r="R90" s="242"/>
      <c r="S90" s="242"/>
      <c r="T90" s="24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T90" s="244" t="s">
        <v>220</v>
      </c>
      <c r="AU90" s="244" t="s">
        <v>79</v>
      </c>
      <c r="AV90" s="13" t="s">
        <v>79</v>
      </c>
      <c r="AW90" s="13" t="s">
        <v>32</v>
      </c>
      <c r="AX90" s="13" t="s">
        <v>71</v>
      </c>
      <c r="AY90" s="244" t="s">
        <v>209</v>
      </c>
    </row>
    <row r="91" s="2" customFormat="1" ht="16.5" customHeight="1">
      <c r="A91" s="41"/>
      <c r="B91" s="42"/>
      <c r="C91" s="216" t="s">
        <v>236</v>
      </c>
      <c r="D91" s="216" t="s">
        <v>211</v>
      </c>
      <c r="E91" s="217" t="s">
        <v>6102</v>
      </c>
      <c r="F91" s="218" t="s">
        <v>6103</v>
      </c>
      <c r="G91" s="219" t="s">
        <v>6086</v>
      </c>
      <c r="H91" s="220">
        <v>1</v>
      </c>
      <c r="I91" s="221"/>
      <c r="J91" s="222">
        <f>ROUND(I91*H91,2)</f>
        <v>0</v>
      </c>
      <c r="K91" s="218" t="s">
        <v>19</v>
      </c>
      <c r="L91" s="47"/>
      <c r="M91" s="223" t="s">
        <v>19</v>
      </c>
      <c r="N91" s="224" t="s">
        <v>42</v>
      </c>
      <c r="O91" s="87"/>
      <c r="P91" s="225">
        <f>O91*H91</f>
        <v>0</v>
      </c>
      <c r="Q91" s="225">
        <v>0</v>
      </c>
      <c r="R91" s="225">
        <f>Q91*H91</f>
        <v>0</v>
      </c>
      <c r="S91" s="225">
        <v>0</v>
      </c>
      <c r="T91" s="226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27" t="s">
        <v>6087</v>
      </c>
      <c r="AT91" s="227" t="s">
        <v>211</v>
      </c>
      <c r="AU91" s="227" t="s">
        <v>79</v>
      </c>
      <c r="AY91" s="20" t="s">
        <v>209</v>
      </c>
      <c r="BE91" s="228">
        <f>IF(N91="základní",J91,0)</f>
        <v>0</v>
      </c>
      <c r="BF91" s="228">
        <f>IF(N91="snížená",J91,0)</f>
        <v>0</v>
      </c>
      <c r="BG91" s="228">
        <f>IF(N91="zákl. přenesená",J91,0)</f>
        <v>0</v>
      </c>
      <c r="BH91" s="228">
        <f>IF(N91="sníž. přenesená",J91,0)</f>
        <v>0</v>
      </c>
      <c r="BI91" s="228">
        <f>IF(N91="nulová",J91,0)</f>
        <v>0</v>
      </c>
      <c r="BJ91" s="20" t="s">
        <v>79</v>
      </c>
      <c r="BK91" s="228">
        <f>ROUND(I91*H91,2)</f>
        <v>0</v>
      </c>
      <c r="BL91" s="20" t="s">
        <v>6087</v>
      </c>
      <c r="BM91" s="227" t="s">
        <v>6104</v>
      </c>
    </row>
    <row r="92" s="2" customFormat="1" ht="16.5" customHeight="1">
      <c r="A92" s="41"/>
      <c r="B92" s="42"/>
      <c r="C92" s="216" t="s">
        <v>227</v>
      </c>
      <c r="D92" s="216" t="s">
        <v>211</v>
      </c>
      <c r="E92" s="217" t="s">
        <v>6105</v>
      </c>
      <c r="F92" s="218" t="s">
        <v>6106</v>
      </c>
      <c r="G92" s="219" t="s">
        <v>6086</v>
      </c>
      <c r="H92" s="220">
        <v>1</v>
      </c>
      <c r="I92" s="221"/>
      <c r="J92" s="222">
        <f>ROUND(I92*H92,2)</f>
        <v>0</v>
      </c>
      <c r="K92" s="218" t="s">
        <v>19</v>
      </c>
      <c r="L92" s="47"/>
      <c r="M92" s="223" t="s">
        <v>19</v>
      </c>
      <c r="N92" s="224" t="s">
        <v>42</v>
      </c>
      <c r="O92" s="87"/>
      <c r="P92" s="225">
        <f>O92*H92</f>
        <v>0</v>
      </c>
      <c r="Q92" s="225">
        <v>0</v>
      </c>
      <c r="R92" s="225">
        <f>Q92*H92</f>
        <v>0</v>
      </c>
      <c r="S92" s="225">
        <v>0</v>
      </c>
      <c r="T92" s="226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27" t="s">
        <v>6087</v>
      </c>
      <c r="AT92" s="227" t="s">
        <v>211</v>
      </c>
      <c r="AU92" s="227" t="s">
        <v>79</v>
      </c>
      <c r="AY92" s="20" t="s">
        <v>209</v>
      </c>
      <c r="BE92" s="228">
        <f>IF(N92="základní",J92,0)</f>
        <v>0</v>
      </c>
      <c r="BF92" s="228">
        <f>IF(N92="snížená",J92,0)</f>
        <v>0</v>
      </c>
      <c r="BG92" s="228">
        <f>IF(N92="zákl. přenesená",J92,0)</f>
        <v>0</v>
      </c>
      <c r="BH92" s="228">
        <f>IF(N92="sníž. přenesená",J92,0)</f>
        <v>0</v>
      </c>
      <c r="BI92" s="228">
        <f>IF(N92="nulová",J92,0)</f>
        <v>0</v>
      </c>
      <c r="BJ92" s="20" t="s">
        <v>79</v>
      </c>
      <c r="BK92" s="228">
        <f>ROUND(I92*H92,2)</f>
        <v>0</v>
      </c>
      <c r="BL92" s="20" t="s">
        <v>6087</v>
      </c>
      <c r="BM92" s="227" t="s">
        <v>6107</v>
      </c>
    </row>
    <row r="93" s="14" customFormat="1">
      <c r="A93" s="14"/>
      <c r="B93" s="245"/>
      <c r="C93" s="246"/>
      <c r="D93" s="236" t="s">
        <v>220</v>
      </c>
      <c r="E93" s="247" t="s">
        <v>19</v>
      </c>
      <c r="F93" s="248" t="s">
        <v>79</v>
      </c>
      <c r="G93" s="246"/>
      <c r="H93" s="249">
        <v>1</v>
      </c>
      <c r="I93" s="250"/>
      <c r="J93" s="246"/>
      <c r="K93" s="246"/>
      <c r="L93" s="251"/>
      <c r="M93" s="252"/>
      <c r="N93" s="253"/>
      <c r="O93" s="253"/>
      <c r="P93" s="253"/>
      <c r="Q93" s="253"/>
      <c r="R93" s="253"/>
      <c r="S93" s="253"/>
      <c r="T93" s="25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55" t="s">
        <v>220</v>
      </c>
      <c r="AU93" s="255" t="s">
        <v>79</v>
      </c>
      <c r="AV93" s="14" t="s">
        <v>81</v>
      </c>
      <c r="AW93" s="14" t="s">
        <v>32</v>
      </c>
      <c r="AX93" s="14" t="s">
        <v>79</v>
      </c>
      <c r="AY93" s="255" t="s">
        <v>209</v>
      </c>
    </row>
    <row r="94" s="13" customFormat="1">
      <c r="A94" s="13"/>
      <c r="B94" s="234"/>
      <c r="C94" s="235"/>
      <c r="D94" s="236" t="s">
        <v>220</v>
      </c>
      <c r="E94" s="237" t="s">
        <v>19</v>
      </c>
      <c r="F94" s="238" t="s">
        <v>6108</v>
      </c>
      <c r="G94" s="235"/>
      <c r="H94" s="237" t="s">
        <v>19</v>
      </c>
      <c r="I94" s="239"/>
      <c r="J94" s="235"/>
      <c r="K94" s="235"/>
      <c r="L94" s="240"/>
      <c r="M94" s="241"/>
      <c r="N94" s="242"/>
      <c r="O94" s="242"/>
      <c r="P94" s="242"/>
      <c r="Q94" s="242"/>
      <c r="R94" s="242"/>
      <c r="S94" s="242"/>
      <c r="T94" s="24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4" t="s">
        <v>220</v>
      </c>
      <c r="AU94" s="244" t="s">
        <v>79</v>
      </c>
      <c r="AV94" s="13" t="s">
        <v>79</v>
      </c>
      <c r="AW94" s="13" t="s">
        <v>32</v>
      </c>
      <c r="AX94" s="13" t="s">
        <v>71</v>
      </c>
      <c r="AY94" s="244" t="s">
        <v>209</v>
      </c>
    </row>
    <row r="95" s="13" customFormat="1">
      <c r="A95" s="13"/>
      <c r="B95" s="234"/>
      <c r="C95" s="235"/>
      <c r="D95" s="236" t="s">
        <v>220</v>
      </c>
      <c r="E95" s="237" t="s">
        <v>19</v>
      </c>
      <c r="F95" s="238" t="s">
        <v>6109</v>
      </c>
      <c r="G95" s="235"/>
      <c r="H95" s="237" t="s">
        <v>19</v>
      </c>
      <c r="I95" s="239"/>
      <c r="J95" s="235"/>
      <c r="K95" s="235"/>
      <c r="L95" s="240"/>
      <c r="M95" s="241"/>
      <c r="N95" s="242"/>
      <c r="O95" s="242"/>
      <c r="P95" s="242"/>
      <c r="Q95" s="242"/>
      <c r="R95" s="242"/>
      <c r="S95" s="242"/>
      <c r="T95" s="24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4" t="s">
        <v>220</v>
      </c>
      <c r="AU95" s="244" t="s">
        <v>79</v>
      </c>
      <c r="AV95" s="13" t="s">
        <v>79</v>
      </c>
      <c r="AW95" s="13" t="s">
        <v>32</v>
      </c>
      <c r="AX95" s="13" t="s">
        <v>71</v>
      </c>
      <c r="AY95" s="244" t="s">
        <v>209</v>
      </c>
    </row>
    <row r="96" s="13" customFormat="1">
      <c r="A96" s="13"/>
      <c r="B96" s="234"/>
      <c r="C96" s="235"/>
      <c r="D96" s="236" t="s">
        <v>220</v>
      </c>
      <c r="E96" s="237" t="s">
        <v>19</v>
      </c>
      <c r="F96" s="238" t="s">
        <v>6110</v>
      </c>
      <c r="G96" s="235"/>
      <c r="H96" s="237" t="s">
        <v>19</v>
      </c>
      <c r="I96" s="239"/>
      <c r="J96" s="235"/>
      <c r="K96" s="235"/>
      <c r="L96" s="240"/>
      <c r="M96" s="241"/>
      <c r="N96" s="242"/>
      <c r="O96" s="242"/>
      <c r="P96" s="242"/>
      <c r="Q96" s="242"/>
      <c r="R96" s="242"/>
      <c r="S96" s="242"/>
      <c r="T96" s="24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4" t="s">
        <v>220</v>
      </c>
      <c r="AU96" s="244" t="s">
        <v>79</v>
      </c>
      <c r="AV96" s="13" t="s">
        <v>79</v>
      </c>
      <c r="AW96" s="13" t="s">
        <v>32</v>
      </c>
      <c r="AX96" s="13" t="s">
        <v>71</v>
      </c>
      <c r="AY96" s="244" t="s">
        <v>209</v>
      </c>
    </row>
    <row r="97" s="13" customFormat="1">
      <c r="A97" s="13"/>
      <c r="B97" s="234"/>
      <c r="C97" s="235"/>
      <c r="D97" s="236" t="s">
        <v>220</v>
      </c>
      <c r="E97" s="237" t="s">
        <v>19</v>
      </c>
      <c r="F97" s="238" t="s">
        <v>6111</v>
      </c>
      <c r="G97" s="235"/>
      <c r="H97" s="237" t="s">
        <v>19</v>
      </c>
      <c r="I97" s="239"/>
      <c r="J97" s="235"/>
      <c r="K97" s="235"/>
      <c r="L97" s="240"/>
      <c r="M97" s="241"/>
      <c r="N97" s="242"/>
      <c r="O97" s="242"/>
      <c r="P97" s="242"/>
      <c r="Q97" s="242"/>
      <c r="R97" s="242"/>
      <c r="S97" s="242"/>
      <c r="T97" s="24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4" t="s">
        <v>220</v>
      </c>
      <c r="AU97" s="244" t="s">
        <v>79</v>
      </c>
      <c r="AV97" s="13" t="s">
        <v>79</v>
      </c>
      <c r="AW97" s="13" t="s">
        <v>32</v>
      </c>
      <c r="AX97" s="13" t="s">
        <v>71</v>
      </c>
      <c r="AY97" s="244" t="s">
        <v>209</v>
      </c>
    </row>
    <row r="98" s="13" customFormat="1">
      <c r="A98" s="13"/>
      <c r="B98" s="234"/>
      <c r="C98" s="235"/>
      <c r="D98" s="236" t="s">
        <v>220</v>
      </c>
      <c r="E98" s="237" t="s">
        <v>19</v>
      </c>
      <c r="F98" s="238" t="s">
        <v>6112</v>
      </c>
      <c r="G98" s="235"/>
      <c r="H98" s="237" t="s">
        <v>19</v>
      </c>
      <c r="I98" s="239"/>
      <c r="J98" s="235"/>
      <c r="K98" s="235"/>
      <c r="L98" s="240"/>
      <c r="M98" s="241"/>
      <c r="N98" s="242"/>
      <c r="O98" s="242"/>
      <c r="P98" s="242"/>
      <c r="Q98" s="242"/>
      <c r="R98" s="242"/>
      <c r="S98" s="242"/>
      <c r="T98" s="24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4" t="s">
        <v>220</v>
      </c>
      <c r="AU98" s="244" t="s">
        <v>79</v>
      </c>
      <c r="AV98" s="13" t="s">
        <v>79</v>
      </c>
      <c r="AW98" s="13" t="s">
        <v>32</v>
      </c>
      <c r="AX98" s="13" t="s">
        <v>71</v>
      </c>
      <c r="AY98" s="244" t="s">
        <v>209</v>
      </c>
    </row>
    <row r="99" s="13" customFormat="1">
      <c r="A99" s="13"/>
      <c r="B99" s="234"/>
      <c r="C99" s="235"/>
      <c r="D99" s="236" t="s">
        <v>220</v>
      </c>
      <c r="E99" s="237" t="s">
        <v>19</v>
      </c>
      <c r="F99" s="238" t="s">
        <v>6113</v>
      </c>
      <c r="G99" s="235"/>
      <c r="H99" s="237" t="s">
        <v>19</v>
      </c>
      <c r="I99" s="239"/>
      <c r="J99" s="235"/>
      <c r="K99" s="235"/>
      <c r="L99" s="240"/>
      <c r="M99" s="241"/>
      <c r="N99" s="242"/>
      <c r="O99" s="242"/>
      <c r="P99" s="242"/>
      <c r="Q99" s="242"/>
      <c r="R99" s="242"/>
      <c r="S99" s="242"/>
      <c r="T99" s="24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4" t="s">
        <v>220</v>
      </c>
      <c r="AU99" s="244" t="s">
        <v>79</v>
      </c>
      <c r="AV99" s="13" t="s">
        <v>79</v>
      </c>
      <c r="AW99" s="13" t="s">
        <v>32</v>
      </c>
      <c r="AX99" s="13" t="s">
        <v>71</v>
      </c>
      <c r="AY99" s="244" t="s">
        <v>209</v>
      </c>
    </row>
    <row r="100" s="2" customFormat="1" ht="16.5" customHeight="1">
      <c r="A100" s="41"/>
      <c r="B100" s="42"/>
      <c r="C100" s="216" t="s">
        <v>245</v>
      </c>
      <c r="D100" s="216" t="s">
        <v>211</v>
      </c>
      <c r="E100" s="217" t="s">
        <v>6114</v>
      </c>
      <c r="F100" s="218" t="s">
        <v>6115</v>
      </c>
      <c r="G100" s="219" t="s">
        <v>6086</v>
      </c>
      <c r="H100" s="220">
        <v>1</v>
      </c>
      <c r="I100" s="221"/>
      <c r="J100" s="222">
        <f>ROUND(I100*H100,2)</f>
        <v>0</v>
      </c>
      <c r="K100" s="218" t="s">
        <v>19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</v>
      </c>
      <c r="T100" s="226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6087</v>
      </c>
      <c r="AT100" s="227" t="s">
        <v>211</v>
      </c>
      <c r="AU100" s="227" t="s">
        <v>79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6087</v>
      </c>
      <c r="BM100" s="227" t="s">
        <v>6116</v>
      </c>
    </row>
    <row r="101" s="2" customFormat="1" ht="16.5" customHeight="1">
      <c r="A101" s="41"/>
      <c r="B101" s="42"/>
      <c r="C101" s="216" t="s">
        <v>250</v>
      </c>
      <c r="D101" s="216" t="s">
        <v>211</v>
      </c>
      <c r="E101" s="217" t="s">
        <v>6117</v>
      </c>
      <c r="F101" s="218" t="s">
        <v>6118</v>
      </c>
      <c r="G101" s="219" t="s">
        <v>6086</v>
      </c>
      <c r="H101" s="220">
        <v>1</v>
      </c>
      <c r="I101" s="221"/>
      <c r="J101" s="222">
        <f>ROUND(I101*H101,2)</f>
        <v>0</v>
      </c>
      <c r="K101" s="218" t="s">
        <v>19</v>
      </c>
      <c r="L101" s="47"/>
      <c r="M101" s="223" t="s">
        <v>19</v>
      </c>
      <c r="N101" s="224" t="s">
        <v>42</v>
      </c>
      <c r="O101" s="87"/>
      <c r="P101" s="225">
        <f>O101*H101</f>
        <v>0</v>
      </c>
      <c r="Q101" s="225">
        <v>0</v>
      </c>
      <c r="R101" s="225">
        <f>Q101*H101</f>
        <v>0</v>
      </c>
      <c r="S101" s="225">
        <v>0</v>
      </c>
      <c r="T101" s="226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7" t="s">
        <v>6087</v>
      </c>
      <c r="AT101" s="227" t="s">
        <v>211</v>
      </c>
      <c r="AU101" s="227" t="s">
        <v>79</v>
      </c>
      <c r="AY101" s="20" t="s">
        <v>209</v>
      </c>
      <c r="BE101" s="228">
        <f>IF(N101="základní",J101,0)</f>
        <v>0</v>
      </c>
      <c r="BF101" s="228">
        <f>IF(N101="snížená",J101,0)</f>
        <v>0</v>
      </c>
      <c r="BG101" s="228">
        <f>IF(N101="zákl. přenesená",J101,0)</f>
        <v>0</v>
      </c>
      <c r="BH101" s="228">
        <f>IF(N101="sníž. přenesená",J101,0)</f>
        <v>0</v>
      </c>
      <c r="BI101" s="228">
        <f>IF(N101="nulová",J101,0)</f>
        <v>0</v>
      </c>
      <c r="BJ101" s="20" t="s">
        <v>79</v>
      </c>
      <c r="BK101" s="228">
        <f>ROUND(I101*H101,2)</f>
        <v>0</v>
      </c>
      <c r="BL101" s="20" t="s">
        <v>6087</v>
      </c>
      <c r="BM101" s="227" t="s">
        <v>6119</v>
      </c>
    </row>
    <row r="102" s="2" customFormat="1" ht="16.5" customHeight="1">
      <c r="A102" s="41"/>
      <c r="B102" s="42"/>
      <c r="C102" s="216" t="s">
        <v>255</v>
      </c>
      <c r="D102" s="216" t="s">
        <v>211</v>
      </c>
      <c r="E102" s="217" t="s">
        <v>6120</v>
      </c>
      <c r="F102" s="218" t="s">
        <v>6121</v>
      </c>
      <c r="G102" s="219" t="s">
        <v>6086</v>
      </c>
      <c r="H102" s="220">
        <v>1</v>
      </c>
      <c r="I102" s="221"/>
      <c r="J102" s="222">
        <f>ROUND(I102*H102,2)</f>
        <v>0</v>
      </c>
      <c r="K102" s="218" t="s">
        <v>19</v>
      </c>
      <c r="L102" s="47"/>
      <c r="M102" s="223" t="s">
        <v>19</v>
      </c>
      <c r="N102" s="224" t="s">
        <v>42</v>
      </c>
      <c r="O102" s="87"/>
      <c r="P102" s="225">
        <f>O102*H102</f>
        <v>0</v>
      </c>
      <c r="Q102" s="225">
        <v>0</v>
      </c>
      <c r="R102" s="225">
        <f>Q102*H102</f>
        <v>0</v>
      </c>
      <c r="S102" s="225">
        <v>0</v>
      </c>
      <c r="T102" s="226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7" t="s">
        <v>6087</v>
      </c>
      <c r="AT102" s="227" t="s">
        <v>211</v>
      </c>
      <c r="AU102" s="227" t="s">
        <v>79</v>
      </c>
      <c r="AY102" s="20" t="s">
        <v>209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20" t="s">
        <v>79</v>
      </c>
      <c r="BK102" s="228">
        <f>ROUND(I102*H102,2)</f>
        <v>0</v>
      </c>
      <c r="BL102" s="20" t="s">
        <v>6087</v>
      </c>
      <c r="BM102" s="227" t="s">
        <v>6122</v>
      </c>
    </row>
    <row r="103" s="2" customFormat="1" ht="16.5" customHeight="1">
      <c r="A103" s="41"/>
      <c r="B103" s="42"/>
      <c r="C103" s="216" t="s">
        <v>263</v>
      </c>
      <c r="D103" s="216" t="s">
        <v>211</v>
      </c>
      <c r="E103" s="217" t="s">
        <v>6123</v>
      </c>
      <c r="F103" s="218" t="s">
        <v>6124</v>
      </c>
      <c r="G103" s="219" t="s">
        <v>6086</v>
      </c>
      <c r="H103" s="220">
        <v>1</v>
      </c>
      <c r="I103" s="221"/>
      <c r="J103" s="222">
        <f>ROUND(I103*H103,2)</f>
        <v>0</v>
      </c>
      <c r="K103" s="218" t="s">
        <v>19</v>
      </c>
      <c r="L103" s="47"/>
      <c r="M103" s="223" t="s">
        <v>19</v>
      </c>
      <c r="N103" s="224" t="s">
        <v>42</v>
      </c>
      <c r="O103" s="87"/>
      <c r="P103" s="225">
        <f>O103*H103</f>
        <v>0</v>
      </c>
      <c r="Q103" s="225">
        <v>0</v>
      </c>
      <c r="R103" s="225">
        <f>Q103*H103</f>
        <v>0</v>
      </c>
      <c r="S103" s="225">
        <v>0</v>
      </c>
      <c r="T103" s="226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7" t="s">
        <v>6087</v>
      </c>
      <c r="AT103" s="227" t="s">
        <v>211</v>
      </c>
      <c r="AU103" s="227" t="s">
        <v>79</v>
      </c>
      <c r="AY103" s="20" t="s">
        <v>209</v>
      </c>
      <c r="BE103" s="228">
        <f>IF(N103="základní",J103,0)</f>
        <v>0</v>
      </c>
      <c r="BF103" s="228">
        <f>IF(N103="snížená",J103,0)</f>
        <v>0</v>
      </c>
      <c r="BG103" s="228">
        <f>IF(N103="zákl. přenesená",J103,0)</f>
        <v>0</v>
      </c>
      <c r="BH103" s="228">
        <f>IF(N103="sníž. přenesená",J103,0)</f>
        <v>0</v>
      </c>
      <c r="BI103" s="228">
        <f>IF(N103="nulová",J103,0)</f>
        <v>0</v>
      </c>
      <c r="BJ103" s="20" t="s">
        <v>79</v>
      </c>
      <c r="BK103" s="228">
        <f>ROUND(I103*H103,2)</f>
        <v>0</v>
      </c>
      <c r="BL103" s="20" t="s">
        <v>6087</v>
      </c>
      <c r="BM103" s="227" t="s">
        <v>6125</v>
      </c>
    </row>
    <row r="104" s="2" customFormat="1" ht="16.5" customHeight="1">
      <c r="A104" s="41"/>
      <c r="B104" s="42"/>
      <c r="C104" s="216" t="s">
        <v>272</v>
      </c>
      <c r="D104" s="216" t="s">
        <v>211</v>
      </c>
      <c r="E104" s="217" t="s">
        <v>6126</v>
      </c>
      <c r="F104" s="218" t="s">
        <v>6127</v>
      </c>
      <c r="G104" s="219" t="s">
        <v>6086</v>
      </c>
      <c r="H104" s="220">
        <v>1</v>
      </c>
      <c r="I104" s="221"/>
      <c r="J104" s="222">
        <f>ROUND(I104*H104,2)</f>
        <v>0</v>
      </c>
      <c r="K104" s="218" t="s">
        <v>19</v>
      </c>
      <c r="L104" s="47"/>
      <c r="M104" s="223" t="s">
        <v>19</v>
      </c>
      <c r="N104" s="224" t="s">
        <v>42</v>
      </c>
      <c r="O104" s="87"/>
      <c r="P104" s="225">
        <f>O104*H104</f>
        <v>0</v>
      </c>
      <c r="Q104" s="225">
        <v>0</v>
      </c>
      <c r="R104" s="225">
        <f>Q104*H104</f>
        <v>0</v>
      </c>
      <c r="S104" s="225">
        <v>0</v>
      </c>
      <c r="T104" s="226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7" t="s">
        <v>6087</v>
      </c>
      <c r="AT104" s="227" t="s">
        <v>211</v>
      </c>
      <c r="AU104" s="227" t="s">
        <v>79</v>
      </c>
      <c r="AY104" s="20" t="s">
        <v>209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20" t="s">
        <v>79</v>
      </c>
      <c r="BK104" s="228">
        <f>ROUND(I104*H104,2)</f>
        <v>0</v>
      </c>
      <c r="BL104" s="20" t="s">
        <v>6087</v>
      </c>
      <c r="BM104" s="227" t="s">
        <v>6128</v>
      </c>
    </row>
    <row r="105" s="14" customFormat="1">
      <c r="A105" s="14"/>
      <c r="B105" s="245"/>
      <c r="C105" s="246"/>
      <c r="D105" s="236" t="s">
        <v>220</v>
      </c>
      <c r="E105" s="247" t="s">
        <v>19</v>
      </c>
      <c r="F105" s="248" t="s">
        <v>79</v>
      </c>
      <c r="G105" s="246"/>
      <c r="H105" s="249">
        <v>1</v>
      </c>
      <c r="I105" s="250"/>
      <c r="J105" s="246"/>
      <c r="K105" s="246"/>
      <c r="L105" s="251"/>
      <c r="M105" s="252"/>
      <c r="N105" s="253"/>
      <c r="O105" s="253"/>
      <c r="P105" s="253"/>
      <c r="Q105" s="253"/>
      <c r="R105" s="253"/>
      <c r="S105" s="253"/>
      <c r="T105" s="25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5" t="s">
        <v>220</v>
      </c>
      <c r="AU105" s="255" t="s">
        <v>79</v>
      </c>
      <c r="AV105" s="14" t="s">
        <v>81</v>
      </c>
      <c r="AW105" s="14" t="s">
        <v>32</v>
      </c>
      <c r="AX105" s="14" t="s">
        <v>79</v>
      </c>
      <c r="AY105" s="255" t="s">
        <v>209</v>
      </c>
    </row>
    <row r="106" s="14" customFormat="1">
      <c r="A106" s="14"/>
      <c r="B106" s="245"/>
      <c r="C106" s="246"/>
      <c r="D106" s="236" t="s">
        <v>220</v>
      </c>
      <c r="E106" s="247" t="s">
        <v>19</v>
      </c>
      <c r="F106" s="248" t="s">
        <v>79</v>
      </c>
      <c r="G106" s="246"/>
      <c r="H106" s="249">
        <v>1</v>
      </c>
      <c r="I106" s="250"/>
      <c r="J106" s="246"/>
      <c r="K106" s="246"/>
      <c r="L106" s="251"/>
      <c r="M106" s="252"/>
      <c r="N106" s="253"/>
      <c r="O106" s="253"/>
      <c r="P106" s="253"/>
      <c r="Q106" s="253"/>
      <c r="R106" s="253"/>
      <c r="S106" s="253"/>
      <c r="T106" s="25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5" t="s">
        <v>220</v>
      </c>
      <c r="AU106" s="255" t="s">
        <v>79</v>
      </c>
      <c r="AV106" s="14" t="s">
        <v>81</v>
      </c>
      <c r="AW106" s="14" t="s">
        <v>32</v>
      </c>
      <c r="AX106" s="14" t="s">
        <v>71</v>
      </c>
      <c r="AY106" s="255" t="s">
        <v>209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6129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79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6130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79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3" customFormat="1">
      <c r="A109" s="13"/>
      <c r="B109" s="234"/>
      <c r="C109" s="235"/>
      <c r="D109" s="236" t="s">
        <v>220</v>
      </c>
      <c r="E109" s="237" t="s">
        <v>19</v>
      </c>
      <c r="F109" s="238" t="s">
        <v>6131</v>
      </c>
      <c r="G109" s="235"/>
      <c r="H109" s="237" t="s">
        <v>19</v>
      </c>
      <c r="I109" s="239"/>
      <c r="J109" s="235"/>
      <c r="K109" s="235"/>
      <c r="L109" s="240"/>
      <c r="M109" s="241"/>
      <c r="N109" s="242"/>
      <c r="O109" s="242"/>
      <c r="P109" s="242"/>
      <c r="Q109" s="242"/>
      <c r="R109" s="242"/>
      <c r="S109" s="242"/>
      <c r="T109" s="24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4" t="s">
        <v>220</v>
      </c>
      <c r="AU109" s="244" t="s">
        <v>79</v>
      </c>
      <c r="AV109" s="13" t="s">
        <v>79</v>
      </c>
      <c r="AW109" s="13" t="s">
        <v>32</v>
      </c>
      <c r="AX109" s="13" t="s">
        <v>71</v>
      </c>
      <c r="AY109" s="244" t="s">
        <v>209</v>
      </c>
    </row>
    <row r="110" s="13" customFormat="1">
      <c r="A110" s="13"/>
      <c r="B110" s="234"/>
      <c r="C110" s="235"/>
      <c r="D110" s="236" t="s">
        <v>220</v>
      </c>
      <c r="E110" s="237" t="s">
        <v>19</v>
      </c>
      <c r="F110" s="238" t="s">
        <v>6132</v>
      </c>
      <c r="G110" s="235"/>
      <c r="H110" s="237" t="s">
        <v>19</v>
      </c>
      <c r="I110" s="239"/>
      <c r="J110" s="235"/>
      <c r="K110" s="235"/>
      <c r="L110" s="240"/>
      <c r="M110" s="241"/>
      <c r="N110" s="242"/>
      <c r="O110" s="242"/>
      <c r="P110" s="242"/>
      <c r="Q110" s="242"/>
      <c r="R110" s="242"/>
      <c r="S110" s="242"/>
      <c r="T110" s="24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4" t="s">
        <v>220</v>
      </c>
      <c r="AU110" s="244" t="s">
        <v>79</v>
      </c>
      <c r="AV110" s="13" t="s">
        <v>79</v>
      </c>
      <c r="AW110" s="13" t="s">
        <v>32</v>
      </c>
      <c r="AX110" s="13" t="s">
        <v>71</v>
      </c>
      <c r="AY110" s="244" t="s">
        <v>209</v>
      </c>
    </row>
    <row r="111" s="13" customFormat="1">
      <c r="A111" s="13"/>
      <c r="B111" s="234"/>
      <c r="C111" s="235"/>
      <c r="D111" s="236" t="s">
        <v>220</v>
      </c>
      <c r="E111" s="237" t="s">
        <v>19</v>
      </c>
      <c r="F111" s="238" t="s">
        <v>6133</v>
      </c>
      <c r="G111" s="235"/>
      <c r="H111" s="237" t="s">
        <v>19</v>
      </c>
      <c r="I111" s="239"/>
      <c r="J111" s="235"/>
      <c r="K111" s="235"/>
      <c r="L111" s="240"/>
      <c r="M111" s="241"/>
      <c r="N111" s="242"/>
      <c r="O111" s="242"/>
      <c r="P111" s="242"/>
      <c r="Q111" s="242"/>
      <c r="R111" s="242"/>
      <c r="S111" s="242"/>
      <c r="T111" s="24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4" t="s">
        <v>220</v>
      </c>
      <c r="AU111" s="244" t="s">
        <v>79</v>
      </c>
      <c r="AV111" s="13" t="s">
        <v>79</v>
      </c>
      <c r="AW111" s="13" t="s">
        <v>32</v>
      </c>
      <c r="AX111" s="13" t="s">
        <v>71</v>
      </c>
      <c r="AY111" s="244" t="s">
        <v>209</v>
      </c>
    </row>
    <row r="112" s="2" customFormat="1" ht="16.5" customHeight="1">
      <c r="A112" s="41"/>
      <c r="B112" s="42"/>
      <c r="C112" s="216" t="s">
        <v>8</v>
      </c>
      <c r="D112" s="216" t="s">
        <v>211</v>
      </c>
      <c r="E112" s="217" t="s">
        <v>6134</v>
      </c>
      <c r="F112" s="218" t="s">
        <v>6135</v>
      </c>
      <c r="G112" s="219" t="s">
        <v>6086</v>
      </c>
      <c r="H112" s="220">
        <v>1</v>
      </c>
      <c r="I112" s="221"/>
      <c r="J112" s="222">
        <f>ROUND(I112*H112,2)</f>
        <v>0</v>
      </c>
      <c r="K112" s="218" t="s">
        <v>19</v>
      </c>
      <c r="L112" s="47"/>
      <c r="M112" s="223" t="s">
        <v>19</v>
      </c>
      <c r="N112" s="224" t="s">
        <v>42</v>
      </c>
      <c r="O112" s="87"/>
      <c r="P112" s="225">
        <f>O112*H112</f>
        <v>0</v>
      </c>
      <c r="Q112" s="225">
        <v>0</v>
      </c>
      <c r="R112" s="225">
        <f>Q112*H112</f>
        <v>0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6087</v>
      </c>
      <c r="AT112" s="227" t="s">
        <v>211</v>
      </c>
      <c r="AU112" s="227" t="s">
        <v>79</v>
      </c>
      <c r="AY112" s="20" t="s">
        <v>209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20" t="s">
        <v>79</v>
      </c>
      <c r="BK112" s="228">
        <f>ROUND(I112*H112,2)</f>
        <v>0</v>
      </c>
      <c r="BL112" s="20" t="s">
        <v>6087</v>
      </c>
      <c r="BM112" s="227" t="s">
        <v>6136</v>
      </c>
    </row>
    <row r="113" s="2" customFormat="1" ht="16.5" customHeight="1">
      <c r="A113" s="41"/>
      <c r="B113" s="42"/>
      <c r="C113" s="216" t="s">
        <v>284</v>
      </c>
      <c r="D113" s="216" t="s">
        <v>211</v>
      </c>
      <c r="E113" s="217" t="s">
        <v>6137</v>
      </c>
      <c r="F113" s="218" t="s">
        <v>6138</v>
      </c>
      <c r="G113" s="219" t="s">
        <v>6086</v>
      </c>
      <c r="H113" s="220">
        <v>1</v>
      </c>
      <c r="I113" s="221"/>
      <c r="J113" s="222">
        <f>ROUND(I113*H113,2)</f>
        <v>0</v>
      </c>
      <c r="K113" s="218" t="s">
        <v>19</v>
      </c>
      <c r="L113" s="47"/>
      <c r="M113" s="223" t="s">
        <v>19</v>
      </c>
      <c r="N113" s="224" t="s">
        <v>42</v>
      </c>
      <c r="O113" s="87"/>
      <c r="P113" s="225">
        <f>O113*H113</f>
        <v>0</v>
      </c>
      <c r="Q113" s="225">
        <v>0</v>
      </c>
      <c r="R113" s="225">
        <f>Q113*H113</f>
        <v>0</v>
      </c>
      <c r="S113" s="225">
        <v>0</v>
      </c>
      <c r="T113" s="226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6087</v>
      </c>
      <c r="AT113" s="227" t="s">
        <v>211</v>
      </c>
      <c r="AU113" s="227" t="s">
        <v>79</v>
      </c>
      <c r="AY113" s="20" t="s">
        <v>209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20" t="s">
        <v>79</v>
      </c>
      <c r="BK113" s="228">
        <f>ROUND(I113*H113,2)</f>
        <v>0</v>
      </c>
      <c r="BL113" s="20" t="s">
        <v>6087</v>
      </c>
      <c r="BM113" s="227" t="s">
        <v>6139</v>
      </c>
    </row>
    <row r="114" s="2" customFormat="1" ht="16.5" customHeight="1">
      <c r="A114" s="41"/>
      <c r="B114" s="42"/>
      <c r="C114" s="216" t="s">
        <v>290</v>
      </c>
      <c r="D114" s="216" t="s">
        <v>211</v>
      </c>
      <c r="E114" s="217" t="s">
        <v>6140</v>
      </c>
      <c r="F114" s="218" t="s">
        <v>6141</v>
      </c>
      <c r="G114" s="219" t="s">
        <v>6086</v>
      </c>
      <c r="H114" s="220">
        <v>1</v>
      </c>
      <c r="I114" s="221"/>
      <c r="J114" s="222">
        <f>ROUND(I114*H114,2)</f>
        <v>0</v>
      </c>
      <c r="K114" s="218" t="s">
        <v>19</v>
      </c>
      <c r="L114" s="47"/>
      <c r="M114" s="223" t="s">
        <v>19</v>
      </c>
      <c r="N114" s="224" t="s">
        <v>42</v>
      </c>
      <c r="O114" s="87"/>
      <c r="P114" s="225">
        <f>O114*H114</f>
        <v>0</v>
      </c>
      <c r="Q114" s="225">
        <v>0</v>
      </c>
      <c r="R114" s="225">
        <f>Q114*H114</f>
        <v>0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6087</v>
      </c>
      <c r="AT114" s="227" t="s">
        <v>211</v>
      </c>
      <c r="AU114" s="227" t="s">
        <v>79</v>
      </c>
      <c r="AY114" s="20" t="s">
        <v>209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6087</v>
      </c>
      <c r="BM114" s="227" t="s">
        <v>6142</v>
      </c>
    </row>
    <row r="115" s="14" customFormat="1">
      <c r="A115" s="14"/>
      <c r="B115" s="245"/>
      <c r="C115" s="246"/>
      <c r="D115" s="236" t="s">
        <v>220</v>
      </c>
      <c r="E115" s="247" t="s">
        <v>19</v>
      </c>
      <c r="F115" s="248" t="s">
        <v>79</v>
      </c>
      <c r="G115" s="246"/>
      <c r="H115" s="249">
        <v>1</v>
      </c>
      <c r="I115" s="250"/>
      <c r="J115" s="246"/>
      <c r="K115" s="246"/>
      <c r="L115" s="251"/>
      <c r="M115" s="252"/>
      <c r="N115" s="253"/>
      <c r="O115" s="253"/>
      <c r="P115" s="253"/>
      <c r="Q115" s="253"/>
      <c r="R115" s="253"/>
      <c r="S115" s="253"/>
      <c r="T115" s="25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5" t="s">
        <v>220</v>
      </c>
      <c r="AU115" s="255" t="s">
        <v>79</v>
      </c>
      <c r="AV115" s="14" t="s">
        <v>81</v>
      </c>
      <c r="AW115" s="14" t="s">
        <v>32</v>
      </c>
      <c r="AX115" s="14" t="s">
        <v>79</v>
      </c>
      <c r="AY115" s="255" t="s">
        <v>209</v>
      </c>
    </row>
    <row r="116" s="13" customFormat="1">
      <c r="A116" s="13"/>
      <c r="B116" s="234"/>
      <c r="C116" s="235"/>
      <c r="D116" s="236" t="s">
        <v>220</v>
      </c>
      <c r="E116" s="237" t="s">
        <v>19</v>
      </c>
      <c r="F116" s="238" t="s">
        <v>6143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220</v>
      </c>
      <c r="AU116" s="244" t="s">
        <v>79</v>
      </c>
      <c r="AV116" s="13" t="s">
        <v>79</v>
      </c>
      <c r="AW116" s="13" t="s">
        <v>32</v>
      </c>
      <c r="AX116" s="13" t="s">
        <v>71</v>
      </c>
      <c r="AY116" s="244" t="s">
        <v>209</v>
      </c>
    </row>
    <row r="117" s="13" customFormat="1">
      <c r="A117" s="13"/>
      <c r="B117" s="234"/>
      <c r="C117" s="235"/>
      <c r="D117" s="236" t="s">
        <v>220</v>
      </c>
      <c r="E117" s="237" t="s">
        <v>19</v>
      </c>
      <c r="F117" s="238" t="s">
        <v>6144</v>
      </c>
      <c r="G117" s="235"/>
      <c r="H117" s="237" t="s">
        <v>19</v>
      </c>
      <c r="I117" s="239"/>
      <c r="J117" s="235"/>
      <c r="K117" s="235"/>
      <c r="L117" s="240"/>
      <c r="M117" s="241"/>
      <c r="N117" s="242"/>
      <c r="O117" s="242"/>
      <c r="P117" s="242"/>
      <c r="Q117" s="242"/>
      <c r="R117" s="242"/>
      <c r="S117" s="242"/>
      <c r="T117" s="24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4" t="s">
        <v>220</v>
      </c>
      <c r="AU117" s="244" t="s">
        <v>79</v>
      </c>
      <c r="AV117" s="13" t="s">
        <v>79</v>
      </c>
      <c r="AW117" s="13" t="s">
        <v>32</v>
      </c>
      <c r="AX117" s="13" t="s">
        <v>71</v>
      </c>
      <c r="AY117" s="244" t="s">
        <v>209</v>
      </c>
    </row>
    <row r="118" s="13" customFormat="1">
      <c r="A118" s="13"/>
      <c r="B118" s="234"/>
      <c r="C118" s="235"/>
      <c r="D118" s="236" t="s">
        <v>220</v>
      </c>
      <c r="E118" s="237" t="s">
        <v>19</v>
      </c>
      <c r="F118" s="238" t="s">
        <v>6145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220</v>
      </c>
      <c r="AU118" s="244" t="s">
        <v>79</v>
      </c>
      <c r="AV118" s="13" t="s">
        <v>79</v>
      </c>
      <c r="AW118" s="13" t="s">
        <v>32</v>
      </c>
      <c r="AX118" s="13" t="s">
        <v>71</v>
      </c>
      <c r="AY118" s="244" t="s">
        <v>209</v>
      </c>
    </row>
    <row r="119" s="13" customFormat="1">
      <c r="A119" s="13"/>
      <c r="B119" s="234"/>
      <c r="C119" s="235"/>
      <c r="D119" s="236" t="s">
        <v>220</v>
      </c>
      <c r="E119" s="237" t="s">
        <v>19</v>
      </c>
      <c r="F119" s="238" t="s">
        <v>6146</v>
      </c>
      <c r="G119" s="235"/>
      <c r="H119" s="237" t="s">
        <v>19</v>
      </c>
      <c r="I119" s="239"/>
      <c r="J119" s="235"/>
      <c r="K119" s="235"/>
      <c r="L119" s="240"/>
      <c r="M119" s="241"/>
      <c r="N119" s="242"/>
      <c r="O119" s="242"/>
      <c r="P119" s="242"/>
      <c r="Q119" s="242"/>
      <c r="R119" s="242"/>
      <c r="S119" s="242"/>
      <c r="T119" s="24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4" t="s">
        <v>220</v>
      </c>
      <c r="AU119" s="244" t="s">
        <v>79</v>
      </c>
      <c r="AV119" s="13" t="s">
        <v>79</v>
      </c>
      <c r="AW119" s="13" t="s">
        <v>32</v>
      </c>
      <c r="AX119" s="13" t="s">
        <v>71</v>
      </c>
      <c r="AY119" s="244" t="s">
        <v>209</v>
      </c>
    </row>
    <row r="120" s="13" customFormat="1">
      <c r="A120" s="13"/>
      <c r="B120" s="234"/>
      <c r="C120" s="235"/>
      <c r="D120" s="236" t="s">
        <v>220</v>
      </c>
      <c r="E120" s="237" t="s">
        <v>19</v>
      </c>
      <c r="F120" s="238" t="s">
        <v>6147</v>
      </c>
      <c r="G120" s="235"/>
      <c r="H120" s="237" t="s">
        <v>19</v>
      </c>
      <c r="I120" s="239"/>
      <c r="J120" s="235"/>
      <c r="K120" s="235"/>
      <c r="L120" s="240"/>
      <c r="M120" s="241"/>
      <c r="N120" s="242"/>
      <c r="O120" s="242"/>
      <c r="P120" s="242"/>
      <c r="Q120" s="242"/>
      <c r="R120" s="242"/>
      <c r="S120" s="242"/>
      <c r="T120" s="24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4" t="s">
        <v>220</v>
      </c>
      <c r="AU120" s="244" t="s">
        <v>79</v>
      </c>
      <c r="AV120" s="13" t="s">
        <v>79</v>
      </c>
      <c r="AW120" s="13" t="s">
        <v>32</v>
      </c>
      <c r="AX120" s="13" t="s">
        <v>71</v>
      </c>
      <c r="AY120" s="244" t="s">
        <v>209</v>
      </c>
    </row>
    <row r="121" s="13" customFormat="1">
      <c r="A121" s="13"/>
      <c r="B121" s="234"/>
      <c r="C121" s="235"/>
      <c r="D121" s="236" t="s">
        <v>220</v>
      </c>
      <c r="E121" s="237" t="s">
        <v>19</v>
      </c>
      <c r="F121" s="238" t="s">
        <v>6148</v>
      </c>
      <c r="G121" s="235"/>
      <c r="H121" s="237" t="s">
        <v>19</v>
      </c>
      <c r="I121" s="239"/>
      <c r="J121" s="235"/>
      <c r="K121" s="235"/>
      <c r="L121" s="240"/>
      <c r="M121" s="241"/>
      <c r="N121" s="242"/>
      <c r="O121" s="242"/>
      <c r="P121" s="242"/>
      <c r="Q121" s="242"/>
      <c r="R121" s="242"/>
      <c r="S121" s="242"/>
      <c r="T121" s="24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4" t="s">
        <v>220</v>
      </c>
      <c r="AU121" s="244" t="s">
        <v>79</v>
      </c>
      <c r="AV121" s="13" t="s">
        <v>79</v>
      </c>
      <c r="AW121" s="13" t="s">
        <v>32</v>
      </c>
      <c r="AX121" s="13" t="s">
        <v>71</v>
      </c>
      <c r="AY121" s="244" t="s">
        <v>209</v>
      </c>
    </row>
    <row r="122" s="13" customFormat="1">
      <c r="A122" s="13"/>
      <c r="B122" s="234"/>
      <c r="C122" s="235"/>
      <c r="D122" s="236" t="s">
        <v>220</v>
      </c>
      <c r="E122" s="237" t="s">
        <v>19</v>
      </c>
      <c r="F122" s="238" t="s">
        <v>6149</v>
      </c>
      <c r="G122" s="235"/>
      <c r="H122" s="237" t="s">
        <v>19</v>
      </c>
      <c r="I122" s="239"/>
      <c r="J122" s="235"/>
      <c r="K122" s="235"/>
      <c r="L122" s="240"/>
      <c r="M122" s="241"/>
      <c r="N122" s="242"/>
      <c r="O122" s="242"/>
      <c r="P122" s="242"/>
      <c r="Q122" s="242"/>
      <c r="R122" s="242"/>
      <c r="S122" s="242"/>
      <c r="T122" s="24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4" t="s">
        <v>220</v>
      </c>
      <c r="AU122" s="244" t="s">
        <v>79</v>
      </c>
      <c r="AV122" s="13" t="s">
        <v>79</v>
      </c>
      <c r="AW122" s="13" t="s">
        <v>32</v>
      </c>
      <c r="AX122" s="13" t="s">
        <v>71</v>
      </c>
      <c r="AY122" s="244" t="s">
        <v>209</v>
      </c>
    </row>
    <row r="123" s="13" customFormat="1">
      <c r="A123" s="13"/>
      <c r="B123" s="234"/>
      <c r="C123" s="235"/>
      <c r="D123" s="236" t="s">
        <v>220</v>
      </c>
      <c r="E123" s="237" t="s">
        <v>19</v>
      </c>
      <c r="F123" s="238" t="s">
        <v>6150</v>
      </c>
      <c r="G123" s="235"/>
      <c r="H123" s="237" t="s">
        <v>19</v>
      </c>
      <c r="I123" s="239"/>
      <c r="J123" s="235"/>
      <c r="K123" s="235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220</v>
      </c>
      <c r="AU123" s="244" t="s">
        <v>79</v>
      </c>
      <c r="AV123" s="13" t="s">
        <v>79</v>
      </c>
      <c r="AW123" s="13" t="s">
        <v>32</v>
      </c>
      <c r="AX123" s="13" t="s">
        <v>71</v>
      </c>
      <c r="AY123" s="244" t="s">
        <v>209</v>
      </c>
    </row>
    <row r="124" s="13" customFormat="1">
      <c r="A124" s="13"/>
      <c r="B124" s="234"/>
      <c r="C124" s="235"/>
      <c r="D124" s="236" t="s">
        <v>220</v>
      </c>
      <c r="E124" s="237" t="s">
        <v>19</v>
      </c>
      <c r="F124" s="238" t="s">
        <v>6151</v>
      </c>
      <c r="G124" s="235"/>
      <c r="H124" s="237" t="s">
        <v>19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4" t="s">
        <v>220</v>
      </c>
      <c r="AU124" s="244" t="s">
        <v>79</v>
      </c>
      <c r="AV124" s="13" t="s">
        <v>79</v>
      </c>
      <c r="AW124" s="13" t="s">
        <v>32</v>
      </c>
      <c r="AX124" s="13" t="s">
        <v>71</v>
      </c>
      <c r="AY124" s="244" t="s">
        <v>209</v>
      </c>
    </row>
    <row r="125" s="13" customFormat="1">
      <c r="A125" s="13"/>
      <c r="B125" s="234"/>
      <c r="C125" s="235"/>
      <c r="D125" s="236" t="s">
        <v>220</v>
      </c>
      <c r="E125" s="237" t="s">
        <v>19</v>
      </c>
      <c r="F125" s="238" t="s">
        <v>6152</v>
      </c>
      <c r="G125" s="235"/>
      <c r="H125" s="237" t="s">
        <v>19</v>
      </c>
      <c r="I125" s="239"/>
      <c r="J125" s="235"/>
      <c r="K125" s="235"/>
      <c r="L125" s="240"/>
      <c r="M125" s="241"/>
      <c r="N125" s="242"/>
      <c r="O125" s="242"/>
      <c r="P125" s="242"/>
      <c r="Q125" s="242"/>
      <c r="R125" s="242"/>
      <c r="S125" s="242"/>
      <c r="T125" s="24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4" t="s">
        <v>220</v>
      </c>
      <c r="AU125" s="244" t="s">
        <v>79</v>
      </c>
      <c r="AV125" s="13" t="s">
        <v>79</v>
      </c>
      <c r="AW125" s="13" t="s">
        <v>32</v>
      </c>
      <c r="AX125" s="13" t="s">
        <v>71</v>
      </c>
      <c r="AY125" s="244" t="s">
        <v>209</v>
      </c>
    </row>
    <row r="126" s="2" customFormat="1" ht="16.5" customHeight="1">
      <c r="A126" s="41"/>
      <c r="B126" s="42"/>
      <c r="C126" s="216" t="s">
        <v>296</v>
      </c>
      <c r="D126" s="216" t="s">
        <v>211</v>
      </c>
      <c r="E126" s="217" t="s">
        <v>6153</v>
      </c>
      <c r="F126" s="218" t="s">
        <v>6154</v>
      </c>
      <c r="G126" s="219" t="s">
        <v>6086</v>
      </c>
      <c r="H126" s="220">
        <v>1</v>
      </c>
      <c r="I126" s="221"/>
      <c r="J126" s="222">
        <f>ROUND(I126*H126,2)</f>
        <v>0</v>
      </c>
      <c r="K126" s="218" t="s">
        <v>19</v>
      </c>
      <c r="L126" s="47"/>
      <c r="M126" s="223" t="s">
        <v>19</v>
      </c>
      <c r="N126" s="224" t="s">
        <v>42</v>
      </c>
      <c r="O126" s="87"/>
      <c r="P126" s="225">
        <f>O126*H126</f>
        <v>0</v>
      </c>
      <c r="Q126" s="225">
        <v>0</v>
      </c>
      <c r="R126" s="225">
        <f>Q126*H126</f>
        <v>0</v>
      </c>
      <c r="S126" s="225">
        <v>0</v>
      </c>
      <c r="T126" s="226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6087</v>
      </c>
      <c r="AT126" s="227" t="s">
        <v>211</v>
      </c>
      <c r="AU126" s="227" t="s">
        <v>79</v>
      </c>
      <c r="AY126" s="20" t="s">
        <v>209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20" t="s">
        <v>79</v>
      </c>
      <c r="BK126" s="228">
        <f>ROUND(I126*H126,2)</f>
        <v>0</v>
      </c>
      <c r="BL126" s="20" t="s">
        <v>6087</v>
      </c>
      <c r="BM126" s="227" t="s">
        <v>6155</v>
      </c>
    </row>
    <row r="127" s="14" customFormat="1">
      <c r="A127" s="14"/>
      <c r="B127" s="245"/>
      <c r="C127" s="246"/>
      <c r="D127" s="236" t="s">
        <v>220</v>
      </c>
      <c r="E127" s="247" t="s">
        <v>19</v>
      </c>
      <c r="F127" s="248" t="s">
        <v>79</v>
      </c>
      <c r="G127" s="246"/>
      <c r="H127" s="249">
        <v>1</v>
      </c>
      <c r="I127" s="250"/>
      <c r="J127" s="246"/>
      <c r="K127" s="246"/>
      <c r="L127" s="251"/>
      <c r="M127" s="252"/>
      <c r="N127" s="253"/>
      <c r="O127" s="253"/>
      <c r="P127" s="253"/>
      <c r="Q127" s="253"/>
      <c r="R127" s="253"/>
      <c r="S127" s="253"/>
      <c r="T127" s="25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5" t="s">
        <v>220</v>
      </c>
      <c r="AU127" s="255" t="s">
        <v>79</v>
      </c>
      <c r="AV127" s="14" t="s">
        <v>81</v>
      </c>
      <c r="AW127" s="14" t="s">
        <v>32</v>
      </c>
      <c r="AX127" s="14" t="s">
        <v>79</v>
      </c>
      <c r="AY127" s="255" t="s">
        <v>209</v>
      </c>
    </row>
    <row r="128" s="13" customFormat="1">
      <c r="A128" s="13"/>
      <c r="B128" s="234"/>
      <c r="C128" s="235"/>
      <c r="D128" s="236" t="s">
        <v>220</v>
      </c>
      <c r="E128" s="237" t="s">
        <v>19</v>
      </c>
      <c r="F128" s="238" t="s">
        <v>6156</v>
      </c>
      <c r="G128" s="235"/>
      <c r="H128" s="237" t="s">
        <v>19</v>
      </c>
      <c r="I128" s="239"/>
      <c r="J128" s="235"/>
      <c r="K128" s="235"/>
      <c r="L128" s="240"/>
      <c r="M128" s="241"/>
      <c r="N128" s="242"/>
      <c r="O128" s="242"/>
      <c r="P128" s="242"/>
      <c r="Q128" s="242"/>
      <c r="R128" s="242"/>
      <c r="S128" s="242"/>
      <c r="T128" s="24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4" t="s">
        <v>220</v>
      </c>
      <c r="AU128" s="244" t="s">
        <v>79</v>
      </c>
      <c r="AV128" s="13" t="s">
        <v>79</v>
      </c>
      <c r="AW128" s="13" t="s">
        <v>32</v>
      </c>
      <c r="AX128" s="13" t="s">
        <v>71</v>
      </c>
      <c r="AY128" s="244" t="s">
        <v>209</v>
      </c>
    </row>
    <row r="129" s="13" customFormat="1">
      <c r="A129" s="13"/>
      <c r="B129" s="234"/>
      <c r="C129" s="235"/>
      <c r="D129" s="236" t="s">
        <v>220</v>
      </c>
      <c r="E129" s="237" t="s">
        <v>19</v>
      </c>
      <c r="F129" s="238" t="s">
        <v>6157</v>
      </c>
      <c r="G129" s="235"/>
      <c r="H129" s="237" t="s">
        <v>19</v>
      </c>
      <c r="I129" s="239"/>
      <c r="J129" s="235"/>
      <c r="K129" s="235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220</v>
      </c>
      <c r="AU129" s="244" t="s">
        <v>79</v>
      </c>
      <c r="AV129" s="13" t="s">
        <v>79</v>
      </c>
      <c r="AW129" s="13" t="s">
        <v>32</v>
      </c>
      <c r="AX129" s="13" t="s">
        <v>71</v>
      </c>
      <c r="AY129" s="244" t="s">
        <v>209</v>
      </c>
    </row>
    <row r="130" s="13" customFormat="1">
      <c r="A130" s="13"/>
      <c r="B130" s="234"/>
      <c r="C130" s="235"/>
      <c r="D130" s="236" t="s">
        <v>220</v>
      </c>
      <c r="E130" s="237" t="s">
        <v>19</v>
      </c>
      <c r="F130" s="238" t="s">
        <v>6158</v>
      </c>
      <c r="G130" s="235"/>
      <c r="H130" s="237" t="s">
        <v>19</v>
      </c>
      <c r="I130" s="239"/>
      <c r="J130" s="235"/>
      <c r="K130" s="235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220</v>
      </c>
      <c r="AU130" s="244" t="s">
        <v>79</v>
      </c>
      <c r="AV130" s="13" t="s">
        <v>79</v>
      </c>
      <c r="AW130" s="13" t="s">
        <v>32</v>
      </c>
      <c r="AX130" s="13" t="s">
        <v>71</v>
      </c>
      <c r="AY130" s="244" t="s">
        <v>209</v>
      </c>
    </row>
    <row r="131" s="2" customFormat="1" ht="16.5" customHeight="1">
      <c r="A131" s="41"/>
      <c r="B131" s="42"/>
      <c r="C131" s="216" t="s">
        <v>304</v>
      </c>
      <c r="D131" s="216" t="s">
        <v>211</v>
      </c>
      <c r="E131" s="217" t="s">
        <v>6159</v>
      </c>
      <c r="F131" s="218" t="s">
        <v>6160</v>
      </c>
      <c r="G131" s="219" t="s">
        <v>6086</v>
      </c>
      <c r="H131" s="220">
        <v>1</v>
      </c>
      <c r="I131" s="221"/>
      <c r="J131" s="222">
        <f>ROUND(I131*H131,2)</f>
        <v>0</v>
      </c>
      <c r="K131" s="218" t="s">
        <v>19</v>
      </c>
      <c r="L131" s="47"/>
      <c r="M131" s="223" t="s">
        <v>19</v>
      </c>
      <c r="N131" s="224" t="s">
        <v>42</v>
      </c>
      <c r="O131" s="87"/>
      <c r="P131" s="225">
        <f>O131*H131</f>
        <v>0</v>
      </c>
      <c r="Q131" s="225">
        <v>0</v>
      </c>
      <c r="R131" s="225">
        <f>Q131*H131</f>
        <v>0</v>
      </c>
      <c r="S131" s="225">
        <v>0</v>
      </c>
      <c r="T131" s="226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7" t="s">
        <v>6087</v>
      </c>
      <c r="AT131" s="227" t="s">
        <v>211</v>
      </c>
      <c r="AU131" s="227" t="s">
        <v>79</v>
      </c>
      <c r="AY131" s="20" t="s">
        <v>209</v>
      </c>
      <c r="BE131" s="228">
        <f>IF(N131="základní",J131,0)</f>
        <v>0</v>
      </c>
      <c r="BF131" s="228">
        <f>IF(N131="snížená",J131,0)</f>
        <v>0</v>
      </c>
      <c r="BG131" s="228">
        <f>IF(N131="zákl. přenesená",J131,0)</f>
        <v>0</v>
      </c>
      <c r="BH131" s="228">
        <f>IF(N131="sníž. přenesená",J131,0)</f>
        <v>0</v>
      </c>
      <c r="BI131" s="228">
        <f>IF(N131="nulová",J131,0)</f>
        <v>0</v>
      </c>
      <c r="BJ131" s="20" t="s">
        <v>79</v>
      </c>
      <c r="BK131" s="228">
        <f>ROUND(I131*H131,2)</f>
        <v>0</v>
      </c>
      <c r="BL131" s="20" t="s">
        <v>6087</v>
      </c>
      <c r="BM131" s="227" t="s">
        <v>6161</v>
      </c>
    </row>
    <row r="132" s="14" customFormat="1">
      <c r="A132" s="14"/>
      <c r="B132" s="245"/>
      <c r="C132" s="246"/>
      <c r="D132" s="236" t="s">
        <v>220</v>
      </c>
      <c r="E132" s="247" t="s">
        <v>19</v>
      </c>
      <c r="F132" s="248" t="s">
        <v>79</v>
      </c>
      <c r="G132" s="246"/>
      <c r="H132" s="249">
        <v>1</v>
      </c>
      <c r="I132" s="250"/>
      <c r="J132" s="246"/>
      <c r="K132" s="246"/>
      <c r="L132" s="251"/>
      <c r="M132" s="252"/>
      <c r="N132" s="253"/>
      <c r="O132" s="253"/>
      <c r="P132" s="253"/>
      <c r="Q132" s="253"/>
      <c r="R132" s="253"/>
      <c r="S132" s="253"/>
      <c r="T132" s="25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5" t="s">
        <v>220</v>
      </c>
      <c r="AU132" s="255" t="s">
        <v>79</v>
      </c>
      <c r="AV132" s="14" t="s">
        <v>81</v>
      </c>
      <c r="AW132" s="14" t="s">
        <v>32</v>
      </c>
      <c r="AX132" s="14" t="s">
        <v>79</v>
      </c>
      <c r="AY132" s="255" t="s">
        <v>209</v>
      </c>
    </row>
    <row r="133" s="13" customFormat="1">
      <c r="A133" s="13"/>
      <c r="B133" s="234"/>
      <c r="C133" s="235"/>
      <c r="D133" s="236" t="s">
        <v>220</v>
      </c>
      <c r="E133" s="237" t="s">
        <v>19</v>
      </c>
      <c r="F133" s="238" t="s">
        <v>6162</v>
      </c>
      <c r="G133" s="235"/>
      <c r="H133" s="237" t="s">
        <v>19</v>
      </c>
      <c r="I133" s="239"/>
      <c r="J133" s="235"/>
      <c r="K133" s="235"/>
      <c r="L133" s="240"/>
      <c r="M133" s="241"/>
      <c r="N133" s="242"/>
      <c r="O133" s="242"/>
      <c r="P133" s="242"/>
      <c r="Q133" s="242"/>
      <c r="R133" s="242"/>
      <c r="S133" s="242"/>
      <c r="T133" s="24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4" t="s">
        <v>220</v>
      </c>
      <c r="AU133" s="244" t="s">
        <v>79</v>
      </c>
      <c r="AV133" s="13" t="s">
        <v>79</v>
      </c>
      <c r="AW133" s="13" t="s">
        <v>32</v>
      </c>
      <c r="AX133" s="13" t="s">
        <v>71</v>
      </c>
      <c r="AY133" s="244" t="s">
        <v>209</v>
      </c>
    </row>
    <row r="134" s="13" customFormat="1">
      <c r="A134" s="13"/>
      <c r="B134" s="234"/>
      <c r="C134" s="235"/>
      <c r="D134" s="236" t="s">
        <v>220</v>
      </c>
      <c r="E134" s="237" t="s">
        <v>19</v>
      </c>
      <c r="F134" s="238" t="s">
        <v>6163</v>
      </c>
      <c r="G134" s="235"/>
      <c r="H134" s="237" t="s">
        <v>19</v>
      </c>
      <c r="I134" s="239"/>
      <c r="J134" s="235"/>
      <c r="K134" s="235"/>
      <c r="L134" s="240"/>
      <c r="M134" s="241"/>
      <c r="N134" s="242"/>
      <c r="O134" s="242"/>
      <c r="P134" s="242"/>
      <c r="Q134" s="242"/>
      <c r="R134" s="242"/>
      <c r="S134" s="242"/>
      <c r="T134" s="24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4" t="s">
        <v>220</v>
      </c>
      <c r="AU134" s="244" t="s">
        <v>79</v>
      </c>
      <c r="AV134" s="13" t="s">
        <v>79</v>
      </c>
      <c r="AW134" s="13" t="s">
        <v>32</v>
      </c>
      <c r="AX134" s="13" t="s">
        <v>71</v>
      </c>
      <c r="AY134" s="244" t="s">
        <v>209</v>
      </c>
    </row>
    <row r="135" s="2" customFormat="1" ht="16.5" customHeight="1">
      <c r="A135" s="41"/>
      <c r="B135" s="42"/>
      <c r="C135" s="216" t="s">
        <v>311</v>
      </c>
      <c r="D135" s="216" t="s">
        <v>211</v>
      </c>
      <c r="E135" s="217" t="s">
        <v>6164</v>
      </c>
      <c r="F135" s="218" t="s">
        <v>6165</v>
      </c>
      <c r="G135" s="219" t="s">
        <v>6086</v>
      </c>
      <c r="H135" s="220">
        <v>1</v>
      </c>
      <c r="I135" s="221"/>
      <c r="J135" s="222">
        <f>ROUND(I135*H135,2)</f>
        <v>0</v>
      </c>
      <c r="K135" s="218" t="s">
        <v>19</v>
      </c>
      <c r="L135" s="47"/>
      <c r="M135" s="223" t="s">
        <v>19</v>
      </c>
      <c r="N135" s="224" t="s">
        <v>42</v>
      </c>
      <c r="O135" s="87"/>
      <c r="P135" s="225">
        <f>O135*H135</f>
        <v>0</v>
      </c>
      <c r="Q135" s="225">
        <v>0</v>
      </c>
      <c r="R135" s="225">
        <f>Q135*H135</f>
        <v>0</v>
      </c>
      <c r="S135" s="225">
        <v>0</v>
      </c>
      <c r="T135" s="226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7" t="s">
        <v>6087</v>
      </c>
      <c r="AT135" s="227" t="s">
        <v>211</v>
      </c>
      <c r="AU135" s="227" t="s">
        <v>79</v>
      </c>
      <c r="AY135" s="20" t="s">
        <v>209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20" t="s">
        <v>79</v>
      </c>
      <c r="BK135" s="228">
        <f>ROUND(I135*H135,2)</f>
        <v>0</v>
      </c>
      <c r="BL135" s="20" t="s">
        <v>6087</v>
      </c>
      <c r="BM135" s="227" t="s">
        <v>6166</v>
      </c>
    </row>
    <row r="136" s="2" customFormat="1" ht="16.5" customHeight="1">
      <c r="A136" s="41"/>
      <c r="B136" s="42"/>
      <c r="C136" s="216" t="s">
        <v>317</v>
      </c>
      <c r="D136" s="216" t="s">
        <v>211</v>
      </c>
      <c r="E136" s="217" t="s">
        <v>6167</v>
      </c>
      <c r="F136" s="218" t="s">
        <v>6168</v>
      </c>
      <c r="G136" s="219" t="s">
        <v>6086</v>
      </c>
      <c r="H136" s="220">
        <v>1</v>
      </c>
      <c r="I136" s="221"/>
      <c r="J136" s="222">
        <f>ROUND(I136*H136,2)</f>
        <v>0</v>
      </c>
      <c r="K136" s="218" t="s">
        <v>19</v>
      </c>
      <c r="L136" s="47"/>
      <c r="M136" s="223" t="s">
        <v>19</v>
      </c>
      <c r="N136" s="224" t="s">
        <v>42</v>
      </c>
      <c r="O136" s="87"/>
      <c r="P136" s="225">
        <f>O136*H136</f>
        <v>0</v>
      </c>
      <c r="Q136" s="225">
        <v>0</v>
      </c>
      <c r="R136" s="225">
        <f>Q136*H136</f>
        <v>0</v>
      </c>
      <c r="S136" s="225">
        <v>0</v>
      </c>
      <c r="T136" s="226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27" t="s">
        <v>6087</v>
      </c>
      <c r="AT136" s="227" t="s">
        <v>211</v>
      </c>
      <c r="AU136" s="227" t="s">
        <v>79</v>
      </c>
      <c r="AY136" s="20" t="s">
        <v>209</v>
      </c>
      <c r="BE136" s="228">
        <f>IF(N136="základní",J136,0)</f>
        <v>0</v>
      </c>
      <c r="BF136" s="228">
        <f>IF(N136="snížená",J136,0)</f>
        <v>0</v>
      </c>
      <c r="BG136" s="228">
        <f>IF(N136="zákl. přenesená",J136,0)</f>
        <v>0</v>
      </c>
      <c r="BH136" s="228">
        <f>IF(N136="sníž. přenesená",J136,0)</f>
        <v>0</v>
      </c>
      <c r="BI136" s="228">
        <f>IF(N136="nulová",J136,0)</f>
        <v>0</v>
      </c>
      <c r="BJ136" s="20" t="s">
        <v>79</v>
      </c>
      <c r="BK136" s="228">
        <f>ROUND(I136*H136,2)</f>
        <v>0</v>
      </c>
      <c r="BL136" s="20" t="s">
        <v>6087</v>
      </c>
      <c r="BM136" s="227" t="s">
        <v>6169</v>
      </c>
    </row>
    <row r="137" s="2" customFormat="1" ht="16.5" customHeight="1">
      <c r="A137" s="41"/>
      <c r="B137" s="42"/>
      <c r="C137" s="216" t="s">
        <v>324</v>
      </c>
      <c r="D137" s="216" t="s">
        <v>211</v>
      </c>
      <c r="E137" s="217" t="s">
        <v>6170</v>
      </c>
      <c r="F137" s="218" t="s">
        <v>6171</v>
      </c>
      <c r="G137" s="219" t="s">
        <v>6086</v>
      </c>
      <c r="H137" s="220">
        <v>1</v>
      </c>
      <c r="I137" s="221"/>
      <c r="J137" s="222">
        <f>ROUND(I137*H137,2)</f>
        <v>0</v>
      </c>
      <c r="K137" s="218" t="s">
        <v>19</v>
      </c>
      <c r="L137" s="47"/>
      <c r="M137" s="223" t="s">
        <v>19</v>
      </c>
      <c r="N137" s="224" t="s">
        <v>42</v>
      </c>
      <c r="O137" s="87"/>
      <c r="P137" s="225">
        <f>O137*H137</f>
        <v>0</v>
      </c>
      <c r="Q137" s="225">
        <v>0</v>
      </c>
      <c r="R137" s="225">
        <f>Q137*H137</f>
        <v>0</v>
      </c>
      <c r="S137" s="225">
        <v>0</v>
      </c>
      <c r="T137" s="22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7" t="s">
        <v>6087</v>
      </c>
      <c r="AT137" s="227" t="s">
        <v>211</v>
      </c>
      <c r="AU137" s="227" t="s">
        <v>79</v>
      </c>
      <c r="AY137" s="20" t="s">
        <v>209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20" t="s">
        <v>79</v>
      </c>
      <c r="BK137" s="228">
        <f>ROUND(I137*H137,2)</f>
        <v>0</v>
      </c>
      <c r="BL137" s="20" t="s">
        <v>6087</v>
      </c>
      <c r="BM137" s="227" t="s">
        <v>6172</v>
      </c>
    </row>
    <row r="138" s="2" customFormat="1" ht="16.5" customHeight="1">
      <c r="A138" s="41"/>
      <c r="B138" s="42"/>
      <c r="C138" s="216" t="s">
        <v>331</v>
      </c>
      <c r="D138" s="216" t="s">
        <v>211</v>
      </c>
      <c r="E138" s="217" t="s">
        <v>6173</v>
      </c>
      <c r="F138" s="218" t="s">
        <v>6174</v>
      </c>
      <c r="G138" s="219" t="s">
        <v>6086</v>
      </c>
      <c r="H138" s="220">
        <v>1</v>
      </c>
      <c r="I138" s="221"/>
      <c r="J138" s="222">
        <f>ROUND(I138*H138,2)</f>
        <v>0</v>
      </c>
      <c r="K138" s="218" t="s">
        <v>19</v>
      </c>
      <c r="L138" s="47"/>
      <c r="M138" s="223" t="s">
        <v>19</v>
      </c>
      <c r="N138" s="224" t="s">
        <v>42</v>
      </c>
      <c r="O138" s="87"/>
      <c r="P138" s="225">
        <f>O138*H138</f>
        <v>0</v>
      </c>
      <c r="Q138" s="225">
        <v>0</v>
      </c>
      <c r="R138" s="225">
        <f>Q138*H138</f>
        <v>0</v>
      </c>
      <c r="S138" s="225">
        <v>0</v>
      </c>
      <c r="T138" s="226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7" t="s">
        <v>6087</v>
      </c>
      <c r="AT138" s="227" t="s">
        <v>211</v>
      </c>
      <c r="AU138" s="227" t="s">
        <v>79</v>
      </c>
      <c r="AY138" s="20" t="s">
        <v>209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20" t="s">
        <v>79</v>
      </c>
      <c r="BK138" s="228">
        <f>ROUND(I138*H138,2)</f>
        <v>0</v>
      </c>
      <c r="BL138" s="20" t="s">
        <v>6087</v>
      </c>
      <c r="BM138" s="227" t="s">
        <v>6175</v>
      </c>
    </row>
    <row r="139" s="2" customFormat="1" ht="16.5" customHeight="1">
      <c r="A139" s="41"/>
      <c r="B139" s="42"/>
      <c r="C139" s="216" t="s">
        <v>7</v>
      </c>
      <c r="D139" s="216" t="s">
        <v>211</v>
      </c>
      <c r="E139" s="217" t="s">
        <v>6176</v>
      </c>
      <c r="F139" s="218" t="s">
        <v>6177</v>
      </c>
      <c r="G139" s="219" t="s">
        <v>6086</v>
      </c>
      <c r="H139" s="220">
        <v>1</v>
      </c>
      <c r="I139" s="221"/>
      <c r="J139" s="222">
        <f>ROUND(I139*H139,2)</f>
        <v>0</v>
      </c>
      <c r="K139" s="218" t="s">
        <v>19</v>
      </c>
      <c r="L139" s="47"/>
      <c r="M139" s="223" t="s">
        <v>19</v>
      </c>
      <c r="N139" s="224" t="s">
        <v>42</v>
      </c>
      <c r="O139" s="87"/>
      <c r="P139" s="225">
        <f>O139*H139</f>
        <v>0</v>
      </c>
      <c r="Q139" s="225">
        <v>0</v>
      </c>
      <c r="R139" s="225">
        <f>Q139*H139</f>
        <v>0</v>
      </c>
      <c r="S139" s="225">
        <v>0</v>
      </c>
      <c r="T139" s="226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7" t="s">
        <v>6087</v>
      </c>
      <c r="AT139" s="227" t="s">
        <v>211</v>
      </c>
      <c r="AU139" s="227" t="s">
        <v>79</v>
      </c>
      <c r="AY139" s="20" t="s">
        <v>209</v>
      </c>
      <c r="BE139" s="228">
        <f>IF(N139="základní",J139,0)</f>
        <v>0</v>
      </c>
      <c r="BF139" s="228">
        <f>IF(N139="snížená",J139,0)</f>
        <v>0</v>
      </c>
      <c r="BG139" s="228">
        <f>IF(N139="zákl. přenesená",J139,0)</f>
        <v>0</v>
      </c>
      <c r="BH139" s="228">
        <f>IF(N139="sníž. přenesená",J139,0)</f>
        <v>0</v>
      </c>
      <c r="BI139" s="228">
        <f>IF(N139="nulová",J139,0)</f>
        <v>0</v>
      </c>
      <c r="BJ139" s="20" t="s">
        <v>79</v>
      </c>
      <c r="BK139" s="228">
        <f>ROUND(I139*H139,2)</f>
        <v>0</v>
      </c>
      <c r="BL139" s="20" t="s">
        <v>6087</v>
      </c>
      <c r="BM139" s="227" t="s">
        <v>6178</v>
      </c>
    </row>
    <row r="140" s="14" customFormat="1">
      <c r="A140" s="14"/>
      <c r="B140" s="245"/>
      <c r="C140" s="246"/>
      <c r="D140" s="236" t="s">
        <v>220</v>
      </c>
      <c r="E140" s="247" t="s">
        <v>19</v>
      </c>
      <c r="F140" s="248" t="s">
        <v>79</v>
      </c>
      <c r="G140" s="246"/>
      <c r="H140" s="249">
        <v>1</v>
      </c>
      <c r="I140" s="250"/>
      <c r="J140" s="246"/>
      <c r="K140" s="246"/>
      <c r="L140" s="251"/>
      <c r="M140" s="252"/>
      <c r="N140" s="253"/>
      <c r="O140" s="253"/>
      <c r="P140" s="253"/>
      <c r="Q140" s="253"/>
      <c r="R140" s="253"/>
      <c r="S140" s="253"/>
      <c r="T140" s="25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5" t="s">
        <v>220</v>
      </c>
      <c r="AU140" s="255" t="s">
        <v>79</v>
      </c>
      <c r="AV140" s="14" t="s">
        <v>81</v>
      </c>
      <c r="AW140" s="14" t="s">
        <v>32</v>
      </c>
      <c r="AX140" s="14" t="s">
        <v>79</v>
      </c>
      <c r="AY140" s="255" t="s">
        <v>209</v>
      </c>
    </row>
    <row r="141" s="13" customFormat="1">
      <c r="A141" s="13"/>
      <c r="B141" s="234"/>
      <c r="C141" s="235"/>
      <c r="D141" s="236" t="s">
        <v>220</v>
      </c>
      <c r="E141" s="237" t="s">
        <v>19</v>
      </c>
      <c r="F141" s="238" t="s">
        <v>6179</v>
      </c>
      <c r="G141" s="235"/>
      <c r="H141" s="237" t="s">
        <v>19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220</v>
      </c>
      <c r="AU141" s="244" t="s">
        <v>79</v>
      </c>
      <c r="AV141" s="13" t="s">
        <v>79</v>
      </c>
      <c r="AW141" s="13" t="s">
        <v>32</v>
      </c>
      <c r="AX141" s="13" t="s">
        <v>71</v>
      </c>
      <c r="AY141" s="244" t="s">
        <v>209</v>
      </c>
    </row>
    <row r="142" s="13" customFormat="1">
      <c r="A142" s="13"/>
      <c r="B142" s="234"/>
      <c r="C142" s="235"/>
      <c r="D142" s="236" t="s">
        <v>220</v>
      </c>
      <c r="E142" s="237" t="s">
        <v>19</v>
      </c>
      <c r="F142" s="238" t="s">
        <v>6180</v>
      </c>
      <c r="G142" s="235"/>
      <c r="H142" s="237" t="s">
        <v>19</v>
      </c>
      <c r="I142" s="239"/>
      <c r="J142" s="235"/>
      <c r="K142" s="235"/>
      <c r="L142" s="240"/>
      <c r="M142" s="241"/>
      <c r="N142" s="242"/>
      <c r="O142" s="242"/>
      <c r="P142" s="242"/>
      <c r="Q142" s="242"/>
      <c r="R142" s="242"/>
      <c r="S142" s="242"/>
      <c r="T142" s="24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4" t="s">
        <v>220</v>
      </c>
      <c r="AU142" s="244" t="s">
        <v>79</v>
      </c>
      <c r="AV142" s="13" t="s">
        <v>79</v>
      </c>
      <c r="AW142" s="13" t="s">
        <v>32</v>
      </c>
      <c r="AX142" s="13" t="s">
        <v>71</v>
      </c>
      <c r="AY142" s="244" t="s">
        <v>209</v>
      </c>
    </row>
    <row r="143" s="13" customFormat="1">
      <c r="A143" s="13"/>
      <c r="B143" s="234"/>
      <c r="C143" s="235"/>
      <c r="D143" s="236" t="s">
        <v>220</v>
      </c>
      <c r="E143" s="237" t="s">
        <v>19</v>
      </c>
      <c r="F143" s="238" t="s">
        <v>6181</v>
      </c>
      <c r="G143" s="235"/>
      <c r="H143" s="237" t="s">
        <v>19</v>
      </c>
      <c r="I143" s="239"/>
      <c r="J143" s="235"/>
      <c r="K143" s="235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220</v>
      </c>
      <c r="AU143" s="244" t="s">
        <v>79</v>
      </c>
      <c r="AV143" s="13" t="s">
        <v>79</v>
      </c>
      <c r="AW143" s="13" t="s">
        <v>32</v>
      </c>
      <c r="AX143" s="13" t="s">
        <v>71</v>
      </c>
      <c r="AY143" s="244" t="s">
        <v>209</v>
      </c>
    </row>
    <row r="144" s="2" customFormat="1" ht="16.5" customHeight="1">
      <c r="A144" s="41"/>
      <c r="B144" s="42"/>
      <c r="C144" s="216" t="s">
        <v>344</v>
      </c>
      <c r="D144" s="216" t="s">
        <v>211</v>
      </c>
      <c r="E144" s="217" t="s">
        <v>6182</v>
      </c>
      <c r="F144" s="218" t="s">
        <v>6183</v>
      </c>
      <c r="G144" s="219" t="s">
        <v>6086</v>
      </c>
      <c r="H144" s="220">
        <v>1</v>
      </c>
      <c r="I144" s="221"/>
      <c r="J144" s="222">
        <f>ROUND(I144*H144,2)</f>
        <v>0</v>
      </c>
      <c r="K144" s="218" t="s">
        <v>19</v>
      </c>
      <c r="L144" s="47"/>
      <c r="M144" s="223" t="s">
        <v>19</v>
      </c>
      <c r="N144" s="224" t="s">
        <v>42</v>
      </c>
      <c r="O144" s="87"/>
      <c r="P144" s="225">
        <f>O144*H144</f>
        <v>0</v>
      </c>
      <c r="Q144" s="225">
        <v>0</v>
      </c>
      <c r="R144" s="225">
        <f>Q144*H144</f>
        <v>0</v>
      </c>
      <c r="S144" s="225">
        <v>0</v>
      </c>
      <c r="T144" s="226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7" t="s">
        <v>6087</v>
      </c>
      <c r="AT144" s="227" t="s">
        <v>211</v>
      </c>
      <c r="AU144" s="227" t="s">
        <v>79</v>
      </c>
      <c r="AY144" s="20" t="s">
        <v>209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20" t="s">
        <v>79</v>
      </c>
      <c r="BK144" s="228">
        <f>ROUND(I144*H144,2)</f>
        <v>0</v>
      </c>
      <c r="BL144" s="20" t="s">
        <v>6087</v>
      </c>
      <c r="BM144" s="227" t="s">
        <v>6184</v>
      </c>
    </row>
    <row r="145" s="14" customFormat="1">
      <c r="A145" s="14"/>
      <c r="B145" s="245"/>
      <c r="C145" s="246"/>
      <c r="D145" s="236" t="s">
        <v>220</v>
      </c>
      <c r="E145" s="247" t="s">
        <v>19</v>
      </c>
      <c r="F145" s="248" t="s">
        <v>79</v>
      </c>
      <c r="G145" s="246"/>
      <c r="H145" s="249">
        <v>1</v>
      </c>
      <c r="I145" s="250"/>
      <c r="J145" s="246"/>
      <c r="K145" s="246"/>
      <c r="L145" s="251"/>
      <c r="M145" s="252"/>
      <c r="N145" s="253"/>
      <c r="O145" s="253"/>
      <c r="P145" s="253"/>
      <c r="Q145" s="253"/>
      <c r="R145" s="253"/>
      <c r="S145" s="253"/>
      <c r="T145" s="25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5" t="s">
        <v>220</v>
      </c>
      <c r="AU145" s="255" t="s">
        <v>79</v>
      </c>
      <c r="AV145" s="14" t="s">
        <v>81</v>
      </c>
      <c r="AW145" s="14" t="s">
        <v>32</v>
      </c>
      <c r="AX145" s="14" t="s">
        <v>79</v>
      </c>
      <c r="AY145" s="255" t="s">
        <v>209</v>
      </c>
    </row>
    <row r="146" s="13" customFormat="1">
      <c r="A146" s="13"/>
      <c r="B146" s="234"/>
      <c r="C146" s="235"/>
      <c r="D146" s="236" t="s">
        <v>220</v>
      </c>
      <c r="E146" s="237" t="s">
        <v>19</v>
      </c>
      <c r="F146" s="238" t="s">
        <v>6185</v>
      </c>
      <c r="G146" s="235"/>
      <c r="H146" s="237" t="s">
        <v>19</v>
      </c>
      <c r="I146" s="239"/>
      <c r="J146" s="235"/>
      <c r="K146" s="235"/>
      <c r="L146" s="240"/>
      <c r="M146" s="301"/>
      <c r="N146" s="302"/>
      <c r="O146" s="302"/>
      <c r="P146" s="302"/>
      <c r="Q146" s="302"/>
      <c r="R146" s="302"/>
      <c r="S146" s="302"/>
      <c r="T146" s="30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4" t="s">
        <v>220</v>
      </c>
      <c r="AU146" s="244" t="s">
        <v>79</v>
      </c>
      <c r="AV146" s="13" t="s">
        <v>79</v>
      </c>
      <c r="AW146" s="13" t="s">
        <v>32</v>
      </c>
      <c r="AX146" s="13" t="s">
        <v>71</v>
      </c>
      <c r="AY146" s="244" t="s">
        <v>209</v>
      </c>
    </row>
    <row r="147" s="2" customFormat="1" ht="6.96" customHeight="1">
      <c r="A147" s="41"/>
      <c r="B147" s="62"/>
      <c r="C147" s="63"/>
      <c r="D147" s="63"/>
      <c r="E147" s="63"/>
      <c r="F147" s="63"/>
      <c r="G147" s="63"/>
      <c r="H147" s="63"/>
      <c r="I147" s="63"/>
      <c r="J147" s="63"/>
      <c r="K147" s="63"/>
      <c r="L147" s="47"/>
      <c r="M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</row>
  </sheetData>
  <sheetProtection sheet="1" autoFilter="0" formatColumns="0" formatRows="0" objects="1" scenarios="1" spinCount="100000" saltValue="MT5xDliCeJwftYThDq7YhHF2nCN+IZpQGPd/KZuQwlAdmmxWWQq1pN2vr+89kIasISjXAq4wB6Pk41FptTWcqQ==" hashValue="XZaJCtIrWvmmOd7XSzcTa0mlQTKVEzPAySjsY6qnoSJy8g5IUmSP/aWib0R0Iiz6G7llhrThWBO6HDS5BM+qsg==" algorithmName="SHA-512" password="CC35"/>
  <autoFilter ref="C79:K146"/>
  <mergeCells count="9">
    <mergeCell ref="E7:H7"/>
    <mergeCell ref="E9:H9"/>
    <mergeCell ref="E18:H18"/>
    <mergeCell ref="E27:H27"/>
    <mergeCell ref="E48:H48"/>
    <mergeCell ref="E50:H50"/>
    <mergeCell ref="E70:H70"/>
    <mergeCell ref="E72:H7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304" customWidth="1"/>
    <col min="2" max="2" width="1.667969" style="304" customWidth="1"/>
    <col min="3" max="4" width="5" style="304" customWidth="1"/>
    <col min="5" max="5" width="11.66016" style="304" customWidth="1"/>
    <col min="6" max="6" width="9.160156" style="304" customWidth="1"/>
    <col min="7" max="7" width="5" style="304" customWidth="1"/>
    <col min="8" max="8" width="77.83203" style="304" customWidth="1"/>
    <col min="9" max="10" width="20" style="304" customWidth="1"/>
    <col min="11" max="11" width="1.667969" style="304" customWidth="1"/>
  </cols>
  <sheetData>
    <row r="1" s="1" customFormat="1" ht="37.5" customHeight="1"/>
    <row r="2" s="1" customFormat="1" ht="7.5" customHeight="1">
      <c r="B2" s="305"/>
      <c r="C2" s="306"/>
      <c r="D2" s="306"/>
      <c r="E2" s="306"/>
      <c r="F2" s="306"/>
      <c r="G2" s="306"/>
      <c r="H2" s="306"/>
      <c r="I2" s="306"/>
      <c r="J2" s="306"/>
      <c r="K2" s="307"/>
    </row>
    <row r="3" s="17" customFormat="1" ht="45" customHeight="1">
      <c r="B3" s="308"/>
      <c r="C3" s="309" t="s">
        <v>6186</v>
      </c>
      <c r="D3" s="309"/>
      <c r="E3" s="309"/>
      <c r="F3" s="309"/>
      <c r="G3" s="309"/>
      <c r="H3" s="309"/>
      <c r="I3" s="309"/>
      <c r="J3" s="309"/>
      <c r="K3" s="310"/>
    </row>
    <row r="4" s="1" customFormat="1" ht="25.5" customHeight="1">
      <c r="B4" s="311"/>
      <c r="C4" s="312" t="s">
        <v>6187</v>
      </c>
      <c r="D4" s="312"/>
      <c r="E4" s="312"/>
      <c r="F4" s="312"/>
      <c r="G4" s="312"/>
      <c r="H4" s="312"/>
      <c r="I4" s="312"/>
      <c r="J4" s="312"/>
      <c r="K4" s="313"/>
    </row>
    <row r="5" s="1" customFormat="1" ht="5.25" customHeight="1">
      <c r="B5" s="311"/>
      <c r="C5" s="314"/>
      <c r="D5" s="314"/>
      <c r="E5" s="314"/>
      <c r="F5" s="314"/>
      <c r="G5" s="314"/>
      <c r="H5" s="314"/>
      <c r="I5" s="314"/>
      <c r="J5" s="314"/>
      <c r="K5" s="313"/>
    </row>
    <row r="6" s="1" customFormat="1" ht="15" customHeight="1">
      <c r="B6" s="311"/>
      <c r="C6" s="315" t="s">
        <v>6188</v>
      </c>
      <c r="D6" s="315"/>
      <c r="E6" s="315"/>
      <c r="F6" s="315"/>
      <c r="G6" s="315"/>
      <c r="H6" s="315"/>
      <c r="I6" s="315"/>
      <c r="J6" s="315"/>
      <c r="K6" s="313"/>
    </row>
    <row r="7" s="1" customFormat="1" ht="15" customHeight="1">
      <c r="B7" s="316"/>
      <c r="C7" s="315" t="s">
        <v>6189</v>
      </c>
      <c r="D7" s="315"/>
      <c r="E7" s="315"/>
      <c r="F7" s="315"/>
      <c r="G7" s="315"/>
      <c r="H7" s="315"/>
      <c r="I7" s="315"/>
      <c r="J7" s="315"/>
      <c r="K7" s="313"/>
    </row>
    <row r="8" s="1" customFormat="1" ht="12.75" customHeight="1">
      <c r="B8" s="316"/>
      <c r="C8" s="315"/>
      <c r="D8" s="315"/>
      <c r="E8" s="315"/>
      <c r="F8" s="315"/>
      <c r="G8" s="315"/>
      <c r="H8" s="315"/>
      <c r="I8" s="315"/>
      <c r="J8" s="315"/>
      <c r="K8" s="313"/>
    </row>
    <row r="9" s="1" customFormat="1" ht="15" customHeight="1">
      <c r="B9" s="316"/>
      <c r="C9" s="315" t="s">
        <v>6190</v>
      </c>
      <c r="D9" s="315"/>
      <c r="E9" s="315"/>
      <c r="F9" s="315"/>
      <c r="G9" s="315"/>
      <c r="H9" s="315"/>
      <c r="I9" s="315"/>
      <c r="J9" s="315"/>
      <c r="K9" s="313"/>
    </row>
    <row r="10" s="1" customFormat="1" ht="15" customHeight="1">
      <c r="B10" s="316"/>
      <c r="C10" s="315"/>
      <c r="D10" s="315" t="s">
        <v>6191</v>
      </c>
      <c r="E10" s="315"/>
      <c r="F10" s="315"/>
      <c r="G10" s="315"/>
      <c r="H10" s="315"/>
      <c r="I10" s="315"/>
      <c r="J10" s="315"/>
      <c r="K10" s="313"/>
    </row>
    <row r="11" s="1" customFormat="1" ht="15" customHeight="1">
      <c r="B11" s="316"/>
      <c r="C11" s="317"/>
      <c r="D11" s="315" t="s">
        <v>6192</v>
      </c>
      <c r="E11" s="315"/>
      <c r="F11" s="315"/>
      <c r="G11" s="315"/>
      <c r="H11" s="315"/>
      <c r="I11" s="315"/>
      <c r="J11" s="315"/>
      <c r="K11" s="313"/>
    </row>
    <row r="12" s="1" customFormat="1" ht="15" customHeight="1">
      <c r="B12" s="316"/>
      <c r="C12" s="317"/>
      <c r="D12" s="315"/>
      <c r="E12" s="315"/>
      <c r="F12" s="315"/>
      <c r="G12" s="315"/>
      <c r="H12" s="315"/>
      <c r="I12" s="315"/>
      <c r="J12" s="315"/>
      <c r="K12" s="313"/>
    </row>
    <row r="13" s="1" customFormat="1" ht="15" customHeight="1">
      <c r="B13" s="316"/>
      <c r="C13" s="317"/>
      <c r="D13" s="318" t="s">
        <v>6193</v>
      </c>
      <c r="E13" s="315"/>
      <c r="F13" s="315"/>
      <c r="G13" s="315"/>
      <c r="H13" s="315"/>
      <c r="I13" s="315"/>
      <c r="J13" s="315"/>
      <c r="K13" s="313"/>
    </row>
    <row r="14" s="1" customFormat="1" ht="12.75" customHeight="1">
      <c r="B14" s="316"/>
      <c r="C14" s="317"/>
      <c r="D14" s="317"/>
      <c r="E14" s="317"/>
      <c r="F14" s="317"/>
      <c r="G14" s="317"/>
      <c r="H14" s="317"/>
      <c r="I14" s="317"/>
      <c r="J14" s="317"/>
      <c r="K14" s="313"/>
    </row>
    <row r="15" s="1" customFormat="1" ht="15" customHeight="1">
      <c r="B15" s="316"/>
      <c r="C15" s="317"/>
      <c r="D15" s="315" t="s">
        <v>6194</v>
      </c>
      <c r="E15" s="315"/>
      <c r="F15" s="315"/>
      <c r="G15" s="315"/>
      <c r="H15" s="315"/>
      <c r="I15" s="315"/>
      <c r="J15" s="315"/>
      <c r="K15" s="313"/>
    </row>
    <row r="16" s="1" customFormat="1" ht="15" customHeight="1">
      <c r="B16" s="316"/>
      <c r="C16" s="317"/>
      <c r="D16" s="315" t="s">
        <v>6195</v>
      </c>
      <c r="E16" s="315"/>
      <c r="F16" s="315"/>
      <c r="G16" s="315"/>
      <c r="H16" s="315"/>
      <c r="I16" s="315"/>
      <c r="J16" s="315"/>
      <c r="K16" s="313"/>
    </row>
    <row r="17" s="1" customFormat="1" ht="15" customHeight="1">
      <c r="B17" s="316"/>
      <c r="C17" s="317"/>
      <c r="D17" s="315" t="s">
        <v>6196</v>
      </c>
      <c r="E17" s="315"/>
      <c r="F17" s="315"/>
      <c r="G17" s="315"/>
      <c r="H17" s="315"/>
      <c r="I17" s="315"/>
      <c r="J17" s="315"/>
      <c r="K17" s="313"/>
    </row>
    <row r="18" s="1" customFormat="1" ht="15" customHeight="1">
      <c r="B18" s="316"/>
      <c r="C18" s="317"/>
      <c r="D18" s="317"/>
      <c r="E18" s="319" t="s">
        <v>139</v>
      </c>
      <c r="F18" s="315" t="s">
        <v>6197</v>
      </c>
      <c r="G18" s="315"/>
      <c r="H18" s="315"/>
      <c r="I18" s="315"/>
      <c r="J18" s="315"/>
      <c r="K18" s="313"/>
    </row>
    <row r="19" s="1" customFormat="1" ht="15" customHeight="1">
      <c r="B19" s="316"/>
      <c r="C19" s="317"/>
      <c r="D19" s="317"/>
      <c r="E19" s="319" t="s">
        <v>78</v>
      </c>
      <c r="F19" s="315" t="s">
        <v>6198</v>
      </c>
      <c r="G19" s="315"/>
      <c r="H19" s="315"/>
      <c r="I19" s="315"/>
      <c r="J19" s="315"/>
      <c r="K19" s="313"/>
    </row>
    <row r="20" s="1" customFormat="1" ht="15" customHeight="1">
      <c r="B20" s="316"/>
      <c r="C20" s="317"/>
      <c r="D20" s="317"/>
      <c r="E20" s="319" t="s">
        <v>6199</v>
      </c>
      <c r="F20" s="315" t="s">
        <v>6200</v>
      </c>
      <c r="G20" s="315"/>
      <c r="H20" s="315"/>
      <c r="I20" s="315"/>
      <c r="J20" s="315"/>
      <c r="K20" s="313"/>
    </row>
    <row r="21" s="1" customFormat="1" ht="15" customHeight="1">
      <c r="B21" s="316"/>
      <c r="C21" s="317"/>
      <c r="D21" s="317"/>
      <c r="E21" s="319" t="s">
        <v>171</v>
      </c>
      <c r="F21" s="315" t="s">
        <v>6201</v>
      </c>
      <c r="G21" s="315"/>
      <c r="H21" s="315"/>
      <c r="I21" s="315"/>
      <c r="J21" s="315"/>
      <c r="K21" s="313"/>
    </row>
    <row r="22" s="1" customFormat="1" ht="15" customHeight="1">
      <c r="B22" s="316"/>
      <c r="C22" s="317"/>
      <c r="D22" s="317"/>
      <c r="E22" s="319" t="s">
        <v>6202</v>
      </c>
      <c r="F22" s="315" t="s">
        <v>6203</v>
      </c>
      <c r="G22" s="315"/>
      <c r="H22" s="315"/>
      <c r="I22" s="315"/>
      <c r="J22" s="315"/>
      <c r="K22" s="313"/>
    </row>
    <row r="23" s="1" customFormat="1" ht="15" customHeight="1">
      <c r="B23" s="316"/>
      <c r="C23" s="317"/>
      <c r="D23" s="317"/>
      <c r="E23" s="319" t="s">
        <v>87</v>
      </c>
      <c r="F23" s="315" t="s">
        <v>6204</v>
      </c>
      <c r="G23" s="315"/>
      <c r="H23" s="315"/>
      <c r="I23" s="315"/>
      <c r="J23" s="315"/>
      <c r="K23" s="313"/>
    </row>
    <row r="24" s="1" customFormat="1" ht="12.75" customHeight="1">
      <c r="B24" s="316"/>
      <c r="C24" s="317"/>
      <c r="D24" s="317"/>
      <c r="E24" s="317"/>
      <c r="F24" s="317"/>
      <c r="G24" s="317"/>
      <c r="H24" s="317"/>
      <c r="I24" s="317"/>
      <c r="J24" s="317"/>
      <c r="K24" s="313"/>
    </row>
    <row r="25" s="1" customFormat="1" ht="15" customHeight="1">
      <c r="B25" s="316"/>
      <c r="C25" s="315" t="s">
        <v>6205</v>
      </c>
      <c r="D25" s="315"/>
      <c r="E25" s="315"/>
      <c r="F25" s="315"/>
      <c r="G25" s="315"/>
      <c r="H25" s="315"/>
      <c r="I25" s="315"/>
      <c r="J25" s="315"/>
      <c r="K25" s="313"/>
    </row>
    <row r="26" s="1" customFormat="1" ht="15" customHeight="1">
      <c r="B26" s="316"/>
      <c r="C26" s="315" t="s">
        <v>6206</v>
      </c>
      <c r="D26" s="315"/>
      <c r="E26" s="315"/>
      <c r="F26" s="315"/>
      <c r="G26" s="315"/>
      <c r="H26" s="315"/>
      <c r="I26" s="315"/>
      <c r="J26" s="315"/>
      <c r="K26" s="313"/>
    </row>
    <row r="27" s="1" customFormat="1" ht="15" customHeight="1">
      <c r="B27" s="316"/>
      <c r="C27" s="315"/>
      <c r="D27" s="315" t="s">
        <v>6207</v>
      </c>
      <c r="E27" s="315"/>
      <c r="F27" s="315"/>
      <c r="G27" s="315"/>
      <c r="H27" s="315"/>
      <c r="I27" s="315"/>
      <c r="J27" s="315"/>
      <c r="K27" s="313"/>
    </row>
    <row r="28" s="1" customFormat="1" ht="15" customHeight="1">
      <c r="B28" s="316"/>
      <c r="C28" s="317"/>
      <c r="D28" s="315" t="s">
        <v>6208</v>
      </c>
      <c r="E28" s="315"/>
      <c r="F28" s="315"/>
      <c r="G28" s="315"/>
      <c r="H28" s="315"/>
      <c r="I28" s="315"/>
      <c r="J28" s="315"/>
      <c r="K28" s="313"/>
    </row>
    <row r="29" s="1" customFormat="1" ht="12.75" customHeight="1">
      <c r="B29" s="316"/>
      <c r="C29" s="317"/>
      <c r="D29" s="317"/>
      <c r="E29" s="317"/>
      <c r="F29" s="317"/>
      <c r="G29" s="317"/>
      <c r="H29" s="317"/>
      <c r="I29" s="317"/>
      <c r="J29" s="317"/>
      <c r="K29" s="313"/>
    </row>
    <row r="30" s="1" customFormat="1" ht="15" customHeight="1">
      <c r="B30" s="316"/>
      <c r="C30" s="317"/>
      <c r="D30" s="315" t="s">
        <v>6209</v>
      </c>
      <c r="E30" s="315"/>
      <c r="F30" s="315"/>
      <c r="G30" s="315"/>
      <c r="H30" s="315"/>
      <c r="I30" s="315"/>
      <c r="J30" s="315"/>
      <c r="K30" s="313"/>
    </row>
    <row r="31" s="1" customFormat="1" ht="15" customHeight="1">
      <c r="B31" s="316"/>
      <c r="C31" s="317"/>
      <c r="D31" s="315" t="s">
        <v>6210</v>
      </c>
      <c r="E31" s="315"/>
      <c r="F31" s="315"/>
      <c r="G31" s="315"/>
      <c r="H31" s="315"/>
      <c r="I31" s="315"/>
      <c r="J31" s="315"/>
      <c r="K31" s="313"/>
    </row>
    <row r="32" s="1" customFormat="1" ht="12.75" customHeight="1">
      <c r="B32" s="316"/>
      <c r="C32" s="317"/>
      <c r="D32" s="317"/>
      <c r="E32" s="317"/>
      <c r="F32" s="317"/>
      <c r="G32" s="317"/>
      <c r="H32" s="317"/>
      <c r="I32" s="317"/>
      <c r="J32" s="317"/>
      <c r="K32" s="313"/>
    </row>
    <row r="33" s="1" customFormat="1" ht="15" customHeight="1">
      <c r="B33" s="316"/>
      <c r="C33" s="317"/>
      <c r="D33" s="315" t="s">
        <v>6211</v>
      </c>
      <c r="E33" s="315"/>
      <c r="F33" s="315"/>
      <c r="G33" s="315"/>
      <c r="H33" s="315"/>
      <c r="I33" s="315"/>
      <c r="J33" s="315"/>
      <c r="K33" s="313"/>
    </row>
    <row r="34" s="1" customFormat="1" ht="15" customHeight="1">
      <c r="B34" s="316"/>
      <c r="C34" s="317"/>
      <c r="D34" s="315" t="s">
        <v>6212</v>
      </c>
      <c r="E34" s="315"/>
      <c r="F34" s="315"/>
      <c r="G34" s="315"/>
      <c r="H34" s="315"/>
      <c r="I34" s="315"/>
      <c r="J34" s="315"/>
      <c r="K34" s="313"/>
    </row>
    <row r="35" s="1" customFormat="1" ht="15" customHeight="1">
      <c r="B35" s="316"/>
      <c r="C35" s="317"/>
      <c r="D35" s="315" t="s">
        <v>6213</v>
      </c>
      <c r="E35" s="315"/>
      <c r="F35" s="315"/>
      <c r="G35" s="315"/>
      <c r="H35" s="315"/>
      <c r="I35" s="315"/>
      <c r="J35" s="315"/>
      <c r="K35" s="313"/>
    </row>
    <row r="36" s="1" customFormat="1" ht="15" customHeight="1">
      <c r="B36" s="316"/>
      <c r="C36" s="317"/>
      <c r="D36" s="315"/>
      <c r="E36" s="318" t="s">
        <v>195</v>
      </c>
      <c r="F36" s="315"/>
      <c r="G36" s="315" t="s">
        <v>6214</v>
      </c>
      <c r="H36" s="315"/>
      <c r="I36" s="315"/>
      <c r="J36" s="315"/>
      <c r="K36" s="313"/>
    </row>
    <row r="37" s="1" customFormat="1" ht="30.75" customHeight="1">
      <c r="B37" s="316"/>
      <c r="C37" s="317"/>
      <c r="D37" s="315"/>
      <c r="E37" s="318" t="s">
        <v>6215</v>
      </c>
      <c r="F37" s="315"/>
      <c r="G37" s="315" t="s">
        <v>6216</v>
      </c>
      <c r="H37" s="315"/>
      <c r="I37" s="315"/>
      <c r="J37" s="315"/>
      <c r="K37" s="313"/>
    </row>
    <row r="38" s="1" customFormat="1" ht="15" customHeight="1">
      <c r="B38" s="316"/>
      <c r="C38" s="317"/>
      <c r="D38" s="315"/>
      <c r="E38" s="318" t="s">
        <v>52</v>
      </c>
      <c r="F38" s="315"/>
      <c r="G38" s="315" t="s">
        <v>6217</v>
      </c>
      <c r="H38" s="315"/>
      <c r="I38" s="315"/>
      <c r="J38" s="315"/>
      <c r="K38" s="313"/>
    </row>
    <row r="39" s="1" customFormat="1" ht="15" customHeight="1">
      <c r="B39" s="316"/>
      <c r="C39" s="317"/>
      <c r="D39" s="315"/>
      <c r="E39" s="318" t="s">
        <v>53</v>
      </c>
      <c r="F39" s="315"/>
      <c r="G39" s="315" t="s">
        <v>6218</v>
      </c>
      <c r="H39" s="315"/>
      <c r="I39" s="315"/>
      <c r="J39" s="315"/>
      <c r="K39" s="313"/>
    </row>
    <row r="40" s="1" customFormat="1" ht="15" customHeight="1">
      <c r="B40" s="316"/>
      <c r="C40" s="317"/>
      <c r="D40" s="315"/>
      <c r="E40" s="318" t="s">
        <v>196</v>
      </c>
      <c r="F40" s="315"/>
      <c r="G40" s="315" t="s">
        <v>6219</v>
      </c>
      <c r="H40" s="315"/>
      <c r="I40" s="315"/>
      <c r="J40" s="315"/>
      <c r="K40" s="313"/>
    </row>
    <row r="41" s="1" customFormat="1" ht="15" customHeight="1">
      <c r="B41" s="316"/>
      <c r="C41" s="317"/>
      <c r="D41" s="315"/>
      <c r="E41" s="318" t="s">
        <v>197</v>
      </c>
      <c r="F41" s="315"/>
      <c r="G41" s="315" t="s">
        <v>6220</v>
      </c>
      <c r="H41" s="315"/>
      <c r="I41" s="315"/>
      <c r="J41" s="315"/>
      <c r="K41" s="313"/>
    </row>
    <row r="42" s="1" customFormat="1" ht="15" customHeight="1">
      <c r="B42" s="316"/>
      <c r="C42" s="317"/>
      <c r="D42" s="315"/>
      <c r="E42" s="318" t="s">
        <v>6221</v>
      </c>
      <c r="F42" s="315"/>
      <c r="G42" s="315" t="s">
        <v>6222</v>
      </c>
      <c r="H42" s="315"/>
      <c r="I42" s="315"/>
      <c r="J42" s="315"/>
      <c r="K42" s="313"/>
    </row>
    <row r="43" s="1" customFormat="1" ht="15" customHeight="1">
      <c r="B43" s="316"/>
      <c r="C43" s="317"/>
      <c r="D43" s="315"/>
      <c r="E43" s="318"/>
      <c r="F43" s="315"/>
      <c r="G43" s="315" t="s">
        <v>6223</v>
      </c>
      <c r="H43" s="315"/>
      <c r="I43" s="315"/>
      <c r="J43" s="315"/>
      <c r="K43" s="313"/>
    </row>
    <row r="44" s="1" customFormat="1" ht="15" customHeight="1">
      <c r="B44" s="316"/>
      <c r="C44" s="317"/>
      <c r="D44" s="315"/>
      <c r="E44" s="318" t="s">
        <v>6224</v>
      </c>
      <c r="F44" s="315"/>
      <c r="G44" s="315" t="s">
        <v>6225</v>
      </c>
      <c r="H44" s="315"/>
      <c r="I44" s="315"/>
      <c r="J44" s="315"/>
      <c r="K44" s="313"/>
    </row>
    <row r="45" s="1" customFormat="1" ht="15" customHeight="1">
      <c r="B45" s="316"/>
      <c r="C45" s="317"/>
      <c r="D45" s="315"/>
      <c r="E45" s="318" t="s">
        <v>199</v>
      </c>
      <c r="F45" s="315"/>
      <c r="G45" s="315" t="s">
        <v>6226</v>
      </c>
      <c r="H45" s="315"/>
      <c r="I45" s="315"/>
      <c r="J45" s="315"/>
      <c r="K45" s="313"/>
    </row>
    <row r="46" s="1" customFormat="1" ht="12.75" customHeight="1">
      <c r="B46" s="316"/>
      <c r="C46" s="317"/>
      <c r="D46" s="315"/>
      <c r="E46" s="315"/>
      <c r="F46" s="315"/>
      <c r="G46" s="315"/>
      <c r="H46" s="315"/>
      <c r="I46" s="315"/>
      <c r="J46" s="315"/>
      <c r="K46" s="313"/>
    </row>
    <row r="47" s="1" customFormat="1" ht="15" customHeight="1">
      <c r="B47" s="316"/>
      <c r="C47" s="317"/>
      <c r="D47" s="315" t="s">
        <v>6227</v>
      </c>
      <c r="E47" s="315"/>
      <c r="F47" s="315"/>
      <c r="G47" s="315"/>
      <c r="H47" s="315"/>
      <c r="I47" s="315"/>
      <c r="J47" s="315"/>
      <c r="K47" s="313"/>
    </row>
    <row r="48" s="1" customFormat="1" ht="15" customHeight="1">
      <c r="B48" s="316"/>
      <c r="C48" s="317"/>
      <c r="D48" s="317"/>
      <c r="E48" s="315" t="s">
        <v>6228</v>
      </c>
      <c r="F48" s="315"/>
      <c r="G48" s="315"/>
      <c r="H48" s="315"/>
      <c r="I48" s="315"/>
      <c r="J48" s="315"/>
      <c r="K48" s="313"/>
    </row>
    <row r="49" s="1" customFormat="1" ht="15" customHeight="1">
      <c r="B49" s="316"/>
      <c r="C49" s="317"/>
      <c r="D49" s="317"/>
      <c r="E49" s="315" t="s">
        <v>6229</v>
      </c>
      <c r="F49" s="315"/>
      <c r="G49" s="315"/>
      <c r="H49" s="315"/>
      <c r="I49" s="315"/>
      <c r="J49" s="315"/>
      <c r="K49" s="313"/>
    </row>
    <row r="50" s="1" customFormat="1" ht="15" customHeight="1">
      <c r="B50" s="316"/>
      <c r="C50" s="317"/>
      <c r="D50" s="317"/>
      <c r="E50" s="315" t="s">
        <v>6230</v>
      </c>
      <c r="F50" s="315"/>
      <c r="G50" s="315"/>
      <c r="H50" s="315"/>
      <c r="I50" s="315"/>
      <c r="J50" s="315"/>
      <c r="K50" s="313"/>
    </row>
    <row r="51" s="1" customFormat="1" ht="15" customHeight="1">
      <c r="B51" s="316"/>
      <c r="C51" s="317"/>
      <c r="D51" s="315" t="s">
        <v>6231</v>
      </c>
      <c r="E51" s="315"/>
      <c r="F51" s="315"/>
      <c r="G51" s="315"/>
      <c r="H51" s="315"/>
      <c r="I51" s="315"/>
      <c r="J51" s="315"/>
      <c r="K51" s="313"/>
    </row>
    <row r="52" s="1" customFormat="1" ht="25.5" customHeight="1">
      <c r="B52" s="311"/>
      <c r="C52" s="312" t="s">
        <v>6232</v>
      </c>
      <c r="D52" s="312"/>
      <c r="E52" s="312"/>
      <c r="F52" s="312"/>
      <c r="G52" s="312"/>
      <c r="H52" s="312"/>
      <c r="I52" s="312"/>
      <c r="J52" s="312"/>
      <c r="K52" s="313"/>
    </row>
    <row r="53" s="1" customFormat="1" ht="5.25" customHeight="1">
      <c r="B53" s="311"/>
      <c r="C53" s="314"/>
      <c r="D53" s="314"/>
      <c r="E53" s="314"/>
      <c r="F53" s="314"/>
      <c r="G53" s="314"/>
      <c r="H53" s="314"/>
      <c r="I53" s="314"/>
      <c r="J53" s="314"/>
      <c r="K53" s="313"/>
    </row>
    <row r="54" s="1" customFormat="1" ht="15" customHeight="1">
      <c r="B54" s="311"/>
      <c r="C54" s="315" t="s">
        <v>6233</v>
      </c>
      <c r="D54" s="315"/>
      <c r="E54" s="315"/>
      <c r="F54" s="315"/>
      <c r="G54" s="315"/>
      <c r="H54" s="315"/>
      <c r="I54" s="315"/>
      <c r="J54" s="315"/>
      <c r="K54" s="313"/>
    </row>
    <row r="55" s="1" customFormat="1" ht="15" customHeight="1">
      <c r="B55" s="311"/>
      <c r="C55" s="315" t="s">
        <v>6234</v>
      </c>
      <c r="D55" s="315"/>
      <c r="E55" s="315"/>
      <c r="F55" s="315"/>
      <c r="G55" s="315"/>
      <c r="H55" s="315"/>
      <c r="I55" s="315"/>
      <c r="J55" s="315"/>
      <c r="K55" s="313"/>
    </row>
    <row r="56" s="1" customFormat="1" ht="12.75" customHeight="1">
      <c r="B56" s="311"/>
      <c r="C56" s="315"/>
      <c r="D56" s="315"/>
      <c r="E56" s="315"/>
      <c r="F56" s="315"/>
      <c r="G56" s="315"/>
      <c r="H56" s="315"/>
      <c r="I56" s="315"/>
      <c r="J56" s="315"/>
      <c r="K56" s="313"/>
    </row>
    <row r="57" s="1" customFormat="1" ht="15" customHeight="1">
      <c r="B57" s="311"/>
      <c r="C57" s="315" t="s">
        <v>6235</v>
      </c>
      <c r="D57" s="315"/>
      <c r="E57" s="315"/>
      <c r="F57" s="315"/>
      <c r="G57" s="315"/>
      <c r="H57" s="315"/>
      <c r="I57" s="315"/>
      <c r="J57" s="315"/>
      <c r="K57" s="313"/>
    </row>
    <row r="58" s="1" customFormat="1" ht="15" customHeight="1">
      <c r="B58" s="311"/>
      <c r="C58" s="317"/>
      <c r="D58" s="315" t="s">
        <v>6236</v>
      </c>
      <c r="E58" s="315"/>
      <c r="F58" s="315"/>
      <c r="G58" s="315"/>
      <c r="H58" s="315"/>
      <c r="I58" s="315"/>
      <c r="J58" s="315"/>
      <c r="K58" s="313"/>
    </row>
    <row r="59" s="1" customFormat="1" ht="15" customHeight="1">
      <c r="B59" s="311"/>
      <c r="C59" s="317"/>
      <c r="D59" s="315" t="s">
        <v>6237</v>
      </c>
      <c r="E59" s="315"/>
      <c r="F59" s="315"/>
      <c r="G59" s="315"/>
      <c r="H59" s="315"/>
      <c r="I59" s="315"/>
      <c r="J59" s="315"/>
      <c r="K59" s="313"/>
    </row>
    <row r="60" s="1" customFormat="1" ht="15" customHeight="1">
      <c r="B60" s="311"/>
      <c r="C60" s="317"/>
      <c r="D60" s="315" t="s">
        <v>6238</v>
      </c>
      <c r="E60" s="315"/>
      <c r="F60" s="315"/>
      <c r="G60" s="315"/>
      <c r="H60" s="315"/>
      <c r="I60" s="315"/>
      <c r="J60" s="315"/>
      <c r="K60" s="313"/>
    </row>
    <row r="61" s="1" customFormat="1" ht="15" customHeight="1">
      <c r="B61" s="311"/>
      <c r="C61" s="317"/>
      <c r="D61" s="315" t="s">
        <v>6239</v>
      </c>
      <c r="E61" s="315"/>
      <c r="F61" s="315"/>
      <c r="G61" s="315"/>
      <c r="H61" s="315"/>
      <c r="I61" s="315"/>
      <c r="J61" s="315"/>
      <c r="K61" s="313"/>
    </row>
    <row r="62" s="1" customFormat="1" ht="15" customHeight="1">
      <c r="B62" s="311"/>
      <c r="C62" s="317"/>
      <c r="D62" s="320" t="s">
        <v>6240</v>
      </c>
      <c r="E62" s="320"/>
      <c r="F62" s="320"/>
      <c r="G62" s="320"/>
      <c r="H62" s="320"/>
      <c r="I62" s="320"/>
      <c r="J62" s="320"/>
      <c r="K62" s="313"/>
    </row>
    <row r="63" s="1" customFormat="1" ht="15" customHeight="1">
      <c r="B63" s="311"/>
      <c r="C63" s="317"/>
      <c r="D63" s="315" t="s">
        <v>6241</v>
      </c>
      <c r="E63" s="315"/>
      <c r="F63" s="315"/>
      <c r="G63" s="315"/>
      <c r="H63" s="315"/>
      <c r="I63" s="315"/>
      <c r="J63" s="315"/>
      <c r="K63" s="313"/>
    </row>
    <row r="64" s="1" customFormat="1" ht="12.75" customHeight="1">
      <c r="B64" s="311"/>
      <c r="C64" s="317"/>
      <c r="D64" s="317"/>
      <c r="E64" s="321"/>
      <c r="F64" s="317"/>
      <c r="G64" s="317"/>
      <c r="H64" s="317"/>
      <c r="I64" s="317"/>
      <c r="J64" s="317"/>
      <c r="K64" s="313"/>
    </row>
    <row r="65" s="1" customFormat="1" ht="15" customHeight="1">
      <c r="B65" s="311"/>
      <c r="C65" s="317"/>
      <c r="D65" s="315" t="s">
        <v>6242</v>
      </c>
      <c r="E65" s="315"/>
      <c r="F65" s="315"/>
      <c r="G65" s="315"/>
      <c r="H65" s="315"/>
      <c r="I65" s="315"/>
      <c r="J65" s="315"/>
      <c r="K65" s="313"/>
    </row>
    <row r="66" s="1" customFormat="1" ht="15" customHeight="1">
      <c r="B66" s="311"/>
      <c r="C66" s="317"/>
      <c r="D66" s="320" t="s">
        <v>6243</v>
      </c>
      <c r="E66" s="320"/>
      <c r="F66" s="320"/>
      <c r="G66" s="320"/>
      <c r="H66" s="320"/>
      <c r="I66" s="320"/>
      <c r="J66" s="320"/>
      <c r="K66" s="313"/>
    </row>
    <row r="67" s="1" customFormat="1" ht="15" customHeight="1">
      <c r="B67" s="311"/>
      <c r="C67" s="317"/>
      <c r="D67" s="315" t="s">
        <v>6244</v>
      </c>
      <c r="E67" s="315"/>
      <c r="F67" s="315"/>
      <c r="G67" s="315"/>
      <c r="H67" s="315"/>
      <c r="I67" s="315"/>
      <c r="J67" s="315"/>
      <c r="K67" s="313"/>
    </row>
    <row r="68" s="1" customFormat="1" ht="15" customHeight="1">
      <c r="B68" s="311"/>
      <c r="C68" s="317"/>
      <c r="D68" s="315" t="s">
        <v>6245</v>
      </c>
      <c r="E68" s="315"/>
      <c r="F68" s="315"/>
      <c r="G68" s="315"/>
      <c r="H68" s="315"/>
      <c r="I68" s="315"/>
      <c r="J68" s="315"/>
      <c r="K68" s="313"/>
    </row>
    <row r="69" s="1" customFormat="1" ht="15" customHeight="1">
      <c r="B69" s="311"/>
      <c r="C69" s="317"/>
      <c r="D69" s="315" t="s">
        <v>6246</v>
      </c>
      <c r="E69" s="315"/>
      <c r="F69" s="315"/>
      <c r="G69" s="315"/>
      <c r="H69" s="315"/>
      <c r="I69" s="315"/>
      <c r="J69" s="315"/>
      <c r="K69" s="313"/>
    </row>
    <row r="70" s="1" customFormat="1" ht="15" customHeight="1">
      <c r="B70" s="311"/>
      <c r="C70" s="317"/>
      <c r="D70" s="315" t="s">
        <v>6247</v>
      </c>
      <c r="E70" s="315"/>
      <c r="F70" s="315"/>
      <c r="G70" s="315"/>
      <c r="H70" s="315"/>
      <c r="I70" s="315"/>
      <c r="J70" s="315"/>
      <c r="K70" s="313"/>
    </row>
    <row r="71" s="1" customFormat="1" ht="12.75" customHeight="1">
      <c r="B71" s="322"/>
      <c r="C71" s="323"/>
      <c r="D71" s="323"/>
      <c r="E71" s="323"/>
      <c r="F71" s="323"/>
      <c r="G71" s="323"/>
      <c r="H71" s="323"/>
      <c r="I71" s="323"/>
      <c r="J71" s="323"/>
      <c r="K71" s="324"/>
    </row>
    <row r="72" s="1" customFormat="1" ht="18.75" customHeight="1">
      <c r="B72" s="325"/>
      <c r="C72" s="325"/>
      <c r="D72" s="325"/>
      <c r="E72" s="325"/>
      <c r="F72" s="325"/>
      <c r="G72" s="325"/>
      <c r="H72" s="325"/>
      <c r="I72" s="325"/>
      <c r="J72" s="325"/>
      <c r="K72" s="326"/>
    </row>
    <row r="73" s="1" customFormat="1" ht="18.75" customHeight="1">
      <c r="B73" s="326"/>
      <c r="C73" s="326"/>
      <c r="D73" s="326"/>
      <c r="E73" s="326"/>
      <c r="F73" s="326"/>
      <c r="G73" s="326"/>
      <c r="H73" s="326"/>
      <c r="I73" s="326"/>
      <c r="J73" s="326"/>
      <c r="K73" s="326"/>
    </row>
    <row r="74" s="1" customFormat="1" ht="7.5" customHeight="1">
      <c r="B74" s="327"/>
      <c r="C74" s="328"/>
      <c r="D74" s="328"/>
      <c r="E74" s="328"/>
      <c r="F74" s="328"/>
      <c r="G74" s="328"/>
      <c r="H74" s="328"/>
      <c r="I74" s="328"/>
      <c r="J74" s="328"/>
      <c r="K74" s="329"/>
    </row>
    <row r="75" s="1" customFormat="1" ht="45" customHeight="1">
      <c r="B75" s="330"/>
      <c r="C75" s="331" t="s">
        <v>6248</v>
      </c>
      <c r="D75" s="331"/>
      <c r="E75" s="331"/>
      <c r="F75" s="331"/>
      <c r="G75" s="331"/>
      <c r="H75" s="331"/>
      <c r="I75" s="331"/>
      <c r="J75" s="331"/>
      <c r="K75" s="332"/>
    </row>
    <row r="76" s="1" customFormat="1" ht="17.25" customHeight="1">
      <c r="B76" s="330"/>
      <c r="C76" s="333" t="s">
        <v>6249</v>
      </c>
      <c r="D76" s="333"/>
      <c r="E76" s="333"/>
      <c r="F76" s="333" t="s">
        <v>6250</v>
      </c>
      <c r="G76" s="334"/>
      <c r="H76" s="333" t="s">
        <v>53</v>
      </c>
      <c r="I76" s="333" t="s">
        <v>56</v>
      </c>
      <c r="J76" s="333" t="s">
        <v>6251</v>
      </c>
      <c r="K76" s="332"/>
    </row>
    <row r="77" s="1" customFormat="1" ht="17.25" customHeight="1">
      <c r="B77" s="330"/>
      <c r="C77" s="335" t="s">
        <v>6252</v>
      </c>
      <c r="D77" s="335"/>
      <c r="E77" s="335"/>
      <c r="F77" s="336" t="s">
        <v>6253</v>
      </c>
      <c r="G77" s="337"/>
      <c r="H77" s="335"/>
      <c r="I77" s="335"/>
      <c r="J77" s="335" t="s">
        <v>6254</v>
      </c>
      <c r="K77" s="332"/>
    </row>
    <row r="78" s="1" customFormat="1" ht="5.25" customHeight="1">
      <c r="B78" s="330"/>
      <c r="C78" s="338"/>
      <c r="D78" s="338"/>
      <c r="E78" s="338"/>
      <c r="F78" s="338"/>
      <c r="G78" s="339"/>
      <c r="H78" s="338"/>
      <c r="I78" s="338"/>
      <c r="J78" s="338"/>
      <c r="K78" s="332"/>
    </row>
    <row r="79" s="1" customFormat="1" ht="15" customHeight="1">
      <c r="B79" s="330"/>
      <c r="C79" s="318" t="s">
        <v>52</v>
      </c>
      <c r="D79" s="340"/>
      <c r="E79" s="340"/>
      <c r="F79" s="341" t="s">
        <v>6255</v>
      </c>
      <c r="G79" s="342"/>
      <c r="H79" s="318" t="s">
        <v>6256</v>
      </c>
      <c r="I79" s="318" t="s">
        <v>6257</v>
      </c>
      <c r="J79" s="318">
        <v>20</v>
      </c>
      <c r="K79" s="332"/>
    </row>
    <row r="80" s="1" customFormat="1" ht="15" customHeight="1">
      <c r="B80" s="330"/>
      <c r="C80" s="318" t="s">
        <v>6258</v>
      </c>
      <c r="D80" s="318"/>
      <c r="E80" s="318"/>
      <c r="F80" s="341" t="s">
        <v>6255</v>
      </c>
      <c r="G80" s="342"/>
      <c r="H80" s="318" t="s">
        <v>6259</v>
      </c>
      <c r="I80" s="318" t="s">
        <v>6257</v>
      </c>
      <c r="J80" s="318">
        <v>120</v>
      </c>
      <c r="K80" s="332"/>
    </row>
    <row r="81" s="1" customFormat="1" ht="15" customHeight="1">
      <c r="B81" s="343"/>
      <c r="C81" s="318" t="s">
        <v>6260</v>
      </c>
      <c r="D81" s="318"/>
      <c r="E81" s="318"/>
      <c r="F81" s="341" t="s">
        <v>6261</v>
      </c>
      <c r="G81" s="342"/>
      <c r="H81" s="318" t="s">
        <v>6262</v>
      </c>
      <c r="I81" s="318" t="s">
        <v>6257</v>
      </c>
      <c r="J81" s="318">
        <v>50</v>
      </c>
      <c r="K81" s="332"/>
    </row>
    <row r="82" s="1" customFormat="1" ht="15" customHeight="1">
      <c r="B82" s="343"/>
      <c r="C82" s="318" t="s">
        <v>6263</v>
      </c>
      <c r="D82" s="318"/>
      <c r="E82" s="318"/>
      <c r="F82" s="341" t="s">
        <v>6255</v>
      </c>
      <c r="G82" s="342"/>
      <c r="H82" s="318" t="s">
        <v>6264</v>
      </c>
      <c r="I82" s="318" t="s">
        <v>6265</v>
      </c>
      <c r="J82" s="318"/>
      <c r="K82" s="332"/>
    </row>
    <row r="83" s="1" customFormat="1" ht="15" customHeight="1">
      <c r="B83" s="343"/>
      <c r="C83" s="344" t="s">
        <v>6266</v>
      </c>
      <c r="D83" s="344"/>
      <c r="E83" s="344"/>
      <c r="F83" s="345" t="s">
        <v>6261</v>
      </c>
      <c r="G83" s="344"/>
      <c r="H83" s="344" t="s">
        <v>6267</v>
      </c>
      <c r="I83" s="344" t="s">
        <v>6257</v>
      </c>
      <c r="J83" s="344">
        <v>15</v>
      </c>
      <c r="K83" s="332"/>
    </row>
    <row r="84" s="1" customFormat="1" ht="15" customHeight="1">
      <c r="B84" s="343"/>
      <c r="C84" s="344" t="s">
        <v>6268</v>
      </c>
      <c r="D84" s="344"/>
      <c r="E84" s="344"/>
      <c r="F84" s="345" t="s">
        <v>6261</v>
      </c>
      <c r="G84" s="344"/>
      <c r="H84" s="344" t="s">
        <v>6269</v>
      </c>
      <c r="I84" s="344" t="s">
        <v>6257</v>
      </c>
      <c r="J84" s="344">
        <v>15</v>
      </c>
      <c r="K84" s="332"/>
    </row>
    <row r="85" s="1" customFormat="1" ht="15" customHeight="1">
      <c r="B85" s="343"/>
      <c r="C85" s="344" t="s">
        <v>6270</v>
      </c>
      <c r="D85" s="344"/>
      <c r="E85" s="344"/>
      <c r="F85" s="345" t="s">
        <v>6261</v>
      </c>
      <c r="G85" s="344"/>
      <c r="H85" s="344" t="s">
        <v>6271</v>
      </c>
      <c r="I85" s="344" t="s">
        <v>6257</v>
      </c>
      <c r="J85" s="344">
        <v>20</v>
      </c>
      <c r="K85" s="332"/>
    </row>
    <row r="86" s="1" customFormat="1" ht="15" customHeight="1">
      <c r="B86" s="343"/>
      <c r="C86" s="344" t="s">
        <v>6272</v>
      </c>
      <c r="D86" s="344"/>
      <c r="E86" s="344"/>
      <c r="F86" s="345" t="s">
        <v>6261</v>
      </c>
      <c r="G86" s="344"/>
      <c r="H86" s="344" t="s">
        <v>6273</v>
      </c>
      <c r="I86" s="344" t="s">
        <v>6257</v>
      </c>
      <c r="J86" s="344">
        <v>20</v>
      </c>
      <c r="K86" s="332"/>
    </row>
    <row r="87" s="1" customFormat="1" ht="15" customHeight="1">
      <c r="B87" s="343"/>
      <c r="C87" s="318" t="s">
        <v>6274</v>
      </c>
      <c r="D87" s="318"/>
      <c r="E87" s="318"/>
      <c r="F87" s="341" t="s">
        <v>6261</v>
      </c>
      <c r="G87" s="342"/>
      <c r="H87" s="318" t="s">
        <v>6275</v>
      </c>
      <c r="I87" s="318" t="s">
        <v>6257</v>
      </c>
      <c r="J87" s="318">
        <v>50</v>
      </c>
      <c r="K87" s="332"/>
    </row>
    <row r="88" s="1" customFormat="1" ht="15" customHeight="1">
      <c r="B88" s="343"/>
      <c r="C88" s="318" t="s">
        <v>6276</v>
      </c>
      <c r="D88" s="318"/>
      <c r="E88" s="318"/>
      <c r="F88" s="341" t="s">
        <v>6261</v>
      </c>
      <c r="G88" s="342"/>
      <c r="H88" s="318" t="s">
        <v>6277</v>
      </c>
      <c r="I88" s="318" t="s">
        <v>6257</v>
      </c>
      <c r="J88" s="318">
        <v>20</v>
      </c>
      <c r="K88" s="332"/>
    </row>
    <row r="89" s="1" customFormat="1" ht="15" customHeight="1">
      <c r="B89" s="343"/>
      <c r="C89" s="318" t="s">
        <v>6278</v>
      </c>
      <c r="D89" s="318"/>
      <c r="E89" s="318"/>
      <c r="F89" s="341" t="s">
        <v>6261</v>
      </c>
      <c r="G89" s="342"/>
      <c r="H89" s="318" t="s">
        <v>6279</v>
      </c>
      <c r="I89" s="318" t="s">
        <v>6257</v>
      </c>
      <c r="J89" s="318">
        <v>20</v>
      </c>
      <c r="K89" s="332"/>
    </row>
    <row r="90" s="1" customFormat="1" ht="15" customHeight="1">
      <c r="B90" s="343"/>
      <c r="C90" s="318" t="s">
        <v>6280</v>
      </c>
      <c r="D90" s="318"/>
      <c r="E90" s="318"/>
      <c r="F90" s="341" t="s">
        <v>6261</v>
      </c>
      <c r="G90" s="342"/>
      <c r="H90" s="318" t="s">
        <v>6281</v>
      </c>
      <c r="I90" s="318" t="s">
        <v>6257</v>
      </c>
      <c r="J90" s="318">
        <v>50</v>
      </c>
      <c r="K90" s="332"/>
    </row>
    <row r="91" s="1" customFormat="1" ht="15" customHeight="1">
      <c r="B91" s="343"/>
      <c r="C91" s="318" t="s">
        <v>6282</v>
      </c>
      <c r="D91" s="318"/>
      <c r="E91" s="318"/>
      <c r="F91" s="341" t="s">
        <v>6261</v>
      </c>
      <c r="G91" s="342"/>
      <c r="H91" s="318" t="s">
        <v>6282</v>
      </c>
      <c r="I91" s="318" t="s">
        <v>6257</v>
      </c>
      <c r="J91" s="318">
        <v>50</v>
      </c>
      <c r="K91" s="332"/>
    </row>
    <row r="92" s="1" customFormat="1" ht="15" customHeight="1">
      <c r="B92" s="343"/>
      <c r="C92" s="318" t="s">
        <v>6283</v>
      </c>
      <c r="D92" s="318"/>
      <c r="E92" s="318"/>
      <c r="F92" s="341" t="s">
        <v>6261</v>
      </c>
      <c r="G92" s="342"/>
      <c r="H92" s="318" t="s">
        <v>6284</v>
      </c>
      <c r="I92" s="318" t="s">
        <v>6257</v>
      </c>
      <c r="J92" s="318">
        <v>255</v>
      </c>
      <c r="K92" s="332"/>
    </row>
    <row r="93" s="1" customFormat="1" ht="15" customHeight="1">
      <c r="B93" s="343"/>
      <c r="C93" s="318" t="s">
        <v>6285</v>
      </c>
      <c r="D93" s="318"/>
      <c r="E93" s="318"/>
      <c r="F93" s="341" t="s">
        <v>6255</v>
      </c>
      <c r="G93" s="342"/>
      <c r="H93" s="318" t="s">
        <v>6286</v>
      </c>
      <c r="I93" s="318" t="s">
        <v>6287</v>
      </c>
      <c r="J93" s="318"/>
      <c r="K93" s="332"/>
    </row>
    <row r="94" s="1" customFormat="1" ht="15" customHeight="1">
      <c r="B94" s="343"/>
      <c r="C94" s="318" t="s">
        <v>6288</v>
      </c>
      <c r="D94" s="318"/>
      <c r="E94" s="318"/>
      <c r="F94" s="341" t="s">
        <v>6255</v>
      </c>
      <c r="G94" s="342"/>
      <c r="H94" s="318" t="s">
        <v>6289</v>
      </c>
      <c r="I94" s="318" t="s">
        <v>6290</v>
      </c>
      <c r="J94" s="318"/>
      <c r="K94" s="332"/>
    </row>
    <row r="95" s="1" customFormat="1" ht="15" customHeight="1">
      <c r="B95" s="343"/>
      <c r="C95" s="318" t="s">
        <v>6291</v>
      </c>
      <c r="D95" s="318"/>
      <c r="E95" s="318"/>
      <c r="F95" s="341" t="s">
        <v>6255</v>
      </c>
      <c r="G95" s="342"/>
      <c r="H95" s="318" t="s">
        <v>6291</v>
      </c>
      <c r="I95" s="318" t="s">
        <v>6290</v>
      </c>
      <c r="J95" s="318"/>
      <c r="K95" s="332"/>
    </row>
    <row r="96" s="1" customFormat="1" ht="15" customHeight="1">
      <c r="B96" s="343"/>
      <c r="C96" s="318" t="s">
        <v>37</v>
      </c>
      <c r="D96" s="318"/>
      <c r="E96" s="318"/>
      <c r="F96" s="341" t="s">
        <v>6255</v>
      </c>
      <c r="G96" s="342"/>
      <c r="H96" s="318" t="s">
        <v>6292</v>
      </c>
      <c r="I96" s="318" t="s">
        <v>6290</v>
      </c>
      <c r="J96" s="318"/>
      <c r="K96" s="332"/>
    </row>
    <row r="97" s="1" customFormat="1" ht="15" customHeight="1">
      <c r="B97" s="343"/>
      <c r="C97" s="318" t="s">
        <v>47</v>
      </c>
      <c r="D97" s="318"/>
      <c r="E97" s="318"/>
      <c r="F97" s="341" t="s">
        <v>6255</v>
      </c>
      <c r="G97" s="342"/>
      <c r="H97" s="318" t="s">
        <v>6293</v>
      </c>
      <c r="I97" s="318" t="s">
        <v>6290</v>
      </c>
      <c r="J97" s="318"/>
      <c r="K97" s="332"/>
    </row>
    <row r="98" s="1" customFormat="1" ht="15" customHeight="1">
      <c r="B98" s="346"/>
      <c r="C98" s="347"/>
      <c r="D98" s="347"/>
      <c r="E98" s="347"/>
      <c r="F98" s="347"/>
      <c r="G98" s="347"/>
      <c r="H98" s="347"/>
      <c r="I98" s="347"/>
      <c r="J98" s="347"/>
      <c r="K98" s="348"/>
    </row>
    <row r="99" s="1" customFormat="1" ht="18.75" customHeight="1">
      <c r="B99" s="349"/>
      <c r="C99" s="350"/>
      <c r="D99" s="350"/>
      <c r="E99" s="350"/>
      <c r="F99" s="350"/>
      <c r="G99" s="350"/>
      <c r="H99" s="350"/>
      <c r="I99" s="350"/>
      <c r="J99" s="350"/>
      <c r="K99" s="349"/>
    </row>
    <row r="100" s="1" customFormat="1" ht="18.75" customHeight="1">
      <c r="B100" s="326"/>
      <c r="C100" s="326"/>
      <c r="D100" s="326"/>
      <c r="E100" s="326"/>
      <c r="F100" s="326"/>
      <c r="G100" s="326"/>
      <c r="H100" s="326"/>
      <c r="I100" s="326"/>
      <c r="J100" s="326"/>
      <c r="K100" s="326"/>
    </row>
    <row r="101" s="1" customFormat="1" ht="7.5" customHeight="1">
      <c r="B101" s="327"/>
      <c r="C101" s="328"/>
      <c r="D101" s="328"/>
      <c r="E101" s="328"/>
      <c r="F101" s="328"/>
      <c r="G101" s="328"/>
      <c r="H101" s="328"/>
      <c r="I101" s="328"/>
      <c r="J101" s="328"/>
      <c r="K101" s="329"/>
    </row>
    <row r="102" s="1" customFormat="1" ht="45" customHeight="1">
      <c r="B102" s="330"/>
      <c r="C102" s="331" t="s">
        <v>6294</v>
      </c>
      <c r="D102" s="331"/>
      <c r="E102" s="331"/>
      <c r="F102" s="331"/>
      <c r="G102" s="331"/>
      <c r="H102" s="331"/>
      <c r="I102" s="331"/>
      <c r="J102" s="331"/>
      <c r="K102" s="332"/>
    </row>
    <row r="103" s="1" customFormat="1" ht="17.25" customHeight="1">
      <c r="B103" s="330"/>
      <c r="C103" s="333" t="s">
        <v>6249</v>
      </c>
      <c r="D103" s="333"/>
      <c r="E103" s="333"/>
      <c r="F103" s="333" t="s">
        <v>6250</v>
      </c>
      <c r="G103" s="334"/>
      <c r="H103" s="333" t="s">
        <v>53</v>
      </c>
      <c r="I103" s="333" t="s">
        <v>56</v>
      </c>
      <c r="J103" s="333" t="s">
        <v>6251</v>
      </c>
      <c r="K103" s="332"/>
    </row>
    <row r="104" s="1" customFormat="1" ht="17.25" customHeight="1">
      <c r="B104" s="330"/>
      <c r="C104" s="335" t="s">
        <v>6252</v>
      </c>
      <c r="D104" s="335"/>
      <c r="E104" s="335"/>
      <c r="F104" s="336" t="s">
        <v>6253</v>
      </c>
      <c r="G104" s="337"/>
      <c r="H104" s="335"/>
      <c r="I104" s="335"/>
      <c r="J104" s="335" t="s">
        <v>6254</v>
      </c>
      <c r="K104" s="332"/>
    </row>
    <row r="105" s="1" customFormat="1" ht="5.25" customHeight="1">
      <c r="B105" s="330"/>
      <c r="C105" s="333"/>
      <c r="D105" s="333"/>
      <c r="E105" s="333"/>
      <c r="F105" s="333"/>
      <c r="G105" s="351"/>
      <c r="H105" s="333"/>
      <c r="I105" s="333"/>
      <c r="J105" s="333"/>
      <c r="K105" s="332"/>
    </row>
    <row r="106" s="1" customFormat="1" ht="15" customHeight="1">
      <c r="B106" s="330"/>
      <c r="C106" s="318" t="s">
        <v>52</v>
      </c>
      <c r="D106" s="340"/>
      <c r="E106" s="340"/>
      <c r="F106" s="341" t="s">
        <v>6255</v>
      </c>
      <c r="G106" s="318"/>
      <c r="H106" s="318" t="s">
        <v>6295</v>
      </c>
      <c r="I106" s="318" t="s">
        <v>6257</v>
      </c>
      <c r="J106" s="318">
        <v>20</v>
      </c>
      <c r="K106" s="332"/>
    </row>
    <row r="107" s="1" customFormat="1" ht="15" customHeight="1">
      <c r="B107" s="330"/>
      <c r="C107" s="318" t="s">
        <v>6258</v>
      </c>
      <c r="D107" s="318"/>
      <c r="E107" s="318"/>
      <c r="F107" s="341" t="s">
        <v>6255</v>
      </c>
      <c r="G107" s="318"/>
      <c r="H107" s="318" t="s">
        <v>6295</v>
      </c>
      <c r="I107" s="318" t="s">
        <v>6257</v>
      </c>
      <c r="J107" s="318">
        <v>120</v>
      </c>
      <c r="K107" s="332"/>
    </row>
    <row r="108" s="1" customFormat="1" ht="15" customHeight="1">
      <c r="B108" s="343"/>
      <c r="C108" s="318" t="s">
        <v>6260</v>
      </c>
      <c r="D108" s="318"/>
      <c r="E108" s="318"/>
      <c r="F108" s="341" t="s">
        <v>6261</v>
      </c>
      <c r="G108" s="318"/>
      <c r="H108" s="318" t="s">
        <v>6295</v>
      </c>
      <c r="I108" s="318" t="s">
        <v>6257</v>
      </c>
      <c r="J108" s="318">
        <v>50</v>
      </c>
      <c r="K108" s="332"/>
    </row>
    <row r="109" s="1" customFormat="1" ht="15" customHeight="1">
      <c r="B109" s="343"/>
      <c r="C109" s="318" t="s">
        <v>6263</v>
      </c>
      <c r="D109" s="318"/>
      <c r="E109" s="318"/>
      <c r="F109" s="341" t="s">
        <v>6255</v>
      </c>
      <c r="G109" s="318"/>
      <c r="H109" s="318" t="s">
        <v>6295</v>
      </c>
      <c r="I109" s="318" t="s">
        <v>6265</v>
      </c>
      <c r="J109" s="318"/>
      <c r="K109" s="332"/>
    </row>
    <row r="110" s="1" customFormat="1" ht="15" customHeight="1">
      <c r="B110" s="343"/>
      <c r="C110" s="318" t="s">
        <v>6274</v>
      </c>
      <c r="D110" s="318"/>
      <c r="E110" s="318"/>
      <c r="F110" s="341" t="s">
        <v>6261</v>
      </c>
      <c r="G110" s="318"/>
      <c r="H110" s="318" t="s">
        <v>6295</v>
      </c>
      <c r="I110" s="318" t="s">
        <v>6257</v>
      </c>
      <c r="J110" s="318">
        <v>50</v>
      </c>
      <c r="K110" s="332"/>
    </row>
    <row r="111" s="1" customFormat="1" ht="15" customHeight="1">
      <c r="B111" s="343"/>
      <c r="C111" s="318" t="s">
        <v>6282</v>
      </c>
      <c r="D111" s="318"/>
      <c r="E111" s="318"/>
      <c r="F111" s="341" t="s">
        <v>6261</v>
      </c>
      <c r="G111" s="318"/>
      <c r="H111" s="318" t="s">
        <v>6295</v>
      </c>
      <c r="I111" s="318" t="s">
        <v>6257</v>
      </c>
      <c r="J111" s="318">
        <v>50</v>
      </c>
      <c r="K111" s="332"/>
    </row>
    <row r="112" s="1" customFormat="1" ht="15" customHeight="1">
      <c r="B112" s="343"/>
      <c r="C112" s="318" t="s">
        <v>6280</v>
      </c>
      <c r="D112" s="318"/>
      <c r="E112" s="318"/>
      <c r="F112" s="341" t="s">
        <v>6261</v>
      </c>
      <c r="G112" s="318"/>
      <c r="H112" s="318" t="s">
        <v>6295</v>
      </c>
      <c r="I112" s="318" t="s">
        <v>6257</v>
      </c>
      <c r="J112" s="318">
        <v>50</v>
      </c>
      <c r="K112" s="332"/>
    </row>
    <row r="113" s="1" customFormat="1" ht="15" customHeight="1">
      <c r="B113" s="343"/>
      <c r="C113" s="318" t="s">
        <v>52</v>
      </c>
      <c r="D113" s="318"/>
      <c r="E113" s="318"/>
      <c r="F113" s="341" t="s">
        <v>6255</v>
      </c>
      <c r="G113" s="318"/>
      <c r="H113" s="318" t="s">
        <v>6296</v>
      </c>
      <c r="I113" s="318" t="s">
        <v>6257</v>
      </c>
      <c r="J113" s="318">
        <v>20</v>
      </c>
      <c r="K113" s="332"/>
    </row>
    <row r="114" s="1" customFormat="1" ht="15" customHeight="1">
      <c r="B114" s="343"/>
      <c r="C114" s="318" t="s">
        <v>6297</v>
      </c>
      <c r="D114" s="318"/>
      <c r="E114" s="318"/>
      <c r="F114" s="341" t="s">
        <v>6255</v>
      </c>
      <c r="G114" s="318"/>
      <c r="H114" s="318" t="s">
        <v>6298</v>
      </c>
      <c r="I114" s="318" t="s">
        <v>6257</v>
      </c>
      <c r="J114" s="318">
        <v>120</v>
      </c>
      <c r="K114" s="332"/>
    </row>
    <row r="115" s="1" customFormat="1" ht="15" customHeight="1">
      <c r="B115" s="343"/>
      <c r="C115" s="318" t="s">
        <v>37</v>
      </c>
      <c r="D115" s="318"/>
      <c r="E115" s="318"/>
      <c r="F115" s="341" t="s">
        <v>6255</v>
      </c>
      <c r="G115" s="318"/>
      <c r="H115" s="318" t="s">
        <v>6299</v>
      </c>
      <c r="I115" s="318" t="s">
        <v>6290</v>
      </c>
      <c r="J115" s="318"/>
      <c r="K115" s="332"/>
    </row>
    <row r="116" s="1" customFormat="1" ht="15" customHeight="1">
      <c r="B116" s="343"/>
      <c r="C116" s="318" t="s">
        <v>47</v>
      </c>
      <c r="D116" s="318"/>
      <c r="E116" s="318"/>
      <c r="F116" s="341" t="s">
        <v>6255</v>
      </c>
      <c r="G116" s="318"/>
      <c r="H116" s="318" t="s">
        <v>6300</v>
      </c>
      <c r="I116" s="318" t="s">
        <v>6290</v>
      </c>
      <c r="J116" s="318"/>
      <c r="K116" s="332"/>
    </row>
    <row r="117" s="1" customFormat="1" ht="15" customHeight="1">
      <c r="B117" s="343"/>
      <c r="C117" s="318" t="s">
        <v>56</v>
      </c>
      <c r="D117" s="318"/>
      <c r="E117" s="318"/>
      <c r="F117" s="341" t="s">
        <v>6255</v>
      </c>
      <c r="G117" s="318"/>
      <c r="H117" s="318" t="s">
        <v>6301</v>
      </c>
      <c r="I117" s="318" t="s">
        <v>6302</v>
      </c>
      <c r="J117" s="318"/>
      <c r="K117" s="332"/>
    </row>
    <row r="118" s="1" customFormat="1" ht="15" customHeight="1">
      <c r="B118" s="346"/>
      <c r="C118" s="352"/>
      <c r="D118" s="352"/>
      <c r="E118" s="352"/>
      <c r="F118" s="352"/>
      <c r="G118" s="352"/>
      <c r="H118" s="352"/>
      <c r="I118" s="352"/>
      <c r="J118" s="352"/>
      <c r="K118" s="348"/>
    </row>
    <row r="119" s="1" customFormat="1" ht="18.75" customHeight="1">
      <c r="B119" s="353"/>
      <c r="C119" s="354"/>
      <c r="D119" s="354"/>
      <c r="E119" s="354"/>
      <c r="F119" s="355"/>
      <c r="G119" s="354"/>
      <c r="H119" s="354"/>
      <c r="I119" s="354"/>
      <c r="J119" s="354"/>
      <c r="K119" s="353"/>
    </row>
    <row r="120" s="1" customFormat="1" ht="18.75" customHeight="1">
      <c r="B120" s="326"/>
      <c r="C120" s="326"/>
      <c r="D120" s="326"/>
      <c r="E120" s="326"/>
      <c r="F120" s="326"/>
      <c r="G120" s="326"/>
      <c r="H120" s="326"/>
      <c r="I120" s="326"/>
      <c r="J120" s="326"/>
      <c r="K120" s="326"/>
    </row>
    <row r="121" s="1" customFormat="1" ht="7.5" customHeight="1">
      <c r="B121" s="356"/>
      <c r="C121" s="357"/>
      <c r="D121" s="357"/>
      <c r="E121" s="357"/>
      <c r="F121" s="357"/>
      <c r="G121" s="357"/>
      <c r="H121" s="357"/>
      <c r="I121" s="357"/>
      <c r="J121" s="357"/>
      <c r="K121" s="358"/>
    </row>
    <row r="122" s="1" customFormat="1" ht="45" customHeight="1">
      <c r="B122" s="359"/>
      <c r="C122" s="309" t="s">
        <v>6303</v>
      </c>
      <c r="D122" s="309"/>
      <c r="E122" s="309"/>
      <c r="F122" s="309"/>
      <c r="G122" s="309"/>
      <c r="H122" s="309"/>
      <c r="I122" s="309"/>
      <c r="J122" s="309"/>
      <c r="K122" s="360"/>
    </row>
    <row r="123" s="1" customFormat="1" ht="17.25" customHeight="1">
      <c r="B123" s="361"/>
      <c r="C123" s="333" t="s">
        <v>6249</v>
      </c>
      <c r="D123" s="333"/>
      <c r="E123" s="333"/>
      <c r="F123" s="333" t="s">
        <v>6250</v>
      </c>
      <c r="G123" s="334"/>
      <c r="H123" s="333" t="s">
        <v>53</v>
      </c>
      <c r="I123" s="333" t="s">
        <v>56</v>
      </c>
      <c r="J123" s="333" t="s">
        <v>6251</v>
      </c>
      <c r="K123" s="362"/>
    </row>
    <row r="124" s="1" customFormat="1" ht="17.25" customHeight="1">
      <c r="B124" s="361"/>
      <c r="C124" s="335" t="s">
        <v>6252</v>
      </c>
      <c r="D124" s="335"/>
      <c r="E124" s="335"/>
      <c r="F124" s="336" t="s">
        <v>6253</v>
      </c>
      <c r="G124" s="337"/>
      <c r="H124" s="335"/>
      <c r="I124" s="335"/>
      <c r="J124" s="335" t="s">
        <v>6254</v>
      </c>
      <c r="K124" s="362"/>
    </row>
    <row r="125" s="1" customFormat="1" ht="5.25" customHeight="1">
      <c r="B125" s="363"/>
      <c r="C125" s="338"/>
      <c r="D125" s="338"/>
      <c r="E125" s="338"/>
      <c r="F125" s="338"/>
      <c r="G125" s="364"/>
      <c r="H125" s="338"/>
      <c r="I125" s="338"/>
      <c r="J125" s="338"/>
      <c r="K125" s="365"/>
    </row>
    <row r="126" s="1" customFormat="1" ht="15" customHeight="1">
      <c r="B126" s="363"/>
      <c r="C126" s="318" t="s">
        <v>6258</v>
      </c>
      <c r="D126" s="340"/>
      <c r="E126" s="340"/>
      <c r="F126" s="341" t="s">
        <v>6255</v>
      </c>
      <c r="G126" s="318"/>
      <c r="H126" s="318" t="s">
        <v>6295</v>
      </c>
      <c r="I126" s="318" t="s">
        <v>6257</v>
      </c>
      <c r="J126" s="318">
        <v>120</v>
      </c>
      <c r="K126" s="366"/>
    </row>
    <row r="127" s="1" customFormat="1" ht="15" customHeight="1">
      <c r="B127" s="363"/>
      <c r="C127" s="318" t="s">
        <v>6304</v>
      </c>
      <c r="D127" s="318"/>
      <c r="E127" s="318"/>
      <c r="F127" s="341" t="s">
        <v>6255</v>
      </c>
      <c r="G127" s="318"/>
      <c r="H127" s="318" t="s">
        <v>6305</v>
      </c>
      <c r="I127" s="318" t="s">
        <v>6257</v>
      </c>
      <c r="J127" s="318" t="s">
        <v>6306</v>
      </c>
      <c r="K127" s="366"/>
    </row>
    <row r="128" s="1" customFormat="1" ht="15" customHeight="1">
      <c r="B128" s="363"/>
      <c r="C128" s="318" t="s">
        <v>87</v>
      </c>
      <c r="D128" s="318"/>
      <c r="E128" s="318"/>
      <c r="F128" s="341" t="s">
        <v>6255</v>
      </c>
      <c r="G128" s="318"/>
      <c r="H128" s="318" t="s">
        <v>6307</v>
      </c>
      <c r="I128" s="318" t="s">
        <v>6257</v>
      </c>
      <c r="J128" s="318" t="s">
        <v>6306</v>
      </c>
      <c r="K128" s="366"/>
    </row>
    <row r="129" s="1" customFormat="1" ht="15" customHeight="1">
      <c r="B129" s="363"/>
      <c r="C129" s="318" t="s">
        <v>6266</v>
      </c>
      <c r="D129" s="318"/>
      <c r="E129" s="318"/>
      <c r="F129" s="341" t="s">
        <v>6261</v>
      </c>
      <c r="G129" s="318"/>
      <c r="H129" s="318" t="s">
        <v>6267</v>
      </c>
      <c r="I129" s="318" t="s">
        <v>6257</v>
      </c>
      <c r="J129" s="318">
        <v>15</v>
      </c>
      <c r="K129" s="366"/>
    </row>
    <row r="130" s="1" customFormat="1" ht="15" customHeight="1">
      <c r="B130" s="363"/>
      <c r="C130" s="344" t="s">
        <v>6268</v>
      </c>
      <c r="D130" s="344"/>
      <c r="E130" s="344"/>
      <c r="F130" s="345" t="s">
        <v>6261</v>
      </c>
      <c r="G130" s="344"/>
      <c r="H130" s="344" t="s">
        <v>6269</v>
      </c>
      <c r="I130" s="344" t="s">
        <v>6257</v>
      </c>
      <c r="J130" s="344">
        <v>15</v>
      </c>
      <c r="K130" s="366"/>
    </row>
    <row r="131" s="1" customFormat="1" ht="15" customHeight="1">
      <c r="B131" s="363"/>
      <c r="C131" s="344" t="s">
        <v>6270</v>
      </c>
      <c r="D131" s="344"/>
      <c r="E131" s="344"/>
      <c r="F131" s="345" t="s">
        <v>6261</v>
      </c>
      <c r="G131" s="344"/>
      <c r="H131" s="344" t="s">
        <v>6271</v>
      </c>
      <c r="I131" s="344" t="s">
        <v>6257</v>
      </c>
      <c r="J131" s="344">
        <v>20</v>
      </c>
      <c r="K131" s="366"/>
    </row>
    <row r="132" s="1" customFormat="1" ht="15" customHeight="1">
      <c r="B132" s="363"/>
      <c r="C132" s="344" t="s">
        <v>6272</v>
      </c>
      <c r="D132" s="344"/>
      <c r="E132" s="344"/>
      <c r="F132" s="345" t="s">
        <v>6261</v>
      </c>
      <c r="G132" s="344"/>
      <c r="H132" s="344" t="s">
        <v>6273</v>
      </c>
      <c r="I132" s="344" t="s">
        <v>6257</v>
      </c>
      <c r="J132" s="344">
        <v>20</v>
      </c>
      <c r="K132" s="366"/>
    </row>
    <row r="133" s="1" customFormat="1" ht="15" customHeight="1">
      <c r="B133" s="363"/>
      <c r="C133" s="318" t="s">
        <v>6260</v>
      </c>
      <c r="D133" s="318"/>
      <c r="E133" s="318"/>
      <c r="F133" s="341" t="s">
        <v>6261</v>
      </c>
      <c r="G133" s="318"/>
      <c r="H133" s="318" t="s">
        <v>6295</v>
      </c>
      <c r="I133" s="318" t="s">
        <v>6257</v>
      </c>
      <c r="J133" s="318">
        <v>50</v>
      </c>
      <c r="K133" s="366"/>
    </row>
    <row r="134" s="1" customFormat="1" ht="15" customHeight="1">
      <c r="B134" s="363"/>
      <c r="C134" s="318" t="s">
        <v>6274</v>
      </c>
      <c r="D134" s="318"/>
      <c r="E134" s="318"/>
      <c r="F134" s="341" t="s">
        <v>6261</v>
      </c>
      <c r="G134" s="318"/>
      <c r="H134" s="318" t="s">
        <v>6295</v>
      </c>
      <c r="I134" s="318" t="s">
        <v>6257</v>
      </c>
      <c r="J134" s="318">
        <v>50</v>
      </c>
      <c r="K134" s="366"/>
    </row>
    <row r="135" s="1" customFormat="1" ht="15" customHeight="1">
      <c r="B135" s="363"/>
      <c r="C135" s="318" t="s">
        <v>6280</v>
      </c>
      <c r="D135" s="318"/>
      <c r="E135" s="318"/>
      <c r="F135" s="341" t="s">
        <v>6261</v>
      </c>
      <c r="G135" s="318"/>
      <c r="H135" s="318" t="s">
        <v>6295</v>
      </c>
      <c r="I135" s="318" t="s">
        <v>6257</v>
      </c>
      <c r="J135" s="318">
        <v>50</v>
      </c>
      <c r="K135" s="366"/>
    </row>
    <row r="136" s="1" customFormat="1" ht="15" customHeight="1">
      <c r="B136" s="363"/>
      <c r="C136" s="318" t="s">
        <v>6282</v>
      </c>
      <c r="D136" s="318"/>
      <c r="E136" s="318"/>
      <c r="F136" s="341" t="s">
        <v>6261</v>
      </c>
      <c r="G136" s="318"/>
      <c r="H136" s="318" t="s">
        <v>6295</v>
      </c>
      <c r="I136" s="318" t="s">
        <v>6257</v>
      </c>
      <c r="J136" s="318">
        <v>50</v>
      </c>
      <c r="K136" s="366"/>
    </row>
    <row r="137" s="1" customFormat="1" ht="15" customHeight="1">
      <c r="B137" s="363"/>
      <c r="C137" s="318" t="s">
        <v>6283</v>
      </c>
      <c r="D137" s="318"/>
      <c r="E137" s="318"/>
      <c r="F137" s="341" t="s">
        <v>6261</v>
      </c>
      <c r="G137" s="318"/>
      <c r="H137" s="318" t="s">
        <v>6308</v>
      </c>
      <c r="I137" s="318" t="s">
        <v>6257</v>
      </c>
      <c r="J137" s="318">
        <v>255</v>
      </c>
      <c r="K137" s="366"/>
    </row>
    <row r="138" s="1" customFormat="1" ht="15" customHeight="1">
      <c r="B138" s="363"/>
      <c r="C138" s="318" t="s">
        <v>6285</v>
      </c>
      <c r="D138" s="318"/>
      <c r="E138" s="318"/>
      <c r="F138" s="341" t="s">
        <v>6255</v>
      </c>
      <c r="G138" s="318"/>
      <c r="H138" s="318" t="s">
        <v>6309</v>
      </c>
      <c r="I138" s="318" t="s">
        <v>6287</v>
      </c>
      <c r="J138" s="318"/>
      <c r="K138" s="366"/>
    </row>
    <row r="139" s="1" customFormat="1" ht="15" customHeight="1">
      <c r="B139" s="363"/>
      <c r="C139" s="318" t="s">
        <v>6288</v>
      </c>
      <c r="D139" s="318"/>
      <c r="E139" s="318"/>
      <c r="F139" s="341" t="s">
        <v>6255</v>
      </c>
      <c r="G139" s="318"/>
      <c r="H139" s="318" t="s">
        <v>6310</v>
      </c>
      <c r="I139" s="318" t="s">
        <v>6290</v>
      </c>
      <c r="J139" s="318"/>
      <c r="K139" s="366"/>
    </row>
    <row r="140" s="1" customFormat="1" ht="15" customHeight="1">
      <c r="B140" s="363"/>
      <c r="C140" s="318" t="s">
        <v>6291</v>
      </c>
      <c r="D140" s="318"/>
      <c r="E140" s="318"/>
      <c r="F140" s="341" t="s">
        <v>6255</v>
      </c>
      <c r="G140" s="318"/>
      <c r="H140" s="318" t="s">
        <v>6291</v>
      </c>
      <c r="I140" s="318" t="s">
        <v>6290</v>
      </c>
      <c r="J140" s="318"/>
      <c r="K140" s="366"/>
    </row>
    <row r="141" s="1" customFormat="1" ht="15" customHeight="1">
      <c r="B141" s="363"/>
      <c r="C141" s="318" t="s">
        <v>37</v>
      </c>
      <c r="D141" s="318"/>
      <c r="E141" s="318"/>
      <c r="F141" s="341" t="s">
        <v>6255</v>
      </c>
      <c r="G141" s="318"/>
      <c r="H141" s="318" t="s">
        <v>6311</v>
      </c>
      <c r="I141" s="318" t="s">
        <v>6290</v>
      </c>
      <c r="J141" s="318"/>
      <c r="K141" s="366"/>
    </row>
    <row r="142" s="1" customFormat="1" ht="15" customHeight="1">
      <c r="B142" s="363"/>
      <c r="C142" s="318" t="s">
        <v>6312</v>
      </c>
      <c r="D142" s="318"/>
      <c r="E142" s="318"/>
      <c r="F142" s="341" t="s">
        <v>6255</v>
      </c>
      <c r="G142" s="318"/>
      <c r="H142" s="318" t="s">
        <v>6313</v>
      </c>
      <c r="I142" s="318" t="s">
        <v>6290</v>
      </c>
      <c r="J142" s="318"/>
      <c r="K142" s="366"/>
    </row>
    <row r="143" s="1" customFormat="1" ht="15" customHeight="1">
      <c r="B143" s="367"/>
      <c r="C143" s="368"/>
      <c r="D143" s="368"/>
      <c r="E143" s="368"/>
      <c r="F143" s="368"/>
      <c r="G143" s="368"/>
      <c r="H143" s="368"/>
      <c r="I143" s="368"/>
      <c r="J143" s="368"/>
      <c r="K143" s="369"/>
    </row>
    <row r="144" s="1" customFormat="1" ht="18.75" customHeight="1">
      <c r="B144" s="354"/>
      <c r="C144" s="354"/>
      <c r="D144" s="354"/>
      <c r="E144" s="354"/>
      <c r="F144" s="355"/>
      <c r="G144" s="354"/>
      <c r="H144" s="354"/>
      <c r="I144" s="354"/>
      <c r="J144" s="354"/>
      <c r="K144" s="354"/>
    </row>
    <row r="145" s="1" customFormat="1" ht="18.75" customHeight="1">
      <c r="B145" s="326"/>
      <c r="C145" s="326"/>
      <c r="D145" s="326"/>
      <c r="E145" s="326"/>
      <c r="F145" s="326"/>
      <c r="G145" s="326"/>
      <c r="H145" s="326"/>
      <c r="I145" s="326"/>
      <c r="J145" s="326"/>
      <c r="K145" s="326"/>
    </row>
    <row r="146" s="1" customFormat="1" ht="7.5" customHeight="1">
      <c r="B146" s="327"/>
      <c r="C146" s="328"/>
      <c r="D146" s="328"/>
      <c r="E146" s="328"/>
      <c r="F146" s="328"/>
      <c r="G146" s="328"/>
      <c r="H146" s="328"/>
      <c r="I146" s="328"/>
      <c r="J146" s="328"/>
      <c r="K146" s="329"/>
    </row>
    <row r="147" s="1" customFormat="1" ht="45" customHeight="1">
      <c r="B147" s="330"/>
      <c r="C147" s="331" t="s">
        <v>6314</v>
      </c>
      <c r="D147" s="331"/>
      <c r="E147" s="331"/>
      <c r="F147" s="331"/>
      <c r="G147" s="331"/>
      <c r="H147" s="331"/>
      <c r="I147" s="331"/>
      <c r="J147" s="331"/>
      <c r="K147" s="332"/>
    </row>
    <row r="148" s="1" customFormat="1" ht="17.25" customHeight="1">
      <c r="B148" s="330"/>
      <c r="C148" s="333" t="s">
        <v>6249</v>
      </c>
      <c r="D148" s="333"/>
      <c r="E148" s="333"/>
      <c r="F148" s="333" t="s">
        <v>6250</v>
      </c>
      <c r="G148" s="334"/>
      <c r="H148" s="333" t="s">
        <v>53</v>
      </c>
      <c r="I148" s="333" t="s">
        <v>56</v>
      </c>
      <c r="J148" s="333" t="s">
        <v>6251</v>
      </c>
      <c r="K148" s="332"/>
    </row>
    <row r="149" s="1" customFormat="1" ht="17.25" customHeight="1">
      <c r="B149" s="330"/>
      <c r="C149" s="335" t="s">
        <v>6252</v>
      </c>
      <c r="D149" s="335"/>
      <c r="E149" s="335"/>
      <c r="F149" s="336" t="s">
        <v>6253</v>
      </c>
      <c r="G149" s="337"/>
      <c r="H149" s="335"/>
      <c r="I149" s="335"/>
      <c r="J149" s="335" t="s">
        <v>6254</v>
      </c>
      <c r="K149" s="332"/>
    </row>
    <row r="150" s="1" customFormat="1" ht="5.25" customHeight="1">
      <c r="B150" s="343"/>
      <c r="C150" s="338"/>
      <c r="D150" s="338"/>
      <c r="E150" s="338"/>
      <c r="F150" s="338"/>
      <c r="G150" s="339"/>
      <c r="H150" s="338"/>
      <c r="I150" s="338"/>
      <c r="J150" s="338"/>
      <c r="K150" s="366"/>
    </row>
    <row r="151" s="1" customFormat="1" ht="15" customHeight="1">
      <c r="B151" s="343"/>
      <c r="C151" s="370" t="s">
        <v>6258</v>
      </c>
      <c r="D151" s="318"/>
      <c r="E151" s="318"/>
      <c r="F151" s="371" t="s">
        <v>6255</v>
      </c>
      <c r="G151" s="318"/>
      <c r="H151" s="370" t="s">
        <v>6295</v>
      </c>
      <c r="I151" s="370" t="s">
        <v>6257</v>
      </c>
      <c r="J151" s="370">
        <v>120</v>
      </c>
      <c r="K151" s="366"/>
    </row>
    <row r="152" s="1" customFormat="1" ht="15" customHeight="1">
      <c r="B152" s="343"/>
      <c r="C152" s="370" t="s">
        <v>6304</v>
      </c>
      <c r="D152" s="318"/>
      <c r="E152" s="318"/>
      <c r="F152" s="371" t="s">
        <v>6255</v>
      </c>
      <c r="G152" s="318"/>
      <c r="H152" s="370" t="s">
        <v>6315</v>
      </c>
      <c r="I152" s="370" t="s">
        <v>6257</v>
      </c>
      <c r="J152" s="370" t="s">
        <v>6306</v>
      </c>
      <c r="K152" s="366"/>
    </row>
    <row r="153" s="1" customFormat="1" ht="15" customHeight="1">
      <c r="B153" s="343"/>
      <c r="C153" s="370" t="s">
        <v>87</v>
      </c>
      <c r="D153" s="318"/>
      <c r="E153" s="318"/>
      <c r="F153" s="371" t="s">
        <v>6255</v>
      </c>
      <c r="G153" s="318"/>
      <c r="H153" s="370" t="s">
        <v>6316</v>
      </c>
      <c r="I153" s="370" t="s">
        <v>6257</v>
      </c>
      <c r="J153" s="370" t="s">
        <v>6306</v>
      </c>
      <c r="K153" s="366"/>
    </row>
    <row r="154" s="1" customFormat="1" ht="15" customHeight="1">
      <c r="B154" s="343"/>
      <c r="C154" s="370" t="s">
        <v>6260</v>
      </c>
      <c r="D154" s="318"/>
      <c r="E154" s="318"/>
      <c r="F154" s="371" t="s">
        <v>6261</v>
      </c>
      <c r="G154" s="318"/>
      <c r="H154" s="370" t="s">
        <v>6295</v>
      </c>
      <c r="I154" s="370" t="s">
        <v>6257</v>
      </c>
      <c r="J154" s="370">
        <v>50</v>
      </c>
      <c r="K154" s="366"/>
    </row>
    <row r="155" s="1" customFormat="1" ht="15" customHeight="1">
      <c r="B155" s="343"/>
      <c r="C155" s="370" t="s">
        <v>6263</v>
      </c>
      <c r="D155" s="318"/>
      <c r="E155" s="318"/>
      <c r="F155" s="371" t="s">
        <v>6255</v>
      </c>
      <c r="G155" s="318"/>
      <c r="H155" s="370" t="s">
        <v>6295</v>
      </c>
      <c r="I155" s="370" t="s">
        <v>6265</v>
      </c>
      <c r="J155" s="370"/>
      <c r="K155" s="366"/>
    </row>
    <row r="156" s="1" customFormat="1" ht="15" customHeight="1">
      <c r="B156" s="343"/>
      <c r="C156" s="370" t="s">
        <v>6274</v>
      </c>
      <c r="D156" s="318"/>
      <c r="E156" s="318"/>
      <c r="F156" s="371" t="s">
        <v>6261</v>
      </c>
      <c r="G156" s="318"/>
      <c r="H156" s="370" t="s">
        <v>6295</v>
      </c>
      <c r="I156" s="370" t="s">
        <v>6257</v>
      </c>
      <c r="J156" s="370">
        <v>50</v>
      </c>
      <c r="K156" s="366"/>
    </row>
    <row r="157" s="1" customFormat="1" ht="15" customHeight="1">
      <c r="B157" s="343"/>
      <c r="C157" s="370" t="s">
        <v>6282</v>
      </c>
      <c r="D157" s="318"/>
      <c r="E157" s="318"/>
      <c r="F157" s="371" t="s">
        <v>6261</v>
      </c>
      <c r="G157" s="318"/>
      <c r="H157" s="370" t="s">
        <v>6295</v>
      </c>
      <c r="I157" s="370" t="s">
        <v>6257</v>
      </c>
      <c r="J157" s="370">
        <v>50</v>
      </c>
      <c r="K157" s="366"/>
    </row>
    <row r="158" s="1" customFormat="1" ht="15" customHeight="1">
      <c r="B158" s="343"/>
      <c r="C158" s="370" t="s">
        <v>6280</v>
      </c>
      <c r="D158" s="318"/>
      <c r="E158" s="318"/>
      <c r="F158" s="371" t="s">
        <v>6261</v>
      </c>
      <c r="G158" s="318"/>
      <c r="H158" s="370" t="s">
        <v>6295</v>
      </c>
      <c r="I158" s="370" t="s">
        <v>6257</v>
      </c>
      <c r="J158" s="370">
        <v>50</v>
      </c>
      <c r="K158" s="366"/>
    </row>
    <row r="159" s="1" customFormat="1" ht="15" customHeight="1">
      <c r="B159" s="343"/>
      <c r="C159" s="370" t="s">
        <v>178</v>
      </c>
      <c r="D159" s="318"/>
      <c r="E159" s="318"/>
      <c r="F159" s="371" t="s">
        <v>6255</v>
      </c>
      <c r="G159" s="318"/>
      <c r="H159" s="370" t="s">
        <v>6317</v>
      </c>
      <c r="I159" s="370" t="s">
        <v>6257</v>
      </c>
      <c r="J159" s="370" t="s">
        <v>6318</v>
      </c>
      <c r="K159" s="366"/>
    </row>
    <row r="160" s="1" customFormat="1" ht="15" customHeight="1">
      <c r="B160" s="343"/>
      <c r="C160" s="370" t="s">
        <v>6319</v>
      </c>
      <c r="D160" s="318"/>
      <c r="E160" s="318"/>
      <c r="F160" s="371" t="s">
        <v>6255</v>
      </c>
      <c r="G160" s="318"/>
      <c r="H160" s="370" t="s">
        <v>6320</v>
      </c>
      <c r="I160" s="370" t="s">
        <v>6290</v>
      </c>
      <c r="J160" s="370"/>
      <c r="K160" s="366"/>
    </row>
    <row r="161" s="1" customFormat="1" ht="15" customHeight="1">
      <c r="B161" s="372"/>
      <c r="C161" s="352"/>
      <c r="D161" s="352"/>
      <c r="E161" s="352"/>
      <c r="F161" s="352"/>
      <c r="G161" s="352"/>
      <c r="H161" s="352"/>
      <c r="I161" s="352"/>
      <c r="J161" s="352"/>
      <c r="K161" s="373"/>
    </row>
    <row r="162" s="1" customFormat="1" ht="18.75" customHeight="1">
      <c r="B162" s="354"/>
      <c r="C162" s="364"/>
      <c r="D162" s="364"/>
      <c r="E162" s="364"/>
      <c r="F162" s="374"/>
      <c r="G162" s="364"/>
      <c r="H162" s="364"/>
      <c r="I162" s="364"/>
      <c r="J162" s="364"/>
      <c r="K162" s="354"/>
    </row>
    <row r="163" s="1" customFormat="1" ht="18.75" customHeight="1">
      <c r="B163" s="326"/>
      <c r="C163" s="326"/>
      <c r="D163" s="326"/>
      <c r="E163" s="326"/>
      <c r="F163" s="326"/>
      <c r="G163" s="326"/>
      <c r="H163" s="326"/>
      <c r="I163" s="326"/>
      <c r="J163" s="326"/>
      <c r="K163" s="326"/>
    </row>
    <row r="164" s="1" customFormat="1" ht="7.5" customHeight="1">
      <c r="B164" s="305"/>
      <c r="C164" s="306"/>
      <c r="D164" s="306"/>
      <c r="E164" s="306"/>
      <c r="F164" s="306"/>
      <c r="G164" s="306"/>
      <c r="H164" s="306"/>
      <c r="I164" s="306"/>
      <c r="J164" s="306"/>
      <c r="K164" s="307"/>
    </row>
    <row r="165" s="1" customFormat="1" ht="45" customHeight="1">
      <c r="B165" s="308"/>
      <c r="C165" s="309" t="s">
        <v>6321</v>
      </c>
      <c r="D165" s="309"/>
      <c r="E165" s="309"/>
      <c r="F165" s="309"/>
      <c r="G165" s="309"/>
      <c r="H165" s="309"/>
      <c r="I165" s="309"/>
      <c r="J165" s="309"/>
      <c r="K165" s="310"/>
    </row>
    <row r="166" s="1" customFormat="1" ht="17.25" customHeight="1">
      <c r="B166" s="308"/>
      <c r="C166" s="333" t="s">
        <v>6249</v>
      </c>
      <c r="D166" s="333"/>
      <c r="E166" s="333"/>
      <c r="F166" s="333" t="s">
        <v>6250</v>
      </c>
      <c r="G166" s="375"/>
      <c r="H166" s="376" t="s">
        <v>53</v>
      </c>
      <c r="I166" s="376" t="s">
        <v>56</v>
      </c>
      <c r="J166" s="333" t="s">
        <v>6251</v>
      </c>
      <c r="K166" s="310"/>
    </row>
    <row r="167" s="1" customFormat="1" ht="17.25" customHeight="1">
      <c r="B167" s="311"/>
      <c r="C167" s="335" t="s">
        <v>6252</v>
      </c>
      <c r="D167" s="335"/>
      <c r="E167" s="335"/>
      <c r="F167" s="336" t="s">
        <v>6253</v>
      </c>
      <c r="G167" s="377"/>
      <c r="H167" s="378"/>
      <c r="I167" s="378"/>
      <c r="J167" s="335" t="s">
        <v>6254</v>
      </c>
      <c r="K167" s="313"/>
    </row>
    <row r="168" s="1" customFormat="1" ht="5.25" customHeight="1">
      <c r="B168" s="343"/>
      <c r="C168" s="338"/>
      <c r="D168" s="338"/>
      <c r="E168" s="338"/>
      <c r="F168" s="338"/>
      <c r="G168" s="339"/>
      <c r="H168" s="338"/>
      <c r="I168" s="338"/>
      <c r="J168" s="338"/>
      <c r="K168" s="366"/>
    </row>
    <row r="169" s="1" customFormat="1" ht="15" customHeight="1">
      <c r="B169" s="343"/>
      <c r="C169" s="318" t="s">
        <v>6258</v>
      </c>
      <c r="D169" s="318"/>
      <c r="E169" s="318"/>
      <c r="F169" s="341" t="s">
        <v>6255</v>
      </c>
      <c r="G169" s="318"/>
      <c r="H169" s="318" t="s">
        <v>6295</v>
      </c>
      <c r="I169" s="318" t="s">
        <v>6257</v>
      </c>
      <c r="J169" s="318">
        <v>120</v>
      </c>
      <c r="K169" s="366"/>
    </row>
    <row r="170" s="1" customFormat="1" ht="15" customHeight="1">
      <c r="B170" s="343"/>
      <c r="C170" s="318" t="s">
        <v>6304</v>
      </c>
      <c r="D170" s="318"/>
      <c r="E170" s="318"/>
      <c r="F170" s="341" t="s">
        <v>6255</v>
      </c>
      <c r="G170" s="318"/>
      <c r="H170" s="318" t="s">
        <v>6305</v>
      </c>
      <c r="I170" s="318" t="s">
        <v>6257</v>
      </c>
      <c r="J170" s="318" t="s">
        <v>6306</v>
      </c>
      <c r="K170" s="366"/>
    </row>
    <row r="171" s="1" customFormat="1" ht="15" customHeight="1">
      <c r="B171" s="343"/>
      <c r="C171" s="318" t="s">
        <v>87</v>
      </c>
      <c r="D171" s="318"/>
      <c r="E171" s="318"/>
      <c r="F171" s="341" t="s">
        <v>6255</v>
      </c>
      <c r="G171" s="318"/>
      <c r="H171" s="318" t="s">
        <v>6322</v>
      </c>
      <c r="I171" s="318" t="s">
        <v>6257</v>
      </c>
      <c r="J171" s="318" t="s">
        <v>6306</v>
      </c>
      <c r="K171" s="366"/>
    </row>
    <row r="172" s="1" customFormat="1" ht="15" customHeight="1">
      <c r="B172" s="343"/>
      <c r="C172" s="318" t="s">
        <v>6260</v>
      </c>
      <c r="D172" s="318"/>
      <c r="E172" s="318"/>
      <c r="F172" s="341" t="s">
        <v>6261</v>
      </c>
      <c r="G172" s="318"/>
      <c r="H172" s="318" t="s">
        <v>6322</v>
      </c>
      <c r="I172" s="318" t="s">
        <v>6257</v>
      </c>
      <c r="J172" s="318">
        <v>50</v>
      </c>
      <c r="K172" s="366"/>
    </row>
    <row r="173" s="1" customFormat="1" ht="15" customHeight="1">
      <c r="B173" s="343"/>
      <c r="C173" s="318" t="s">
        <v>6263</v>
      </c>
      <c r="D173" s="318"/>
      <c r="E173" s="318"/>
      <c r="F173" s="341" t="s">
        <v>6255</v>
      </c>
      <c r="G173" s="318"/>
      <c r="H173" s="318" t="s">
        <v>6322</v>
      </c>
      <c r="I173" s="318" t="s">
        <v>6265</v>
      </c>
      <c r="J173" s="318"/>
      <c r="K173" s="366"/>
    </row>
    <row r="174" s="1" customFormat="1" ht="15" customHeight="1">
      <c r="B174" s="343"/>
      <c r="C174" s="318" t="s">
        <v>6274</v>
      </c>
      <c r="D174" s="318"/>
      <c r="E174" s="318"/>
      <c r="F174" s="341" t="s">
        <v>6261</v>
      </c>
      <c r="G174" s="318"/>
      <c r="H174" s="318" t="s">
        <v>6322</v>
      </c>
      <c r="I174" s="318" t="s">
        <v>6257</v>
      </c>
      <c r="J174" s="318">
        <v>50</v>
      </c>
      <c r="K174" s="366"/>
    </row>
    <row r="175" s="1" customFormat="1" ht="15" customHeight="1">
      <c r="B175" s="343"/>
      <c r="C175" s="318" t="s">
        <v>6282</v>
      </c>
      <c r="D175" s="318"/>
      <c r="E175" s="318"/>
      <c r="F175" s="341" t="s">
        <v>6261</v>
      </c>
      <c r="G175" s="318"/>
      <c r="H175" s="318" t="s">
        <v>6322</v>
      </c>
      <c r="I175" s="318" t="s">
        <v>6257</v>
      </c>
      <c r="J175" s="318">
        <v>50</v>
      </c>
      <c r="K175" s="366"/>
    </row>
    <row r="176" s="1" customFormat="1" ht="15" customHeight="1">
      <c r="B176" s="343"/>
      <c r="C176" s="318" t="s">
        <v>6280</v>
      </c>
      <c r="D176" s="318"/>
      <c r="E176" s="318"/>
      <c r="F176" s="341" t="s">
        <v>6261</v>
      </c>
      <c r="G176" s="318"/>
      <c r="H176" s="318" t="s">
        <v>6322</v>
      </c>
      <c r="I176" s="318" t="s">
        <v>6257</v>
      </c>
      <c r="J176" s="318">
        <v>50</v>
      </c>
      <c r="K176" s="366"/>
    </row>
    <row r="177" s="1" customFormat="1" ht="15" customHeight="1">
      <c r="B177" s="343"/>
      <c r="C177" s="318" t="s">
        <v>195</v>
      </c>
      <c r="D177" s="318"/>
      <c r="E177" s="318"/>
      <c r="F177" s="341" t="s">
        <v>6255</v>
      </c>
      <c r="G177" s="318"/>
      <c r="H177" s="318" t="s">
        <v>6323</v>
      </c>
      <c r="I177" s="318" t="s">
        <v>6324</v>
      </c>
      <c r="J177" s="318"/>
      <c r="K177" s="366"/>
    </row>
    <row r="178" s="1" customFormat="1" ht="15" customHeight="1">
      <c r="B178" s="343"/>
      <c r="C178" s="318" t="s">
        <v>56</v>
      </c>
      <c r="D178" s="318"/>
      <c r="E178" s="318"/>
      <c r="F178" s="341" t="s">
        <v>6255</v>
      </c>
      <c r="G178" s="318"/>
      <c r="H178" s="318" t="s">
        <v>6325</v>
      </c>
      <c r="I178" s="318" t="s">
        <v>6326</v>
      </c>
      <c r="J178" s="318">
        <v>1</v>
      </c>
      <c r="K178" s="366"/>
    </row>
    <row r="179" s="1" customFormat="1" ht="15" customHeight="1">
      <c r="B179" s="343"/>
      <c r="C179" s="318" t="s">
        <v>52</v>
      </c>
      <c r="D179" s="318"/>
      <c r="E179" s="318"/>
      <c r="F179" s="341" t="s">
        <v>6255</v>
      </c>
      <c r="G179" s="318"/>
      <c r="H179" s="318" t="s">
        <v>6327</v>
      </c>
      <c r="I179" s="318" t="s">
        <v>6257</v>
      </c>
      <c r="J179" s="318">
        <v>20</v>
      </c>
      <c r="K179" s="366"/>
    </row>
    <row r="180" s="1" customFormat="1" ht="15" customHeight="1">
      <c r="B180" s="343"/>
      <c r="C180" s="318" t="s">
        <v>53</v>
      </c>
      <c r="D180" s="318"/>
      <c r="E180" s="318"/>
      <c r="F180" s="341" t="s">
        <v>6255</v>
      </c>
      <c r="G180" s="318"/>
      <c r="H180" s="318" t="s">
        <v>6328</v>
      </c>
      <c r="I180" s="318" t="s">
        <v>6257</v>
      </c>
      <c r="J180" s="318">
        <v>255</v>
      </c>
      <c r="K180" s="366"/>
    </row>
    <row r="181" s="1" customFormat="1" ht="15" customHeight="1">
      <c r="B181" s="343"/>
      <c r="C181" s="318" t="s">
        <v>196</v>
      </c>
      <c r="D181" s="318"/>
      <c r="E181" s="318"/>
      <c r="F181" s="341" t="s">
        <v>6255</v>
      </c>
      <c r="G181" s="318"/>
      <c r="H181" s="318" t="s">
        <v>6219</v>
      </c>
      <c r="I181" s="318" t="s">
        <v>6257</v>
      </c>
      <c r="J181" s="318">
        <v>10</v>
      </c>
      <c r="K181" s="366"/>
    </row>
    <row r="182" s="1" customFormat="1" ht="15" customHeight="1">
      <c r="B182" s="343"/>
      <c r="C182" s="318" t="s">
        <v>197</v>
      </c>
      <c r="D182" s="318"/>
      <c r="E182" s="318"/>
      <c r="F182" s="341" t="s">
        <v>6255</v>
      </c>
      <c r="G182" s="318"/>
      <c r="H182" s="318" t="s">
        <v>6329</v>
      </c>
      <c r="I182" s="318" t="s">
        <v>6290</v>
      </c>
      <c r="J182" s="318"/>
      <c r="K182" s="366"/>
    </row>
    <row r="183" s="1" customFormat="1" ht="15" customHeight="1">
      <c r="B183" s="343"/>
      <c r="C183" s="318" t="s">
        <v>6330</v>
      </c>
      <c r="D183" s="318"/>
      <c r="E183" s="318"/>
      <c r="F183" s="341" t="s">
        <v>6255</v>
      </c>
      <c r="G183" s="318"/>
      <c r="H183" s="318" t="s">
        <v>6331</v>
      </c>
      <c r="I183" s="318" t="s">
        <v>6290</v>
      </c>
      <c r="J183" s="318"/>
      <c r="K183" s="366"/>
    </row>
    <row r="184" s="1" customFormat="1" ht="15" customHeight="1">
      <c r="B184" s="343"/>
      <c r="C184" s="318" t="s">
        <v>6319</v>
      </c>
      <c r="D184" s="318"/>
      <c r="E184" s="318"/>
      <c r="F184" s="341" t="s">
        <v>6255</v>
      </c>
      <c r="G184" s="318"/>
      <c r="H184" s="318" t="s">
        <v>6332</v>
      </c>
      <c r="I184" s="318" t="s">
        <v>6290</v>
      </c>
      <c r="J184" s="318"/>
      <c r="K184" s="366"/>
    </row>
    <row r="185" s="1" customFormat="1" ht="15" customHeight="1">
      <c r="B185" s="343"/>
      <c r="C185" s="318" t="s">
        <v>199</v>
      </c>
      <c r="D185" s="318"/>
      <c r="E185" s="318"/>
      <c r="F185" s="341" t="s">
        <v>6261</v>
      </c>
      <c r="G185" s="318"/>
      <c r="H185" s="318" t="s">
        <v>6333</v>
      </c>
      <c r="I185" s="318" t="s">
        <v>6257</v>
      </c>
      <c r="J185" s="318">
        <v>50</v>
      </c>
      <c r="K185" s="366"/>
    </row>
    <row r="186" s="1" customFormat="1" ht="15" customHeight="1">
      <c r="B186" s="343"/>
      <c r="C186" s="318" t="s">
        <v>6334</v>
      </c>
      <c r="D186" s="318"/>
      <c r="E186" s="318"/>
      <c r="F186" s="341" t="s">
        <v>6261</v>
      </c>
      <c r="G186" s="318"/>
      <c r="H186" s="318" t="s">
        <v>6335</v>
      </c>
      <c r="I186" s="318" t="s">
        <v>6336</v>
      </c>
      <c r="J186" s="318"/>
      <c r="K186" s="366"/>
    </row>
    <row r="187" s="1" customFormat="1" ht="15" customHeight="1">
      <c r="B187" s="343"/>
      <c r="C187" s="318" t="s">
        <v>6337</v>
      </c>
      <c r="D187" s="318"/>
      <c r="E187" s="318"/>
      <c r="F187" s="341" t="s">
        <v>6261</v>
      </c>
      <c r="G187" s="318"/>
      <c r="H187" s="318" t="s">
        <v>6338</v>
      </c>
      <c r="I187" s="318" t="s">
        <v>6336</v>
      </c>
      <c r="J187" s="318"/>
      <c r="K187" s="366"/>
    </row>
    <row r="188" s="1" customFormat="1" ht="15" customHeight="1">
      <c r="B188" s="343"/>
      <c r="C188" s="318" t="s">
        <v>6339</v>
      </c>
      <c r="D188" s="318"/>
      <c r="E188" s="318"/>
      <c r="F188" s="341" t="s">
        <v>6261</v>
      </c>
      <c r="G188" s="318"/>
      <c r="H188" s="318" t="s">
        <v>6340</v>
      </c>
      <c r="I188" s="318" t="s">
        <v>6336</v>
      </c>
      <c r="J188" s="318"/>
      <c r="K188" s="366"/>
    </row>
    <row r="189" s="1" customFormat="1" ht="15" customHeight="1">
      <c r="B189" s="343"/>
      <c r="C189" s="379" t="s">
        <v>6341</v>
      </c>
      <c r="D189" s="318"/>
      <c r="E189" s="318"/>
      <c r="F189" s="341" t="s">
        <v>6261</v>
      </c>
      <c r="G189" s="318"/>
      <c r="H189" s="318" t="s">
        <v>6342</v>
      </c>
      <c r="I189" s="318" t="s">
        <v>6343</v>
      </c>
      <c r="J189" s="380" t="s">
        <v>6344</v>
      </c>
      <c r="K189" s="366"/>
    </row>
    <row r="190" s="18" customFormat="1" ht="15" customHeight="1">
      <c r="B190" s="381"/>
      <c r="C190" s="382" t="s">
        <v>6345</v>
      </c>
      <c r="D190" s="383"/>
      <c r="E190" s="383"/>
      <c r="F190" s="384" t="s">
        <v>6261</v>
      </c>
      <c r="G190" s="383"/>
      <c r="H190" s="383" t="s">
        <v>6346</v>
      </c>
      <c r="I190" s="383" t="s">
        <v>6343</v>
      </c>
      <c r="J190" s="385" t="s">
        <v>6344</v>
      </c>
      <c r="K190" s="386"/>
    </row>
    <row r="191" s="1" customFormat="1" ht="15" customHeight="1">
      <c r="B191" s="343"/>
      <c r="C191" s="379" t="s">
        <v>41</v>
      </c>
      <c r="D191" s="318"/>
      <c r="E191" s="318"/>
      <c r="F191" s="341" t="s">
        <v>6255</v>
      </c>
      <c r="G191" s="318"/>
      <c r="H191" s="315" t="s">
        <v>6347</v>
      </c>
      <c r="I191" s="318" t="s">
        <v>6348</v>
      </c>
      <c r="J191" s="318"/>
      <c r="K191" s="366"/>
    </row>
    <row r="192" s="1" customFormat="1" ht="15" customHeight="1">
      <c r="B192" s="343"/>
      <c r="C192" s="379" t="s">
        <v>6349</v>
      </c>
      <c r="D192" s="318"/>
      <c r="E192" s="318"/>
      <c r="F192" s="341" t="s">
        <v>6255</v>
      </c>
      <c r="G192" s="318"/>
      <c r="H192" s="318" t="s">
        <v>6350</v>
      </c>
      <c r="I192" s="318" t="s">
        <v>6290</v>
      </c>
      <c r="J192" s="318"/>
      <c r="K192" s="366"/>
    </row>
    <row r="193" s="1" customFormat="1" ht="15" customHeight="1">
      <c r="B193" s="343"/>
      <c r="C193" s="379" t="s">
        <v>6351</v>
      </c>
      <c r="D193" s="318"/>
      <c r="E193" s="318"/>
      <c r="F193" s="341" t="s">
        <v>6255</v>
      </c>
      <c r="G193" s="318"/>
      <c r="H193" s="318" t="s">
        <v>6352</v>
      </c>
      <c r="I193" s="318" t="s">
        <v>6290</v>
      </c>
      <c r="J193" s="318"/>
      <c r="K193" s="366"/>
    </row>
    <row r="194" s="1" customFormat="1" ht="15" customHeight="1">
      <c r="B194" s="343"/>
      <c r="C194" s="379" t="s">
        <v>6353</v>
      </c>
      <c r="D194" s="318"/>
      <c r="E194" s="318"/>
      <c r="F194" s="341" t="s">
        <v>6261</v>
      </c>
      <c r="G194" s="318"/>
      <c r="H194" s="318" t="s">
        <v>6354</v>
      </c>
      <c r="I194" s="318" t="s">
        <v>6290</v>
      </c>
      <c r="J194" s="318"/>
      <c r="K194" s="366"/>
    </row>
    <row r="195" s="1" customFormat="1" ht="15" customHeight="1">
      <c r="B195" s="372"/>
      <c r="C195" s="387"/>
      <c r="D195" s="352"/>
      <c r="E195" s="352"/>
      <c r="F195" s="352"/>
      <c r="G195" s="352"/>
      <c r="H195" s="352"/>
      <c r="I195" s="352"/>
      <c r="J195" s="352"/>
      <c r="K195" s="373"/>
    </row>
    <row r="196" s="1" customFormat="1" ht="18.75" customHeight="1">
      <c r="B196" s="354"/>
      <c r="C196" s="364"/>
      <c r="D196" s="364"/>
      <c r="E196" s="364"/>
      <c r="F196" s="374"/>
      <c r="G196" s="364"/>
      <c r="H196" s="364"/>
      <c r="I196" s="364"/>
      <c r="J196" s="364"/>
      <c r="K196" s="354"/>
    </row>
    <row r="197" s="1" customFormat="1" ht="18.75" customHeight="1">
      <c r="B197" s="354"/>
      <c r="C197" s="364"/>
      <c r="D197" s="364"/>
      <c r="E197" s="364"/>
      <c r="F197" s="374"/>
      <c r="G197" s="364"/>
      <c r="H197" s="364"/>
      <c r="I197" s="364"/>
      <c r="J197" s="364"/>
      <c r="K197" s="354"/>
    </row>
    <row r="198" s="1" customFormat="1" ht="18.75" customHeight="1">
      <c r="B198" s="326"/>
      <c r="C198" s="326"/>
      <c r="D198" s="326"/>
      <c r="E198" s="326"/>
      <c r="F198" s="326"/>
      <c r="G198" s="326"/>
      <c r="H198" s="326"/>
      <c r="I198" s="326"/>
      <c r="J198" s="326"/>
      <c r="K198" s="326"/>
    </row>
    <row r="199" s="1" customFormat="1" ht="13.5">
      <c r="B199" s="305"/>
      <c r="C199" s="306"/>
      <c r="D199" s="306"/>
      <c r="E199" s="306"/>
      <c r="F199" s="306"/>
      <c r="G199" s="306"/>
      <c r="H199" s="306"/>
      <c r="I199" s="306"/>
      <c r="J199" s="306"/>
      <c r="K199" s="307"/>
    </row>
    <row r="200" s="1" customFormat="1" ht="21">
      <c r="B200" s="308"/>
      <c r="C200" s="309" t="s">
        <v>6355</v>
      </c>
      <c r="D200" s="309"/>
      <c r="E200" s="309"/>
      <c r="F200" s="309"/>
      <c r="G200" s="309"/>
      <c r="H200" s="309"/>
      <c r="I200" s="309"/>
      <c r="J200" s="309"/>
      <c r="K200" s="310"/>
    </row>
    <row r="201" s="1" customFormat="1" ht="25.5" customHeight="1">
      <c r="B201" s="308"/>
      <c r="C201" s="388" t="s">
        <v>6356</v>
      </c>
      <c r="D201" s="388"/>
      <c r="E201" s="388"/>
      <c r="F201" s="388" t="s">
        <v>6357</v>
      </c>
      <c r="G201" s="389"/>
      <c r="H201" s="388" t="s">
        <v>6358</v>
      </c>
      <c r="I201" s="388"/>
      <c r="J201" s="388"/>
      <c r="K201" s="310"/>
    </row>
    <row r="202" s="1" customFormat="1" ht="5.25" customHeight="1">
      <c r="B202" s="343"/>
      <c r="C202" s="338"/>
      <c r="D202" s="338"/>
      <c r="E202" s="338"/>
      <c r="F202" s="338"/>
      <c r="G202" s="364"/>
      <c r="H202" s="338"/>
      <c r="I202" s="338"/>
      <c r="J202" s="338"/>
      <c r="K202" s="366"/>
    </row>
    <row r="203" s="1" customFormat="1" ht="15" customHeight="1">
      <c r="B203" s="343"/>
      <c r="C203" s="318" t="s">
        <v>6348</v>
      </c>
      <c r="D203" s="318"/>
      <c r="E203" s="318"/>
      <c r="F203" s="341" t="s">
        <v>42</v>
      </c>
      <c r="G203" s="318"/>
      <c r="H203" s="318" t="s">
        <v>6359</v>
      </c>
      <c r="I203" s="318"/>
      <c r="J203" s="318"/>
      <c r="K203" s="366"/>
    </row>
    <row r="204" s="1" customFormat="1" ht="15" customHeight="1">
      <c r="B204" s="343"/>
      <c r="C204" s="318"/>
      <c r="D204" s="318"/>
      <c r="E204" s="318"/>
      <c r="F204" s="341" t="s">
        <v>43</v>
      </c>
      <c r="G204" s="318"/>
      <c r="H204" s="318" t="s">
        <v>6360</v>
      </c>
      <c r="I204" s="318"/>
      <c r="J204" s="318"/>
      <c r="K204" s="366"/>
    </row>
    <row r="205" s="1" customFormat="1" ht="15" customHeight="1">
      <c r="B205" s="343"/>
      <c r="C205" s="318"/>
      <c r="D205" s="318"/>
      <c r="E205" s="318"/>
      <c r="F205" s="341" t="s">
        <v>46</v>
      </c>
      <c r="G205" s="318"/>
      <c r="H205" s="318" t="s">
        <v>6361</v>
      </c>
      <c r="I205" s="318"/>
      <c r="J205" s="318"/>
      <c r="K205" s="366"/>
    </row>
    <row r="206" s="1" customFormat="1" ht="15" customHeight="1">
      <c r="B206" s="343"/>
      <c r="C206" s="318"/>
      <c r="D206" s="318"/>
      <c r="E206" s="318"/>
      <c r="F206" s="341" t="s">
        <v>44</v>
      </c>
      <c r="G206" s="318"/>
      <c r="H206" s="318" t="s">
        <v>6362</v>
      </c>
      <c r="I206" s="318"/>
      <c r="J206" s="318"/>
      <c r="K206" s="366"/>
    </row>
    <row r="207" s="1" customFormat="1" ht="15" customHeight="1">
      <c r="B207" s="343"/>
      <c r="C207" s="318"/>
      <c r="D207" s="318"/>
      <c r="E207" s="318"/>
      <c r="F207" s="341" t="s">
        <v>45</v>
      </c>
      <c r="G207" s="318"/>
      <c r="H207" s="318" t="s">
        <v>6363</v>
      </c>
      <c r="I207" s="318"/>
      <c r="J207" s="318"/>
      <c r="K207" s="366"/>
    </row>
    <row r="208" s="1" customFormat="1" ht="15" customHeight="1">
      <c r="B208" s="343"/>
      <c r="C208" s="318"/>
      <c r="D208" s="318"/>
      <c r="E208" s="318"/>
      <c r="F208" s="341"/>
      <c r="G208" s="318"/>
      <c r="H208" s="318"/>
      <c r="I208" s="318"/>
      <c r="J208" s="318"/>
      <c r="K208" s="366"/>
    </row>
    <row r="209" s="1" customFormat="1" ht="15" customHeight="1">
      <c r="B209" s="343"/>
      <c r="C209" s="318" t="s">
        <v>6302</v>
      </c>
      <c r="D209" s="318"/>
      <c r="E209" s="318"/>
      <c r="F209" s="341" t="s">
        <v>139</v>
      </c>
      <c r="G209" s="318"/>
      <c r="H209" s="318" t="s">
        <v>6364</v>
      </c>
      <c r="I209" s="318"/>
      <c r="J209" s="318"/>
      <c r="K209" s="366"/>
    </row>
    <row r="210" s="1" customFormat="1" ht="15" customHeight="1">
      <c r="B210" s="343"/>
      <c r="C210" s="318"/>
      <c r="D210" s="318"/>
      <c r="E210" s="318"/>
      <c r="F210" s="341" t="s">
        <v>6199</v>
      </c>
      <c r="G210" s="318"/>
      <c r="H210" s="318" t="s">
        <v>6200</v>
      </c>
      <c r="I210" s="318"/>
      <c r="J210" s="318"/>
      <c r="K210" s="366"/>
    </row>
    <row r="211" s="1" customFormat="1" ht="15" customHeight="1">
      <c r="B211" s="343"/>
      <c r="C211" s="318"/>
      <c r="D211" s="318"/>
      <c r="E211" s="318"/>
      <c r="F211" s="341" t="s">
        <v>78</v>
      </c>
      <c r="G211" s="318"/>
      <c r="H211" s="318" t="s">
        <v>6365</v>
      </c>
      <c r="I211" s="318"/>
      <c r="J211" s="318"/>
      <c r="K211" s="366"/>
    </row>
    <row r="212" s="1" customFormat="1" ht="15" customHeight="1">
      <c r="B212" s="390"/>
      <c r="C212" s="318"/>
      <c r="D212" s="318"/>
      <c r="E212" s="318"/>
      <c r="F212" s="341" t="s">
        <v>171</v>
      </c>
      <c r="G212" s="379"/>
      <c r="H212" s="370" t="s">
        <v>6201</v>
      </c>
      <c r="I212" s="370"/>
      <c r="J212" s="370"/>
      <c r="K212" s="391"/>
    </row>
    <row r="213" s="1" customFormat="1" ht="15" customHeight="1">
      <c r="B213" s="390"/>
      <c r="C213" s="318"/>
      <c r="D213" s="318"/>
      <c r="E213" s="318"/>
      <c r="F213" s="341" t="s">
        <v>6202</v>
      </c>
      <c r="G213" s="379"/>
      <c r="H213" s="370" t="s">
        <v>6366</v>
      </c>
      <c r="I213" s="370"/>
      <c r="J213" s="370"/>
      <c r="K213" s="391"/>
    </row>
    <row r="214" s="1" customFormat="1" ht="15" customHeight="1">
      <c r="B214" s="390"/>
      <c r="C214" s="318"/>
      <c r="D214" s="318"/>
      <c r="E214" s="318"/>
      <c r="F214" s="341"/>
      <c r="G214" s="379"/>
      <c r="H214" s="370"/>
      <c r="I214" s="370"/>
      <c r="J214" s="370"/>
      <c r="K214" s="391"/>
    </row>
    <row r="215" s="1" customFormat="1" ht="15" customHeight="1">
      <c r="B215" s="390"/>
      <c r="C215" s="318" t="s">
        <v>6326</v>
      </c>
      <c r="D215" s="318"/>
      <c r="E215" s="318"/>
      <c r="F215" s="341">
        <v>1</v>
      </c>
      <c r="G215" s="379"/>
      <c r="H215" s="370" t="s">
        <v>6367</v>
      </c>
      <c r="I215" s="370"/>
      <c r="J215" s="370"/>
      <c r="K215" s="391"/>
    </row>
    <row r="216" s="1" customFormat="1" ht="15" customHeight="1">
      <c r="B216" s="390"/>
      <c r="C216" s="318"/>
      <c r="D216" s="318"/>
      <c r="E216" s="318"/>
      <c r="F216" s="341">
        <v>2</v>
      </c>
      <c r="G216" s="379"/>
      <c r="H216" s="370" t="s">
        <v>6368</v>
      </c>
      <c r="I216" s="370"/>
      <c r="J216" s="370"/>
      <c r="K216" s="391"/>
    </row>
    <row r="217" s="1" customFormat="1" ht="15" customHeight="1">
      <c r="B217" s="390"/>
      <c r="C217" s="318"/>
      <c r="D217" s="318"/>
      <c r="E217" s="318"/>
      <c r="F217" s="341">
        <v>3</v>
      </c>
      <c r="G217" s="379"/>
      <c r="H217" s="370" t="s">
        <v>6369</v>
      </c>
      <c r="I217" s="370"/>
      <c r="J217" s="370"/>
      <c r="K217" s="391"/>
    </row>
    <row r="218" s="1" customFormat="1" ht="15" customHeight="1">
      <c r="B218" s="390"/>
      <c r="C218" s="318"/>
      <c r="D218" s="318"/>
      <c r="E218" s="318"/>
      <c r="F218" s="341">
        <v>4</v>
      </c>
      <c r="G218" s="379"/>
      <c r="H218" s="370" t="s">
        <v>6370</v>
      </c>
      <c r="I218" s="370"/>
      <c r="J218" s="370"/>
      <c r="K218" s="391"/>
    </row>
    <row r="219" s="1" customFormat="1" ht="12.75" customHeight="1">
      <c r="B219" s="392"/>
      <c r="C219" s="393"/>
      <c r="D219" s="393"/>
      <c r="E219" s="393"/>
      <c r="F219" s="393"/>
      <c r="G219" s="393"/>
      <c r="H219" s="393"/>
      <c r="I219" s="393"/>
      <c r="J219" s="393"/>
      <c r="K219" s="394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88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1178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1179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1180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ROUND(J97,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ROUND((SUM(BE97:BE467)),  2)</f>
        <v>0</v>
      </c>
      <c r="G35" s="41"/>
      <c r="H35" s="41"/>
      <c r="I35" s="161">
        <v>0.20999999999999999</v>
      </c>
      <c r="J35" s="160">
        <f>ROUND(((SUM(BE97:BE467))*I35),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ROUND((SUM(BF97:BF467)),  2)</f>
        <v>0</v>
      </c>
      <c r="G36" s="41"/>
      <c r="H36" s="41"/>
      <c r="I36" s="161">
        <v>0.12</v>
      </c>
      <c r="J36" s="160">
        <f>ROUND(((SUM(BF97:BF467))*I36),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ROUND((SUM(BG97:BG467)),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ROUND((SUM(BH97:BH467)),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ROUND((SUM(BI97:BI467)),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1178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1179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IO.02.01 - Řad A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J97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J98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J99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J245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J249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J265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J303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187</v>
      </c>
      <c r="E70" s="186"/>
      <c r="F70" s="186"/>
      <c r="G70" s="186"/>
      <c r="H70" s="186"/>
      <c r="I70" s="186"/>
      <c r="J70" s="187">
        <f>J405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188</v>
      </c>
      <c r="E71" s="186"/>
      <c r="F71" s="186"/>
      <c r="G71" s="186"/>
      <c r="H71" s="186"/>
      <c r="I71" s="186"/>
      <c r="J71" s="187">
        <f>J422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189</v>
      </c>
      <c r="E72" s="186"/>
      <c r="F72" s="186"/>
      <c r="G72" s="186"/>
      <c r="H72" s="186"/>
      <c r="I72" s="186"/>
      <c r="J72" s="187">
        <f>J450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8"/>
      <c r="C73" s="179"/>
      <c r="D73" s="180" t="s">
        <v>190</v>
      </c>
      <c r="E73" s="181"/>
      <c r="F73" s="181"/>
      <c r="G73" s="181"/>
      <c r="H73" s="181"/>
      <c r="I73" s="181"/>
      <c r="J73" s="182">
        <f>J455</f>
        <v>0</v>
      </c>
      <c r="K73" s="179"/>
      <c r="L73" s="183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4"/>
      <c r="C74" s="128"/>
      <c r="D74" s="185" t="s">
        <v>192</v>
      </c>
      <c r="E74" s="186"/>
      <c r="F74" s="186"/>
      <c r="G74" s="186"/>
      <c r="H74" s="186"/>
      <c r="I74" s="186"/>
      <c r="J74" s="187">
        <f>J456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4"/>
      <c r="C75" s="128"/>
      <c r="D75" s="185" t="s">
        <v>193</v>
      </c>
      <c r="E75" s="186"/>
      <c r="F75" s="186"/>
      <c r="G75" s="186"/>
      <c r="H75" s="186"/>
      <c r="I75" s="186"/>
      <c r="J75" s="187">
        <f>J465</f>
        <v>0</v>
      </c>
      <c r="K75" s="128"/>
      <c r="L75" s="18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2" customFormat="1" ht="21.84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81" s="2" customFormat="1" ht="6.96" customHeight="1">
      <c r="A81" s="41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4.96" customHeight="1">
      <c r="A82" s="41"/>
      <c r="B82" s="42"/>
      <c r="C82" s="26" t="s">
        <v>194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16</v>
      </c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173" t="str">
        <f>E7</f>
        <v>VODOVOD BORKA</v>
      </c>
      <c r="F85" s="35"/>
      <c r="G85" s="35"/>
      <c r="H85" s="35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" customFormat="1" ht="12" customHeight="1">
      <c r="B86" s="24"/>
      <c r="C86" s="35" t="s">
        <v>175</v>
      </c>
      <c r="D86" s="25"/>
      <c r="E86" s="25"/>
      <c r="F86" s="25"/>
      <c r="G86" s="25"/>
      <c r="H86" s="25"/>
      <c r="I86" s="25"/>
      <c r="J86" s="25"/>
      <c r="K86" s="25"/>
      <c r="L86" s="23"/>
    </row>
    <row r="87" s="2" customFormat="1" ht="16.5" customHeight="1">
      <c r="A87" s="41"/>
      <c r="B87" s="42"/>
      <c r="C87" s="43"/>
      <c r="D87" s="43"/>
      <c r="E87" s="173" t="s">
        <v>1178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1179</v>
      </c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6.5" customHeight="1">
      <c r="A89" s="41"/>
      <c r="B89" s="42"/>
      <c r="C89" s="43"/>
      <c r="D89" s="43"/>
      <c r="E89" s="72" t="str">
        <f>E11</f>
        <v>IO.02.01 - Řad A</v>
      </c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5" t="s">
        <v>21</v>
      </c>
      <c r="D91" s="43"/>
      <c r="E91" s="43"/>
      <c r="F91" s="30" t="str">
        <f>F14</f>
        <v>Obec Přestavlky u Čerčan</v>
      </c>
      <c r="G91" s="43"/>
      <c r="H91" s="43"/>
      <c r="I91" s="35" t="s">
        <v>23</v>
      </c>
      <c r="J91" s="75" t="str">
        <f>IF(J14="","",J14)</f>
        <v>4. 9. 2023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25.65" customHeight="1">
      <c r="A93" s="41"/>
      <c r="B93" s="42"/>
      <c r="C93" s="35" t="s">
        <v>25</v>
      </c>
      <c r="D93" s="43"/>
      <c r="E93" s="43"/>
      <c r="F93" s="30" t="str">
        <f>E17</f>
        <v>Obec Přestavlky u Čerčan</v>
      </c>
      <c r="G93" s="43"/>
      <c r="H93" s="43"/>
      <c r="I93" s="35" t="s">
        <v>30</v>
      </c>
      <c r="J93" s="39" t="str">
        <f>E23</f>
        <v>Vodohospodářský rozvoj a výstavba, a.s.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5" t="s">
        <v>28</v>
      </c>
      <c r="D94" s="43"/>
      <c r="E94" s="43"/>
      <c r="F94" s="30" t="str">
        <f>IF(E20="","",E20)</f>
        <v>Vyplň údaj</v>
      </c>
      <c r="G94" s="43"/>
      <c r="H94" s="43"/>
      <c r="I94" s="35" t="s">
        <v>33</v>
      </c>
      <c r="J94" s="39" t="str">
        <f>E26</f>
        <v>M. Morská</v>
      </c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11" customFormat="1" ht="29.28" customHeight="1">
      <c r="A96" s="189"/>
      <c r="B96" s="190"/>
      <c r="C96" s="191" t="s">
        <v>195</v>
      </c>
      <c r="D96" s="192" t="s">
        <v>56</v>
      </c>
      <c r="E96" s="192" t="s">
        <v>52</v>
      </c>
      <c r="F96" s="192" t="s">
        <v>53</v>
      </c>
      <c r="G96" s="192" t="s">
        <v>196</v>
      </c>
      <c r="H96" s="192" t="s">
        <v>197</v>
      </c>
      <c r="I96" s="192" t="s">
        <v>198</v>
      </c>
      <c r="J96" s="192" t="s">
        <v>179</v>
      </c>
      <c r="K96" s="193" t="s">
        <v>199</v>
      </c>
      <c r="L96" s="194"/>
      <c r="M96" s="95" t="s">
        <v>19</v>
      </c>
      <c r="N96" s="96" t="s">
        <v>41</v>
      </c>
      <c r="O96" s="96" t="s">
        <v>200</v>
      </c>
      <c r="P96" s="96" t="s">
        <v>201</v>
      </c>
      <c r="Q96" s="96" t="s">
        <v>202</v>
      </c>
      <c r="R96" s="96" t="s">
        <v>203</v>
      </c>
      <c r="S96" s="96" t="s">
        <v>204</v>
      </c>
      <c r="T96" s="97" t="s">
        <v>205</v>
      </c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</row>
    <row r="97" s="2" customFormat="1" ht="22.8" customHeight="1">
      <c r="A97" s="41"/>
      <c r="B97" s="42"/>
      <c r="C97" s="102" t="s">
        <v>206</v>
      </c>
      <c r="D97" s="43"/>
      <c r="E97" s="43"/>
      <c r="F97" s="43"/>
      <c r="G97" s="43"/>
      <c r="H97" s="43"/>
      <c r="I97" s="43"/>
      <c r="J97" s="195">
        <f>BK97</f>
        <v>0</v>
      </c>
      <c r="K97" s="43"/>
      <c r="L97" s="47"/>
      <c r="M97" s="98"/>
      <c r="N97" s="196"/>
      <c r="O97" s="99"/>
      <c r="P97" s="197">
        <f>P98+P455</f>
        <v>0</v>
      </c>
      <c r="Q97" s="99"/>
      <c r="R97" s="197">
        <f>R98+R455</f>
        <v>17.775821799999999</v>
      </c>
      <c r="S97" s="99"/>
      <c r="T97" s="198">
        <f>T98+T455</f>
        <v>310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70</v>
      </c>
      <c r="AU97" s="20" t="s">
        <v>180</v>
      </c>
      <c r="BK97" s="199">
        <f>BK98+BK455</f>
        <v>0</v>
      </c>
    </row>
    <row r="98" s="12" customFormat="1" ht="25.92" customHeight="1">
      <c r="A98" s="12"/>
      <c r="B98" s="200"/>
      <c r="C98" s="201"/>
      <c r="D98" s="202" t="s">
        <v>70</v>
      </c>
      <c r="E98" s="203" t="s">
        <v>207</v>
      </c>
      <c r="F98" s="203" t="s">
        <v>208</v>
      </c>
      <c r="G98" s="201"/>
      <c r="H98" s="201"/>
      <c r="I98" s="204"/>
      <c r="J98" s="205">
        <f>BK98</f>
        <v>0</v>
      </c>
      <c r="K98" s="201"/>
      <c r="L98" s="206"/>
      <c r="M98" s="207"/>
      <c r="N98" s="208"/>
      <c r="O98" s="208"/>
      <c r="P98" s="209">
        <f>P99+P245+P249+P265+P303+P405+P422+P450</f>
        <v>0</v>
      </c>
      <c r="Q98" s="208"/>
      <c r="R98" s="209">
        <f>R99+R245+R249+R265+R303+R405+R422+R450</f>
        <v>17.775821799999999</v>
      </c>
      <c r="S98" s="208"/>
      <c r="T98" s="210">
        <f>T99+T245+T249+T265+T303+T405+T422+T450</f>
        <v>310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70</v>
      </c>
      <c r="AU98" s="212" t="s">
        <v>71</v>
      </c>
      <c r="AY98" s="211" t="s">
        <v>209</v>
      </c>
      <c r="BK98" s="213">
        <f>BK99+BK245+BK249+BK265+BK303+BK405+BK422+BK450</f>
        <v>0</v>
      </c>
    </row>
    <row r="99" s="12" customFormat="1" ht="22.8" customHeight="1">
      <c r="A99" s="12"/>
      <c r="B99" s="200"/>
      <c r="C99" s="201"/>
      <c r="D99" s="202" t="s">
        <v>70</v>
      </c>
      <c r="E99" s="214" t="s">
        <v>79</v>
      </c>
      <c r="F99" s="214" t="s">
        <v>210</v>
      </c>
      <c r="G99" s="201"/>
      <c r="H99" s="201"/>
      <c r="I99" s="204"/>
      <c r="J99" s="215">
        <f>BK99</f>
        <v>0</v>
      </c>
      <c r="K99" s="201"/>
      <c r="L99" s="206"/>
      <c r="M99" s="207"/>
      <c r="N99" s="208"/>
      <c r="O99" s="208"/>
      <c r="P99" s="209">
        <f>SUM(P100:P244)</f>
        <v>0</v>
      </c>
      <c r="Q99" s="208"/>
      <c r="R99" s="209">
        <f>SUM(R100:R244)</f>
        <v>1.8265979999999999</v>
      </c>
      <c r="S99" s="208"/>
      <c r="T99" s="210">
        <f>SUM(T100:T244)</f>
        <v>310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79</v>
      </c>
      <c r="AT99" s="212" t="s">
        <v>70</v>
      </c>
      <c r="AU99" s="212" t="s">
        <v>79</v>
      </c>
      <c r="AY99" s="211" t="s">
        <v>209</v>
      </c>
      <c r="BK99" s="213">
        <f>SUM(BK100:BK244)</f>
        <v>0</v>
      </c>
    </row>
    <row r="100" s="2" customFormat="1" ht="37.8" customHeight="1">
      <c r="A100" s="41"/>
      <c r="B100" s="42"/>
      <c r="C100" s="216" t="s">
        <v>79</v>
      </c>
      <c r="D100" s="216" t="s">
        <v>211</v>
      </c>
      <c r="E100" s="217" t="s">
        <v>1181</v>
      </c>
      <c r="F100" s="218" t="s">
        <v>1182</v>
      </c>
      <c r="G100" s="219" t="s">
        <v>258</v>
      </c>
      <c r="H100" s="220">
        <v>109.5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0.40000000000000002</v>
      </c>
      <c r="T100" s="226">
        <f>S100*H100</f>
        <v>43.800000000000004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1183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1184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1185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3" customFormat="1">
      <c r="A103" s="13"/>
      <c r="B103" s="234"/>
      <c r="C103" s="235"/>
      <c r="D103" s="236" t="s">
        <v>220</v>
      </c>
      <c r="E103" s="237" t="s">
        <v>19</v>
      </c>
      <c r="F103" s="238" t="s">
        <v>261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220</v>
      </c>
      <c r="AU103" s="244" t="s">
        <v>81</v>
      </c>
      <c r="AV103" s="13" t="s">
        <v>79</v>
      </c>
      <c r="AW103" s="13" t="s">
        <v>32</v>
      </c>
      <c r="AX103" s="13" t="s">
        <v>71</v>
      </c>
      <c r="AY103" s="244" t="s">
        <v>209</v>
      </c>
    </row>
    <row r="104" s="14" customFormat="1">
      <c r="A104" s="14"/>
      <c r="B104" s="245"/>
      <c r="C104" s="246"/>
      <c r="D104" s="236" t="s">
        <v>220</v>
      </c>
      <c r="E104" s="247" t="s">
        <v>19</v>
      </c>
      <c r="F104" s="248" t="s">
        <v>1186</v>
      </c>
      <c r="G104" s="246"/>
      <c r="H104" s="249">
        <v>109.5</v>
      </c>
      <c r="I104" s="250"/>
      <c r="J104" s="246"/>
      <c r="K104" s="246"/>
      <c r="L104" s="251"/>
      <c r="M104" s="252"/>
      <c r="N104" s="253"/>
      <c r="O104" s="253"/>
      <c r="P104" s="253"/>
      <c r="Q104" s="253"/>
      <c r="R104" s="253"/>
      <c r="S104" s="253"/>
      <c r="T104" s="25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5" t="s">
        <v>220</v>
      </c>
      <c r="AU104" s="255" t="s">
        <v>81</v>
      </c>
      <c r="AV104" s="14" t="s">
        <v>81</v>
      </c>
      <c r="AW104" s="14" t="s">
        <v>32</v>
      </c>
      <c r="AX104" s="14" t="s">
        <v>79</v>
      </c>
      <c r="AY104" s="255" t="s">
        <v>209</v>
      </c>
    </row>
    <row r="105" s="2" customFormat="1" ht="37.8" customHeight="1">
      <c r="A105" s="41"/>
      <c r="B105" s="42"/>
      <c r="C105" s="216" t="s">
        <v>81</v>
      </c>
      <c r="D105" s="216" t="s">
        <v>211</v>
      </c>
      <c r="E105" s="217" t="s">
        <v>264</v>
      </c>
      <c r="F105" s="218" t="s">
        <v>265</v>
      </c>
      <c r="G105" s="219" t="s">
        <v>258</v>
      </c>
      <c r="H105" s="220">
        <v>73</v>
      </c>
      <c r="I105" s="221"/>
      <c r="J105" s="222">
        <f>ROUND(I105*H105,2)</f>
        <v>0</v>
      </c>
      <c r="K105" s="218" t="s">
        <v>215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0.44</v>
      </c>
      <c r="T105" s="226">
        <f>S105*H105</f>
        <v>32.119999999999997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216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216</v>
      </c>
      <c r="BM105" s="227" t="s">
        <v>1187</v>
      </c>
    </row>
    <row r="106" s="2" customFormat="1">
      <c r="A106" s="41"/>
      <c r="B106" s="42"/>
      <c r="C106" s="43"/>
      <c r="D106" s="229" t="s">
        <v>218</v>
      </c>
      <c r="E106" s="43"/>
      <c r="F106" s="230" t="s">
        <v>267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218</v>
      </c>
      <c r="AU106" s="20" t="s">
        <v>81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1185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278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81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4" customFormat="1">
      <c r="A109" s="14"/>
      <c r="B109" s="245"/>
      <c r="C109" s="246"/>
      <c r="D109" s="236" t="s">
        <v>220</v>
      </c>
      <c r="E109" s="247" t="s">
        <v>19</v>
      </c>
      <c r="F109" s="248" t="s">
        <v>1188</v>
      </c>
      <c r="G109" s="246"/>
      <c r="H109" s="249">
        <v>73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220</v>
      </c>
      <c r="AU109" s="255" t="s">
        <v>81</v>
      </c>
      <c r="AV109" s="14" t="s">
        <v>81</v>
      </c>
      <c r="AW109" s="14" t="s">
        <v>32</v>
      </c>
      <c r="AX109" s="14" t="s">
        <v>79</v>
      </c>
      <c r="AY109" s="255" t="s">
        <v>209</v>
      </c>
    </row>
    <row r="110" s="2" customFormat="1" ht="37.8" customHeight="1">
      <c r="A110" s="41"/>
      <c r="B110" s="42"/>
      <c r="C110" s="216" t="s">
        <v>146</v>
      </c>
      <c r="D110" s="216" t="s">
        <v>211</v>
      </c>
      <c r="E110" s="217" t="s">
        <v>1189</v>
      </c>
      <c r="F110" s="218" t="s">
        <v>1190</v>
      </c>
      <c r="G110" s="219" t="s">
        <v>258</v>
      </c>
      <c r="H110" s="220">
        <v>280</v>
      </c>
      <c r="I110" s="221"/>
      <c r="J110" s="222">
        <f>ROUND(I110*H110,2)</f>
        <v>0</v>
      </c>
      <c r="K110" s="218" t="s">
        <v>215</v>
      </c>
      <c r="L110" s="47"/>
      <c r="M110" s="223" t="s">
        <v>19</v>
      </c>
      <c r="N110" s="224" t="s">
        <v>42</v>
      </c>
      <c r="O110" s="87"/>
      <c r="P110" s="225">
        <f>O110*H110</f>
        <v>0</v>
      </c>
      <c r="Q110" s="225">
        <v>0</v>
      </c>
      <c r="R110" s="225">
        <f>Q110*H110</f>
        <v>0</v>
      </c>
      <c r="S110" s="225">
        <v>0.57999999999999996</v>
      </c>
      <c r="T110" s="226">
        <f>S110*H110</f>
        <v>162.39999999999998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216</v>
      </c>
      <c r="AT110" s="227" t="s">
        <v>211</v>
      </c>
      <c r="AU110" s="227" t="s">
        <v>81</v>
      </c>
      <c r="AY110" s="20" t="s">
        <v>209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79</v>
      </c>
      <c r="BK110" s="228">
        <f>ROUND(I110*H110,2)</f>
        <v>0</v>
      </c>
      <c r="BL110" s="20" t="s">
        <v>216</v>
      </c>
      <c r="BM110" s="227" t="s">
        <v>1191</v>
      </c>
    </row>
    <row r="111" s="2" customFormat="1">
      <c r="A111" s="41"/>
      <c r="B111" s="42"/>
      <c r="C111" s="43"/>
      <c r="D111" s="229" t="s">
        <v>218</v>
      </c>
      <c r="E111" s="43"/>
      <c r="F111" s="230" t="s">
        <v>1192</v>
      </c>
      <c r="G111" s="43"/>
      <c r="H111" s="43"/>
      <c r="I111" s="231"/>
      <c r="J111" s="43"/>
      <c r="K111" s="43"/>
      <c r="L111" s="47"/>
      <c r="M111" s="232"/>
      <c r="N111" s="233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218</v>
      </c>
      <c r="AU111" s="20" t="s">
        <v>81</v>
      </c>
    </row>
    <row r="112" s="13" customFormat="1">
      <c r="A112" s="13"/>
      <c r="B112" s="234"/>
      <c r="C112" s="235"/>
      <c r="D112" s="236" t="s">
        <v>220</v>
      </c>
      <c r="E112" s="237" t="s">
        <v>19</v>
      </c>
      <c r="F112" s="238" t="s">
        <v>1185</v>
      </c>
      <c r="G112" s="235"/>
      <c r="H112" s="237" t="s">
        <v>19</v>
      </c>
      <c r="I112" s="239"/>
      <c r="J112" s="235"/>
      <c r="K112" s="235"/>
      <c r="L112" s="240"/>
      <c r="M112" s="241"/>
      <c r="N112" s="242"/>
      <c r="O112" s="242"/>
      <c r="P112" s="242"/>
      <c r="Q112" s="242"/>
      <c r="R112" s="242"/>
      <c r="S112" s="242"/>
      <c r="T112" s="24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4" t="s">
        <v>220</v>
      </c>
      <c r="AU112" s="244" t="s">
        <v>81</v>
      </c>
      <c r="AV112" s="13" t="s">
        <v>79</v>
      </c>
      <c r="AW112" s="13" t="s">
        <v>32</v>
      </c>
      <c r="AX112" s="13" t="s">
        <v>71</v>
      </c>
      <c r="AY112" s="244" t="s">
        <v>209</v>
      </c>
    </row>
    <row r="113" s="13" customFormat="1">
      <c r="A113" s="13"/>
      <c r="B113" s="234"/>
      <c r="C113" s="235"/>
      <c r="D113" s="236" t="s">
        <v>220</v>
      </c>
      <c r="E113" s="237" t="s">
        <v>19</v>
      </c>
      <c r="F113" s="238" t="s">
        <v>269</v>
      </c>
      <c r="G113" s="235"/>
      <c r="H113" s="237" t="s">
        <v>19</v>
      </c>
      <c r="I113" s="239"/>
      <c r="J113" s="235"/>
      <c r="K113" s="235"/>
      <c r="L113" s="240"/>
      <c r="M113" s="241"/>
      <c r="N113" s="242"/>
      <c r="O113" s="242"/>
      <c r="P113" s="242"/>
      <c r="Q113" s="242"/>
      <c r="R113" s="242"/>
      <c r="S113" s="242"/>
      <c r="T113" s="24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4" t="s">
        <v>220</v>
      </c>
      <c r="AU113" s="244" t="s">
        <v>81</v>
      </c>
      <c r="AV113" s="13" t="s">
        <v>79</v>
      </c>
      <c r="AW113" s="13" t="s">
        <v>32</v>
      </c>
      <c r="AX113" s="13" t="s">
        <v>71</v>
      </c>
      <c r="AY113" s="244" t="s">
        <v>209</v>
      </c>
    </row>
    <row r="114" s="14" customFormat="1">
      <c r="A114" s="14"/>
      <c r="B114" s="245"/>
      <c r="C114" s="246"/>
      <c r="D114" s="236" t="s">
        <v>220</v>
      </c>
      <c r="E114" s="247" t="s">
        <v>19</v>
      </c>
      <c r="F114" s="248" t="s">
        <v>1193</v>
      </c>
      <c r="G114" s="246"/>
      <c r="H114" s="249">
        <v>280</v>
      </c>
      <c r="I114" s="250"/>
      <c r="J114" s="246"/>
      <c r="K114" s="246"/>
      <c r="L114" s="251"/>
      <c r="M114" s="252"/>
      <c r="N114" s="253"/>
      <c r="O114" s="253"/>
      <c r="P114" s="253"/>
      <c r="Q114" s="253"/>
      <c r="R114" s="253"/>
      <c r="S114" s="253"/>
      <c r="T114" s="25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5" t="s">
        <v>220</v>
      </c>
      <c r="AU114" s="255" t="s">
        <v>81</v>
      </c>
      <c r="AV114" s="14" t="s">
        <v>81</v>
      </c>
      <c r="AW114" s="14" t="s">
        <v>32</v>
      </c>
      <c r="AX114" s="14" t="s">
        <v>79</v>
      </c>
      <c r="AY114" s="255" t="s">
        <v>209</v>
      </c>
    </row>
    <row r="115" s="2" customFormat="1" ht="24.15" customHeight="1">
      <c r="A115" s="41"/>
      <c r="B115" s="42"/>
      <c r="C115" s="216" t="s">
        <v>216</v>
      </c>
      <c r="D115" s="216" t="s">
        <v>211</v>
      </c>
      <c r="E115" s="217" t="s">
        <v>280</v>
      </c>
      <c r="F115" s="218" t="s">
        <v>281</v>
      </c>
      <c r="G115" s="219" t="s">
        <v>258</v>
      </c>
      <c r="H115" s="220">
        <v>280</v>
      </c>
      <c r="I115" s="221"/>
      <c r="J115" s="222">
        <f>ROUND(I115*H115,2)</f>
        <v>0</v>
      </c>
      <c r="K115" s="218" t="s">
        <v>215</v>
      </c>
      <c r="L115" s="47"/>
      <c r="M115" s="223" t="s">
        <v>19</v>
      </c>
      <c r="N115" s="224" t="s">
        <v>42</v>
      </c>
      <c r="O115" s="87"/>
      <c r="P115" s="225">
        <f>O115*H115</f>
        <v>0</v>
      </c>
      <c r="Q115" s="225">
        <v>0.00012999999999999999</v>
      </c>
      <c r="R115" s="225">
        <f>Q115*H115</f>
        <v>0.036399999999999995</v>
      </c>
      <c r="S115" s="225">
        <v>0.25600000000000001</v>
      </c>
      <c r="T115" s="226">
        <f>S115*H115</f>
        <v>71.680000000000007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7" t="s">
        <v>216</v>
      </c>
      <c r="AT115" s="227" t="s">
        <v>211</v>
      </c>
      <c r="AU115" s="227" t="s">
        <v>81</v>
      </c>
      <c r="AY115" s="20" t="s">
        <v>209</v>
      </c>
      <c r="BE115" s="228">
        <f>IF(N115="základní",J115,0)</f>
        <v>0</v>
      </c>
      <c r="BF115" s="228">
        <f>IF(N115="snížená",J115,0)</f>
        <v>0</v>
      </c>
      <c r="BG115" s="228">
        <f>IF(N115="zákl. přenesená",J115,0)</f>
        <v>0</v>
      </c>
      <c r="BH115" s="228">
        <f>IF(N115="sníž. přenesená",J115,0)</f>
        <v>0</v>
      </c>
      <c r="BI115" s="228">
        <f>IF(N115="nulová",J115,0)</f>
        <v>0</v>
      </c>
      <c r="BJ115" s="20" t="s">
        <v>79</v>
      </c>
      <c r="BK115" s="228">
        <f>ROUND(I115*H115,2)</f>
        <v>0</v>
      </c>
      <c r="BL115" s="20" t="s">
        <v>216</v>
      </c>
      <c r="BM115" s="227" t="s">
        <v>1194</v>
      </c>
    </row>
    <row r="116" s="2" customFormat="1">
      <c r="A116" s="41"/>
      <c r="B116" s="42"/>
      <c r="C116" s="43"/>
      <c r="D116" s="229" t="s">
        <v>218</v>
      </c>
      <c r="E116" s="43"/>
      <c r="F116" s="230" t="s">
        <v>283</v>
      </c>
      <c r="G116" s="43"/>
      <c r="H116" s="43"/>
      <c r="I116" s="231"/>
      <c r="J116" s="43"/>
      <c r="K116" s="43"/>
      <c r="L116" s="47"/>
      <c r="M116" s="232"/>
      <c r="N116" s="233"/>
      <c r="O116" s="87"/>
      <c r="P116" s="87"/>
      <c r="Q116" s="87"/>
      <c r="R116" s="87"/>
      <c r="S116" s="87"/>
      <c r="T116" s="88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0" t="s">
        <v>218</v>
      </c>
      <c r="AU116" s="20" t="s">
        <v>81</v>
      </c>
    </row>
    <row r="117" s="13" customFormat="1">
      <c r="A117" s="13"/>
      <c r="B117" s="234"/>
      <c r="C117" s="235"/>
      <c r="D117" s="236" t="s">
        <v>220</v>
      </c>
      <c r="E117" s="237" t="s">
        <v>19</v>
      </c>
      <c r="F117" s="238" t="s">
        <v>1185</v>
      </c>
      <c r="G117" s="235"/>
      <c r="H117" s="237" t="s">
        <v>19</v>
      </c>
      <c r="I117" s="239"/>
      <c r="J117" s="235"/>
      <c r="K117" s="235"/>
      <c r="L117" s="240"/>
      <c r="M117" s="241"/>
      <c r="N117" s="242"/>
      <c r="O117" s="242"/>
      <c r="P117" s="242"/>
      <c r="Q117" s="242"/>
      <c r="R117" s="242"/>
      <c r="S117" s="242"/>
      <c r="T117" s="24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4" t="s">
        <v>220</v>
      </c>
      <c r="AU117" s="244" t="s">
        <v>81</v>
      </c>
      <c r="AV117" s="13" t="s">
        <v>79</v>
      </c>
      <c r="AW117" s="13" t="s">
        <v>32</v>
      </c>
      <c r="AX117" s="13" t="s">
        <v>71</v>
      </c>
      <c r="AY117" s="244" t="s">
        <v>209</v>
      </c>
    </row>
    <row r="118" s="13" customFormat="1">
      <c r="A118" s="13"/>
      <c r="B118" s="234"/>
      <c r="C118" s="235"/>
      <c r="D118" s="236" t="s">
        <v>220</v>
      </c>
      <c r="E118" s="237" t="s">
        <v>19</v>
      </c>
      <c r="F118" s="238" t="s">
        <v>269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220</v>
      </c>
      <c r="AU118" s="244" t="s">
        <v>81</v>
      </c>
      <c r="AV118" s="13" t="s">
        <v>79</v>
      </c>
      <c r="AW118" s="13" t="s">
        <v>32</v>
      </c>
      <c r="AX118" s="13" t="s">
        <v>71</v>
      </c>
      <c r="AY118" s="244" t="s">
        <v>209</v>
      </c>
    </row>
    <row r="119" s="14" customFormat="1">
      <c r="A119" s="14"/>
      <c r="B119" s="245"/>
      <c r="C119" s="246"/>
      <c r="D119" s="236" t="s">
        <v>220</v>
      </c>
      <c r="E119" s="247" t="s">
        <v>19</v>
      </c>
      <c r="F119" s="248" t="s">
        <v>1193</v>
      </c>
      <c r="G119" s="246"/>
      <c r="H119" s="249">
        <v>280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220</v>
      </c>
      <c r="AU119" s="255" t="s">
        <v>81</v>
      </c>
      <c r="AV119" s="14" t="s">
        <v>81</v>
      </c>
      <c r="AW119" s="14" t="s">
        <v>32</v>
      </c>
      <c r="AX119" s="14" t="s">
        <v>79</v>
      </c>
      <c r="AY119" s="255" t="s">
        <v>209</v>
      </c>
    </row>
    <row r="120" s="2" customFormat="1" ht="16.5" customHeight="1">
      <c r="A120" s="41"/>
      <c r="B120" s="42"/>
      <c r="C120" s="216" t="s">
        <v>236</v>
      </c>
      <c r="D120" s="216" t="s">
        <v>211</v>
      </c>
      <c r="E120" s="217" t="s">
        <v>285</v>
      </c>
      <c r="F120" s="218" t="s">
        <v>286</v>
      </c>
      <c r="G120" s="219" t="s">
        <v>287</v>
      </c>
      <c r="H120" s="220">
        <v>450</v>
      </c>
      <c r="I120" s="221"/>
      <c r="J120" s="222">
        <f>ROUND(I120*H120,2)</f>
        <v>0</v>
      </c>
      <c r="K120" s="218" t="s">
        <v>215</v>
      </c>
      <c r="L120" s="47"/>
      <c r="M120" s="223" t="s">
        <v>19</v>
      </c>
      <c r="N120" s="224" t="s">
        <v>42</v>
      </c>
      <c r="O120" s="87"/>
      <c r="P120" s="225">
        <f>O120*H120</f>
        <v>0</v>
      </c>
      <c r="Q120" s="225">
        <v>3.0000000000000001E-05</v>
      </c>
      <c r="R120" s="225">
        <f>Q120*H120</f>
        <v>0.0135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216</v>
      </c>
      <c r="AT120" s="227" t="s">
        <v>211</v>
      </c>
      <c r="AU120" s="227" t="s">
        <v>81</v>
      </c>
      <c r="AY120" s="20" t="s">
        <v>209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20" t="s">
        <v>79</v>
      </c>
      <c r="BK120" s="228">
        <f>ROUND(I120*H120,2)</f>
        <v>0</v>
      </c>
      <c r="BL120" s="20" t="s">
        <v>216</v>
      </c>
      <c r="BM120" s="227" t="s">
        <v>1195</v>
      </c>
    </row>
    <row r="121" s="2" customFormat="1">
      <c r="A121" s="41"/>
      <c r="B121" s="42"/>
      <c r="C121" s="43"/>
      <c r="D121" s="229" t="s">
        <v>218</v>
      </c>
      <c r="E121" s="43"/>
      <c r="F121" s="230" t="s">
        <v>289</v>
      </c>
      <c r="G121" s="43"/>
      <c r="H121" s="43"/>
      <c r="I121" s="231"/>
      <c r="J121" s="43"/>
      <c r="K121" s="43"/>
      <c r="L121" s="47"/>
      <c r="M121" s="232"/>
      <c r="N121" s="233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218</v>
      </c>
      <c r="AU121" s="20" t="s">
        <v>81</v>
      </c>
    </row>
    <row r="122" s="14" customFormat="1">
      <c r="A122" s="14"/>
      <c r="B122" s="245"/>
      <c r="C122" s="246"/>
      <c r="D122" s="236" t="s">
        <v>220</v>
      </c>
      <c r="E122" s="247" t="s">
        <v>19</v>
      </c>
      <c r="F122" s="248" t="s">
        <v>1196</v>
      </c>
      <c r="G122" s="246"/>
      <c r="H122" s="249">
        <v>450</v>
      </c>
      <c r="I122" s="250"/>
      <c r="J122" s="246"/>
      <c r="K122" s="246"/>
      <c r="L122" s="251"/>
      <c r="M122" s="252"/>
      <c r="N122" s="253"/>
      <c r="O122" s="253"/>
      <c r="P122" s="253"/>
      <c r="Q122" s="253"/>
      <c r="R122" s="253"/>
      <c r="S122" s="253"/>
      <c r="T122" s="25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5" t="s">
        <v>220</v>
      </c>
      <c r="AU122" s="255" t="s">
        <v>81</v>
      </c>
      <c r="AV122" s="14" t="s">
        <v>81</v>
      </c>
      <c r="AW122" s="14" t="s">
        <v>32</v>
      </c>
      <c r="AX122" s="14" t="s">
        <v>79</v>
      </c>
      <c r="AY122" s="255" t="s">
        <v>209</v>
      </c>
    </row>
    <row r="123" s="2" customFormat="1" ht="24.15" customHeight="1">
      <c r="A123" s="41"/>
      <c r="B123" s="42"/>
      <c r="C123" s="216" t="s">
        <v>227</v>
      </c>
      <c r="D123" s="216" t="s">
        <v>211</v>
      </c>
      <c r="E123" s="217" t="s">
        <v>291</v>
      </c>
      <c r="F123" s="218" t="s">
        <v>292</v>
      </c>
      <c r="G123" s="219" t="s">
        <v>293</v>
      </c>
      <c r="H123" s="220">
        <v>45</v>
      </c>
      <c r="I123" s="221"/>
      <c r="J123" s="222">
        <f>ROUND(I123*H123,2)</f>
        <v>0</v>
      </c>
      <c r="K123" s="218" t="s">
        <v>215</v>
      </c>
      <c r="L123" s="47"/>
      <c r="M123" s="223" t="s">
        <v>19</v>
      </c>
      <c r="N123" s="224" t="s">
        <v>42</v>
      </c>
      <c r="O123" s="87"/>
      <c r="P123" s="225">
        <f>O123*H123</f>
        <v>0</v>
      </c>
      <c r="Q123" s="225">
        <v>0</v>
      </c>
      <c r="R123" s="225">
        <f>Q123*H123</f>
        <v>0</v>
      </c>
      <c r="S123" s="225">
        <v>0</v>
      </c>
      <c r="T123" s="226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7" t="s">
        <v>216</v>
      </c>
      <c r="AT123" s="227" t="s">
        <v>211</v>
      </c>
      <c r="AU123" s="227" t="s">
        <v>81</v>
      </c>
      <c r="AY123" s="20" t="s">
        <v>209</v>
      </c>
      <c r="BE123" s="228">
        <f>IF(N123="základní",J123,0)</f>
        <v>0</v>
      </c>
      <c r="BF123" s="228">
        <f>IF(N123="snížená",J123,0)</f>
        <v>0</v>
      </c>
      <c r="BG123" s="228">
        <f>IF(N123="zákl. přenesená",J123,0)</f>
        <v>0</v>
      </c>
      <c r="BH123" s="228">
        <f>IF(N123="sníž. přenesená",J123,0)</f>
        <v>0</v>
      </c>
      <c r="BI123" s="228">
        <f>IF(N123="nulová",J123,0)</f>
        <v>0</v>
      </c>
      <c r="BJ123" s="20" t="s">
        <v>79</v>
      </c>
      <c r="BK123" s="228">
        <f>ROUND(I123*H123,2)</f>
        <v>0</v>
      </c>
      <c r="BL123" s="20" t="s">
        <v>216</v>
      </c>
      <c r="BM123" s="227" t="s">
        <v>1197</v>
      </c>
    </row>
    <row r="124" s="2" customFormat="1">
      <c r="A124" s="41"/>
      <c r="B124" s="42"/>
      <c r="C124" s="43"/>
      <c r="D124" s="229" t="s">
        <v>218</v>
      </c>
      <c r="E124" s="43"/>
      <c r="F124" s="230" t="s">
        <v>295</v>
      </c>
      <c r="G124" s="43"/>
      <c r="H124" s="43"/>
      <c r="I124" s="231"/>
      <c r="J124" s="43"/>
      <c r="K124" s="43"/>
      <c r="L124" s="47"/>
      <c r="M124" s="232"/>
      <c r="N124" s="233"/>
      <c r="O124" s="87"/>
      <c r="P124" s="87"/>
      <c r="Q124" s="87"/>
      <c r="R124" s="87"/>
      <c r="S124" s="87"/>
      <c r="T124" s="88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0" t="s">
        <v>218</v>
      </c>
      <c r="AU124" s="20" t="s">
        <v>81</v>
      </c>
    </row>
    <row r="125" s="14" customFormat="1">
      <c r="A125" s="14"/>
      <c r="B125" s="245"/>
      <c r="C125" s="246"/>
      <c r="D125" s="236" t="s">
        <v>220</v>
      </c>
      <c r="E125" s="247" t="s">
        <v>19</v>
      </c>
      <c r="F125" s="248" t="s">
        <v>495</v>
      </c>
      <c r="G125" s="246"/>
      <c r="H125" s="249">
        <v>45</v>
      </c>
      <c r="I125" s="250"/>
      <c r="J125" s="246"/>
      <c r="K125" s="246"/>
      <c r="L125" s="251"/>
      <c r="M125" s="252"/>
      <c r="N125" s="253"/>
      <c r="O125" s="253"/>
      <c r="P125" s="253"/>
      <c r="Q125" s="253"/>
      <c r="R125" s="253"/>
      <c r="S125" s="253"/>
      <c r="T125" s="25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5" t="s">
        <v>220</v>
      </c>
      <c r="AU125" s="255" t="s">
        <v>81</v>
      </c>
      <c r="AV125" s="14" t="s">
        <v>81</v>
      </c>
      <c r="AW125" s="14" t="s">
        <v>32</v>
      </c>
      <c r="AX125" s="14" t="s">
        <v>79</v>
      </c>
      <c r="AY125" s="255" t="s">
        <v>209</v>
      </c>
    </row>
    <row r="126" s="2" customFormat="1" ht="49.05" customHeight="1">
      <c r="A126" s="41"/>
      <c r="B126" s="42"/>
      <c r="C126" s="216" t="s">
        <v>245</v>
      </c>
      <c r="D126" s="216" t="s">
        <v>211</v>
      </c>
      <c r="E126" s="217" t="s">
        <v>318</v>
      </c>
      <c r="F126" s="218" t="s">
        <v>319</v>
      </c>
      <c r="G126" s="219" t="s">
        <v>299</v>
      </c>
      <c r="H126" s="220">
        <v>16</v>
      </c>
      <c r="I126" s="221"/>
      <c r="J126" s="222">
        <f>ROUND(I126*H126,2)</f>
        <v>0</v>
      </c>
      <c r="K126" s="218" t="s">
        <v>215</v>
      </c>
      <c r="L126" s="47"/>
      <c r="M126" s="223" t="s">
        <v>19</v>
      </c>
      <c r="N126" s="224" t="s">
        <v>42</v>
      </c>
      <c r="O126" s="87"/>
      <c r="P126" s="225">
        <f>O126*H126</f>
        <v>0</v>
      </c>
      <c r="Q126" s="225">
        <v>0.06053</v>
      </c>
      <c r="R126" s="225">
        <f>Q126*H126</f>
        <v>0.96848000000000001</v>
      </c>
      <c r="S126" s="225">
        <v>0</v>
      </c>
      <c r="T126" s="226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216</v>
      </c>
      <c r="AT126" s="227" t="s">
        <v>211</v>
      </c>
      <c r="AU126" s="227" t="s">
        <v>81</v>
      </c>
      <c r="AY126" s="20" t="s">
        <v>209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20" t="s">
        <v>79</v>
      </c>
      <c r="BK126" s="228">
        <f>ROUND(I126*H126,2)</f>
        <v>0</v>
      </c>
      <c r="BL126" s="20" t="s">
        <v>216</v>
      </c>
      <c r="BM126" s="227" t="s">
        <v>1198</v>
      </c>
    </row>
    <row r="127" s="2" customFormat="1">
      <c r="A127" s="41"/>
      <c r="B127" s="42"/>
      <c r="C127" s="43"/>
      <c r="D127" s="229" t="s">
        <v>218</v>
      </c>
      <c r="E127" s="43"/>
      <c r="F127" s="230" t="s">
        <v>321</v>
      </c>
      <c r="G127" s="43"/>
      <c r="H127" s="43"/>
      <c r="I127" s="231"/>
      <c r="J127" s="43"/>
      <c r="K127" s="43"/>
      <c r="L127" s="47"/>
      <c r="M127" s="232"/>
      <c r="N127" s="233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218</v>
      </c>
      <c r="AU127" s="20" t="s">
        <v>81</v>
      </c>
    </row>
    <row r="128" s="13" customFormat="1">
      <c r="A128" s="13"/>
      <c r="B128" s="234"/>
      <c r="C128" s="235"/>
      <c r="D128" s="236" t="s">
        <v>220</v>
      </c>
      <c r="E128" s="237" t="s">
        <v>19</v>
      </c>
      <c r="F128" s="238" t="s">
        <v>1199</v>
      </c>
      <c r="G128" s="235"/>
      <c r="H128" s="237" t="s">
        <v>19</v>
      </c>
      <c r="I128" s="239"/>
      <c r="J128" s="235"/>
      <c r="K128" s="235"/>
      <c r="L128" s="240"/>
      <c r="M128" s="241"/>
      <c r="N128" s="242"/>
      <c r="O128" s="242"/>
      <c r="P128" s="242"/>
      <c r="Q128" s="242"/>
      <c r="R128" s="242"/>
      <c r="S128" s="242"/>
      <c r="T128" s="24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4" t="s">
        <v>220</v>
      </c>
      <c r="AU128" s="244" t="s">
        <v>81</v>
      </c>
      <c r="AV128" s="13" t="s">
        <v>79</v>
      </c>
      <c r="AW128" s="13" t="s">
        <v>32</v>
      </c>
      <c r="AX128" s="13" t="s">
        <v>71</v>
      </c>
      <c r="AY128" s="244" t="s">
        <v>209</v>
      </c>
    </row>
    <row r="129" s="14" customFormat="1">
      <c r="A129" s="14"/>
      <c r="B129" s="245"/>
      <c r="C129" s="246"/>
      <c r="D129" s="236" t="s">
        <v>220</v>
      </c>
      <c r="E129" s="247" t="s">
        <v>19</v>
      </c>
      <c r="F129" s="248" t="s">
        <v>1200</v>
      </c>
      <c r="G129" s="246"/>
      <c r="H129" s="249">
        <v>8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5" t="s">
        <v>220</v>
      </c>
      <c r="AU129" s="255" t="s">
        <v>81</v>
      </c>
      <c r="AV129" s="14" t="s">
        <v>81</v>
      </c>
      <c r="AW129" s="14" t="s">
        <v>32</v>
      </c>
      <c r="AX129" s="14" t="s">
        <v>71</v>
      </c>
      <c r="AY129" s="255" t="s">
        <v>209</v>
      </c>
    </row>
    <row r="130" s="13" customFormat="1">
      <c r="A130" s="13"/>
      <c r="B130" s="234"/>
      <c r="C130" s="235"/>
      <c r="D130" s="236" t="s">
        <v>220</v>
      </c>
      <c r="E130" s="237" t="s">
        <v>19</v>
      </c>
      <c r="F130" s="238" t="s">
        <v>1201</v>
      </c>
      <c r="G130" s="235"/>
      <c r="H130" s="237" t="s">
        <v>19</v>
      </c>
      <c r="I130" s="239"/>
      <c r="J130" s="235"/>
      <c r="K130" s="235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220</v>
      </c>
      <c r="AU130" s="244" t="s">
        <v>81</v>
      </c>
      <c r="AV130" s="13" t="s">
        <v>79</v>
      </c>
      <c r="AW130" s="13" t="s">
        <v>32</v>
      </c>
      <c r="AX130" s="13" t="s">
        <v>71</v>
      </c>
      <c r="AY130" s="244" t="s">
        <v>209</v>
      </c>
    </row>
    <row r="131" s="14" customFormat="1">
      <c r="A131" s="14"/>
      <c r="B131" s="245"/>
      <c r="C131" s="246"/>
      <c r="D131" s="236" t="s">
        <v>220</v>
      </c>
      <c r="E131" s="247" t="s">
        <v>19</v>
      </c>
      <c r="F131" s="248" t="s">
        <v>1200</v>
      </c>
      <c r="G131" s="246"/>
      <c r="H131" s="249">
        <v>8</v>
      </c>
      <c r="I131" s="250"/>
      <c r="J131" s="246"/>
      <c r="K131" s="246"/>
      <c r="L131" s="251"/>
      <c r="M131" s="252"/>
      <c r="N131" s="253"/>
      <c r="O131" s="253"/>
      <c r="P131" s="253"/>
      <c r="Q131" s="253"/>
      <c r="R131" s="253"/>
      <c r="S131" s="253"/>
      <c r="T131" s="25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5" t="s">
        <v>220</v>
      </c>
      <c r="AU131" s="255" t="s">
        <v>81</v>
      </c>
      <c r="AV131" s="14" t="s">
        <v>81</v>
      </c>
      <c r="AW131" s="14" t="s">
        <v>32</v>
      </c>
      <c r="AX131" s="14" t="s">
        <v>71</v>
      </c>
      <c r="AY131" s="255" t="s">
        <v>209</v>
      </c>
    </row>
    <row r="132" s="15" customFormat="1">
      <c r="A132" s="15"/>
      <c r="B132" s="256"/>
      <c r="C132" s="257"/>
      <c r="D132" s="236" t="s">
        <v>220</v>
      </c>
      <c r="E132" s="258" t="s">
        <v>19</v>
      </c>
      <c r="F132" s="259" t="s">
        <v>271</v>
      </c>
      <c r="G132" s="257"/>
      <c r="H132" s="260">
        <v>16</v>
      </c>
      <c r="I132" s="261"/>
      <c r="J132" s="257"/>
      <c r="K132" s="257"/>
      <c r="L132" s="262"/>
      <c r="M132" s="263"/>
      <c r="N132" s="264"/>
      <c r="O132" s="264"/>
      <c r="P132" s="264"/>
      <c r="Q132" s="264"/>
      <c r="R132" s="264"/>
      <c r="S132" s="264"/>
      <c r="T132" s="26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6" t="s">
        <v>220</v>
      </c>
      <c r="AU132" s="266" t="s">
        <v>81</v>
      </c>
      <c r="AV132" s="15" t="s">
        <v>216</v>
      </c>
      <c r="AW132" s="15" t="s">
        <v>32</v>
      </c>
      <c r="AX132" s="15" t="s">
        <v>79</v>
      </c>
      <c r="AY132" s="266" t="s">
        <v>209</v>
      </c>
    </row>
    <row r="133" s="2" customFormat="1" ht="16.5" customHeight="1">
      <c r="A133" s="41"/>
      <c r="B133" s="42"/>
      <c r="C133" s="216" t="s">
        <v>250</v>
      </c>
      <c r="D133" s="216" t="s">
        <v>211</v>
      </c>
      <c r="E133" s="217" t="s">
        <v>1202</v>
      </c>
      <c r="F133" s="218" t="s">
        <v>1203</v>
      </c>
      <c r="G133" s="219" t="s">
        <v>258</v>
      </c>
      <c r="H133" s="220">
        <v>22.800000000000001</v>
      </c>
      <c r="I133" s="221"/>
      <c r="J133" s="222">
        <f>ROUND(I133*H133,2)</f>
        <v>0</v>
      </c>
      <c r="K133" s="218" t="s">
        <v>215</v>
      </c>
      <c r="L133" s="47"/>
      <c r="M133" s="223" t="s">
        <v>19</v>
      </c>
      <c r="N133" s="224" t="s">
        <v>42</v>
      </c>
      <c r="O133" s="87"/>
      <c r="P133" s="225">
        <f>O133*H133</f>
        <v>0</v>
      </c>
      <c r="Q133" s="225">
        <v>0</v>
      </c>
      <c r="R133" s="225">
        <f>Q133*H133</f>
        <v>0</v>
      </c>
      <c r="S133" s="225">
        <v>0</v>
      </c>
      <c r="T133" s="22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216</v>
      </c>
      <c r="AT133" s="227" t="s">
        <v>211</v>
      </c>
      <c r="AU133" s="227" t="s">
        <v>81</v>
      </c>
      <c r="AY133" s="20" t="s">
        <v>209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20" t="s">
        <v>79</v>
      </c>
      <c r="BK133" s="228">
        <f>ROUND(I133*H133,2)</f>
        <v>0</v>
      </c>
      <c r="BL133" s="20" t="s">
        <v>216</v>
      </c>
      <c r="BM133" s="227" t="s">
        <v>1204</v>
      </c>
    </row>
    <row r="134" s="2" customFormat="1">
      <c r="A134" s="41"/>
      <c r="B134" s="42"/>
      <c r="C134" s="43"/>
      <c r="D134" s="229" t="s">
        <v>218</v>
      </c>
      <c r="E134" s="43"/>
      <c r="F134" s="230" t="s">
        <v>1205</v>
      </c>
      <c r="G134" s="43"/>
      <c r="H134" s="43"/>
      <c r="I134" s="231"/>
      <c r="J134" s="43"/>
      <c r="K134" s="43"/>
      <c r="L134" s="47"/>
      <c r="M134" s="232"/>
      <c r="N134" s="233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218</v>
      </c>
      <c r="AU134" s="20" t="s">
        <v>81</v>
      </c>
    </row>
    <row r="135" s="13" customFormat="1">
      <c r="A135" s="13"/>
      <c r="B135" s="234"/>
      <c r="C135" s="235"/>
      <c r="D135" s="236" t="s">
        <v>220</v>
      </c>
      <c r="E135" s="237" t="s">
        <v>19</v>
      </c>
      <c r="F135" s="238" t="s">
        <v>1206</v>
      </c>
      <c r="G135" s="235"/>
      <c r="H135" s="237" t="s">
        <v>19</v>
      </c>
      <c r="I135" s="239"/>
      <c r="J135" s="235"/>
      <c r="K135" s="235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220</v>
      </c>
      <c r="AU135" s="244" t="s">
        <v>81</v>
      </c>
      <c r="AV135" s="13" t="s">
        <v>79</v>
      </c>
      <c r="AW135" s="13" t="s">
        <v>32</v>
      </c>
      <c r="AX135" s="13" t="s">
        <v>71</v>
      </c>
      <c r="AY135" s="244" t="s">
        <v>209</v>
      </c>
    </row>
    <row r="136" s="13" customFormat="1">
      <c r="A136" s="13"/>
      <c r="B136" s="234"/>
      <c r="C136" s="235"/>
      <c r="D136" s="236" t="s">
        <v>220</v>
      </c>
      <c r="E136" s="237" t="s">
        <v>19</v>
      </c>
      <c r="F136" s="238" t="s">
        <v>337</v>
      </c>
      <c r="G136" s="235"/>
      <c r="H136" s="237" t="s">
        <v>19</v>
      </c>
      <c r="I136" s="239"/>
      <c r="J136" s="235"/>
      <c r="K136" s="235"/>
      <c r="L136" s="240"/>
      <c r="M136" s="241"/>
      <c r="N136" s="242"/>
      <c r="O136" s="242"/>
      <c r="P136" s="242"/>
      <c r="Q136" s="242"/>
      <c r="R136" s="242"/>
      <c r="S136" s="242"/>
      <c r="T136" s="24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4" t="s">
        <v>220</v>
      </c>
      <c r="AU136" s="244" t="s">
        <v>81</v>
      </c>
      <c r="AV136" s="13" t="s">
        <v>79</v>
      </c>
      <c r="AW136" s="13" t="s">
        <v>32</v>
      </c>
      <c r="AX136" s="13" t="s">
        <v>71</v>
      </c>
      <c r="AY136" s="244" t="s">
        <v>209</v>
      </c>
    </row>
    <row r="137" s="14" customFormat="1">
      <c r="A137" s="14"/>
      <c r="B137" s="245"/>
      <c r="C137" s="246"/>
      <c r="D137" s="236" t="s">
        <v>220</v>
      </c>
      <c r="E137" s="247" t="s">
        <v>19</v>
      </c>
      <c r="F137" s="248" t="s">
        <v>1207</v>
      </c>
      <c r="G137" s="246"/>
      <c r="H137" s="249">
        <v>22.800000000000001</v>
      </c>
      <c r="I137" s="250"/>
      <c r="J137" s="246"/>
      <c r="K137" s="246"/>
      <c r="L137" s="251"/>
      <c r="M137" s="252"/>
      <c r="N137" s="253"/>
      <c r="O137" s="253"/>
      <c r="P137" s="253"/>
      <c r="Q137" s="253"/>
      <c r="R137" s="253"/>
      <c r="S137" s="253"/>
      <c r="T137" s="25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5" t="s">
        <v>220</v>
      </c>
      <c r="AU137" s="255" t="s">
        <v>81</v>
      </c>
      <c r="AV137" s="14" t="s">
        <v>81</v>
      </c>
      <c r="AW137" s="14" t="s">
        <v>32</v>
      </c>
      <c r="AX137" s="14" t="s">
        <v>79</v>
      </c>
      <c r="AY137" s="255" t="s">
        <v>209</v>
      </c>
    </row>
    <row r="138" s="2" customFormat="1" ht="33" customHeight="1">
      <c r="A138" s="41"/>
      <c r="B138" s="42"/>
      <c r="C138" s="216" t="s">
        <v>255</v>
      </c>
      <c r="D138" s="216" t="s">
        <v>211</v>
      </c>
      <c r="E138" s="217" t="s">
        <v>391</v>
      </c>
      <c r="F138" s="218" t="s">
        <v>392</v>
      </c>
      <c r="G138" s="219" t="s">
        <v>362</v>
      </c>
      <c r="H138" s="220">
        <v>208.709</v>
      </c>
      <c r="I138" s="221"/>
      <c r="J138" s="222">
        <f>ROUND(I138*H138,2)</f>
        <v>0</v>
      </c>
      <c r="K138" s="218" t="s">
        <v>215</v>
      </c>
      <c r="L138" s="47"/>
      <c r="M138" s="223" t="s">
        <v>19</v>
      </c>
      <c r="N138" s="224" t="s">
        <v>42</v>
      </c>
      <c r="O138" s="87"/>
      <c r="P138" s="225">
        <f>O138*H138</f>
        <v>0</v>
      </c>
      <c r="Q138" s="225">
        <v>0</v>
      </c>
      <c r="R138" s="225">
        <f>Q138*H138</f>
        <v>0</v>
      </c>
      <c r="S138" s="225">
        <v>0</v>
      </c>
      <c r="T138" s="226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7" t="s">
        <v>216</v>
      </c>
      <c r="AT138" s="227" t="s">
        <v>211</v>
      </c>
      <c r="AU138" s="227" t="s">
        <v>81</v>
      </c>
      <c r="AY138" s="20" t="s">
        <v>209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20" t="s">
        <v>79</v>
      </c>
      <c r="BK138" s="228">
        <f>ROUND(I138*H138,2)</f>
        <v>0</v>
      </c>
      <c r="BL138" s="20" t="s">
        <v>216</v>
      </c>
      <c r="BM138" s="227" t="s">
        <v>1208</v>
      </c>
    </row>
    <row r="139" s="2" customFormat="1">
      <c r="A139" s="41"/>
      <c r="B139" s="42"/>
      <c r="C139" s="43"/>
      <c r="D139" s="229" t="s">
        <v>218</v>
      </c>
      <c r="E139" s="43"/>
      <c r="F139" s="230" t="s">
        <v>394</v>
      </c>
      <c r="G139" s="43"/>
      <c r="H139" s="43"/>
      <c r="I139" s="231"/>
      <c r="J139" s="43"/>
      <c r="K139" s="43"/>
      <c r="L139" s="47"/>
      <c r="M139" s="232"/>
      <c r="N139" s="233"/>
      <c r="O139" s="87"/>
      <c r="P139" s="87"/>
      <c r="Q139" s="87"/>
      <c r="R139" s="87"/>
      <c r="S139" s="87"/>
      <c r="T139" s="88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0" t="s">
        <v>218</v>
      </c>
      <c r="AU139" s="20" t="s">
        <v>81</v>
      </c>
    </row>
    <row r="140" s="13" customFormat="1">
      <c r="A140" s="13"/>
      <c r="B140" s="234"/>
      <c r="C140" s="235"/>
      <c r="D140" s="236" t="s">
        <v>220</v>
      </c>
      <c r="E140" s="237" t="s">
        <v>19</v>
      </c>
      <c r="F140" s="238" t="s">
        <v>395</v>
      </c>
      <c r="G140" s="235"/>
      <c r="H140" s="237" t="s">
        <v>19</v>
      </c>
      <c r="I140" s="239"/>
      <c r="J140" s="235"/>
      <c r="K140" s="235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220</v>
      </c>
      <c r="AU140" s="244" t="s">
        <v>81</v>
      </c>
      <c r="AV140" s="13" t="s">
        <v>79</v>
      </c>
      <c r="AW140" s="13" t="s">
        <v>32</v>
      </c>
      <c r="AX140" s="13" t="s">
        <v>71</v>
      </c>
      <c r="AY140" s="244" t="s">
        <v>209</v>
      </c>
    </row>
    <row r="141" s="14" customFormat="1">
      <c r="A141" s="14"/>
      <c r="B141" s="245"/>
      <c r="C141" s="246"/>
      <c r="D141" s="236" t="s">
        <v>220</v>
      </c>
      <c r="E141" s="247" t="s">
        <v>19</v>
      </c>
      <c r="F141" s="248" t="s">
        <v>1209</v>
      </c>
      <c r="G141" s="246"/>
      <c r="H141" s="249">
        <v>695.69500000000005</v>
      </c>
      <c r="I141" s="250"/>
      <c r="J141" s="246"/>
      <c r="K141" s="246"/>
      <c r="L141" s="251"/>
      <c r="M141" s="252"/>
      <c r="N141" s="253"/>
      <c r="O141" s="253"/>
      <c r="P141" s="253"/>
      <c r="Q141" s="253"/>
      <c r="R141" s="253"/>
      <c r="S141" s="253"/>
      <c r="T141" s="25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5" t="s">
        <v>220</v>
      </c>
      <c r="AU141" s="255" t="s">
        <v>81</v>
      </c>
      <c r="AV141" s="14" t="s">
        <v>81</v>
      </c>
      <c r="AW141" s="14" t="s">
        <v>32</v>
      </c>
      <c r="AX141" s="14" t="s">
        <v>71</v>
      </c>
      <c r="AY141" s="255" t="s">
        <v>209</v>
      </c>
    </row>
    <row r="142" s="14" customFormat="1">
      <c r="A142" s="14"/>
      <c r="B142" s="245"/>
      <c r="C142" s="246"/>
      <c r="D142" s="236" t="s">
        <v>220</v>
      </c>
      <c r="E142" s="247" t="s">
        <v>19</v>
      </c>
      <c r="F142" s="248" t="s">
        <v>1210</v>
      </c>
      <c r="G142" s="246"/>
      <c r="H142" s="249">
        <v>208.709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220</v>
      </c>
      <c r="AU142" s="255" t="s">
        <v>81</v>
      </c>
      <c r="AV142" s="14" t="s">
        <v>81</v>
      </c>
      <c r="AW142" s="14" t="s">
        <v>32</v>
      </c>
      <c r="AX142" s="14" t="s">
        <v>79</v>
      </c>
      <c r="AY142" s="255" t="s">
        <v>209</v>
      </c>
    </row>
    <row r="143" s="2" customFormat="1" ht="24.15" customHeight="1">
      <c r="A143" s="41"/>
      <c r="B143" s="42"/>
      <c r="C143" s="216" t="s">
        <v>263</v>
      </c>
      <c r="D143" s="216" t="s">
        <v>211</v>
      </c>
      <c r="E143" s="217" t="s">
        <v>400</v>
      </c>
      <c r="F143" s="218" t="s">
        <v>401</v>
      </c>
      <c r="G143" s="219" t="s">
        <v>362</v>
      </c>
      <c r="H143" s="220">
        <v>243.493</v>
      </c>
      <c r="I143" s="221"/>
      <c r="J143" s="222">
        <f>ROUND(I143*H143,2)</f>
        <v>0</v>
      </c>
      <c r="K143" s="218" t="s">
        <v>215</v>
      </c>
      <c r="L143" s="47"/>
      <c r="M143" s="223" t="s">
        <v>19</v>
      </c>
      <c r="N143" s="224" t="s">
        <v>42</v>
      </c>
      <c r="O143" s="87"/>
      <c r="P143" s="225">
        <f>O143*H143</f>
        <v>0</v>
      </c>
      <c r="Q143" s="225">
        <v>0</v>
      </c>
      <c r="R143" s="225">
        <f>Q143*H143</f>
        <v>0</v>
      </c>
      <c r="S143" s="225">
        <v>0</v>
      </c>
      <c r="T143" s="226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7" t="s">
        <v>216</v>
      </c>
      <c r="AT143" s="227" t="s">
        <v>211</v>
      </c>
      <c r="AU143" s="227" t="s">
        <v>81</v>
      </c>
      <c r="AY143" s="20" t="s">
        <v>209</v>
      </c>
      <c r="BE143" s="228">
        <f>IF(N143="základní",J143,0)</f>
        <v>0</v>
      </c>
      <c r="BF143" s="228">
        <f>IF(N143="snížená",J143,0)</f>
        <v>0</v>
      </c>
      <c r="BG143" s="228">
        <f>IF(N143="zákl. přenesená",J143,0)</f>
        <v>0</v>
      </c>
      <c r="BH143" s="228">
        <f>IF(N143="sníž. přenesená",J143,0)</f>
        <v>0</v>
      </c>
      <c r="BI143" s="228">
        <f>IF(N143="nulová",J143,0)</f>
        <v>0</v>
      </c>
      <c r="BJ143" s="20" t="s">
        <v>79</v>
      </c>
      <c r="BK143" s="228">
        <f>ROUND(I143*H143,2)</f>
        <v>0</v>
      </c>
      <c r="BL143" s="20" t="s">
        <v>216</v>
      </c>
      <c r="BM143" s="227" t="s">
        <v>1211</v>
      </c>
    </row>
    <row r="144" s="2" customFormat="1">
      <c r="A144" s="41"/>
      <c r="B144" s="42"/>
      <c r="C144" s="43"/>
      <c r="D144" s="229" t="s">
        <v>218</v>
      </c>
      <c r="E144" s="43"/>
      <c r="F144" s="230" t="s">
        <v>403</v>
      </c>
      <c r="G144" s="43"/>
      <c r="H144" s="43"/>
      <c r="I144" s="231"/>
      <c r="J144" s="43"/>
      <c r="K144" s="43"/>
      <c r="L144" s="47"/>
      <c r="M144" s="232"/>
      <c r="N144" s="233"/>
      <c r="O144" s="87"/>
      <c r="P144" s="87"/>
      <c r="Q144" s="87"/>
      <c r="R144" s="87"/>
      <c r="S144" s="87"/>
      <c r="T144" s="88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0" t="s">
        <v>218</v>
      </c>
      <c r="AU144" s="20" t="s">
        <v>81</v>
      </c>
    </row>
    <row r="145" s="14" customFormat="1">
      <c r="A145" s="14"/>
      <c r="B145" s="245"/>
      <c r="C145" s="246"/>
      <c r="D145" s="236" t="s">
        <v>220</v>
      </c>
      <c r="E145" s="247" t="s">
        <v>19</v>
      </c>
      <c r="F145" s="248" t="s">
        <v>1212</v>
      </c>
      <c r="G145" s="246"/>
      <c r="H145" s="249">
        <v>243.493</v>
      </c>
      <c r="I145" s="250"/>
      <c r="J145" s="246"/>
      <c r="K145" s="246"/>
      <c r="L145" s="251"/>
      <c r="M145" s="252"/>
      <c r="N145" s="253"/>
      <c r="O145" s="253"/>
      <c r="P145" s="253"/>
      <c r="Q145" s="253"/>
      <c r="R145" s="253"/>
      <c r="S145" s="253"/>
      <c r="T145" s="25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5" t="s">
        <v>220</v>
      </c>
      <c r="AU145" s="255" t="s">
        <v>81</v>
      </c>
      <c r="AV145" s="14" t="s">
        <v>81</v>
      </c>
      <c r="AW145" s="14" t="s">
        <v>32</v>
      </c>
      <c r="AX145" s="14" t="s">
        <v>79</v>
      </c>
      <c r="AY145" s="255" t="s">
        <v>209</v>
      </c>
    </row>
    <row r="146" s="2" customFormat="1" ht="33" customHeight="1">
      <c r="A146" s="41"/>
      <c r="B146" s="42"/>
      <c r="C146" s="216" t="s">
        <v>272</v>
      </c>
      <c r="D146" s="216" t="s">
        <v>211</v>
      </c>
      <c r="E146" s="217" t="s">
        <v>406</v>
      </c>
      <c r="F146" s="218" t="s">
        <v>407</v>
      </c>
      <c r="G146" s="219" t="s">
        <v>362</v>
      </c>
      <c r="H146" s="220">
        <v>173.92400000000001</v>
      </c>
      <c r="I146" s="221"/>
      <c r="J146" s="222">
        <f>ROUND(I146*H146,2)</f>
        <v>0</v>
      </c>
      <c r="K146" s="218" t="s">
        <v>215</v>
      </c>
      <c r="L146" s="47"/>
      <c r="M146" s="223" t="s">
        <v>19</v>
      </c>
      <c r="N146" s="224" t="s">
        <v>42</v>
      </c>
      <c r="O146" s="87"/>
      <c r="P146" s="225">
        <f>O146*H146</f>
        <v>0</v>
      </c>
      <c r="Q146" s="225">
        <v>0</v>
      </c>
      <c r="R146" s="225">
        <f>Q146*H146</f>
        <v>0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216</v>
      </c>
      <c r="AT146" s="227" t="s">
        <v>211</v>
      </c>
      <c r="AU146" s="227" t="s">
        <v>81</v>
      </c>
      <c r="AY146" s="20" t="s">
        <v>209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20" t="s">
        <v>79</v>
      </c>
      <c r="BK146" s="228">
        <f>ROUND(I146*H146,2)</f>
        <v>0</v>
      </c>
      <c r="BL146" s="20" t="s">
        <v>216</v>
      </c>
      <c r="BM146" s="227" t="s">
        <v>1213</v>
      </c>
    </row>
    <row r="147" s="2" customFormat="1">
      <c r="A147" s="41"/>
      <c r="B147" s="42"/>
      <c r="C147" s="43"/>
      <c r="D147" s="229" t="s">
        <v>218</v>
      </c>
      <c r="E147" s="43"/>
      <c r="F147" s="230" t="s">
        <v>409</v>
      </c>
      <c r="G147" s="43"/>
      <c r="H147" s="43"/>
      <c r="I147" s="231"/>
      <c r="J147" s="43"/>
      <c r="K147" s="43"/>
      <c r="L147" s="47"/>
      <c r="M147" s="232"/>
      <c r="N147" s="233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218</v>
      </c>
      <c r="AU147" s="20" t="s">
        <v>81</v>
      </c>
    </row>
    <row r="148" s="14" customFormat="1">
      <c r="A148" s="14"/>
      <c r="B148" s="245"/>
      <c r="C148" s="246"/>
      <c r="D148" s="236" t="s">
        <v>220</v>
      </c>
      <c r="E148" s="247" t="s">
        <v>19</v>
      </c>
      <c r="F148" s="248" t="s">
        <v>1214</v>
      </c>
      <c r="G148" s="246"/>
      <c r="H148" s="249">
        <v>173.92400000000001</v>
      </c>
      <c r="I148" s="250"/>
      <c r="J148" s="246"/>
      <c r="K148" s="246"/>
      <c r="L148" s="251"/>
      <c r="M148" s="252"/>
      <c r="N148" s="253"/>
      <c r="O148" s="253"/>
      <c r="P148" s="253"/>
      <c r="Q148" s="253"/>
      <c r="R148" s="253"/>
      <c r="S148" s="253"/>
      <c r="T148" s="25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5" t="s">
        <v>220</v>
      </c>
      <c r="AU148" s="255" t="s">
        <v>81</v>
      </c>
      <c r="AV148" s="14" t="s">
        <v>81</v>
      </c>
      <c r="AW148" s="14" t="s">
        <v>32</v>
      </c>
      <c r="AX148" s="14" t="s">
        <v>79</v>
      </c>
      <c r="AY148" s="255" t="s">
        <v>209</v>
      </c>
    </row>
    <row r="149" s="2" customFormat="1" ht="33" customHeight="1">
      <c r="A149" s="41"/>
      <c r="B149" s="42"/>
      <c r="C149" s="216" t="s">
        <v>8</v>
      </c>
      <c r="D149" s="216" t="s">
        <v>211</v>
      </c>
      <c r="E149" s="217" t="s">
        <v>412</v>
      </c>
      <c r="F149" s="218" t="s">
        <v>413</v>
      </c>
      <c r="G149" s="219" t="s">
        <v>362</v>
      </c>
      <c r="H149" s="220">
        <v>69.569999999999993</v>
      </c>
      <c r="I149" s="221"/>
      <c r="J149" s="222">
        <f>ROUND(I149*H149,2)</f>
        <v>0</v>
      </c>
      <c r="K149" s="218" t="s">
        <v>215</v>
      </c>
      <c r="L149" s="47"/>
      <c r="M149" s="223" t="s">
        <v>19</v>
      </c>
      <c r="N149" s="224" t="s">
        <v>42</v>
      </c>
      <c r="O149" s="87"/>
      <c r="P149" s="225">
        <f>O149*H149</f>
        <v>0</v>
      </c>
      <c r="Q149" s="225">
        <v>0</v>
      </c>
      <c r="R149" s="225">
        <f>Q149*H149</f>
        <v>0</v>
      </c>
      <c r="S149" s="225">
        <v>0</v>
      </c>
      <c r="T149" s="226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27" t="s">
        <v>216</v>
      </c>
      <c r="AT149" s="227" t="s">
        <v>211</v>
      </c>
      <c r="AU149" s="227" t="s">
        <v>81</v>
      </c>
      <c r="AY149" s="20" t="s">
        <v>209</v>
      </c>
      <c r="BE149" s="228">
        <f>IF(N149="základní",J149,0)</f>
        <v>0</v>
      </c>
      <c r="BF149" s="228">
        <f>IF(N149="snížená",J149,0)</f>
        <v>0</v>
      </c>
      <c r="BG149" s="228">
        <f>IF(N149="zákl. přenesená",J149,0)</f>
        <v>0</v>
      </c>
      <c r="BH149" s="228">
        <f>IF(N149="sníž. přenesená",J149,0)</f>
        <v>0</v>
      </c>
      <c r="BI149" s="228">
        <f>IF(N149="nulová",J149,0)</f>
        <v>0</v>
      </c>
      <c r="BJ149" s="20" t="s">
        <v>79</v>
      </c>
      <c r="BK149" s="228">
        <f>ROUND(I149*H149,2)</f>
        <v>0</v>
      </c>
      <c r="BL149" s="20" t="s">
        <v>216</v>
      </c>
      <c r="BM149" s="227" t="s">
        <v>1215</v>
      </c>
    </row>
    <row r="150" s="2" customFormat="1">
      <c r="A150" s="41"/>
      <c r="B150" s="42"/>
      <c r="C150" s="43"/>
      <c r="D150" s="229" t="s">
        <v>218</v>
      </c>
      <c r="E150" s="43"/>
      <c r="F150" s="230" t="s">
        <v>415</v>
      </c>
      <c r="G150" s="43"/>
      <c r="H150" s="43"/>
      <c r="I150" s="231"/>
      <c r="J150" s="43"/>
      <c r="K150" s="43"/>
      <c r="L150" s="47"/>
      <c r="M150" s="232"/>
      <c r="N150" s="233"/>
      <c r="O150" s="87"/>
      <c r="P150" s="87"/>
      <c r="Q150" s="87"/>
      <c r="R150" s="87"/>
      <c r="S150" s="87"/>
      <c r="T150" s="88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T150" s="20" t="s">
        <v>218</v>
      </c>
      <c r="AU150" s="20" t="s">
        <v>81</v>
      </c>
    </row>
    <row r="151" s="14" customFormat="1">
      <c r="A151" s="14"/>
      <c r="B151" s="245"/>
      <c r="C151" s="246"/>
      <c r="D151" s="236" t="s">
        <v>220</v>
      </c>
      <c r="E151" s="247" t="s">
        <v>19</v>
      </c>
      <c r="F151" s="248" t="s">
        <v>1216</v>
      </c>
      <c r="G151" s="246"/>
      <c r="H151" s="249">
        <v>69.569999999999993</v>
      </c>
      <c r="I151" s="250"/>
      <c r="J151" s="246"/>
      <c r="K151" s="246"/>
      <c r="L151" s="251"/>
      <c r="M151" s="252"/>
      <c r="N151" s="253"/>
      <c r="O151" s="253"/>
      <c r="P151" s="253"/>
      <c r="Q151" s="253"/>
      <c r="R151" s="253"/>
      <c r="S151" s="253"/>
      <c r="T151" s="25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5" t="s">
        <v>220</v>
      </c>
      <c r="AU151" s="255" t="s">
        <v>81</v>
      </c>
      <c r="AV151" s="14" t="s">
        <v>81</v>
      </c>
      <c r="AW151" s="14" t="s">
        <v>32</v>
      </c>
      <c r="AX151" s="14" t="s">
        <v>79</v>
      </c>
      <c r="AY151" s="255" t="s">
        <v>209</v>
      </c>
    </row>
    <row r="152" s="2" customFormat="1" ht="24.15" customHeight="1">
      <c r="A152" s="41"/>
      <c r="B152" s="42"/>
      <c r="C152" s="216" t="s">
        <v>284</v>
      </c>
      <c r="D152" s="216" t="s">
        <v>211</v>
      </c>
      <c r="E152" s="217" t="s">
        <v>418</v>
      </c>
      <c r="F152" s="218" t="s">
        <v>419</v>
      </c>
      <c r="G152" s="219" t="s">
        <v>362</v>
      </c>
      <c r="H152" s="220">
        <v>69.524000000000001</v>
      </c>
      <c r="I152" s="221"/>
      <c r="J152" s="222">
        <f>ROUND(I152*H152,2)</f>
        <v>0</v>
      </c>
      <c r="K152" s="218" t="s">
        <v>215</v>
      </c>
      <c r="L152" s="47"/>
      <c r="M152" s="223" t="s">
        <v>19</v>
      </c>
      <c r="N152" s="224" t="s">
        <v>42</v>
      </c>
      <c r="O152" s="87"/>
      <c r="P152" s="225">
        <f>O152*H152</f>
        <v>0</v>
      </c>
      <c r="Q152" s="225">
        <v>0</v>
      </c>
      <c r="R152" s="225">
        <f>Q152*H152</f>
        <v>0</v>
      </c>
      <c r="S152" s="225">
        <v>0</v>
      </c>
      <c r="T152" s="226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7" t="s">
        <v>216</v>
      </c>
      <c r="AT152" s="227" t="s">
        <v>211</v>
      </c>
      <c r="AU152" s="227" t="s">
        <v>81</v>
      </c>
      <c r="AY152" s="20" t="s">
        <v>209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20" t="s">
        <v>79</v>
      </c>
      <c r="BK152" s="228">
        <f>ROUND(I152*H152,2)</f>
        <v>0</v>
      </c>
      <c r="BL152" s="20" t="s">
        <v>216</v>
      </c>
      <c r="BM152" s="227" t="s">
        <v>1217</v>
      </c>
    </row>
    <row r="153" s="2" customFormat="1">
      <c r="A153" s="41"/>
      <c r="B153" s="42"/>
      <c r="C153" s="43"/>
      <c r="D153" s="229" t="s">
        <v>218</v>
      </c>
      <c r="E153" s="43"/>
      <c r="F153" s="230" t="s">
        <v>421</v>
      </c>
      <c r="G153" s="43"/>
      <c r="H153" s="43"/>
      <c r="I153" s="231"/>
      <c r="J153" s="43"/>
      <c r="K153" s="43"/>
      <c r="L153" s="47"/>
      <c r="M153" s="232"/>
      <c r="N153" s="233"/>
      <c r="O153" s="87"/>
      <c r="P153" s="87"/>
      <c r="Q153" s="87"/>
      <c r="R153" s="87"/>
      <c r="S153" s="87"/>
      <c r="T153" s="88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0" t="s">
        <v>218</v>
      </c>
      <c r="AU153" s="20" t="s">
        <v>81</v>
      </c>
    </row>
    <row r="154" s="13" customFormat="1">
      <c r="A154" s="13"/>
      <c r="B154" s="234"/>
      <c r="C154" s="235"/>
      <c r="D154" s="236" t="s">
        <v>220</v>
      </c>
      <c r="E154" s="237" t="s">
        <v>19</v>
      </c>
      <c r="F154" s="238" t="s">
        <v>422</v>
      </c>
      <c r="G154" s="235"/>
      <c r="H154" s="237" t="s">
        <v>19</v>
      </c>
      <c r="I154" s="239"/>
      <c r="J154" s="235"/>
      <c r="K154" s="235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220</v>
      </c>
      <c r="AU154" s="244" t="s">
        <v>81</v>
      </c>
      <c r="AV154" s="13" t="s">
        <v>79</v>
      </c>
      <c r="AW154" s="13" t="s">
        <v>32</v>
      </c>
      <c r="AX154" s="13" t="s">
        <v>71</v>
      </c>
      <c r="AY154" s="244" t="s">
        <v>209</v>
      </c>
    </row>
    <row r="155" s="14" customFormat="1">
      <c r="A155" s="14"/>
      <c r="B155" s="245"/>
      <c r="C155" s="246"/>
      <c r="D155" s="236" t="s">
        <v>220</v>
      </c>
      <c r="E155" s="247" t="s">
        <v>19</v>
      </c>
      <c r="F155" s="248" t="s">
        <v>1218</v>
      </c>
      <c r="G155" s="246"/>
      <c r="H155" s="249">
        <v>687.60000000000002</v>
      </c>
      <c r="I155" s="250"/>
      <c r="J155" s="246"/>
      <c r="K155" s="246"/>
      <c r="L155" s="251"/>
      <c r="M155" s="252"/>
      <c r="N155" s="253"/>
      <c r="O155" s="253"/>
      <c r="P155" s="253"/>
      <c r="Q155" s="253"/>
      <c r="R155" s="253"/>
      <c r="S155" s="253"/>
      <c r="T155" s="25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5" t="s">
        <v>220</v>
      </c>
      <c r="AU155" s="255" t="s">
        <v>81</v>
      </c>
      <c r="AV155" s="14" t="s">
        <v>81</v>
      </c>
      <c r="AW155" s="14" t="s">
        <v>32</v>
      </c>
      <c r="AX155" s="14" t="s">
        <v>71</v>
      </c>
      <c r="AY155" s="255" t="s">
        <v>209</v>
      </c>
    </row>
    <row r="156" s="16" customFormat="1">
      <c r="A156" s="16"/>
      <c r="B156" s="267"/>
      <c r="C156" s="268"/>
      <c r="D156" s="236" t="s">
        <v>220</v>
      </c>
      <c r="E156" s="269" t="s">
        <v>19</v>
      </c>
      <c r="F156" s="270" t="s">
        <v>370</v>
      </c>
      <c r="G156" s="268"/>
      <c r="H156" s="271">
        <v>687.60000000000002</v>
      </c>
      <c r="I156" s="272"/>
      <c r="J156" s="268"/>
      <c r="K156" s="268"/>
      <c r="L156" s="273"/>
      <c r="M156" s="274"/>
      <c r="N156" s="275"/>
      <c r="O156" s="275"/>
      <c r="P156" s="275"/>
      <c r="Q156" s="275"/>
      <c r="R156" s="275"/>
      <c r="S156" s="275"/>
      <c r="T156" s="27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T156" s="277" t="s">
        <v>220</v>
      </c>
      <c r="AU156" s="277" t="s">
        <v>81</v>
      </c>
      <c r="AV156" s="16" t="s">
        <v>146</v>
      </c>
      <c r="AW156" s="16" t="s">
        <v>32</v>
      </c>
      <c r="AX156" s="16" t="s">
        <v>71</v>
      </c>
      <c r="AY156" s="277" t="s">
        <v>209</v>
      </c>
    </row>
    <row r="157" s="13" customFormat="1">
      <c r="A157" s="13"/>
      <c r="B157" s="234"/>
      <c r="C157" s="235"/>
      <c r="D157" s="236" t="s">
        <v>220</v>
      </c>
      <c r="E157" s="237" t="s">
        <v>19</v>
      </c>
      <c r="F157" s="238" t="s">
        <v>425</v>
      </c>
      <c r="G157" s="235"/>
      <c r="H157" s="237" t="s">
        <v>19</v>
      </c>
      <c r="I157" s="239"/>
      <c r="J157" s="235"/>
      <c r="K157" s="235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220</v>
      </c>
      <c r="AU157" s="244" t="s">
        <v>81</v>
      </c>
      <c r="AV157" s="13" t="s">
        <v>79</v>
      </c>
      <c r="AW157" s="13" t="s">
        <v>32</v>
      </c>
      <c r="AX157" s="13" t="s">
        <v>71</v>
      </c>
      <c r="AY157" s="244" t="s">
        <v>209</v>
      </c>
    </row>
    <row r="158" s="14" customFormat="1">
      <c r="A158" s="14"/>
      <c r="B158" s="245"/>
      <c r="C158" s="246"/>
      <c r="D158" s="236" t="s">
        <v>220</v>
      </c>
      <c r="E158" s="247" t="s">
        <v>19</v>
      </c>
      <c r="F158" s="248" t="s">
        <v>1219</v>
      </c>
      <c r="G158" s="246"/>
      <c r="H158" s="249">
        <v>69.524000000000001</v>
      </c>
      <c r="I158" s="250"/>
      <c r="J158" s="246"/>
      <c r="K158" s="246"/>
      <c r="L158" s="251"/>
      <c r="M158" s="252"/>
      <c r="N158" s="253"/>
      <c r="O158" s="253"/>
      <c r="P158" s="253"/>
      <c r="Q158" s="253"/>
      <c r="R158" s="253"/>
      <c r="S158" s="253"/>
      <c r="T158" s="25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5" t="s">
        <v>220</v>
      </c>
      <c r="AU158" s="255" t="s">
        <v>81</v>
      </c>
      <c r="AV158" s="14" t="s">
        <v>81</v>
      </c>
      <c r="AW158" s="14" t="s">
        <v>32</v>
      </c>
      <c r="AX158" s="14" t="s">
        <v>79</v>
      </c>
      <c r="AY158" s="255" t="s">
        <v>209</v>
      </c>
    </row>
    <row r="159" s="2" customFormat="1" ht="24.15" customHeight="1">
      <c r="A159" s="41"/>
      <c r="B159" s="42"/>
      <c r="C159" s="216" t="s">
        <v>290</v>
      </c>
      <c r="D159" s="216" t="s">
        <v>211</v>
      </c>
      <c r="E159" s="217" t="s">
        <v>464</v>
      </c>
      <c r="F159" s="218" t="s">
        <v>465</v>
      </c>
      <c r="G159" s="219" t="s">
        <v>258</v>
      </c>
      <c r="H159" s="220">
        <v>1392.3</v>
      </c>
      <c r="I159" s="221"/>
      <c r="J159" s="222">
        <f>ROUND(I159*H159,2)</f>
        <v>0</v>
      </c>
      <c r="K159" s="218" t="s">
        <v>215</v>
      </c>
      <c r="L159" s="47"/>
      <c r="M159" s="223" t="s">
        <v>19</v>
      </c>
      <c r="N159" s="224" t="s">
        <v>42</v>
      </c>
      <c r="O159" s="87"/>
      <c r="P159" s="225">
        <f>O159*H159</f>
        <v>0</v>
      </c>
      <c r="Q159" s="225">
        <v>0.00058</v>
      </c>
      <c r="R159" s="225">
        <f>Q159*H159</f>
        <v>0.80753399999999997</v>
      </c>
      <c r="S159" s="225">
        <v>0</v>
      </c>
      <c r="T159" s="226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7" t="s">
        <v>216</v>
      </c>
      <c r="AT159" s="227" t="s">
        <v>211</v>
      </c>
      <c r="AU159" s="227" t="s">
        <v>81</v>
      </c>
      <c r="AY159" s="20" t="s">
        <v>209</v>
      </c>
      <c r="BE159" s="228">
        <f>IF(N159="základní",J159,0)</f>
        <v>0</v>
      </c>
      <c r="BF159" s="228">
        <f>IF(N159="snížená",J159,0)</f>
        <v>0</v>
      </c>
      <c r="BG159" s="228">
        <f>IF(N159="zákl. přenesená",J159,0)</f>
        <v>0</v>
      </c>
      <c r="BH159" s="228">
        <f>IF(N159="sníž. přenesená",J159,0)</f>
        <v>0</v>
      </c>
      <c r="BI159" s="228">
        <f>IF(N159="nulová",J159,0)</f>
        <v>0</v>
      </c>
      <c r="BJ159" s="20" t="s">
        <v>79</v>
      </c>
      <c r="BK159" s="228">
        <f>ROUND(I159*H159,2)</f>
        <v>0</v>
      </c>
      <c r="BL159" s="20" t="s">
        <v>216</v>
      </c>
      <c r="BM159" s="227" t="s">
        <v>1220</v>
      </c>
    </row>
    <row r="160" s="2" customFormat="1">
      <c r="A160" s="41"/>
      <c r="B160" s="42"/>
      <c r="C160" s="43"/>
      <c r="D160" s="229" t="s">
        <v>218</v>
      </c>
      <c r="E160" s="43"/>
      <c r="F160" s="230" t="s">
        <v>467</v>
      </c>
      <c r="G160" s="43"/>
      <c r="H160" s="43"/>
      <c r="I160" s="231"/>
      <c r="J160" s="43"/>
      <c r="K160" s="43"/>
      <c r="L160" s="47"/>
      <c r="M160" s="232"/>
      <c r="N160" s="233"/>
      <c r="O160" s="87"/>
      <c r="P160" s="87"/>
      <c r="Q160" s="87"/>
      <c r="R160" s="87"/>
      <c r="S160" s="87"/>
      <c r="T160" s="88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0" t="s">
        <v>218</v>
      </c>
      <c r="AU160" s="20" t="s">
        <v>81</v>
      </c>
    </row>
    <row r="161" s="14" customFormat="1">
      <c r="A161" s="14"/>
      <c r="B161" s="245"/>
      <c r="C161" s="246"/>
      <c r="D161" s="236" t="s">
        <v>220</v>
      </c>
      <c r="E161" s="247" t="s">
        <v>19</v>
      </c>
      <c r="F161" s="248" t="s">
        <v>1221</v>
      </c>
      <c r="G161" s="246"/>
      <c r="H161" s="249">
        <v>1392.3</v>
      </c>
      <c r="I161" s="250"/>
      <c r="J161" s="246"/>
      <c r="K161" s="246"/>
      <c r="L161" s="251"/>
      <c r="M161" s="252"/>
      <c r="N161" s="253"/>
      <c r="O161" s="253"/>
      <c r="P161" s="253"/>
      <c r="Q161" s="253"/>
      <c r="R161" s="253"/>
      <c r="S161" s="253"/>
      <c r="T161" s="25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5" t="s">
        <v>220</v>
      </c>
      <c r="AU161" s="255" t="s">
        <v>81</v>
      </c>
      <c r="AV161" s="14" t="s">
        <v>81</v>
      </c>
      <c r="AW161" s="14" t="s">
        <v>32</v>
      </c>
      <c r="AX161" s="14" t="s">
        <v>79</v>
      </c>
      <c r="AY161" s="255" t="s">
        <v>209</v>
      </c>
    </row>
    <row r="162" s="2" customFormat="1" ht="24.15" customHeight="1">
      <c r="A162" s="41"/>
      <c r="B162" s="42"/>
      <c r="C162" s="216" t="s">
        <v>296</v>
      </c>
      <c r="D162" s="216" t="s">
        <v>211</v>
      </c>
      <c r="E162" s="217" t="s">
        <v>471</v>
      </c>
      <c r="F162" s="218" t="s">
        <v>472</v>
      </c>
      <c r="G162" s="219" t="s">
        <v>258</v>
      </c>
      <c r="H162" s="220">
        <v>1392.3</v>
      </c>
      <c r="I162" s="221"/>
      <c r="J162" s="222">
        <f>ROUND(I162*H162,2)</f>
        <v>0</v>
      </c>
      <c r="K162" s="218" t="s">
        <v>215</v>
      </c>
      <c r="L162" s="47"/>
      <c r="M162" s="223" t="s">
        <v>19</v>
      </c>
      <c r="N162" s="224" t="s">
        <v>42</v>
      </c>
      <c r="O162" s="87"/>
      <c r="P162" s="225">
        <f>O162*H162</f>
        <v>0</v>
      </c>
      <c r="Q162" s="225">
        <v>0</v>
      </c>
      <c r="R162" s="225">
        <f>Q162*H162</f>
        <v>0</v>
      </c>
      <c r="S162" s="225">
        <v>0</v>
      </c>
      <c r="T162" s="226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27" t="s">
        <v>216</v>
      </c>
      <c r="AT162" s="227" t="s">
        <v>211</v>
      </c>
      <c r="AU162" s="227" t="s">
        <v>81</v>
      </c>
      <c r="AY162" s="20" t="s">
        <v>209</v>
      </c>
      <c r="BE162" s="228">
        <f>IF(N162="základní",J162,0)</f>
        <v>0</v>
      </c>
      <c r="BF162" s="228">
        <f>IF(N162="snížená",J162,0)</f>
        <v>0</v>
      </c>
      <c r="BG162" s="228">
        <f>IF(N162="zákl. přenesená",J162,0)</f>
        <v>0</v>
      </c>
      <c r="BH162" s="228">
        <f>IF(N162="sníž. přenesená",J162,0)</f>
        <v>0</v>
      </c>
      <c r="BI162" s="228">
        <f>IF(N162="nulová",J162,0)</f>
        <v>0</v>
      </c>
      <c r="BJ162" s="20" t="s">
        <v>79</v>
      </c>
      <c r="BK162" s="228">
        <f>ROUND(I162*H162,2)</f>
        <v>0</v>
      </c>
      <c r="BL162" s="20" t="s">
        <v>216</v>
      </c>
      <c r="BM162" s="227" t="s">
        <v>1222</v>
      </c>
    </row>
    <row r="163" s="2" customFormat="1">
      <c r="A163" s="41"/>
      <c r="B163" s="42"/>
      <c r="C163" s="43"/>
      <c r="D163" s="229" t="s">
        <v>218</v>
      </c>
      <c r="E163" s="43"/>
      <c r="F163" s="230" t="s">
        <v>474</v>
      </c>
      <c r="G163" s="43"/>
      <c r="H163" s="43"/>
      <c r="I163" s="231"/>
      <c r="J163" s="43"/>
      <c r="K163" s="43"/>
      <c r="L163" s="47"/>
      <c r="M163" s="232"/>
      <c r="N163" s="233"/>
      <c r="O163" s="87"/>
      <c r="P163" s="87"/>
      <c r="Q163" s="87"/>
      <c r="R163" s="87"/>
      <c r="S163" s="87"/>
      <c r="T163" s="88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T163" s="20" t="s">
        <v>218</v>
      </c>
      <c r="AU163" s="20" t="s">
        <v>81</v>
      </c>
    </row>
    <row r="164" s="2" customFormat="1" ht="37.8" customHeight="1">
      <c r="A164" s="41"/>
      <c r="B164" s="42"/>
      <c r="C164" s="216" t="s">
        <v>304</v>
      </c>
      <c r="D164" s="216" t="s">
        <v>211</v>
      </c>
      <c r="E164" s="217" t="s">
        <v>598</v>
      </c>
      <c r="F164" s="218" t="s">
        <v>599</v>
      </c>
      <c r="G164" s="219" t="s">
        <v>362</v>
      </c>
      <c r="H164" s="220">
        <v>1076.05</v>
      </c>
      <c r="I164" s="221"/>
      <c r="J164" s="222">
        <f>ROUND(I164*H164,2)</f>
        <v>0</v>
      </c>
      <c r="K164" s="218" t="s">
        <v>215</v>
      </c>
      <c r="L164" s="47"/>
      <c r="M164" s="223" t="s">
        <v>19</v>
      </c>
      <c r="N164" s="224" t="s">
        <v>42</v>
      </c>
      <c r="O164" s="87"/>
      <c r="P164" s="225">
        <f>O164*H164</f>
        <v>0</v>
      </c>
      <c r="Q164" s="225">
        <v>0</v>
      </c>
      <c r="R164" s="225">
        <f>Q164*H164</f>
        <v>0</v>
      </c>
      <c r="S164" s="225">
        <v>0</v>
      </c>
      <c r="T164" s="226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7" t="s">
        <v>216</v>
      </c>
      <c r="AT164" s="227" t="s">
        <v>211</v>
      </c>
      <c r="AU164" s="227" t="s">
        <v>81</v>
      </c>
      <c r="AY164" s="20" t="s">
        <v>209</v>
      </c>
      <c r="BE164" s="228">
        <f>IF(N164="základní",J164,0)</f>
        <v>0</v>
      </c>
      <c r="BF164" s="228">
        <f>IF(N164="snížená",J164,0)</f>
        <v>0</v>
      </c>
      <c r="BG164" s="228">
        <f>IF(N164="zákl. přenesená",J164,0)</f>
        <v>0</v>
      </c>
      <c r="BH164" s="228">
        <f>IF(N164="sníž. přenesená",J164,0)</f>
        <v>0</v>
      </c>
      <c r="BI164" s="228">
        <f>IF(N164="nulová",J164,0)</f>
        <v>0</v>
      </c>
      <c r="BJ164" s="20" t="s">
        <v>79</v>
      </c>
      <c r="BK164" s="228">
        <f>ROUND(I164*H164,2)</f>
        <v>0</v>
      </c>
      <c r="BL164" s="20" t="s">
        <v>216</v>
      </c>
      <c r="BM164" s="227" t="s">
        <v>1223</v>
      </c>
    </row>
    <row r="165" s="2" customFormat="1">
      <c r="A165" s="41"/>
      <c r="B165" s="42"/>
      <c r="C165" s="43"/>
      <c r="D165" s="229" t="s">
        <v>218</v>
      </c>
      <c r="E165" s="43"/>
      <c r="F165" s="230" t="s">
        <v>601</v>
      </c>
      <c r="G165" s="43"/>
      <c r="H165" s="43"/>
      <c r="I165" s="231"/>
      <c r="J165" s="43"/>
      <c r="K165" s="43"/>
      <c r="L165" s="47"/>
      <c r="M165" s="232"/>
      <c r="N165" s="233"/>
      <c r="O165" s="87"/>
      <c r="P165" s="87"/>
      <c r="Q165" s="87"/>
      <c r="R165" s="87"/>
      <c r="S165" s="87"/>
      <c r="T165" s="88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0" t="s">
        <v>218</v>
      </c>
      <c r="AU165" s="20" t="s">
        <v>81</v>
      </c>
    </row>
    <row r="166" s="13" customFormat="1">
      <c r="A166" s="13"/>
      <c r="B166" s="234"/>
      <c r="C166" s="235"/>
      <c r="D166" s="236" t="s">
        <v>220</v>
      </c>
      <c r="E166" s="237" t="s">
        <v>19</v>
      </c>
      <c r="F166" s="238" t="s">
        <v>604</v>
      </c>
      <c r="G166" s="235"/>
      <c r="H166" s="237" t="s">
        <v>19</v>
      </c>
      <c r="I166" s="239"/>
      <c r="J166" s="235"/>
      <c r="K166" s="235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220</v>
      </c>
      <c r="AU166" s="244" t="s">
        <v>81</v>
      </c>
      <c r="AV166" s="13" t="s">
        <v>79</v>
      </c>
      <c r="AW166" s="13" t="s">
        <v>32</v>
      </c>
      <c r="AX166" s="13" t="s">
        <v>71</v>
      </c>
      <c r="AY166" s="244" t="s">
        <v>209</v>
      </c>
    </row>
    <row r="167" s="14" customFormat="1">
      <c r="A167" s="14"/>
      <c r="B167" s="245"/>
      <c r="C167" s="246"/>
      <c r="D167" s="236" t="s">
        <v>220</v>
      </c>
      <c r="E167" s="247" t="s">
        <v>19</v>
      </c>
      <c r="F167" s="248" t="s">
        <v>1224</v>
      </c>
      <c r="G167" s="246"/>
      <c r="H167" s="249">
        <v>4.5599999999999996</v>
      </c>
      <c r="I167" s="250"/>
      <c r="J167" s="246"/>
      <c r="K167" s="246"/>
      <c r="L167" s="251"/>
      <c r="M167" s="252"/>
      <c r="N167" s="253"/>
      <c r="O167" s="253"/>
      <c r="P167" s="253"/>
      <c r="Q167" s="253"/>
      <c r="R167" s="253"/>
      <c r="S167" s="253"/>
      <c r="T167" s="25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5" t="s">
        <v>220</v>
      </c>
      <c r="AU167" s="255" t="s">
        <v>81</v>
      </c>
      <c r="AV167" s="14" t="s">
        <v>81</v>
      </c>
      <c r="AW167" s="14" t="s">
        <v>32</v>
      </c>
      <c r="AX167" s="14" t="s">
        <v>71</v>
      </c>
      <c r="AY167" s="255" t="s">
        <v>209</v>
      </c>
    </row>
    <row r="168" s="13" customFormat="1">
      <c r="A168" s="13"/>
      <c r="B168" s="234"/>
      <c r="C168" s="235"/>
      <c r="D168" s="236" t="s">
        <v>220</v>
      </c>
      <c r="E168" s="237" t="s">
        <v>19</v>
      </c>
      <c r="F168" s="238" t="s">
        <v>610</v>
      </c>
      <c r="G168" s="235"/>
      <c r="H168" s="237" t="s">
        <v>19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220</v>
      </c>
      <c r="AU168" s="244" t="s">
        <v>81</v>
      </c>
      <c r="AV168" s="13" t="s">
        <v>79</v>
      </c>
      <c r="AW168" s="13" t="s">
        <v>32</v>
      </c>
      <c r="AX168" s="13" t="s">
        <v>71</v>
      </c>
      <c r="AY168" s="244" t="s">
        <v>209</v>
      </c>
    </row>
    <row r="169" s="14" customFormat="1">
      <c r="A169" s="14"/>
      <c r="B169" s="245"/>
      <c r="C169" s="246"/>
      <c r="D169" s="236" t="s">
        <v>220</v>
      </c>
      <c r="E169" s="247" t="s">
        <v>19</v>
      </c>
      <c r="F169" s="248" t="s">
        <v>1225</v>
      </c>
      <c r="G169" s="246"/>
      <c r="H169" s="249">
        <v>452.202</v>
      </c>
      <c r="I169" s="250"/>
      <c r="J169" s="246"/>
      <c r="K169" s="246"/>
      <c r="L169" s="251"/>
      <c r="M169" s="252"/>
      <c r="N169" s="253"/>
      <c r="O169" s="253"/>
      <c r="P169" s="253"/>
      <c r="Q169" s="253"/>
      <c r="R169" s="253"/>
      <c r="S169" s="253"/>
      <c r="T169" s="25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5" t="s">
        <v>220</v>
      </c>
      <c r="AU169" s="255" t="s">
        <v>81</v>
      </c>
      <c r="AV169" s="14" t="s">
        <v>81</v>
      </c>
      <c r="AW169" s="14" t="s">
        <v>32</v>
      </c>
      <c r="AX169" s="14" t="s">
        <v>71</v>
      </c>
      <c r="AY169" s="255" t="s">
        <v>209</v>
      </c>
    </row>
    <row r="170" s="16" customFormat="1">
      <c r="A170" s="16"/>
      <c r="B170" s="267"/>
      <c r="C170" s="268"/>
      <c r="D170" s="236" t="s">
        <v>220</v>
      </c>
      <c r="E170" s="269" t="s">
        <v>19</v>
      </c>
      <c r="F170" s="270" t="s">
        <v>370</v>
      </c>
      <c r="G170" s="268"/>
      <c r="H170" s="271">
        <v>456.762</v>
      </c>
      <c r="I170" s="272"/>
      <c r="J170" s="268"/>
      <c r="K170" s="268"/>
      <c r="L170" s="273"/>
      <c r="M170" s="274"/>
      <c r="N170" s="275"/>
      <c r="O170" s="275"/>
      <c r="P170" s="275"/>
      <c r="Q170" s="275"/>
      <c r="R170" s="275"/>
      <c r="S170" s="275"/>
      <c r="T170" s="27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T170" s="277" t="s">
        <v>220</v>
      </c>
      <c r="AU170" s="277" t="s">
        <v>81</v>
      </c>
      <c r="AV170" s="16" t="s">
        <v>146</v>
      </c>
      <c r="AW170" s="16" t="s">
        <v>32</v>
      </c>
      <c r="AX170" s="16" t="s">
        <v>71</v>
      </c>
      <c r="AY170" s="277" t="s">
        <v>209</v>
      </c>
    </row>
    <row r="171" s="13" customFormat="1">
      <c r="A171" s="13"/>
      <c r="B171" s="234"/>
      <c r="C171" s="235"/>
      <c r="D171" s="236" t="s">
        <v>220</v>
      </c>
      <c r="E171" s="237" t="s">
        <v>19</v>
      </c>
      <c r="F171" s="238" t="s">
        <v>615</v>
      </c>
      <c r="G171" s="235"/>
      <c r="H171" s="237" t="s">
        <v>19</v>
      </c>
      <c r="I171" s="239"/>
      <c r="J171" s="235"/>
      <c r="K171" s="235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220</v>
      </c>
      <c r="AU171" s="244" t="s">
        <v>81</v>
      </c>
      <c r="AV171" s="13" t="s">
        <v>79</v>
      </c>
      <c r="AW171" s="13" t="s">
        <v>32</v>
      </c>
      <c r="AX171" s="13" t="s">
        <v>71</v>
      </c>
      <c r="AY171" s="244" t="s">
        <v>209</v>
      </c>
    </row>
    <row r="172" s="14" customFormat="1">
      <c r="A172" s="14"/>
      <c r="B172" s="245"/>
      <c r="C172" s="246"/>
      <c r="D172" s="236" t="s">
        <v>220</v>
      </c>
      <c r="E172" s="247" t="s">
        <v>19</v>
      </c>
      <c r="F172" s="248" t="s">
        <v>1226</v>
      </c>
      <c r="G172" s="246"/>
      <c r="H172" s="249">
        <v>4.5599999999999996</v>
      </c>
      <c r="I172" s="250"/>
      <c r="J172" s="246"/>
      <c r="K172" s="246"/>
      <c r="L172" s="251"/>
      <c r="M172" s="252"/>
      <c r="N172" s="253"/>
      <c r="O172" s="253"/>
      <c r="P172" s="253"/>
      <c r="Q172" s="253"/>
      <c r="R172" s="253"/>
      <c r="S172" s="253"/>
      <c r="T172" s="25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5" t="s">
        <v>220</v>
      </c>
      <c r="AU172" s="255" t="s">
        <v>81</v>
      </c>
      <c r="AV172" s="14" t="s">
        <v>81</v>
      </c>
      <c r="AW172" s="14" t="s">
        <v>32</v>
      </c>
      <c r="AX172" s="14" t="s">
        <v>71</v>
      </c>
      <c r="AY172" s="255" t="s">
        <v>209</v>
      </c>
    </row>
    <row r="173" s="13" customFormat="1">
      <c r="A173" s="13"/>
      <c r="B173" s="234"/>
      <c r="C173" s="235"/>
      <c r="D173" s="236" t="s">
        <v>220</v>
      </c>
      <c r="E173" s="237" t="s">
        <v>19</v>
      </c>
      <c r="F173" s="238" t="s">
        <v>617</v>
      </c>
      <c r="G173" s="235"/>
      <c r="H173" s="237" t="s">
        <v>19</v>
      </c>
      <c r="I173" s="239"/>
      <c r="J173" s="235"/>
      <c r="K173" s="235"/>
      <c r="L173" s="240"/>
      <c r="M173" s="241"/>
      <c r="N173" s="242"/>
      <c r="O173" s="242"/>
      <c r="P173" s="242"/>
      <c r="Q173" s="242"/>
      <c r="R173" s="242"/>
      <c r="S173" s="242"/>
      <c r="T173" s="24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4" t="s">
        <v>220</v>
      </c>
      <c r="AU173" s="244" t="s">
        <v>81</v>
      </c>
      <c r="AV173" s="13" t="s">
        <v>79</v>
      </c>
      <c r="AW173" s="13" t="s">
        <v>32</v>
      </c>
      <c r="AX173" s="13" t="s">
        <v>71</v>
      </c>
      <c r="AY173" s="244" t="s">
        <v>209</v>
      </c>
    </row>
    <row r="174" s="14" customFormat="1">
      <c r="A174" s="14"/>
      <c r="B174" s="245"/>
      <c r="C174" s="246"/>
      <c r="D174" s="236" t="s">
        <v>220</v>
      </c>
      <c r="E174" s="247" t="s">
        <v>19</v>
      </c>
      <c r="F174" s="248" t="s">
        <v>1227</v>
      </c>
      <c r="G174" s="246"/>
      <c r="H174" s="249">
        <v>452.202</v>
      </c>
      <c r="I174" s="250"/>
      <c r="J174" s="246"/>
      <c r="K174" s="246"/>
      <c r="L174" s="251"/>
      <c r="M174" s="252"/>
      <c r="N174" s="253"/>
      <c r="O174" s="253"/>
      <c r="P174" s="253"/>
      <c r="Q174" s="253"/>
      <c r="R174" s="253"/>
      <c r="S174" s="253"/>
      <c r="T174" s="25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5" t="s">
        <v>220</v>
      </c>
      <c r="AU174" s="255" t="s">
        <v>81</v>
      </c>
      <c r="AV174" s="14" t="s">
        <v>81</v>
      </c>
      <c r="AW174" s="14" t="s">
        <v>32</v>
      </c>
      <c r="AX174" s="14" t="s">
        <v>71</v>
      </c>
      <c r="AY174" s="255" t="s">
        <v>209</v>
      </c>
    </row>
    <row r="175" s="16" customFormat="1">
      <c r="A175" s="16"/>
      <c r="B175" s="267"/>
      <c r="C175" s="268"/>
      <c r="D175" s="236" t="s">
        <v>220</v>
      </c>
      <c r="E175" s="269" t="s">
        <v>19</v>
      </c>
      <c r="F175" s="270" t="s">
        <v>370</v>
      </c>
      <c r="G175" s="268"/>
      <c r="H175" s="271">
        <v>456.762</v>
      </c>
      <c r="I175" s="272"/>
      <c r="J175" s="268"/>
      <c r="K175" s="268"/>
      <c r="L175" s="273"/>
      <c r="M175" s="274"/>
      <c r="N175" s="275"/>
      <c r="O175" s="275"/>
      <c r="P175" s="275"/>
      <c r="Q175" s="275"/>
      <c r="R175" s="275"/>
      <c r="S175" s="275"/>
      <c r="T175" s="27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T175" s="277" t="s">
        <v>220</v>
      </c>
      <c r="AU175" s="277" t="s">
        <v>81</v>
      </c>
      <c r="AV175" s="16" t="s">
        <v>146</v>
      </c>
      <c r="AW175" s="16" t="s">
        <v>32</v>
      </c>
      <c r="AX175" s="16" t="s">
        <v>71</v>
      </c>
      <c r="AY175" s="277" t="s">
        <v>209</v>
      </c>
    </row>
    <row r="176" s="13" customFormat="1">
      <c r="A176" s="13"/>
      <c r="B176" s="234"/>
      <c r="C176" s="235"/>
      <c r="D176" s="236" t="s">
        <v>220</v>
      </c>
      <c r="E176" s="237" t="s">
        <v>19</v>
      </c>
      <c r="F176" s="238" t="s">
        <v>619</v>
      </c>
      <c r="G176" s="235"/>
      <c r="H176" s="237" t="s">
        <v>19</v>
      </c>
      <c r="I176" s="239"/>
      <c r="J176" s="235"/>
      <c r="K176" s="235"/>
      <c r="L176" s="240"/>
      <c r="M176" s="241"/>
      <c r="N176" s="242"/>
      <c r="O176" s="242"/>
      <c r="P176" s="242"/>
      <c r="Q176" s="242"/>
      <c r="R176" s="242"/>
      <c r="S176" s="242"/>
      <c r="T176" s="24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4" t="s">
        <v>220</v>
      </c>
      <c r="AU176" s="244" t="s">
        <v>81</v>
      </c>
      <c r="AV176" s="13" t="s">
        <v>79</v>
      </c>
      <c r="AW176" s="13" t="s">
        <v>32</v>
      </c>
      <c r="AX176" s="13" t="s">
        <v>71</v>
      </c>
      <c r="AY176" s="244" t="s">
        <v>209</v>
      </c>
    </row>
    <row r="177" s="14" customFormat="1">
      <c r="A177" s="14"/>
      <c r="B177" s="245"/>
      <c r="C177" s="246"/>
      <c r="D177" s="236" t="s">
        <v>220</v>
      </c>
      <c r="E177" s="247" t="s">
        <v>19</v>
      </c>
      <c r="F177" s="248" t="s">
        <v>1228</v>
      </c>
      <c r="G177" s="246"/>
      <c r="H177" s="249">
        <v>4.1859999999999999</v>
      </c>
      <c r="I177" s="250"/>
      <c r="J177" s="246"/>
      <c r="K177" s="246"/>
      <c r="L177" s="251"/>
      <c r="M177" s="252"/>
      <c r="N177" s="253"/>
      <c r="O177" s="253"/>
      <c r="P177" s="253"/>
      <c r="Q177" s="253"/>
      <c r="R177" s="253"/>
      <c r="S177" s="253"/>
      <c r="T177" s="25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5" t="s">
        <v>220</v>
      </c>
      <c r="AU177" s="255" t="s">
        <v>81</v>
      </c>
      <c r="AV177" s="14" t="s">
        <v>81</v>
      </c>
      <c r="AW177" s="14" t="s">
        <v>32</v>
      </c>
      <c r="AX177" s="14" t="s">
        <v>71</v>
      </c>
      <c r="AY177" s="255" t="s">
        <v>209</v>
      </c>
    </row>
    <row r="178" s="14" customFormat="1">
      <c r="A178" s="14"/>
      <c r="B178" s="245"/>
      <c r="C178" s="246"/>
      <c r="D178" s="236" t="s">
        <v>220</v>
      </c>
      <c r="E178" s="247" t="s">
        <v>19</v>
      </c>
      <c r="F178" s="248" t="s">
        <v>1229</v>
      </c>
      <c r="G178" s="246"/>
      <c r="H178" s="249">
        <v>158.34</v>
      </c>
      <c r="I178" s="250"/>
      <c r="J178" s="246"/>
      <c r="K178" s="246"/>
      <c r="L178" s="251"/>
      <c r="M178" s="252"/>
      <c r="N178" s="253"/>
      <c r="O178" s="253"/>
      <c r="P178" s="253"/>
      <c r="Q178" s="253"/>
      <c r="R178" s="253"/>
      <c r="S178" s="253"/>
      <c r="T178" s="25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5" t="s">
        <v>220</v>
      </c>
      <c r="AU178" s="255" t="s">
        <v>81</v>
      </c>
      <c r="AV178" s="14" t="s">
        <v>81</v>
      </c>
      <c r="AW178" s="14" t="s">
        <v>32</v>
      </c>
      <c r="AX178" s="14" t="s">
        <v>71</v>
      </c>
      <c r="AY178" s="255" t="s">
        <v>209</v>
      </c>
    </row>
    <row r="179" s="16" customFormat="1">
      <c r="A179" s="16"/>
      <c r="B179" s="267"/>
      <c r="C179" s="268"/>
      <c r="D179" s="236" t="s">
        <v>220</v>
      </c>
      <c r="E179" s="269" t="s">
        <v>19</v>
      </c>
      <c r="F179" s="270" t="s">
        <v>370</v>
      </c>
      <c r="G179" s="268"/>
      <c r="H179" s="271">
        <v>162.52600000000001</v>
      </c>
      <c r="I179" s="272"/>
      <c r="J179" s="268"/>
      <c r="K179" s="268"/>
      <c r="L179" s="273"/>
      <c r="M179" s="274"/>
      <c r="N179" s="275"/>
      <c r="O179" s="275"/>
      <c r="P179" s="275"/>
      <c r="Q179" s="275"/>
      <c r="R179" s="275"/>
      <c r="S179" s="275"/>
      <c r="T179" s="27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T179" s="277" t="s">
        <v>220</v>
      </c>
      <c r="AU179" s="277" t="s">
        <v>81</v>
      </c>
      <c r="AV179" s="16" t="s">
        <v>146</v>
      </c>
      <c r="AW179" s="16" t="s">
        <v>32</v>
      </c>
      <c r="AX179" s="16" t="s">
        <v>71</v>
      </c>
      <c r="AY179" s="277" t="s">
        <v>209</v>
      </c>
    </row>
    <row r="180" s="15" customFormat="1">
      <c r="A180" s="15"/>
      <c r="B180" s="256"/>
      <c r="C180" s="257"/>
      <c r="D180" s="236" t="s">
        <v>220</v>
      </c>
      <c r="E180" s="258" t="s">
        <v>19</v>
      </c>
      <c r="F180" s="259" t="s">
        <v>271</v>
      </c>
      <c r="G180" s="257"/>
      <c r="H180" s="260">
        <v>1076.05</v>
      </c>
      <c r="I180" s="261"/>
      <c r="J180" s="257"/>
      <c r="K180" s="257"/>
      <c r="L180" s="262"/>
      <c r="M180" s="263"/>
      <c r="N180" s="264"/>
      <c r="O180" s="264"/>
      <c r="P180" s="264"/>
      <c r="Q180" s="264"/>
      <c r="R180" s="264"/>
      <c r="S180" s="264"/>
      <c r="T180" s="26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6" t="s">
        <v>220</v>
      </c>
      <c r="AU180" s="266" t="s">
        <v>81</v>
      </c>
      <c r="AV180" s="15" t="s">
        <v>216</v>
      </c>
      <c r="AW180" s="15" t="s">
        <v>32</v>
      </c>
      <c r="AX180" s="15" t="s">
        <v>79</v>
      </c>
      <c r="AY180" s="266" t="s">
        <v>209</v>
      </c>
    </row>
    <row r="181" s="2" customFormat="1" ht="37.8" customHeight="1">
      <c r="A181" s="41"/>
      <c r="B181" s="42"/>
      <c r="C181" s="216" t="s">
        <v>311</v>
      </c>
      <c r="D181" s="216" t="s">
        <v>211</v>
      </c>
      <c r="E181" s="217" t="s">
        <v>1230</v>
      </c>
      <c r="F181" s="218" t="s">
        <v>1231</v>
      </c>
      <c r="G181" s="219" t="s">
        <v>362</v>
      </c>
      <c r="H181" s="220">
        <v>285.42099999999999</v>
      </c>
      <c r="I181" s="221"/>
      <c r="J181" s="222">
        <f>ROUND(I181*H181,2)</f>
        <v>0</v>
      </c>
      <c r="K181" s="218" t="s">
        <v>215</v>
      </c>
      <c r="L181" s="47"/>
      <c r="M181" s="223" t="s">
        <v>19</v>
      </c>
      <c r="N181" s="224" t="s">
        <v>42</v>
      </c>
      <c r="O181" s="87"/>
      <c r="P181" s="225">
        <f>O181*H181</f>
        <v>0</v>
      </c>
      <c r="Q181" s="225">
        <v>0</v>
      </c>
      <c r="R181" s="225">
        <f>Q181*H181</f>
        <v>0</v>
      </c>
      <c r="S181" s="225">
        <v>0</v>
      </c>
      <c r="T181" s="226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7" t="s">
        <v>216</v>
      </c>
      <c r="AT181" s="227" t="s">
        <v>211</v>
      </c>
      <c r="AU181" s="227" t="s">
        <v>81</v>
      </c>
      <c r="AY181" s="20" t="s">
        <v>209</v>
      </c>
      <c r="BE181" s="228">
        <f>IF(N181="základní",J181,0)</f>
        <v>0</v>
      </c>
      <c r="BF181" s="228">
        <f>IF(N181="snížená",J181,0)</f>
        <v>0</v>
      </c>
      <c r="BG181" s="228">
        <f>IF(N181="zákl. přenesená",J181,0)</f>
        <v>0</v>
      </c>
      <c r="BH181" s="228">
        <f>IF(N181="sníž. přenesená",J181,0)</f>
        <v>0</v>
      </c>
      <c r="BI181" s="228">
        <f>IF(N181="nulová",J181,0)</f>
        <v>0</v>
      </c>
      <c r="BJ181" s="20" t="s">
        <v>79</v>
      </c>
      <c r="BK181" s="228">
        <f>ROUND(I181*H181,2)</f>
        <v>0</v>
      </c>
      <c r="BL181" s="20" t="s">
        <v>216</v>
      </c>
      <c r="BM181" s="227" t="s">
        <v>1232</v>
      </c>
    </row>
    <row r="182" s="2" customFormat="1">
      <c r="A182" s="41"/>
      <c r="B182" s="42"/>
      <c r="C182" s="43"/>
      <c r="D182" s="229" t="s">
        <v>218</v>
      </c>
      <c r="E182" s="43"/>
      <c r="F182" s="230" t="s">
        <v>1233</v>
      </c>
      <c r="G182" s="43"/>
      <c r="H182" s="43"/>
      <c r="I182" s="231"/>
      <c r="J182" s="43"/>
      <c r="K182" s="43"/>
      <c r="L182" s="47"/>
      <c r="M182" s="232"/>
      <c r="N182" s="233"/>
      <c r="O182" s="87"/>
      <c r="P182" s="87"/>
      <c r="Q182" s="87"/>
      <c r="R182" s="87"/>
      <c r="S182" s="87"/>
      <c r="T182" s="88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0" t="s">
        <v>218</v>
      </c>
      <c r="AU182" s="20" t="s">
        <v>81</v>
      </c>
    </row>
    <row r="183" s="13" customFormat="1">
      <c r="A183" s="13"/>
      <c r="B183" s="234"/>
      <c r="C183" s="235"/>
      <c r="D183" s="236" t="s">
        <v>220</v>
      </c>
      <c r="E183" s="237" t="s">
        <v>19</v>
      </c>
      <c r="F183" s="238" t="s">
        <v>610</v>
      </c>
      <c r="G183" s="235"/>
      <c r="H183" s="237" t="s">
        <v>19</v>
      </c>
      <c r="I183" s="239"/>
      <c r="J183" s="235"/>
      <c r="K183" s="235"/>
      <c r="L183" s="240"/>
      <c r="M183" s="241"/>
      <c r="N183" s="242"/>
      <c r="O183" s="242"/>
      <c r="P183" s="242"/>
      <c r="Q183" s="242"/>
      <c r="R183" s="242"/>
      <c r="S183" s="242"/>
      <c r="T183" s="24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4" t="s">
        <v>220</v>
      </c>
      <c r="AU183" s="244" t="s">
        <v>81</v>
      </c>
      <c r="AV183" s="13" t="s">
        <v>79</v>
      </c>
      <c r="AW183" s="13" t="s">
        <v>32</v>
      </c>
      <c r="AX183" s="13" t="s">
        <v>71</v>
      </c>
      <c r="AY183" s="244" t="s">
        <v>209</v>
      </c>
    </row>
    <row r="184" s="14" customFormat="1">
      <c r="A184" s="14"/>
      <c r="B184" s="245"/>
      <c r="C184" s="246"/>
      <c r="D184" s="236" t="s">
        <v>220</v>
      </c>
      <c r="E184" s="247" t="s">
        <v>19</v>
      </c>
      <c r="F184" s="248" t="s">
        <v>1234</v>
      </c>
      <c r="G184" s="246"/>
      <c r="H184" s="249">
        <v>243.493</v>
      </c>
      <c r="I184" s="250"/>
      <c r="J184" s="246"/>
      <c r="K184" s="246"/>
      <c r="L184" s="251"/>
      <c r="M184" s="252"/>
      <c r="N184" s="253"/>
      <c r="O184" s="253"/>
      <c r="P184" s="253"/>
      <c r="Q184" s="253"/>
      <c r="R184" s="253"/>
      <c r="S184" s="253"/>
      <c r="T184" s="25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5" t="s">
        <v>220</v>
      </c>
      <c r="AU184" s="255" t="s">
        <v>81</v>
      </c>
      <c r="AV184" s="14" t="s">
        <v>81</v>
      </c>
      <c r="AW184" s="14" t="s">
        <v>32</v>
      </c>
      <c r="AX184" s="14" t="s">
        <v>71</v>
      </c>
      <c r="AY184" s="255" t="s">
        <v>209</v>
      </c>
    </row>
    <row r="185" s="13" customFormat="1">
      <c r="A185" s="13"/>
      <c r="B185" s="234"/>
      <c r="C185" s="235"/>
      <c r="D185" s="236" t="s">
        <v>220</v>
      </c>
      <c r="E185" s="237" t="s">
        <v>19</v>
      </c>
      <c r="F185" s="238" t="s">
        <v>617</v>
      </c>
      <c r="G185" s="235"/>
      <c r="H185" s="237" t="s">
        <v>19</v>
      </c>
      <c r="I185" s="239"/>
      <c r="J185" s="235"/>
      <c r="K185" s="235"/>
      <c r="L185" s="240"/>
      <c r="M185" s="241"/>
      <c r="N185" s="242"/>
      <c r="O185" s="242"/>
      <c r="P185" s="242"/>
      <c r="Q185" s="242"/>
      <c r="R185" s="242"/>
      <c r="S185" s="242"/>
      <c r="T185" s="24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4" t="s">
        <v>220</v>
      </c>
      <c r="AU185" s="244" t="s">
        <v>81</v>
      </c>
      <c r="AV185" s="13" t="s">
        <v>79</v>
      </c>
      <c r="AW185" s="13" t="s">
        <v>32</v>
      </c>
      <c r="AX185" s="13" t="s">
        <v>71</v>
      </c>
      <c r="AY185" s="244" t="s">
        <v>209</v>
      </c>
    </row>
    <row r="186" s="14" customFormat="1">
      <c r="A186" s="14"/>
      <c r="B186" s="245"/>
      <c r="C186" s="246"/>
      <c r="D186" s="236" t="s">
        <v>220</v>
      </c>
      <c r="E186" s="247" t="s">
        <v>19</v>
      </c>
      <c r="F186" s="248" t="s">
        <v>1235</v>
      </c>
      <c r="G186" s="246"/>
      <c r="H186" s="249">
        <v>41.927999999999997</v>
      </c>
      <c r="I186" s="250"/>
      <c r="J186" s="246"/>
      <c r="K186" s="246"/>
      <c r="L186" s="251"/>
      <c r="M186" s="252"/>
      <c r="N186" s="253"/>
      <c r="O186" s="253"/>
      <c r="P186" s="253"/>
      <c r="Q186" s="253"/>
      <c r="R186" s="253"/>
      <c r="S186" s="253"/>
      <c r="T186" s="25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5" t="s">
        <v>220</v>
      </c>
      <c r="AU186" s="255" t="s">
        <v>81</v>
      </c>
      <c r="AV186" s="14" t="s">
        <v>81</v>
      </c>
      <c r="AW186" s="14" t="s">
        <v>32</v>
      </c>
      <c r="AX186" s="14" t="s">
        <v>71</v>
      </c>
      <c r="AY186" s="255" t="s">
        <v>209</v>
      </c>
    </row>
    <row r="187" s="15" customFormat="1">
      <c r="A187" s="15"/>
      <c r="B187" s="256"/>
      <c r="C187" s="257"/>
      <c r="D187" s="236" t="s">
        <v>220</v>
      </c>
      <c r="E187" s="258" t="s">
        <v>19</v>
      </c>
      <c r="F187" s="259" t="s">
        <v>271</v>
      </c>
      <c r="G187" s="257"/>
      <c r="H187" s="260">
        <v>285.42099999999999</v>
      </c>
      <c r="I187" s="261"/>
      <c r="J187" s="257"/>
      <c r="K187" s="257"/>
      <c r="L187" s="262"/>
      <c r="M187" s="263"/>
      <c r="N187" s="264"/>
      <c r="O187" s="264"/>
      <c r="P187" s="264"/>
      <c r="Q187" s="264"/>
      <c r="R187" s="264"/>
      <c r="S187" s="264"/>
      <c r="T187" s="26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66" t="s">
        <v>220</v>
      </c>
      <c r="AU187" s="266" t="s">
        <v>81</v>
      </c>
      <c r="AV187" s="15" t="s">
        <v>216</v>
      </c>
      <c r="AW187" s="15" t="s">
        <v>32</v>
      </c>
      <c r="AX187" s="15" t="s">
        <v>79</v>
      </c>
      <c r="AY187" s="266" t="s">
        <v>209</v>
      </c>
    </row>
    <row r="188" s="2" customFormat="1" ht="37.8" customHeight="1">
      <c r="A188" s="41"/>
      <c r="B188" s="42"/>
      <c r="C188" s="216" t="s">
        <v>317</v>
      </c>
      <c r="D188" s="216" t="s">
        <v>211</v>
      </c>
      <c r="E188" s="217" t="s">
        <v>639</v>
      </c>
      <c r="F188" s="218" t="s">
        <v>640</v>
      </c>
      <c r="G188" s="219" t="s">
        <v>362</v>
      </c>
      <c r="H188" s="220">
        <v>201.565</v>
      </c>
      <c r="I188" s="221"/>
      <c r="J188" s="222">
        <f>ROUND(I188*H188,2)</f>
        <v>0</v>
      </c>
      <c r="K188" s="218" t="s">
        <v>215</v>
      </c>
      <c r="L188" s="47"/>
      <c r="M188" s="223" t="s">
        <v>19</v>
      </c>
      <c r="N188" s="224" t="s">
        <v>42</v>
      </c>
      <c r="O188" s="87"/>
      <c r="P188" s="225">
        <f>O188*H188</f>
        <v>0</v>
      </c>
      <c r="Q188" s="225">
        <v>0</v>
      </c>
      <c r="R188" s="225">
        <f>Q188*H188</f>
        <v>0</v>
      </c>
      <c r="S188" s="225">
        <v>0</v>
      </c>
      <c r="T188" s="226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7" t="s">
        <v>216</v>
      </c>
      <c r="AT188" s="227" t="s">
        <v>211</v>
      </c>
      <c r="AU188" s="227" t="s">
        <v>81</v>
      </c>
      <c r="AY188" s="20" t="s">
        <v>209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20" t="s">
        <v>79</v>
      </c>
      <c r="BK188" s="228">
        <f>ROUND(I188*H188,2)</f>
        <v>0</v>
      </c>
      <c r="BL188" s="20" t="s">
        <v>216</v>
      </c>
      <c r="BM188" s="227" t="s">
        <v>1236</v>
      </c>
    </row>
    <row r="189" s="2" customFormat="1">
      <c r="A189" s="41"/>
      <c r="B189" s="42"/>
      <c r="C189" s="43"/>
      <c r="D189" s="229" t="s">
        <v>218</v>
      </c>
      <c r="E189" s="43"/>
      <c r="F189" s="230" t="s">
        <v>642</v>
      </c>
      <c r="G189" s="43"/>
      <c r="H189" s="43"/>
      <c r="I189" s="231"/>
      <c r="J189" s="43"/>
      <c r="K189" s="43"/>
      <c r="L189" s="47"/>
      <c r="M189" s="232"/>
      <c r="N189" s="233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218</v>
      </c>
      <c r="AU189" s="20" t="s">
        <v>81</v>
      </c>
    </row>
    <row r="190" s="13" customFormat="1">
      <c r="A190" s="13"/>
      <c r="B190" s="234"/>
      <c r="C190" s="235"/>
      <c r="D190" s="236" t="s">
        <v>220</v>
      </c>
      <c r="E190" s="237" t="s">
        <v>19</v>
      </c>
      <c r="F190" s="238" t="s">
        <v>628</v>
      </c>
      <c r="G190" s="235"/>
      <c r="H190" s="237" t="s">
        <v>19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220</v>
      </c>
      <c r="AU190" s="244" t="s">
        <v>81</v>
      </c>
      <c r="AV190" s="13" t="s">
        <v>79</v>
      </c>
      <c r="AW190" s="13" t="s">
        <v>32</v>
      </c>
      <c r="AX190" s="13" t="s">
        <v>71</v>
      </c>
      <c r="AY190" s="244" t="s">
        <v>209</v>
      </c>
    </row>
    <row r="191" s="13" customFormat="1">
      <c r="A191" s="13"/>
      <c r="B191" s="234"/>
      <c r="C191" s="235"/>
      <c r="D191" s="236" t="s">
        <v>220</v>
      </c>
      <c r="E191" s="237" t="s">
        <v>19</v>
      </c>
      <c r="F191" s="238" t="s">
        <v>629</v>
      </c>
      <c r="G191" s="235"/>
      <c r="H191" s="237" t="s">
        <v>19</v>
      </c>
      <c r="I191" s="239"/>
      <c r="J191" s="235"/>
      <c r="K191" s="235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220</v>
      </c>
      <c r="AU191" s="244" t="s">
        <v>81</v>
      </c>
      <c r="AV191" s="13" t="s">
        <v>79</v>
      </c>
      <c r="AW191" s="13" t="s">
        <v>32</v>
      </c>
      <c r="AX191" s="13" t="s">
        <v>71</v>
      </c>
      <c r="AY191" s="244" t="s">
        <v>209</v>
      </c>
    </row>
    <row r="192" s="14" customFormat="1">
      <c r="A192" s="14"/>
      <c r="B192" s="245"/>
      <c r="C192" s="246"/>
      <c r="D192" s="236" t="s">
        <v>220</v>
      </c>
      <c r="E192" s="247" t="s">
        <v>19</v>
      </c>
      <c r="F192" s="248" t="s">
        <v>1234</v>
      </c>
      <c r="G192" s="246"/>
      <c r="H192" s="249">
        <v>243.493</v>
      </c>
      <c r="I192" s="250"/>
      <c r="J192" s="246"/>
      <c r="K192" s="246"/>
      <c r="L192" s="251"/>
      <c r="M192" s="252"/>
      <c r="N192" s="253"/>
      <c r="O192" s="253"/>
      <c r="P192" s="253"/>
      <c r="Q192" s="253"/>
      <c r="R192" s="253"/>
      <c r="S192" s="253"/>
      <c r="T192" s="25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5" t="s">
        <v>220</v>
      </c>
      <c r="AU192" s="255" t="s">
        <v>81</v>
      </c>
      <c r="AV192" s="14" t="s">
        <v>81</v>
      </c>
      <c r="AW192" s="14" t="s">
        <v>32</v>
      </c>
      <c r="AX192" s="14" t="s">
        <v>71</v>
      </c>
      <c r="AY192" s="255" t="s">
        <v>209</v>
      </c>
    </row>
    <row r="193" s="14" customFormat="1">
      <c r="A193" s="14"/>
      <c r="B193" s="245"/>
      <c r="C193" s="246"/>
      <c r="D193" s="236" t="s">
        <v>220</v>
      </c>
      <c r="E193" s="247" t="s">
        <v>19</v>
      </c>
      <c r="F193" s="248" t="s">
        <v>1237</v>
      </c>
      <c r="G193" s="246"/>
      <c r="H193" s="249">
        <v>-41.927999999999997</v>
      </c>
      <c r="I193" s="250"/>
      <c r="J193" s="246"/>
      <c r="K193" s="246"/>
      <c r="L193" s="251"/>
      <c r="M193" s="252"/>
      <c r="N193" s="253"/>
      <c r="O193" s="253"/>
      <c r="P193" s="253"/>
      <c r="Q193" s="253"/>
      <c r="R193" s="253"/>
      <c r="S193" s="253"/>
      <c r="T193" s="25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5" t="s">
        <v>220</v>
      </c>
      <c r="AU193" s="255" t="s">
        <v>81</v>
      </c>
      <c r="AV193" s="14" t="s">
        <v>81</v>
      </c>
      <c r="AW193" s="14" t="s">
        <v>32</v>
      </c>
      <c r="AX193" s="14" t="s">
        <v>71</v>
      </c>
      <c r="AY193" s="255" t="s">
        <v>209</v>
      </c>
    </row>
    <row r="194" s="15" customFormat="1">
      <c r="A194" s="15"/>
      <c r="B194" s="256"/>
      <c r="C194" s="257"/>
      <c r="D194" s="236" t="s">
        <v>220</v>
      </c>
      <c r="E194" s="258" t="s">
        <v>19</v>
      </c>
      <c r="F194" s="259" t="s">
        <v>271</v>
      </c>
      <c r="G194" s="257"/>
      <c r="H194" s="260">
        <v>201.565</v>
      </c>
      <c r="I194" s="261"/>
      <c r="J194" s="257"/>
      <c r="K194" s="257"/>
      <c r="L194" s="262"/>
      <c r="M194" s="263"/>
      <c r="N194" s="264"/>
      <c r="O194" s="264"/>
      <c r="P194" s="264"/>
      <c r="Q194" s="264"/>
      <c r="R194" s="264"/>
      <c r="S194" s="264"/>
      <c r="T194" s="26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66" t="s">
        <v>220</v>
      </c>
      <c r="AU194" s="266" t="s">
        <v>81</v>
      </c>
      <c r="AV194" s="15" t="s">
        <v>216</v>
      </c>
      <c r="AW194" s="15" t="s">
        <v>32</v>
      </c>
      <c r="AX194" s="15" t="s">
        <v>79</v>
      </c>
      <c r="AY194" s="266" t="s">
        <v>209</v>
      </c>
    </row>
    <row r="195" s="2" customFormat="1" ht="37.8" customHeight="1">
      <c r="A195" s="41"/>
      <c r="B195" s="42"/>
      <c r="C195" s="216" t="s">
        <v>324</v>
      </c>
      <c r="D195" s="216" t="s">
        <v>211</v>
      </c>
      <c r="E195" s="217" t="s">
        <v>644</v>
      </c>
      <c r="F195" s="218" t="s">
        <v>645</v>
      </c>
      <c r="G195" s="219" t="s">
        <v>362</v>
      </c>
      <c r="H195" s="220">
        <v>1007.8250000000001</v>
      </c>
      <c r="I195" s="221"/>
      <c r="J195" s="222">
        <f>ROUND(I195*H195,2)</f>
        <v>0</v>
      </c>
      <c r="K195" s="218" t="s">
        <v>215</v>
      </c>
      <c r="L195" s="47"/>
      <c r="M195" s="223" t="s">
        <v>19</v>
      </c>
      <c r="N195" s="224" t="s">
        <v>42</v>
      </c>
      <c r="O195" s="87"/>
      <c r="P195" s="225">
        <f>O195*H195</f>
        <v>0</v>
      </c>
      <c r="Q195" s="225">
        <v>0</v>
      </c>
      <c r="R195" s="225">
        <f>Q195*H195</f>
        <v>0</v>
      </c>
      <c r="S195" s="225">
        <v>0</v>
      </c>
      <c r="T195" s="226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27" t="s">
        <v>216</v>
      </c>
      <c r="AT195" s="227" t="s">
        <v>211</v>
      </c>
      <c r="AU195" s="227" t="s">
        <v>81</v>
      </c>
      <c r="AY195" s="20" t="s">
        <v>209</v>
      </c>
      <c r="BE195" s="228">
        <f>IF(N195="základní",J195,0)</f>
        <v>0</v>
      </c>
      <c r="BF195" s="228">
        <f>IF(N195="snížená",J195,0)</f>
        <v>0</v>
      </c>
      <c r="BG195" s="228">
        <f>IF(N195="zákl. přenesená",J195,0)</f>
        <v>0</v>
      </c>
      <c r="BH195" s="228">
        <f>IF(N195="sníž. přenesená",J195,0)</f>
        <v>0</v>
      </c>
      <c r="BI195" s="228">
        <f>IF(N195="nulová",J195,0)</f>
        <v>0</v>
      </c>
      <c r="BJ195" s="20" t="s">
        <v>79</v>
      </c>
      <c r="BK195" s="228">
        <f>ROUND(I195*H195,2)</f>
        <v>0</v>
      </c>
      <c r="BL195" s="20" t="s">
        <v>216</v>
      </c>
      <c r="BM195" s="227" t="s">
        <v>1238</v>
      </c>
    </row>
    <row r="196" s="2" customFormat="1">
      <c r="A196" s="41"/>
      <c r="B196" s="42"/>
      <c r="C196" s="43"/>
      <c r="D196" s="229" t="s">
        <v>218</v>
      </c>
      <c r="E196" s="43"/>
      <c r="F196" s="230" t="s">
        <v>647</v>
      </c>
      <c r="G196" s="43"/>
      <c r="H196" s="43"/>
      <c r="I196" s="231"/>
      <c r="J196" s="43"/>
      <c r="K196" s="43"/>
      <c r="L196" s="47"/>
      <c r="M196" s="232"/>
      <c r="N196" s="233"/>
      <c r="O196" s="87"/>
      <c r="P196" s="87"/>
      <c r="Q196" s="87"/>
      <c r="R196" s="87"/>
      <c r="S196" s="87"/>
      <c r="T196" s="88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T196" s="20" t="s">
        <v>218</v>
      </c>
      <c r="AU196" s="20" t="s">
        <v>81</v>
      </c>
    </row>
    <row r="197" s="14" customFormat="1">
      <c r="A197" s="14"/>
      <c r="B197" s="245"/>
      <c r="C197" s="246"/>
      <c r="D197" s="236" t="s">
        <v>220</v>
      </c>
      <c r="E197" s="246"/>
      <c r="F197" s="248" t="s">
        <v>1239</v>
      </c>
      <c r="G197" s="246"/>
      <c r="H197" s="249">
        <v>1007.8250000000001</v>
      </c>
      <c r="I197" s="250"/>
      <c r="J197" s="246"/>
      <c r="K197" s="246"/>
      <c r="L197" s="251"/>
      <c r="M197" s="252"/>
      <c r="N197" s="253"/>
      <c r="O197" s="253"/>
      <c r="P197" s="253"/>
      <c r="Q197" s="253"/>
      <c r="R197" s="253"/>
      <c r="S197" s="253"/>
      <c r="T197" s="25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5" t="s">
        <v>220</v>
      </c>
      <c r="AU197" s="255" t="s">
        <v>81</v>
      </c>
      <c r="AV197" s="14" t="s">
        <v>81</v>
      </c>
      <c r="AW197" s="14" t="s">
        <v>4</v>
      </c>
      <c r="AX197" s="14" t="s">
        <v>79</v>
      </c>
      <c r="AY197" s="255" t="s">
        <v>209</v>
      </c>
    </row>
    <row r="198" s="2" customFormat="1" ht="24.15" customHeight="1">
      <c r="A198" s="41"/>
      <c r="B198" s="42"/>
      <c r="C198" s="216" t="s">
        <v>331</v>
      </c>
      <c r="D198" s="216" t="s">
        <v>211</v>
      </c>
      <c r="E198" s="217" t="s">
        <v>650</v>
      </c>
      <c r="F198" s="218" t="s">
        <v>651</v>
      </c>
      <c r="G198" s="219" t="s">
        <v>362</v>
      </c>
      <c r="H198" s="220">
        <v>619.28800000000001</v>
      </c>
      <c r="I198" s="221"/>
      <c r="J198" s="222">
        <f>ROUND(I198*H198,2)</f>
        <v>0</v>
      </c>
      <c r="K198" s="218" t="s">
        <v>215</v>
      </c>
      <c r="L198" s="47"/>
      <c r="M198" s="223" t="s">
        <v>19</v>
      </c>
      <c r="N198" s="224" t="s">
        <v>42</v>
      </c>
      <c r="O198" s="87"/>
      <c r="P198" s="225">
        <f>O198*H198</f>
        <v>0</v>
      </c>
      <c r="Q198" s="225">
        <v>0</v>
      </c>
      <c r="R198" s="225">
        <f>Q198*H198</f>
        <v>0</v>
      </c>
      <c r="S198" s="225">
        <v>0</v>
      </c>
      <c r="T198" s="226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7" t="s">
        <v>216</v>
      </c>
      <c r="AT198" s="227" t="s">
        <v>211</v>
      </c>
      <c r="AU198" s="227" t="s">
        <v>81</v>
      </c>
      <c r="AY198" s="20" t="s">
        <v>209</v>
      </c>
      <c r="BE198" s="228">
        <f>IF(N198="základní",J198,0)</f>
        <v>0</v>
      </c>
      <c r="BF198" s="228">
        <f>IF(N198="snížená",J198,0)</f>
        <v>0</v>
      </c>
      <c r="BG198" s="228">
        <f>IF(N198="zákl. přenesená",J198,0)</f>
        <v>0</v>
      </c>
      <c r="BH198" s="228">
        <f>IF(N198="sníž. přenesená",J198,0)</f>
        <v>0</v>
      </c>
      <c r="BI198" s="228">
        <f>IF(N198="nulová",J198,0)</f>
        <v>0</v>
      </c>
      <c r="BJ198" s="20" t="s">
        <v>79</v>
      </c>
      <c r="BK198" s="228">
        <f>ROUND(I198*H198,2)</f>
        <v>0</v>
      </c>
      <c r="BL198" s="20" t="s">
        <v>216</v>
      </c>
      <c r="BM198" s="227" t="s">
        <v>1240</v>
      </c>
    </row>
    <row r="199" s="2" customFormat="1">
      <c r="A199" s="41"/>
      <c r="B199" s="42"/>
      <c r="C199" s="43"/>
      <c r="D199" s="229" t="s">
        <v>218</v>
      </c>
      <c r="E199" s="43"/>
      <c r="F199" s="230" t="s">
        <v>653</v>
      </c>
      <c r="G199" s="43"/>
      <c r="H199" s="43"/>
      <c r="I199" s="231"/>
      <c r="J199" s="43"/>
      <c r="K199" s="43"/>
      <c r="L199" s="47"/>
      <c r="M199" s="232"/>
      <c r="N199" s="233"/>
      <c r="O199" s="87"/>
      <c r="P199" s="87"/>
      <c r="Q199" s="87"/>
      <c r="R199" s="87"/>
      <c r="S199" s="87"/>
      <c r="T199" s="88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0" t="s">
        <v>218</v>
      </c>
      <c r="AU199" s="20" t="s">
        <v>81</v>
      </c>
    </row>
    <row r="200" s="13" customFormat="1">
      <c r="A200" s="13"/>
      <c r="B200" s="234"/>
      <c r="C200" s="235"/>
      <c r="D200" s="236" t="s">
        <v>220</v>
      </c>
      <c r="E200" s="237" t="s">
        <v>19</v>
      </c>
      <c r="F200" s="238" t="s">
        <v>615</v>
      </c>
      <c r="G200" s="235"/>
      <c r="H200" s="237" t="s">
        <v>19</v>
      </c>
      <c r="I200" s="239"/>
      <c r="J200" s="235"/>
      <c r="K200" s="235"/>
      <c r="L200" s="240"/>
      <c r="M200" s="241"/>
      <c r="N200" s="242"/>
      <c r="O200" s="242"/>
      <c r="P200" s="242"/>
      <c r="Q200" s="242"/>
      <c r="R200" s="242"/>
      <c r="S200" s="242"/>
      <c r="T200" s="24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4" t="s">
        <v>220</v>
      </c>
      <c r="AU200" s="244" t="s">
        <v>81</v>
      </c>
      <c r="AV200" s="13" t="s">
        <v>79</v>
      </c>
      <c r="AW200" s="13" t="s">
        <v>32</v>
      </c>
      <c r="AX200" s="13" t="s">
        <v>71</v>
      </c>
      <c r="AY200" s="244" t="s">
        <v>209</v>
      </c>
    </row>
    <row r="201" s="14" customFormat="1">
      <c r="A201" s="14"/>
      <c r="B201" s="245"/>
      <c r="C201" s="246"/>
      <c r="D201" s="236" t="s">
        <v>220</v>
      </c>
      <c r="E201" s="247" t="s">
        <v>19</v>
      </c>
      <c r="F201" s="248" t="s">
        <v>1226</v>
      </c>
      <c r="G201" s="246"/>
      <c r="H201" s="249">
        <v>4.5599999999999996</v>
      </c>
      <c r="I201" s="250"/>
      <c r="J201" s="246"/>
      <c r="K201" s="246"/>
      <c r="L201" s="251"/>
      <c r="M201" s="252"/>
      <c r="N201" s="253"/>
      <c r="O201" s="253"/>
      <c r="P201" s="253"/>
      <c r="Q201" s="253"/>
      <c r="R201" s="253"/>
      <c r="S201" s="253"/>
      <c r="T201" s="25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5" t="s">
        <v>220</v>
      </c>
      <c r="AU201" s="255" t="s">
        <v>81</v>
      </c>
      <c r="AV201" s="14" t="s">
        <v>81</v>
      </c>
      <c r="AW201" s="14" t="s">
        <v>32</v>
      </c>
      <c r="AX201" s="14" t="s">
        <v>71</v>
      </c>
      <c r="AY201" s="255" t="s">
        <v>209</v>
      </c>
    </row>
    <row r="202" s="13" customFormat="1">
      <c r="A202" s="13"/>
      <c r="B202" s="234"/>
      <c r="C202" s="235"/>
      <c r="D202" s="236" t="s">
        <v>220</v>
      </c>
      <c r="E202" s="237" t="s">
        <v>19</v>
      </c>
      <c r="F202" s="238" t="s">
        <v>617</v>
      </c>
      <c r="G202" s="235"/>
      <c r="H202" s="237" t="s">
        <v>19</v>
      </c>
      <c r="I202" s="239"/>
      <c r="J202" s="235"/>
      <c r="K202" s="235"/>
      <c r="L202" s="240"/>
      <c r="M202" s="241"/>
      <c r="N202" s="242"/>
      <c r="O202" s="242"/>
      <c r="P202" s="242"/>
      <c r="Q202" s="242"/>
      <c r="R202" s="242"/>
      <c r="S202" s="242"/>
      <c r="T202" s="24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4" t="s">
        <v>220</v>
      </c>
      <c r="AU202" s="244" t="s">
        <v>81</v>
      </c>
      <c r="AV202" s="13" t="s">
        <v>79</v>
      </c>
      <c r="AW202" s="13" t="s">
        <v>32</v>
      </c>
      <c r="AX202" s="13" t="s">
        <v>71</v>
      </c>
      <c r="AY202" s="244" t="s">
        <v>209</v>
      </c>
    </row>
    <row r="203" s="14" customFormat="1">
      <c r="A203" s="14"/>
      <c r="B203" s="245"/>
      <c r="C203" s="246"/>
      <c r="D203" s="236" t="s">
        <v>220</v>
      </c>
      <c r="E203" s="247" t="s">
        <v>19</v>
      </c>
      <c r="F203" s="248" t="s">
        <v>1227</v>
      </c>
      <c r="G203" s="246"/>
      <c r="H203" s="249">
        <v>452.202</v>
      </c>
      <c r="I203" s="250"/>
      <c r="J203" s="246"/>
      <c r="K203" s="246"/>
      <c r="L203" s="251"/>
      <c r="M203" s="252"/>
      <c r="N203" s="253"/>
      <c r="O203" s="253"/>
      <c r="P203" s="253"/>
      <c r="Q203" s="253"/>
      <c r="R203" s="253"/>
      <c r="S203" s="253"/>
      <c r="T203" s="25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5" t="s">
        <v>220</v>
      </c>
      <c r="AU203" s="255" t="s">
        <v>81</v>
      </c>
      <c r="AV203" s="14" t="s">
        <v>81</v>
      </c>
      <c r="AW203" s="14" t="s">
        <v>32</v>
      </c>
      <c r="AX203" s="14" t="s">
        <v>71</v>
      </c>
      <c r="AY203" s="255" t="s">
        <v>209</v>
      </c>
    </row>
    <row r="204" s="16" customFormat="1">
      <c r="A204" s="16"/>
      <c r="B204" s="267"/>
      <c r="C204" s="268"/>
      <c r="D204" s="236" t="s">
        <v>220</v>
      </c>
      <c r="E204" s="269" t="s">
        <v>19</v>
      </c>
      <c r="F204" s="270" t="s">
        <v>370</v>
      </c>
      <c r="G204" s="268"/>
      <c r="H204" s="271">
        <v>456.762</v>
      </c>
      <c r="I204" s="272"/>
      <c r="J204" s="268"/>
      <c r="K204" s="268"/>
      <c r="L204" s="273"/>
      <c r="M204" s="274"/>
      <c r="N204" s="275"/>
      <c r="O204" s="275"/>
      <c r="P204" s="275"/>
      <c r="Q204" s="275"/>
      <c r="R204" s="275"/>
      <c r="S204" s="275"/>
      <c r="T204" s="27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T204" s="277" t="s">
        <v>220</v>
      </c>
      <c r="AU204" s="277" t="s">
        <v>81</v>
      </c>
      <c r="AV204" s="16" t="s">
        <v>146</v>
      </c>
      <c r="AW204" s="16" t="s">
        <v>32</v>
      </c>
      <c r="AX204" s="16" t="s">
        <v>71</v>
      </c>
      <c r="AY204" s="277" t="s">
        <v>209</v>
      </c>
    </row>
    <row r="205" s="13" customFormat="1">
      <c r="A205" s="13"/>
      <c r="B205" s="234"/>
      <c r="C205" s="235"/>
      <c r="D205" s="236" t="s">
        <v>220</v>
      </c>
      <c r="E205" s="237" t="s">
        <v>19</v>
      </c>
      <c r="F205" s="238" t="s">
        <v>619</v>
      </c>
      <c r="G205" s="235"/>
      <c r="H205" s="237" t="s">
        <v>19</v>
      </c>
      <c r="I205" s="239"/>
      <c r="J205" s="235"/>
      <c r="K205" s="235"/>
      <c r="L205" s="240"/>
      <c r="M205" s="241"/>
      <c r="N205" s="242"/>
      <c r="O205" s="242"/>
      <c r="P205" s="242"/>
      <c r="Q205" s="242"/>
      <c r="R205" s="242"/>
      <c r="S205" s="242"/>
      <c r="T205" s="24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4" t="s">
        <v>220</v>
      </c>
      <c r="AU205" s="244" t="s">
        <v>81</v>
      </c>
      <c r="AV205" s="13" t="s">
        <v>79</v>
      </c>
      <c r="AW205" s="13" t="s">
        <v>32</v>
      </c>
      <c r="AX205" s="13" t="s">
        <v>71</v>
      </c>
      <c r="AY205" s="244" t="s">
        <v>209</v>
      </c>
    </row>
    <row r="206" s="14" customFormat="1">
      <c r="A206" s="14"/>
      <c r="B206" s="245"/>
      <c r="C206" s="246"/>
      <c r="D206" s="236" t="s">
        <v>220</v>
      </c>
      <c r="E206" s="247" t="s">
        <v>19</v>
      </c>
      <c r="F206" s="248" t="s">
        <v>1228</v>
      </c>
      <c r="G206" s="246"/>
      <c r="H206" s="249">
        <v>4.1859999999999999</v>
      </c>
      <c r="I206" s="250"/>
      <c r="J206" s="246"/>
      <c r="K206" s="246"/>
      <c r="L206" s="251"/>
      <c r="M206" s="252"/>
      <c r="N206" s="253"/>
      <c r="O206" s="253"/>
      <c r="P206" s="253"/>
      <c r="Q206" s="253"/>
      <c r="R206" s="253"/>
      <c r="S206" s="253"/>
      <c r="T206" s="25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5" t="s">
        <v>220</v>
      </c>
      <c r="AU206" s="255" t="s">
        <v>81</v>
      </c>
      <c r="AV206" s="14" t="s">
        <v>81</v>
      </c>
      <c r="AW206" s="14" t="s">
        <v>32</v>
      </c>
      <c r="AX206" s="14" t="s">
        <v>71</v>
      </c>
      <c r="AY206" s="255" t="s">
        <v>209</v>
      </c>
    </row>
    <row r="207" s="14" customFormat="1">
      <c r="A207" s="14"/>
      <c r="B207" s="245"/>
      <c r="C207" s="246"/>
      <c r="D207" s="236" t="s">
        <v>220</v>
      </c>
      <c r="E207" s="247" t="s">
        <v>19</v>
      </c>
      <c r="F207" s="248" t="s">
        <v>1229</v>
      </c>
      <c r="G207" s="246"/>
      <c r="H207" s="249">
        <v>158.34</v>
      </c>
      <c r="I207" s="250"/>
      <c r="J207" s="246"/>
      <c r="K207" s="246"/>
      <c r="L207" s="251"/>
      <c r="M207" s="252"/>
      <c r="N207" s="253"/>
      <c r="O207" s="253"/>
      <c r="P207" s="253"/>
      <c r="Q207" s="253"/>
      <c r="R207" s="253"/>
      <c r="S207" s="253"/>
      <c r="T207" s="25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5" t="s">
        <v>220</v>
      </c>
      <c r="AU207" s="255" t="s">
        <v>81</v>
      </c>
      <c r="AV207" s="14" t="s">
        <v>81</v>
      </c>
      <c r="AW207" s="14" t="s">
        <v>32</v>
      </c>
      <c r="AX207" s="14" t="s">
        <v>71</v>
      </c>
      <c r="AY207" s="255" t="s">
        <v>209</v>
      </c>
    </row>
    <row r="208" s="16" customFormat="1">
      <c r="A208" s="16"/>
      <c r="B208" s="267"/>
      <c r="C208" s="268"/>
      <c r="D208" s="236" t="s">
        <v>220</v>
      </c>
      <c r="E208" s="269" t="s">
        <v>19</v>
      </c>
      <c r="F208" s="270" t="s">
        <v>370</v>
      </c>
      <c r="G208" s="268"/>
      <c r="H208" s="271">
        <v>162.52600000000001</v>
      </c>
      <c r="I208" s="272"/>
      <c r="J208" s="268"/>
      <c r="K208" s="268"/>
      <c r="L208" s="273"/>
      <c r="M208" s="274"/>
      <c r="N208" s="275"/>
      <c r="O208" s="275"/>
      <c r="P208" s="275"/>
      <c r="Q208" s="275"/>
      <c r="R208" s="275"/>
      <c r="S208" s="275"/>
      <c r="T208" s="27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T208" s="277" t="s">
        <v>220</v>
      </c>
      <c r="AU208" s="277" t="s">
        <v>81</v>
      </c>
      <c r="AV208" s="16" t="s">
        <v>146</v>
      </c>
      <c r="AW208" s="16" t="s">
        <v>32</v>
      </c>
      <c r="AX208" s="16" t="s">
        <v>71</v>
      </c>
      <c r="AY208" s="277" t="s">
        <v>209</v>
      </c>
    </row>
    <row r="209" s="15" customFormat="1">
      <c r="A209" s="15"/>
      <c r="B209" s="256"/>
      <c r="C209" s="257"/>
      <c r="D209" s="236" t="s">
        <v>220</v>
      </c>
      <c r="E209" s="258" t="s">
        <v>19</v>
      </c>
      <c r="F209" s="259" t="s">
        <v>271</v>
      </c>
      <c r="G209" s="257"/>
      <c r="H209" s="260">
        <v>619.28800000000001</v>
      </c>
      <c r="I209" s="261"/>
      <c r="J209" s="257"/>
      <c r="K209" s="257"/>
      <c r="L209" s="262"/>
      <c r="M209" s="263"/>
      <c r="N209" s="264"/>
      <c r="O209" s="264"/>
      <c r="P209" s="264"/>
      <c r="Q209" s="264"/>
      <c r="R209" s="264"/>
      <c r="S209" s="264"/>
      <c r="T209" s="26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66" t="s">
        <v>220</v>
      </c>
      <c r="AU209" s="266" t="s">
        <v>81</v>
      </c>
      <c r="AV209" s="15" t="s">
        <v>216</v>
      </c>
      <c r="AW209" s="15" t="s">
        <v>32</v>
      </c>
      <c r="AX209" s="15" t="s">
        <v>79</v>
      </c>
      <c r="AY209" s="266" t="s">
        <v>209</v>
      </c>
    </row>
    <row r="210" s="2" customFormat="1" ht="24.15" customHeight="1">
      <c r="A210" s="41"/>
      <c r="B210" s="42"/>
      <c r="C210" s="216" t="s">
        <v>7</v>
      </c>
      <c r="D210" s="216" t="s">
        <v>211</v>
      </c>
      <c r="E210" s="217" t="s">
        <v>1241</v>
      </c>
      <c r="F210" s="218" t="s">
        <v>1242</v>
      </c>
      <c r="G210" s="219" t="s">
        <v>362</v>
      </c>
      <c r="H210" s="220">
        <v>243.493</v>
      </c>
      <c r="I210" s="221"/>
      <c r="J210" s="222">
        <f>ROUND(I210*H210,2)</f>
        <v>0</v>
      </c>
      <c r="K210" s="218" t="s">
        <v>215</v>
      </c>
      <c r="L210" s="47"/>
      <c r="M210" s="223" t="s">
        <v>19</v>
      </c>
      <c r="N210" s="224" t="s">
        <v>42</v>
      </c>
      <c r="O210" s="87"/>
      <c r="P210" s="225">
        <f>O210*H210</f>
        <v>0</v>
      </c>
      <c r="Q210" s="225">
        <v>0</v>
      </c>
      <c r="R210" s="225">
        <f>Q210*H210</f>
        <v>0</v>
      </c>
      <c r="S210" s="225">
        <v>0</v>
      </c>
      <c r="T210" s="226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7" t="s">
        <v>216</v>
      </c>
      <c r="AT210" s="227" t="s">
        <v>211</v>
      </c>
      <c r="AU210" s="227" t="s">
        <v>81</v>
      </c>
      <c r="AY210" s="20" t="s">
        <v>209</v>
      </c>
      <c r="BE210" s="228">
        <f>IF(N210="základní",J210,0)</f>
        <v>0</v>
      </c>
      <c r="BF210" s="228">
        <f>IF(N210="snížená",J210,0)</f>
        <v>0</v>
      </c>
      <c r="BG210" s="228">
        <f>IF(N210="zákl. přenesená",J210,0)</f>
        <v>0</v>
      </c>
      <c r="BH210" s="228">
        <f>IF(N210="sníž. přenesená",J210,0)</f>
        <v>0</v>
      </c>
      <c r="BI210" s="228">
        <f>IF(N210="nulová",J210,0)</f>
        <v>0</v>
      </c>
      <c r="BJ210" s="20" t="s">
        <v>79</v>
      </c>
      <c r="BK210" s="228">
        <f>ROUND(I210*H210,2)</f>
        <v>0</v>
      </c>
      <c r="BL210" s="20" t="s">
        <v>216</v>
      </c>
      <c r="BM210" s="227" t="s">
        <v>1243</v>
      </c>
    </row>
    <row r="211" s="2" customFormat="1">
      <c r="A211" s="41"/>
      <c r="B211" s="42"/>
      <c r="C211" s="43"/>
      <c r="D211" s="229" t="s">
        <v>218</v>
      </c>
      <c r="E211" s="43"/>
      <c r="F211" s="230" t="s">
        <v>1244</v>
      </c>
      <c r="G211" s="43"/>
      <c r="H211" s="43"/>
      <c r="I211" s="231"/>
      <c r="J211" s="43"/>
      <c r="K211" s="43"/>
      <c r="L211" s="47"/>
      <c r="M211" s="232"/>
      <c r="N211" s="233"/>
      <c r="O211" s="87"/>
      <c r="P211" s="87"/>
      <c r="Q211" s="87"/>
      <c r="R211" s="87"/>
      <c r="S211" s="87"/>
      <c r="T211" s="88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0" t="s">
        <v>218</v>
      </c>
      <c r="AU211" s="20" t="s">
        <v>81</v>
      </c>
    </row>
    <row r="212" s="13" customFormat="1">
      <c r="A212" s="13"/>
      <c r="B212" s="234"/>
      <c r="C212" s="235"/>
      <c r="D212" s="236" t="s">
        <v>220</v>
      </c>
      <c r="E212" s="237" t="s">
        <v>19</v>
      </c>
      <c r="F212" s="238" t="s">
        <v>617</v>
      </c>
      <c r="G212" s="235"/>
      <c r="H212" s="237" t="s">
        <v>19</v>
      </c>
      <c r="I212" s="239"/>
      <c r="J212" s="235"/>
      <c r="K212" s="235"/>
      <c r="L212" s="240"/>
      <c r="M212" s="241"/>
      <c r="N212" s="242"/>
      <c r="O212" s="242"/>
      <c r="P212" s="242"/>
      <c r="Q212" s="242"/>
      <c r="R212" s="242"/>
      <c r="S212" s="242"/>
      <c r="T212" s="24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4" t="s">
        <v>220</v>
      </c>
      <c r="AU212" s="244" t="s">
        <v>81</v>
      </c>
      <c r="AV212" s="13" t="s">
        <v>79</v>
      </c>
      <c r="AW212" s="13" t="s">
        <v>32</v>
      </c>
      <c r="AX212" s="13" t="s">
        <v>71</v>
      </c>
      <c r="AY212" s="244" t="s">
        <v>209</v>
      </c>
    </row>
    <row r="213" s="14" customFormat="1">
      <c r="A213" s="14"/>
      <c r="B213" s="245"/>
      <c r="C213" s="246"/>
      <c r="D213" s="236" t="s">
        <v>220</v>
      </c>
      <c r="E213" s="247" t="s">
        <v>19</v>
      </c>
      <c r="F213" s="248" t="s">
        <v>1245</v>
      </c>
      <c r="G213" s="246"/>
      <c r="H213" s="249">
        <v>41.927999999999997</v>
      </c>
      <c r="I213" s="250"/>
      <c r="J213" s="246"/>
      <c r="K213" s="246"/>
      <c r="L213" s="251"/>
      <c r="M213" s="252"/>
      <c r="N213" s="253"/>
      <c r="O213" s="253"/>
      <c r="P213" s="253"/>
      <c r="Q213" s="253"/>
      <c r="R213" s="253"/>
      <c r="S213" s="253"/>
      <c r="T213" s="25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5" t="s">
        <v>220</v>
      </c>
      <c r="AU213" s="255" t="s">
        <v>81</v>
      </c>
      <c r="AV213" s="14" t="s">
        <v>81</v>
      </c>
      <c r="AW213" s="14" t="s">
        <v>32</v>
      </c>
      <c r="AX213" s="14" t="s">
        <v>71</v>
      </c>
      <c r="AY213" s="255" t="s">
        <v>209</v>
      </c>
    </row>
    <row r="214" s="13" customFormat="1">
      <c r="A214" s="13"/>
      <c r="B214" s="234"/>
      <c r="C214" s="235"/>
      <c r="D214" s="236" t="s">
        <v>220</v>
      </c>
      <c r="E214" s="237" t="s">
        <v>19</v>
      </c>
      <c r="F214" s="238" t="s">
        <v>654</v>
      </c>
      <c r="G214" s="235"/>
      <c r="H214" s="237" t="s">
        <v>19</v>
      </c>
      <c r="I214" s="239"/>
      <c r="J214" s="235"/>
      <c r="K214" s="235"/>
      <c r="L214" s="240"/>
      <c r="M214" s="241"/>
      <c r="N214" s="242"/>
      <c r="O214" s="242"/>
      <c r="P214" s="242"/>
      <c r="Q214" s="242"/>
      <c r="R214" s="242"/>
      <c r="S214" s="242"/>
      <c r="T214" s="24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4" t="s">
        <v>220</v>
      </c>
      <c r="AU214" s="244" t="s">
        <v>81</v>
      </c>
      <c r="AV214" s="13" t="s">
        <v>79</v>
      </c>
      <c r="AW214" s="13" t="s">
        <v>32</v>
      </c>
      <c r="AX214" s="13" t="s">
        <v>71</v>
      </c>
      <c r="AY214" s="244" t="s">
        <v>209</v>
      </c>
    </row>
    <row r="215" s="14" customFormat="1">
      <c r="A215" s="14"/>
      <c r="B215" s="245"/>
      <c r="C215" s="246"/>
      <c r="D215" s="236" t="s">
        <v>220</v>
      </c>
      <c r="E215" s="247" t="s">
        <v>19</v>
      </c>
      <c r="F215" s="248" t="s">
        <v>1246</v>
      </c>
      <c r="G215" s="246"/>
      <c r="H215" s="249">
        <v>201.565</v>
      </c>
      <c r="I215" s="250"/>
      <c r="J215" s="246"/>
      <c r="K215" s="246"/>
      <c r="L215" s="251"/>
      <c r="M215" s="252"/>
      <c r="N215" s="253"/>
      <c r="O215" s="253"/>
      <c r="P215" s="253"/>
      <c r="Q215" s="253"/>
      <c r="R215" s="253"/>
      <c r="S215" s="253"/>
      <c r="T215" s="25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5" t="s">
        <v>220</v>
      </c>
      <c r="AU215" s="255" t="s">
        <v>81</v>
      </c>
      <c r="AV215" s="14" t="s">
        <v>81</v>
      </c>
      <c r="AW215" s="14" t="s">
        <v>32</v>
      </c>
      <c r="AX215" s="14" t="s">
        <v>71</v>
      </c>
      <c r="AY215" s="255" t="s">
        <v>209</v>
      </c>
    </row>
    <row r="216" s="15" customFormat="1">
      <c r="A216" s="15"/>
      <c r="B216" s="256"/>
      <c r="C216" s="257"/>
      <c r="D216" s="236" t="s">
        <v>220</v>
      </c>
      <c r="E216" s="258" t="s">
        <v>19</v>
      </c>
      <c r="F216" s="259" t="s">
        <v>271</v>
      </c>
      <c r="G216" s="257"/>
      <c r="H216" s="260">
        <v>243.493</v>
      </c>
      <c r="I216" s="261"/>
      <c r="J216" s="257"/>
      <c r="K216" s="257"/>
      <c r="L216" s="262"/>
      <c r="M216" s="263"/>
      <c r="N216" s="264"/>
      <c r="O216" s="264"/>
      <c r="P216" s="264"/>
      <c r="Q216" s="264"/>
      <c r="R216" s="264"/>
      <c r="S216" s="264"/>
      <c r="T216" s="26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66" t="s">
        <v>220</v>
      </c>
      <c r="AU216" s="266" t="s">
        <v>81</v>
      </c>
      <c r="AV216" s="15" t="s">
        <v>216</v>
      </c>
      <c r="AW216" s="15" t="s">
        <v>32</v>
      </c>
      <c r="AX216" s="15" t="s">
        <v>79</v>
      </c>
      <c r="AY216" s="266" t="s">
        <v>209</v>
      </c>
    </row>
    <row r="217" s="2" customFormat="1" ht="24.15" customHeight="1">
      <c r="A217" s="41"/>
      <c r="B217" s="42"/>
      <c r="C217" s="216" t="s">
        <v>344</v>
      </c>
      <c r="D217" s="216" t="s">
        <v>211</v>
      </c>
      <c r="E217" s="217" t="s">
        <v>657</v>
      </c>
      <c r="F217" s="218" t="s">
        <v>658</v>
      </c>
      <c r="G217" s="219" t="s">
        <v>659</v>
      </c>
      <c r="H217" s="220">
        <v>362.81700000000001</v>
      </c>
      <c r="I217" s="221"/>
      <c r="J217" s="222">
        <f>ROUND(I217*H217,2)</f>
        <v>0</v>
      </c>
      <c r="K217" s="218" t="s">
        <v>215</v>
      </c>
      <c r="L217" s="47"/>
      <c r="M217" s="223" t="s">
        <v>19</v>
      </c>
      <c r="N217" s="224" t="s">
        <v>42</v>
      </c>
      <c r="O217" s="87"/>
      <c r="P217" s="225">
        <f>O217*H217</f>
        <v>0</v>
      </c>
      <c r="Q217" s="225">
        <v>0</v>
      </c>
      <c r="R217" s="225">
        <f>Q217*H217</f>
        <v>0</v>
      </c>
      <c r="S217" s="225">
        <v>0</v>
      </c>
      <c r="T217" s="226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27" t="s">
        <v>216</v>
      </c>
      <c r="AT217" s="227" t="s">
        <v>211</v>
      </c>
      <c r="AU217" s="227" t="s">
        <v>81</v>
      </c>
      <c r="AY217" s="20" t="s">
        <v>209</v>
      </c>
      <c r="BE217" s="228">
        <f>IF(N217="základní",J217,0)</f>
        <v>0</v>
      </c>
      <c r="BF217" s="228">
        <f>IF(N217="snížená",J217,0)</f>
        <v>0</v>
      </c>
      <c r="BG217" s="228">
        <f>IF(N217="zákl. přenesená",J217,0)</f>
        <v>0</v>
      </c>
      <c r="BH217" s="228">
        <f>IF(N217="sníž. přenesená",J217,0)</f>
        <v>0</v>
      </c>
      <c r="BI217" s="228">
        <f>IF(N217="nulová",J217,0)</f>
        <v>0</v>
      </c>
      <c r="BJ217" s="20" t="s">
        <v>79</v>
      </c>
      <c r="BK217" s="228">
        <f>ROUND(I217*H217,2)</f>
        <v>0</v>
      </c>
      <c r="BL217" s="20" t="s">
        <v>216</v>
      </c>
      <c r="BM217" s="227" t="s">
        <v>1247</v>
      </c>
    </row>
    <row r="218" s="2" customFormat="1">
      <c r="A218" s="41"/>
      <c r="B218" s="42"/>
      <c r="C218" s="43"/>
      <c r="D218" s="229" t="s">
        <v>218</v>
      </c>
      <c r="E218" s="43"/>
      <c r="F218" s="230" t="s">
        <v>661</v>
      </c>
      <c r="G218" s="43"/>
      <c r="H218" s="43"/>
      <c r="I218" s="231"/>
      <c r="J218" s="43"/>
      <c r="K218" s="43"/>
      <c r="L218" s="47"/>
      <c r="M218" s="232"/>
      <c r="N218" s="233"/>
      <c r="O218" s="87"/>
      <c r="P218" s="87"/>
      <c r="Q218" s="87"/>
      <c r="R218" s="87"/>
      <c r="S218" s="87"/>
      <c r="T218" s="88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0" t="s">
        <v>218</v>
      </c>
      <c r="AU218" s="20" t="s">
        <v>81</v>
      </c>
    </row>
    <row r="219" s="14" customFormat="1">
      <c r="A219" s="14"/>
      <c r="B219" s="245"/>
      <c r="C219" s="246"/>
      <c r="D219" s="236" t="s">
        <v>220</v>
      </c>
      <c r="E219" s="246"/>
      <c r="F219" s="248" t="s">
        <v>1248</v>
      </c>
      <c r="G219" s="246"/>
      <c r="H219" s="249">
        <v>362.81700000000001</v>
      </c>
      <c r="I219" s="250"/>
      <c r="J219" s="246"/>
      <c r="K219" s="246"/>
      <c r="L219" s="251"/>
      <c r="M219" s="252"/>
      <c r="N219" s="253"/>
      <c r="O219" s="253"/>
      <c r="P219" s="253"/>
      <c r="Q219" s="253"/>
      <c r="R219" s="253"/>
      <c r="S219" s="253"/>
      <c r="T219" s="25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5" t="s">
        <v>220</v>
      </c>
      <c r="AU219" s="255" t="s">
        <v>81</v>
      </c>
      <c r="AV219" s="14" t="s">
        <v>81</v>
      </c>
      <c r="AW219" s="14" t="s">
        <v>4</v>
      </c>
      <c r="AX219" s="14" t="s">
        <v>79</v>
      </c>
      <c r="AY219" s="255" t="s">
        <v>209</v>
      </c>
    </row>
    <row r="220" s="2" customFormat="1" ht="24.15" customHeight="1">
      <c r="A220" s="41"/>
      <c r="B220" s="42"/>
      <c r="C220" s="216" t="s">
        <v>354</v>
      </c>
      <c r="D220" s="216" t="s">
        <v>211</v>
      </c>
      <c r="E220" s="217" t="s">
        <v>664</v>
      </c>
      <c r="F220" s="218" t="s">
        <v>665</v>
      </c>
      <c r="G220" s="219" t="s">
        <v>362</v>
      </c>
      <c r="H220" s="220">
        <v>201.565</v>
      </c>
      <c r="I220" s="221"/>
      <c r="J220" s="222">
        <f>ROUND(I220*H220,2)</f>
        <v>0</v>
      </c>
      <c r="K220" s="218" t="s">
        <v>215</v>
      </c>
      <c r="L220" s="47"/>
      <c r="M220" s="223" t="s">
        <v>19</v>
      </c>
      <c r="N220" s="224" t="s">
        <v>42</v>
      </c>
      <c r="O220" s="87"/>
      <c r="P220" s="225">
        <f>O220*H220</f>
        <v>0</v>
      </c>
      <c r="Q220" s="225">
        <v>0</v>
      </c>
      <c r="R220" s="225">
        <f>Q220*H220</f>
        <v>0</v>
      </c>
      <c r="S220" s="225">
        <v>0</v>
      </c>
      <c r="T220" s="226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227" t="s">
        <v>216</v>
      </c>
      <c r="AT220" s="227" t="s">
        <v>211</v>
      </c>
      <c r="AU220" s="227" t="s">
        <v>81</v>
      </c>
      <c r="AY220" s="20" t="s">
        <v>209</v>
      </c>
      <c r="BE220" s="228">
        <f>IF(N220="základní",J220,0)</f>
        <v>0</v>
      </c>
      <c r="BF220" s="228">
        <f>IF(N220="snížená",J220,0)</f>
        <v>0</v>
      </c>
      <c r="BG220" s="228">
        <f>IF(N220="zákl. přenesená",J220,0)</f>
        <v>0</v>
      </c>
      <c r="BH220" s="228">
        <f>IF(N220="sníž. přenesená",J220,0)</f>
        <v>0</v>
      </c>
      <c r="BI220" s="228">
        <f>IF(N220="nulová",J220,0)</f>
        <v>0</v>
      </c>
      <c r="BJ220" s="20" t="s">
        <v>79</v>
      </c>
      <c r="BK220" s="228">
        <f>ROUND(I220*H220,2)</f>
        <v>0</v>
      </c>
      <c r="BL220" s="20" t="s">
        <v>216</v>
      </c>
      <c r="BM220" s="227" t="s">
        <v>1249</v>
      </c>
    </row>
    <row r="221" s="2" customFormat="1">
      <c r="A221" s="41"/>
      <c r="B221" s="42"/>
      <c r="C221" s="43"/>
      <c r="D221" s="229" t="s">
        <v>218</v>
      </c>
      <c r="E221" s="43"/>
      <c r="F221" s="230" t="s">
        <v>667</v>
      </c>
      <c r="G221" s="43"/>
      <c r="H221" s="43"/>
      <c r="I221" s="231"/>
      <c r="J221" s="43"/>
      <c r="K221" s="43"/>
      <c r="L221" s="47"/>
      <c r="M221" s="232"/>
      <c r="N221" s="233"/>
      <c r="O221" s="87"/>
      <c r="P221" s="87"/>
      <c r="Q221" s="87"/>
      <c r="R221" s="87"/>
      <c r="S221" s="87"/>
      <c r="T221" s="88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T221" s="20" t="s">
        <v>218</v>
      </c>
      <c r="AU221" s="20" t="s">
        <v>81</v>
      </c>
    </row>
    <row r="222" s="14" customFormat="1">
      <c r="A222" s="14"/>
      <c r="B222" s="245"/>
      <c r="C222" s="246"/>
      <c r="D222" s="236" t="s">
        <v>220</v>
      </c>
      <c r="E222" s="247" t="s">
        <v>19</v>
      </c>
      <c r="F222" s="248" t="s">
        <v>1246</v>
      </c>
      <c r="G222" s="246"/>
      <c r="H222" s="249">
        <v>201.565</v>
      </c>
      <c r="I222" s="250"/>
      <c r="J222" s="246"/>
      <c r="K222" s="246"/>
      <c r="L222" s="251"/>
      <c r="M222" s="252"/>
      <c r="N222" s="253"/>
      <c r="O222" s="253"/>
      <c r="P222" s="253"/>
      <c r="Q222" s="253"/>
      <c r="R222" s="253"/>
      <c r="S222" s="253"/>
      <c r="T222" s="25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5" t="s">
        <v>220</v>
      </c>
      <c r="AU222" s="255" t="s">
        <v>81</v>
      </c>
      <c r="AV222" s="14" t="s">
        <v>81</v>
      </c>
      <c r="AW222" s="14" t="s">
        <v>32</v>
      </c>
      <c r="AX222" s="14" t="s">
        <v>71</v>
      </c>
      <c r="AY222" s="255" t="s">
        <v>209</v>
      </c>
    </row>
    <row r="223" s="15" customFormat="1">
      <c r="A223" s="15"/>
      <c r="B223" s="256"/>
      <c r="C223" s="257"/>
      <c r="D223" s="236" t="s">
        <v>220</v>
      </c>
      <c r="E223" s="258" t="s">
        <v>19</v>
      </c>
      <c r="F223" s="259" t="s">
        <v>271</v>
      </c>
      <c r="G223" s="257"/>
      <c r="H223" s="260">
        <v>201.565</v>
      </c>
      <c r="I223" s="261"/>
      <c r="J223" s="257"/>
      <c r="K223" s="257"/>
      <c r="L223" s="262"/>
      <c r="M223" s="263"/>
      <c r="N223" s="264"/>
      <c r="O223" s="264"/>
      <c r="P223" s="264"/>
      <c r="Q223" s="264"/>
      <c r="R223" s="264"/>
      <c r="S223" s="264"/>
      <c r="T223" s="26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66" t="s">
        <v>220</v>
      </c>
      <c r="AU223" s="266" t="s">
        <v>81</v>
      </c>
      <c r="AV223" s="15" t="s">
        <v>216</v>
      </c>
      <c r="AW223" s="15" t="s">
        <v>32</v>
      </c>
      <c r="AX223" s="15" t="s">
        <v>79</v>
      </c>
      <c r="AY223" s="266" t="s">
        <v>209</v>
      </c>
    </row>
    <row r="224" s="2" customFormat="1" ht="24.15" customHeight="1">
      <c r="A224" s="41"/>
      <c r="B224" s="42"/>
      <c r="C224" s="216" t="s">
        <v>359</v>
      </c>
      <c r="D224" s="216" t="s">
        <v>211</v>
      </c>
      <c r="E224" s="217" t="s">
        <v>670</v>
      </c>
      <c r="F224" s="218" t="s">
        <v>671</v>
      </c>
      <c r="G224" s="219" t="s">
        <v>362</v>
      </c>
      <c r="H224" s="220">
        <v>495.48000000000002</v>
      </c>
      <c r="I224" s="221"/>
      <c r="J224" s="222">
        <f>ROUND(I224*H224,2)</f>
        <v>0</v>
      </c>
      <c r="K224" s="218" t="s">
        <v>215</v>
      </c>
      <c r="L224" s="47"/>
      <c r="M224" s="223" t="s">
        <v>19</v>
      </c>
      <c r="N224" s="224" t="s">
        <v>42</v>
      </c>
      <c r="O224" s="87"/>
      <c r="P224" s="225">
        <f>O224*H224</f>
        <v>0</v>
      </c>
      <c r="Q224" s="225">
        <v>0</v>
      </c>
      <c r="R224" s="225">
        <f>Q224*H224</f>
        <v>0</v>
      </c>
      <c r="S224" s="225">
        <v>0</v>
      </c>
      <c r="T224" s="226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27" t="s">
        <v>216</v>
      </c>
      <c r="AT224" s="227" t="s">
        <v>211</v>
      </c>
      <c r="AU224" s="227" t="s">
        <v>81</v>
      </c>
      <c r="AY224" s="20" t="s">
        <v>209</v>
      </c>
      <c r="BE224" s="228">
        <f>IF(N224="základní",J224,0)</f>
        <v>0</v>
      </c>
      <c r="BF224" s="228">
        <f>IF(N224="snížená",J224,0)</f>
        <v>0</v>
      </c>
      <c r="BG224" s="228">
        <f>IF(N224="zákl. přenesená",J224,0)</f>
        <v>0</v>
      </c>
      <c r="BH224" s="228">
        <f>IF(N224="sníž. přenesená",J224,0)</f>
        <v>0</v>
      </c>
      <c r="BI224" s="228">
        <f>IF(N224="nulová",J224,0)</f>
        <v>0</v>
      </c>
      <c r="BJ224" s="20" t="s">
        <v>79</v>
      </c>
      <c r="BK224" s="228">
        <f>ROUND(I224*H224,2)</f>
        <v>0</v>
      </c>
      <c r="BL224" s="20" t="s">
        <v>216</v>
      </c>
      <c r="BM224" s="227" t="s">
        <v>1250</v>
      </c>
    </row>
    <row r="225" s="2" customFormat="1">
      <c r="A225" s="41"/>
      <c r="B225" s="42"/>
      <c r="C225" s="43"/>
      <c r="D225" s="229" t="s">
        <v>218</v>
      </c>
      <c r="E225" s="43"/>
      <c r="F225" s="230" t="s">
        <v>673</v>
      </c>
      <c r="G225" s="43"/>
      <c r="H225" s="43"/>
      <c r="I225" s="231"/>
      <c r="J225" s="43"/>
      <c r="K225" s="43"/>
      <c r="L225" s="47"/>
      <c r="M225" s="232"/>
      <c r="N225" s="233"/>
      <c r="O225" s="87"/>
      <c r="P225" s="87"/>
      <c r="Q225" s="87"/>
      <c r="R225" s="87"/>
      <c r="S225" s="87"/>
      <c r="T225" s="88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0" t="s">
        <v>218</v>
      </c>
      <c r="AU225" s="20" t="s">
        <v>81</v>
      </c>
    </row>
    <row r="226" s="13" customFormat="1">
      <c r="A226" s="13"/>
      <c r="B226" s="234"/>
      <c r="C226" s="235"/>
      <c r="D226" s="236" t="s">
        <v>220</v>
      </c>
      <c r="E226" s="237" t="s">
        <v>19</v>
      </c>
      <c r="F226" s="238" t="s">
        <v>674</v>
      </c>
      <c r="G226" s="235"/>
      <c r="H226" s="237" t="s">
        <v>19</v>
      </c>
      <c r="I226" s="239"/>
      <c r="J226" s="235"/>
      <c r="K226" s="235"/>
      <c r="L226" s="240"/>
      <c r="M226" s="241"/>
      <c r="N226" s="242"/>
      <c r="O226" s="242"/>
      <c r="P226" s="242"/>
      <c r="Q226" s="242"/>
      <c r="R226" s="242"/>
      <c r="S226" s="242"/>
      <c r="T226" s="24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4" t="s">
        <v>220</v>
      </c>
      <c r="AU226" s="244" t="s">
        <v>81</v>
      </c>
      <c r="AV226" s="13" t="s">
        <v>79</v>
      </c>
      <c r="AW226" s="13" t="s">
        <v>32</v>
      </c>
      <c r="AX226" s="13" t="s">
        <v>71</v>
      </c>
      <c r="AY226" s="244" t="s">
        <v>209</v>
      </c>
    </row>
    <row r="227" s="14" customFormat="1">
      <c r="A227" s="14"/>
      <c r="B227" s="245"/>
      <c r="C227" s="246"/>
      <c r="D227" s="236" t="s">
        <v>220</v>
      </c>
      <c r="E227" s="247" t="s">
        <v>19</v>
      </c>
      <c r="F227" s="248" t="s">
        <v>1251</v>
      </c>
      <c r="G227" s="246"/>
      <c r="H227" s="249">
        <v>15</v>
      </c>
      <c r="I227" s="250"/>
      <c r="J227" s="246"/>
      <c r="K227" s="246"/>
      <c r="L227" s="251"/>
      <c r="M227" s="252"/>
      <c r="N227" s="253"/>
      <c r="O227" s="253"/>
      <c r="P227" s="253"/>
      <c r="Q227" s="253"/>
      <c r="R227" s="253"/>
      <c r="S227" s="253"/>
      <c r="T227" s="25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5" t="s">
        <v>220</v>
      </c>
      <c r="AU227" s="255" t="s">
        <v>81</v>
      </c>
      <c r="AV227" s="14" t="s">
        <v>81</v>
      </c>
      <c r="AW227" s="14" t="s">
        <v>32</v>
      </c>
      <c r="AX227" s="14" t="s">
        <v>71</v>
      </c>
      <c r="AY227" s="255" t="s">
        <v>209</v>
      </c>
    </row>
    <row r="228" s="13" customFormat="1">
      <c r="A228" s="13"/>
      <c r="B228" s="234"/>
      <c r="C228" s="235"/>
      <c r="D228" s="236" t="s">
        <v>220</v>
      </c>
      <c r="E228" s="237" t="s">
        <v>19</v>
      </c>
      <c r="F228" s="238" t="s">
        <v>1252</v>
      </c>
      <c r="G228" s="235"/>
      <c r="H228" s="237" t="s">
        <v>19</v>
      </c>
      <c r="I228" s="239"/>
      <c r="J228" s="235"/>
      <c r="K228" s="235"/>
      <c r="L228" s="240"/>
      <c r="M228" s="241"/>
      <c r="N228" s="242"/>
      <c r="O228" s="242"/>
      <c r="P228" s="242"/>
      <c r="Q228" s="242"/>
      <c r="R228" s="242"/>
      <c r="S228" s="242"/>
      <c r="T228" s="24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4" t="s">
        <v>220</v>
      </c>
      <c r="AU228" s="244" t="s">
        <v>81</v>
      </c>
      <c r="AV228" s="13" t="s">
        <v>79</v>
      </c>
      <c r="AW228" s="13" t="s">
        <v>32</v>
      </c>
      <c r="AX228" s="13" t="s">
        <v>71</v>
      </c>
      <c r="AY228" s="244" t="s">
        <v>209</v>
      </c>
    </row>
    <row r="229" s="14" customFormat="1">
      <c r="A229" s="14"/>
      <c r="B229" s="245"/>
      <c r="C229" s="246"/>
      <c r="D229" s="236" t="s">
        <v>220</v>
      </c>
      <c r="E229" s="247" t="s">
        <v>19</v>
      </c>
      <c r="F229" s="248" t="s">
        <v>1253</v>
      </c>
      <c r="G229" s="246"/>
      <c r="H229" s="249">
        <v>480.48000000000002</v>
      </c>
      <c r="I229" s="250"/>
      <c r="J229" s="246"/>
      <c r="K229" s="246"/>
      <c r="L229" s="251"/>
      <c r="M229" s="252"/>
      <c r="N229" s="253"/>
      <c r="O229" s="253"/>
      <c r="P229" s="253"/>
      <c r="Q229" s="253"/>
      <c r="R229" s="253"/>
      <c r="S229" s="253"/>
      <c r="T229" s="25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5" t="s">
        <v>220</v>
      </c>
      <c r="AU229" s="255" t="s">
        <v>81</v>
      </c>
      <c r="AV229" s="14" t="s">
        <v>81</v>
      </c>
      <c r="AW229" s="14" t="s">
        <v>32</v>
      </c>
      <c r="AX229" s="14" t="s">
        <v>71</v>
      </c>
      <c r="AY229" s="255" t="s">
        <v>209</v>
      </c>
    </row>
    <row r="230" s="15" customFormat="1">
      <c r="A230" s="15"/>
      <c r="B230" s="256"/>
      <c r="C230" s="257"/>
      <c r="D230" s="236" t="s">
        <v>220</v>
      </c>
      <c r="E230" s="258" t="s">
        <v>19</v>
      </c>
      <c r="F230" s="259" t="s">
        <v>271</v>
      </c>
      <c r="G230" s="257"/>
      <c r="H230" s="260">
        <v>495.48000000000002</v>
      </c>
      <c r="I230" s="261"/>
      <c r="J230" s="257"/>
      <c r="K230" s="257"/>
      <c r="L230" s="262"/>
      <c r="M230" s="263"/>
      <c r="N230" s="264"/>
      <c r="O230" s="264"/>
      <c r="P230" s="264"/>
      <c r="Q230" s="264"/>
      <c r="R230" s="264"/>
      <c r="S230" s="264"/>
      <c r="T230" s="26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66" t="s">
        <v>220</v>
      </c>
      <c r="AU230" s="266" t="s">
        <v>81</v>
      </c>
      <c r="AV230" s="15" t="s">
        <v>216</v>
      </c>
      <c r="AW230" s="15" t="s">
        <v>32</v>
      </c>
      <c r="AX230" s="15" t="s">
        <v>79</v>
      </c>
      <c r="AY230" s="266" t="s">
        <v>209</v>
      </c>
    </row>
    <row r="231" s="2" customFormat="1" ht="37.8" customHeight="1">
      <c r="A231" s="41"/>
      <c r="B231" s="42"/>
      <c r="C231" s="216" t="s">
        <v>372</v>
      </c>
      <c r="D231" s="216" t="s">
        <v>211</v>
      </c>
      <c r="E231" s="217" t="s">
        <v>687</v>
      </c>
      <c r="F231" s="218" t="s">
        <v>688</v>
      </c>
      <c r="G231" s="219" t="s">
        <v>362</v>
      </c>
      <c r="H231" s="220">
        <v>158.34</v>
      </c>
      <c r="I231" s="221"/>
      <c r="J231" s="222">
        <f>ROUND(I231*H231,2)</f>
        <v>0</v>
      </c>
      <c r="K231" s="218" t="s">
        <v>215</v>
      </c>
      <c r="L231" s="47"/>
      <c r="M231" s="223" t="s">
        <v>19</v>
      </c>
      <c r="N231" s="224" t="s">
        <v>42</v>
      </c>
      <c r="O231" s="87"/>
      <c r="P231" s="225">
        <f>O231*H231</f>
        <v>0</v>
      </c>
      <c r="Q231" s="225">
        <v>0</v>
      </c>
      <c r="R231" s="225">
        <f>Q231*H231</f>
        <v>0</v>
      </c>
      <c r="S231" s="225">
        <v>0</v>
      </c>
      <c r="T231" s="226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227" t="s">
        <v>216</v>
      </c>
      <c r="AT231" s="227" t="s">
        <v>211</v>
      </c>
      <c r="AU231" s="227" t="s">
        <v>81</v>
      </c>
      <c r="AY231" s="20" t="s">
        <v>209</v>
      </c>
      <c r="BE231" s="228">
        <f>IF(N231="základní",J231,0)</f>
        <v>0</v>
      </c>
      <c r="BF231" s="228">
        <f>IF(N231="snížená",J231,0)</f>
        <v>0</v>
      </c>
      <c r="BG231" s="228">
        <f>IF(N231="zákl. přenesená",J231,0)</f>
        <v>0</v>
      </c>
      <c r="BH231" s="228">
        <f>IF(N231="sníž. přenesená",J231,0)</f>
        <v>0</v>
      </c>
      <c r="BI231" s="228">
        <f>IF(N231="nulová",J231,0)</f>
        <v>0</v>
      </c>
      <c r="BJ231" s="20" t="s">
        <v>79</v>
      </c>
      <c r="BK231" s="228">
        <f>ROUND(I231*H231,2)</f>
        <v>0</v>
      </c>
      <c r="BL231" s="20" t="s">
        <v>216</v>
      </c>
      <c r="BM231" s="227" t="s">
        <v>1254</v>
      </c>
    </row>
    <row r="232" s="2" customFormat="1">
      <c r="A232" s="41"/>
      <c r="B232" s="42"/>
      <c r="C232" s="43"/>
      <c r="D232" s="229" t="s">
        <v>218</v>
      </c>
      <c r="E232" s="43"/>
      <c r="F232" s="230" t="s">
        <v>690</v>
      </c>
      <c r="G232" s="43"/>
      <c r="H232" s="43"/>
      <c r="I232" s="231"/>
      <c r="J232" s="43"/>
      <c r="K232" s="43"/>
      <c r="L232" s="47"/>
      <c r="M232" s="232"/>
      <c r="N232" s="233"/>
      <c r="O232" s="87"/>
      <c r="P232" s="87"/>
      <c r="Q232" s="87"/>
      <c r="R232" s="87"/>
      <c r="S232" s="87"/>
      <c r="T232" s="88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T232" s="20" t="s">
        <v>218</v>
      </c>
      <c r="AU232" s="20" t="s">
        <v>81</v>
      </c>
    </row>
    <row r="233" s="13" customFormat="1">
      <c r="A233" s="13"/>
      <c r="B233" s="234"/>
      <c r="C233" s="235"/>
      <c r="D233" s="236" t="s">
        <v>220</v>
      </c>
      <c r="E233" s="237" t="s">
        <v>19</v>
      </c>
      <c r="F233" s="238" t="s">
        <v>395</v>
      </c>
      <c r="G233" s="235"/>
      <c r="H233" s="237" t="s">
        <v>19</v>
      </c>
      <c r="I233" s="239"/>
      <c r="J233" s="235"/>
      <c r="K233" s="235"/>
      <c r="L233" s="240"/>
      <c r="M233" s="241"/>
      <c r="N233" s="242"/>
      <c r="O233" s="242"/>
      <c r="P233" s="242"/>
      <c r="Q233" s="242"/>
      <c r="R233" s="242"/>
      <c r="S233" s="242"/>
      <c r="T233" s="24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4" t="s">
        <v>220</v>
      </c>
      <c r="AU233" s="244" t="s">
        <v>81</v>
      </c>
      <c r="AV233" s="13" t="s">
        <v>79</v>
      </c>
      <c r="AW233" s="13" t="s">
        <v>32</v>
      </c>
      <c r="AX233" s="13" t="s">
        <v>71</v>
      </c>
      <c r="AY233" s="244" t="s">
        <v>209</v>
      </c>
    </row>
    <row r="234" s="14" customFormat="1">
      <c r="A234" s="14"/>
      <c r="B234" s="245"/>
      <c r="C234" s="246"/>
      <c r="D234" s="236" t="s">
        <v>220</v>
      </c>
      <c r="E234" s="247" t="s">
        <v>19</v>
      </c>
      <c r="F234" s="248" t="s">
        <v>1255</v>
      </c>
      <c r="G234" s="246"/>
      <c r="H234" s="249">
        <v>158.34</v>
      </c>
      <c r="I234" s="250"/>
      <c r="J234" s="246"/>
      <c r="K234" s="246"/>
      <c r="L234" s="251"/>
      <c r="M234" s="252"/>
      <c r="N234" s="253"/>
      <c r="O234" s="253"/>
      <c r="P234" s="253"/>
      <c r="Q234" s="253"/>
      <c r="R234" s="253"/>
      <c r="S234" s="253"/>
      <c r="T234" s="25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5" t="s">
        <v>220</v>
      </c>
      <c r="AU234" s="255" t="s">
        <v>81</v>
      </c>
      <c r="AV234" s="14" t="s">
        <v>81</v>
      </c>
      <c r="AW234" s="14" t="s">
        <v>32</v>
      </c>
      <c r="AX234" s="14" t="s">
        <v>79</v>
      </c>
      <c r="AY234" s="255" t="s">
        <v>209</v>
      </c>
    </row>
    <row r="235" s="2" customFormat="1" ht="16.5" customHeight="1">
      <c r="A235" s="41"/>
      <c r="B235" s="42"/>
      <c r="C235" s="278" t="s">
        <v>378</v>
      </c>
      <c r="D235" s="278" t="s">
        <v>681</v>
      </c>
      <c r="E235" s="279" t="s">
        <v>695</v>
      </c>
      <c r="F235" s="280" t="s">
        <v>696</v>
      </c>
      <c r="G235" s="281" t="s">
        <v>659</v>
      </c>
      <c r="H235" s="282">
        <v>316.68000000000001</v>
      </c>
      <c r="I235" s="283"/>
      <c r="J235" s="284">
        <f>ROUND(I235*H235,2)</f>
        <v>0</v>
      </c>
      <c r="K235" s="280" t="s">
        <v>215</v>
      </c>
      <c r="L235" s="285"/>
      <c r="M235" s="286" t="s">
        <v>19</v>
      </c>
      <c r="N235" s="287" t="s">
        <v>42</v>
      </c>
      <c r="O235" s="87"/>
      <c r="P235" s="225">
        <f>O235*H235</f>
        <v>0</v>
      </c>
      <c r="Q235" s="225">
        <v>0</v>
      </c>
      <c r="R235" s="225">
        <f>Q235*H235</f>
        <v>0</v>
      </c>
      <c r="S235" s="225">
        <v>0</v>
      </c>
      <c r="T235" s="226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227" t="s">
        <v>250</v>
      </c>
      <c r="AT235" s="227" t="s">
        <v>681</v>
      </c>
      <c r="AU235" s="227" t="s">
        <v>81</v>
      </c>
      <c r="AY235" s="20" t="s">
        <v>209</v>
      </c>
      <c r="BE235" s="228">
        <f>IF(N235="základní",J235,0)</f>
        <v>0</v>
      </c>
      <c r="BF235" s="228">
        <f>IF(N235="snížená",J235,0)</f>
        <v>0</v>
      </c>
      <c r="BG235" s="228">
        <f>IF(N235="zákl. přenesená",J235,0)</f>
        <v>0</v>
      </c>
      <c r="BH235" s="228">
        <f>IF(N235="sníž. přenesená",J235,0)</f>
        <v>0</v>
      </c>
      <c r="BI235" s="228">
        <f>IF(N235="nulová",J235,0)</f>
        <v>0</v>
      </c>
      <c r="BJ235" s="20" t="s">
        <v>79</v>
      </c>
      <c r="BK235" s="228">
        <f>ROUND(I235*H235,2)</f>
        <v>0</v>
      </c>
      <c r="BL235" s="20" t="s">
        <v>216</v>
      </c>
      <c r="BM235" s="227" t="s">
        <v>1256</v>
      </c>
    </row>
    <row r="236" s="14" customFormat="1">
      <c r="A236" s="14"/>
      <c r="B236" s="245"/>
      <c r="C236" s="246"/>
      <c r="D236" s="236" t="s">
        <v>220</v>
      </c>
      <c r="E236" s="246"/>
      <c r="F236" s="248" t="s">
        <v>1257</v>
      </c>
      <c r="G236" s="246"/>
      <c r="H236" s="249">
        <v>316.68000000000001</v>
      </c>
      <c r="I236" s="250"/>
      <c r="J236" s="246"/>
      <c r="K236" s="246"/>
      <c r="L236" s="251"/>
      <c r="M236" s="252"/>
      <c r="N236" s="253"/>
      <c r="O236" s="253"/>
      <c r="P236" s="253"/>
      <c r="Q236" s="253"/>
      <c r="R236" s="253"/>
      <c r="S236" s="253"/>
      <c r="T236" s="25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5" t="s">
        <v>220</v>
      </c>
      <c r="AU236" s="255" t="s">
        <v>81</v>
      </c>
      <c r="AV236" s="14" t="s">
        <v>81</v>
      </c>
      <c r="AW236" s="14" t="s">
        <v>4</v>
      </c>
      <c r="AX236" s="14" t="s">
        <v>79</v>
      </c>
      <c r="AY236" s="255" t="s">
        <v>209</v>
      </c>
    </row>
    <row r="237" s="2" customFormat="1" ht="24.15" customHeight="1">
      <c r="A237" s="41"/>
      <c r="B237" s="42"/>
      <c r="C237" s="216" t="s">
        <v>384</v>
      </c>
      <c r="D237" s="216" t="s">
        <v>211</v>
      </c>
      <c r="E237" s="217" t="s">
        <v>1258</v>
      </c>
      <c r="F237" s="218" t="s">
        <v>1259</v>
      </c>
      <c r="G237" s="219" t="s">
        <v>258</v>
      </c>
      <c r="H237" s="220">
        <v>22.800000000000001</v>
      </c>
      <c r="I237" s="221"/>
      <c r="J237" s="222">
        <f>ROUND(I237*H237,2)</f>
        <v>0</v>
      </c>
      <c r="K237" s="218" t="s">
        <v>215</v>
      </c>
      <c r="L237" s="47"/>
      <c r="M237" s="223" t="s">
        <v>19</v>
      </c>
      <c r="N237" s="224" t="s">
        <v>42</v>
      </c>
      <c r="O237" s="87"/>
      <c r="P237" s="225">
        <f>O237*H237</f>
        <v>0</v>
      </c>
      <c r="Q237" s="225">
        <v>0</v>
      </c>
      <c r="R237" s="225">
        <f>Q237*H237</f>
        <v>0</v>
      </c>
      <c r="S237" s="225">
        <v>0</v>
      </c>
      <c r="T237" s="226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227" t="s">
        <v>216</v>
      </c>
      <c r="AT237" s="227" t="s">
        <v>211</v>
      </c>
      <c r="AU237" s="227" t="s">
        <v>81</v>
      </c>
      <c r="AY237" s="20" t="s">
        <v>209</v>
      </c>
      <c r="BE237" s="228">
        <f>IF(N237="základní",J237,0)</f>
        <v>0</v>
      </c>
      <c r="BF237" s="228">
        <f>IF(N237="snížená",J237,0)</f>
        <v>0</v>
      </c>
      <c r="BG237" s="228">
        <f>IF(N237="zákl. přenesená",J237,0)</f>
        <v>0</v>
      </c>
      <c r="BH237" s="228">
        <f>IF(N237="sníž. přenesená",J237,0)</f>
        <v>0</v>
      </c>
      <c r="BI237" s="228">
        <f>IF(N237="nulová",J237,0)</f>
        <v>0</v>
      </c>
      <c r="BJ237" s="20" t="s">
        <v>79</v>
      </c>
      <c r="BK237" s="228">
        <f>ROUND(I237*H237,2)</f>
        <v>0</v>
      </c>
      <c r="BL237" s="20" t="s">
        <v>216</v>
      </c>
      <c r="BM237" s="227" t="s">
        <v>1260</v>
      </c>
    </row>
    <row r="238" s="2" customFormat="1">
      <c r="A238" s="41"/>
      <c r="B238" s="42"/>
      <c r="C238" s="43"/>
      <c r="D238" s="229" t="s">
        <v>218</v>
      </c>
      <c r="E238" s="43"/>
      <c r="F238" s="230" t="s">
        <v>1261</v>
      </c>
      <c r="G238" s="43"/>
      <c r="H238" s="43"/>
      <c r="I238" s="231"/>
      <c r="J238" s="43"/>
      <c r="K238" s="43"/>
      <c r="L238" s="47"/>
      <c r="M238" s="232"/>
      <c r="N238" s="233"/>
      <c r="O238" s="87"/>
      <c r="P238" s="87"/>
      <c r="Q238" s="87"/>
      <c r="R238" s="87"/>
      <c r="S238" s="87"/>
      <c r="T238" s="88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T238" s="20" t="s">
        <v>218</v>
      </c>
      <c r="AU238" s="20" t="s">
        <v>81</v>
      </c>
    </row>
    <row r="239" s="13" customFormat="1">
      <c r="A239" s="13"/>
      <c r="B239" s="234"/>
      <c r="C239" s="235"/>
      <c r="D239" s="236" t="s">
        <v>220</v>
      </c>
      <c r="E239" s="237" t="s">
        <v>19</v>
      </c>
      <c r="F239" s="238" t="s">
        <v>337</v>
      </c>
      <c r="G239" s="235"/>
      <c r="H239" s="237" t="s">
        <v>19</v>
      </c>
      <c r="I239" s="239"/>
      <c r="J239" s="235"/>
      <c r="K239" s="235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220</v>
      </c>
      <c r="AU239" s="244" t="s">
        <v>81</v>
      </c>
      <c r="AV239" s="13" t="s">
        <v>79</v>
      </c>
      <c r="AW239" s="13" t="s">
        <v>32</v>
      </c>
      <c r="AX239" s="13" t="s">
        <v>71</v>
      </c>
      <c r="AY239" s="244" t="s">
        <v>209</v>
      </c>
    </row>
    <row r="240" s="14" customFormat="1">
      <c r="A240" s="14"/>
      <c r="B240" s="245"/>
      <c r="C240" s="246"/>
      <c r="D240" s="236" t="s">
        <v>220</v>
      </c>
      <c r="E240" s="247" t="s">
        <v>19</v>
      </c>
      <c r="F240" s="248" t="s">
        <v>1207</v>
      </c>
      <c r="G240" s="246"/>
      <c r="H240" s="249">
        <v>22.800000000000001</v>
      </c>
      <c r="I240" s="250"/>
      <c r="J240" s="246"/>
      <c r="K240" s="246"/>
      <c r="L240" s="251"/>
      <c r="M240" s="252"/>
      <c r="N240" s="253"/>
      <c r="O240" s="253"/>
      <c r="P240" s="253"/>
      <c r="Q240" s="253"/>
      <c r="R240" s="253"/>
      <c r="S240" s="253"/>
      <c r="T240" s="25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5" t="s">
        <v>220</v>
      </c>
      <c r="AU240" s="255" t="s">
        <v>81</v>
      </c>
      <c r="AV240" s="14" t="s">
        <v>81</v>
      </c>
      <c r="AW240" s="14" t="s">
        <v>32</v>
      </c>
      <c r="AX240" s="14" t="s">
        <v>79</v>
      </c>
      <c r="AY240" s="255" t="s">
        <v>209</v>
      </c>
    </row>
    <row r="241" s="2" customFormat="1" ht="24.15" customHeight="1">
      <c r="A241" s="41"/>
      <c r="B241" s="42"/>
      <c r="C241" s="216" t="s">
        <v>390</v>
      </c>
      <c r="D241" s="216" t="s">
        <v>211</v>
      </c>
      <c r="E241" s="217" t="s">
        <v>1262</v>
      </c>
      <c r="F241" s="218" t="s">
        <v>1263</v>
      </c>
      <c r="G241" s="219" t="s">
        <v>258</v>
      </c>
      <c r="H241" s="220">
        <v>22.800000000000001</v>
      </c>
      <c r="I241" s="221"/>
      <c r="J241" s="222">
        <f>ROUND(I241*H241,2)</f>
        <v>0</v>
      </c>
      <c r="K241" s="218" t="s">
        <v>215</v>
      </c>
      <c r="L241" s="47"/>
      <c r="M241" s="223" t="s">
        <v>19</v>
      </c>
      <c r="N241" s="224" t="s">
        <v>42</v>
      </c>
      <c r="O241" s="87"/>
      <c r="P241" s="225">
        <f>O241*H241</f>
        <v>0</v>
      </c>
      <c r="Q241" s="225">
        <v>0</v>
      </c>
      <c r="R241" s="225">
        <f>Q241*H241</f>
        <v>0</v>
      </c>
      <c r="S241" s="225">
        <v>0</v>
      </c>
      <c r="T241" s="226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7" t="s">
        <v>216</v>
      </c>
      <c r="AT241" s="227" t="s">
        <v>211</v>
      </c>
      <c r="AU241" s="227" t="s">
        <v>81</v>
      </c>
      <c r="AY241" s="20" t="s">
        <v>209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20" t="s">
        <v>79</v>
      </c>
      <c r="BK241" s="228">
        <f>ROUND(I241*H241,2)</f>
        <v>0</v>
      </c>
      <c r="BL241" s="20" t="s">
        <v>216</v>
      </c>
      <c r="BM241" s="227" t="s">
        <v>1264</v>
      </c>
    </row>
    <row r="242" s="2" customFormat="1">
      <c r="A242" s="41"/>
      <c r="B242" s="42"/>
      <c r="C242" s="43"/>
      <c r="D242" s="229" t="s">
        <v>218</v>
      </c>
      <c r="E242" s="43"/>
      <c r="F242" s="230" t="s">
        <v>1265</v>
      </c>
      <c r="G242" s="43"/>
      <c r="H242" s="43"/>
      <c r="I242" s="231"/>
      <c r="J242" s="43"/>
      <c r="K242" s="43"/>
      <c r="L242" s="47"/>
      <c r="M242" s="232"/>
      <c r="N242" s="233"/>
      <c r="O242" s="87"/>
      <c r="P242" s="87"/>
      <c r="Q242" s="87"/>
      <c r="R242" s="87"/>
      <c r="S242" s="87"/>
      <c r="T242" s="88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0" t="s">
        <v>218</v>
      </c>
      <c r="AU242" s="20" t="s">
        <v>81</v>
      </c>
    </row>
    <row r="243" s="2" customFormat="1" ht="16.5" customHeight="1">
      <c r="A243" s="41"/>
      <c r="B243" s="42"/>
      <c r="C243" s="278" t="s">
        <v>399</v>
      </c>
      <c r="D243" s="278" t="s">
        <v>681</v>
      </c>
      <c r="E243" s="279" t="s">
        <v>1266</v>
      </c>
      <c r="F243" s="280" t="s">
        <v>1267</v>
      </c>
      <c r="G243" s="281" t="s">
        <v>725</v>
      </c>
      <c r="H243" s="282">
        <v>0.68400000000000005</v>
      </c>
      <c r="I243" s="283"/>
      <c r="J243" s="284">
        <f>ROUND(I243*H243,2)</f>
        <v>0</v>
      </c>
      <c r="K243" s="280" t="s">
        <v>215</v>
      </c>
      <c r="L243" s="285"/>
      <c r="M243" s="286" t="s">
        <v>19</v>
      </c>
      <c r="N243" s="287" t="s">
        <v>42</v>
      </c>
      <c r="O243" s="87"/>
      <c r="P243" s="225">
        <f>O243*H243</f>
        <v>0</v>
      </c>
      <c r="Q243" s="225">
        <v>0.001</v>
      </c>
      <c r="R243" s="225">
        <f>Q243*H243</f>
        <v>0.00068400000000000004</v>
      </c>
      <c r="S243" s="225">
        <v>0</v>
      </c>
      <c r="T243" s="226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27" t="s">
        <v>250</v>
      </c>
      <c r="AT243" s="227" t="s">
        <v>681</v>
      </c>
      <c r="AU243" s="227" t="s">
        <v>81</v>
      </c>
      <c r="AY243" s="20" t="s">
        <v>209</v>
      </c>
      <c r="BE243" s="228">
        <f>IF(N243="základní",J243,0)</f>
        <v>0</v>
      </c>
      <c r="BF243" s="228">
        <f>IF(N243="snížená",J243,0)</f>
        <v>0</v>
      </c>
      <c r="BG243" s="228">
        <f>IF(N243="zákl. přenesená",J243,0)</f>
        <v>0</v>
      </c>
      <c r="BH243" s="228">
        <f>IF(N243="sníž. přenesená",J243,0)</f>
        <v>0</v>
      </c>
      <c r="BI243" s="228">
        <f>IF(N243="nulová",J243,0)</f>
        <v>0</v>
      </c>
      <c r="BJ243" s="20" t="s">
        <v>79</v>
      </c>
      <c r="BK243" s="228">
        <f>ROUND(I243*H243,2)</f>
        <v>0</v>
      </c>
      <c r="BL243" s="20" t="s">
        <v>216</v>
      </c>
      <c r="BM243" s="227" t="s">
        <v>1268</v>
      </c>
    </row>
    <row r="244" s="14" customFormat="1">
      <c r="A244" s="14"/>
      <c r="B244" s="245"/>
      <c r="C244" s="246"/>
      <c r="D244" s="236" t="s">
        <v>220</v>
      </c>
      <c r="E244" s="246"/>
      <c r="F244" s="248" t="s">
        <v>1269</v>
      </c>
      <c r="G244" s="246"/>
      <c r="H244" s="249">
        <v>0.68400000000000005</v>
      </c>
      <c r="I244" s="250"/>
      <c r="J244" s="246"/>
      <c r="K244" s="246"/>
      <c r="L244" s="251"/>
      <c r="M244" s="252"/>
      <c r="N244" s="253"/>
      <c r="O244" s="253"/>
      <c r="P244" s="253"/>
      <c r="Q244" s="253"/>
      <c r="R244" s="253"/>
      <c r="S244" s="253"/>
      <c r="T244" s="25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5" t="s">
        <v>220</v>
      </c>
      <c r="AU244" s="255" t="s">
        <v>81</v>
      </c>
      <c r="AV244" s="14" t="s">
        <v>81</v>
      </c>
      <c r="AW244" s="14" t="s">
        <v>4</v>
      </c>
      <c r="AX244" s="14" t="s">
        <v>79</v>
      </c>
      <c r="AY244" s="255" t="s">
        <v>209</v>
      </c>
    </row>
    <row r="245" s="12" customFormat="1" ht="22.8" customHeight="1">
      <c r="A245" s="12"/>
      <c r="B245" s="200"/>
      <c r="C245" s="201"/>
      <c r="D245" s="202" t="s">
        <v>70</v>
      </c>
      <c r="E245" s="214" t="s">
        <v>81</v>
      </c>
      <c r="F245" s="214" t="s">
        <v>733</v>
      </c>
      <c r="G245" s="201"/>
      <c r="H245" s="201"/>
      <c r="I245" s="204"/>
      <c r="J245" s="215">
        <f>BK245</f>
        <v>0</v>
      </c>
      <c r="K245" s="201"/>
      <c r="L245" s="206"/>
      <c r="M245" s="207"/>
      <c r="N245" s="208"/>
      <c r="O245" s="208"/>
      <c r="P245" s="209">
        <f>SUM(P246:P248)</f>
        <v>0</v>
      </c>
      <c r="Q245" s="208"/>
      <c r="R245" s="209">
        <f>SUM(R246:R248)</f>
        <v>0.19931729999999998</v>
      </c>
      <c r="S245" s="208"/>
      <c r="T245" s="210">
        <f>SUM(T246:T248)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11" t="s">
        <v>79</v>
      </c>
      <c r="AT245" s="212" t="s">
        <v>70</v>
      </c>
      <c r="AU245" s="212" t="s">
        <v>79</v>
      </c>
      <c r="AY245" s="211" t="s">
        <v>209</v>
      </c>
      <c r="BK245" s="213">
        <f>SUM(BK246:BK248)</f>
        <v>0</v>
      </c>
    </row>
    <row r="246" s="2" customFormat="1" ht="16.5" customHeight="1">
      <c r="A246" s="41"/>
      <c r="B246" s="42"/>
      <c r="C246" s="216" t="s">
        <v>405</v>
      </c>
      <c r="D246" s="216" t="s">
        <v>211</v>
      </c>
      <c r="E246" s="217" t="s">
        <v>735</v>
      </c>
      <c r="F246" s="218" t="s">
        <v>736</v>
      </c>
      <c r="G246" s="219" t="s">
        <v>299</v>
      </c>
      <c r="H246" s="220">
        <v>406.76999999999998</v>
      </c>
      <c r="I246" s="221"/>
      <c r="J246" s="222">
        <f>ROUND(I246*H246,2)</f>
        <v>0</v>
      </c>
      <c r="K246" s="218" t="s">
        <v>215</v>
      </c>
      <c r="L246" s="47"/>
      <c r="M246" s="223" t="s">
        <v>19</v>
      </c>
      <c r="N246" s="224" t="s">
        <v>42</v>
      </c>
      <c r="O246" s="87"/>
      <c r="P246" s="225">
        <f>O246*H246</f>
        <v>0</v>
      </c>
      <c r="Q246" s="225">
        <v>0.00048999999999999998</v>
      </c>
      <c r="R246" s="225">
        <f>Q246*H246</f>
        <v>0.19931729999999998</v>
      </c>
      <c r="S246" s="225">
        <v>0</v>
      </c>
      <c r="T246" s="226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227" t="s">
        <v>216</v>
      </c>
      <c r="AT246" s="227" t="s">
        <v>211</v>
      </c>
      <c r="AU246" s="227" t="s">
        <v>81</v>
      </c>
      <c r="AY246" s="20" t="s">
        <v>209</v>
      </c>
      <c r="BE246" s="228">
        <f>IF(N246="základní",J246,0)</f>
        <v>0</v>
      </c>
      <c r="BF246" s="228">
        <f>IF(N246="snížená",J246,0)</f>
        <v>0</v>
      </c>
      <c r="BG246" s="228">
        <f>IF(N246="zákl. přenesená",J246,0)</f>
        <v>0</v>
      </c>
      <c r="BH246" s="228">
        <f>IF(N246="sníž. přenesená",J246,0)</f>
        <v>0</v>
      </c>
      <c r="BI246" s="228">
        <f>IF(N246="nulová",J246,0)</f>
        <v>0</v>
      </c>
      <c r="BJ246" s="20" t="s">
        <v>79</v>
      </c>
      <c r="BK246" s="228">
        <f>ROUND(I246*H246,2)</f>
        <v>0</v>
      </c>
      <c r="BL246" s="20" t="s">
        <v>216</v>
      </c>
      <c r="BM246" s="227" t="s">
        <v>1270</v>
      </c>
    </row>
    <row r="247" s="2" customFormat="1">
      <c r="A247" s="41"/>
      <c r="B247" s="42"/>
      <c r="C247" s="43"/>
      <c r="D247" s="229" t="s">
        <v>218</v>
      </c>
      <c r="E247" s="43"/>
      <c r="F247" s="230" t="s">
        <v>738</v>
      </c>
      <c r="G247" s="43"/>
      <c r="H247" s="43"/>
      <c r="I247" s="231"/>
      <c r="J247" s="43"/>
      <c r="K247" s="43"/>
      <c r="L247" s="47"/>
      <c r="M247" s="232"/>
      <c r="N247" s="233"/>
      <c r="O247" s="87"/>
      <c r="P247" s="87"/>
      <c r="Q247" s="87"/>
      <c r="R247" s="87"/>
      <c r="S247" s="87"/>
      <c r="T247" s="88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T247" s="20" t="s">
        <v>218</v>
      </c>
      <c r="AU247" s="20" t="s">
        <v>81</v>
      </c>
    </row>
    <row r="248" s="14" customFormat="1">
      <c r="A248" s="14"/>
      <c r="B248" s="245"/>
      <c r="C248" s="246"/>
      <c r="D248" s="236" t="s">
        <v>220</v>
      </c>
      <c r="E248" s="247" t="s">
        <v>19</v>
      </c>
      <c r="F248" s="248" t="s">
        <v>1271</v>
      </c>
      <c r="G248" s="246"/>
      <c r="H248" s="249">
        <v>406.76999999999998</v>
      </c>
      <c r="I248" s="250"/>
      <c r="J248" s="246"/>
      <c r="K248" s="246"/>
      <c r="L248" s="251"/>
      <c r="M248" s="252"/>
      <c r="N248" s="253"/>
      <c r="O248" s="253"/>
      <c r="P248" s="253"/>
      <c r="Q248" s="253"/>
      <c r="R248" s="253"/>
      <c r="S248" s="253"/>
      <c r="T248" s="25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5" t="s">
        <v>220</v>
      </c>
      <c r="AU248" s="255" t="s">
        <v>81</v>
      </c>
      <c r="AV248" s="14" t="s">
        <v>81</v>
      </c>
      <c r="AW248" s="14" t="s">
        <v>32</v>
      </c>
      <c r="AX248" s="14" t="s">
        <v>79</v>
      </c>
      <c r="AY248" s="255" t="s">
        <v>209</v>
      </c>
    </row>
    <row r="249" s="12" customFormat="1" ht="22.8" customHeight="1">
      <c r="A249" s="12"/>
      <c r="B249" s="200"/>
      <c r="C249" s="201"/>
      <c r="D249" s="202" t="s">
        <v>70</v>
      </c>
      <c r="E249" s="214" t="s">
        <v>216</v>
      </c>
      <c r="F249" s="214" t="s">
        <v>739</v>
      </c>
      <c r="G249" s="201"/>
      <c r="H249" s="201"/>
      <c r="I249" s="204"/>
      <c r="J249" s="215">
        <f>BK249</f>
        <v>0</v>
      </c>
      <c r="K249" s="201"/>
      <c r="L249" s="206"/>
      <c r="M249" s="207"/>
      <c r="N249" s="208"/>
      <c r="O249" s="208"/>
      <c r="P249" s="209">
        <f>SUM(P250:P264)</f>
        <v>0</v>
      </c>
      <c r="Q249" s="208"/>
      <c r="R249" s="209">
        <f>SUM(R250:R264)</f>
        <v>0</v>
      </c>
      <c r="S249" s="208"/>
      <c r="T249" s="210">
        <f>SUM(T250:T264)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211" t="s">
        <v>79</v>
      </c>
      <c r="AT249" s="212" t="s">
        <v>70</v>
      </c>
      <c r="AU249" s="212" t="s">
        <v>79</v>
      </c>
      <c r="AY249" s="211" t="s">
        <v>209</v>
      </c>
      <c r="BK249" s="213">
        <f>SUM(BK250:BK264)</f>
        <v>0</v>
      </c>
    </row>
    <row r="250" s="2" customFormat="1" ht="21.75" customHeight="1">
      <c r="A250" s="41"/>
      <c r="B250" s="42"/>
      <c r="C250" s="216" t="s">
        <v>411</v>
      </c>
      <c r="D250" s="216" t="s">
        <v>211</v>
      </c>
      <c r="E250" s="217" t="s">
        <v>741</v>
      </c>
      <c r="F250" s="218" t="s">
        <v>742</v>
      </c>
      <c r="G250" s="219" t="s">
        <v>362</v>
      </c>
      <c r="H250" s="220">
        <v>4.1859999999999999</v>
      </c>
      <c r="I250" s="221"/>
      <c r="J250" s="222">
        <f>ROUND(I250*H250,2)</f>
        <v>0</v>
      </c>
      <c r="K250" s="218" t="s">
        <v>215</v>
      </c>
      <c r="L250" s="47"/>
      <c r="M250" s="223" t="s">
        <v>19</v>
      </c>
      <c r="N250" s="224" t="s">
        <v>42</v>
      </c>
      <c r="O250" s="87"/>
      <c r="P250" s="225">
        <f>O250*H250</f>
        <v>0</v>
      </c>
      <c r="Q250" s="225">
        <v>0</v>
      </c>
      <c r="R250" s="225">
        <f>Q250*H250</f>
        <v>0</v>
      </c>
      <c r="S250" s="225">
        <v>0</v>
      </c>
      <c r="T250" s="226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227" t="s">
        <v>216</v>
      </c>
      <c r="AT250" s="227" t="s">
        <v>211</v>
      </c>
      <c r="AU250" s="227" t="s">
        <v>81</v>
      </c>
      <c r="AY250" s="20" t="s">
        <v>209</v>
      </c>
      <c r="BE250" s="228">
        <f>IF(N250="základní",J250,0)</f>
        <v>0</v>
      </c>
      <c r="BF250" s="228">
        <f>IF(N250="snížená",J250,0)</f>
        <v>0</v>
      </c>
      <c r="BG250" s="228">
        <f>IF(N250="zákl. přenesená",J250,0)</f>
        <v>0</v>
      </c>
      <c r="BH250" s="228">
        <f>IF(N250="sníž. přenesená",J250,0)</f>
        <v>0</v>
      </c>
      <c r="BI250" s="228">
        <f>IF(N250="nulová",J250,0)</f>
        <v>0</v>
      </c>
      <c r="BJ250" s="20" t="s">
        <v>79</v>
      </c>
      <c r="BK250" s="228">
        <f>ROUND(I250*H250,2)</f>
        <v>0</v>
      </c>
      <c r="BL250" s="20" t="s">
        <v>216</v>
      </c>
      <c r="BM250" s="227" t="s">
        <v>1272</v>
      </c>
    </row>
    <row r="251" s="2" customFormat="1">
      <c r="A251" s="41"/>
      <c r="B251" s="42"/>
      <c r="C251" s="43"/>
      <c r="D251" s="229" t="s">
        <v>218</v>
      </c>
      <c r="E251" s="43"/>
      <c r="F251" s="230" t="s">
        <v>744</v>
      </c>
      <c r="G251" s="43"/>
      <c r="H251" s="43"/>
      <c r="I251" s="231"/>
      <c r="J251" s="43"/>
      <c r="K251" s="43"/>
      <c r="L251" s="47"/>
      <c r="M251" s="232"/>
      <c r="N251" s="233"/>
      <c r="O251" s="87"/>
      <c r="P251" s="87"/>
      <c r="Q251" s="87"/>
      <c r="R251" s="87"/>
      <c r="S251" s="87"/>
      <c r="T251" s="88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T251" s="20" t="s">
        <v>218</v>
      </c>
      <c r="AU251" s="20" t="s">
        <v>81</v>
      </c>
    </row>
    <row r="252" s="13" customFormat="1">
      <c r="A252" s="13"/>
      <c r="B252" s="234"/>
      <c r="C252" s="235"/>
      <c r="D252" s="236" t="s">
        <v>220</v>
      </c>
      <c r="E252" s="237" t="s">
        <v>19</v>
      </c>
      <c r="F252" s="238" t="s">
        <v>395</v>
      </c>
      <c r="G252" s="235"/>
      <c r="H252" s="237" t="s">
        <v>19</v>
      </c>
      <c r="I252" s="239"/>
      <c r="J252" s="235"/>
      <c r="K252" s="235"/>
      <c r="L252" s="240"/>
      <c r="M252" s="241"/>
      <c r="N252" s="242"/>
      <c r="O252" s="242"/>
      <c r="P252" s="242"/>
      <c r="Q252" s="242"/>
      <c r="R252" s="242"/>
      <c r="S252" s="242"/>
      <c r="T252" s="24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4" t="s">
        <v>220</v>
      </c>
      <c r="AU252" s="244" t="s">
        <v>81</v>
      </c>
      <c r="AV252" s="13" t="s">
        <v>79</v>
      </c>
      <c r="AW252" s="13" t="s">
        <v>32</v>
      </c>
      <c r="AX252" s="13" t="s">
        <v>71</v>
      </c>
      <c r="AY252" s="244" t="s">
        <v>209</v>
      </c>
    </row>
    <row r="253" s="13" customFormat="1">
      <c r="A253" s="13"/>
      <c r="B253" s="234"/>
      <c r="C253" s="235"/>
      <c r="D253" s="236" t="s">
        <v>220</v>
      </c>
      <c r="E253" s="237" t="s">
        <v>19</v>
      </c>
      <c r="F253" s="238" t="s">
        <v>745</v>
      </c>
      <c r="G253" s="235"/>
      <c r="H253" s="237" t="s">
        <v>19</v>
      </c>
      <c r="I253" s="239"/>
      <c r="J253" s="235"/>
      <c r="K253" s="235"/>
      <c r="L253" s="240"/>
      <c r="M253" s="241"/>
      <c r="N253" s="242"/>
      <c r="O253" s="242"/>
      <c r="P253" s="242"/>
      <c r="Q253" s="242"/>
      <c r="R253" s="242"/>
      <c r="S253" s="242"/>
      <c r="T253" s="24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4" t="s">
        <v>220</v>
      </c>
      <c r="AU253" s="244" t="s">
        <v>81</v>
      </c>
      <c r="AV253" s="13" t="s">
        <v>79</v>
      </c>
      <c r="AW253" s="13" t="s">
        <v>32</v>
      </c>
      <c r="AX253" s="13" t="s">
        <v>71</v>
      </c>
      <c r="AY253" s="244" t="s">
        <v>209</v>
      </c>
    </row>
    <row r="254" s="14" customFormat="1">
      <c r="A254" s="14"/>
      <c r="B254" s="245"/>
      <c r="C254" s="246"/>
      <c r="D254" s="236" t="s">
        <v>220</v>
      </c>
      <c r="E254" s="247" t="s">
        <v>19</v>
      </c>
      <c r="F254" s="248" t="s">
        <v>1273</v>
      </c>
      <c r="G254" s="246"/>
      <c r="H254" s="249">
        <v>4.1859999999999999</v>
      </c>
      <c r="I254" s="250"/>
      <c r="J254" s="246"/>
      <c r="K254" s="246"/>
      <c r="L254" s="251"/>
      <c r="M254" s="252"/>
      <c r="N254" s="253"/>
      <c r="O254" s="253"/>
      <c r="P254" s="253"/>
      <c r="Q254" s="253"/>
      <c r="R254" s="253"/>
      <c r="S254" s="253"/>
      <c r="T254" s="25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5" t="s">
        <v>220</v>
      </c>
      <c r="AU254" s="255" t="s">
        <v>81</v>
      </c>
      <c r="AV254" s="14" t="s">
        <v>81</v>
      </c>
      <c r="AW254" s="14" t="s">
        <v>32</v>
      </c>
      <c r="AX254" s="14" t="s">
        <v>79</v>
      </c>
      <c r="AY254" s="255" t="s">
        <v>209</v>
      </c>
    </row>
    <row r="255" s="2" customFormat="1" ht="24.15" customHeight="1">
      <c r="A255" s="41"/>
      <c r="B255" s="42"/>
      <c r="C255" s="216" t="s">
        <v>417</v>
      </c>
      <c r="D255" s="216" t="s">
        <v>211</v>
      </c>
      <c r="E255" s="217" t="s">
        <v>749</v>
      </c>
      <c r="F255" s="218" t="s">
        <v>750</v>
      </c>
      <c r="G255" s="219" t="s">
        <v>362</v>
      </c>
      <c r="H255" s="220">
        <v>1.48</v>
      </c>
      <c r="I255" s="221"/>
      <c r="J255" s="222">
        <f>ROUND(I255*H255,2)</f>
        <v>0</v>
      </c>
      <c r="K255" s="218" t="s">
        <v>215</v>
      </c>
      <c r="L255" s="47"/>
      <c r="M255" s="223" t="s">
        <v>19</v>
      </c>
      <c r="N255" s="224" t="s">
        <v>42</v>
      </c>
      <c r="O255" s="87"/>
      <c r="P255" s="225">
        <f>O255*H255</f>
        <v>0</v>
      </c>
      <c r="Q255" s="225">
        <v>0</v>
      </c>
      <c r="R255" s="225">
        <f>Q255*H255</f>
        <v>0</v>
      </c>
      <c r="S255" s="225">
        <v>0</v>
      </c>
      <c r="T255" s="226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227" t="s">
        <v>216</v>
      </c>
      <c r="AT255" s="227" t="s">
        <v>211</v>
      </c>
      <c r="AU255" s="227" t="s">
        <v>81</v>
      </c>
      <c r="AY255" s="20" t="s">
        <v>209</v>
      </c>
      <c r="BE255" s="228">
        <f>IF(N255="základní",J255,0)</f>
        <v>0</v>
      </c>
      <c r="BF255" s="228">
        <f>IF(N255="snížená",J255,0)</f>
        <v>0</v>
      </c>
      <c r="BG255" s="228">
        <f>IF(N255="zákl. přenesená",J255,0)</f>
        <v>0</v>
      </c>
      <c r="BH255" s="228">
        <f>IF(N255="sníž. přenesená",J255,0)</f>
        <v>0</v>
      </c>
      <c r="BI255" s="228">
        <f>IF(N255="nulová",J255,0)</f>
        <v>0</v>
      </c>
      <c r="BJ255" s="20" t="s">
        <v>79</v>
      </c>
      <c r="BK255" s="228">
        <f>ROUND(I255*H255,2)</f>
        <v>0</v>
      </c>
      <c r="BL255" s="20" t="s">
        <v>216</v>
      </c>
      <c r="BM255" s="227" t="s">
        <v>1274</v>
      </c>
    </row>
    <row r="256" s="2" customFormat="1">
      <c r="A256" s="41"/>
      <c r="B256" s="42"/>
      <c r="C256" s="43"/>
      <c r="D256" s="229" t="s">
        <v>218</v>
      </c>
      <c r="E256" s="43"/>
      <c r="F256" s="230" t="s">
        <v>752</v>
      </c>
      <c r="G256" s="43"/>
      <c r="H256" s="43"/>
      <c r="I256" s="231"/>
      <c r="J256" s="43"/>
      <c r="K256" s="43"/>
      <c r="L256" s="47"/>
      <c r="M256" s="232"/>
      <c r="N256" s="233"/>
      <c r="O256" s="87"/>
      <c r="P256" s="87"/>
      <c r="Q256" s="87"/>
      <c r="R256" s="87"/>
      <c r="S256" s="87"/>
      <c r="T256" s="88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T256" s="20" t="s">
        <v>218</v>
      </c>
      <c r="AU256" s="20" t="s">
        <v>81</v>
      </c>
    </row>
    <row r="257" s="13" customFormat="1">
      <c r="A257" s="13"/>
      <c r="B257" s="234"/>
      <c r="C257" s="235"/>
      <c r="D257" s="236" t="s">
        <v>220</v>
      </c>
      <c r="E257" s="237" t="s">
        <v>19</v>
      </c>
      <c r="F257" s="238" t="s">
        <v>753</v>
      </c>
      <c r="G257" s="235"/>
      <c r="H257" s="237" t="s">
        <v>19</v>
      </c>
      <c r="I257" s="239"/>
      <c r="J257" s="235"/>
      <c r="K257" s="235"/>
      <c r="L257" s="240"/>
      <c r="M257" s="241"/>
      <c r="N257" s="242"/>
      <c r="O257" s="242"/>
      <c r="P257" s="242"/>
      <c r="Q257" s="242"/>
      <c r="R257" s="242"/>
      <c r="S257" s="242"/>
      <c r="T257" s="24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4" t="s">
        <v>220</v>
      </c>
      <c r="AU257" s="244" t="s">
        <v>81</v>
      </c>
      <c r="AV257" s="13" t="s">
        <v>79</v>
      </c>
      <c r="AW257" s="13" t="s">
        <v>32</v>
      </c>
      <c r="AX257" s="13" t="s">
        <v>71</v>
      </c>
      <c r="AY257" s="244" t="s">
        <v>209</v>
      </c>
    </row>
    <row r="258" s="14" customFormat="1">
      <c r="A258" s="14"/>
      <c r="B258" s="245"/>
      <c r="C258" s="246"/>
      <c r="D258" s="236" t="s">
        <v>220</v>
      </c>
      <c r="E258" s="247" t="s">
        <v>19</v>
      </c>
      <c r="F258" s="248" t="s">
        <v>1275</v>
      </c>
      <c r="G258" s="246"/>
      <c r="H258" s="249">
        <v>0.34999999999999998</v>
      </c>
      <c r="I258" s="250"/>
      <c r="J258" s="246"/>
      <c r="K258" s="246"/>
      <c r="L258" s="251"/>
      <c r="M258" s="252"/>
      <c r="N258" s="253"/>
      <c r="O258" s="253"/>
      <c r="P258" s="253"/>
      <c r="Q258" s="253"/>
      <c r="R258" s="253"/>
      <c r="S258" s="253"/>
      <c r="T258" s="25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5" t="s">
        <v>220</v>
      </c>
      <c r="AU258" s="255" t="s">
        <v>81</v>
      </c>
      <c r="AV258" s="14" t="s">
        <v>81</v>
      </c>
      <c r="AW258" s="14" t="s">
        <v>32</v>
      </c>
      <c r="AX258" s="14" t="s">
        <v>71</v>
      </c>
      <c r="AY258" s="255" t="s">
        <v>209</v>
      </c>
    </row>
    <row r="259" s="14" customFormat="1">
      <c r="A259" s="14"/>
      <c r="B259" s="245"/>
      <c r="C259" s="246"/>
      <c r="D259" s="236" t="s">
        <v>220</v>
      </c>
      <c r="E259" s="247" t="s">
        <v>19</v>
      </c>
      <c r="F259" s="248" t="s">
        <v>1276</v>
      </c>
      <c r="G259" s="246"/>
      <c r="H259" s="249">
        <v>0.10000000000000001</v>
      </c>
      <c r="I259" s="250"/>
      <c r="J259" s="246"/>
      <c r="K259" s="246"/>
      <c r="L259" s="251"/>
      <c r="M259" s="252"/>
      <c r="N259" s="253"/>
      <c r="O259" s="253"/>
      <c r="P259" s="253"/>
      <c r="Q259" s="253"/>
      <c r="R259" s="253"/>
      <c r="S259" s="253"/>
      <c r="T259" s="25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5" t="s">
        <v>220</v>
      </c>
      <c r="AU259" s="255" t="s">
        <v>81</v>
      </c>
      <c r="AV259" s="14" t="s">
        <v>81</v>
      </c>
      <c r="AW259" s="14" t="s">
        <v>32</v>
      </c>
      <c r="AX259" s="14" t="s">
        <v>71</v>
      </c>
      <c r="AY259" s="255" t="s">
        <v>209</v>
      </c>
    </row>
    <row r="260" s="14" customFormat="1">
      <c r="A260" s="14"/>
      <c r="B260" s="245"/>
      <c r="C260" s="246"/>
      <c r="D260" s="236" t="s">
        <v>220</v>
      </c>
      <c r="E260" s="247" t="s">
        <v>19</v>
      </c>
      <c r="F260" s="248" t="s">
        <v>1277</v>
      </c>
      <c r="G260" s="246"/>
      <c r="H260" s="249">
        <v>0.059999999999999998</v>
      </c>
      <c r="I260" s="250"/>
      <c r="J260" s="246"/>
      <c r="K260" s="246"/>
      <c r="L260" s="251"/>
      <c r="M260" s="252"/>
      <c r="N260" s="253"/>
      <c r="O260" s="253"/>
      <c r="P260" s="253"/>
      <c r="Q260" s="253"/>
      <c r="R260" s="253"/>
      <c r="S260" s="253"/>
      <c r="T260" s="25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5" t="s">
        <v>220</v>
      </c>
      <c r="AU260" s="255" t="s">
        <v>81</v>
      </c>
      <c r="AV260" s="14" t="s">
        <v>81</v>
      </c>
      <c r="AW260" s="14" t="s">
        <v>32</v>
      </c>
      <c r="AX260" s="14" t="s">
        <v>71</v>
      </c>
      <c r="AY260" s="255" t="s">
        <v>209</v>
      </c>
    </row>
    <row r="261" s="14" customFormat="1">
      <c r="A261" s="14"/>
      <c r="B261" s="245"/>
      <c r="C261" s="246"/>
      <c r="D261" s="236" t="s">
        <v>220</v>
      </c>
      <c r="E261" s="247" t="s">
        <v>19</v>
      </c>
      <c r="F261" s="248" t="s">
        <v>1278</v>
      </c>
      <c r="G261" s="246"/>
      <c r="H261" s="249">
        <v>0.25</v>
      </c>
      <c r="I261" s="250"/>
      <c r="J261" s="246"/>
      <c r="K261" s="246"/>
      <c r="L261" s="251"/>
      <c r="M261" s="252"/>
      <c r="N261" s="253"/>
      <c r="O261" s="253"/>
      <c r="P261" s="253"/>
      <c r="Q261" s="253"/>
      <c r="R261" s="253"/>
      <c r="S261" s="253"/>
      <c r="T261" s="25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5" t="s">
        <v>220</v>
      </c>
      <c r="AU261" s="255" t="s">
        <v>81</v>
      </c>
      <c r="AV261" s="14" t="s">
        <v>81</v>
      </c>
      <c r="AW261" s="14" t="s">
        <v>32</v>
      </c>
      <c r="AX261" s="14" t="s">
        <v>71</v>
      </c>
      <c r="AY261" s="255" t="s">
        <v>209</v>
      </c>
    </row>
    <row r="262" s="14" customFormat="1">
      <c r="A262" s="14"/>
      <c r="B262" s="245"/>
      <c r="C262" s="246"/>
      <c r="D262" s="236" t="s">
        <v>220</v>
      </c>
      <c r="E262" s="247" t="s">
        <v>19</v>
      </c>
      <c r="F262" s="248" t="s">
        <v>1279</v>
      </c>
      <c r="G262" s="246"/>
      <c r="H262" s="249">
        <v>0</v>
      </c>
      <c r="I262" s="250"/>
      <c r="J262" s="246"/>
      <c r="K262" s="246"/>
      <c r="L262" s="251"/>
      <c r="M262" s="252"/>
      <c r="N262" s="253"/>
      <c r="O262" s="253"/>
      <c r="P262" s="253"/>
      <c r="Q262" s="253"/>
      <c r="R262" s="253"/>
      <c r="S262" s="253"/>
      <c r="T262" s="25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5" t="s">
        <v>220</v>
      </c>
      <c r="AU262" s="255" t="s">
        <v>81</v>
      </c>
      <c r="AV262" s="14" t="s">
        <v>81</v>
      </c>
      <c r="AW262" s="14" t="s">
        <v>32</v>
      </c>
      <c r="AX262" s="14" t="s">
        <v>71</v>
      </c>
      <c r="AY262" s="255" t="s">
        <v>209</v>
      </c>
    </row>
    <row r="263" s="14" customFormat="1">
      <c r="A263" s="14"/>
      <c r="B263" s="245"/>
      <c r="C263" s="246"/>
      <c r="D263" s="236" t="s">
        <v>220</v>
      </c>
      <c r="E263" s="247" t="s">
        <v>19</v>
      </c>
      <c r="F263" s="248" t="s">
        <v>1280</v>
      </c>
      <c r="G263" s="246"/>
      <c r="H263" s="249">
        <v>0.71999999999999997</v>
      </c>
      <c r="I263" s="250"/>
      <c r="J263" s="246"/>
      <c r="K263" s="246"/>
      <c r="L263" s="251"/>
      <c r="M263" s="252"/>
      <c r="N263" s="253"/>
      <c r="O263" s="253"/>
      <c r="P263" s="253"/>
      <c r="Q263" s="253"/>
      <c r="R263" s="253"/>
      <c r="S263" s="253"/>
      <c r="T263" s="25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5" t="s">
        <v>220</v>
      </c>
      <c r="AU263" s="255" t="s">
        <v>81</v>
      </c>
      <c r="AV263" s="14" t="s">
        <v>81</v>
      </c>
      <c r="AW263" s="14" t="s">
        <v>32</v>
      </c>
      <c r="AX263" s="14" t="s">
        <v>71</v>
      </c>
      <c r="AY263" s="255" t="s">
        <v>209</v>
      </c>
    </row>
    <row r="264" s="15" customFormat="1">
      <c r="A264" s="15"/>
      <c r="B264" s="256"/>
      <c r="C264" s="257"/>
      <c r="D264" s="236" t="s">
        <v>220</v>
      </c>
      <c r="E264" s="258" t="s">
        <v>19</v>
      </c>
      <c r="F264" s="259" t="s">
        <v>271</v>
      </c>
      <c r="G264" s="257"/>
      <c r="H264" s="260">
        <v>1.48</v>
      </c>
      <c r="I264" s="261"/>
      <c r="J264" s="257"/>
      <c r="K264" s="257"/>
      <c r="L264" s="262"/>
      <c r="M264" s="263"/>
      <c r="N264" s="264"/>
      <c r="O264" s="264"/>
      <c r="P264" s="264"/>
      <c r="Q264" s="264"/>
      <c r="R264" s="264"/>
      <c r="S264" s="264"/>
      <c r="T264" s="26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T264" s="266" t="s">
        <v>220</v>
      </c>
      <c r="AU264" s="266" t="s">
        <v>81</v>
      </c>
      <c r="AV264" s="15" t="s">
        <v>216</v>
      </c>
      <c r="AW264" s="15" t="s">
        <v>32</v>
      </c>
      <c r="AX264" s="15" t="s">
        <v>79</v>
      </c>
      <c r="AY264" s="266" t="s">
        <v>209</v>
      </c>
    </row>
    <row r="265" s="12" customFormat="1" ht="22.8" customHeight="1">
      <c r="A265" s="12"/>
      <c r="B265" s="200"/>
      <c r="C265" s="201"/>
      <c r="D265" s="202" t="s">
        <v>70</v>
      </c>
      <c r="E265" s="214" t="s">
        <v>236</v>
      </c>
      <c r="F265" s="214" t="s">
        <v>759</v>
      </c>
      <c r="G265" s="201"/>
      <c r="H265" s="201"/>
      <c r="I265" s="204"/>
      <c r="J265" s="215">
        <f>BK265</f>
        <v>0</v>
      </c>
      <c r="K265" s="201"/>
      <c r="L265" s="206"/>
      <c r="M265" s="207"/>
      <c r="N265" s="208"/>
      <c r="O265" s="208"/>
      <c r="P265" s="209">
        <f>SUM(P266:P302)</f>
        <v>0</v>
      </c>
      <c r="Q265" s="208"/>
      <c r="R265" s="209">
        <f>SUM(R266:R302)</f>
        <v>12.913335</v>
      </c>
      <c r="S265" s="208"/>
      <c r="T265" s="210">
        <f>SUM(T266:T302)</f>
        <v>0</v>
      </c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R265" s="211" t="s">
        <v>79</v>
      </c>
      <c r="AT265" s="212" t="s">
        <v>70</v>
      </c>
      <c r="AU265" s="212" t="s">
        <v>79</v>
      </c>
      <c r="AY265" s="211" t="s">
        <v>209</v>
      </c>
      <c r="BK265" s="213">
        <f>SUM(BK266:BK302)</f>
        <v>0</v>
      </c>
    </row>
    <row r="266" s="2" customFormat="1" ht="24.15" customHeight="1">
      <c r="A266" s="41"/>
      <c r="B266" s="42"/>
      <c r="C266" s="216" t="s">
        <v>427</v>
      </c>
      <c r="D266" s="216" t="s">
        <v>211</v>
      </c>
      <c r="E266" s="217" t="s">
        <v>761</v>
      </c>
      <c r="F266" s="218" t="s">
        <v>762</v>
      </c>
      <c r="G266" s="219" t="s">
        <v>258</v>
      </c>
      <c r="H266" s="220">
        <v>73</v>
      </c>
      <c r="I266" s="221"/>
      <c r="J266" s="222">
        <f>ROUND(I266*H266,2)</f>
        <v>0</v>
      </c>
      <c r="K266" s="218" t="s">
        <v>215</v>
      </c>
      <c r="L266" s="47"/>
      <c r="M266" s="223" t="s">
        <v>19</v>
      </c>
      <c r="N266" s="224" t="s">
        <v>42</v>
      </c>
      <c r="O266" s="87"/>
      <c r="P266" s="225">
        <f>O266*H266</f>
        <v>0</v>
      </c>
      <c r="Q266" s="225">
        <v>0</v>
      </c>
      <c r="R266" s="225">
        <f>Q266*H266</f>
        <v>0</v>
      </c>
      <c r="S266" s="225">
        <v>0</v>
      </c>
      <c r="T266" s="226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227" t="s">
        <v>216</v>
      </c>
      <c r="AT266" s="227" t="s">
        <v>211</v>
      </c>
      <c r="AU266" s="227" t="s">
        <v>81</v>
      </c>
      <c r="AY266" s="20" t="s">
        <v>209</v>
      </c>
      <c r="BE266" s="228">
        <f>IF(N266="základní",J266,0)</f>
        <v>0</v>
      </c>
      <c r="BF266" s="228">
        <f>IF(N266="snížená",J266,0)</f>
        <v>0</v>
      </c>
      <c r="BG266" s="228">
        <f>IF(N266="zákl. přenesená",J266,0)</f>
        <v>0</v>
      </c>
      <c r="BH266" s="228">
        <f>IF(N266="sníž. přenesená",J266,0)</f>
        <v>0</v>
      </c>
      <c r="BI266" s="228">
        <f>IF(N266="nulová",J266,0)</f>
        <v>0</v>
      </c>
      <c r="BJ266" s="20" t="s">
        <v>79</v>
      </c>
      <c r="BK266" s="228">
        <f>ROUND(I266*H266,2)</f>
        <v>0</v>
      </c>
      <c r="BL266" s="20" t="s">
        <v>216</v>
      </c>
      <c r="BM266" s="227" t="s">
        <v>1281</v>
      </c>
    </row>
    <row r="267" s="2" customFormat="1">
      <c r="A267" s="41"/>
      <c r="B267" s="42"/>
      <c r="C267" s="43"/>
      <c r="D267" s="229" t="s">
        <v>218</v>
      </c>
      <c r="E267" s="43"/>
      <c r="F267" s="230" t="s">
        <v>764</v>
      </c>
      <c r="G267" s="43"/>
      <c r="H267" s="43"/>
      <c r="I267" s="231"/>
      <c r="J267" s="43"/>
      <c r="K267" s="43"/>
      <c r="L267" s="47"/>
      <c r="M267" s="232"/>
      <c r="N267" s="233"/>
      <c r="O267" s="87"/>
      <c r="P267" s="87"/>
      <c r="Q267" s="87"/>
      <c r="R267" s="87"/>
      <c r="S267" s="87"/>
      <c r="T267" s="88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T267" s="20" t="s">
        <v>218</v>
      </c>
      <c r="AU267" s="20" t="s">
        <v>81</v>
      </c>
    </row>
    <row r="268" s="13" customFormat="1">
      <c r="A268" s="13"/>
      <c r="B268" s="234"/>
      <c r="C268" s="235"/>
      <c r="D268" s="236" t="s">
        <v>220</v>
      </c>
      <c r="E268" s="237" t="s">
        <v>19</v>
      </c>
      <c r="F268" s="238" t="s">
        <v>1185</v>
      </c>
      <c r="G268" s="235"/>
      <c r="H268" s="237" t="s">
        <v>19</v>
      </c>
      <c r="I268" s="239"/>
      <c r="J268" s="235"/>
      <c r="K268" s="235"/>
      <c r="L268" s="240"/>
      <c r="M268" s="241"/>
      <c r="N268" s="242"/>
      <c r="O268" s="242"/>
      <c r="P268" s="242"/>
      <c r="Q268" s="242"/>
      <c r="R268" s="242"/>
      <c r="S268" s="242"/>
      <c r="T268" s="24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4" t="s">
        <v>220</v>
      </c>
      <c r="AU268" s="244" t="s">
        <v>81</v>
      </c>
      <c r="AV268" s="13" t="s">
        <v>79</v>
      </c>
      <c r="AW268" s="13" t="s">
        <v>32</v>
      </c>
      <c r="AX268" s="13" t="s">
        <v>71</v>
      </c>
      <c r="AY268" s="244" t="s">
        <v>209</v>
      </c>
    </row>
    <row r="269" s="13" customFormat="1">
      <c r="A269" s="13"/>
      <c r="B269" s="234"/>
      <c r="C269" s="235"/>
      <c r="D269" s="236" t="s">
        <v>220</v>
      </c>
      <c r="E269" s="237" t="s">
        <v>19</v>
      </c>
      <c r="F269" s="238" t="s">
        <v>278</v>
      </c>
      <c r="G269" s="235"/>
      <c r="H269" s="237" t="s">
        <v>19</v>
      </c>
      <c r="I269" s="239"/>
      <c r="J269" s="235"/>
      <c r="K269" s="235"/>
      <c r="L269" s="240"/>
      <c r="M269" s="241"/>
      <c r="N269" s="242"/>
      <c r="O269" s="242"/>
      <c r="P269" s="242"/>
      <c r="Q269" s="242"/>
      <c r="R269" s="242"/>
      <c r="S269" s="242"/>
      <c r="T269" s="24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4" t="s">
        <v>220</v>
      </c>
      <c r="AU269" s="244" t="s">
        <v>81</v>
      </c>
      <c r="AV269" s="13" t="s">
        <v>79</v>
      </c>
      <c r="AW269" s="13" t="s">
        <v>32</v>
      </c>
      <c r="AX269" s="13" t="s">
        <v>71</v>
      </c>
      <c r="AY269" s="244" t="s">
        <v>209</v>
      </c>
    </row>
    <row r="270" s="14" customFormat="1">
      <c r="A270" s="14"/>
      <c r="B270" s="245"/>
      <c r="C270" s="246"/>
      <c r="D270" s="236" t="s">
        <v>220</v>
      </c>
      <c r="E270" s="247" t="s">
        <v>19</v>
      </c>
      <c r="F270" s="248" t="s">
        <v>1188</v>
      </c>
      <c r="G270" s="246"/>
      <c r="H270" s="249">
        <v>73</v>
      </c>
      <c r="I270" s="250"/>
      <c r="J270" s="246"/>
      <c r="K270" s="246"/>
      <c r="L270" s="251"/>
      <c r="M270" s="252"/>
      <c r="N270" s="253"/>
      <c r="O270" s="253"/>
      <c r="P270" s="253"/>
      <c r="Q270" s="253"/>
      <c r="R270" s="253"/>
      <c r="S270" s="253"/>
      <c r="T270" s="25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5" t="s">
        <v>220</v>
      </c>
      <c r="AU270" s="255" t="s">
        <v>81</v>
      </c>
      <c r="AV270" s="14" t="s">
        <v>81</v>
      </c>
      <c r="AW270" s="14" t="s">
        <v>32</v>
      </c>
      <c r="AX270" s="14" t="s">
        <v>79</v>
      </c>
      <c r="AY270" s="255" t="s">
        <v>209</v>
      </c>
    </row>
    <row r="271" s="2" customFormat="1" ht="24.15" customHeight="1">
      <c r="A271" s="41"/>
      <c r="B271" s="42"/>
      <c r="C271" s="216" t="s">
        <v>435</v>
      </c>
      <c r="D271" s="216" t="s">
        <v>211</v>
      </c>
      <c r="E271" s="217" t="s">
        <v>1282</v>
      </c>
      <c r="F271" s="218" t="s">
        <v>1283</v>
      </c>
      <c r="G271" s="219" t="s">
        <v>258</v>
      </c>
      <c r="H271" s="220">
        <v>84</v>
      </c>
      <c r="I271" s="221"/>
      <c r="J271" s="222">
        <f>ROUND(I271*H271,2)</f>
        <v>0</v>
      </c>
      <c r="K271" s="218" t="s">
        <v>215</v>
      </c>
      <c r="L271" s="47"/>
      <c r="M271" s="223" t="s">
        <v>19</v>
      </c>
      <c r="N271" s="224" t="s">
        <v>42</v>
      </c>
      <c r="O271" s="87"/>
      <c r="P271" s="225">
        <f>O271*H271</f>
        <v>0</v>
      </c>
      <c r="Q271" s="225">
        <v>0</v>
      </c>
      <c r="R271" s="225">
        <f>Q271*H271</f>
        <v>0</v>
      </c>
      <c r="S271" s="225">
        <v>0</v>
      </c>
      <c r="T271" s="226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227" t="s">
        <v>216</v>
      </c>
      <c r="AT271" s="227" t="s">
        <v>211</v>
      </c>
      <c r="AU271" s="227" t="s">
        <v>81</v>
      </c>
      <c r="AY271" s="20" t="s">
        <v>209</v>
      </c>
      <c r="BE271" s="228">
        <f>IF(N271="základní",J271,0)</f>
        <v>0</v>
      </c>
      <c r="BF271" s="228">
        <f>IF(N271="snížená",J271,0)</f>
        <v>0</v>
      </c>
      <c r="BG271" s="228">
        <f>IF(N271="zákl. přenesená",J271,0)</f>
        <v>0</v>
      </c>
      <c r="BH271" s="228">
        <f>IF(N271="sníž. přenesená",J271,0)</f>
        <v>0</v>
      </c>
      <c r="BI271" s="228">
        <f>IF(N271="nulová",J271,0)</f>
        <v>0</v>
      </c>
      <c r="BJ271" s="20" t="s">
        <v>79</v>
      </c>
      <c r="BK271" s="228">
        <f>ROUND(I271*H271,2)</f>
        <v>0</v>
      </c>
      <c r="BL271" s="20" t="s">
        <v>216</v>
      </c>
      <c r="BM271" s="227" t="s">
        <v>1284</v>
      </c>
    </row>
    <row r="272" s="2" customFormat="1">
      <c r="A272" s="41"/>
      <c r="B272" s="42"/>
      <c r="C272" s="43"/>
      <c r="D272" s="229" t="s">
        <v>218</v>
      </c>
      <c r="E272" s="43"/>
      <c r="F272" s="230" t="s">
        <v>1285</v>
      </c>
      <c r="G272" s="43"/>
      <c r="H272" s="43"/>
      <c r="I272" s="231"/>
      <c r="J272" s="43"/>
      <c r="K272" s="43"/>
      <c r="L272" s="47"/>
      <c r="M272" s="232"/>
      <c r="N272" s="233"/>
      <c r="O272" s="87"/>
      <c r="P272" s="87"/>
      <c r="Q272" s="87"/>
      <c r="R272" s="87"/>
      <c r="S272" s="87"/>
      <c r="T272" s="88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T272" s="20" t="s">
        <v>218</v>
      </c>
      <c r="AU272" s="20" t="s">
        <v>81</v>
      </c>
    </row>
    <row r="273" s="13" customFormat="1">
      <c r="A273" s="13"/>
      <c r="B273" s="234"/>
      <c r="C273" s="235"/>
      <c r="D273" s="236" t="s">
        <v>220</v>
      </c>
      <c r="E273" s="237" t="s">
        <v>19</v>
      </c>
      <c r="F273" s="238" t="s">
        <v>1185</v>
      </c>
      <c r="G273" s="235"/>
      <c r="H273" s="237" t="s">
        <v>19</v>
      </c>
      <c r="I273" s="239"/>
      <c r="J273" s="235"/>
      <c r="K273" s="235"/>
      <c r="L273" s="240"/>
      <c r="M273" s="241"/>
      <c r="N273" s="242"/>
      <c r="O273" s="242"/>
      <c r="P273" s="242"/>
      <c r="Q273" s="242"/>
      <c r="R273" s="242"/>
      <c r="S273" s="242"/>
      <c r="T273" s="24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4" t="s">
        <v>220</v>
      </c>
      <c r="AU273" s="244" t="s">
        <v>81</v>
      </c>
      <c r="AV273" s="13" t="s">
        <v>79</v>
      </c>
      <c r="AW273" s="13" t="s">
        <v>32</v>
      </c>
      <c r="AX273" s="13" t="s">
        <v>71</v>
      </c>
      <c r="AY273" s="244" t="s">
        <v>209</v>
      </c>
    </row>
    <row r="274" s="13" customFormat="1">
      <c r="A274" s="13"/>
      <c r="B274" s="234"/>
      <c r="C274" s="235"/>
      <c r="D274" s="236" t="s">
        <v>220</v>
      </c>
      <c r="E274" s="237" t="s">
        <v>19</v>
      </c>
      <c r="F274" s="238" t="s">
        <v>1286</v>
      </c>
      <c r="G274" s="235"/>
      <c r="H274" s="237" t="s">
        <v>19</v>
      </c>
      <c r="I274" s="239"/>
      <c r="J274" s="235"/>
      <c r="K274" s="235"/>
      <c r="L274" s="240"/>
      <c r="M274" s="241"/>
      <c r="N274" s="242"/>
      <c r="O274" s="242"/>
      <c r="P274" s="242"/>
      <c r="Q274" s="242"/>
      <c r="R274" s="242"/>
      <c r="S274" s="242"/>
      <c r="T274" s="24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4" t="s">
        <v>220</v>
      </c>
      <c r="AU274" s="244" t="s">
        <v>81</v>
      </c>
      <c r="AV274" s="13" t="s">
        <v>79</v>
      </c>
      <c r="AW274" s="13" t="s">
        <v>32</v>
      </c>
      <c r="AX274" s="13" t="s">
        <v>71</v>
      </c>
      <c r="AY274" s="244" t="s">
        <v>209</v>
      </c>
    </row>
    <row r="275" s="14" customFormat="1">
      <c r="A275" s="14"/>
      <c r="B275" s="245"/>
      <c r="C275" s="246"/>
      <c r="D275" s="236" t="s">
        <v>220</v>
      </c>
      <c r="E275" s="247" t="s">
        <v>19</v>
      </c>
      <c r="F275" s="248" t="s">
        <v>1287</v>
      </c>
      <c r="G275" s="246"/>
      <c r="H275" s="249">
        <v>84</v>
      </c>
      <c r="I275" s="250"/>
      <c r="J275" s="246"/>
      <c r="K275" s="246"/>
      <c r="L275" s="251"/>
      <c r="M275" s="252"/>
      <c r="N275" s="253"/>
      <c r="O275" s="253"/>
      <c r="P275" s="253"/>
      <c r="Q275" s="253"/>
      <c r="R275" s="253"/>
      <c r="S275" s="253"/>
      <c r="T275" s="25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5" t="s">
        <v>220</v>
      </c>
      <c r="AU275" s="255" t="s">
        <v>81</v>
      </c>
      <c r="AV275" s="14" t="s">
        <v>81</v>
      </c>
      <c r="AW275" s="14" t="s">
        <v>32</v>
      </c>
      <c r="AX275" s="14" t="s">
        <v>79</v>
      </c>
      <c r="AY275" s="255" t="s">
        <v>209</v>
      </c>
    </row>
    <row r="276" s="2" customFormat="1" ht="24.15" customHeight="1">
      <c r="A276" s="41"/>
      <c r="B276" s="42"/>
      <c r="C276" s="216" t="s">
        <v>441</v>
      </c>
      <c r="D276" s="216" t="s">
        <v>211</v>
      </c>
      <c r="E276" s="217" t="s">
        <v>766</v>
      </c>
      <c r="F276" s="218" t="s">
        <v>767</v>
      </c>
      <c r="G276" s="219" t="s">
        <v>258</v>
      </c>
      <c r="H276" s="220">
        <v>73</v>
      </c>
      <c r="I276" s="221"/>
      <c r="J276" s="222">
        <f>ROUND(I276*H276,2)</f>
        <v>0</v>
      </c>
      <c r="K276" s="218" t="s">
        <v>215</v>
      </c>
      <c r="L276" s="47"/>
      <c r="M276" s="223" t="s">
        <v>19</v>
      </c>
      <c r="N276" s="224" t="s">
        <v>42</v>
      </c>
      <c r="O276" s="87"/>
      <c r="P276" s="225">
        <f>O276*H276</f>
        <v>0</v>
      </c>
      <c r="Q276" s="225">
        <v>0</v>
      </c>
      <c r="R276" s="225">
        <f>Q276*H276</f>
        <v>0</v>
      </c>
      <c r="S276" s="225">
        <v>0</v>
      </c>
      <c r="T276" s="226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227" t="s">
        <v>216</v>
      </c>
      <c r="AT276" s="227" t="s">
        <v>211</v>
      </c>
      <c r="AU276" s="227" t="s">
        <v>81</v>
      </c>
      <c r="AY276" s="20" t="s">
        <v>209</v>
      </c>
      <c r="BE276" s="228">
        <f>IF(N276="základní",J276,0)</f>
        <v>0</v>
      </c>
      <c r="BF276" s="228">
        <f>IF(N276="snížená",J276,0)</f>
        <v>0</v>
      </c>
      <c r="BG276" s="228">
        <f>IF(N276="zákl. přenesená",J276,0)</f>
        <v>0</v>
      </c>
      <c r="BH276" s="228">
        <f>IF(N276="sníž. přenesená",J276,0)</f>
        <v>0</v>
      </c>
      <c r="BI276" s="228">
        <f>IF(N276="nulová",J276,0)</f>
        <v>0</v>
      </c>
      <c r="BJ276" s="20" t="s">
        <v>79</v>
      </c>
      <c r="BK276" s="228">
        <f>ROUND(I276*H276,2)</f>
        <v>0</v>
      </c>
      <c r="BL276" s="20" t="s">
        <v>216</v>
      </c>
      <c r="BM276" s="227" t="s">
        <v>1288</v>
      </c>
    </row>
    <row r="277" s="2" customFormat="1">
      <c r="A277" s="41"/>
      <c r="B277" s="42"/>
      <c r="C277" s="43"/>
      <c r="D277" s="229" t="s">
        <v>218</v>
      </c>
      <c r="E277" s="43"/>
      <c r="F277" s="230" t="s">
        <v>769</v>
      </c>
      <c r="G277" s="43"/>
      <c r="H277" s="43"/>
      <c r="I277" s="231"/>
      <c r="J277" s="43"/>
      <c r="K277" s="43"/>
      <c r="L277" s="47"/>
      <c r="M277" s="232"/>
      <c r="N277" s="233"/>
      <c r="O277" s="87"/>
      <c r="P277" s="87"/>
      <c r="Q277" s="87"/>
      <c r="R277" s="87"/>
      <c r="S277" s="87"/>
      <c r="T277" s="88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T277" s="20" t="s">
        <v>218</v>
      </c>
      <c r="AU277" s="20" t="s">
        <v>81</v>
      </c>
    </row>
    <row r="278" s="13" customFormat="1">
      <c r="A278" s="13"/>
      <c r="B278" s="234"/>
      <c r="C278" s="235"/>
      <c r="D278" s="236" t="s">
        <v>220</v>
      </c>
      <c r="E278" s="237" t="s">
        <v>19</v>
      </c>
      <c r="F278" s="238" t="s">
        <v>1185</v>
      </c>
      <c r="G278" s="235"/>
      <c r="H278" s="237" t="s">
        <v>19</v>
      </c>
      <c r="I278" s="239"/>
      <c r="J278" s="235"/>
      <c r="K278" s="235"/>
      <c r="L278" s="240"/>
      <c r="M278" s="241"/>
      <c r="N278" s="242"/>
      <c r="O278" s="242"/>
      <c r="P278" s="242"/>
      <c r="Q278" s="242"/>
      <c r="R278" s="242"/>
      <c r="S278" s="242"/>
      <c r="T278" s="24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4" t="s">
        <v>220</v>
      </c>
      <c r="AU278" s="244" t="s">
        <v>81</v>
      </c>
      <c r="AV278" s="13" t="s">
        <v>79</v>
      </c>
      <c r="AW278" s="13" t="s">
        <v>32</v>
      </c>
      <c r="AX278" s="13" t="s">
        <v>71</v>
      </c>
      <c r="AY278" s="244" t="s">
        <v>209</v>
      </c>
    </row>
    <row r="279" s="13" customFormat="1">
      <c r="A279" s="13"/>
      <c r="B279" s="234"/>
      <c r="C279" s="235"/>
      <c r="D279" s="236" t="s">
        <v>220</v>
      </c>
      <c r="E279" s="237" t="s">
        <v>19</v>
      </c>
      <c r="F279" s="238" t="s">
        <v>278</v>
      </c>
      <c r="G279" s="235"/>
      <c r="H279" s="237" t="s">
        <v>19</v>
      </c>
      <c r="I279" s="239"/>
      <c r="J279" s="235"/>
      <c r="K279" s="235"/>
      <c r="L279" s="240"/>
      <c r="M279" s="241"/>
      <c r="N279" s="242"/>
      <c r="O279" s="242"/>
      <c r="P279" s="242"/>
      <c r="Q279" s="242"/>
      <c r="R279" s="242"/>
      <c r="S279" s="242"/>
      <c r="T279" s="24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4" t="s">
        <v>220</v>
      </c>
      <c r="AU279" s="244" t="s">
        <v>81</v>
      </c>
      <c r="AV279" s="13" t="s">
        <v>79</v>
      </c>
      <c r="AW279" s="13" t="s">
        <v>32</v>
      </c>
      <c r="AX279" s="13" t="s">
        <v>71</v>
      </c>
      <c r="AY279" s="244" t="s">
        <v>209</v>
      </c>
    </row>
    <row r="280" s="14" customFormat="1">
      <c r="A280" s="14"/>
      <c r="B280" s="245"/>
      <c r="C280" s="246"/>
      <c r="D280" s="236" t="s">
        <v>220</v>
      </c>
      <c r="E280" s="247" t="s">
        <v>19</v>
      </c>
      <c r="F280" s="248" t="s">
        <v>1188</v>
      </c>
      <c r="G280" s="246"/>
      <c r="H280" s="249">
        <v>73</v>
      </c>
      <c r="I280" s="250"/>
      <c r="J280" s="246"/>
      <c r="K280" s="246"/>
      <c r="L280" s="251"/>
      <c r="M280" s="252"/>
      <c r="N280" s="253"/>
      <c r="O280" s="253"/>
      <c r="P280" s="253"/>
      <c r="Q280" s="253"/>
      <c r="R280" s="253"/>
      <c r="S280" s="253"/>
      <c r="T280" s="25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5" t="s">
        <v>220</v>
      </c>
      <c r="AU280" s="255" t="s">
        <v>81</v>
      </c>
      <c r="AV280" s="14" t="s">
        <v>81</v>
      </c>
      <c r="AW280" s="14" t="s">
        <v>32</v>
      </c>
      <c r="AX280" s="14" t="s">
        <v>79</v>
      </c>
      <c r="AY280" s="255" t="s">
        <v>209</v>
      </c>
    </row>
    <row r="281" s="2" customFormat="1" ht="21.75" customHeight="1">
      <c r="A281" s="41"/>
      <c r="B281" s="42"/>
      <c r="C281" s="216" t="s">
        <v>448</v>
      </c>
      <c r="D281" s="216" t="s">
        <v>211</v>
      </c>
      <c r="E281" s="217" t="s">
        <v>1289</v>
      </c>
      <c r="F281" s="218" t="s">
        <v>1290</v>
      </c>
      <c r="G281" s="219" t="s">
        <v>258</v>
      </c>
      <c r="H281" s="220">
        <v>280</v>
      </c>
      <c r="I281" s="221"/>
      <c r="J281" s="222">
        <f>ROUND(I281*H281,2)</f>
        <v>0</v>
      </c>
      <c r="K281" s="218" t="s">
        <v>215</v>
      </c>
      <c r="L281" s="47"/>
      <c r="M281" s="223" t="s">
        <v>19</v>
      </c>
      <c r="N281" s="224" t="s">
        <v>42</v>
      </c>
      <c r="O281" s="87"/>
      <c r="P281" s="225">
        <f>O281*H281</f>
        <v>0</v>
      </c>
      <c r="Q281" s="225">
        <v>0</v>
      </c>
      <c r="R281" s="225">
        <f>Q281*H281</f>
        <v>0</v>
      </c>
      <c r="S281" s="225">
        <v>0</v>
      </c>
      <c r="T281" s="226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227" t="s">
        <v>216</v>
      </c>
      <c r="AT281" s="227" t="s">
        <v>211</v>
      </c>
      <c r="AU281" s="227" t="s">
        <v>81</v>
      </c>
      <c r="AY281" s="20" t="s">
        <v>209</v>
      </c>
      <c r="BE281" s="228">
        <f>IF(N281="základní",J281,0)</f>
        <v>0</v>
      </c>
      <c r="BF281" s="228">
        <f>IF(N281="snížená",J281,0)</f>
        <v>0</v>
      </c>
      <c r="BG281" s="228">
        <f>IF(N281="zákl. přenesená",J281,0)</f>
        <v>0</v>
      </c>
      <c r="BH281" s="228">
        <f>IF(N281="sníž. přenesená",J281,0)</f>
        <v>0</v>
      </c>
      <c r="BI281" s="228">
        <f>IF(N281="nulová",J281,0)</f>
        <v>0</v>
      </c>
      <c r="BJ281" s="20" t="s">
        <v>79</v>
      </c>
      <c r="BK281" s="228">
        <f>ROUND(I281*H281,2)</f>
        <v>0</v>
      </c>
      <c r="BL281" s="20" t="s">
        <v>216</v>
      </c>
      <c r="BM281" s="227" t="s">
        <v>1291</v>
      </c>
    </row>
    <row r="282" s="2" customFormat="1">
      <c r="A282" s="41"/>
      <c r="B282" s="42"/>
      <c r="C282" s="43"/>
      <c r="D282" s="229" t="s">
        <v>218</v>
      </c>
      <c r="E282" s="43"/>
      <c r="F282" s="230" t="s">
        <v>1292</v>
      </c>
      <c r="G282" s="43"/>
      <c r="H282" s="43"/>
      <c r="I282" s="231"/>
      <c r="J282" s="43"/>
      <c r="K282" s="43"/>
      <c r="L282" s="47"/>
      <c r="M282" s="232"/>
      <c r="N282" s="233"/>
      <c r="O282" s="87"/>
      <c r="P282" s="87"/>
      <c r="Q282" s="87"/>
      <c r="R282" s="87"/>
      <c r="S282" s="87"/>
      <c r="T282" s="88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T282" s="20" t="s">
        <v>218</v>
      </c>
      <c r="AU282" s="20" t="s">
        <v>81</v>
      </c>
    </row>
    <row r="283" s="13" customFormat="1">
      <c r="A283" s="13"/>
      <c r="B283" s="234"/>
      <c r="C283" s="235"/>
      <c r="D283" s="236" t="s">
        <v>220</v>
      </c>
      <c r="E283" s="237" t="s">
        <v>19</v>
      </c>
      <c r="F283" s="238" t="s">
        <v>1185</v>
      </c>
      <c r="G283" s="235"/>
      <c r="H283" s="237" t="s">
        <v>19</v>
      </c>
      <c r="I283" s="239"/>
      <c r="J283" s="235"/>
      <c r="K283" s="235"/>
      <c r="L283" s="240"/>
      <c r="M283" s="241"/>
      <c r="N283" s="242"/>
      <c r="O283" s="242"/>
      <c r="P283" s="242"/>
      <c r="Q283" s="242"/>
      <c r="R283" s="242"/>
      <c r="S283" s="242"/>
      <c r="T283" s="24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4" t="s">
        <v>220</v>
      </c>
      <c r="AU283" s="244" t="s">
        <v>81</v>
      </c>
      <c r="AV283" s="13" t="s">
        <v>79</v>
      </c>
      <c r="AW283" s="13" t="s">
        <v>32</v>
      </c>
      <c r="AX283" s="13" t="s">
        <v>71</v>
      </c>
      <c r="AY283" s="244" t="s">
        <v>209</v>
      </c>
    </row>
    <row r="284" s="13" customFormat="1">
      <c r="A284" s="13"/>
      <c r="B284" s="234"/>
      <c r="C284" s="235"/>
      <c r="D284" s="236" t="s">
        <v>220</v>
      </c>
      <c r="E284" s="237" t="s">
        <v>19</v>
      </c>
      <c r="F284" s="238" t="s">
        <v>269</v>
      </c>
      <c r="G284" s="235"/>
      <c r="H284" s="237" t="s">
        <v>19</v>
      </c>
      <c r="I284" s="239"/>
      <c r="J284" s="235"/>
      <c r="K284" s="235"/>
      <c r="L284" s="240"/>
      <c r="M284" s="241"/>
      <c r="N284" s="242"/>
      <c r="O284" s="242"/>
      <c r="P284" s="242"/>
      <c r="Q284" s="242"/>
      <c r="R284" s="242"/>
      <c r="S284" s="242"/>
      <c r="T284" s="24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4" t="s">
        <v>220</v>
      </c>
      <c r="AU284" s="244" t="s">
        <v>81</v>
      </c>
      <c r="AV284" s="13" t="s">
        <v>79</v>
      </c>
      <c r="AW284" s="13" t="s">
        <v>32</v>
      </c>
      <c r="AX284" s="13" t="s">
        <v>71</v>
      </c>
      <c r="AY284" s="244" t="s">
        <v>209</v>
      </c>
    </row>
    <row r="285" s="14" customFormat="1">
      <c r="A285" s="14"/>
      <c r="B285" s="245"/>
      <c r="C285" s="246"/>
      <c r="D285" s="236" t="s">
        <v>220</v>
      </c>
      <c r="E285" s="247" t="s">
        <v>19</v>
      </c>
      <c r="F285" s="248" t="s">
        <v>1193</v>
      </c>
      <c r="G285" s="246"/>
      <c r="H285" s="249">
        <v>280</v>
      </c>
      <c r="I285" s="250"/>
      <c r="J285" s="246"/>
      <c r="K285" s="246"/>
      <c r="L285" s="251"/>
      <c r="M285" s="252"/>
      <c r="N285" s="253"/>
      <c r="O285" s="253"/>
      <c r="P285" s="253"/>
      <c r="Q285" s="253"/>
      <c r="R285" s="253"/>
      <c r="S285" s="253"/>
      <c r="T285" s="25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5" t="s">
        <v>220</v>
      </c>
      <c r="AU285" s="255" t="s">
        <v>81</v>
      </c>
      <c r="AV285" s="14" t="s">
        <v>81</v>
      </c>
      <c r="AW285" s="14" t="s">
        <v>32</v>
      </c>
      <c r="AX285" s="14" t="s">
        <v>79</v>
      </c>
      <c r="AY285" s="255" t="s">
        <v>209</v>
      </c>
    </row>
    <row r="286" s="2" customFormat="1" ht="21.75" customHeight="1">
      <c r="A286" s="41"/>
      <c r="B286" s="42"/>
      <c r="C286" s="216" t="s">
        <v>453</v>
      </c>
      <c r="D286" s="216" t="s">
        <v>211</v>
      </c>
      <c r="E286" s="217" t="s">
        <v>1293</v>
      </c>
      <c r="F286" s="218" t="s">
        <v>1294</v>
      </c>
      <c r="G286" s="219" t="s">
        <v>258</v>
      </c>
      <c r="H286" s="220">
        <v>280</v>
      </c>
      <c r="I286" s="221"/>
      <c r="J286" s="222">
        <f>ROUND(I286*H286,2)</f>
        <v>0</v>
      </c>
      <c r="K286" s="218" t="s">
        <v>215</v>
      </c>
      <c r="L286" s="47"/>
      <c r="M286" s="223" t="s">
        <v>19</v>
      </c>
      <c r="N286" s="224" t="s">
        <v>42</v>
      </c>
      <c r="O286" s="87"/>
      <c r="P286" s="225">
        <f>O286*H286</f>
        <v>0</v>
      </c>
      <c r="Q286" s="225">
        <v>0</v>
      </c>
      <c r="R286" s="225">
        <f>Q286*H286</f>
        <v>0</v>
      </c>
      <c r="S286" s="225">
        <v>0</v>
      </c>
      <c r="T286" s="226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227" t="s">
        <v>216</v>
      </c>
      <c r="AT286" s="227" t="s">
        <v>211</v>
      </c>
      <c r="AU286" s="227" t="s">
        <v>81</v>
      </c>
      <c r="AY286" s="20" t="s">
        <v>209</v>
      </c>
      <c r="BE286" s="228">
        <f>IF(N286="základní",J286,0)</f>
        <v>0</v>
      </c>
      <c r="BF286" s="228">
        <f>IF(N286="snížená",J286,0)</f>
        <v>0</v>
      </c>
      <c r="BG286" s="228">
        <f>IF(N286="zákl. přenesená",J286,0)</f>
        <v>0</v>
      </c>
      <c r="BH286" s="228">
        <f>IF(N286="sníž. přenesená",J286,0)</f>
        <v>0</v>
      </c>
      <c r="BI286" s="228">
        <f>IF(N286="nulová",J286,0)</f>
        <v>0</v>
      </c>
      <c r="BJ286" s="20" t="s">
        <v>79</v>
      </c>
      <c r="BK286" s="228">
        <f>ROUND(I286*H286,2)</f>
        <v>0</v>
      </c>
      <c r="BL286" s="20" t="s">
        <v>216</v>
      </c>
      <c r="BM286" s="227" t="s">
        <v>1295</v>
      </c>
    </row>
    <row r="287" s="2" customFormat="1">
      <c r="A287" s="41"/>
      <c r="B287" s="42"/>
      <c r="C287" s="43"/>
      <c r="D287" s="229" t="s">
        <v>218</v>
      </c>
      <c r="E287" s="43"/>
      <c r="F287" s="230" t="s">
        <v>1296</v>
      </c>
      <c r="G287" s="43"/>
      <c r="H287" s="43"/>
      <c r="I287" s="231"/>
      <c r="J287" s="43"/>
      <c r="K287" s="43"/>
      <c r="L287" s="47"/>
      <c r="M287" s="232"/>
      <c r="N287" s="233"/>
      <c r="O287" s="87"/>
      <c r="P287" s="87"/>
      <c r="Q287" s="87"/>
      <c r="R287" s="87"/>
      <c r="S287" s="87"/>
      <c r="T287" s="88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T287" s="20" t="s">
        <v>218</v>
      </c>
      <c r="AU287" s="20" t="s">
        <v>81</v>
      </c>
    </row>
    <row r="288" s="13" customFormat="1">
      <c r="A288" s="13"/>
      <c r="B288" s="234"/>
      <c r="C288" s="235"/>
      <c r="D288" s="236" t="s">
        <v>220</v>
      </c>
      <c r="E288" s="237" t="s">
        <v>19</v>
      </c>
      <c r="F288" s="238" t="s">
        <v>1185</v>
      </c>
      <c r="G288" s="235"/>
      <c r="H288" s="237" t="s">
        <v>19</v>
      </c>
      <c r="I288" s="239"/>
      <c r="J288" s="235"/>
      <c r="K288" s="235"/>
      <c r="L288" s="240"/>
      <c r="M288" s="241"/>
      <c r="N288" s="242"/>
      <c r="O288" s="242"/>
      <c r="P288" s="242"/>
      <c r="Q288" s="242"/>
      <c r="R288" s="242"/>
      <c r="S288" s="242"/>
      <c r="T288" s="24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4" t="s">
        <v>220</v>
      </c>
      <c r="AU288" s="244" t="s">
        <v>81</v>
      </c>
      <c r="AV288" s="13" t="s">
        <v>79</v>
      </c>
      <c r="AW288" s="13" t="s">
        <v>32</v>
      </c>
      <c r="AX288" s="13" t="s">
        <v>71</v>
      </c>
      <c r="AY288" s="244" t="s">
        <v>209</v>
      </c>
    </row>
    <row r="289" s="13" customFormat="1">
      <c r="A289" s="13"/>
      <c r="B289" s="234"/>
      <c r="C289" s="235"/>
      <c r="D289" s="236" t="s">
        <v>220</v>
      </c>
      <c r="E289" s="237" t="s">
        <v>19</v>
      </c>
      <c r="F289" s="238" t="s">
        <v>269</v>
      </c>
      <c r="G289" s="235"/>
      <c r="H289" s="237" t="s">
        <v>19</v>
      </c>
      <c r="I289" s="239"/>
      <c r="J289" s="235"/>
      <c r="K289" s="235"/>
      <c r="L289" s="240"/>
      <c r="M289" s="241"/>
      <c r="N289" s="242"/>
      <c r="O289" s="242"/>
      <c r="P289" s="242"/>
      <c r="Q289" s="242"/>
      <c r="R289" s="242"/>
      <c r="S289" s="242"/>
      <c r="T289" s="24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4" t="s">
        <v>220</v>
      </c>
      <c r="AU289" s="244" t="s">
        <v>81</v>
      </c>
      <c r="AV289" s="13" t="s">
        <v>79</v>
      </c>
      <c r="AW289" s="13" t="s">
        <v>32</v>
      </c>
      <c r="AX289" s="13" t="s">
        <v>71</v>
      </c>
      <c r="AY289" s="244" t="s">
        <v>209</v>
      </c>
    </row>
    <row r="290" s="14" customFormat="1">
      <c r="A290" s="14"/>
      <c r="B290" s="245"/>
      <c r="C290" s="246"/>
      <c r="D290" s="236" t="s">
        <v>220</v>
      </c>
      <c r="E290" s="247" t="s">
        <v>19</v>
      </c>
      <c r="F290" s="248" t="s">
        <v>1193</v>
      </c>
      <c r="G290" s="246"/>
      <c r="H290" s="249">
        <v>280</v>
      </c>
      <c r="I290" s="250"/>
      <c r="J290" s="246"/>
      <c r="K290" s="246"/>
      <c r="L290" s="251"/>
      <c r="M290" s="252"/>
      <c r="N290" s="253"/>
      <c r="O290" s="253"/>
      <c r="P290" s="253"/>
      <c r="Q290" s="253"/>
      <c r="R290" s="253"/>
      <c r="S290" s="253"/>
      <c r="T290" s="25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55" t="s">
        <v>220</v>
      </c>
      <c r="AU290" s="255" t="s">
        <v>81</v>
      </c>
      <c r="AV290" s="14" t="s">
        <v>81</v>
      </c>
      <c r="AW290" s="14" t="s">
        <v>32</v>
      </c>
      <c r="AX290" s="14" t="s">
        <v>79</v>
      </c>
      <c r="AY290" s="255" t="s">
        <v>209</v>
      </c>
    </row>
    <row r="291" s="2" customFormat="1" ht="21.75" customHeight="1">
      <c r="A291" s="41"/>
      <c r="B291" s="42"/>
      <c r="C291" s="216" t="s">
        <v>458</v>
      </c>
      <c r="D291" s="216" t="s">
        <v>211</v>
      </c>
      <c r="E291" s="217" t="s">
        <v>1297</v>
      </c>
      <c r="F291" s="218" t="s">
        <v>1298</v>
      </c>
      <c r="G291" s="219" t="s">
        <v>258</v>
      </c>
      <c r="H291" s="220">
        <v>280</v>
      </c>
      <c r="I291" s="221"/>
      <c r="J291" s="222">
        <f>ROUND(I291*H291,2)</f>
        <v>0</v>
      </c>
      <c r="K291" s="218" t="s">
        <v>215</v>
      </c>
      <c r="L291" s="47"/>
      <c r="M291" s="223" t="s">
        <v>19</v>
      </c>
      <c r="N291" s="224" t="s">
        <v>42</v>
      </c>
      <c r="O291" s="87"/>
      <c r="P291" s="225">
        <f>O291*H291</f>
        <v>0</v>
      </c>
      <c r="Q291" s="225">
        <v>0</v>
      </c>
      <c r="R291" s="225">
        <f>Q291*H291</f>
        <v>0</v>
      </c>
      <c r="S291" s="225">
        <v>0</v>
      </c>
      <c r="T291" s="226">
        <f>S291*H291</f>
        <v>0</v>
      </c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R291" s="227" t="s">
        <v>216</v>
      </c>
      <c r="AT291" s="227" t="s">
        <v>211</v>
      </c>
      <c r="AU291" s="227" t="s">
        <v>81</v>
      </c>
      <c r="AY291" s="20" t="s">
        <v>209</v>
      </c>
      <c r="BE291" s="228">
        <f>IF(N291="základní",J291,0)</f>
        <v>0</v>
      </c>
      <c r="BF291" s="228">
        <f>IF(N291="snížená",J291,0)</f>
        <v>0</v>
      </c>
      <c r="BG291" s="228">
        <f>IF(N291="zákl. přenesená",J291,0)</f>
        <v>0</v>
      </c>
      <c r="BH291" s="228">
        <f>IF(N291="sníž. přenesená",J291,0)</f>
        <v>0</v>
      </c>
      <c r="BI291" s="228">
        <f>IF(N291="nulová",J291,0)</f>
        <v>0</v>
      </c>
      <c r="BJ291" s="20" t="s">
        <v>79</v>
      </c>
      <c r="BK291" s="228">
        <f>ROUND(I291*H291,2)</f>
        <v>0</v>
      </c>
      <c r="BL291" s="20" t="s">
        <v>216</v>
      </c>
      <c r="BM291" s="227" t="s">
        <v>1299</v>
      </c>
    </row>
    <row r="292" s="2" customFormat="1">
      <c r="A292" s="41"/>
      <c r="B292" s="42"/>
      <c r="C292" s="43"/>
      <c r="D292" s="229" t="s">
        <v>218</v>
      </c>
      <c r="E292" s="43"/>
      <c r="F292" s="230" t="s">
        <v>1300</v>
      </c>
      <c r="G292" s="43"/>
      <c r="H292" s="43"/>
      <c r="I292" s="231"/>
      <c r="J292" s="43"/>
      <c r="K292" s="43"/>
      <c r="L292" s="47"/>
      <c r="M292" s="232"/>
      <c r="N292" s="233"/>
      <c r="O292" s="87"/>
      <c r="P292" s="87"/>
      <c r="Q292" s="87"/>
      <c r="R292" s="87"/>
      <c r="S292" s="87"/>
      <c r="T292" s="88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T292" s="20" t="s">
        <v>218</v>
      </c>
      <c r="AU292" s="20" t="s">
        <v>81</v>
      </c>
    </row>
    <row r="293" s="13" customFormat="1">
      <c r="A293" s="13"/>
      <c r="B293" s="234"/>
      <c r="C293" s="235"/>
      <c r="D293" s="236" t="s">
        <v>220</v>
      </c>
      <c r="E293" s="237" t="s">
        <v>19</v>
      </c>
      <c r="F293" s="238" t="s">
        <v>1185</v>
      </c>
      <c r="G293" s="235"/>
      <c r="H293" s="237" t="s">
        <v>19</v>
      </c>
      <c r="I293" s="239"/>
      <c r="J293" s="235"/>
      <c r="K293" s="235"/>
      <c r="L293" s="240"/>
      <c r="M293" s="241"/>
      <c r="N293" s="242"/>
      <c r="O293" s="242"/>
      <c r="P293" s="242"/>
      <c r="Q293" s="242"/>
      <c r="R293" s="242"/>
      <c r="S293" s="242"/>
      <c r="T293" s="24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4" t="s">
        <v>220</v>
      </c>
      <c r="AU293" s="244" t="s">
        <v>81</v>
      </c>
      <c r="AV293" s="13" t="s">
        <v>79</v>
      </c>
      <c r="AW293" s="13" t="s">
        <v>32</v>
      </c>
      <c r="AX293" s="13" t="s">
        <v>71</v>
      </c>
      <c r="AY293" s="244" t="s">
        <v>209</v>
      </c>
    </row>
    <row r="294" s="13" customFormat="1">
      <c r="A294" s="13"/>
      <c r="B294" s="234"/>
      <c r="C294" s="235"/>
      <c r="D294" s="236" t="s">
        <v>220</v>
      </c>
      <c r="E294" s="237" t="s">
        <v>19</v>
      </c>
      <c r="F294" s="238" t="s">
        <v>269</v>
      </c>
      <c r="G294" s="235"/>
      <c r="H294" s="237" t="s">
        <v>19</v>
      </c>
      <c r="I294" s="239"/>
      <c r="J294" s="235"/>
      <c r="K294" s="235"/>
      <c r="L294" s="240"/>
      <c r="M294" s="241"/>
      <c r="N294" s="242"/>
      <c r="O294" s="242"/>
      <c r="P294" s="242"/>
      <c r="Q294" s="242"/>
      <c r="R294" s="242"/>
      <c r="S294" s="242"/>
      <c r="T294" s="24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4" t="s">
        <v>220</v>
      </c>
      <c r="AU294" s="244" t="s">
        <v>81</v>
      </c>
      <c r="AV294" s="13" t="s">
        <v>79</v>
      </c>
      <c r="AW294" s="13" t="s">
        <v>32</v>
      </c>
      <c r="AX294" s="13" t="s">
        <v>71</v>
      </c>
      <c r="AY294" s="244" t="s">
        <v>209</v>
      </c>
    </row>
    <row r="295" s="14" customFormat="1">
      <c r="A295" s="14"/>
      <c r="B295" s="245"/>
      <c r="C295" s="246"/>
      <c r="D295" s="236" t="s">
        <v>220</v>
      </c>
      <c r="E295" s="247" t="s">
        <v>19</v>
      </c>
      <c r="F295" s="248" t="s">
        <v>1193</v>
      </c>
      <c r="G295" s="246"/>
      <c r="H295" s="249">
        <v>280</v>
      </c>
      <c r="I295" s="250"/>
      <c r="J295" s="246"/>
      <c r="K295" s="246"/>
      <c r="L295" s="251"/>
      <c r="M295" s="252"/>
      <c r="N295" s="253"/>
      <c r="O295" s="253"/>
      <c r="P295" s="253"/>
      <c r="Q295" s="253"/>
      <c r="R295" s="253"/>
      <c r="S295" s="253"/>
      <c r="T295" s="25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5" t="s">
        <v>220</v>
      </c>
      <c r="AU295" s="255" t="s">
        <v>81</v>
      </c>
      <c r="AV295" s="14" t="s">
        <v>81</v>
      </c>
      <c r="AW295" s="14" t="s">
        <v>32</v>
      </c>
      <c r="AX295" s="14" t="s">
        <v>79</v>
      </c>
      <c r="AY295" s="255" t="s">
        <v>209</v>
      </c>
    </row>
    <row r="296" s="2" customFormat="1" ht="16.5" customHeight="1">
      <c r="A296" s="41"/>
      <c r="B296" s="42"/>
      <c r="C296" s="216" t="s">
        <v>463</v>
      </c>
      <c r="D296" s="216" t="s">
        <v>211</v>
      </c>
      <c r="E296" s="217" t="s">
        <v>776</v>
      </c>
      <c r="F296" s="218" t="s">
        <v>777</v>
      </c>
      <c r="G296" s="219" t="s">
        <v>258</v>
      </c>
      <c r="H296" s="220">
        <v>280</v>
      </c>
      <c r="I296" s="221"/>
      <c r="J296" s="222">
        <f>ROUND(I296*H296,2)</f>
        <v>0</v>
      </c>
      <c r="K296" s="218" t="s">
        <v>215</v>
      </c>
      <c r="L296" s="47"/>
      <c r="M296" s="223" t="s">
        <v>19</v>
      </c>
      <c r="N296" s="224" t="s">
        <v>42</v>
      </c>
      <c r="O296" s="87"/>
      <c r="P296" s="225">
        <f>O296*H296</f>
        <v>0</v>
      </c>
      <c r="Q296" s="225">
        <v>0</v>
      </c>
      <c r="R296" s="225">
        <f>Q296*H296</f>
        <v>0</v>
      </c>
      <c r="S296" s="225">
        <v>0</v>
      </c>
      <c r="T296" s="226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227" t="s">
        <v>216</v>
      </c>
      <c r="AT296" s="227" t="s">
        <v>211</v>
      </c>
      <c r="AU296" s="227" t="s">
        <v>81</v>
      </c>
      <c r="AY296" s="20" t="s">
        <v>209</v>
      </c>
      <c r="BE296" s="228">
        <f>IF(N296="základní",J296,0)</f>
        <v>0</v>
      </c>
      <c r="BF296" s="228">
        <f>IF(N296="snížená",J296,0)</f>
        <v>0</v>
      </c>
      <c r="BG296" s="228">
        <f>IF(N296="zákl. přenesená",J296,0)</f>
        <v>0</v>
      </c>
      <c r="BH296" s="228">
        <f>IF(N296="sníž. přenesená",J296,0)</f>
        <v>0</v>
      </c>
      <c r="BI296" s="228">
        <f>IF(N296="nulová",J296,0)</f>
        <v>0</v>
      </c>
      <c r="BJ296" s="20" t="s">
        <v>79</v>
      </c>
      <c r="BK296" s="228">
        <f>ROUND(I296*H296,2)</f>
        <v>0</v>
      </c>
      <c r="BL296" s="20" t="s">
        <v>216</v>
      </c>
      <c r="BM296" s="227" t="s">
        <v>1301</v>
      </c>
    </row>
    <row r="297" s="2" customFormat="1">
      <c r="A297" s="41"/>
      <c r="B297" s="42"/>
      <c r="C297" s="43"/>
      <c r="D297" s="229" t="s">
        <v>218</v>
      </c>
      <c r="E297" s="43"/>
      <c r="F297" s="230" t="s">
        <v>779</v>
      </c>
      <c r="G297" s="43"/>
      <c r="H297" s="43"/>
      <c r="I297" s="231"/>
      <c r="J297" s="43"/>
      <c r="K297" s="43"/>
      <c r="L297" s="47"/>
      <c r="M297" s="232"/>
      <c r="N297" s="233"/>
      <c r="O297" s="87"/>
      <c r="P297" s="87"/>
      <c r="Q297" s="87"/>
      <c r="R297" s="87"/>
      <c r="S297" s="87"/>
      <c r="T297" s="88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T297" s="20" t="s">
        <v>218</v>
      </c>
      <c r="AU297" s="20" t="s">
        <v>81</v>
      </c>
    </row>
    <row r="298" s="2" customFormat="1" ht="24.15" customHeight="1">
      <c r="A298" s="41"/>
      <c r="B298" s="42"/>
      <c r="C298" s="216" t="s">
        <v>470</v>
      </c>
      <c r="D298" s="216" t="s">
        <v>211</v>
      </c>
      <c r="E298" s="217" t="s">
        <v>1302</v>
      </c>
      <c r="F298" s="218" t="s">
        <v>1303</v>
      </c>
      <c r="G298" s="219" t="s">
        <v>258</v>
      </c>
      <c r="H298" s="220">
        <v>109.5</v>
      </c>
      <c r="I298" s="221"/>
      <c r="J298" s="222">
        <f>ROUND(I298*H298,2)</f>
        <v>0</v>
      </c>
      <c r="K298" s="218" t="s">
        <v>215</v>
      </c>
      <c r="L298" s="47"/>
      <c r="M298" s="223" t="s">
        <v>19</v>
      </c>
      <c r="N298" s="224" t="s">
        <v>42</v>
      </c>
      <c r="O298" s="87"/>
      <c r="P298" s="225">
        <f>O298*H298</f>
        <v>0</v>
      </c>
      <c r="Q298" s="225">
        <v>0.11792999999999999</v>
      </c>
      <c r="R298" s="225">
        <f>Q298*H298</f>
        <v>12.913335</v>
      </c>
      <c r="S298" s="225">
        <v>0</v>
      </c>
      <c r="T298" s="226">
        <f>S298*H298</f>
        <v>0</v>
      </c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R298" s="227" t="s">
        <v>216</v>
      </c>
      <c r="AT298" s="227" t="s">
        <v>211</v>
      </c>
      <c r="AU298" s="227" t="s">
        <v>81</v>
      </c>
      <c r="AY298" s="20" t="s">
        <v>209</v>
      </c>
      <c r="BE298" s="228">
        <f>IF(N298="základní",J298,0)</f>
        <v>0</v>
      </c>
      <c r="BF298" s="228">
        <f>IF(N298="snížená",J298,0)</f>
        <v>0</v>
      </c>
      <c r="BG298" s="228">
        <f>IF(N298="zákl. přenesená",J298,0)</f>
        <v>0</v>
      </c>
      <c r="BH298" s="228">
        <f>IF(N298="sníž. přenesená",J298,0)</f>
        <v>0</v>
      </c>
      <c r="BI298" s="228">
        <f>IF(N298="nulová",J298,0)</f>
        <v>0</v>
      </c>
      <c r="BJ298" s="20" t="s">
        <v>79</v>
      </c>
      <c r="BK298" s="228">
        <f>ROUND(I298*H298,2)</f>
        <v>0</v>
      </c>
      <c r="BL298" s="20" t="s">
        <v>216</v>
      </c>
      <c r="BM298" s="227" t="s">
        <v>1304</v>
      </c>
    </row>
    <row r="299" s="2" customFormat="1">
      <c r="A299" s="41"/>
      <c r="B299" s="42"/>
      <c r="C299" s="43"/>
      <c r="D299" s="229" t="s">
        <v>218</v>
      </c>
      <c r="E299" s="43"/>
      <c r="F299" s="230" t="s">
        <v>1305</v>
      </c>
      <c r="G299" s="43"/>
      <c r="H299" s="43"/>
      <c r="I299" s="231"/>
      <c r="J299" s="43"/>
      <c r="K299" s="43"/>
      <c r="L299" s="47"/>
      <c r="M299" s="232"/>
      <c r="N299" s="233"/>
      <c r="O299" s="87"/>
      <c r="P299" s="87"/>
      <c r="Q299" s="87"/>
      <c r="R299" s="87"/>
      <c r="S299" s="87"/>
      <c r="T299" s="88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T299" s="20" t="s">
        <v>218</v>
      </c>
      <c r="AU299" s="20" t="s">
        <v>81</v>
      </c>
    </row>
    <row r="300" s="13" customFormat="1">
      <c r="A300" s="13"/>
      <c r="B300" s="234"/>
      <c r="C300" s="235"/>
      <c r="D300" s="236" t="s">
        <v>220</v>
      </c>
      <c r="E300" s="237" t="s">
        <v>19</v>
      </c>
      <c r="F300" s="238" t="s">
        <v>1185</v>
      </c>
      <c r="G300" s="235"/>
      <c r="H300" s="237" t="s">
        <v>19</v>
      </c>
      <c r="I300" s="239"/>
      <c r="J300" s="235"/>
      <c r="K300" s="235"/>
      <c r="L300" s="240"/>
      <c r="M300" s="241"/>
      <c r="N300" s="242"/>
      <c r="O300" s="242"/>
      <c r="P300" s="242"/>
      <c r="Q300" s="242"/>
      <c r="R300" s="242"/>
      <c r="S300" s="242"/>
      <c r="T300" s="24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4" t="s">
        <v>220</v>
      </c>
      <c r="AU300" s="244" t="s">
        <v>81</v>
      </c>
      <c r="AV300" s="13" t="s">
        <v>79</v>
      </c>
      <c r="AW300" s="13" t="s">
        <v>32</v>
      </c>
      <c r="AX300" s="13" t="s">
        <v>71</v>
      </c>
      <c r="AY300" s="244" t="s">
        <v>209</v>
      </c>
    </row>
    <row r="301" s="13" customFormat="1">
      <c r="A301" s="13"/>
      <c r="B301" s="234"/>
      <c r="C301" s="235"/>
      <c r="D301" s="236" t="s">
        <v>220</v>
      </c>
      <c r="E301" s="237" t="s">
        <v>19</v>
      </c>
      <c r="F301" s="238" t="s">
        <v>1306</v>
      </c>
      <c r="G301" s="235"/>
      <c r="H301" s="237" t="s">
        <v>19</v>
      </c>
      <c r="I301" s="239"/>
      <c r="J301" s="235"/>
      <c r="K301" s="235"/>
      <c r="L301" s="240"/>
      <c r="M301" s="241"/>
      <c r="N301" s="242"/>
      <c r="O301" s="242"/>
      <c r="P301" s="242"/>
      <c r="Q301" s="242"/>
      <c r="R301" s="242"/>
      <c r="S301" s="242"/>
      <c r="T301" s="24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4" t="s">
        <v>220</v>
      </c>
      <c r="AU301" s="244" t="s">
        <v>81</v>
      </c>
      <c r="AV301" s="13" t="s">
        <v>79</v>
      </c>
      <c r="AW301" s="13" t="s">
        <v>32</v>
      </c>
      <c r="AX301" s="13" t="s">
        <v>71</v>
      </c>
      <c r="AY301" s="244" t="s">
        <v>209</v>
      </c>
    </row>
    <row r="302" s="14" customFormat="1">
      <c r="A302" s="14"/>
      <c r="B302" s="245"/>
      <c r="C302" s="246"/>
      <c r="D302" s="236" t="s">
        <v>220</v>
      </c>
      <c r="E302" s="247" t="s">
        <v>19</v>
      </c>
      <c r="F302" s="248" t="s">
        <v>1186</v>
      </c>
      <c r="G302" s="246"/>
      <c r="H302" s="249">
        <v>109.5</v>
      </c>
      <c r="I302" s="250"/>
      <c r="J302" s="246"/>
      <c r="K302" s="246"/>
      <c r="L302" s="251"/>
      <c r="M302" s="252"/>
      <c r="N302" s="253"/>
      <c r="O302" s="253"/>
      <c r="P302" s="253"/>
      <c r="Q302" s="253"/>
      <c r="R302" s="253"/>
      <c r="S302" s="253"/>
      <c r="T302" s="25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5" t="s">
        <v>220</v>
      </c>
      <c r="AU302" s="255" t="s">
        <v>81</v>
      </c>
      <c r="AV302" s="14" t="s">
        <v>81</v>
      </c>
      <c r="AW302" s="14" t="s">
        <v>32</v>
      </c>
      <c r="AX302" s="14" t="s">
        <v>79</v>
      </c>
      <c r="AY302" s="255" t="s">
        <v>209</v>
      </c>
    </row>
    <row r="303" s="12" customFormat="1" ht="22.8" customHeight="1">
      <c r="A303" s="12"/>
      <c r="B303" s="200"/>
      <c r="C303" s="201"/>
      <c r="D303" s="202" t="s">
        <v>70</v>
      </c>
      <c r="E303" s="214" t="s">
        <v>250</v>
      </c>
      <c r="F303" s="214" t="s">
        <v>802</v>
      </c>
      <c r="G303" s="201"/>
      <c r="H303" s="201"/>
      <c r="I303" s="204"/>
      <c r="J303" s="215">
        <f>BK303</f>
        <v>0</v>
      </c>
      <c r="K303" s="201"/>
      <c r="L303" s="206"/>
      <c r="M303" s="207"/>
      <c r="N303" s="208"/>
      <c r="O303" s="208"/>
      <c r="P303" s="209">
        <f>SUM(P304:P404)</f>
        <v>0</v>
      </c>
      <c r="Q303" s="208"/>
      <c r="R303" s="209">
        <f>SUM(R304:R404)</f>
        <v>2.3690464999999996</v>
      </c>
      <c r="S303" s="208"/>
      <c r="T303" s="210">
        <f>SUM(T304:T404)</f>
        <v>0</v>
      </c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R303" s="211" t="s">
        <v>79</v>
      </c>
      <c r="AT303" s="212" t="s">
        <v>70</v>
      </c>
      <c r="AU303" s="212" t="s">
        <v>79</v>
      </c>
      <c r="AY303" s="211" t="s">
        <v>209</v>
      </c>
      <c r="BK303" s="213">
        <f>SUM(BK304:BK404)</f>
        <v>0</v>
      </c>
    </row>
    <row r="304" s="2" customFormat="1" ht="24.15" customHeight="1">
      <c r="A304" s="41"/>
      <c r="B304" s="42"/>
      <c r="C304" s="216" t="s">
        <v>475</v>
      </c>
      <c r="D304" s="216" t="s">
        <v>211</v>
      </c>
      <c r="E304" s="217" t="s">
        <v>804</v>
      </c>
      <c r="F304" s="218" t="s">
        <v>805</v>
      </c>
      <c r="G304" s="219" t="s">
        <v>214</v>
      </c>
      <c r="H304" s="220">
        <v>6</v>
      </c>
      <c r="I304" s="221"/>
      <c r="J304" s="222">
        <f>ROUND(I304*H304,2)</f>
        <v>0</v>
      </c>
      <c r="K304" s="218" t="s">
        <v>215</v>
      </c>
      <c r="L304" s="47"/>
      <c r="M304" s="223" t="s">
        <v>19</v>
      </c>
      <c r="N304" s="224" t="s">
        <v>42</v>
      </c>
      <c r="O304" s="87"/>
      <c r="P304" s="225">
        <f>O304*H304</f>
        <v>0</v>
      </c>
      <c r="Q304" s="225">
        <v>0.00167</v>
      </c>
      <c r="R304" s="225">
        <f>Q304*H304</f>
        <v>0.010020000000000001</v>
      </c>
      <c r="S304" s="225">
        <v>0</v>
      </c>
      <c r="T304" s="226">
        <f>S304*H304</f>
        <v>0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227" t="s">
        <v>216</v>
      </c>
      <c r="AT304" s="227" t="s">
        <v>211</v>
      </c>
      <c r="AU304" s="227" t="s">
        <v>81</v>
      </c>
      <c r="AY304" s="20" t="s">
        <v>209</v>
      </c>
      <c r="BE304" s="228">
        <f>IF(N304="základní",J304,0)</f>
        <v>0</v>
      </c>
      <c r="BF304" s="228">
        <f>IF(N304="snížená",J304,0)</f>
        <v>0</v>
      </c>
      <c r="BG304" s="228">
        <f>IF(N304="zákl. přenesená",J304,0)</f>
        <v>0</v>
      </c>
      <c r="BH304" s="228">
        <f>IF(N304="sníž. přenesená",J304,0)</f>
        <v>0</v>
      </c>
      <c r="BI304" s="228">
        <f>IF(N304="nulová",J304,0)</f>
        <v>0</v>
      </c>
      <c r="BJ304" s="20" t="s">
        <v>79</v>
      </c>
      <c r="BK304" s="228">
        <f>ROUND(I304*H304,2)</f>
        <v>0</v>
      </c>
      <c r="BL304" s="20" t="s">
        <v>216</v>
      </c>
      <c r="BM304" s="227" t="s">
        <v>1307</v>
      </c>
    </row>
    <row r="305" s="2" customFormat="1">
      <c r="A305" s="41"/>
      <c r="B305" s="42"/>
      <c r="C305" s="43"/>
      <c r="D305" s="229" t="s">
        <v>218</v>
      </c>
      <c r="E305" s="43"/>
      <c r="F305" s="230" t="s">
        <v>807</v>
      </c>
      <c r="G305" s="43"/>
      <c r="H305" s="43"/>
      <c r="I305" s="231"/>
      <c r="J305" s="43"/>
      <c r="K305" s="43"/>
      <c r="L305" s="47"/>
      <c r="M305" s="232"/>
      <c r="N305" s="233"/>
      <c r="O305" s="87"/>
      <c r="P305" s="87"/>
      <c r="Q305" s="87"/>
      <c r="R305" s="87"/>
      <c r="S305" s="87"/>
      <c r="T305" s="88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T305" s="20" t="s">
        <v>218</v>
      </c>
      <c r="AU305" s="20" t="s">
        <v>81</v>
      </c>
    </row>
    <row r="306" s="2" customFormat="1" ht="16.5" customHeight="1">
      <c r="A306" s="41"/>
      <c r="B306" s="42"/>
      <c r="C306" s="278" t="s">
        <v>480</v>
      </c>
      <c r="D306" s="278" t="s">
        <v>681</v>
      </c>
      <c r="E306" s="279" t="s">
        <v>1308</v>
      </c>
      <c r="F306" s="280" t="s">
        <v>1309</v>
      </c>
      <c r="G306" s="281" t="s">
        <v>214</v>
      </c>
      <c r="H306" s="282">
        <v>1</v>
      </c>
      <c r="I306" s="283"/>
      <c r="J306" s="284">
        <f>ROUND(I306*H306,2)</f>
        <v>0</v>
      </c>
      <c r="K306" s="280" t="s">
        <v>215</v>
      </c>
      <c r="L306" s="285"/>
      <c r="M306" s="286" t="s">
        <v>19</v>
      </c>
      <c r="N306" s="287" t="s">
        <v>42</v>
      </c>
      <c r="O306" s="87"/>
      <c r="P306" s="225">
        <f>O306*H306</f>
        <v>0</v>
      </c>
      <c r="Q306" s="225">
        <v>0.012</v>
      </c>
      <c r="R306" s="225">
        <f>Q306*H306</f>
        <v>0.012</v>
      </c>
      <c r="S306" s="225">
        <v>0</v>
      </c>
      <c r="T306" s="226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27" t="s">
        <v>250</v>
      </c>
      <c r="AT306" s="227" t="s">
        <v>681</v>
      </c>
      <c r="AU306" s="227" t="s">
        <v>81</v>
      </c>
      <c r="AY306" s="20" t="s">
        <v>209</v>
      </c>
      <c r="BE306" s="228">
        <f>IF(N306="základní",J306,0)</f>
        <v>0</v>
      </c>
      <c r="BF306" s="228">
        <f>IF(N306="snížená",J306,0)</f>
        <v>0</v>
      </c>
      <c r="BG306" s="228">
        <f>IF(N306="zákl. přenesená",J306,0)</f>
        <v>0</v>
      </c>
      <c r="BH306" s="228">
        <f>IF(N306="sníž. přenesená",J306,0)</f>
        <v>0</v>
      </c>
      <c r="BI306" s="228">
        <f>IF(N306="nulová",J306,0)</f>
        <v>0</v>
      </c>
      <c r="BJ306" s="20" t="s">
        <v>79</v>
      </c>
      <c r="BK306" s="228">
        <f>ROUND(I306*H306,2)</f>
        <v>0</v>
      </c>
      <c r="BL306" s="20" t="s">
        <v>216</v>
      </c>
      <c r="BM306" s="227" t="s">
        <v>1310</v>
      </c>
    </row>
    <row r="307" s="13" customFormat="1">
      <c r="A307" s="13"/>
      <c r="B307" s="234"/>
      <c r="C307" s="235"/>
      <c r="D307" s="236" t="s">
        <v>220</v>
      </c>
      <c r="E307" s="237" t="s">
        <v>19</v>
      </c>
      <c r="F307" s="238" t="s">
        <v>1311</v>
      </c>
      <c r="G307" s="235"/>
      <c r="H307" s="237" t="s">
        <v>19</v>
      </c>
      <c r="I307" s="239"/>
      <c r="J307" s="235"/>
      <c r="K307" s="235"/>
      <c r="L307" s="240"/>
      <c r="M307" s="241"/>
      <c r="N307" s="242"/>
      <c r="O307" s="242"/>
      <c r="P307" s="242"/>
      <c r="Q307" s="242"/>
      <c r="R307" s="242"/>
      <c r="S307" s="242"/>
      <c r="T307" s="24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4" t="s">
        <v>220</v>
      </c>
      <c r="AU307" s="244" t="s">
        <v>81</v>
      </c>
      <c r="AV307" s="13" t="s">
        <v>79</v>
      </c>
      <c r="AW307" s="13" t="s">
        <v>32</v>
      </c>
      <c r="AX307" s="13" t="s">
        <v>71</v>
      </c>
      <c r="AY307" s="244" t="s">
        <v>209</v>
      </c>
    </row>
    <row r="308" s="14" customFormat="1">
      <c r="A308" s="14"/>
      <c r="B308" s="245"/>
      <c r="C308" s="246"/>
      <c r="D308" s="236" t="s">
        <v>220</v>
      </c>
      <c r="E308" s="247" t="s">
        <v>19</v>
      </c>
      <c r="F308" s="248" t="s">
        <v>79</v>
      </c>
      <c r="G308" s="246"/>
      <c r="H308" s="249">
        <v>1</v>
      </c>
      <c r="I308" s="250"/>
      <c r="J308" s="246"/>
      <c r="K308" s="246"/>
      <c r="L308" s="251"/>
      <c r="M308" s="252"/>
      <c r="N308" s="253"/>
      <c r="O308" s="253"/>
      <c r="P308" s="253"/>
      <c r="Q308" s="253"/>
      <c r="R308" s="253"/>
      <c r="S308" s="253"/>
      <c r="T308" s="25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5" t="s">
        <v>220</v>
      </c>
      <c r="AU308" s="255" t="s">
        <v>81</v>
      </c>
      <c r="AV308" s="14" t="s">
        <v>81</v>
      </c>
      <c r="AW308" s="14" t="s">
        <v>32</v>
      </c>
      <c r="AX308" s="14" t="s">
        <v>79</v>
      </c>
      <c r="AY308" s="255" t="s">
        <v>209</v>
      </c>
    </row>
    <row r="309" s="2" customFormat="1" ht="24.15" customHeight="1">
      <c r="A309" s="41"/>
      <c r="B309" s="42"/>
      <c r="C309" s="216" t="s">
        <v>485</v>
      </c>
      <c r="D309" s="216" t="s">
        <v>211</v>
      </c>
      <c r="E309" s="217" t="s">
        <v>814</v>
      </c>
      <c r="F309" s="218" t="s">
        <v>815</v>
      </c>
      <c r="G309" s="219" t="s">
        <v>214</v>
      </c>
      <c r="H309" s="220">
        <v>8</v>
      </c>
      <c r="I309" s="221"/>
      <c r="J309" s="222">
        <f>ROUND(I309*H309,2)</f>
        <v>0</v>
      </c>
      <c r="K309" s="218" t="s">
        <v>215</v>
      </c>
      <c r="L309" s="47"/>
      <c r="M309" s="223" t="s">
        <v>19</v>
      </c>
      <c r="N309" s="224" t="s">
        <v>42</v>
      </c>
      <c r="O309" s="87"/>
      <c r="P309" s="225">
        <f>O309*H309</f>
        <v>0</v>
      </c>
      <c r="Q309" s="225">
        <v>0.00167</v>
      </c>
      <c r="R309" s="225">
        <f>Q309*H309</f>
        <v>0.01336</v>
      </c>
      <c r="S309" s="225">
        <v>0</v>
      </c>
      <c r="T309" s="226">
        <f>S309*H309</f>
        <v>0</v>
      </c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R309" s="227" t="s">
        <v>216</v>
      </c>
      <c r="AT309" s="227" t="s">
        <v>211</v>
      </c>
      <c r="AU309" s="227" t="s">
        <v>81</v>
      </c>
      <c r="AY309" s="20" t="s">
        <v>209</v>
      </c>
      <c r="BE309" s="228">
        <f>IF(N309="základní",J309,0)</f>
        <v>0</v>
      </c>
      <c r="BF309" s="228">
        <f>IF(N309="snížená",J309,0)</f>
        <v>0</v>
      </c>
      <c r="BG309" s="228">
        <f>IF(N309="zákl. přenesená",J309,0)</f>
        <v>0</v>
      </c>
      <c r="BH309" s="228">
        <f>IF(N309="sníž. přenesená",J309,0)</f>
        <v>0</v>
      </c>
      <c r="BI309" s="228">
        <f>IF(N309="nulová",J309,0)</f>
        <v>0</v>
      </c>
      <c r="BJ309" s="20" t="s">
        <v>79</v>
      </c>
      <c r="BK309" s="228">
        <f>ROUND(I309*H309,2)</f>
        <v>0</v>
      </c>
      <c r="BL309" s="20" t="s">
        <v>216</v>
      </c>
      <c r="BM309" s="227" t="s">
        <v>1312</v>
      </c>
    </row>
    <row r="310" s="2" customFormat="1">
      <c r="A310" s="41"/>
      <c r="B310" s="42"/>
      <c r="C310" s="43"/>
      <c r="D310" s="229" t="s">
        <v>218</v>
      </c>
      <c r="E310" s="43"/>
      <c r="F310" s="230" t="s">
        <v>817</v>
      </c>
      <c r="G310" s="43"/>
      <c r="H310" s="43"/>
      <c r="I310" s="231"/>
      <c r="J310" s="43"/>
      <c r="K310" s="43"/>
      <c r="L310" s="47"/>
      <c r="M310" s="232"/>
      <c r="N310" s="233"/>
      <c r="O310" s="87"/>
      <c r="P310" s="87"/>
      <c r="Q310" s="87"/>
      <c r="R310" s="87"/>
      <c r="S310" s="87"/>
      <c r="T310" s="88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T310" s="20" t="s">
        <v>218</v>
      </c>
      <c r="AU310" s="20" t="s">
        <v>81</v>
      </c>
    </row>
    <row r="311" s="2" customFormat="1" ht="16.5" customHeight="1">
      <c r="A311" s="41"/>
      <c r="B311" s="42"/>
      <c r="C311" s="278" t="s">
        <v>490</v>
      </c>
      <c r="D311" s="278" t="s">
        <v>681</v>
      </c>
      <c r="E311" s="279" t="s">
        <v>1313</v>
      </c>
      <c r="F311" s="280" t="s">
        <v>1314</v>
      </c>
      <c r="G311" s="281" t="s">
        <v>214</v>
      </c>
      <c r="H311" s="282">
        <v>8</v>
      </c>
      <c r="I311" s="283"/>
      <c r="J311" s="284">
        <f>ROUND(I311*H311,2)</f>
        <v>0</v>
      </c>
      <c r="K311" s="280" t="s">
        <v>215</v>
      </c>
      <c r="L311" s="285"/>
      <c r="M311" s="286" t="s">
        <v>19</v>
      </c>
      <c r="N311" s="287" t="s">
        <v>42</v>
      </c>
      <c r="O311" s="87"/>
      <c r="P311" s="225">
        <f>O311*H311</f>
        <v>0</v>
      </c>
      <c r="Q311" s="225">
        <v>0.0038</v>
      </c>
      <c r="R311" s="225">
        <f>Q311*H311</f>
        <v>0.0304</v>
      </c>
      <c r="S311" s="225">
        <v>0</v>
      </c>
      <c r="T311" s="226">
        <f>S311*H311</f>
        <v>0</v>
      </c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R311" s="227" t="s">
        <v>250</v>
      </c>
      <c r="AT311" s="227" t="s">
        <v>681</v>
      </c>
      <c r="AU311" s="227" t="s">
        <v>81</v>
      </c>
      <c r="AY311" s="20" t="s">
        <v>209</v>
      </c>
      <c r="BE311" s="228">
        <f>IF(N311="základní",J311,0)</f>
        <v>0</v>
      </c>
      <c r="BF311" s="228">
        <f>IF(N311="snížená",J311,0)</f>
        <v>0</v>
      </c>
      <c r="BG311" s="228">
        <f>IF(N311="zákl. přenesená",J311,0)</f>
        <v>0</v>
      </c>
      <c r="BH311" s="228">
        <f>IF(N311="sníž. přenesená",J311,0)</f>
        <v>0</v>
      </c>
      <c r="BI311" s="228">
        <f>IF(N311="nulová",J311,0)</f>
        <v>0</v>
      </c>
      <c r="BJ311" s="20" t="s">
        <v>79</v>
      </c>
      <c r="BK311" s="228">
        <f>ROUND(I311*H311,2)</f>
        <v>0</v>
      </c>
      <c r="BL311" s="20" t="s">
        <v>216</v>
      </c>
      <c r="BM311" s="227" t="s">
        <v>1315</v>
      </c>
    </row>
    <row r="312" s="13" customFormat="1">
      <c r="A312" s="13"/>
      <c r="B312" s="234"/>
      <c r="C312" s="235"/>
      <c r="D312" s="236" t="s">
        <v>220</v>
      </c>
      <c r="E312" s="237" t="s">
        <v>19</v>
      </c>
      <c r="F312" s="238" t="s">
        <v>1311</v>
      </c>
      <c r="G312" s="235"/>
      <c r="H312" s="237" t="s">
        <v>19</v>
      </c>
      <c r="I312" s="239"/>
      <c r="J312" s="235"/>
      <c r="K312" s="235"/>
      <c r="L312" s="240"/>
      <c r="M312" s="241"/>
      <c r="N312" s="242"/>
      <c r="O312" s="242"/>
      <c r="P312" s="242"/>
      <c r="Q312" s="242"/>
      <c r="R312" s="242"/>
      <c r="S312" s="242"/>
      <c r="T312" s="24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4" t="s">
        <v>220</v>
      </c>
      <c r="AU312" s="244" t="s">
        <v>81</v>
      </c>
      <c r="AV312" s="13" t="s">
        <v>79</v>
      </c>
      <c r="AW312" s="13" t="s">
        <v>32</v>
      </c>
      <c r="AX312" s="13" t="s">
        <v>71</v>
      </c>
      <c r="AY312" s="244" t="s">
        <v>209</v>
      </c>
    </row>
    <row r="313" s="14" customFormat="1">
      <c r="A313" s="14"/>
      <c r="B313" s="245"/>
      <c r="C313" s="246"/>
      <c r="D313" s="236" t="s">
        <v>220</v>
      </c>
      <c r="E313" s="247" t="s">
        <v>19</v>
      </c>
      <c r="F313" s="248" t="s">
        <v>250</v>
      </c>
      <c r="G313" s="246"/>
      <c r="H313" s="249">
        <v>8</v>
      </c>
      <c r="I313" s="250"/>
      <c r="J313" s="246"/>
      <c r="K313" s="246"/>
      <c r="L313" s="251"/>
      <c r="M313" s="252"/>
      <c r="N313" s="253"/>
      <c r="O313" s="253"/>
      <c r="P313" s="253"/>
      <c r="Q313" s="253"/>
      <c r="R313" s="253"/>
      <c r="S313" s="253"/>
      <c r="T313" s="25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5" t="s">
        <v>220</v>
      </c>
      <c r="AU313" s="255" t="s">
        <v>81</v>
      </c>
      <c r="AV313" s="14" t="s">
        <v>81</v>
      </c>
      <c r="AW313" s="14" t="s">
        <v>32</v>
      </c>
      <c r="AX313" s="14" t="s">
        <v>79</v>
      </c>
      <c r="AY313" s="255" t="s">
        <v>209</v>
      </c>
    </row>
    <row r="314" s="2" customFormat="1" ht="24.15" customHeight="1">
      <c r="A314" s="41"/>
      <c r="B314" s="42"/>
      <c r="C314" s="216" t="s">
        <v>495</v>
      </c>
      <c r="D314" s="216" t="s">
        <v>211</v>
      </c>
      <c r="E314" s="217" t="s">
        <v>1316</v>
      </c>
      <c r="F314" s="218" t="s">
        <v>1317</v>
      </c>
      <c r="G314" s="219" t="s">
        <v>214</v>
      </c>
      <c r="H314" s="220">
        <v>6</v>
      </c>
      <c r="I314" s="221"/>
      <c r="J314" s="222">
        <f>ROUND(I314*H314,2)</f>
        <v>0</v>
      </c>
      <c r="K314" s="218" t="s">
        <v>215</v>
      </c>
      <c r="L314" s="47"/>
      <c r="M314" s="223" t="s">
        <v>19</v>
      </c>
      <c r="N314" s="224" t="s">
        <v>42</v>
      </c>
      <c r="O314" s="87"/>
      <c r="P314" s="225">
        <f>O314*H314</f>
        <v>0</v>
      </c>
      <c r="Q314" s="225">
        <v>0.0017099999999999999</v>
      </c>
      <c r="R314" s="225">
        <f>Q314*H314</f>
        <v>0.01026</v>
      </c>
      <c r="S314" s="225">
        <v>0</v>
      </c>
      <c r="T314" s="226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227" t="s">
        <v>216</v>
      </c>
      <c r="AT314" s="227" t="s">
        <v>211</v>
      </c>
      <c r="AU314" s="227" t="s">
        <v>81</v>
      </c>
      <c r="AY314" s="20" t="s">
        <v>209</v>
      </c>
      <c r="BE314" s="228">
        <f>IF(N314="základní",J314,0)</f>
        <v>0</v>
      </c>
      <c r="BF314" s="228">
        <f>IF(N314="snížená",J314,0)</f>
        <v>0</v>
      </c>
      <c r="BG314" s="228">
        <f>IF(N314="zákl. přenesená",J314,0)</f>
        <v>0</v>
      </c>
      <c r="BH314" s="228">
        <f>IF(N314="sníž. přenesená",J314,0)</f>
        <v>0</v>
      </c>
      <c r="BI314" s="228">
        <f>IF(N314="nulová",J314,0)</f>
        <v>0</v>
      </c>
      <c r="BJ314" s="20" t="s">
        <v>79</v>
      </c>
      <c r="BK314" s="228">
        <f>ROUND(I314*H314,2)</f>
        <v>0</v>
      </c>
      <c r="BL314" s="20" t="s">
        <v>216</v>
      </c>
      <c r="BM314" s="227" t="s">
        <v>1318</v>
      </c>
    </row>
    <row r="315" s="2" customFormat="1">
      <c r="A315" s="41"/>
      <c r="B315" s="42"/>
      <c r="C315" s="43"/>
      <c r="D315" s="229" t="s">
        <v>218</v>
      </c>
      <c r="E315" s="43"/>
      <c r="F315" s="230" t="s">
        <v>1319</v>
      </c>
      <c r="G315" s="43"/>
      <c r="H315" s="43"/>
      <c r="I315" s="231"/>
      <c r="J315" s="43"/>
      <c r="K315" s="43"/>
      <c r="L315" s="47"/>
      <c r="M315" s="232"/>
      <c r="N315" s="233"/>
      <c r="O315" s="87"/>
      <c r="P315" s="87"/>
      <c r="Q315" s="87"/>
      <c r="R315" s="87"/>
      <c r="S315" s="87"/>
      <c r="T315" s="88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T315" s="20" t="s">
        <v>218</v>
      </c>
      <c r="AU315" s="20" t="s">
        <v>81</v>
      </c>
    </row>
    <row r="316" s="2" customFormat="1" ht="16.5" customHeight="1">
      <c r="A316" s="41"/>
      <c r="B316" s="42"/>
      <c r="C316" s="278" t="s">
        <v>500</v>
      </c>
      <c r="D316" s="278" t="s">
        <v>681</v>
      </c>
      <c r="E316" s="279" t="s">
        <v>1320</v>
      </c>
      <c r="F316" s="280" t="s">
        <v>1321</v>
      </c>
      <c r="G316" s="281" t="s">
        <v>214</v>
      </c>
      <c r="H316" s="282">
        <v>5</v>
      </c>
      <c r="I316" s="283"/>
      <c r="J316" s="284">
        <f>ROUND(I316*H316,2)</f>
        <v>0</v>
      </c>
      <c r="K316" s="280" t="s">
        <v>215</v>
      </c>
      <c r="L316" s="285"/>
      <c r="M316" s="286" t="s">
        <v>19</v>
      </c>
      <c r="N316" s="287" t="s">
        <v>42</v>
      </c>
      <c r="O316" s="87"/>
      <c r="P316" s="225">
        <f>O316*H316</f>
        <v>0</v>
      </c>
      <c r="Q316" s="225">
        <v>0.0149</v>
      </c>
      <c r="R316" s="225">
        <f>Q316*H316</f>
        <v>0.074499999999999997</v>
      </c>
      <c r="S316" s="225">
        <v>0</v>
      </c>
      <c r="T316" s="226">
        <f>S316*H316</f>
        <v>0</v>
      </c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R316" s="227" t="s">
        <v>250</v>
      </c>
      <c r="AT316" s="227" t="s">
        <v>681</v>
      </c>
      <c r="AU316" s="227" t="s">
        <v>81</v>
      </c>
      <c r="AY316" s="20" t="s">
        <v>209</v>
      </c>
      <c r="BE316" s="228">
        <f>IF(N316="základní",J316,0)</f>
        <v>0</v>
      </c>
      <c r="BF316" s="228">
        <f>IF(N316="snížená",J316,0)</f>
        <v>0</v>
      </c>
      <c r="BG316" s="228">
        <f>IF(N316="zákl. přenesená",J316,0)</f>
        <v>0</v>
      </c>
      <c r="BH316" s="228">
        <f>IF(N316="sníž. přenesená",J316,0)</f>
        <v>0</v>
      </c>
      <c r="BI316" s="228">
        <f>IF(N316="nulová",J316,0)</f>
        <v>0</v>
      </c>
      <c r="BJ316" s="20" t="s">
        <v>79</v>
      </c>
      <c r="BK316" s="228">
        <f>ROUND(I316*H316,2)</f>
        <v>0</v>
      </c>
      <c r="BL316" s="20" t="s">
        <v>216</v>
      </c>
      <c r="BM316" s="227" t="s">
        <v>1322</v>
      </c>
    </row>
    <row r="317" s="13" customFormat="1">
      <c r="A317" s="13"/>
      <c r="B317" s="234"/>
      <c r="C317" s="235"/>
      <c r="D317" s="236" t="s">
        <v>220</v>
      </c>
      <c r="E317" s="237" t="s">
        <v>19</v>
      </c>
      <c r="F317" s="238" t="s">
        <v>1311</v>
      </c>
      <c r="G317" s="235"/>
      <c r="H317" s="237" t="s">
        <v>19</v>
      </c>
      <c r="I317" s="239"/>
      <c r="J317" s="235"/>
      <c r="K317" s="235"/>
      <c r="L317" s="240"/>
      <c r="M317" s="241"/>
      <c r="N317" s="242"/>
      <c r="O317" s="242"/>
      <c r="P317" s="242"/>
      <c r="Q317" s="242"/>
      <c r="R317" s="242"/>
      <c r="S317" s="242"/>
      <c r="T317" s="24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4" t="s">
        <v>220</v>
      </c>
      <c r="AU317" s="244" t="s">
        <v>81</v>
      </c>
      <c r="AV317" s="13" t="s">
        <v>79</v>
      </c>
      <c r="AW317" s="13" t="s">
        <v>32</v>
      </c>
      <c r="AX317" s="13" t="s">
        <v>71</v>
      </c>
      <c r="AY317" s="244" t="s">
        <v>209</v>
      </c>
    </row>
    <row r="318" s="14" customFormat="1">
      <c r="A318" s="14"/>
      <c r="B318" s="245"/>
      <c r="C318" s="246"/>
      <c r="D318" s="236" t="s">
        <v>220</v>
      </c>
      <c r="E318" s="247" t="s">
        <v>19</v>
      </c>
      <c r="F318" s="248" t="s">
        <v>236</v>
      </c>
      <c r="G318" s="246"/>
      <c r="H318" s="249">
        <v>5</v>
      </c>
      <c r="I318" s="250"/>
      <c r="J318" s="246"/>
      <c r="K318" s="246"/>
      <c r="L318" s="251"/>
      <c r="M318" s="252"/>
      <c r="N318" s="253"/>
      <c r="O318" s="253"/>
      <c r="P318" s="253"/>
      <c r="Q318" s="253"/>
      <c r="R318" s="253"/>
      <c r="S318" s="253"/>
      <c r="T318" s="25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5" t="s">
        <v>220</v>
      </c>
      <c r="AU318" s="255" t="s">
        <v>81</v>
      </c>
      <c r="AV318" s="14" t="s">
        <v>81</v>
      </c>
      <c r="AW318" s="14" t="s">
        <v>32</v>
      </c>
      <c r="AX318" s="14" t="s">
        <v>79</v>
      </c>
      <c r="AY318" s="255" t="s">
        <v>209</v>
      </c>
    </row>
    <row r="319" s="2" customFormat="1" ht="16.5" customHeight="1">
      <c r="A319" s="41"/>
      <c r="B319" s="42"/>
      <c r="C319" s="278" t="s">
        <v>505</v>
      </c>
      <c r="D319" s="278" t="s">
        <v>681</v>
      </c>
      <c r="E319" s="279" t="s">
        <v>1323</v>
      </c>
      <c r="F319" s="280" t="s">
        <v>1324</v>
      </c>
      <c r="G319" s="281" t="s">
        <v>214</v>
      </c>
      <c r="H319" s="282">
        <v>1</v>
      </c>
      <c r="I319" s="283"/>
      <c r="J319" s="284">
        <f>ROUND(I319*H319,2)</f>
        <v>0</v>
      </c>
      <c r="K319" s="280" t="s">
        <v>215</v>
      </c>
      <c r="L319" s="285"/>
      <c r="M319" s="286" t="s">
        <v>19</v>
      </c>
      <c r="N319" s="287" t="s">
        <v>42</v>
      </c>
      <c r="O319" s="87"/>
      <c r="P319" s="225">
        <f>O319*H319</f>
        <v>0</v>
      </c>
      <c r="Q319" s="225">
        <v>0.0201</v>
      </c>
      <c r="R319" s="225">
        <f>Q319*H319</f>
        <v>0.0201</v>
      </c>
      <c r="S319" s="225">
        <v>0</v>
      </c>
      <c r="T319" s="226">
        <f>S319*H319</f>
        <v>0</v>
      </c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R319" s="227" t="s">
        <v>250</v>
      </c>
      <c r="AT319" s="227" t="s">
        <v>681</v>
      </c>
      <c r="AU319" s="227" t="s">
        <v>81</v>
      </c>
      <c r="AY319" s="20" t="s">
        <v>209</v>
      </c>
      <c r="BE319" s="228">
        <f>IF(N319="základní",J319,0)</f>
        <v>0</v>
      </c>
      <c r="BF319" s="228">
        <f>IF(N319="snížená",J319,0)</f>
        <v>0</v>
      </c>
      <c r="BG319" s="228">
        <f>IF(N319="zákl. přenesená",J319,0)</f>
        <v>0</v>
      </c>
      <c r="BH319" s="228">
        <f>IF(N319="sníž. přenesená",J319,0)</f>
        <v>0</v>
      </c>
      <c r="BI319" s="228">
        <f>IF(N319="nulová",J319,0)</f>
        <v>0</v>
      </c>
      <c r="BJ319" s="20" t="s">
        <v>79</v>
      </c>
      <c r="BK319" s="228">
        <f>ROUND(I319*H319,2)</f>
        <v>0</v>
      </c>
      <c r="BL319" s="20" t="s">
        <v>216</v>
      </c>
      <c r="BM319" s="227" t="s">
        <v>1325</v>
      </c>
    </row>
    <row r="320" s="13" customFormat="1">
      <c r="A320" s="13"/>
      <c r="B320" s="234"/>
      <c r="C320" s="235"/>
      <c r="D320" s="236" t="s">
        <v>220</v>
      </c>
      <c r="E320" s="237" t="s">
        <v>19</v>
      </c>
      <c r="F320" s="238" t="s">
        <v>1311</v>
      </c>
      <c r="G320" s="235"/>
      <c r="H320" s="237" t="s">
        <v>19</v>
      </c>
      <c r="I320" s="239"/>
      <c r="J320" s="235"/>
      <c r="K320" s="235"/>
      <c r="L320" s="240"/>
      <c r="M320" s="241"/>
      <c r="N320" s="242"/>
      <c r="O320" s="242"/>
      <c r="P320" s="242"/>
      <c r="Q320" s="242"/>
      <c r="R320" s="242"/>
      <c r="S320" s="242"/>
      <c r="T320" s="24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4" t="s">
        <v>220</v>
      </c>
      <c r="AU320" s="244" t="s">
        <v>81</v>
      </c>
      <c r="AV320" s="13" t="s">
        <v>79</v>
      </c>
      <c r="AW320" s="13" t="s">
        <v>32</v>
      </c>
      <c r="AX320" s="13" t="s">
        <v>71</v>
      </c>
      <c r="AY320" s="244" t="s">
        <v>209</v>
      </c>
    </row>
    <row r="321" s="14" customFormat="1">
      <c r="A321" s="14"/>
      <c r="B321" s="245"/>
      <c r="C321" s="246"/>
      <c r="D321" s="236" t="s">
        <v>220</v>
      </c>
      <c r="E321" s="247" t="s">
        <v>19</v>
      </c>
      <c r="F321" s="248" t="s">
        <v>79</v>
      </c>
      <c r="G321" s="246"/>
      <c r="H321" s="249">
        <v>1</v>
      </c>
      <c r="I321" s="250"/>
      <c r="J321" s="246"/>
      <c r="K321" s="246"/>
      <c r="L321" s="251"/>
      <c r="M321" s="252"/>
      <c r="N321" s="253"/>
      <c r="O321" s="253"/>
      <c r="P321" s="253"/>
      <c r="Q321" s="253"/>
      <c r="R321" s="253"/>
      <c r="S321" s="253"/>
      <c r="T321" s="25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5" t="s">
        <v>220</v>
      </c>
      <c r="AU321" s="255" t="s">
        <v>81</v>
      </c>
      <c r="AV321" s="14" t="s">
        <v>81</v>
      </c>
      <c r="AW321" s="14" t="s">
        <v>32</v>
      </c>
      <c r="AX321" s="14" t="s">
        <v>79</v>
      </c>
      <c r="AY321" s="255" t="s">
        <v>209</v>
      </c>
    </row>
    <row r="322" s="2" customFormat="1" ht="24.15" customHeight="1">
      <c r="A322" s="41"/>
      <c r="B322" s="42"/>
      <c r="C322" s="216" t="s">
        <v>510</v>
      </c>
      <c r="D322" s="216" t="s">
        <v>211</v>
      </c>
      <c r="E322" s="217" t="s">
        <v>1326</v>
      </c>
      <c r="F322" s="218" t="s">
        <v>1327</v>
      </c>
      <c r="G322" s="219" t="s">
        <v>299</v>
      </c>
      <c r="H322" s="220">
        <v>407</v>
      </c>
      <c r="I322" s="221"/>
      <c r="J322" s="222">
        <f>ROUND(I322*H322,2)</f>
        <v>0</v>
      </c>
      <c r="K322" s="218" t="s">
        <v>215</v>
      </c>
      <c r="L322" s="47"/>
      <c r="M322" s="223" t="s">
        <v>19</v>
      </c>
      <c r="N322" s="224" t="s">
        <v>42</v>
      </c>
      <c r="O322" s="87"/>
      <c r="P322" s="225">
        <f>O322*H322</f>
        <v>0</v>
      </c>
      <c r="Q322" s="225">
        <v>0</v>
      </c>
      <c r="R322" s="225">
        <f>Q322*H322</f>
        <v>0</v>
      </c>
      <c r="S322" s="225">
        <v>0</v>
      </c>
      <c r="T322" s="226">
        <f>S322*H322</f>
        <v>0</v>
      </c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R322" s="227" t="s">
        <v>216</v>
      </c>
      <c r="AT322" s="227" t="s">
        <v>211</v>
      </c>
      <c r="AU322" s="227" t="s">
        <v>81</v>
      </c>
      <c r="AY322" s="20" t="s">
        <v>209</v>
      </c>
      <c r="BE322" s="228">
        <f>IF(N322="základní",J322,0)</f>
        <v>0</v>
      </c>
      <c r="BF322" s="228">
        <f>IF(N322="snížená",J322,0)</f>
        <v>0</v>
      </c>
      <c r="BG322" s="228">
        <f>IF(N322="zákl. přenesená",J322,0)</f>
        <v>0</v>
      </c>
      <c r="BH322" s="228">
        <f>IF(N322="sníž. přenesená",J322,0)</f>
        <v>0</v>
      </c>
      <c r="BI322" s="228">
        <f>IF(N322="nulová",J322,0)</f>
        <v>0</v>
      </c>
      <c r="BJ322" s="20" t="s">
        <v>79</v>
      </c>
      <c r="BK322" s="228">
        <f>ROUND(I322*H322,2)</f>
        <v>0</v>
      </c>
      <c r="BL322" s="20" t="s">
        <v>216</v>
      </c>
      <c r="BM322" s="227" t="s">
        <v>1328</v>
      </c>
    </row>
    <row r="323" s="2" customFormat="1">
      <c r="A323" s="41"/>
      <c r="B323" s="42"/>
      <c r="C323" s="43"/>
      <c r="D323" s="229" t="s">
        <v>218</v>
      </c>
      <c r="E323" s="43"/>
      <c r="F323" s="230" t="s">
        <v>1329</v>
      </c>
      <c r="G323" s="43"/>
      <c r="H323" s="43"/>
      <c r="I323" s="231"/>
      <c r="J323" s="43"/>
      <c r="K323" s="43"/>
      <c r="L323" s="47"/>
      <c r="M323" s="232"/>
      <c r="N323" s="233"/>
      <c r="O323" s="87"/>
      <c r="P323" s="87"/>
      <c r="Q323" s="87"/>
      <c r="R323" s="87"/>
      <c r="S323" s="87"/>
      <c r="T323" s="88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T323" s="20" t="s">
        <v>218</v>
      </c>
      <c r="AU323" s="20" t="s">
        <v>81</v>
      </c>
    </row>
    <row r="324" s="13" customFormat="1">
      <c r="A324" s="13"/>
      <c r="B324" s="234"/>
      <c r="C324" s="235"/>
      <c r="D324" s="236" t="s">
        <v>220</v>
      </c>
      <c r="E324" s="237" t="s">
        <v>19</v>
      </c>
      <c r="F324" s="238" t="s">
        <v>221</v>
      </c>
      <c r="G324" s="235"/>
      <c r="H324" s="237" t="s">
        <v>19</v>
      </c>
      <c r="I324" s="239"/>
      <c r="J324" s="235"/>
      <c r="K324" s="235"/>
      <c r="L324" s="240"/>
      <c r="M324" s="241"/>
      <c r="N324" s="242"/>
      <c r="O324" s="242"/>
      <c r="P324" s="242"/>
      <c r="Q324" s="242"/>
      <c r="R324" s="242"/>
      <c r="S324" s="242"/>
      <c r="T324" s="24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4" t="s">
        <v>220</v>
      </c>
      <c r="AU324" s="244" t="s">
        <v>81</v>
      </c>
      <c r="AV324" s="13" t="s">
        <v>79</v>
      </c>
      <c r="AW324" s="13" t="s">
        <v>32</v>
      </c>
      <c r="AX324" s="13" t="s">
        <v>71</v>
      </c>
      <c r="AY324" s="244" t="s">
        <v>209</v>
      </c>
    </row>
    <row r="325" s="13" customFormat="1">
      <c r="A325" s="13"/>
      <c r="B325" s="234"/>
      <c r="C325" s="235"/>
      <c r="D325" s="236" t="s">
        <v>220</v>
      </c>
      <c r="E325" s="237" t="s">
        <v>19</v>
      </c>
      <c r="F325" s="238" t="s">
        <v>1311</v>
      </c>
      <c r="G325" s="235"/>
      <c r="H325" s="237" t="s">
        <v>19</v>
      </c>
      <c r="I325" s="239"/>
      <c r="J325" s="235"/>
      <c r="K325" s="235"/>
      <c r="L325" s="240"/>
      <c r="M325" s="241"/>
      <c r="N325" s="242"/>
      <c r="O325" s="242"/>
      <c r="P325" s="242"/>
      <c r="Q325" s="242"/>
      <c r="R325" s="242"/>
      <c r="S325" s="242"/>
      <c r="T325" s="24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4" t="s">
        <v>220</v>
      </c>
      <c r="AU325" s="244" t="s">
        <v>81</v>
      </c>
      <c r="AV325" s="13" t="s">
        <v>79</v>
      </c>
      <c r="AW325" s="13" t="s">
        <v>32</v>
      </c>
      <c r="AX325" s="13" t="s">
        <v>71</v>
      </c>
      <c r="AY325" s="244" t="s">
        <v>209</v>
      </c>
    </row>
    <row r="326" s="14" customFormat="1">
      <c r="A326" s="14"/>
      <c r="B326" s="245"/>
      <c r="C326" s="246"/>
      <c r="D326" s="236" t="s">
        <v>220</v>
      </c>
      <c r="E326" s="247" t="s">
        <v>19</v>
      </c>
      <c r="F326" s="248" t="s">
        <v>1330</v>
      </c>
      <c r="G326" s="246"/>
      <c r="H326" s="249">
        <v>407</v>
      </c>
      <c r="I326" s="250"/>
      <c r="J326" s="246"/>
      <c r="K326" s="246"/>
      <c r="L326" s="251"/>
      <c r="M326" s="252"/>
      <c r="N326" s="253"/>
      <c r="O326" s="253"/>
      <c r="P326" s="253"/>
      <c r="Q326" s="253"/>
      <c r="R326" s="253"/>
      <c r="S326" s="253"/>
      <c r="T326" s="25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5" t="s">
        <v>220</v>
      </c>
      <c r="AU326" s="255" t="s">
        <v>81</v>
      </c>
      <c r="AV326" s="14" t="s">
        <v>81</v>
      </c>
      <c r="AW326" s="14" t="s">
        <v>32</v>
      </c>
      <c r="AX326" s="14" t="s">
        <v>79</v>
      </c>
      <c r="AY326" s="255" t="s">
        <v>209</v>
      </c>
    </row>
    <row r="327" s="2" customFormat="1" ht="24.15" customHeight="1">
      <c r="A327" s="41"/>
      <c r="B327" s="42"/>
      <c r="C327" s="278" t="s">
        <v>515</v>
      </c>
      <c r="D327" s="278" t="s">
        <v>681</v>
      </c>
      <c r="E327" s="279" t="s">
        <v>1331</v>
      </c>
      <c r="F327" s="280" t="s">
        <v>1332</v>
      </c>
      <c r="G327" s="281" t="s">
        <v>299</v>
      </c>
      <c r="H327" s="282">
        <v>413.10500000000002</v>
      </c>
      <c r="I327" s="283"/>
      <c r="J327" s="284">
        <f>ROUND(I327*H327,2)</f>
        <v>0</v>
      </c>
      <c r="K327" s="280" t="s">
        <v>215</v>
      </c>
      <c r="L327" s="285"/>
      <c r="M327" s="286" t="s">
        <v>19</v>
      </c>
      <c r="N327" s="287" t="s">
        <v>42</v>
      </c>
      <c r="O327" s="87"/>
      <c r="P327" s="225">
        <f>O327*H327</f>
        <v>0</v>
      </c>
      <c r="Q327" s="225">
        <v>0.0027000000000000001</v>
      </c>
      <c r="R327" s="225">
        <f>Q327*H327</f>
        <v>1.1153835000000001</v>
      </c>
      <c r="S327" s="225">
        <v>0</v>
      </c>
      <c r="T327" s="226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227" t="s">
        <v>250</v>
      </c>
      <c r="AT327" s="227" t="s">
        <v>681</v>
      </c>
      <c r="AU327" s="227" t="s">
        <v>81</v>
      </c>
      <c r="AY327" s="20" t="s">
        <v>209</v>
      </c>
      <c r="BE327" s="228">
        <f>IF(N327="základní",J327,0)</f>
        <v>0</v>
      </c>
      <c r="BF327" s="228">
        <f>IF(N327="snížená",J327,0)</f>
        <v>0</v>
      </c>
      <c r="BG327" s="228">
        <f>IF(N327="zákl. přenesená",J327,0)</f>
        <v>0</v>
      </c>
      <c r="BH327" s="228">
        <f>IF(N327="sníž. přenesená",J327,0)</f>
        <v>0</v>
      </c>
      <c r="BI327" s="228">
        <f>IF(N327="nulová",J327,0)</f>
        <v>0</v>
      </c>
      <c r="BJ327" s="20" t="s">
        <v>79</v>
      </c>
      <c r="BK327" s="228">
        <f>ROUND(I327*H327,2)</f>
        <v>0</v>
      </c>
      <c r="BL327" s="20" t="s">
        <v>216</v>
      </c>
      <c r="BM327" s="227" t="s">
        <v>1333</v>
      </c>
    </row>
    <row r="328" s="2" customFormat="1">
      <c r="A328" s="41"/>
      <c r="B328" s="42"/>
      <c r="C328" s="43"/>
      <c r="D328" s="236" t="s">
        <v>859</v>
      </c>
      <c r="E328" s="43"/>
      <c r="F328" s="288" t="s">
        <v>1334</v>
      </c>
      <c r="G328" s="43"/>
      <c r="H328" s="43"/>
      <c r="I328" s="231"/>
      <c r="J328" s="43"/>
      <c r="K328" s="43"/>
      <c r="L328" s="47"/>
      <c r="M328" s="232"/>
      <c r="N328" s="233"/>
      <c r="O328" s="87"/>
      <c r="P328" s="87"/>
      <c r="Q328" s="87"/>
      <c r="R328" s="87"/>
      <c r="S328" s="87"/>
      <c r="T328" s="88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T328" s="20" t="s">
        <v>859</v>
      </c>
      <c r="AU328" s="20" t="s">
        <v>81</v>
      </c>
    </row>
    <row r="329" s="14" customFormat="1">
      <c r="A329" s="14"/>
      <c r="B329" s="245"/>
      <c r="C329" s="246"/>
      <c r="D329" s="236" t="s">
        <v>220</v>
      </c>
      <c r="E329" s="246"/>
      <c r="F329" s="248" t="s">
        <v>1335</v>
      </c>
      <c r="G329" s="246"/>
      <c r="H329" s="249">
        <v>413.10500000000002</v>
      </c>
      <c r="I329" s="250"/>
      <c r="J329" s="246"/>
      <c r="K329" s="246"/>
      <c r="L329" s="251"/>
      <c r="M329" s="252"/>
      <c r="N329" s="253"/>
      <c r="O329" s="253"/>
      <c r="P329" s="253"/>
      <c r="Q329" s="253"/>
      <c r="R329" s="253"/>
      <c r="S329" s="253"/>
      <c r="T329" s="25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5" t="s">
        <v>220</v>
      </c>
      <c r="AU329" s="255" t="s">
        <v>81</v>
      </c>
      <c r="AV329" s="14" t="s">
        <v>81</v>
      </c>
      <c r="AW329" s="14" t="s">
        <v>4</v>
      </c>
      <c r="AX329" s="14" t="s">
        <v>79</v>
      </c>
      <c r="AY329" s="255" t="s">
        <v>209</v>
      </c>
    </row>
    <row r="330" s="2" customFormat="1" ht="24.15" customHeight="1">
      <c r="A330" s="41"/>
      <c r="B330" s="42"/>
      <c r="C330" s="216" t="s">
        <v>520</v>
      </c>
      <c r="D330" s="216" t="s">
        <v>211</v>
      </c>
      <c r="E330" s="217" t="s">
        <v>1336</v>
      </c>
      <c r="F330" s="218" t="s">
        <v>1337</v>
      </c>
      <c r="G330" s="219" t="s">
        <v>214</v>
      </c>
      <c r="H330" s="220">
        <v>47</v>
      </c>
      <c r="I330" s="221"/>
      <c r="J330" s="222">
        <f>ROUND(I330*H330,2)</f>
        <v>0</v>
      </c>
      <c r="K330" s="218" t="s">
        <v>215</v>
      </c>
      <c r="L330" s="47"/>
      <c r="M330" s="223" t="s">
        <v>19</v>
      </c>
      <c r="N330" s="224" t="s">
        <v>42</v>
      </c>
      <c r="O330" s="87"/>
      <c r="P330" s="225">
        <f>O330*H330</f>
        <v>0</v>
      </c>
      <c r="Q330" s="225">
        <v>0</v>
      </c>
      <c r="R330" s="225">
        <f>Q330*H330</f>
        <v>0</v>
      </c>
      <c r="S330" s="225">
        <v>0</v>
      </c>
      <c r="T330" s="226">
        <f>S330*H330</f>
        <v>0</v>
      </c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R330" s="227" t="s">
        <v>216</v>
      </c>
      <c r="AT330" s="227" t="s">
        <v>211</v>
      </c>
      <c r="AU330" s="227" t="s">
        <v>81</v>
      </c>
      <c r="AY330" s="20" t="s">
        <v>209</v>
      </c>
      <c r="BE330" s="228">
        <f>IF(N330="základní",J330,0)</f>
        <v>0</v>
      </c>
      <c r="BF330" s="228">
        <f>IF(N330="snížená",J330,0)</f>
        <v>0</v>
      </c>
      <c r="BG330" s="228">
        <f>IF(N330="zákl. přenesená",J330,0)</f>
        <v>0</v>
      </c>
      <c r="BH330" s="228">
        <f>IF(N330="sníž. přenesená",J330,0)</f>
        <v>0</v>
      </c>
      <c r="BI330" s="228">
        <f>IF(N330="nulová",J330,0)</f>
        <v>0</v>
      </c>
      <c r="BJ330" s="20" t="s">
        <v>79</v>
      </c>
      <c r="BK330" s="228">
        <f>ROUND(I330*H330,2)</f>
        <v>0</v>
      </c>
      <c r="BL330" s="20" t="s">
        <v>216</v>
      </c>
      <c r="BM330" s="227" t="s">
        <v>1338</v>
      </c>
    </row>
    <row r="331" s="2" customFormat="1">
      <c r="A331" s="41"/>
      <c r="B331" s="42"/>
      <c r="C331" s="43"/>
      <c r="D331" s="229" t="s">
        <v>218</v>
      </c>
      <c r="E331" s="43"/>
      <c r="F331" s="230" t="s">
        <v>1339</v>
      </c>
      <c r="G331" s="43"/>
      <c r="H331" s="43"/>
      <c r="I331" s="231"/>
      <c r="J331" s="43"/>
      <c r="K331" s="43"/>
      <c r="L331" s="47"/>
      <c r="M331" s="232"/>
      <c r="N331" s="233"/>
      <c r="O331" s="87"/>
      <c r="P331" s="87"/>
      <c r="Q331" s="87"/>
      <c r="R331" s="87"/>
      <c r="S331" s="87"/>
      <c r="T331" s="88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T331" s="20" t="s">
        <v>218</v>
      </c>
      <c r="AU331" s="20" t="s">
        <v>81</v>
      </c>
    </row>
    <row r="332" s="2" customFormat="1" ht="16.5" customHeight="1">
      <c r="A332" s="41"/>
      <c r="B332" s="42"/>
      <c r="C332" s="278" t="s">
        <v>525</v>
      </c>
      <c r="D332" s="278" t="s">
        <v>681</v>
      </c>
      <c r="E332" s="279" t="s">
        <v>1340</v>
      </c>
      <c r="F332" s="280" t="s">
        <v>1341</v>
      </c>
      <c r="G332" s="281" t="s">
        <v>214</v>
      </c>
      <c r="H332" s="282">
        <v>47</v>
      </c>
      <c r="I332" s="283"/>
      <c r="J332" s="284">
        <f>ROUND(I332*H332,2)</f>
        <v>0</v>
      </c>
      <c r="K332" s="280" t="s">
        <v>215</v>
      </c>
      <c r="L332" s="285"/>
      <c r="M332" s="286" t="s">
        <v>19</v>
      </c>
      <c r="N332" s="287" t="s">
        <v>42</v>
      </c>
      <c r="O332" s="87"/>
      <c r="P332" s="225">
        <f>O332*H332</f>
        <v>0</v>
      </c>
      <c r="Q332" s="225">
        <v>0.00038999999999999999</v>
      </c>
      <c r="R332" s="225">
        <f>Q332*H332</f>
        <v>0.018329999999999999</v>
      </c>
      <c r="S332" s="225">
        <v>0</v>
      </c>
      <c r="T332" s="226">
        <f>S332*H332</f>
        <v>0</v>
      </c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R332" s="227" t="s">
        <v>250</v>
      </c>
      <c r="AT332" s="227" t="s">
        <v>681</v>
      </c>
      <c r="AU332" s="227" t="s">
        <v>81</v>
      </c>
      <c r="AY332" s="20" t="s">
        <v>209</v>
      </c>
      <c r="BE332" s="228">
        <f>IF(N332="základní",J332,0)</f>
        <v>0</v>
      </c>
      <c r="BF332" s="228">
        <f>IF(N332="snížená",J332,0)</f>
        <v>0</v>
      </c>
      <c r="BG332" s="228">
        <f>IF(N332="zákl. přenesená",J332,0)</f>
        <v>0</v>
      </c>
      <c r="BH332" s="228">
        <f>IF(N332="sníž. přenesená",J332,0)</f>
        <v>0</v>
      </c>
      <c r="BI332" s="228">
        <f>IF(N332="nulová",J332,0)</f>
        <v>0</v>
      </c>
      <c r="BJ332" s="20" t="s">
        <v>79</v>
      </c>
      <c r="BK332" s="228">
        <f>ROUND(I332*H332,2)</f>
        <v>0</v>
      </c>
      <c r="BL332" s="20" t="s">
        <v>216</v>
      </c>
      <c r="BM332" s="227" t="s">
        <v>1342</v>
      </c>
    </row>
    <row r="333" s="13" customFormat="1">
      <c r="A333" s="13"/>
      <c r="B333" s="234"/>
      <c r="C333" s="235"/>
      <c r="D333" s="236" t="s">
        <v>220</v>
      </c>
      <c r="E333" s="237" t="s">
        <v>19</v>
      </c>
      <c r="F333" s="238" t="s">
        <v>1311</v>
      </c>
      <c r="G333" s="235"/>
      <c r="H333" s="237" t="s">
        <v>19</v>
      </c>
      <c r="I333" s="239"/>
      <c r="J333" s="235"/>
      <c r="K333" s="235"/>
      <c r="L333" s="240"/>
      <c r="M333" s="241"/>
      <c r="N333" s="242"/>
      <c r="O333" s="242"/>
      <c r="P333" s="242"/>
      <c r="Q333" s="242"/>
      <c r="R333" s="242"/>
      <c r="S333" s="242"/>
      <c r="T333" s="24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4" t="s">
        <v>220</v>
      </c>
      <c r="AU333" s="244" t="s">
        <v>81</v>
      </c>
      <c r="AV333" s="13" t="s">
        <v>79</v>
      </c>
      <c r="AW333" s="13" t="s">
        <v>32</v>
      </c>
      <c r="AX333" s="13" t="s">
        <v>71</v>
      </c>
      <c r="AY333" s="244" t="s">
        <v>209</v>
      </c>
    </row>
    <row r="334" s="14" customFormat="1">
      <c r="A334" s="14"/>
      <c r="B334" s="245"/>
      <c r="C334" s="246"/>
      <c r="D334" s="236" t="s">
        <v>220</v>
      </c>
      <c r="E334" s="247" t="s">
        <v>19</v>
      </c>
      <c r="F334" s="248" t="s">
        <v>1343</v>
      </c>
      <c r="G334" s="246"/>
      <c r="H334" s="249">
        <v>47</v>
      </c>
      <c r="I334" s="250"/>
      <c r="J334" s="246"/>
      <c r="K334" s="246"/>
      <c r="L334" s="251"/>
      <c r="M334" s="252"/>
      <c r="N334" s="253"/>
      <c r="O334" s="253"/>
      <c r="P334" s="253"/>
      <c r="Q334" s="253"/>
      <c r="R334" s="253"/>
      <c r="S334" s="253"/>
      <c r="T334" s="25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5" t="s">
        <v>220</v>
      </c>
      <c r="AU334" s="255" t="s">
        <v>81</v>
      </c>
      <c r="AV334" s="14" t="s">
        <v>81</v>
      </c>
      <c r="AW334" s="14" t="s">
        <v>32</v>
      </c>
      <c r="AX334" s="14" t="s">
        <v>79</v>
      </c>
      <c r="AY334" s="255" t="s">
        <v>209</v>
      </c>
    </row>
    <row r="335" s="2" customFormat="1" ht="24.15" customHeight="1">
      <c r="A335" s="41"/>
      <c r="B335" s="42"/>
      <c r="C335" s="216" t="s">
        <v>530</v>
      </c>
      <c r="D335" s="216" t="s">
        <v>211</v>
      </c>
      <c r="E335" s="217" t="s">
        <v>1344</v>
      </c>
      <c r="F335" s="218" t="s">
        <v>1345</v>
      </c>
      <c r="G335" s="219" t="s">
        <v>214</v>
      </c>
      <c r="H335" s="220">
        <v>27</v>
      </c>
      <c r="I335" s="221"/>
      <c r="J335" s="222">
        <f>ROUND(I335*H335,2)</f>
        <v>0</v>
      </c>
      <c r="K335" s="218" t="s">
        <v>215</v>
      </c>
      <c r="L335" s="47"/>
      <c r="M335" s="223" t="s">
        <v>19</v>
      </c>
      <c r="N335" s="224" t="s">
        <v>42</v>
      </c>
      <c r="O335" s="87"/>
      <c r="P335" s="225">
        <f>O335*H335</f>
        <v>0</v>
      </c>
      <c r="Q335" s="225">
        <v>0</v>
      </c>
      <c r="R335" s="225">
        <f>Q335*H335</f>
        <v>0</v>
      </c>
      <c r="S335" s="225">
        <v>0</v>
      </c>
      <c r="T335" s="226">
        <f>S335*H335</f>
        <v>0</v>
      </c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R335" s="227" t="s">
        <v>216</v>
      </c>
      <c r="AT335" s="227" t="s">
        <v>211</v>
      </c>
      <c r="AU335" s="227" t="s">
        <v>81</v>
      </c>
      <c r="AY335" s="20" t="s">
        <v>209</v>
      </c>
      <c r="BE335" s="228">
        <f>IF(N335="základní",J335,0)</f>
        <v>0</v>
      </c>
      <c r="BF335" s="228">
        <f>IF(N335="snížená",J335,0)</f>
        <v>0</v>
      </c>
      <c r="BG335" s="228">
        <f>IF(N335="zákl. přenesená",J335,0)</f>
        <v>0</v>
      </c>
      <c r="BH335" s="228">
        <f>IF(N335="sníž. přenesená",J335,0)</f>
        <v>0</v>
      </c>
      <c r="BI335" s="228">
        <f>IF(N335="nulová",J335,0)</f>
        <v>0</v>
      </c>
      <c r="BJ335" s="20" t="s">
        <v>79</v>
      </c>
      <c r="BK335" s="228">
        <f>ROUND(I335*H335,2)</f>
        <v>0</v>
      </c>
      <c r="BL335" s="20" t="s">
        <v>216</v>
      </c>
      <c r="BM335" s="227" t="s">
        <v>1346</v>
      </c>
    </row>
    <row r="336" s="2" customFormat="1">
      <c r="A336" s="41"/>
      <c r="B336" s="42"/>
      <c r="C336" s="43"/>
      <c r="D336" s="229" t="s">
        <v>218</v>
      </c>
      <c r="E336" s="43"/>
      <c r="F336" s="230" t="s">
        <v>1347</v>
      </c>
      <c r="G336" s="43"/>
      <c r="H336" s="43"/>
      <c r="I336" s="231"/>
      <c r="J336" s="43"/>
      <c r="K336" s="43"/>
      <c r="L336" s="47"/>
      <c r="M336" s="232"/>
      <c r="N336" s="233"/>
      <c r="O336" s="87"/>
      <c r="P336" s="87"/>
      <c r="Q336" s="87"/>
      <c r="R336" s="87"/>
      <c r="S336" s="87"/>
      <c r="T336" s="88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T336" s="20" t="s">
        <v>218</v>
      </c>
      <c r="AU336" s="20" t="s">
        <v>81</v>
      </c>
    </row>
    <row r="337" s="2" customFormat="1" ht="16.5" customHeight="1">
      <c r="A337" s="41"/>
      <c r="B337" s="42"/>
      <c r="C337" s="278" t="s">
        <v>535</v>
      </c>
      <c r="D337" s="278" t="s">
        <v>681</v>
      </c>
      <c r="E337" s="279" t="s">
        <v>1348</v>
      </c>
      <c r="F337" s="280" t="s">
        <v>1349</v>
      </c>
      <c r="G337" s="281" t="s">
        <v>214</v>
      </c>
      <c r="H337" s="282">
        <v>2</v>
      </c>
      <c r="I337" s="283"/>
      <c r="J337" s="284">
        <f>ROUND(I337*H337,2)</f>
        <v>0</v>
      </c>
      <c r="K337" s="280" t="s">
        <v>19</v>
      </c>
      <c r="L337" s="285"/>
      <c r="M337" s="286" t="s">
        <v>19</v>
      </c>
      <c r="N337" s="287" t="s">
        <v>42</v>
      </c>
      <c r="O337" s="87"/>
      <c r="P337" s="225">
        <f>O337*H337</f>
        <v>0</v>
      </c>
      <c r="Q337" s="225">
        <v>0.0014</v>
      </c>
      <c r="R337" s="225">
        <f>Q337*H337</f>
        <v>0.0028</v>
      </c>
      <c r="S337" s="225">
        <v>0</v>
      </c>
      <c r="T337" s="226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227" t="s">
        <v>250</v>
      </c>
      <c r="AT337" s="227" t="s">
        <v>681</v>
      </c>
      <c r="AU337" s="227" t="s">
        <v>81</v>
      </c>
      <c r="AY337" s="20" t="s">
        <v>209</v>
      </c>
      <c r="BE337" s="228">
        <f>IF(N337="základní",J337,0)</f>
        <v>0</v>
      </c>
      <c r="BF337" s="228">
        <f>IF(N337="snížená",J337,0)</f>
        <v>0</v>
      </c>
      <c r="BG337" s="228">
        <f>IF(N337="zákl. přenesená",J337,0)</f>
        <v>0</v>
      </c>
      <c r="BH337" s="228">
        <f>IF(N337="sníž. přenesená",J337,0)</f>
        <v>0</v>
      </c>
      <c r="BI337" s="228">
        <f>IF(N337="nulová",J337,0)</f>
        <v>0</v>
      </c>
      <c r="BJ337" s="20" t="s">
        <v>79</v>
      </c>
      <c r="BK337" s="228">
        <f>ROUND(I337*H337,2)</f>
        <v>0</v>
      </c>
      <c r="BL337" s="20" t="s">
        <v>216</v>
      </c>
      <c r="BM337" s="227" t="s">
        <v>1350</v>
      </c>
    </row>
    <row r="338" s="13" customFormat="1">
      <c r="A338" s="13"/>
      <c r="B338" s="234"/>
      <c r="C338" s="235"/>
      <c r="D338" s="236" t="s">
        <v>220</v>
      </c>
      <c r="E338" s="237" t="s">
        <v>19</v>
      </c>
      <c r="F338" s="238" t="s">
        <v>1311</v>
      </c>
      <c r="G338" s="235"/>
      <c r="H338" s="237" t="s">
        <v>19</v>
      </c>
      <c r="I338" s="239"/>
      <c r="J338" s="235"/>
      <c r="K338" s="235"/>
      <c r="L338" s="240"/>
      <c r="M338" s="241"/>
      <c r="N338" s="242"/>
      <c r="O338" s="242"/>
      <c r="P338" s="242"/>
      <c r="Q338" s="242"/>
      <c r="R338" s="242"/>
      <c r="S338" s="242"/>
      <c r="T338" s="24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4" t="s">
        <v>220</v>
      </c>
      <c r="AU338" s="244" t="s">
        <v>81</v>
      </c>
      <c r="AV338" s="13" t="s">
        <v>79</v>
      </c>
      <c r="AW338" s="13" t="s">
        <v>32</v>
      </c>
      <c r="AX338" s="13" t="s">
        <v>71</v>
      </c>
      <c r="AY338" s="244" t="s">
        <v>209</v>
      </c>
    </row>
    <row r="339" s="14" customFormat="1">
      <c r="A339" s="14"/>
      <c r="B339" s="245"/>
      <c r="C339" s="246"/>
      <c r="D339" s="236" t="s">
        <v>220</v>
      </c>
      <c r="E339" s="247" t="s">
        <v>19</v>
      </c>
      <c r="F339" s="248" t="s">
        <v>81</v>
      </c>
      <c r="G339" s="246"/>
      <c r="H339" s="249">
        <v>2</v>
      </c>
      <c r="I339" s="250"/>
      <c r="J339" s="246"/>
      <c r="K339" s="246"/>
      <c r="L339" s="251"/>
      <c r="M339" s="252"/>
      <c r="N339" s="253"/>
      <c r="O339" s="253"/>
      <c r="P339" s="253"/>
      <c r="Q339" s="253"/>
      <c r="R339" s="253"/>
      <c r="S339" s="253"/>
      <c r="T339" s="25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5" t="s">
        <v>220</v>
      </c>
      <c r="AU339" s="255" t="s">
        <v>81</v>
      </c>
      <c r="AV339" s="14" t="s">
        <v>81</v>
      </c>
      <c r="AW339" s="14" t="s">
        <v>32</v>
      </c>
      <c r="AX339" s="14" t="s">
        <v>79</v>
      </c>
      <c r="AY339" s="255" t="s">
        <v>209</v>
      </c>
    </row>
    <row r="340" s="2" customFormat="1" ht="16.5" customHeight="1">
      <c r="A340" s="41"/>
      <c r="B340" s="42"/>
      <c r="C340" s="278" t="s">
        <v>541</v>
      </c>
      <c r="D340" s="278" t="s">
        <v>681</v>
      </c>
      <c r="E340" s="279" t="s">
        <v>1351</v>
      </c>
      <c r="F340" s="280" t="s">
        <v>1352</v>
      </c>
      <c r="G340" s="281" t="s">
        <v>214</v>
      </c>
      <c r="H340" s="282">
        <v>1</v>
      </c>
      <c r="I340" s="283"/>
      <c r="J340" s="284">
        <f>ROUND(I340*H340,2)</f>
        <v>0</v>
      </c>
      <c r="K340" s="280" t="s">
        <v>19</v>
      </c>
      <c r="L340" s="285"/>
      <c r="M340" s="286" t="s">
        <v>19</v>
      </c>
      <c r="N340" s="287" t="s">
        <v>42</v>
      </c>
      <c r="O340" s="87"/>
      <c r="P340" s="225">
        <f>O340*H340</f>
        <v>0</v>
      </c>
      <c r="Q340" s="225">
        <v>0.0014</v>
      </c>
      <c r="R340" s="225">
        <f>Q340*H340</f>
        <v>0.0014</v>
      </c>
      <c r="S340" s="225">
        <v>0</v>
      </c>
      <c r="T340" s="226">
        <f>S340*H340</f>
        <v>0</v>
      </c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R340" s="227" t="s">
        <v>250</v>
      </c>
      <c r="AT340" s="227" t="s">
        <v>681</v>
      </c>
      <c r="AU340" s="227" t="s">
        <v>81</v>
      </c>
      <c r="AY340" s="20" t="s">
        <v>209</v>
      </c>
      <c r="BE340" s="228">
        <f>IF(N340="základní",J340,0)</f>
        <v>0</v>
      </c>
      <c r="BF340" s="228">
        <f>IF(N340="snížená",J340,0)</f>
        <v>0</v>
      </c>
      <c r="BG340" s="228">
        <f>IF(N340="zákl. přenesená",J340,0)</f>
        <v>0</v>
      </c>
      <c r="BH340" s="228">
        <f>IF(N340="sníž. přenesená",J340,0)</f>
        <v>0</v>
      </c>
      <c r="BI340" s="228">
        <f>IF(N340="nulová",J340,0)</f>
        <v>0</v>
      </c>
      <c r="BJ340" s="20" t="s">
        <v>79</v>
      </c>
      <c r="BK340" s="228">
        <f>ROUND(I340*H340,2)</f>
        <v>0</v>
      </c>
      <c r="BL340" s="20" t="s">
        <v>216</v>
      </c>
      <c r="BM340" s="227" t="s">
        <v>1353</v>
      </c>
    </row>
    <row r="341" s="13" customFormat="1">
      <c r="A341" s="13"/>
      <c r="B341" s="234"/>
      <c r="C341" s="235"/>
      <c r="D341" s="236" t="s">
        <v>220</v>
      </c>
      <c r="E341" s="237" t="s">
        <v>19</v>
      </c>
      <c r="F341" s="238" t="s">
        <v>1311</v>
      </c>
      <c r="G341" s="235"/>
      <c r="H341" s="237" t="s">
        <v>19</v>
      </c>
      <c r="I341" s="239"/>
      <c r="J341" s="235"/>
      <c r="K341" s="235"/>
      <c r="L341" s="240"/>
      <c r="M341" s="241"/>
      <c r="N341" s="242"/>
      <c r="O341" s="242"/>
      <c r="P341" s="242"/>
      <c r="Q341" s="242"/>
      <c r="R341" s="242"/>
      <c r="S341" s="242"/>
      <c r="T341" s="24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4" t="s">
        <v>220</v>
      </c>
      <c r="AU341" s="244" t="s">
        <v>81</v>
      </c>
      <c r="AV341" s="13" t="s">
        <v>79</v>
      </c>
      <c r="AW341" s="13" t="s">
        <v>32</v>
      </c>
      <c r="AX341" s="13" t="s">
        <v>71</v>
      </c>
      <c r="AY341" s="244" t="s">
        <v>209</v>
      </c>
    </row>
    <row r="342" s="14" customFormat="1">
      <c r="A342" s="14"/>
      <c r="B342" s="245"/>
      <c r="C342" s="246"/>
      <c r="D342" s="236" t="s">
        <v>220</v>
      </c>
      <c r="E342" s="247" t="s">
        <v>19</v>
      </c>
      <c r="F342" s="248" t="s">
        <v>79</v>
      </c>
      <c r="G342" s="246"/>
      <c r="H342" s="249">
        <v>1</v>
      </c>
      <c r="I342" s="250"/>
      <c r="J342" s="246"/>
      <c r="K342" s="246"/>
      <c r="L342" s="251"/>
      <c r="M342" s="252"/>
      <c r="N342" s="253"/>
      <c r="O342" s="253"/>
      <c r="P342" s="253"/>
      <c r="Q342" s="253"/>
      <c r="R342" s="253"/>
      <c r="S342" s="253"/>
      <c r="T342" s="25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5" t="s">
        <v>220</v>
      </c>
      <c r="AU342" s="255" t="s">
        <v>81</v>
      </c>
      <c r="AV342" s="14" t="s">
        <v>81</v>
      </c>
      <c r="AW342" s="14" t="s">
        <v>32</v>
      </c>
      <c r="AX342" s="14" t="s">
        <v>79</v>
      </c>
      <c r="AY342" s="255" t="s">
        <v>209</v>
      </c>
    </row>
    <row r="343" s="2" customFormat="1" ht="16.5" customHeight="1">
      <c r="A343" s="41"/>
      <c r="B343" s="42"/>
      <c r="C343" s="278" t="s">
        <v>547</v>
      </c>
      <c r="D343" s="278" t="s">
        <v>681</v>
      </c>
      <c r="E343" s="279" t="s">
        <v>1354</v>
      </c>
      <c r="F343" s="280" t="s">
        <v>1355</v>
      </c>
      <c r="G343" s="281" t="s">
        <v>214</v>
      </c>
      <c r="H343" s="282">
        <v>2</v>
      </c>
      <c r="I343" s="283"/>
      <c r="J343" s="284">
        <f>ROUND(I343*H343,2)</f>
        <v>0</v>
      </c>
      <c r="K343" s="280" t="s">
        <v>215</v>
      </c>
      <c r="L343" s="285"/>
      <c r="M343" s="286" t="s">
        <v>19</v>
      </c>
      <c r="N343" s="287" t="s">
        <v>42</v>
      </c>
      <c r="O343" s="87"/>
      <c r="P343" s="225">
        <f>O343*H343</f>
        <v>0</v>
      </c>
      <c r="Q343" s="225">
        <v>0.0014</v>
      </c>
      <c r="R343" s="225">
        <f>Q343*H343</f>
        <v>0.0028</v>
      </c>
      <c r="S343" s="225">
        <v>0</v>
      </c>
      <c r="T343" s="226">
        <f>S343*H343</f>
        <v>0</v>
      </c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R343" s="227" t="s">
        <v>250</v>
      </c>
      <c r="AT343" s="227" t="s">
        <v>681</v>
      </c>
      <c r="AU343" s="227" t="s">
        <v>81</v>
      </c>
      <c r="AY343" s="20" t="s">
        <v>209</v>
      </c>
      <c r="BE343" s="228">
        <f>IF(N343="základní",J343,0)</f>
        <v>0</v>
      </c>
      <c r="BF343" s="228">
        <f>IF(N343="snížená",J343,0)</f>
        <v>0</v>
      </c>
      <c r="BG343" s="228">
        <f>IF(N343="zákl. přenesená",J343,0)</f>
        <v>0</v>
      </c>
      <c r="BH343" s="228">
        <f>IF(N343="sníž. přenesená",J343,0)</f>
        <v>0</v>
      </c>
      <c r="BI343" s="228">
        <f>IF(N343="nulová",J343,0)</f>
        <v>0</v>
      </c>
      <c r="BJ343" s="20" t="s">
        <v>79</v>
      </c>
      <c r="BK343" s="228">
        <f>ROUND(I343*H343,2)</f>
        <v>0</v>
      </c>
      <c r="BL343" s="20" t="s">
        <v>216</v>
      </c>
      <c r="BM343" s="227" t="s">
        <v>1356</v>
      </c>
    </row>
    <row r="344" s="13" customFormat="1">
      <c r="A344" s="13"/>
      <c r="B344" s="234"/>
      <c r="C344" s="235"/>
      <c r="D344" s="236" t="s">
        <v>220</v>
      </c>
      <c r="E344" s="237" t="s">
        <v>19</v>
      </c>
      <c r="F344" s="238" t="s">
        <v>1311</v>
      </c>
      <c r="G344" s="235"/>
      <c r="H344" s="237" t="s">
        <v>19</v>
      </c>
      <c r="I344" s="239"/>
      <c r="J344" s="235"/>
      <c r="K344" s="235"/>
      <c r="L344" s="240"/>
      <c r="M344" s="241"/>
      <c r="N344" s="242"/>
      <c r="O344" s="242"/>
      <c r="P344" s="242"/>
      <c r="Q344" s="242"/>
      <c r="R344" s="242"/>
      <c r="S344" s="242"/>
      <c r="T344" s="24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4" t="s">
        <v>220</v>
      </c>
      <c r="AU344" s="244" t="s">
        <v>81</v>
      </c>
      <c r="AV344" s="13" t="s">
        <v>79</v>
      </c>
      <c r="AW344" s="13" t="s">
        <v>32</v>
      </c>
      <c r="AX344" s="13" t="s">
        <v>71</v>
      </c>
      <c r="AY344" s="244" t="s">
        <v>209</v>
      </c>
    </row>
    <row r="345" s="14" customFormat="1">
      <c r="A345" s="14"/>
      <c r="B345" s="245"/>
      <c r="C345" s="246"/>
      <c r="D345" s="236" t="s">
        <v>220</v>
      </c>
      <c r="E345" s="247" t="s">
        <v>19</v>
      </c>
      <c r="F345" s="248" t="s">
        <v>81</v>
      </c>
      <c r="G345" s="246"/>
      <c r="H345" s="249">
        <v>2</v>
      </c>
      <c r="I345" s="250"/>
      <c r="J345" s="246"/>
      <c r="K345" s="246"/>
      <c r="L345" s="251"/>
      <c r="M345" s="252"/>
      <c r="N345" s="253"/>
      <c r="O345" s="253"/>
      <c r="P345" s="253"/>
      <c r="Q345" s="253"/>
      <c r="R345" s="253"/>
      <c r="S345" s="253"/>
      <c r="T345" s="25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55" t="s">
        <v>220</v>
      </c>
      <c r="AU345" s="255" t="s">
        <v>81</v>
      </c>
      <c r="AV345" s="14" t="s">
        <v>81</v>
      </c>
      <c r="AW345" s="14" t="s">
        <v>32</v>
      </c>
      <c r="AX345" s="14" t="s">
        <v>79</v>
      </c>
      <c r="AY345" s="255" t="s">
        <v>209</v>
      </c>
    </row>
    <row r="346" s="2" customFormat="1" ht="16.5" customHeight="1">
      <c r="A346" s="41"/>
      <c r="B346" s="42"/>
      <c r="C346" s="278" t="s">
        <v>552</v>
      </c>
      <c r="D346" s="278" t="s">
        <v>681</v>
      </c>
      <c r="E346" s="279" t="s">
        <v>1357</v>
      </c>
      <c r="F346" s="280" t="s">
        <v>1358</v>
      </c>
      <c r="G346" s="281" t="s">
        <v>214</v>
      </c>
      <c r="H346" s="282">
        <v>11</v>
      </c>
      <c r="I346" s="283"/>
      <c r="J346" s="284">
        <f>ROUND(I346*H346,2)</f>
        <v>0</v>
      </c>
      <c r="K346" s="280" t="s">
        <v>215</v>
      </c>
      <c r="L346" s="285"/>
      <c r="M346" s="286" t="s">
        <v>19</v>
      </c>
      <c r="N346" s="287" t="s">
        <v>42</v>
      </c>
      <c r="O346" s="87"/>
      <c r="P346" s="225">
        <f>O346*H346</f>
        <v>0</v>
      </c>
      <c r="Q346" s="225">
        <v>0.00048000000000000001</v>
      </c>
      <c r="R346" s="225">
        <f>Q346*H346</f>
        <v>0.00528</v>
      </c>
      <c r="S346" s="225">
        <v>0</v>
      </c>
      <c r="T346" s="226">
        <f>S346*H346</f>
        <v>0</v>
      </c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R346" s="227" t="s">
        <v>250</v>
      </c>
      <c r="AT346" s="227" t="s">
        <v>681</v>
      </c>
      <c r="AU346" s="227" t="s">
        <v>81</v>
      </c>
      <c r="AY346" s="20" t="s">
        <v>209</v>
      </c>
      <c r="BE346" s="228">
        <f>IF(N346="základní",J346,0)</f>
        <v>0</v>
      </c>
      <c r="BF346" s="228">
        <f>IF(N346="snížená",J346,0)</f>
        <v>0</v>
      </c>
      <c r="BG346" s="228">
        <f>IF(N346="zákl. přenesená",J346,0)</f>
        <v>0</v>
      </c>
      <c r="BH346" s="228">
        <f>IF(N346="sníž. přenesená",J346,0)</f>
        <v>0</v>
      </c>
      <c r="BI346" s="228">
        <f>IF(N346="nulová",J346,0)</f>
        <v>0</v>
      </c>
      <c r="BJ346" s="20" t="s">
        <v>79</v>
      </c>
      <c r="BK346" s="228">
        <f>ROUND(I346*H346,2)</f>
        <v>0</v>
      </c>
      <c r="BL346" s="20" t="s">
        <v>216</v>
      </c>
      <c r="BM346" s="227" t="s">
        <v>1359</v>
      </c>
    </row>
    <row r="347" s="13" customFormat="1">
      <c r="A347" s="13"/>
      <c r="B347" s="234"/>
      <c r="C347" s="235"/>
      <c r="D347" s="236" t="s">
        <v>220</v>
      </c>
      <c r="E347" s="237" t="s">
        <v>19</v>
      </c>
      <c r="F347" s="238" t="s">
        <v>1311</v>
      </c>
      <c r="G347" s="235"/>
      <c r="H347" s="237" t="s">
        <v>19</v>
      </c>
      <c r="I347" s="239"/>
      <c r="J347" s="235"/>
      <c r="K347" s="235"/>
      <c r="L347" s="240"/>
      <c r="M347" s="241"/>
      <c r="N347" s="242"/>
      <c r="O347" s="242"/>
      <c r="P347" s="242"/>
      <c r="Q347" s="242"/>
      <c r="R347" s="242"/>
      <c r="S347" s="242"/>
      <c r="T347" s="24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4" t="s">
        <v>220</v>
      </c>
      <c r="AU347" s="244" t="s">
        <v>81</v>
      </c>
      <c r="AV347" s="13" t="s">
        <v>79</v>
      </c>
      <c r="AW347" s="13" t="s">
        <v>32</v>
      </c>
      <c r="AX347" s="13" t="s">
        <v>71</v>
      </c>
      <c r="AY347" s="244" t="s">
        <v>209</v>
      </c>
    </row>
    <row r="348" s="14" customFormat="1">
      <c r="A348" s="14"/>
      <c r="B348" s="245"/>
      <c r="C348" s="246"/>
      <c r="D348" s="236" t="s">
        <v>220</v>
      </c>
      <c r="E348" s="247" t="s">
        <v>19</v>
      </c>
      <c r="F348" s="248" t="s">
        <v>272</v>
      </c>
      <c r="G348" s="246"/>
      <c r="H348" s="249">
        <v>11</v>
      </c>
      <c r="I348" s="250"/>
      <c r="J348" s="246"/>
      <c r="K348" s="246"/>
      <c r="L348" s="251"/>
      <c r="M348" s="252"/>
      <c r="N348" s="253"/>
      <c r="O348" s="253"/>
      <c r="P348" s="253"/>
      <c r="Q348" s="253"/>
      <c r="R348" s="253"/>
      <c r="S348" s="253"/>
      <c r="T348" s="25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55" t="s">
        <v>220</v>
      </c>
      <c r="AU348" s="255" t="s">
        <v>81</v>
      </c>
      <c r="AV348" s="14" t="s">
        <v>81</v>
      </c>
      <c r="AW348" s="14" t="s">
        <v>32</v>
      </c>
      <c r="AX348" s="14" t="s">
        <v>79</v>
      </c>
      <c r="AY348" s="255" t="s">
        <v>209</v>
      </c>
    </row>
    <row r="349" s="2" customFormat="1" ht="16.5" customHeight="1">
      <c r="A349" s="41"/>
      <c r="B349" s="42"/>
      <c r="C349" s="278" t="s">
        <v>557</v>
      </c>
      <c r="D349" s="278" t="s">
        <v>681</v>
      </c>
      <c r="E349" s="279" t="s">
        <v>1360</v>
      </c>
      <c r="F349" s="280" t="s">
        <v>1361</v>
      </c>
      <c r="G349" s="281" t="s">
        <v>214</v>
      </c>
      <c r="H349" s="282">
        <v>11</v>
      </c>
      <c r="I349" s="283"/>
      <c r="J349" s="284">
        <f>ROUND(I349*H349,2)</f>
        <v>0</v>
      </c>
      <c r="K349" s="280" t="s">
        <v>19</v>
      </c>
      <c r="L349" s="285"/>
      <c r="M349" s="286" t="s">
        <v>19</v>
      </c>
      <c r="N349" s="287" t="s">
        <v>42</v>
      </c>
      <c r="O349" s="87"/>
      <c r="P349" s="225">
        <f>O349*H349</f>
        <v>0</v>
      </c>
      <c r="Q349" s="225">
        <v>0</v>
      </c>
      <c r="R349" s="225">
        <f>Q349*H349</f>
        <v>0</v>
      </c>
      <c r="S349" s="225">
        <v>0</v>
      </c>
      <c r="T349" s="226">
        <f>S349*H349</f>
        <v>0</v>
      </c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R349" s="227" t="s">
        <v>250</v>
      </c>
      <c r="AT349" s="227" t="s">
        <v>681</v>
      </c>
      <c r="AU349" s="227" t="s">
        <v>81</v>
      </c>
      <c r="AY349" s="20" t="s">
        <v>209</v>
      </c>
      <c r="BE349" s="228">
        <f>IF(N349="základní",J349,0)</f>
        <v>0</v>
      </c>
      <c r="BF349" s="228">
        <f>IF(N349="snížená",J349,0)</f>
        <v>0</v>
      </c>
      <c r="BG349" s="228">
        <f>IF(N349="zákl. přenesená",J349,0)</f>
        <v>0</v>
      </c>
      <c r="BH349" s="228">
        <f>IF(N349="sníž. přenesená",J349,0)</f>
        <v>0</v>
      </c>
      <c r="BI349" s="228">
        <f>IF(N349="nulová",J349,0)</f>
        <v>0</v>
      </c>
      <c r="BJ349" s="20" t="s">
        <v>79</v>
      </c>
      <c r="BK349" s="228">
        <f>ROUND(I349*H349,2)</f>
        <v>0</v>
      </c>
      <c r="BL349" s="20" t="s">
        <v>216</v>
      </c>
      <c r="BM349" s="227" t="s">
        <v>1362</v>
      </c>
    </row>
    <row r="350" s="13" customFormat="1">
      <c r="A350" s="13"/>
      <c r="B350" s="234"/>
      <c r="C350" s="235"/>
      <c r="D350" s="236" t="s">
        <v>220</v>
      </c>
      <c r="E350" s="237" t="s">
        <v>19</v>
      </c>
      <c r="F350" s="238" t="s">
        <v>1311</v>
      </c>
      <c r="G350" s="235"/>
      <c r="H350" s="237" t="s">
        <v>19</v>
      </c>
      <c r="I350" s="239"/>
      <c r="J350" s="235"/>
      <c r="K350" s="235"/>
      <c r="L350" s="240"/>
      <c r="M350" s="241"/>
      <c r="N350" s="242"/>
      <c r="O350" s="242"/>
      <c r="P350" s="242"/>
      <c r="Q350" s="242"/>
      <c r="R350" s="242"/>
      <c r="S350" s="242"/>
      <c r="T350" s="24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4" t="s">
        <v>220</v>
      </c>
      <c r="AU350" s="244" t="s">
        <v>81</v>
      </c>
      <c r="AV350" s="13" t="s">
        <v>79</v>
      </c>
      <c r="AW350" s="13" t="s">
        <v>32</v>
      </c>
      <c r="AX350" s="13" t="s">
        <v>71</v>
      </c>
      <c r="AY350" s="244" t="s">
        <v>209</v>
      </c>
    </row>
    <row r="351" s="14" customFormat="1">
      <c r="A351" s="14"/>
      <c r="B351" s="245"/>
      <c r="C351" s="246"/>
      <c r="D351" s="236" t="s">
        <v>220</v>
      </c>
      <c r="E351" s="247" t="s">
        <v>19</v>
      </c>
      <c r="F351" s="248" t="s">
        <v>272</v>
      </c>
      <c r="G351" s="246"/>
      <c r="H351" s="249">
        <v>11</v>
      </c>
      <c r="I351" s="250"/>
      <c r="J351" s="246"/>
      <c r="K351" s="246"/>
      <c r="L351" s="251"/>
      <c r="M351" s="252"/>
      <c r="N351" s="253"/>
      <c r="O351" s="253"/>
      <c r="P351" s="253"/>
      <c r="Q351" s="253"/>
      <c r="R351" s="253"/>
      <c r="S351" s="253"/>
      <c r="T351" s="25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55" t="s">
        <v>220</v>
      </c>
      <c r="AU351" s="255" t="s">
        <v>81</v>
      </c>
      <c r="AV351" s="14" t="s">
        <v>81</v>
      </c>
      <c r="AW351" s="14" t="s">
        <v>32</v>
      </c>
      <c r="AX351" s="14" t="s">
        <v>79</v>
      </c>
      <c r="AY351" s="255" t="s">
        <v>209</v>
      </c>
    </row>
    <row r="352" s="2" customFormat="1" ht="24.15" customHeight="1">
      <c r="A352" s="41"/>
      <c r="B352" s="42"/>
      <c r="C352" s="216" t="s">
        <v>562</v>
      </c>
      <c r="D352" s="216" t="s">
        <v>211</v>
      </c>
      <c r="E352" s="217" t="s">
        <v>1363</v>
      </c>
      <c r="F352" s="218" t="s">
        <v>1364</v>
      </c>
      <c r="G352" s="219" t="s">
        <v>214</v>
      </c>
      <c r="H352" s="220">
        <v>2</v>
      </c>
      <c r="I352" s="221"/>
      <c r="J352" s="222">
        <f>ROUND(I352*H352,2)</f>
        <v>0</v>
      </c>
      <c r="K352" s="218" t="s">
        <v>215</v>
      </c>
      <c r="L352" s="47"/>
      <c r="M352" s="223" t="s">
        <v>19</v>
      </c>
      <c r="N352" s="224" t="s">
        <v>42</v>
      </c>
      <c r="O352" s="87"/>
      <c r="P352" s="225">
        <f>O352*H352</f>
        <v>0</v>
      </c>
      <c r="Q352" s="225">
        <v>0</v>
      </c>
      <c r="R352" s="225">
        <f>Q352*H352</f>
        <v>0</v>
      </c>
      <c r="S352" s="225">
        <v>0</v>
      </c>
      <c r="T352" s="226">
        <f>S352*H352</f>
        <v>0</v>
      </c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R352" s="227" t="s">
        <v>216</v>
      </c>
      <c r="AT352" s="227" t="s">
        <v>211</v>
      </c>
      <c r="AU352" s="227" t="s">
        <v>81</v>
      </c>
      <c r="AY352" s="20" t="s">
        <v>209</v>
      </c>
      <c r="BE352" s="228">
        <f>IF(N352="základní",J352,0)</f>
        <v>0</v>
      </c>
      <c r="BF352" s="228">
        <f>IF(N352="snížená",J352,0)</f>
        <v>0</v>
      </c>
      <c r="BG352" s="228">
        <f>IF(N352="zákl. přenesená",J352,0)</f>
        <v>0</v>
      </c>
      <c r="BH352" s="228">
        <f>IF(N352="sníž. přenesená",J352,0)</f>
        <v>0</v>
      </c>
      <c r="BI352" s="228">
        <f>IF(N352="nulová",J352,0)</f>
        <v>0</v>
      </c>
      <c r="BJ352" s="20" t="s">
        <v>79</v>
      </c>
      <c r="BK352" s="228">
        <f>ROUND(I352*H352,2)</f>
        <v>0</v>
      </c>
      <c r="BL352" s="20" t="s">
        <v>216</v>
      </c>
      <c r="BM352" s="227" t="s">
        <v>1365</v>
      </c>
    </row>
    <row r="353" s="2" customFormat="1">
      <c r="A353" s="41"/>
      <c r="B353" s="42"/>
      <c r="C353" s="43"/>
      <c r="D353" s="229" t="s">
        <v>218</v>
      </c>
      <c r="E353" s="43"/>
      <c r="F353" s="230" t="s">
        <v>1366</v>
      </c>
      <c r="G353" s="43"/>
      <c r="H353" s="43"/>
      <c r="I353" s="231"/>
      <c r="J353" s="43"/>
      <c r="K353" s="43"/>
      <c r="L353" s="47"/>
      <c r="M353" s="232"/>
      <c r="N353" s="233"/>
      <c r="O353" s="87"/>
      <c r="P353" s="87"/>
      <c r="Q353" s="87"/>
      <c r="R353" s="87"/>
      <c r="S353" s="87"/>
      <c r="T353" s="88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T353" s="20" t="s">
        <v>218</v>
      </c>
      <c r="AU353" s="20" t="s">
        <v>81</v>
      </c>
    </row>
    <row r="354" s="2" customFormat="1" ht="16.5" customHeight="1">
      <c r="A354" s="41"/>
      <c r="B354" s="42"/>
      <c r="C354" s="278" t="s">
        <v>567</v>
      </c>
      <c r="D354" s="278" t="s">
        <v>681</v>
      </c>
      <c r="E354" s="279" t="s">
        <v>1367</v>
      </c>
      <c r="F354" s="280" t="s">
        <v>1368</v>
      </c>
      <c r="G354" s="281" t="s">
        <v>214</v>
      </c>
      <c r="H354" s="282">
        <v>2</v>
      </c>
      <c r="I354" s="283"/>
      <c r="J354" s="284">
        <f>ROUND(I354*H354,2)</f>
        <v>0</v>
      </c>
      <c r="K354" s="280" t="s">
        <v>215</v>
      </c>
      <c r="L354" s="285"/>
      <c r="M354" s="286" t="s">
        <v>19</v>
      </c>
      <c r="N354" s="287" t="s">
        <v>42</v>
      </c>
      <c r="O354" s="87"/>
      <c r="P354" s="225">
        <f>O354*H354</f>
        <v>0</v>
      </c>
      <c r="Q354" s="225">
        <v>0.00048999999999999998</v>
      </c>
      <c r="R354" s="225">
        <f>Q354*H354</f>
        <v>0.00097999999999999997</v>
      </c>
      <c r="S354" s="225">
        <v>0</v>
      </c>
      <c r="T354" s="226">
        <f>S354*H354</f>
        <v>0</v>
      </c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R354" s="227" t="s">
        <v>250</v>
      </c>
      <c r="AT354" s="227" t="s">
        <v>681</v>
      </c>
      <c r="AU354" s="227" t="s">
        <v>81</v>
      </c>
      <c r="AY354" s="20" t="s">
        <v>209</v>
      </c>
      <c r="BE354" s="228">
        <f>IF(N354="základní",J354,0)</f>
        <v>0</v>
      </c>
      <c r="BF354" s="228">
        <f>IF(N354="snížená",J354,0)</f>
        <v>0</v>
      </c>
      <c r="BG354" s="228">
        <f>IF(N354="zákl. přenesená",J354,0)</f>
        <v>0</v>
      </c>
      <c r="BH354" s="228">
        <f>IF(N354="sníž. přenesená",J354,0)</f>
        <v>0</v>
      </c>
      <c r="BI354" s="228">
        <f>IF(N354="nulová",J354,0)</f>
        <v>0</v>
      </c>
      <c r="BJ354" s="20" t="s">
        <v>79</v>
      </c>
      <c r="BK354" s="228">
        <f>ROUND(I354*H354,2)</f>
        <v>0</v>
      </c>
      <c r="BL354" s="20" t="s">
        <v>216</v>
      </c>
      <c r="BM354" s="227" t="s">
        <v>1369</v>
      </c>
    </row>
    <row r="355" s="13" customFormat="1">
      <c r="A355" s="13"/>
      <c r="B355" s="234"/>
      <c r="C355" s="235"/>
      <c r="D355" s="236" t="s">
        <v>220</v>
      </c>
      <c r="E355" s="237" t="s">
        <v>19</v>
      </c>
      <c r="F355" s="238" t="s">
        <v>1311</v>
      </c>
      <c r="G355" s="235"/>
      <c r="H355" s="237" t="s">
        <v>19</v>
      </c>
      <c r="I355" s="239"/>
      <c r="J355" s="235"/>
      <c r="K355" s="235"/>
      <c r="L355" s="240"/>
      <c r="M355" s="241"/>
      <c r="N355" s="242"/>
      <c r="O355" s="242"/>
      <c r="P355" s="242"/>
      <c r="Q355" s="242"/>
      <c r="R355" s="242"/>
      <c r="S355" s="242"/>
      <c r="T355" s="24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4" t="s">
        <v>220</v>
      </c>
      <c r="AU355" s="244" t="s">
        <v>81</v>
      </c>
      <c r="AV355" s="13" t="s">
        <v>79</v>
      </c>
      <c r="AW355" s="13" t="s">
        <v>32</v>
      </c>
      <c r="AX355" s="13" t="s">
        <v>71</v>
      </c>
      <c r="AY355" s="244" t="s">
        <v>209</v>
      </c>
    </row>
    <row r="356" s="14" customFormat="1">
      <c r="A356" s="14"/>
      <c r="B356" s="245"/>
      <c r="C356" s="246"/>
      <c r="D356" s="236" t="s">
        <v>220</v>
      </c>
      <c r="E356" s="247" t="s">
        <v>19</v>
      </c>
      <c r="F356" s="248" t="s">
        <v>81</v>
      </c>
      <c r="G356" s="246"/>
      <c r="H356" s="249">
        <v>2</v>
      </c>
      <c r="I356" s="250"/>
      <c r="J356" s="246"/>
      <c r="K356" s="246"/>
      <c r="L356" s="251"/>
      <c r="M356" s="252"/>
      <c r="N356" s="253"/>
      <c r="O356" s="253"/>
      <c r="P356" s="253"/>
      <c r="Q356" s="253"/>
      <c r="R356" s="253"/>
      <c r="S356" s="253"/>
      <c r="T356" s="25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5" t="s">
        <v>220</v>
      </c>
      <c r="AU356" s="255" t="s">
        <v>81</v>
      </c>
      <c r="AV356" s="14" t="s">
        <v>81</v>
      </c>
      <c r="AW356" s="14" t="s">
        <v>32</v>
      </c>
      <c r="AX356" s="14" t="s">
        <v>79</v>
      </c>
      <c r="AY356" s="255" t="s">
        <v>209</v>
      </c>
    </row>
    <row r="357" s="2" customFormat="1" ht="24.15" customHeight="1">
      <c r="A357" s="41"/>
      <c r="B357" s="42"/>
      <c r="C357" s="216" t="s">
        <v>572</v>
      </c>
      <c r="D357" s="216" t="s">
        <v>211</v>
      </c>
      <c r="E357" s="217" t="s">
        <v>875</v>
      </c>
      <c r="F357" s="218" t="s">
        <v>876</v>
      </c>
      <c r="G357" s="219" t="s">
        <v>214</v>
      </c>
      <c r="H357" s="220">
        <v>8</v>
      </c>
      <c r="I357" s="221"/>
      <c r="J357" s="222">
        <f>ROUND(I357*H357,2)</f>
        <v>0</v>
      </c>
      <c r="K357" s="218" t="s">
        <v>215</v>
      </c>
      <c r="L357" s="47"/>
      <c r="M357" s="223" t="s">
        <v>19</v>
      </c>
      <c r="N357" s="224" t="s">
        <v>42</v>
      </c>
      <c r="O357" s="87"/>
      <c r="P357" s="225">
        <f>O357*H357</f>
        <v>0</v>
      </c>
      <c r="Q357" s="225">
        <v>0</v>
      </c>
      <c r="R357" s="225">
        <f>Q357*H357</f>
        <v>0</v>
      </c>
      <c r="S357" s="225">
        <v>0</v>
      </c>
      <c r="T357" s="226">
        <f>S357*H357</f>
        <v>0</v>
      </c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R357" s="227" t="s">
        <v>216</v>
      </c>
      <c r="AT357" s="227" t="s">
        <v>211</v>
      </c>
      <c r="AU357" s="227" t="s">
        <v>81</v>
      </c>
      <c r="AY357" s="20" t="s">
        <v>209</v>
      </c>
      <c r="BE357" s="228">
        <f>IF(N357="základní",J357,0)</f>
        <v>0</v>
      </c>
      <c r="BF357" s="228">
        <f>IF(N357="snížená",J357,0)</f>
        <v>0</v>
      </c>
      <c r="BG357" s="228">
        <f>IF(N357="zákl. přenesená",J357,0)</f>
        <v>0</v>
      </c>
      <c r="BH357" s="228">
        <f>IF(N357="sníž. přenesená",J357,0)</f>
        <v>0</v>
      </c>
      <c r="BI357" s="228">
        <f>IF(N357="nulová",J357,0)</f>
        <v>0</v>
      </c>
      <c r="BJ357" s="20" t="s">
        <v>79</v>
      </c>
      <c r="BK357" s="228">
        <f>ROUND(I357*H357,2)</f>
        <v>0</v>
      </c>
      <c r="BL357" s="20" t="s">
        <v>216</v>
      </c>
      <c r="BM357" s="227" t="s">
        <v>1370</v>
      </c>
    </row>
    <row r="358" s="2" customFormat="1">
      <c r="A358" s="41"/>
      <c r="B358" s="42"/>
      <c r="C358" s="43"/>
      <c r="D358" s="229" t="s">
        <v>218</v>
      </c>
      <c r="E358" s="43"/>
      <c r="F358" s="230" t="s">
        <v>878</v>
      </c>
      <c r="G358" s="43"/>
      <c r="H358" s="43"/>
      <c r="I358" s="231"/>
      <c r="J358" s="43"/>
      <c r="K358" s="43"/>
      <c r="L358" s="47"/>
      <c r="M358" s="232"/>
      <c r="N358" s="233"/>
      <c r="O358" s="87"/>
      <c r="P358" s="87"/>
      <c r="Q358" s="87"/>
      <c r="R358" s="87"/>
      <c r="S358" s="87"/>
      <c r="T358" s="88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T358" s="20" t="s">
        <v>218</v>
      </c>
      <c r="AU358" s="20" t="s">
        <v>81</v>
      </c>
    </row>
    <row r="359" s="13" customFormat="1">
      <c r="A359" s="13"/>
      <c r="B359" s="234"/>
      <c r="C359" s="235"/>
      <c r="D359" s="236" t="s">
        <v>220</v>
      </c>
      <c r="E359" s="237" t="s">
        <v>19</v>
      </c>
      <c r="F359" s="238" t="s">
        <v>1311</v>
      </c>
      <c r="G359" s="235"/>
      <c r="H359" s="237" t="s">
        <v>19</v>
      </c>
      <c r="I359" s="239"/>
      <c r="J359" s="235"/>
      <c r="K359" s="235"/>
      <c r="L359" s="240"/>
      <c r="M359" s="241"/>
      <c r="N359" s="242"/>
      <c r="O359" s="242"/>
      <c r="P359" s="242"/>
      <c r="Q359" s="242"/>
      <c r="R359" s="242"/>
      <c r="S359" s="242"/>
      <c r="T359" s="24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4" t="s">
        <v>220</v>
      </c>
      <c r="AU359" s="244" t="s">
        <v>81</v>
      </c>
      <c r="AV359" s="13" t="s">
        <v>79</v>
      </c>
      <c r="AW359" s="13" t="s">
        <v>32</v>
      </c>
      <c r="AX359" s="13" t="s">
        <v>71</v>
      </c>
      <c r="AY359" s="244" t="s">
        <v>209</v>
      </c>
    </row>
    <row r="360" s="14" customFormat="1">
      <c r="A360" s="14"/>
      <c r="B360" s="245"/>
      <c r="C360" s="246"/>
      <c r="D360" s="236" t="s">
        <v>220</v>
      </c>
      <c r="E360" s="247" t="s">
        <v>19</v>
      </c>
      <c r="F360" s="248" t="s">
        <v>250</v>
      </c>
      <c r="G360" s="246"/>
      <c r="H360" s="249">
        <v>8</v>
      </c>
      <c r="I360" s="250"/>
      <c r="J360" s="246"/>
      <c r="K360" s="246"/>
      <c r="L360" s="251"/>
      <c r="M360" s="252"/>
      <c r="N360" s="253"/>
      <c r="O360" s="253"/>
      <c r="P360" s="253"/>
      <c r="Q360" s="253"/>
      <c r="R360" s="253"/>
      <c r="S360" s="253"/>
      <c r="T360" s="25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5" t="s">
        <v>220</v>
      </c>
      <c r="AU360" s="255" t="s">
        <v>81</v>
      </c>
      <c r="AV360" s="14" t="s">
        <v>81</v>
      </c>
      <c r="AW360" s="14" t="s">
        <v>32</v>
      </c>
      <c r="AX360" s="14" t="s">
        <v>79</v>
      </c>
      <c r="AY360" s="255" t="s">
        <v>209</v>
      </c>
    </row>
    <row r="361" s="2" customFormat="1" ht="16.5" customHeight="1">
      <c r="A361" s="41"/>
      <c r="B361" s="42"/>
      <c r="C361" s="278" t="s">
        <v>577</v>
      </c>
      <c r="D361" s="278" t="s">
        <v>681</v>
      </c>
      <c r="E361" s="279" t="s">
        <v>881</v>
      </c>
      <c r="F361" s="280" t="s">
        <v>882</v>
      </c>
      <c r="G361" s="281" t="s">
        <v>214</v>
      </c>
      <c r="H361" s="282">
        <v>8</v>
      </c>
      <c r="I361" s="283"/>
      <c r="J361" s="284">
        <f>ROUND(I361*H361,2)</f>
        <v>0</v>
      </c>
      <c r="K361" s="280" t="s">
        <v>215</v>
      </c>
      <c r="L361" s="285"/>
      <c r="M361" s="286" t="s">
        <v>19</v>
      </c>
      <c r="N361" s="287" t="s">
        <v>42</v>
      </c>
      <c r="O361" s="87"/>
      <c r="P361" s="225">
        <f>O361*H361</f>
        <v>0</v>
      </c>
      <c r="Q361" s="225">
        <v>0.00081999999999999998</v>
      </c>
      <c r="R361" s="225">
        <f>Q361*H361</f>
        <v>0.0065599999999999999</v>
      </c>
      <c r="S361" s="225">
        <v>0</v>
      </c>
      <c r="T361" s="226">
        <f>S361*H361</f>
        <v>0</v>
      </c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R361" s="227" t="s">
        <v>250</v>
      </c>
      <c r="AT361" s="227" t="s">
        <v>681</v>
      </c>
      <c r="AU361" s="227" t="s">
        <v>81</v>
      </c>
      <c r="AY361" s="20" t="s">
        <v>209</v>
      </c>
      <c r="BE361" s="228">
        <f>IF(N361="základní",J361,0)</f>
        <v>0</v>
      </c>
      <c r="BF361" s="228">
        <f>IF(N361="snížená",J361,0)</f>
        <v>0</v>
      </c>
      <c r="BG361" s="228">
        <f>IF(N361="zákl. přenesená",J361,0)</f>
        <v>0</v>
      </c>
      <c r="BH361" s="228">
        <f>IF(N361="sníž. přenesená",J361,0)</f>
        <v>0</v>
      </c>
      <c r="BI361" s="228">
        <f>IF(N361="nulová",J361,0)</f>
        <v>0</v>
      </c>
      <c r="BJ361" s="20" t="s">
        <v>79</v>
      </c>
      <c r="BK361" s="228">
        <f>ROUND(I361*H361,2)</f>
        <v>0</v>
      </c>
      <c r="BL361" s="20" t="s">
        <v>216</v>
      </c>
      <c r="BM361" s="227" t="s">
        <v>1371</v>
      </c>
    </row>
    <row r="362" s="2" customFormat="1" ht="24.15" customHeight="1">
      <c r="A362" s="41"/>
      <c r="B362" s="42"/>
      <c r="C362" s="216" t="s">
        <v>582</v>
      </c>
      <c r="D362" s="216" t="s">
        <v>211</v>
      </c>
      <c r="E362" s="217" t="s">
        <v>885</v>
      </c>
      <c r="F362" s="218" t="s">
        <v>886</v>
      </c>
      <c r="G362" s="219" t="s">
        <v>214</v>
      </c>
      <c r="H362" s="220">
        <v>2</v>
      </c>
      <c r="I362" s="221"/>
      <c r="J362" s="222">
        <f>ROUND(I362*H362,2)</f>
        <v>0</v>
      </c>
      <c r="K362" s="218" t="s">
        <v>215</v>
      </c>
      <c r="L362" s="47"/>
      <c r="M362" s="223" t="s">
        <v>19</v>
      </c>
      <c r="N362" s="224" t="s">
        <v>42</v>
      </c>
      <c r="O362" s="87"/>
      <c r="P362" s="225">
        <f>O362*H362</f>
        <v>0</v>
      </c>
      <c r="Q362" s="225">
        <v>0</v>
      </c>
      <c r="R362" s="225">
        <f>Q362*H362</f>
        <v>0</v>
      </c>
      <c r="S362" s="225">
        <v>0</v>
      </c>
      <c r="T362" s="226">
        <f>S362*H362</f>
        <v>0</v>
      </c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R362" s="227" t="s">
        <v>216</v>
      </c>
      <c r="AT362" s="227" t="s">
        <v>211</v>
      </c>
      <c r="AU362" s="227" t="s">
        <v>81</v>
      </c>
      <c r="AY362" s="20" t="s">
        <v>209</v>
      </c>
      <c r="BE362" s="228">
        <f>IF(N362="základní",J362,0)</f>
        <v>0</v>
      </c>
      <c r="BF362" s="228">
        <f>IF(N362="snížená",J362,0)</f>
        <v>0</v>
      </c>
      <c r="BG362" s="228">
        <f>IF(N362="zákl. přenesená",J362,0)</f>
        <v>0</v>
      </c>
      <c r="BH362" s="228">
        <f>IF(N362="sníž. přenesená",J362,0)</f>
        <v>0</v>
      </c>
      <c r="BI362" s="228">
        <f>IF(N362="nulová",J362,0)</f>
        <v>0</v>
      </c>
      <c r="BJ362" s="20" t="s">
        <v>79</v>
      </c>
      <c r="BK362" s="228">
        <f>ROUND(I362*H362,2)</f>
        <v>0</v>
      </c>
      <c r="BL362" s="20" t="s">
        <v>216</v>
      </c>
      <c r="BM362" s="227" t="s">
        <v>1372</v>
      </c>
    </row>
    <row r="363" s="2" customFormat="1">
      <c r="A363" s="41"/>
      <c r="B363" s="42"/>
      <c r="C363" s="43"/>
      <c r="D363" s="229" t="s">
        <v>218</v>
      </c>
      <c r="E363" s="43"/>
      <c r="F363" s="230" t="s">
        <v>888</v>
      </c>
      <c r="G363" s="43"/>
      <c r="H363" s="43"/>
      <c r="I363" s="231"/>
      <c r="J363" s="43"/>
      <c r="K363" s="43"/>
      <c r="L363" s="47"/>
      <c r="M363" s="232"/>
      <c r="N363" s="233"/>
      <c r="O363" s="87"/>
      <c r="P363" s="87"/>
      <c r="Q363" s="87"/>
      <c r="R363" s="87"/>
      <c r="S363" s="87"/>
      <c r="T363" s="88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T363" s="20" t="s">
        <v>218</v>
      </c>
      <c r="AU363" s="20" t="s">
        <v>81</v>
      </c>
    </row>
    <row r="364" s="2" customFormat="1" ht="16.5" customHeight="1">
      <c r="A364" s="41"/>
      <c r="B364" s="42"/>
      <c r="C364" s="278" t="s">
        <v>587</v>
      </c>
      <c r="D364" s="278" t="s">
        <v>681</v>
      </c>
      <c r="E364" s="279" t="s">
        <v>906</v>
      </c>
      <c r="F364" s="280" t="s">
        <v>907</v>
      </c>
      <c r="G364" s="281" t="s">
        <v>214</v>
      </c>
      <c r="H364" s="282">
        <v>1</v>
      </c>
      <c r="I364" s="283"/>
      <c r="J364" s="284">
        <f>ROUND(I364*H364,2)</f>
        <v>0</v>
      </c>
      <c r="K364" s="280" t="s">
        <v>215</v>
      </c>
      <c r="L364" s="285"/>
      <c r="M364" s="286" t="s">
        <v>19</v>
      </c>
      <c r="N364" s="287" t="s">
        <v>42</v>
      </c>
      <c r="O364" s="87"/>
      <c r="P364" s="225">
        <f>O364*H364</f>
        <v>0</v>
      </c>
      <c r="Q364" s="225">
        <v>0.00172</v>
      </c>
      <c r="R364" s="225">
        <f>Q364*H364</f>
        <v>0.00172</v>
      </c>
      <c r="S364" s="225">
        <v>0</v>
      </c>
      <c r="T364" s="226">
        <f>S364*H364</f>
        <v>0</v>
      </c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R364" s="227" t="s">
        <v>250</v>
      </c>
      <c r="AT364" s="227" t="s">
        <v>681</v>
      </c>
      <c r="AU364" s="227" t="s">
        <v>81</v>
      </c>
      <c r="AY364" s="20" t="s">
        <v>209</v>
      </c>
      <c r="BE364" s="228">
        <f>IF(N364="základní",J364,0)</f>
        <v>0</v>
      </c>
      <c r="BF364" s="228">
        <f>IF(N364="snížená",J364,0)</f>
        <v>0</v>
      </c>
      <c r="BG364" s="228">
        <f>IF(N364="zákl. přenesená",J364,0)</f>
        <v>0</v>
      </c>
      <c r="BH364" s="228">
        <f>IF(N364="sníž. přenesená",J364,0)</f>
        <v>0</v>
      </c>
      <c r="BI364" s="228">
        <f>IF(N364="nulová",J364,0)</f>
        <v>0</v>
      </c>
      <c r="BJ364" s="20" t="s">
        <v>79</v>
      </c>
      <c r="BK364" s="228">
        <f>ROUND(I364*H364,2)</f>
        <v>0</v>
      </c>
      <c r="BL364" s="20" t="s">
        <v>216</v>
      </c>
      <c r="BM364" s="227" t="s">
        <v>1373</v>
      </c>
    </row>
    <row r="365" s="2" customFormat="1" ht="16.5" customHeight="1">
      <c r="A365" s="41"/>
      <c r="B365" s="42"/>
      <c r="C365" s="278" t="s">
        <v>592</v>
      </c>
      <c r="D365" s="278" t="s">
        <v>681</v>
      </c>
      <c r="E365" s="279" t="s">
        <v>910</v>
      </c>
      <c r="F365" s="280" t="s">
        <v>1374</v>
      </c>
      <c r="G365" s="281" t="s">
        <v>214</v>
      </c>
      <c r="H365" s="282">
        <v>1</v>
      </c>
      <c r="I365" s="283"/>
      <c r="J365" s="284">
        <f>ROUND(I365*H365,2)</f>
        <v>0</v>
      </c>
      <c r="K365" s="280" t="s">
        <v>19</v>
      </c>
      <c r="L365" s="285"/>
      <c r="M365" s="286" t="s">
        <v>19</v>
      </c>
      <c r="N365" s="287" t="s">
        <v>42</v>
      </c>
      <c r="O365" s="87"/>
      <c r="P365" s="225">
        <f>O365*H365</f>
        <v>0</v>
      </c>
      <c r="Q365" s="225">
        <v>0</v>
      </c>
      <c r="R365" s="225">
        <f>Q365*H365</f>
        <v>0</v>
      </c>
      <c r="S365" s="225">
        <v>0</v>
      </c>
      <c r="T365" s="226">
        <f>S365*H365</f>
        <v>0</v>
      </c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R365" s="227" t="s">
        <v>250</v>
      </c>
      <c r="AT365" s="227" t="s">
        <v>681</v>
      </c>
      <c r="AU365" s="227" t="s">
        <v>81</v>
      </c>
      <c r="AY365" s="20" t="s">
        <v>209</v>
      </c>
      <c r="BE365" s="228">
        <f>IF(N365="základní",J365,0)</f>
        <v>0</v>
      </c>
      <c r="BF365" s="228">
        <f>IF(N365="snížená",J365,0)</f>
        <v>0</v>
      </c>
      <c r="BG365" s="228">
        <f>IF(N365="zákl. přenesená",J365,0)</f>
        <v>0</v>
      </c>
      <c r="BH365" s="228">
        <f>IF(N365="sníž. přenesená",J365,0)</f>
        <v>0</v>
      </c>
      <c r="BI365" s="228">
        <f>IF(N365="nulová",J365,0)</f>
        <v>0</v>
      </c>
      <c r="BJ365" s="20" t="s">
        <v>79</v>
      </c>
      <c r="BK365" s="228">
        <f>ROUND(I365*H365,2)</f>
        <v>0</v>
      </c>
      <c r="BL365" s="20" t="s">
        <v>216</v>
      </c>
      <c r="BM365" s="227" t="s">
        <v>1375</v>
      </c>
    </row>
    <row r="366" s="2" customFormat="1" ht="24.15" customHeight="1">
      <c r="A366" s="41"/>
      <c r="B366" s="42"/>
      <c r="C366" s="216" t="s">
        <v>597</v>
      </c>
      <c r="D366" s="216" t="s">
        <v>211</v>
      </c>
      <c r="E366" s="217" t="s">
        <v>914</v>
      </c>
      <c r="F366" s="218" t="s">
        <v>915</v>
      </c>
      <c r="G366" s="219" t="s">
        <v>214</v>
      </c>
      <c r="H366" s="220">
        <v>18</v>
      </c>
      <c r="I366" s="221"/>
      <c r="J366" s="222">
        <f>ROUND(I366*H366,2)</f>
        <v>0</v>
      </c>
      <c r="K366" s="218" t="s">
        <v>215</v>
      </c>
      <c r="L366" s="47"/>
      <c r="M366" s="223" t="s">
        <v>19</v>
      </c>
      <c r="N366" s="224" t="s">
        <v>42</v>
      </c>
      <c r="O366" s="87"/>
      <c r="P366" s="225">
        <f>O366*H366</f>
        <v>0</v>
      </c>
      <c r="Q366" s="225">
        <v>0.0016199999999999999</v>
      </c>
      <c r="R366" s="225">
        <f>Q366*H366</f>
        <v>0.029159999999999998</v>
      </c>
      <c r="S366" s="225">
        <v>0</v>
      </c>
      <c r="T366" s="226">
        <f>S366*H366</f>
        <v>0</v>
      </c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R366" s="227" t="s">
        <v>216</v>
      </c>
      <c r="AT366" s="227" t="s">
        <v>211</v>
      </c>
      <c r="AU366" s="227" t="s">
        <v>81</v>
      </c>
      <c r="AY366" s="20" t="s">
        <v>209</v>
      </c>
      <c r="BE366" s="228">
        <f>IF(N366="základní",J366,0)</f>
        <v>0</v>
      </c>
      <c r="BF366" s="228">
        <f>IF(N366="snížená",J366,0)</f>
        <v>0</v>
      </c>
      <c r="BG366" s="228">
        <f>IF(N366="zákl. přenesená",J366,0)</f>
        <v>0</v>
      </c>
      <c r="BH366" s="228">
        <f>IF(N366="sníž. přenesená",J366,0)</f>
        <v>0</v>
      </c>
      <c r="BI366" s="228">
        <f>IF(N366="nulová",J366,0)</f>
        <v>0</v>
      </c>
      <c r="BJ366" s="20" t="s">
        <v>79</v>
      </c>
      <c r="BK366" s="228">
        <f>ROUND(I366*H366,2)</f>
        <v>0</v>
      </c>
      <c r="BL366" s="20" t="s">
        <v>216</v>
      </c>
      <c r="BM366" s="227" t="s">
        <v>1376</v>
      </c>
    </row>
    <row r="367" s="2" customFormat="1">
      <c r="A367" s="41"/>
      <c r="B367" s="42"/>
      <c r="C367" s="43"/>
      <c r="D367" s="229" t="s">
        <v>218</v>
      </c>
      <c r="E367" s="43"/>
      <c r="F367" s="230" t="s">
        <v>917</v>
      </c>
      <c r="G367" s="43"/>
      <c r="H367" s="43"/>
      <c r="I367" s="231"/>
      <c r="J367" s="43"/>
      <c r="K367" s="43"/>
      <c r="L367" s="47"/>
      <c r="M367" s="232"/>
      <c r="N367" s="233"/>
      <c r="O367" s="87"/>
      <c r="P367" s="87"/>
      <c r="Q367" s="87"/>
      <c r="R367" s="87"/>
      <c r="S367" s="87"/>
      <c r="T367" s="88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T367" s="20" t="s">
        <v>218</v>
      </c>
      <c r="AU367" s="20" t="s">
        <v>81</v>
      </c>
    </row>
    <row r="368" s="2" customFormat="1" ht="16.5" customHeight="1">
      <c r="A368" s="41"/>
      <c r="B368" s="42"/>
      <c r="C368" s="278" t="s">
        <v>623</v>
      </c>
      <c r="D368" s="278" t="s">
        <v>681</v>
      </c>
      <c r="E368" s="279" t="s">
        <v>919</v>
      </c>
      <c r="F368" s="280" t="s">
        <v>920</v>
      </c>
      <c r="G368" s="281" t="s">
        <v>214</v>
      </c>
      <c r="H368" s="282">
        <v>18</v>
      </c>
      <c r="I368" s="283"/>
      <c r="J368" s="284">
        <f>ROUND(I368*H368,2)</f>
        <v>0</v>
      </c>
      <c r="K368" s="280" t="s">
        <v>215</v>
      </c>
      <c r="L368" s="285"/>
      <c r="M368" s="286" t="s">
        <v>19</v>
      </c>
      <c r="N368" s="287" t="s">
        <v>42</v>
      </c>
      <c r="O368" s="87"/>
      <c r="P368" s="225">
        <f>O368*H368</f>
        <v>0</v>
      </c>
      <c r="Q368" s="225">
        <v>0.017999999999999999</v>
      </c>
      <c r="R368" s="225">
        <f>Q368*H368</f>
        <v>0.32399999999999995</v>
      </c>
      <c r="S368" s="225">
        <v>0</v>
      </c>
      <c r="T368" s="226">
        <f>S368*H368</f>
        <v>0</v>
      </c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R368" s="227" t="s">
        <v>250</v>
      </c>
      <c r="AT368" s="227" t="s">
        <v>681</v>
      </c>
      <c r="AU368" s="227" t="s">
        <v>81</v>
      </c>
      <c r="AY368" s="20" t="s">
        <v>209</v>
      </c>
      <c r="BE368" s="228">
        <f>IF(N368="základní",J368,0)</f>
        <v>0</v>
      </c>
      <c r="BF368" s="228">
        <f>IF(N368="snížená",J368,0)</f>
        <v>0</v>
      </c>
      <c r="BG368" s="228">
        <f>IF(N368="zákl. přenesená",J368,0)</f>
        <v>0</v>
      </c>
      <c r="BH368" s="228">
        <f>IF(N368="sníž. přenesená",J368,0)</f>
        <v>0</v>
      </c>
      <c r="BI368" s="228">
        <f>IF(N368="nulová",J368,0)</f>
        <v>0</v>
      </c>
      <c r="BJ368" s="20" t="s">
        <v>79</v>
      </c>
      <c r="BK368" s="228">
        <f>ROUND(I368*H368,2)</f>
        <v>0</v>
      </c>
      <c r="BL368" s="20" t="s">
        <v>216</v>
      </c>
      <c r="BM368" s="227" t="s">
        <v>1377</v>
      </c>
    </row>
    <row r="369" s="13" customFormat="1">
      <c r="A369" s="13"/>
      <c r="B369" s="234"/>
      <c r="C369" s="235"/>
      <c r="D369" s="236" t="s">
        <v>220</v>
      </c>
      <c r="E369" s="237" t="s">
        <v>19</v>
      </c>
      <c r="F369" s="238" t="s">
        <v>1311</v>
      </c>
      <c r="G369" s="235"/>
      <c r="H369" s="237" t="s">
        <v>19</v>
      </c>
      <c r="I369" s="239"/>
      <c r="J369" s="235"/>
      <c r="K369" s="235"/>
      <c r="L369" s="240"/>
      <c r="M369" s="241"/>
      <c r="N369" s="242"/>
      <c r="O369" s="242"/>
      <c r="P369" s="242"/>
      <c r="Q369" s="242"/>
      <c r="R369" s="242"/>
      <c r="S369" s="242"/>
      <c r="T369" s="24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4" t="s">
        <v>220</v>
      </c>
      <c r="AU369" s="244" t="s">
        <v>81</v>
      </c>
      <c r="AV369" s="13" t="s">
        <v>79</v>
      </c>
      <c r="AW369" s="13" t="s">
        <v>32</v>
      </c>
      <c r="AX369" s="13" t="s">
        <v>71</v>
      </c>
      <c r="AY369" s="244" t="s">
        <v>209</v>
      </c>
    </row>
    <row r="370" s="14" customFormat="1">
      <c r="A370" s="14"/>
      <c r="B370" s="245"/>
      <c r="C370" s="246"/>
      <c r="D370" s="236" t="s">
        <v>220</v>
      </c>
      <c r="E370" s="247" t="s">
        <v>19</v>
      </c>
      <c r="F370" s="248" t="s">
        <v>317</v>
      </c>
      <c r="G370" s="246"/>
      <c r="H370" s="249">
        <v>18</v>
      </c>
      <c r="I370" s="250"/>
      <c r="J370" s="246"/>
      <c r="K370" s="246"/>
      <c r="L370" s="251"/>
      <c r="M370" s="252"/>
      <c r="N370" s="253"/>
      <c r="O370" s="253"/>
      <c r="P370" s="253"/>
      <c r="Q370" s="253"/>
      <c r="R370" s="253"/>
      <c r="S370" s="253"/>
      <c r="T370" s="25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55" t="s">
        <v>220</v>
      </c>
      <c r="AU370" s="255" t="s">
        <v>81</v>
      </c>
      <c r="AV370" s="14" t="s">
        <v>81</v>
      </c>
      <c r="AW370" s="14" t="s">
        <v>32</v>
      </c>
      <c r="AX370" s="14" t="s">
        <v>79</v>
      </c>
      <c r="AY370" s="255" t="s">
        <v>209</v>
      </c>
    </row>
    <row r="371" s="2" customFormat="1" ht="16.5" customHeight="1">
      <c r="A371" s="41"/>
      <c r="B371" s="42"/>
      <c r="C371" s="278" t="s">
        <v>632</v>
      </c>
      <c r="D371" s="278" t="s">
        <v>681</v>
      </c>
      <c r="E371" s="279" t="s">
        <v>923</v>
      </c>
      <c r="F371" s="280" t="s">
        <v>924</v>
      </c>
      <c r="G371" s="281" t="s">
        <v>214</v>
      </c>
      <c r="H371" s="282">
        <v>18</v>
      </c>
      <c r="I371" s="283"/>
      <c r="J371" s="284">
        <f>ROUND(I371*H371,2)</f>
        <v>0</v>
      </c>
      <c r="K371" s="280" t="s">
        <v>19</v>
      </c>
      <c r="L371" s="285"/>
      <c r="M371" s="286" t="s">
        <v>19</v>
      </c>
      <c r="N371" s="287" t="s">
        <v>42</v>
      </c>
      <c r="O371" s="87"/>
      <c r="P371" s="225">
        <f>O371*H371</f>
        <v>0</v>
      </c>
      <c r="Q371" s="225">
        <v>0.0060000000000000001</v>
      </c>
      <c r="R371" s="225">
        <f>Q371*H371</f>
        <v>0.108</v>
      </c>
      <c r="S371" s="225">
        <v>0</v>
      </c>
      <c r="T371" s="226">
        <f>S371*H371</f>
        <v>0</v>
      </c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R371" s="227" t="s">
        <v>250</v>
      </c>
      <c r="AT371" s="227" t="s">
        <v>681</v>
      </c>
      <c r="AU371" s="227" t="s">
        <v>81</v>
      </c>
      <c r="AY371" s="20" t="s">
        <v>209</v>
      </c>
      <c r="BE371" s="228">
        <f>IF(N371="základní",J371,0)</f>
        <v>0</v>
      </c>
      <c r="BF371" s="228">
        <f>IF(N371="snížená",J371,0)</f>
        <v>0</v>
      </c>
      <c r="BG371" s="228">
        <f>IF(N371="zákl. přenesená",J371,0)</f>
        <v>0</v>
      </c>
      <c r="BH371" s="228">
        <f>IF(N371="sníž. přenesená",J371,0)</f>
        <v>0</v>
      </c>
      <c r="BI371" s="228">
        <f>IF(N371="nulová",J371,0)</f>
        <v>0</v>
      </c>
      <c r="BJ371" s="20" t="s">
        <v>79</v>
      </c>
      <c r="BK371" s="228">
        <f>ROUND(I371*H371,2)</f>
        <v>0</v>
      </c>
      <c r="BL371" s="20" t="s">
        <v>216</v>
      </c>
      <c r="BM371" s="227" t="s">
        <v>1378</v>
      </c>
    </row>
    <row r="372" s="13" customFormat="1">
      <c r="A372" s="13"/>
      <c r="B372" s="234"/>
      <c r="C372" s="235"/>
      <c r="D372" s="236" t="s">
        <v>220</v>
      </c>
      <c r="E372" s="237" t="s">
        <v>19</v>
      </c>
      <c r="F372" s="238" t="s">
        <v>1311</v>
      </c>
      <c r="G372" s="235"/>
      <c r="H372" s="237" t="s">
        <v>19</v>
      </c>
      <c r="I372" s="239"/>
      <c r="J372" s="235"/>
      <c r="K372" s="235"/>
      <c r="L372" s="240"/>
      <c r="M372" s="241"/>
      <c r="N372" s="242"/>
      <c r="O372" s="242"/>
      <c r="P372" s="242"/>
      <c r="Q372" s="242"/>
      <c r="R372" s="242"/>
      <c r="S372" s="242"/>
      <c r="T372" s="24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4" t="s">
        <v>220</v>
      </c>
      <c r="AU372" s="244" t="s">
        <v>81</v>
      </c>
      <c r="AV372" s="13" t="s">
        <v>79</v>
      </c>
      <c r="AW372" s="13" t="s">
        <v>32</v>
      </c>
      <c r="AX372" s="13" t="s">
        <v>71</v>
      </c>
      <c r="AY372" s="244" t="s">
        <v>209</v>
      </c>
    </row>
    <row r="373" s="14" customFormat="1">
      <c r="A373" s="14"/>
      <c r="B373" s="245"/>
      <c r="C373" s="246"/>
      <c r="D373" s="236" t="s">
        <v>220</v>
      </c>
      <c r="E373" s="247" t="s">
        <v>19</v>
      </c>
      <c r="F373" s="248" t="s">
        <v>317</v>
      </c>
      <c r="G373" s="246"/>
      <c r="H373" s="249">
        <v>18</v>
      </c>
      <c r="I373" s="250"/>
      <c r="J373" s="246"/>
      <c r="K373" s="246"/>
      <c r="L373" s="251"/>
      <c r="M373" s="252"/>
      <c r="N373" s="253"/>
      <c r="O373" s="253"/>
      <c r="P373" s="253"/>
      <c r="Q373" s="253"/>
      <c r="R373" s="253"/>
      <c r="S373" s="253"/>
      <c r="T373" s="25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55" t="s">
        <v>220</v>
      </c>
      <c r="AU373" s="255" t="s">
        <v>81</v>
      </c>
      <c r="AV373" s="14" t="s">
        <v>81</v>
      </c>
      <c r="AW373" s="14" t="s">
        <v>32</v>
      </c>
      <c r="AX373" s="14" t="s">
        <v>79</v>
      </c>
      <c r="AY373" s="255" t="s">
        <v>209</v>
      </c>
    </row>
    <row r="374" s="2" customFormat="1" ht="16.5" customHeight="1">
      <c r="A374" s="41"/>
      <c r="B374" s="42"/>
      <c r="C374" s="216" t="s">
        <v>638</v>
      </c>
      <c r="D374" s="216" t="s">
        <v>211</v>
      </c>
      <c r="E374" s="217" t="s">
        <v>1379</v>
      </c>
      <c r="F374" s="218" t="s">
        <v>1380</v>
      </c>
      <c r="G374" s="219" t="s">
        <v>299</v>
      </c>
      <c r="H374" s="220">
        <v>407</v>
      </c>
      <c r="I374" s="221"/>
      <c r="J374" s="222">
        <f>ROUND(I374*H374,2)</f>
        <v>0</v>
      </c>
      <c r="K374" s="218" t="s">
        <v>215</v>
      </c>
      <c r="L374" s="47"/>
      <c r="M374" s="223" t="s">
        <v>19</v>
      </c>
      <c r="N374" s="224" t="s">
        <v>42</v>
      </c>
      <c r="O374" s="87"/>
      <c r="P374" s="225">
        <f>O374*H374</f>
        <v>0</v>
      </c>
      <c r="Q374" s="225">
        <v>0</v>
      </c>
      <c r="R374" s="225">
        <f>Q374*H374</f>
        <v>0</v>
      </c>
      <c r="S374" s="225">
        <v>0</v>
      </c>
      <c r="T374" s="226">
        <f>S374*H374</f>
        <v>0</v>
      </c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R374" s="227" t="s">
        <v>216</v>
      </c>
      <c r="AT374" s="227" t="s">
        <v>211</v>
      </c>
      <c r="AU374" s="227" t="s">
        <v>81</v>
      </c>
      <c r="AY374" s="20" t="s">
        <v>209</v>
      </c>
      <c r="BE374" s="228">
        <f>IF(N374="základní",J374,0)</f>
        <v>0</v>
      </c>
      <c r="BF374" s="228">
        <f>IF(N374="snížená",J374,0)</f>
        <v>0</v>
      </c>
      <c r="BG374" s="228">
        <f>IF(N374="zákl. přenesená",J374,0)</f>
        <v>0</v>
      </c>
      <c r="BH374" s="228">
        <f>IF(N374="sníž. přenesená",J374,0)</f>
        <v>0</v>
      </c>
      <c r="BI374" s="228">
        <f>IF(N374="nulová",J374,0)</f>
        <v>0</v>
      </c>
      <c r="BJ374" s="20" t="s">
        <v>79</v>
      </c>
      <c r="BK374" s="228">
        <f>ROUND(I374*H374,2)</f>
        <v>0</v>
      </c>
      <c r="BL374" s="20" t="s">
        <v>216</v>
      </c>
      <c r="BM374" s="227" t="s">
        <v>1381</v>
      </c>
    </row>
    <row r="375" s="2" customFormat="1">
      <c r="A375" s="41"/>
      <c r="B375" s="42"/>
      <c r="C375" s="43"/>
      <c r="D375" s="229" t="s">
        <v>218</v>
      </c>
      <c r="E375" s="43"/>
      <c r="F375" s="230" t="s">
        <v>1382</v>
      </c>
      <c r="G375" s="43"/>
      <c r="H375" s="43"/>
      <c r="I375" s="231"/>
      <c r="J375" s="43"/>
      <c r="K375" s="43"/>
      <c r="L375" s="47"/>
      <c r="M375" s="232"/>
      <c r="N375" s="233"/>
      <c r="O375" s="87"/>
      <c r="P375" s="87"/>
      <c r="Q375" s="87"/>
      <c r="R375" s="87"/>
      <c r="S375" s="87"/>
      <c r="T375" s="88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T375" s="20" t="s">
        <v>218</v>
      </c>
      <c r="AU375" s="20" t="s">
        <v>81</v>
      </c>
    </row>
    <row r="376" s="13" customFormat="1">
      <c r="A376" s="13"/>
      <c r="B376" s="234"/>
      <c r="C376" s="235"/>
      <c r="D376" s="236" t="s">
        <v>220</v>
      </c>
      <c r="E376" s="237" t="s">
        <v>19</v>
      </c>
      <c r="F376" s="238" t="s">
        <v>221</v>
      </c>
      <c r="G376" s="235"/>
      <c r="H376" s="237" t="s">
        <v>19</v>
      </c>
      <c r="I376" s="239"/>
      <c r="J376" s="235"/>
      <c r="K376" s="235"/>
      <c r="L376" s="240"/>
      <c r="M376" s="241"/>
      <c r="N376" s="242"/>
      <c r="O376" s="242"/>
      <c r="P376" s="242"/>
      <c r="Q376" s="242"/>
      <c r="R376" s="242"/>
      <c r="S376" s="242"/>
      <c r="T376" s="24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4" t="s">
        <v>220</v>
      </c>
      <c r="AU376" s="244" t="s">
        <v>81</v>
      </c>
      <c r="AV376" s="13" t="s">
        <v>79</v>
      </c>
      <c r="AW376" s="13" t="s">
        <v>32</v>
      </c>
      <c r="AX376" s="13" t="s">
        <v>71</v>
      </c>
      <c r="AY376" s="244" t="s">
        <v>209</v>
      </c>
    </row>
    <row r="377" s="14" customFormat="1">
      <c r="A377" s="14"/>
      <c r="B377" s="245"/>
      <c r="C377" s="246"/>
      <c r="D377" s="236" t="s">
        <v>220</v>
      </c>
      <c r="E377" s="247" t="s">
        <v>19</v>
      </c>
      <c r="F377" s="248" t="s">
        <v>1330</v>
      </c>
      <c r="G377" s="246"/>
      <c r="H377" s="249">
        <v>407</v>
      </c>
      <c r="I377" s="250"/>
      <c r="J377" s="246"/>
      <c r="K377" s="246"/>
      <c r="L377" s="251"/>
      <c r="M377" s="252"/>
      <c r="N377" s="253"/>
      <c r="O377" s="253"/>
      <c r="P377" s="253"/>
      <c r="Q377" s="253"/>
      <c r="R377" s="253"/>
      <c r="S377" s="253"/>
      <c r="T377" s="25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55" t="s">
        <v>220</v>
      </c>
      <c r="AU377" s="255" t="s">
        <v>81</v>
      </c>
      <c r="AV377" s="14" t="s">
        <v>81</v>
      </c>
      <c r="AW377" s="14" t="s">
        <v>32</v>
      </c>
      <c r="AX377" s="14" t="s">
        <v>79</v>
      </c>
      <c r="AY377" s="255" t="s">
        <v>209</v>
      </c>
    </row>
    <row r="378" s="2" customFormat="1" ht="16.5" customHeight="1">
      <c r="A378" s="41"/>
      <c r="B378" s="42"/>
      <c r="C378" s="216" t="s">
        <v>643</v>
      </c>
      <c r="D378" s="216" t="s">
        <v>211</v>
      </c>
      <c r="E378" s="217" t="s">
        <v>1383</v>
      </c>
      <c r="F378" s="218" t="s">
        <v>1384</v>
      </c>
      <c r="G378" s="219" t="s">
        <v>299</v>
      </c>
      <c r="H378" s="220">
        <v>407</v>
      </c>
      <c r="I378" s="221"/>
      <c r="J378" s="222">
        <f>ROUND(I378*H378,2)</f>
        <v>0</v>
      </c>
      <c r="K378" s="218" t="s">
        <v>215</v>
      </c>
      <c r="L378" s="47"/>
      <c r="M378" s="223" t="s">
        <v>19</v>
      </c>
      <c r="N378" s="224" t="s">
        <v>42</v>
      </c>
      <c r="O378" s="87"/>
      <c r="P378" s="225">
        <f>O378*H378</f>
        <v>0</v>
      </c>
      <c r="Q378" s="225">
        <v>0</v>
      </c>
      <c r="R378" s="225">
        <f>Q378*H378</f>
        <v>0</v>
      </c>
      <c r="S378" s="225">
        <v>0</v>
      </c>
      <c r="T378" s="226">
        <f>S378*H378</f>
        <v>0</v>
      </c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R378" s="227" t="s">
        <v>216</v>
      </c>
      <c r="AT378" s="227" t="s">
        <v>211</v>
      </c>
      <c r="AU378" s="227" t="s">
        <v>81</v>
      </c>
      <c r="AY378" s="20" t="s">
        <v>209</v>
      </c>
      <c r="BE378" s="228">
        <f>IF(N378="základní",J378,0)</f>
        <v>0</v>
      </c>
      <c r="BF378" s="228">
        <f>IF(N378="snížená",J378,0)</f>
        <v>0</v>
      </c>
      <c r="BG378" s="228">
        <f>IF(N378="zákl. přenesená",J378,0)</f>
        <v>0</v>
      </c>
      <c r="BH378" s="228">
        <f>IF(N378="sníž. přenesená",J378,0)</f>
        <v>0</v>
      </c>
      <c r="BI378" s="228">
        <f>IF(N378="nulová",J378,0)</f>
        <v>0</v>
      </c>
      <c r="BJ378" s="20" t="s">
        <v>79</v>
      </c>
      <c r="BK378" s="228">
        <f>ROUND(I378*H378,2)</f>
        <v>0</v>
      </c>
      <c r="BL378" s="20" t="s">
        <v>216</v>
      </c>
      <c r="BM378" s="227" t="s">
        <v>1385</v>
      </c>
    </row>
    <row r="379" s="2" customFormat="1">
      <c r="A379" s="41"/>
      <c r="B379" s="42"/>
      <c r="C379" s="43"/>
      <c r="D379" s="229" t="s">
        <v>218</v>
      </c>
      <c r="E379" s="43"/>
      <c r="F379" s="230" t="s">
        <v>1386</v>
      </c>
      <c r="G379" s="43"/>
      <c r="H379" s="43"/>
      <c r="I379" s="231"/>
      <c r="J379" s="43"/>
      <c r="K379" s="43"/>
      <c r="L379" s="47"/>
      <c r="M379" s="232"/>
      <c r="N379" s="233"/>
      <c r="O379" s="87"/>
      <c r="P379" s="87"/>
      <c r="Q379" s="87"/>
      <c r="R379" s="87"/>
      <c r="S379" s="87"/>
      <c r="T379" s="88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T379" s="20" t="s">
        <v>218</v>
      </c>
      <c r="AU379" s="20" t="s">
        <v>81</v>
      </c>
    </row>
    <row r="380" s="13" customFormat="1">
      <c r="A380" s="13"/>
      <c r="B380" s="234"/>
      <c r="C380" s="235"/>
      <c r="D380" s="236" t="s">
        <v>220</v>
      </c>
      <c r="E380" s="237" t="s">
        <v>19</v>
      </c>
      <c r="F380" s="238" t="s">
        <v>221</v>
      </c>
      <c r="G380" s="235"/>
      <c r="H380" s="237" t="s">
        <v>19</v>
      </c>
      <c r="I380" s="239"/>
      <c r="J380" s="235"/>
      <c r="K380" s="235"/>
      <c r="L380" s="240"/>
      <c r="M380" s="241"/>
      <c r="N380" s="242"/>
      <c r="O380" s="242"/>
      <c r="P380" s="242"/>
      <c r="Q380" s="242"/>
      <c r="R380" s="242"/>
      <c r="S380" s="242"/>
      <c r="T380" s="24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4" t="s">
        <v>220</v>
      </c>
      <c r="AU380" s="244" t="s">
        <v>81</v>
      </c>
      <c r="AV380" s="13" t="s">
        <v>79</v>
      </c>
      <c r="AW380" s="13" t="s">
        <v>32</v>
      </c>
      <c r="AX380" s="13" t="s">
        <v>71</v>
      </c>
      <c r="AY380" s="244" t="s">
        <v>209</v>
      </c>
    </row>
    <row r="381" s="14" customFormat="1">
      <c r="A381" s="14"/>
      <c r="B381" s="245"/>
      <c r="C381" s="246"/>
      <c r="D381" s="236" t="s">
        <v>220</v>
      </c>
      <c r="E381" s="247" t="s">
        <v>19</v>
      </c>
      <c r="F381" s="248" t="s">
        <v>1330</v>
      </c>
      <c r="G381" s="246"/>
      <c r="H381" s="249">
        <v>407</v>
      </c>
      <c r="I381" s="250"/>
      <c r="J381" s="246"/>
      <c r="K381" s="246"/>
      <c r="L381" s="251"/>
      <c r="M381" s="252"/>
      <c r="N381" s="253"/>
      <c r="O381" s="253"/>
      <c r="P381" s="253"/>
      <c r="Q381" s="253"/>
      <c r="R381" s="253"/>
      <c r="S381" s="253"/>
      <c r="T381" s="25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55" t="s">
        <v>220</v>
      </c>
      <c r="AU381" s="255" t="s">
        <v>81</v>
      </c>
      <c r="AV381" s="14" t="s">
        <v>81</v>
      </c>
      <c r="AW381" s="14" t="s">
        <v>32</v>
      </c>
      <c r="AX381" s="14" t="s">
        <v>79</v>
      </c>
      <c r="AY381" s="255" t="s">
        <v>209</v>
      </c>
    </row>
    <row r="382" s="2" customFormat="1" ht="16.5" customHeight="1">
      <c r="A382" s="41"/>
      <c r="B382" s="42"/>
      <c r="C382" s="216" t="s">
        <v>649</v>
      </c>
      <c r="D382" s="216" t="s">
        <v>211</v>
      </c>
      <c r="E382" s="217" t="s">
        <v>969</v>
      </c>
      <c r="F382" s="218" t="s">
        <v>970</v>
      </c>
      <c r="G382" s="219" t="s">
        <v>214</v>
      </c>
      <c r="H382" s="220">
        <v>1</v>
      </c>
      <c r="I382" s="221"/>
      <c r="J382" s="222">
        <f>ROUND(I382*H382,2)</f>
        <v>0</v>
      </c>
      <c r="K382" s="218" t="s">
        <v>215</v>
      </c>
      <c r="L382" s="47"/>
      <c r="M382" s="223" t="s">
        <v>19</v>
      </c>
      <c r="N382" s="224" t="s">
        <v>42</v>
      </c>
      <c r="O382" s="87"/>
      <c r="P382" s="225">
        <f>O382*H382</f>
        <v>0</v>
      </c>
      <c r="Q382" s="225">
        <v>0.45937</v>
      </c>
      <c r="R382" s="225">
        <f>Q382*H382</f>
        <v>0.45937</v>
      </c>
      <c r="S382" s="225">
        <v>0</v>
      </c>
      <c r="T382" s="226">
        <f>S382*H382</f>
        <v>0</v>
      </c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R382" s="227" t="s">
        <v>216</v>
      </c>
      <c r="AT382" s="227" t="s">
        <v>211</v>
      </c>
      <c r="AU382" s="227" t="s">
        <v>81</v>
      </c>
      <c r="AY382" s="20" t="s">
        <v>209</v>
      </c>
      <c r="BE382" s="228">
        <f>IF(N382="základní",J382,0)</f>
        <v>0</v>
      </c>
      <c r="BF382" s="228">
        <f>IF(N382="snížená",J382,0)</f>
        <v>0</v>
      </c>
      <c r="BG382" s="228">
        <f>IF(N382="zákl. přenesená",J382,0)</f>
        <v>0</v>
      </c>
      <c r="BH382" s="228">
        <f>IF(N382="sníž. přenesená",J382,0)</f>
        <v>0</v>
      </c>
      <c r="BI382" s="228">
        <f>IF(N382="nulová",J382,0)</f>
        <v>0</v>
      </c>
      <c r="BJ382" s="20" t="s">
        <v>79</v>
      </c>
      <c r="BK382" s="228">
        <f>ROUND(I382*H382,2)</f>
        <v>0</v>
      </c>
      <c r="BL382" s="20" t="s">
        <v>216</v>
      </c>
      <c r="BM382" s="227" t="s">
        <v>1387</v>
      </c>
    </row>
    <row r="383" s="2" customFormat="1">
      <c r="A383" s="41"/>
      <c r="B383" s="42"/>
      <c r="C383" s="43"/>
      <c r="D383" s="229" t="s">
        <v>218</v>
      </c>
      <c r="E383" s="43"/>
      <c r="F383" s="230" t="s">
        <v>972</v>
      </c>
      <c r="G383" s="43"/>
      <c r="H383" s="43"/>
      <c r="I383" s="231"/>
      <c r="J383" s="43"/>
      <c r="K383" s="43"/>
      <c r="L383" s="47"/>
      <c r="M383" s="232"/>
      <c r="N383" s="233"/>
      <c r="O383" s="87"/>
      <c r="P383" s="87"/>
      <c r="Q383" s="87"/>
      <c r="R383" s="87"/>
      <c r="S383" s="87"/>
      <c r="T383" s="88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T383" s="20" t="s">
        <v>218</v>
      </c>
      <c r="AU383" s="20" t="s">
        <v>81</v>
      </c>
    </row>
    <row r="384" s="2" customFormat="1" ht="16.5" customHeight="1">
      <c r="A384" s="41"/>
      <c r="B384" s="42"/>
      <c r="C384" s="216" t="s">
        <v>656</v>
      </c>
      <c r="D384" s="216" t="s">
        <v>211</v>
      </c>
      <c r="E384" s="217" t="s">
        <v>974</v>
      </c>
      <c r="F384" s="218" t="s">
        <v>975</v>
      </c>
      <c r="G384" s="219" t="s">
        <v>214</v>
      </c>
      <c r="H384" s="220">
        <v>18</v>
      </c>
      <c r="I384" s="221"/>
      <c r="J384" s="222">
        <f>ROUND(I384*H384,2)</f>
        <v>0</v>
      </c>
      <c r="K384" s="218" t="s">
        <v>19</v>
      </c>
      <c r="L384" s="47"/>
      <c r="M384" s="223" t="s">
        <v>19</v>
      </c>
      <c r="N384" s="224" t="s">
        <v>42</v>
      </c>
      <c r="O384" s="87"/>
      <c r="P384" s="225">
        <f>O384*H384</f>
        <v>0</v>
      </c>
      <c r="Q384" s="225">
        <v>0</v>
      </c>
      <c r="R384" s="225">
        <f>Q384*H384</f>
        <v>0</v>
      </c>
      <c r="S384" s="225">
        <v>0</v>
      </c>
      <c r="T384" s="226">
        <f>S384*H384</f>
        <v>0</v>
      </c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R384" s="227" t="s">
        <v>216</v>
      </c>
      <c r="AT384" s="227" t="s">
        <v>211</v>
      </c>
      <c r="AU384" s="227" t="s">
        <v>81</v>
      </c>
      <c r="AY384" s="20" t="s">
        <v>209</v>
      </c>
      <c r="BE384" s="228">
        <f>IF(N384="základní",J384,0)</f>
        <v>0</v>
      </c>
      <c r="BF384" s="228">
        <f>IF(N384="snížená",J384,0)</f>
        <v>0</v>
      </c>
      <c r="BG384" s="228">
        <f>IF(N384="zákl. přenesená",J384,0)</f>
        <v>0</v>
      </c>
      <c r="BH384" s="228">
        <f>IF(N384="sníž. přenesená",J384,0)</f>
        <v>0</v>
      </c>
      <c r="BI384" s="228">
        <f>IF(N384="nulová",J384,0)</f>
        <v>0</v>
      </c>
      <c r="BJ384" s="20" t="s">
        <v>79</v>
      </c>
      <c r="BK384" s="228">
        <f>ROUND(I384*H384,2)</f>
        <v>0</v>
      </c>
      <c r="BL384" s="20" t="s">
        <v>216</v>
      </c>
      <c r="BM384" s="227" t="s">
        <v>1388</v>
      </c>
    </row>
    <row r="385" s="14" customFormat="1">
      <c r="A385" s="14"/>
      <c r="B385" s="245"/>
      <c r="C385" s="246"/>
      <c r="D385" s="236" t="s">
        <v>220</v>
      </c>
      <c r="E385" s="247" t="s">
        <v>19</v>
      </c>
      <c r="F385" s="248" t="s">
        <v>317</v>
      </c>
      <c r="G385" s="246"/>
      <c r="H385" s="249">
        <v>18</v>
      </c>
      <c r="I385" s="250"/>
      <c r="J385" s="246"/>
      <c r="K385" s="246"/>
      <c r="L385" s="251"/>
      <c r="M385" s="252"/>
      <c r="N385" s="253"/>
      <c r="O385" s="253"/>
      <c r="P385" s="253"/>
      <c r="Q385" s="253"/>
      <c r="R385" s="253"/>
      <c r="S385" s="253"/>
      <c r="T385" s="25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55" t="s">
        <v>220</v>
      </c>
      <c r="AU385" s="255" t="s">
        <v>81</v>
      </c>
      <c r="AV385" s="14" t="s">
        <v>81</v>
      </c>
      <c r="AW385" s="14" t="s">
        <v>32</v>
      </c>
      <c r="AX385" s="14" t="s">
        <v>79</v>
      </c>
      <c r="AY385" s="255" t="s">
        <v>209</v>
      </c>
    </row>
    <row r="386" s="2" customFormat="1" ht="16.5" customHeight="1">
      <c r="A386" s="41"/>
      <c r="B386" s="42"/>
      <c r="C386" s="278" t="s">
        <v>663</v>
      </c>
      <c r="D386" s="278" t="s">
        <v>681</v>
      </c>
      <c r="E386" s="279" t="s">
        <v>979</v>
      </c>
      <c r="F386" s="280" t="s">
        <v>980</v>
      </c>
      <c r="G386" s="281" t="s">
        <v>214</v>
      </c>
      <c r="H386" s="282">
        <v>18</v>
      </c>
      <c r="I386" s="283"/>
      <c r="J386" s="284">
        <f>ROUND(I386*H386,2)</f>
        <v>0</v>
      </c>
      <c r="K386" s="280" t="s">
        <v>19</v>
      </c>
      <c r="L386" s="285"/>
      <c r="M386" s="286" t="s">
        <v>19</v>
      </c>
      <c r="N386" s="287" t="s">
        <v>42</v>
      </c>
      <c r="O386" s="87"/>
      <c r="P386" s="225">
        <f>O386*H386</f>
        <v>0</v>
      </c>
      <c r="Q386" s="225">
        <v>0</v>
      </c>
      <c r="R386" s="225">
        <f>Q386*H386</f>
        <v>0</v>
      </c>
      <c r="S386" s="225">
        <v>0</v>
      </c>
      <c r="T386" s="226">
        <f>S386*H386</f>
        <v>0</v>
      </c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R386" s="227" t="s">
        <v>250</v>
      </c>
      <c r="AT386" s="227" t="s">
        <v>681</v>
      </c>
      <c r="AU386" s="227" t="s">
        <v>81</v>
      </c>
      <c r="AY386" s="20" t="s">
        <v>209</v>
      </c>
      <c r="BE386" s="228">
        <f>IF(N386="základní",J386,0)</f>
        <v>0</v>
      </c>
      <c r="BF386" s="228">
        <f>IF(N386="snížená",J386,0)</f>
        <v>0</v>
      </c>
      <c r="BG386" s="228">
        <f>IF(N386="zákl. přenesená",J386,0)</f>
        <v>0</v>
      </c>
      <c r="BH386" s="228">
        <f>IF(N386="sníž. přenesená",J386,0)</f>
        <v>0</v>
      </c>
      <c r="BI386" s="228">
        <f>IF(N386="nulová",J386,0)</f>
        <v>0</v>
      </c>
      <c r="BJ386" s="20" t="s">
        <v>79</v>
      </c>
      <c r="BK386" s="228">
        <f>ROUND(I386*H386,2)</f>
        <v>0</v>
      </c>
      <c r="BL386" s="20" t="s">
        <v>216</v>
      </c>
      <c r="BM386" s="227" t="s">
        <v>1389</v>
      </c>
    </row>
    <row r="387" s="13" customFormat="1">
      <c r="A387" s="13"/>
      <c r="B387" s="234"/>
      <c r="C387" s="235"/>
      <c r="D387" s="236" t="s">
        <v>220</v>
      </c>
      <c r="E387" s="237" t="s">
        <v>19</v>
      </c>
      <c r="F387" s="238" t="s">
        <v>1311</v>
      </c>
      <c r="G387" s="235"/>
      <c r="H387" s="237" t="s">
        <v>19</v>
      </c>
      <c r="I387" s="239"/>
      <c r="J387" s="235"/>
      <c r="K387" s="235"/>
      <c r="L387" s="240"/>
      <c r="M387" s="241"/>
      <c r="N387" s="242"/>
      <c r="O387" s="242"/>
      <c r="P387" s="242"/>
      <c r="Q387" s="242"/>
      <c r="R387" s="242"/>
      <c r="S387" s="242"/>
      <c r="T387" s="24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4" t="s">
        <v>220</v>
      </c>
      <c r="AU387" s="244" t="s">
        <v>81</v>
      </c>
      <c r="AV387" s="13" t="s">
        <v>79</v>
      </c>
      <c r="AW387" s="13" t="s">
        <v>32</v>
      </c>
      <c r="AX387" s="13" t="s">
        <v>71</v>
      </c>
      <c r="AY387" s="244" t="s">
        <v>209</v>
      </c>
    </row>
    <row r="388" s="14" customFormat="1">
      <c r="A388" s="14"/>
      <c r="B388" s="245"/>
      <c r="C388" s="246"/>
      <c r="D388" s="236" t="s">
        <v>220</v>
      </c>
      <c r="E388" s="247" t="s">
        <v>19</v>
      </c>
      <c r="F388" s="248" t="s">
        <v>317</v>
      </c>
      <c r="G388" s="246"/>
      <c r="H388" s="249">
        <v>18</v>
      </c>
      <c r="I388" s="250"/>
      <c r="J388" s="246"/>
      <c r="K388" s="246"/>
      <c r="L388" s="251"/>
      <c r="M388" s="252"/>
      <c r="N388" s="253"/>
      <c r="O388" s="253"/>
      <c r="P388" s="253"/>
      <c r="Q388" s="253"/>
      <c r="R388" s="253"/>
      <c r="S388" s="253"/>
      <c r="T388" s="25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55" t="s">
        <v>220</v>
      </c>
      <c r="AU388" s="255" t="s">
        <v>81</v>
      </c>
      <c r="AV388" s="14" t="s">
        <v>81</v>
      </c>
      <c r="AW388" s="14" t="s">
        <v>32</v>
      </c>
      <c r="AX388" s="14" t="s">
        <v>79</v>
      </c>
      <c r="AY388" s="255" t="s">
        <v>209</v>
      </c>
    </row>
    <row r="389" s="2" customFormat="1" ht="16.5" customHeight="1">
      <c r="A389" s="41"/>
      <c r="B389" s="42"/>
      <c r="C389" s="278" t="s">
        <v>669</v>
      </c>
      <c r="D389" s="278" t="s">
        <v>681</v>
      </c>
      <c r="E389" s="279" t="s">
        <v>983</v>
      </c>
      <c r="F389" s="280" t="s">
        <v>984</v>
      </c>
      <c r="G389" s="281" t="s">
        <v>214</v>
      </c>
      <c r="H389" s="282">
        <v>18</v>
      </c>
      <c r="I389" s="283"/>
      <c r="J389" s="284">
        <f>ROUND(I389*H389,2)</f>
        <v>0</v>
      </c>
      <c r="K389" s="280" t="s">
        <v>19</v>
      </c>
      <c r="L389" s="285"/>
      <c r="M389" s="286" t="s">
        <v>19</v>
      </c>
      <c r="N389" s="287" t="s">
        <v>42</v>
      </c>
      <c r="O389" s="87"/>
      <c r="P389" s="225">
        <f>O389*H389</f>
        <v>0</v>
      </c>
      <c r="Q389" s="225">
        <v>0</v>
      </c>
      <c r="R389" s="225">
        <f>Q389*H389</f>
        <v>0</v>
      </c>
      <c r="S389" s="225">
        <v>0</v>
      </c>
      <c r="T389" s="226">
        <f>S389*H389</f>
        <v>0</v>
      </c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R389" s="227" t="s">
        <v>250</v>
      </c>
      <c r="AT389" s="227" t="s">
        <v>681</v>
      </c>
      <c r="AU389" s="227" t="s">
        <v>81</v>
      </c>
      <c r="AY389" s="20" t="s">
        <v>209</v>
      </c>
      <c r="BE389" s="228">
        <f>IF(N389="základní",J389,0)</f>
        <v>0</v>
      </c>
      <c r="BF389" s="228">
        <f>IF(N389="snížená",J389,0)</f>
        <v>0</v>
      </c>
      <c r="BG389" s="228">
        <f>IF(N389="zákl. přenesená",J389,0)</f>
        <v>0</v>
      </c>
      <c r="BH389" s="228">
        <f>IF(N389="sníž. přenesená",J389,0)</f>
        <v>0</v>
      </c>
      <c r="BI389" s="228">
        <f>IF(N389="nulová",J389,0)</f>
        <v>0</v>
      </c>
      <c r="BJ389" s="20" t="s">
        <v>79</v>
      </c>
      <c r="BK389" s="228">
        <f>ROUND(I389*H389,2)</f>
        <v>0</v>
      </c>
      <c r="BL389" s="20" t="s">
        <v>216</v>
      </c>
      <c r="BM389" s="227" t="s">
        <v>1390</v>
      </c>
    </row>
    <row r="390" s="14" customFormat="1">
      <c r="A390" s="14"/>
      <c r="B390" s="245"/>
      <c r="C390" s="246"/>
      <c r="D390" s="236" t="s">
        <v>220</v>
      </c>
      <c r="E390" s="247" t="s">
        <v>19</v>
      </c>
      <c r="F390" s="248" t="s">
        <v>317</v>
      </c>
      <c r="G390" s="246"/>
      <c r="H390" s="249">
        <v>18</v>
      </c>
      <c r="I390" s="250"/>
      <c r="J390" s="246"/>
      <c r="K390" s="246"/>
      <c r="L390" s="251"/>
      <c r="M390" s="252"/>
      <c r="N390" s="253"/>
      <c r="O390" s="253"/>
      <c r="P390" s="253"/>
      <c r="Q390" s="253"/>
      <c r="R390" s="253"/>
      <c r="S390" s="253"/>
      <c r="T390" s="25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55" t="s">
        <v>220</v>
      </c>
      <c r="AU390" s="255" t="s">
        <v>81</v>
      </c>
      <c r="AV390" s="14" t="s">
        <v>81</v>
      </c>
      <c r="AW390" s="14" t="s">
        <v>32</v>
      </c>
      <c r="AX390" s="14" t="s">
        <v>79</v>
      </c>
      <c r="AY390" s="255" t="s">
        <v>209</v>
      </c>
    </row>
    <row r="391" s="2" customFormat="1" ht="16.5" customHeight="1">
      <c r="A391" s="41"/>
      <c r="B391" s="42"/>
      <c r="C391" s="216" t="s">
        <v>680</v>
      </c>
      <c r="D391" s="216" t="s">
        <v>211</v>
      </c>
      <c r="E391" s="217" t="s">
        <v>1391</v>
      </c>
      <c r="F391" s="218" t="s">
        <v>1392</v>
      </c>
      <c r="G391" s="219" t="s">
        <v>214</v>
      </c>
      <c r="H391" s="220">
        <v>3</v>
      </c>
      <c r="I391" s="221"/>
      <c r="J391" s="222">
        <f>ROUND(I391*H391,2)</f>
        <v>0</v>
      </c>
      <c r="K391" s="218" t="s">
        <v>215</v>
      </c>
      <c r="L391" s="47"/>
      <c r="M391" s="223" t="s">
        <v>19</v>
      </c>
      <c r="N391" s="224" t="s">
        <v>42</v>
      </c>
      <c r="O391" s="87"/>
      <c r="P391" s="225">
        <f>O391*H391</f>
        <v>0</v>
      </c>
      <c r="Q391" s="225">
        <v>0.00031</v>
      </c>
      <c r="R391" s="225">
        <f>Q391*H391</f>
        <v>0.00093000000000000005</v>
      </c>
      <c r="S391" s="225">
        <v>0</v>
      </c>
      <c r="T391" s="226">
        <f>S391*H391</f>
        <v>0</v>
      </c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R391" s="227" t="s">
        <v>216</v>
      </c>
      <c r="AT391" s="227" t="s">
        <v>211</v>
      </c>
      <c r="AU391" s="227" t="s">
        <v>81</v>
      </c>
      <c r="AY391" s="20" t="s">
        <v>209</v>
      </c>
      <c r="BE391" s="228">
        <f>IF(N391="základní",J391,0)</f>
        <v>0</v>
      </c>
      <c r="BF391" s="228">
        <f>IF(N391="snížená",J391,0)</f>
        <v>0</v>
      </c>
      <c r="BG391" s="228">
        <f>IF(N391="zákl. přenesená",J391,0)</f>
        <v>0</v>
      </c>
      <c r="BH391" s="228">
        <f>IF(N391="sníž. přenesená",J391,0)</f>
        <v>0</v>
      </c>
      <c r="BI391" s="228">
        <f>IF(N391="nulová",J391,0)</f>
        <v>0</v>
      </c>
      <c r="BJ391" s="20" t="s">
        <v>79</v>
      </c>
      <c r="BK391" s="228">
        <f>ROUND(I391*H391,2)</f>
        <v>0</v>
      </c>
      <c r="BL391" s="20" t="s">
        <v>216</v>
      </c>
      <c r="BM391" s="227" t="s">
        <v>1393</v>
      </c>
    </row>
    <row r="392" s="2" customFormat="1">
      <c r="A392" s="41"/>
      <c r="B392" s="42"/>
      <c r="C392" s="43"/>
      <c r="D392" s="229" t="s">
        <v>218</v>
      </c>
      <c r="E392" s="43"/>
      <c r="F392" s="230" t="s">
        <v>1394</v>
      </c>
      <c r="G392" s="43"/>
      <c r="H392" s="43"/>
      <c r="I392" s="231"/>
      <c r="J392" s="43"/>
      <c r="K392" s="43"/>
      <c r="L392" s="47"/>
      <c r="M392" s="232"/>
      <c r="N392" s="233"/>
      <c r="O392" s="87"/>
      <c r="P392" s="87"/>
      <c r="Q392" s="87"/>
      <c r="R392" s="87"/>
      <c r="S392" s="87"/>
      <c r="T392" s="88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T392" s="20" t="s">
        <v>218</v>
      </c>
      <c r="AU392" s="20" t="s">
        <v>81</v>
      </c>
    </row>
    <row r="393" s="13" customFormat="1">
      <c r="A393" s="13"/>
      <c r="B393" s="234"/>
      <c r="C393" s="235"/>
      <c r="D393" s="236" t="s">
        <v>220</v>
      </c>
      <c r="E393" s="237" t="s">
        <v>19</v>
      </c>
      <c r="F393" s="238" t="s">
        <v>1395</v>
      </c>
      <c r="G393" s="235"/>
      <c r="H393" s="237" t="s">
        <v>19</v>
      </c>
      <c r="I393" s="239"/>
      <c r="J393" s="235"/>
      <c r="K393" s="235"/>
      <c r="L393" s="240"/>
      <c r="M393" s="241"/>
      <c r="N393" s="242"/>
      <c r="O393" s="242"/>
      <c r="P393" s="242"/>
      <c r="Q393" s="242"/>
      <c r="R393" s="242"/>
      <c r="S393" s="242"/>
      <c r="T393" s="24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44" t="s">
        <v>220</v>
      </c>
      <c r="AU393" s="244" t="s">
        <v>81</v>
      </c>
      <c r="AV393" s="13" t="s">
        <v>79</v>
      </c>
      <c r="AW393" s="13" t="s">
        <v>32</v>
      </c>
      <c r="AX393" s="13" t="s">
        <v>71</v>
      </c>
      <c r="AY393" s="244" t="s">
        <v>209</v>
      </c>
    </row>
    <row r="394" s="14" customFormat="1">
      <c r="A394" s="14"/>
      <c r="B394" s="245"/>
      <c r="C394" s="246"/>
      <c r="D394" s="236" t="s">
        <v>220</v>
      </c>
      <c r="E394" s="247" t="s">
        <v>19</v>
      </c>
      <c r="F394" s="248" t="s">
        <v>146</v>
      </c>
      <c r="G394" s="246"/>
      <c r="H394" s="249">
        <v>3</v>
      </c>
      <c r="I394" s="250"/>
      <c r="J394" s="246"/>
      <c r="K394" s="246"/>
      <c r="L394" s="251"/>
      <c r="M394" s="252"/>
      <c r="N394" s="253"/>
      <c r="O394" s="253"/>
      <c r="P394" s="253"/>
      <c r="Q394" s="253"/>
      <c r="R394" s="253"/>
      <c r="S394" s="253"/>
      <c r="T394" s="25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55" t="s">
        <v>220</v>
      </c>
      <c r="AU394" s="255" t="s">
        <v>81</v>
      </c>
      <c r="AV394" s="14" t="s">
        <v>81</v>
      </c>
      <c r="AW394" s="14" t="s">
        <v>32</v>
      </c>
      <c r="AX394" s="14" t="s">
        <v>79</v>
      </c>
      <c r="AY394" s="255" t="s">
        <v>209</v>
      </c>
    </row>
    <row r="395" s="2" customFormat="1" ht="16.5" customHeight="1">
      <c r="A395" s="41"/>
      <c r="B395" s="42"/>
      <c r="C395" s="216" t="s">
        <v>686</v>
      </c>
      <c r="D395" s="216" t="s">
        <v>211</v>
      </c>
      <c r="E395" s="217" t="s">
        <v>1000</v>
      </c>
      <c r="F395" s="218" t="s">
        <v>1001</v>
      </c>
      <c r="G395" s="219" t="s">
        <v>214</v>
      </c>
      <c r="H395" s="220">
        <v>16</v>
      </c>
      <c r="I395" s="221"/>
      <c r="J395" s="222">
        <f>ROUND(I395*H395,2)</f>
        <v>0</v>
      </c>
      <c r="K395" s="218" t="s">
        <v>19</v>
      </c>
      <c r="L395" s="47"/>
      <c r="M395" s="223" t="s">
        <v>19</v>
      </c>
      <c r="N395" s="224" t="s">
        <v>42</v>
      </c>
      <c r="O395" s="87"/>
      <c r="P395" s="225">
        <f>O395*H395</f>
        <v>0</v>
      </c>
      <c r="Q395" s="225">
        <v>0</v>
      </c>
      <c r="R395" s="225">
        <f>Q395*H395</f>
        <v>0</v>
      </c>
      <c r="S395" s="225">
        <v>0</v>
      </c>
      <c r="T395" s="226">
        <f>S395*H395</f>
        <v>0</v>
      </c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R395" s="227" t="s">
        <v>216</v>
      </c>
      <c r="AT395" s="227" t="s">
        <v>211</v>
      </c>
      <c r="AU395" s="227" t="s">
        <v>81</v>
      </c>
      <c r="AY395" s="20" t="s">
        <v>209</v>
      </c>
      <c r="BE395" s="228">
        <f>IF(N395="základní",J395,0)</f>
        <v>0</v>
      </c>
      <c r="BF395" s="228">
        <f>IF(N395="snížená",J395,0)</f>
        <v>0</v>
      </c>
      <c r="BG395" s="228">
        <f>IF(N395="zákl. přenesená",J395,0)</f>
        <v>0</v>
      </c>
      <c r="BH395" s="228">
        <f>IF(N395="sníž. přenesená",J395,0)</f>
        <v>0</v>
      </c>
      <c r="BI395" s="228">
        <f>IF(N395="nulová",J395,0)</f>
        <v>0</v>
      </c>
      <c r="BJ395" s="20" t="s">
        <v>79</v>
      </c>
      <c r="BK395" s="228">
        <f>ROUND(I395*H395,2)</f>
        <v>0</v>
      </c>
      <c r="BL395" s="20" t="s">
        <v>216</v>
      </c>
      <c r="BM395" s="227" t="s">
        <v>1396</v>
      </c>
    </row>
    <row r="396" s="2" customFormat="1" ht="16.5" customHeight="1">
      <c r="A396" s="41"/>
      <c r="B396" s="42"/>
      <c r="C396" s="278" t="s">
        <v>694</v>
      </c>
      <c r="D396" s="278" t="s">
        <v>681</v>
      </c>
      <c r="E396" s="279" t="s">
        <v>1004</v>
      </c>
      <c r="F396" s="280" t="s">
        <v>1005</v>
      </c>
      <c r="G396" s="281" t="s">
        <v>214</v>
      </c>
      <c r="H396" s="282">
        <v>16</v>
      </c>
      <c r="I396" s="283"/>
      <c r="J396" s="284">
        <f>ROUND(I396*H396,2)</f>
        <v>0</v>
      </c>
      <c r="K396" s="280" t="s">
        <v>19</v>
      </c>
      <c r="L396" s="285"/>
      <c r="M396" s="286" t="s">
        <v>19</v>
      </c>
      <c r="N396" s="287" t="s">
        <v>42</v>
      </c>
      <c r="O396" s="87"/>
      <c r="P396" s="225">
        <f>O396*H396</f>
        <v>0</v>
      </c>
      <c r="Q396" s="225">
        <v>0</v>
      </c>
      <c r="R396" s="225">
        <f>Q396*H396</f>
        <v>0</v>
      </c>
      <c r="S396" s="225">
        <v>0</v>
      </c>
      <c r="T396" s="226">
        <f>S396*H396</f>
        <v>0</v>
      </c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R396" s="227" t="s">
        <v>250</v>
      </c>
      <c r="AT396" s="227" t="s">
        <v>681</v>
      </c>
      <c r="AU396" s="227" t="s">
        <v>81</v>
      </c>
      <c r="AY396" s="20" t="s">
        <v>209</v>
      </c>
      <c r="BE396" s="228">
        <f>IF(N396="základní",J396,0)</f>
        <v>0</v>
      </c>
      <c r="BF396" s="228">
        <f>IF(N396="snížená",J396,0)</f>
        <v>0</v>
      </c>
      <c r="BG396" s="228">
        <f>IF(N396="zákl. přenesená",J396,0)</f>
        <v>0</v>
      </c>
      <c r="BH396" s="228">
        <f>IF(N396="sníž. přenesená",J396,0)</f>
        <v>0</v>
      </c>
      <c r="BI396" s="228">
        <f>IF(N396="nulová",J396,0)</f>
        <v>0</v>
      </c>
      <c r="BJ396" s="20" t="s">
        <v>79</v>
      </c>
      <c r="BK396" s="228">
        <f>ROUND(I396*H396,2)</f>
        <v>0</v>
      </c>
      <c r="BL396" s="20" t="s">
        <v>216</v>
      </c>
      <c r="BM396" s="227" t="s">
        <v>1397</v>
      </c>
    </row>
    <row r="397" s="13" customFormat="1">
      <c r="A397" s="13"/>
      <c r="B397" s="234"/>
      <c r="C397" s="235"/>
      <c r="D397" s="236" t="s">
        <v>220</v>
      </c>
      <c r="E397" s="237" t="s">
        <v>19</v>
      </c>
      <c r="F397" s="238" t="s">
        <v>1395</v>
      </c>
      <c r="G397" s="235"/>
      <c r="H397" s="237" t="s">
        <v>19</v>
      </c>
      <c r="I397" s="239"/>
      <c r="J397" s="235"/>
      <c r="K397" s="235"/>
      <c r="L397" s="240"/>
      <c r="M397" s="241"/>
      <c r="N397" s="242"/>
      <c r="O397" s="242"/>
      <c r="P397" s="242"/>
      <c r="Q397" s="242"/>
      <c r="R397" s="242"/>
      <c r="S397" s="242"/>
      <c r="T397" s="24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4" t="s">
        <v>220</v>
      </c>
      <c r="AU397" s="244" t="s">
        <v>81</v>
      </c>
      <c r="AV397" s="13" t="s">
        <v>79</v>
      </c>
      <c r="AW397" s="13" t="s">
        <v>32</v>
      </c>
      <c r="AX397" s="13" t="s">
        <v>71</v>
      </c>
      <c r="AY397" s="244" t="s">
        <v>209</v>
      </c>
    </row>
    <row r="398" s="14" customFormat="1">
      <c r="A398" s="14"/>
      <c r="B398" s="245"/>
      <c r="C398" s="246"/>
      <c r="D398" s="236" t="s">
        <v>220</v>
      </c>
      <c r="E398" s="247" t="s">
        <v>19</v>
      </c>
      <c r="F398" s="248" t="s">
        <v>304</v>
      </c>
      <c r="G398" s="246"/>
      <c r="H398" s="249">
        <v>16</v>
      </c>
      <c r="I398" s="250"/>
      <c r="J398" s="246"/>
      <c r="K398" s="246"/>
      <c r="L398" s="251"/>
      <c r="M398" s="252"/>
      <c r="N398" s="253"/>
      <c r="O398" s="253"/>
      <c r="P398" s="253"/>
      <c r="Q398" s="253"/>
      <c r="R398" s="253"/>
      <c r="S398" s="253"/>
      <c r="T398" s="25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55" t="s">
        <v>220</v>
      </c>
      <c r="AU398" s="255" t="s">
        <v>81</v>
      </c>
      <c r="AV398" s="14" t="s">
        <v>81</v>
      </c>
      <c r="AW398" s="14" t="s">
        <v>32</v>
      </c>
      <c r="AX398" s="14" t="s">
        <v>79</v>
      </c>
      <c r="AY398" s="255" t="s">
        <v>209</v>
      </c>
    </row>
    <row r="399" s="2" customFormat="1" ht="16.5" customHeight="1">
      <c r="A399" s="41"/>
      <c r="B399" s="42"/>
      <c r="C399" s="216" t="s">
        <v>699</v>
      </c>
      <c r="D399" s="216" t="s">
        <v>211</v>
      </c>
      <c r="E399" s="217" t="s">
        <v>1008</v>
      </c>
      <c r="F399" s="218" t="s">
        <v>1009</v>
      </c>
      <c r="G399" s="219" t="s">
        <v>299</v>
      </c>
      <c r="H399" s="220">
        <v>447.69999999999999</v>
      </c>
      <c r="I399" s="221"/>
      <c r="J399" s="222">
        <f>ROUND(I399*H399,2)</f>
        <v>0</v>
      </c>
      <c r="K399" s="218" t="s">
        <v>215</v>
      </c>
      <c r="L399" s="47"/>
      <c r="M399" s="223" t="s">
        <v>19</v>
      </c>
      <c r="N399" s="224" t="s">
        <v>42</v>
      </c>
      <c r="O399" s="87"/>
      <c r="P399" s="225">
        <f>O399*H399</f>
        <v>0</v>
      </c>
      <c r="Q399" s="225">
        <v>0.00019000000000000001</v>
      </c>
      <c r="R399" s="225">
        <f>Q399*H399</f>
        <v>0.085063</v>
      </c>
      <c r="S399" s="225">
        <v>0</v>
      </c>
      <c r="T399" s="226">
        <f>S399*H399</f>
        <v>0</v>
      </c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R399" s="227" t="s">
        <v>216</v>
      </c>
      <c r="AT399" s="227" t="s">
        <v>211</v>
      </c>
      <c r="AU399" s="227" t="s">
        <v>81</v>
      </c>
      <c r="AY399" s="20" t="s">
        <v>209</v>
      </c>
      <c r="BE399" s="228">
        <f>IF(N399="základní",J399,0)</f>
        <v>0</v>
      </c>
      <c r="BF399" s="228">
        <f>IF(N399="snížená",J399,0)</f>
        <v>0</v>
      </c>
      <c r="BG399" s="228">
        <f>IF(N399="zákl. přenesená",J399,0)</f>
        <v>0</v>
      </c>
      <c r="BH399" s="228">
        <f>IF(N399="sníž. přenesená",J399,0)</f>
        <v>0</v>
      </c>
      <c r="BI399" s="228">
        <f>IF(N399="nulová",J399,0)</f>
        <v>0</v>
      </c>
      <c r="BJ399" s="20" t="s">
        <v>79</v>
      </c>
      <c r="BK399" s="228">
        <f>ROUND(I399*H399,2)</f>
        <v>0</v>
      </c>
      <c r="BL399" s="20" t="s">
        <v>216</v>
      </c>
      <c r="BM399" s="227" t="s">
        <v>1398</v>
      </c>
    </row>
    <row r="400" s="2" customFormat="1">
      <c r="A400" s="41"/>
      <c r="B400" s="42"/>
      <c r="C400" s="43"/>
      <c r="D400" s="229" t="s">
        <v>218</v>
      </c>
      <c r="E400" s="43"/>
      <c r="F400" s="230" t="s">
        <v>1011</v>
      </c>
      <c r="G400" s="43"/>
      <c r="H400" s="43"/>
      <c r="I400" s="231"/>
      <c r="J400" s="43"/>
      <c r="K400" s="43"/>
      <c r="L400" s="47"/>
      <c r="M400" s="232"/>
      <c r="N400" s="233"/>
      <c r="O400" s="87"/>
      <c r="P400" s="87"/>
      <c r="Q400" s="87"/>
      <c r="R400" s="87"/>
      <c r="S400" s="87"/>
      <c r="T400" s="88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T400" s="20" t="s">
        <v>218</v>
      </c>
      <c r="AU400" s="20" t="s">
        <v>81</v>
      </c>
    </row>
    <row r="401" s="14" customFormat="1">
      <c r="A401" s="14"/>
      <c r="B401" s="245"/>
      <c r="C401" s="246"/>
      <c r="D401" s="236" t="s">
        <v>220</v>
      </c>
      <c r="E401" s="247" t="s">
        <v>19</v>
      </c>
      <c r="F401" s="248" t="s">
        <v>1399</v>
      </c>
      <c r="G401" s="246"/>
      <c r="H401" s="249">
        <v>447.69999999999999</v>
      </c>
      <c r="I401" s="250"/>
      <c r="J401" s="246"/>
      <c r="K401" s="246"/>
      <c r="L401" s="251"/>
      <c r="M401" s="252"/>
      <c r="N401" s="253"/>
      <c r="O401" s="253"/>
      <c r="P401" s="253"/>
      <c r="Q401" s="253"/>
      <c r="R401" s="253"/>
      <c r="S401" s="253"/>
      <c r="T401" s="25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55" t="s">
        <v>220</v>
      </c>
      <c r="AU401" s="255" t="s">
        <v>81</v>
      </c>
      <c r="AV401" s="14" t="s">
        <v>81</v>
      </c>
      <c r="AW401" s="14" t="s">
        <v>32</v>
      </c>
      <c r="AX401" s="14" t="s">
        <v>79</v>
      </c>
      <c r="AY401" s="255" t="s">
        <v>209</v>
      </c>
    </row>
    <row r="402" s="2" customFormat="1" ht="16.5" customHeight="1">
      <c r="A402" s="41"/>
      <c r="B402" s="42"/>
      <c r="C402" s="216" t="s">
        <v>704</v>
      </c>
      <c r="D402" s="216" t="s">
        <v>211</v>
      </c>
      <c r="E402" s="217" t="s">
        <v>1014</v>
      </c>
      <c r="F402" s="218" t="s">
        <v>1015</v>
      </c>
      <c r="G402" s="219" t="s">
        <v>299</v>
      </c>
      <c r="H402" s="220">
        <v>407</v>
      </c>
      <c r="I402" s="221"/>
      <c r="J402" s="222">
        <f>ROUND(I402*H402,2)</f>
        <v>0</v>
      </c>
      <c r="K402" s="218" t="s">
        <v>215</v>
      </c>
      <c r="L402" s="47"/>
      <c r="M402" s="223" t="s">
        <v>19</v>
      </c>
      <c r="N402" s="224" t="s">
        <v>42</v>
      </c>
      <c r="O402" s="87"/>
      <c r="P402" s="225">
        <f>O402*H402</f>
        <v>0</v>
      </c>
      <c r="Q402" s="225">
        <v>9.0000000000000006E-05</v>
      </c>
      <c r="R402" s="225">
        <f>Q402*H402</f>
        <v>0.036630000000000003</v>
      </c>
      <c r="S402" s="225">
        <v>0</v>
      </c>
      <c r="T402" s="226">
        <f>S402*H402</f>
        <v>0</v>
      </c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R402" s="227" t="s">
        <v>216</v>
      </c>
      <c r="AT402" s="227" t="s">
        <v>211</v>
      </c>
      <c r="AU402" s="227" t="s">
        <v>81</v>
      </c>
      <c r="AY402" s="20" t="s">
        <v>209</v>
      </c>
      <c r="BE402" s="228">
        <f>IF(N402="základní",J402,0)</f>
        <v>0</v>
      </c>
      <c r="BF402" s="228">
        <f>IF(N402="snížená",J402,0)</f>
        <v>0</v>
      </c>
      <c r="BG402" s="228">
        <f>IF(N402="zákl. přenesená",J402,0)</f>
        <v>0</v>
      </c>
      <c r="BH402" s="228">
        <f>IF(N402="sníž. přenesená",J402,0)</f>
        <v>0</v>
      </c>
      <c r="BI402" s="228">
        <f>IF(N402="nulová",J402,0)</f>
        <v>0</v>
      </c>
      <c r="BJ402" s="20" t="s">
        <v>79</v>
      </c>
      <c r="BK402" s="228">
        <f>ROUND(I402*H402,2)</f>
        <v>0</v>
      </c>
      <c r="BL402" s="20" t="s">
        <v>216</v>
      </c>
      <c r="BM402" s="227" t="s">
        <v>1400</v>
      </c>
    </row>
    <row r="403" s="2" customFormat="1">
      <c r="A403" s="41"/>
      <c r="B403" s="42"/>
      <c r="C403" s="43"/>
      <c r="D403" s="229" t="s">
        <v>218</v>
      </c>
      <c r="E403" s="43"/>
      <c r="F403" s="230" t="s">
        <v>1017</v>
      </c>
      <c r="G403" s="43"/>
      <c r="H403" s="43"/>
      <c r="I403" s="231"/>
      <c r="J403" s="43"/>
      <c r="K403" s="43"/>
      <c r="L403" s="47"/>
      <c r="M403" s="232"/>
      <c r="N403" s="233"/>
      <c r="O403" s="87"/>
      <c r="P403" s="87"/>
      <c r="Q403" s="87"/>
      <c r="R403" s="87"/>
      <c r="S403" s="87"/>
      <c r="T403" s="88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T403" s="20" t="s">
        <v>218</v>
      </c>
      <c r="AU403" s="20" t="s">
        <v>81</v>
      </c>
    </row>
    <row r="404" s="14" customFormat="1">
      <c r="A404" s="14"/>
      <c r="B404" s="245"/>
      <c r="C404" s="246"/>
      <c r="D404" s="236" t="s">
        <v>220</v>
      </c>
      <c r="E404" s="247" t="s">
        <v>19</v>
      </c>
      <c r="F404" s="248" t="s">
        <v>1401</v>
      </c>
      <c r="G404" s="246"/>
      <c r="H404" s="249">
        <v>407</v>
      </c>
      <c r="I404" s="250"/>
      <c r="J404" s="246"/>
      <c r="K404" s="246"/>
      <c r="L404" s="251"/>
      <c r="M404" s="252"/>
      <c r="N404" s="253"/>
      <c r="O404" s="253"/>
      <c r="P404" s="253"/>
      <c r="Q404" s="253"/>
      <c r="R404" s="253"/>
      <c r="S404" s="253"/>
      <c r="T404" s="25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55" t="s">
        <v>220</v>
      </c>
      <c r="AU404" s="255" t="s">
        <v>81</v>
      </c>
      <c r="AV404" s="14" t="s">
        <v>81</v>
      </c>
      <c r="AW404" s="14" t="s">
        <v>32</v>
      </c>
      <c r="AX404" s="14" t="s">
        <v>79</v>
      </c>
      <c r="AY404" s="255" t="s">
        <v>209</v>
      </c>
    </row>
    <row r="405" s="12" customFormat="1" ht="22.8" customHeight="1">
      <c r="A405" s="12"/>
      <c r="B405" s="200"/>
      <c r="C405" s="201"/>
      <c r="D405" s="202" t="s">
        <v>70</v>
      </c>
      <c r="E405" s="214" t="s">
        <v>255</v>
      </c>
      <c r="F405" s="214" t="s">
        <v>1028</v>
      </c>
      <c r="G405" s="201"/>
      <c r="H405" s="201"/>
      <c r="I405" s="204"/>
      <c r="J405" s="215">
        <f>BK405</f>
        <v>0</v>
      </c>
      <c r="K405" s="201"/>
      <c r="L405" s="206"/>
      <c r="M405" s="207"/>
      <c r="N405" s="208"/>
      <c r="O405" s="208"/>
      <c r="P405" s="209">
        <f>SUM(P406:P421)</f>
        <v>0</v>
      </c>
      <c r="Q405" s="208"/>
      <c r="R405" s="209">
        <f>SUM(R406:R421)</f>
        <v>0.46752499999999997</v>
      </c>
      <c r="S405" s="208"/>
      <c r="T405" s="210">
        <f>SUM(T406:T421)</f>
        <v>0</v>
      </c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R405" s="211" t="s">
        <v>79</v>
      </c>
      <c r="AT405" s="212" t="s">
        <v>70</v>
      </c>
      <c r="AU405" s="212" t="s">
        <v>79</v>
      </c>
      <c r="AY405" s="211" t="s">
        <v>209</v>
      </c>
      <c r="BK405" s="213">
        <f>SUM(BK406:BK421)</f>
        <v>0</v>
      </c>
    </row>
    <row r="406" s="2" customFormat="1" ht="16.5" customHeight="1">
      <c r="A406" s="41"/>
      <c r="B406" s="42"/>
      <c r="C406" s="216" t="s">
        <v>709</v>
      </c>
      <c r="D406" s="216" t="s">
        <v>211</v>
      </c>
      <c r="E406" s="217" t="s">
        <v>1030</v>
      </c>
      <c r="F406" s="218" t="s">
        <v>1031</v>
      </c>
      <c r="G406" s="219" t="s">
        <v>258</v>
      </c>
      <c r="H406" s="220">
        <v>182.5</v>
      </c>
      <c r="I406" s="221"/>
      <c r="J406" s="222">
        <f>ROUND(I406*H406,2)</f>
        <v>0</v>
      </c>
      <c r="K406" s="218" t="s">
        <v>215</v>
      </c>
      <c r="L406" s="47"/>
      <c r="M406" s="223" t="s">
        <v>19</v>
      </c>
      <c r="N406" s="224" t="s">
        <v>42</v>
      </c>
      <c r="O406" s="87"/>
      <c r="P406" s="225">
        <f>O406*H406</f>
        <v>0</v>
      </c>
      <c r="Q406" s="225">
        <v>0.00068999999999999997</v>
      </c>
      <c r="R406" s="225">
        <f>Q406*H406</f>
        <v>0.12592499999999998</v>
      </c>
      <c r="S406" s="225">
        <v>0</v>
      </c>
      <c r="T406" s="226">
        <f>S406*H406</f>
        <v>0</v>
      </c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R406" s="227" t="s">
        <v>216</v>
      </c>
      <c r="AT406" s="227" t="s">
        <v>211</v>
      </c>
      <c r="AU406" s="227" t="s">
        <v>81</v>
      </c>
      <c r="AY406" s="20" t="s">
        <v>209</v>
      </c>
      <c r="BE406" s="228">
        <f>IF(N406="základní",J406,0)</f>
        <v>0</v>
      </c>
      <c r="BF406" s="228">
        <f>IF(N406="snížená",J406,0)</f>
        <v>0</v>
      </c>
      <c r="BG406" s="228">
        <f>IF(N406="zákl. přenesená",J406,0)</f>
        <v>0</v>
      </c>
      <c r="BH406" s="228">
        <f>IF(N406="sníž. přenesená",J406,0)</f>
        <v>0</v>
      </c>
      <c r="BI406" s="228">
        <f>IF(N406="nulová",J406,0)</f>
        <v>0</v>
      </c>
      <c r="BJ406" s="20" t="s">
        <v>79</v>
      </c>
      <c r="BK406" s="228">
        <f>ROUND(I406*H406,2)</f>
        <v>0</v>
      </c>
      <c r="BL406" s="20" t="s">
        <v>216</v>
      </c>
      <c r="BM406" s="227" t="s">
        <v>1402</v>
      </c>
    </row>
    <row r="407" s="2" customFormat="1">
      <c r="A407" s="41"/>
      <c r="B407" s="42"/>
      <c r="C407" s="43"/>
      <c r="D407" s="229" t="s">
        <v>218</v>
      </c>
      <c r="E407" s="43"/>
      <c r="F407" s="230" t="s">
        <v>1033</v>
      </c>
      <c r="G407" s="43"/>
      <c r="H407" s="43"/>
      <c r="I407" s="231"/>
      <c r="J407" s="43"/>
      <c r="K407" s="43"/>
      <c r="L407" s="47"/>
      <c r="M407" s="232"/>
      <c r="N407" s="233"/>
      <c r="O407" s="87"/>
      <c r="P407" s="87"/>
      <c r="Q407" s="87"/>
      <c r="R407" s="87"/>
      <c r="S407" s="87"/>
      <c r="T407" s="88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T407" s="20" t="s">
        <v>218</v>
      </c>
      <c r="AU407" s="20" t="s">
        <v>81</v>
      </c>
    </row>
    <row r="408" s="13" customFormat="1">
      <c r="A408" s="13"/>
      <c r="B408" s="234"/>
      <c r="C408" s="235"/>
      <c r="D408" s="236" t="s">
        <v>220</v>
      </c>
      <c r="E408" s="237" t="s">
        <v>19</v>
      </c>
      <c r="F408" s="238" t="s">
        <v>1185</v>
      </c>
      <c r="G408" s="235"/>
      <c r="H408" s="237" t="s">
        <v>19</v>
      </c>
      <c r="I408" s="239"/>
      <c r="J408" s="235"/>
      <c r="K408" s="235"/>
      <c r="L408" s="240"/>
      <c r="M408" s="241"/>
      <c r="N408" s="242"/>
      <c r="O408" s="242"/>
      <c r="P408" s="242"/>
      <c r="Q408" s="242"/>
      <c r="R408" s="242"/>
      <c r="S408" s="242"/>
      <c r="T408" s="24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44" t="s">
        <v>220</v>
      </c>
      <c r="AU408" s="244" t="s">
        <v>81</v>
      </c>
      <c r="AV408" s="13" t="s">
        <v>79</v>
      </c>
      <c r="AW408" s="13" t="s">
        <v>32</v>
      </c>
      <c r="AX408" s="13" t="s">
        <v>71</v>
      </c>
      <c r="AY408" s="244" t="s">
        <v>209</v>
      </c>
    </row>
    <row r="409" s="13" customFormat="1">
      <c r="A409" s="13"/>
      <c r="B409" s="234"/>
      <c r="C409" s="235"/>
      <c r="D409" s="236" t="s">
        <v>220</v>
      </c>
      <c r="E409" s="237" t="s">
        <v>19</v>
      </c>
      <c r="F409" s="238" t="s">
        <v>278</v>
      </c>
      <c r="G409" s="235"/>
      <c r="H409" s="237" t="s">
        <v>19</v>
      </c>
      <c r="I409" s="239"/>
      <c r="J409" s="235"/>
      <c r="K409" s="235"/>
      <c r="L409" s="240"/>
      <c r="M409" s="241"/>
      <c r="N409" s="242"/>
      <c r="O409" s="242"/>
      <c r="P409" s="242"/>
      <c r="Q409" s="242"/>
      <c r="R409" s="242"/>
      <c r="S409" s="242"/>
      <c r="T409" s="24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4" t="s">
        <v>220</v>
      </c>
      <c r="AU409" s="244" t="s">
        <v>81</v>
      </c>
      <c r="AV409" s="13" t="s">
        <v>79</v>
      </c>
      <c r="AW409" s="13" t="s">
        <v>32</v>
      </c>
      <c r="AX409" s="13" t="s">
        <v>71</v>
      </c>
      <c r="AY409" s="244" t="s">
        <v>209</v>
      </c>
    </row>
    <row r="410" s="13" customFormat="1">
      <c r="A410" s="13"/>
      <c r="B410" s="234"/>
      <c r="C410" s="235"/>
      <c r="D410" s="236" t="s">
        <v>220</v>
      </c>
      <c r="E410" s="237" t="s">
        <v>19</v>
      </c>
      <c r="F410" s="238" t="s">
        <v>1034</v>
      </c>
      <c r="G410" s="235"/>
      <c r="H410" s="237" t="s">
        <v>19</v>
      </c>
      <c r="I410" s="239"/>
      <c r="J410" s="235"/>
      <c r="K410" s="235"/>
      <c r="L410" s="240"/>
      <c r="M410" s="241"/>
      <c r="N410" s="242"/>
      <c r="O410" s="242"/>
      <c r="P410" s="242"/>
      <c r="Q410" s="242"/>
      <c r="R410" s="242"/>
      <c r="S410" s="242"/>
      <c r="T410" s="24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4" t="s">
        <v>220</v>
      </c>
      <c r="AU410" s="244" t="s">
        <v>81</v>
      </c>
      <c r="AV410" s="13" t="s">
        <v>79</v>
      </c>
      <c r="AW410" s="13" t="s">
        <v>32</v>
      </c>
      <c r="AX410" s="13" t="s">
        <v>71</v>
      </c>
      <c r="AY410" s="244" t="s">
        <v>209</v>
      </c>
    </row>
    <row r="411" s="14" customFormat="1">
      <c r="A411" s="14"/>
      <c r="B411" s="245"/>
      <c r="C411" s="246"/>
      <c r="D411" s="236" t="s">
        <v>220</v>
      </c>
      <c r="E411" s="247" t="s">
        <v>19</v>
      </c>
      <c r="F411" s="248" t="s">
        <v>1403</v>
      </c>
      <c r="G411" s="246"/>
      <c r="H411" s="249">
        <v>182.5</v>
      </c>
      <c r="I411" s="250"/>
      <c r="J411" s="246"/>
      <c r="K411" s="246"/>
      <c r="L411" s="251"/>
      <c r="M411" s="252"/>
      <c r="N411" s="253"/>
      <c r="O411" s="253"/>
      <c r="P411" s="253"/>
      <c r="Q411" s="253"/>
      <c r="R411" s="253"/>
      <c r="S411" s="253"/>
      <c r="T411" s="25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55" t="s">
        <v>220</v>
      </c>
      <c r="AU411" s="255" t="s">
        <v>81</v>
      </c>
      <c r="AV411" s="14" t="s">
        <v>81</v>
      </c>
      <c r="AW411" s="14" t="s">
        <v>32</v>
      </c>
      <c r="AX411" s="14" t="s">
        <v>79</v>
      </c>
      <c r="AY411" s="255" t="s">
        <v>209</v>
      </c>
    </row>
    <row r="412" s="2" customFormat="1" ht="33" customHeight="1">
      <c r="A412" s="41"/>
      <c r="B412" s="42"/>
      <c r="C412" s="216" t="s">
        <v>717</v>
      </c>
      <c r="D412" s="216" t="s">
        <v>211</v>
      </c>
      <c r="E412" s="217" t="s">
        <v>1037</v>
      </c>
      <c r="F412" s="218" t="s">
        <v>1038</v>
      </c>
      <c r="G412" s="219" t="s">
        <v>299</v>
      </c>
      <c r="H412" s="220">
        <v>560</v>
      </c>
      <c r="I412" s="221"/>
      <c r="J412" s="222">
        <f>ROUND(I412*H412,2)</f>
        <v>0</v>
      </c>
      <c r="K412" s="218" t="s">
        <v>215</v>
      </c>
      <c r="L412" s="47"/>
      <c r="M412" s="223" t="s">
        <v>19</v>
      </c>
      <c r="N412" s="224" t="s">
        <v>42</v>
      </c>
      <c r="O412" s="87"/>
      <c r="P412" s="225">
        <f>O412*H412</f>
        <v>0</v>
      </c>
      <c r="Q412" s="225">
        <v>0.00060999999999999997</v>
      </c>
      <c r="R412" s="225">
        <f>Q412*H412</f>
        <v>0.34159999999999996</v>
      </c>
      <c r="S412" s="225">
        <v>0</v>
      </c>
      <c r="T412" s="226">
        <f>S412*H412</f>
        <v>0</v>
      </c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R412" s="227" t="s">
        <v>216</v>
      </c>
      <c r="AT412" s="227" t="s">
        <v>211</v>
      </c>
      <c r="AU412" s="227" t="s">
        <v>81</v>
      </c>
      <c r="AY412" s="20" t="s">
        <v>209</v>
      </c>
      <c r="BE412" s="228">
        <f>IF(N412="základní",J412,0)</f>
        <v>0</v>
      </c>
      <c r="BF412" s="228">
        <f>IF(N412="snížená",J412,0)</f>
        <v>0</v>
      </c>
      <c r="BG412" s="228">
        <f>IF(N412="zákl. přenesená",J412,0)</f>
        <v>0</v>
      </c>
      <c r="BH412" s="228">
        <f>IF(N412="sníž. přenesená",J412,0)</f>
        <v>0</v>
      </c>
      <c r="BI412" s="228">
        <f>IF(N412="nulová",J412,0)</f>
        <v>0</v>
      </c>
      <c r="BJ412" s="20" t="s">
        <v>79</v>
      </c>
      <c r="BK412" s="228">
        <f>ROUND(I412*H412,2)</f>
        <v>0</v>
      </c>
      <c r="BL412" s="20" t="s">
        <v>216</v>
      </c>
      <c r="BM412" s="227" t="s">
        <v>1404</v>
      </c>
    </row>
    <row r="413" s="2" customFormat="1">
      <c r="A413" s="41"/>
      <c r="B413" s="42"/>
      <c r="C413" s="43"/>
      <c r="D413" s="229" t="s">
        <v>218</v>
      </c>
      <c r="E413" s="43"/>
      <c r="F413" s="230" t="s">
        <v>1040</v>
      </c>
      <c r="G413" s="43"/>
      <c r="H413" s="43"/>
      <c r="I413" s="231"/>
      <c r="J413" s="43"/>
      <c r="K413" s="43"/>
      <c r="L413" s="47"/>
      <c r="M413" s="232"/>
      <c r="N413" s="233"/>
      <c r="O413" s="87"/>
      <c r="P413" s="87"/>
      <c r="Q413" s="87"/>
      <c r="R413" s="87"/>
      <c r="S413" s="87"/>
      <c r="T413" s="88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T413" s="20" t="s">
        <v>218</v>
      </c>
      <c r="AU413" s="20" t="s">
        <v>81</v>
      </c>
    </row>
    <row r="414" s="14" customFormat="1">
      <c r="A414" s="14"/>
      <c r="B414" s="245"/>
      <c r="C414" s="246"/>
      <c r="D414" s="236" t="s">
        <v>220</v>
      </c>
      <c r="E414" s="247" t="s">
        <v>19</v>
      </c>
      <c r="F414" s="248" t="s">
        <v>1405</v>
      </c>
      <c r="G414" s="246"/>
      <c r="H414" s="249">
        <v>560</v>
      </c>
      <c r="I414" s="250"/>
      <c r="J414" s="246"/>
      <c r="K414" s="246"/>
      <c r="L414" s="251"/>
      <c r="M414" s="252"/>
      <c r="N414" s="253"/>
      <c r="O414" s="253"/>
      <c r="P414" s="253"/>
      <c r="Q414" s="253"/>
      <c r="R414" s="253"/>
      <c r="S414" s="253"/>
      <c r="T414" s="25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55" t="s">
        <v>220</v>
      </c>
      <c r="AU414" s="255" t="s">
        <v>81</v>
      </c>
      <c r="AV414" s="14" t="s">
        <v>81</v>
      </c>
      <c r="AW414" s="14" t="s">
        <v>32</v>
      </c>
      <c r="AX414" s="14" t="s">
        <v>79</v>
      </c>
      <c r="AY414" s="255" t="s">
        <v>209</v>
      </c>
    </row>
    <row r="415" s="2" customFormat="1" ht="16.5" customHeight="1">
      <c r="A415" s="41"/>
      <c r="B415" s="42"/>
      <c r="C415" s="216" t="s">
        <v>722</v>
      </c>
      <c r="D415" s="216" t="s">
        <v>211</v>
      </c>
      <c r="E415" s="217" t="s">
        <v>1042</v>
      </c>
      <c r="F415" s="218" t="s">
        <v>1043</v>
      </c>
      <c r="G415" s="219" t="s">
        <v>299</v>
      </c>
      <c r="H415" s="220">
        <v>560</v>
      </c>
      <c r="I415" s="221"/>
      <c r="J415" s="222">
        <f>ROUND(I415*H415,2)</f>
        <v>0</v>
      </c>
      <c r="K415" s="218" t="s">
        <v>215</v>
      </c>
      <c r="L415" s="47"/>
      <c r="M415" s="223" t="s">
        <v>19</v>
      </c>
      <c r="N415" s="224" t="s">
        <v>42</v>
      </c>
      <c r="O415" s="87"/>
      <c r="P415" s="225">
        <f>O415*H415</f>
        <v>0</v>
      </c>
      <c r="Q415" s="225">
        <v>0</v>
      </c>
      <c r="R415" s="225">
        <f>Q415*H415</f>
        <v>0</v>
      </c>
      <c r="S415" s="225">
        <v>0</v>
      </c>
      <c r="T415" s="226">
        <f>S415*H415</f>
        <v>0</v>
      </c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R415" s="227" t="s">
        <v>216</v>
      </c>
      <c r="AT415" s="227" t="s">
        <v>211</v>
      </c>
      <c r="AU415" s="227" t="s">
        <v>81</v>
      </c>
      <c r="AY415" s="20" t="s">
        <v>209</v>
      </c>
      <c r="BE415" s="228">
        <f>IF(N415="základní",J415,0)</f>
        <v>0</v>
      </c>
      <c r="BF415" s="228">
        <f>IF(N415="snížená",J415,0)</f>
        <v>0</v>
      </c>
      <c r="BG415" s="228">
        <f>IF(N415="zákl. přenesená",J415,0)</f>
        <v>0</v>
      </c>
      <c r="BH415" s="228">
        <f>IF(N415="sníž. přenesená",J415,0)</f>
        <v>0</v>
      </c>
      <c r="BI415" s="228">
        <f>IF(N415="nulová",J415,0)</f>
        <v>0</v>
      </c>
      <c r="BJ415" s="20" t="s">
        <v>79</v>
      </c>
      <c r="BK415" s="228">
        <f>ROUND(I415*H415,2)</f>
        <v>0</v>
      </c>
      <c r="BL415" s="20" t="s">
        <v>216</v>
      </c>
      <c r="BM415" s="227" t="s">
        <v>1406</v>
      </c>
    </row>
    <row r="416" s="2" customFormat="1">
      <c r="A416" s="41"/>
      <c r="B416" s="42"/>
      <c r="C416" s="43"/>
      <c r="D416" s="229" t="s">
        <v>218</v>
      </c>
      <c r="E416" s="43"/>
      <c r="F416" s="230" t="s">
        <v>1045</v>
      </c>
      <c r="G416" s="43"/>
      <c r="H416" s="43"/>
      <c r="I416" s="231"/>
      <c r="J416" s="43"/>
      <c r="K416" s="43"/>
      <c r="L416" s="47"/>
      <c r="M416" s="232"/>
      <c r="N416" s="233"/>
      <c r="O416" s="87"/>
      <c r="P416" s="87"/>
      <c r="Q416" s="87"/>
      <c r="R416" s="87"/>
      <c r="S416" s="87"/>
      <c r="T416" s="88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T416" s="20" t="s">
        <v>218</v>
      </c>
      <c r="AU416" s="20" t="s">
        <v>81</v>
      </c>
    </row>
    <row r="417" s="13" customFormat="1">
      <c r="A417" s="13"/>
      <c r="B417" s="234"/>
      <c r="C417" s="235"/>
      <c r="D417" s="236" t="s">
        <v>220</v>
      </c>
      <c r="E417" s="237" t="s">
        <v>19</v>
      </c>
      <c r="F417" s="238" t="s">
        <v>1185</v>
      </c>
      <c r="G417" s="235"/>
      <c r="H417" s="237" t="s">
        <v>19</v>
      </c>
      <c r="I417" s="239"/>
      <c r="J417" s="235"/>
      <c r="K417" s="235"/>
      <c r="L417" s="240"/>
      <c r="M417" s="241"/>
      <c r="N417" s="242"/>
      <c r="O417" s="242"/>
      <c r="P417" s="242"/>
      <c r="Q417" s="242"/>
      <c r="R417" s="242"/>
      <c r="S417" s="242"/>
      <c r="T417" s="24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4" t="s">
        <v>220</v>
      </c>
      <c r="AU417" s="244" t="s">
        <v>81</v>
      </c>
      <c r="AV417" s="13" t="s">
        <v>79</v>
      </c>
      <c r="AW417" s="13" t="s">
        <v>32</v>
      </c>
      <c r="AX417" s="13" t="s">
        <v>71</v>
      </c>
      <c r="AY417" s="244" t="s">
        <v>209</v>
      </c>
    </row>
    <row r="418" s="13" customFormat="1">
      <c r="A418" s="13"/>
      <c r="B418" s="234"/>
      <c r="C418" s="235"/>
      <c r="D418" s="236" t="s">
        <v>220</v>
      </c>
      <c r="E418" s="237" t="s">
        <v>19</v>
      </c>
      <c r="F418" s="238" t="s">
        <v>1407</v>
      </c>
      <c r="G418" s="235"/>
      <c r="H418" s="237" t="s">
        <v>19</v>
      </c>
      <c r="I418" s="239"/>
      <c r="J418" s="235"/>
      <c r="K418" s="235"/>
      <c r="L418" s="240"/>
      <c r="M418" s="241"/>
      <c r="N418" s="242"/>
      <c r="O418" s="242"/>
      <c r="P418" s="242"/>
      <c r="Q418" s="242"/>
      <c r="R418" s="242"/>
      <c r="S418" s="242"/>
      <c r="T418" s="24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4" t="s">
        <v>220</v>
      </c>
      <c r="AU418" s="244" t="s">
        <v>81</v>
      </c>
      <c r="AV418" s="13" t="s">
        <v>79</v>
      </c>
      <c r="AW418" s="13" t="s">
        <v>32</v>
      </c>
      <c r="AX418" s="13" t="s">
        <v>71</v>
      </c>
      <c r="AY418" s="244" t="s">
        <v>209</v>
      </c>
    </row>
    <row r="419" s="14" customFormat="1">
      <c r="A419" s="14"/>
      <c r="B419" s="245"/>
      <c r="C419" s="246"/>
      <c r="D419" s="236" t="s">
        <v>220</v>
      </c>
      <c r="E419" s="247" t="s">
        <v>19</v>
      </c>
      <c r="F419" s="248" t="s">
        <v>1408</v>
      </c>
      <c r="G419" s="246"/>
      <c r="H419" s="249">
        <v>560</v>
      </c>
      <c r="I419" s="250"/>
      <c r="J419" s="246"/>
      <c r="K419" s="246"/>
      <c r="L419" s="251"/>
      <c r="M419" s="252"/>
      <c r="N419" s="253"/>
      <c r="O419" s="253"/>
      <c r="P419" s="253"/>
      <c r="Q419" s="253"/>
      <c r="R419" s="253"/>
      <c r="S419" s="253"/>
      <c r="T419" s="25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55" t="s">
        <v>220</v>
      </c>
      <c r="AU419" s="255" t="s">
        <v>81</v>
      </c>
      <c r="AV419" s="14" t="s">
        <v>81</v>
      </c>
      <c r="AW419" s="14" t="s">
        <v>32</v>
      </c>
      <c r="AX419" s="14" t="s">
        <v>79</v>
      </c>
      <c r="AY419" s="255" t="s">
        <v>209</v>
      </c>
    </row>
    <row r="420" s="2" customFormat="1" ht="37.8" customHeight="1">
      <c r="A420" s="41"/>
      <c r="B420" s="42"/>
      <c r="C420" s="216" t="s">
        <v>728</v>
      </c>
      <c r="D420" s="216" t="s">
        <v>211</v>
      </c>
      <c r="E420" s="217" t="s">
        <v>1049</v>
      </c>
      <c r="F420" s="218" t="s">
        <v>1050</v>
      </c>
      <c r="G420" s="219" t="s">
        <v>258</v>
      </c>
      <c r="H420" s="220">
        <v>109.5</v>
      </c>
      <c r="I420" s="221"/>
      <c r="J420" s="222">
        <f>ROUND(I420*H420,2)</f>
        <v>0</v>
      </c>
      <c r="K420" s="218" t="s">
        <v>215</v>
      </c>
      <c r="L420" s="47"/>
      <c r="M420" s="223" t="s">
        <v>19</v>
      </c>
      <c r="N420" s="224" t="s">
        <v>42</v>
      </c>
      <c r="O420" s="87"/>
      <c r="P420" s="225">
        <f>O420*H420</f>
        <v>0</v>
      </c>
      <c r="Q420" s="225">
        <v>0</v>
      </c>
      <c r="R420" s="225">
        <f>Q420*H420</f>
        <v>0</v>
      </c>
      <c r="S420" s="225">
        <v>0</v>
      </c>
      <c r="T420" s="226">
        <f>S420*H420</f>
        <v>0</v>
      </c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R420" s="227" t="s">
        <v>216</v>
      </c>
      <c r="AT420" s="227" t="s">
        <v>211</v>
      </c>
      <c r="AU420" s="227" t="s">
        <v>81</v>
      </c>
      <c r="AY420" s="20" t="s">
        <v>209</v>
      </c>
      <c r="BE420" s="228">
        <f>IF(N420="základní",J420,0)</f>
        <v>0</v>
      </c>
      <c r="BF420" s="228">
        <f>IF(N420="snížená",J420,0)</f>
        <v>0</v>
      </c>
      <c r="BG420" s="228">
        <f>IF(N420="zákl. přenesená",J420,0)</f>
        <v>0</v>
      </c>
      <c r="BH420" s="228">
        <f>IF(N420="sníž. přenesená",J420,0)</f>
        <v>0</v>
      </c>
      <c r="BI420" s="228">
        <f>IF(N420="nulová",J420,0)</f>
        <v>0</v>
      </c>
      <c r="BJ420" s="20" t="s">
        <v>79</v>
      </c>
      <c r="BK420" s="228">
        <f>ROUND(I420*H420,2)</f>
        <v>0</v>
      </c>
      <c r="BL420" s="20" t="s">
        <v>216</v>
      </c>
      <c r="BM420" s="227" t="s">
        <v>1409</v>
      </c>
    </row>
    <row r="421" s="2" customFormat="1">
      <c r="A421" s="41"/>
      <c r="B421" s="42"/>
      <c r="C421" s="43"/>
      <c r="D421" s="229" t="s">
        <v>218</v>
      </c>
      <c r="E421" s="43"/>
      <c r="F421" s="230" t="s">
        <v>1052</v>
      </c>
      <c r="G421" s="43"/>
      <c r="H421" s="43"/>
      <c r="I421" s="231"/>
      <c r="J421" s="43"/>
      <c r="K421" s="43"/>
      <c r="L421" s="47"/>
      <c r="M421" s="232"/>
      <c r="N421" s="233"/>
      <c r="O421" s="87"/>
      <c r="P421" s="87"/>
      <c r="Q421" s="87"/>
      <c r="R421" s="87"/>
      <c r="S421" s="87"/>
      <c r="T421" s="88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T421" s="20" t="s">
        <v>218</v>
      </c>
      <c r="AU421" s="20" t="s">
        <v>81</v>
      </c>
    </row>
    <row r="422" s="12" customFormat="1" ht="22.8" customHeight="1">
      <c r="A422" s="12"/>
      <c r="B422" s="200"/>
      <c r="C422" s="201"/>
      <c r="D422" s="202" t="s">
        <v>70</v>
      </c>
      <c r="E422" s="214" t="s">
        <v>1053</v>
      </c>
      <c r="F422" s="214" t="s">
        <v>1054</v>
      </c>
      <c r="G422" s="201"/>
      <c r="H422" s="201"/>
      <c r="I422" s="204"/>
      <c r="J422" s="215">
        <f>BK422</f>
        <v>0</v>
      </c>
      <c r="K422" s="201"/>
      <c r="L422" s="206"/>
      <c r="M422" s="207"/>
      <c r="N422" s="208"/>
      <c r="O422" s="208"/>
      <c r="P422" s="209">
        <f>SUM(P423:P449)</f>
        <v>0</v>
      </c>
      <c r="Q422" s="208"/>
      <c r="R422" s="209">
        <f>SUM(R423:R449)</f>
        <v>0</v>
      </c>
      <c r="S422" s="208"/>
      <c r="T422" s="210">
        <f>SUM(T423:T449)</f>
        <v>0</v>
      </c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R422" s="211" t="s">
        <v>79</v>
      </c>
      <c r="AT422" s="212" t="s">
        <v>70</v>
      </c>
      <c r="AU422" s="212" t="s">
        <v>79</v>
      </c>
      <c r="AY422" s="211" t="s">
        <v>209</v>
      </c>
      <c r="BK422" s="213">
        <f>SUM(BK423:BK449)</f>
        <v>0</v>
      </c>
    </row>
    <row r="423" s="2" customFormat="1" ht="24.15" customHeight="1">
      <c r="A423" s="41"/>
      <c r="B423" s="42"/>
      <c r="C423" s="216" t="s">
        <v>734</v>
      </c>
      <c r="D423" s="216" t="s">
        <v>211</v>
      </c>
      <c r="E423" s="217" t="s">
        <v>1056</v>
      </c>
      <c r="F423" s="218" t="s">
        <v>1057</v>
      </c>
      <c r="G423" s="219" t="s">
        <v>659</v>
      </c>
      <c r="H423" s="220">
        <v>299.63999999999999</v>
      </c>
      <c r="I423" s="221"/>
      <c r="J423" s="222">
        <f>ROUND(I423*H423,2)</f>
        <v>0</v>
      </c>
      <c r="K423" s="218" t="s">
        <v>215</v>
      </c>
      <c r="L423" s="47"/>
      <c r="M423" s="223" t="s">
        <v>19</v>
      </c>
      <c r="N423" s="224" t="s">
        <v>42</v>
      </c>
      <c r="O423" s="87"/>
      <c r="P423" s="225">
        <f>O423*H423</f>
        <v>0</v>
      </c>
      <c r="Q423" s="225">
        <v>0</v>
      </c>
      <c r="R423" s="225">
        <f>Q423*H423</f>
        <v>0</v>
      </c>
      <c r="S423" s="225">
        <v>0</v>
      </c>
      <c r="T423" s="226">
        <f>S423*H423</f>
        <v>0</v>
      </c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R423" s="227" t="s">
        <v>216</v>
      </c>
      <c r="AT423" s="227" t="s">
        <v>211</v>
      </c>
      <c r="AU423" s="227" t="s">
        <v>81</v>
      </c>
      <c r="AY423" s="20" t="s">
        <v>209</v>
      </c>
      <c r="BE423" s="228">
        <f>IF(N423="základní",J423,0)</f>
        <v>0</v>
      </c>
      <c r="BF423" s="228">
        <f>IF(N423="snížená",J423,0)</f>
        <v>0</v>
      </c>
      <c r="BG423" s="228">
        <f>IF(N423="zákl. přenesená",J423,0)</f>
        <v>0</v>
      </c>
      <c r="BH423" s="228">
        <f>IF(N423="sníž. přenesená",J423,0)</f>
        <v>0</v>
      </c>
      <c r="BI423" s="228">
        <f>IF(N423="nulová",J423,0)</f>
        <v>0</v>
      </c>
      <c r="BJ423" s="20" t="s">
        <v>79</v>
      </c>
      <c r="BK423" s="228">
        <f>ROUND(I423*H423,2)</f>
        <v>0</v>
      </c>
      <c r="BL423" s="20" t="s">
        <v>216</v>
      </c>
      <c r="BM423" s="227" t="s">
        <v>1410</v>
      </c>
    </row>
    <row r="424" s="2" customFormat="1">
      <c r="A424" s="41"/>
      <c r="B424" s="42"/>
      <c r="C424" s="43"/>
      <c r="D424" s="229" t="s">
        <v>218</v>
      </c>
      <c r="E424" s="43"/>
      <c r="F424" s="230" t="s">
        <v>1059</v>
      </c>
      <c r="G424" s="43"/>
      <c r="H424" s="43"/>
      <c r="I424" s="231"/>
      <c r="J424" s="43"/>
      <c r="K424" s="43"/>
      <c r="L424" s="47"/>
      <c r="M424" s="232"/>
      <c r="N424" s="233"/>
      <c r="O424" s="87"/>
      <c r="P424" s="87"/>
      <c r="Q424" s="87"/>
      <c r="R424" s="87"/>
      <c r="S424" s="87"/>
      <c r="T424" s="88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T424" s="20" t="s">
        <v>218</v>
      </c>
      <c r="AU424" s="20" t="s">
        <v>81</v>
      </c>
    </row>
    <row r="425" s="2" customFormat="1" ht="24.15" customHeight="1">
      <c r="A425" s="41"/>
      <c r="B425" s="42"/>
      <c r="C425" s="216" t="s">
        <v>740</v>
      </c>
      <c r="D425" s="216" t="s">
        <v>211</v>
      </c>
      <c r="E425" s="217" t="s">
        <v>1061</v>
      </c>
      <c r="F425" s="218" t="s">
        <v>1062</v>
      </c>
      <c r="G425" s="219" t="s">
        <v>659</v>
      </c>
      <c r="H425" s="220">
        <v>4194.96</v>
      </c>
      <c r="I425" s="221"/>
      <c r="J425" s="222">
        <f>ROUND(I425*H425,2)</f>
        <v>0</v>
      </c>
      <c r="K425" s="218" t="s">
        <v>215</v>
      </c>
      <c r="L425" s="47"/>
      <c r="M425" s="223" t="s">
        <v>19</v>
      </c>
      <c r="N425" s="224" t="s">
        <v>42</v>
      </c>
      <c r="O425" s="87"/>
      <c r="P425" s="225">
        <f>O425*H425</f>
        <v>0</v>
      </c>
      <c r="Q425" s="225">
        <v>0</v>
      </c>
      <c r="R425" s="225">
        <f>Q425*H425</f>
        <v>0</v>
      </c>
      <c r="S425" s="225">
        <v>0</v>
      </c>
      <c r="T425" s="226">
        <f>S425*H425</f>
        <v>0</v>
      </c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R425" s="227" t="s">
        <v>216</v>
      </c>
      <c r="AT425" s="227" t="s">
        <v>211</v>
      </c>
      <c r="AU425" s="227" t="s">
        <v>81</v>
      </c>
      <c r="AY425" s="20" t="s">
        <v>209</v>
      </c>
      <c r="BE425" s="228">
        <f>IF(N425="základní",J425,0)</f>
        <v>0</v>
      </c>
      <c r="BF425" s="228">
        <f>IF(N425="snížená",J425,0)</f>
        <v>0</v>
      </c>
      <c r="BG425" s="228">
        <f>IF(N425="zákl. přenesená",J425,0)</f>
        <v>0</v>
      </c>
      <c r="BH425" s="228">
        <f>IF(N425="sníž. přenesená",J425,0)</f>
        <v>0</v>
      </c>
      <c r="BI425" s="228">
        <f>IF(N425="nulová",J425,0)</f>
        <v>0</v>
      </c>
      <c r="BJ425" s="20" t="s">
        <v>79</v>
      </c>
      <c r="BK425" s="228">
        <f>ROUND(I425*H425,2)</f>
        <v>0</v>
      </c>
      <c r="BL425" s="20" t="s">
        <v>216</v>
      </c>
      <c r="BM425" s="227" t="s">
        <v>1411</v>
      </c>
    </row>
    <row r="426" s="2" customFormat="1">
      <c r="A426" s="41"/>
      <c r="B426" s="42"/>
      <c r="C426" s="43"/>
      <c r="D426" s="229" t="s">
        <v>218</v>
      </c>
      <c r="E426" s="43"/>
      <c r="F426" s="230" t="s">
        <v>1064</v>
      </c>
      <c r="G426" s="43"/>
      <c r="H426" s="43"/>
      <c r="I426" s="231"/>
      <c r="J426" s="43"/>
      <c r="K426" s="43"/>
      <c r="L426" s="47"/>
      <c r="M426" s="232"/>
      <c r="N426" s="233"/>
      <c r="O426" s="87"/>
      <c r="P426" s="87"/>
      <c r="Q426" s="87"/>
      <c r="R426" s="87"/>
      <c r="S426" s="87"/>
      <c r="T426" s="88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T426" s="20" t="s">
        <v>218</v>
      </c>
      <c r="AU426" s="20" t="s">
        <v>81</v>
      </c>
    </row>
    <row r="427" s="14" customFormat="1">
      <c r="A427" s="14"/>
      <c r="B427" s="245"/>
      <c r="C427" s="246"/>
      <c r="D427" s="236" t="s">
        <v>220</v>
      </c>
      <c r="E427" s="246"/>
      <c r="F427" s="248" t="s">
        <v>1412</v>
      </c>
      <c r="G427" s="246"/>
      <c r="H427" s="249">
        <v>4194.96</v>
      </c>
      <c r="I427" s="250"/>
      <c r="J427" s="246"/>
      <c r="K427" s="246"/>
      <c r="L427" s="251"/>
      <c r="M427" s="252"/>
      <c r="N427" s="253"/>
      <c r="O427" s="253"/>
      <c r="P427" s="253"/>
      <c r="Q427" s="253"/>
      <c r="R427" s="253"/>
      <c r="S427" s="253"/>
      <c r="T427" s="25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55" t="s">
        <v>220</v>
      </c>
      <c r="AU427" s="255" t="s">
        <v>81</v>
      </c>
      <c r="AV427" s="14" t="s">
        <v>81</v>
      </c>
      <c r="AW427" s="14" t="s">
        <v>4</v>
      </c>
      <c r="AX427" s="14" t="s">
        <v>79</v>
      </c>
      <c r="AY427" s="255" t="s">
        <v>209</v>
      </c>
    </row>
    <row r="428" s="2" customFormat="1" ht="24.15" customHeight="1">
      <c r="A428" s="41"/>
      <c r="B428" s="42"/>
      <c r="C428" s="216" t="s">
        <v>748</v>
      </c>
      <c r="D428" s="216" t="s">
        <v>211</v>
      </c>
      <c r="E428" s="217" t="s">
        <v>1067</v>
      </c>
      <c r="F428" s="218" t="s">
        <v>1068</v>
      </c>
      <c r="G428" s="219" t="s">
        <v>659</v>
      </c>
      <c r="H428" s="220">
        <v>87.599999999999994</v>
      </c>
      <c r="I428" s="221"/>
      <c r="J428" s="222">
        <f>ROUND(I428*H428,2)</f>
        <v>0</v>
      </c>
      <c r="K428" s="218" t="s">
        <v>215</v>
      </c>
      <c r="L428" s="47"/>
      <c r="M428" s="223" t="s">
        <v>19</v>
      </c>
      <c r="N428" s="224" t="s">
        <v>42</v>
      </c>
      <c r="O428" s="87"/>
      <c r="P428" s="225">
        <f>O428*H428</f>
        <v>0</v>
      </c>
      <c r="Q428" s="225">
        <v>0</v>
      </c>
      <c r="R428" s="225">
        <f>Q428*H428</f>
        <v>0</v>
      </c>
      <c r="S428" s="225">
        <v>0</v>
      </c>
      <c r="T428" s="226">
        <f>S428*H428</f>
        <v>0</v>
      </c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R428" s="227" t="s">
        <v>216</v>
      </c>
      <c r="AT428" s="227" t="s">
        <v>211</v>
      </c>
      <c r="AU428" s="227" t="s">
        <v>81</v>
      </c>
      <c r="AY428" s="20" t="s">
        <v>209</v>
      </c>
      <c r="BE428" s="228">
        <f>IF(N428="základní",J428,0)</f>
        <v>0</v>
      </c>
      <c r="BF428" s="228">
        <f>IF(N428="snížená",J428,0)</f>
        <v>0</v>
      </c>
      <c r="BG428" s="228">
        <f>IF(N428="zákl. přenesená",J428,0)</f>
        <v>0</v>
      </c>
      <c r="BH428" s="228">
        <f>IF(N428="sníž. přenesená",J428,0)</f>
        <v>0</v>
      </c>
      <c r="BI428" s="228">
        <f>IF(N428="nulová",J428,0)</f>
        <v>0</v>
      </c>
      <c r="BJ428" s="20" t="s">
        <v>79</v>
      </c>
      <c r="BK428" s="228">
        <f>ROUND(I428*H428,2)</f>
        <v>0</v>
      </c>
      <c r="BL428" s="20" t="s">
        <v>216</v>
      </c>
      <c r="BM428" s="227" t="s">
        <v>1413</v>
      </c>
    </row>
    <row r="429" s="2" customFormat="1">
      <c r="A429" s="41"/>
      <c r="B429" s="42"/>
      <c r="C429" s="43"/>
      <c r="D429" s="229" t="s">
        <v>218</v>
      </c>
      <c r="E429" s="43"/>
      <c r="F429" s="230" t="s">
        <v>1070</v>
      </c>
      <c r="G429" s="43"/>
      <c r="H429" s="43"/>
      <c r="I429" s="231"/>
      <c r="J429" s="43"/>
      <c r="K429" s="43"/>
      <c r="L429" s="47"/>
      <c r="M429" s="232"/>
      <c r="N429" s="233"/>
      <c r="O429" s="87"/>
      <c r="P429" s="87"/>
      <c r="Q429" s="87"/>
      <c r="R429" s="87"/>
      <c r="S429" s="87"/>
      <c r="T429" s="88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T429" s="20" t="s">
        <v>218</v>
      </c>
      <c r="AU429" s="20" t="s">
        <v>81</v>
      </c>
    </row>
    <row r="430" s="13" customFormat="1">
      <c r="A430" s="13"/>
      <c r="B430" s="234"/>
      <c r="C430" s="235"/>
      <c r="D430" s="236" t="s">
        <v>220</v>
      </c>
      <c r="E430" s="237" t="s">
        <v>19</v>
      </c>
      <c r="F430" s="238" t="s">
        <v>261</v>
      </c>
      <c r="G430" s="235"/>
      <c r="H430" s="237" t="s">
        <v>19</v>
      </c>
      <c r="I430" s="239"/>
      <c r="J430" s="235"/>
      <c r="K430" s="235"/>
      <c r="L430" s="240"/>
      <c r="M430" s="241"/>
      <c r="N430" s="242"/>
      <c r="O430" s="242"/>
      <c r="P430" s="242"/>
      <c r="Q430" s="242"/>
      <c r="R430" s="242"/>
      <c r="S430" s="242"/>
      <c r="T430" s="24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44" t="s">
        <v>220</v>
      </c>
      <c r="AU430" s="244" t="s">
        <v>81</v>
      </c>
      <c r="AV430" s="13" t="s">
        <v>79</v>
      </c>
      <c r="AW430" s="13" t="s">
        <v>32</v>
      </c>
      <c r="AX430" s="13" t="s">
        <v>71</v>
      </c>
      <c r="AY430" s="244" t="s">
        <v>209</v>
      </c>
    </row>
    <row r="431" s="13" customFormat="1">
      <c r="A431" s="13"/>
      <c r="B431" s="234"/>
      <c r="C431" s="235"/>
      <c r="D431" s="236" t="s">
        <v>220</v>
      </c>
      <c r="E431" s="237" t="s">
        <v>19</v>
      </c>
      <c r="F431" s="238" t="s">
        <v>1071</v>
      </c>
      <c r="G431" s="235"/>
      <c r="H431" s="237" t="s">
        <v>19</v>
      </c>
      <c r="I431" s="239"/>
      <c r="J431" s="235"/>
      <c r="K431" s="235"/>
      <c r="L431" s="240"/>
      <c r="M431" s="241"/>
      <c r="N431" s="242"/>
      <c r="O431" s="242"/>
      <c r="P431" s="242"/>
      <c r="Q431" s="242"/>
      <c r="R431" s="242"/>
      <c r="S431" s="242"/>
      <c r="T431" s="24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44" t="s">
        <v>220</v>
      </c>
      <c r="AU431" s="244" t="s">
        <v>81</v>
      </c>
      <c r="AV431" s="13" t="s">
        <v>79</v>
      </c>
      <c r="AW431" s="13" t="s">
        <v>32</v>
      </c>
      <c r="AX431" s="13" t="s">
        <v>71</v>
      </c>
      <c r="AY431" s="244" t="s">
        <v>209</v>
      </c>
    </row>
    <row r="432" s="14" customFormat="1">
      <c r="A432" s="14"/>
      <c r="B432" s="245"/>
      <c r="C432" s="246"/>
      <c r="D432" s="236" t="s">
        <v>220</v>
      </c>
      <c r="E432" s="247" t="s">
        <v>19</v>
      </c>
      <c r="F432" s="248" t="s">
        <v>1414</v>
      </c>
      <c r="G432" s="246"/>
      <c r="H432" s="249">
        <v>43.799999999999997</v>
      </c>
      <c r="I432" s="250"/>
      <c r="J432" s="246"/>
      <c r="K432" s="246"/>
      <c r="L432" s="251"/>
      <c r="M432" s="252"/>
      <c r="N432" s="253"/>
      <c r="O432" s="253"/>
      <c r="P432" s="253"/>
      <c r="Q432" s="253"/>
      <c r="R432" s="253"/>
      <c r="S432" s="253"/>
      <c r="T432" s="25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T432" s="255" t="s">
        <v>220</v>
      </c>
      <c r="AU432" s="255" t="s">
        <v>81</v>
      </c>
      <c r="AV432" s="14" t="s">
        <v>81</v>
      </c>
      <c r="AW432" s="14" t="s">
        <v>32</v>
      </c>
      <c r="AX432" s="14" t="s">
        <v>71</v>
      </c>
      <c r="AY432" s="255" t="s">
        <v>209</v>
      </c>
    </row>
    <row r="433" s="13" customFormat="1">
      <c r="A433" s="13"/>
      <c r="B433" s="234"/>
      <c r="C433" s="235"/>
      <c r="D433" s="236" t="s">
        <v>220</v>
      </c>
      <c r="E433" s="237" t="s">
        <v>19</v>
      </c>
      <c r="F433" s="238" t="s">
        <v>1073</v>
      </c>
      <c r="G433" s="235"/>
      <c r="H433" s="237" t="s">
        <v>19</v>
      </c>
      <c r="I433" s="239"/>
      <c r="J433" s="235"/>
      <c r="K433" s="235"/>
      <c r="L433" s="240"/>
      <c r="M433" s="241"/>
      <c r="N433" s="242"/>
      <c r="O433" s="242"/>
      <c r="P433" s="242"/>
      <c r="Q433" s="242"/>
      <c r="R433" s="242"/>
      <c r="S433" s="242"/>
      <c r="T433" s="24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4" t="s">
        <v>220</v>
      </c>
      <c r="AU433" s="244" t="s">
        <v>81</v>
      </c>
      <c r="AV433" s="13" t="s">
        <v>79</v>
      </c>
      <c r="AW433" s="13" t="s">
        <v>32</v>
      </c>
      <c r="AX433" s="13" t="s">
        <v>71</v>
      </c>
      <c r="AY433" s="244" t="s">
        <v>209</v>
      </c>
    </row>
    <row r="434" s="14" customFormat="1">
      <c r="A434" s="14"/>
      <c r="B434" s="245"/>
      <c r="C434" s="246"/>
      <c r="D434" s="236" t="s">
        <v>220</v>
      </c>
      <c r="E434" s="247" t="s">
        <v>19</v>
      </c>
      <c r="F434" s="248" t="s">
        <v>1414</v>
      </c>
      <c r="G434" s="246"/>
      <c r="H434" s="249">
        <v>43.799999999999997</v>
      </c>
      <c r="I434" s="250"/>
      <c r="J434" s="246"/>
      <c r="K434" s="246"/>
      <c r="L434" s="251"/>
      <c r="M434" s="252"/>
      <c r="N434" s="253"/>
      <c r="O434" s="253"/>
      <c r="P434" s="253"/>
      <c r="Q434" s="253"/>
      <c r="R434" s="253"/>
      <c r="S434" s="253"/>
      <c r="T434" s="25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T434" s="255" t="s">
        <v>220</v>
      </c>
      <c r="AU434" s="255" t="s">
        <v>81</v>
      </c>
      <c r="AV434" s="14" t="s">
        <v>81</v>
      </c>
      <c r="AW434" s="14" t="s">
        <v>32</v>
      </c>
      <c r="AX434" s="14" t="s">
        <v>71</v>
      </c>
      <c r="AY434" s="255" t="s">
        <v>209</v>
      </c>
    </row>
    <row r="435" s="15" customFormat="1">
      <c r="A435" s="15"/>
      <c r="B435" s="256"/>
      <c r="C435" s="257"/>
      <c r="D435" s="236" t="s">
        <v>220</v>
      </c>
      <c r="E435" s="258" t="s">
        <v>19</v>
      </c>
      <c r="F435" s="259" t="s">
        <v>271</v>
      </c>
      <c r="G435" s="257"/>
      <c r="H435" s="260">
        <v>87.599999999999994</v>
      </c>
      <c r="I435" s="261"/>
      <c r="J435" s="257"/>
      <c r="K435" s="257"/>
      <c r="L435" s="262"/>
      <c r="M435" s="263"/>
      <c r="N435" s="264"/>
      <c r="O435" s="264"/>
      <c r="P435" s="264"/>
      <c r="Q435" s="264"/>
      <c r="R435" s="264"/>
      <c r="S435" s="264"/>
      <c r="T435" s="26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T435" s="266" t="s">
        <v>220</v>
      </c>
      <c r="AU435" s="266" t="s">
        <v>81</v>
      </c>
      <c r="AV435" s="15" t="s">
        <v>216</v>
      </c>
      <c r="AW435" s="15" t="s">
        <v>32</v>
      </c>
      <c r="AX435" s="15" t="s">
        <v>79</v>
      </c>
      <c r="AY435" s="266" t="s">
        <v>209</v>
      </c>
    </row>
    <row r="436" s="2" customFormat="1" ht="24.15" customHeight="1">
      <c r="A436" s="41"/>
      <c r="B436" s="42"/>
      <c r="C436" s="216" t="s">
        <v>760</v>
      </c>
      <c r="D436" s="216" t="s">
        <v>211</v>
      </c>
      <c r="E436" s="217" t="s">
        <v>1075</v>
      </c>
      <c r="F436" s="218" t="s">
        <v>1076</v>
      </c>
      <c r="G436" s="219" t="s">
        <v>659</v>
      </c>
      <c r="H436" s="220">
        <v>350.39999999999998</v>
      </c>
      <c r="I436" s="221"/>
      <c r="J436" s="222">
        <f>ROUND(I436*H436,2)</f>
        <v>0</v>
      </c>
      <c r="K436" s="218" t="s">
        <v>215</v>
      </c>
      <c r="L436" s="47"/>
      <c r="M436" s="223" t="s">
        <v>19</v>
      </c>
      <c r="N436" s="224" t="s">
        <v>42</v>
      </c>
      <c r="O436" s="87"/>
      <c r="P436" s="225">
        <f>O436*H436</f>
        <v>0</v>
      </c>
      <c r="Q436" s="225">
        <v>0</v>
      </c>
      <c r="R436" s="225">
        <f>Q436*H436</f>
        <v>0</v>
      </c>
      <c r="S436" s="225">
        <v>0</v>
      </c>
      <c r="T436" s="226">
        <f>S436*H436</f>
        <v>0</v>
      </c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R436" s="227" t="s">
        <v>216</v>
      </c>
      <c r="AT436" s="227" t="s">
        <v>211</v>
      </c>
      <c r="AU436" s="227" t="s">
        <v>81</v>
      </c>
      <c r="AY436" s="20" t="s">
        <v>209</v>
      </c>
      <c r="BE436" s="228">
        <f>IF(N436="základní",J436,0)</f>
        <v>0</v>
      </c>
      <c r="BF436" s="228">
        <f>IF(N436="snížená",J436,0)</f>
        <v>0</v>
      </c>
      <c r="BG436" s="228">
        <f>IF(N436="zákl. přenesená",J436,0)</f>
        <v>0</v>
      </c>
      <c r="BH436" s="228">
        <f>IF(N436="sníž. přenesená",J436,0)</f>
        <v>0</v>
      </c>
      <c r="BI436" s="228">
        <f>IF(N436="nulová",J436,0)</f>
        <v>0</v>
      </c>
      <c r="BJ436" s="20" t="s">
        <v>79</v>
      </c>
      <c r="BK436" s="228">
        <f>ROUND(I436*H436,2)</f>
        <v>0</v>
      </c>
      <c r="BL436" s="20" t="s">
        <v>216</v>
      </c>
      <c r="BM436" s="227" t="s">
        <v>1415</v>
      </c>
    </row>
    <row r="437" s="2" customFormat="1">
      <c r="A437" s="41"/>
      <c r="B437" s="42"/>
      <c r="C437" s="43"/>
      <c r="D437" s="229" t="s">
        <v>218</v>
      </c>
      <c r="E437" s="43"/>
      <c r="F437" s="230" t="s">
        <v>1078</v>
      </c>
      <c r="G437" s="43"/>
      <c r="H437" s="43"/>
      <c r="I437" s="231"/>
      <c r="J437" s="43"/>
      <c r="K437" s="43"/>
      <c r="L437" s="47"/>
      <c r="M437" s="232"/>
      <c r="N437" s="233"/>
      <c r="O437" s="87"/>
      <c r="P437" s="87"/>
      <c r="Q437" s="87"/>
      <c r="R437" s="87"/>
      <c r="S437" s="87"/>
      <c r="T437" s="88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T437" s="20" t="s">
        <v>218</v>
      </c>
      <c r="AU437" s="20" t="s">
        <v>81</v>
      </c>
    </row>
    <row r="438" s="13" customFormat="1">
      <c r="A438" s="13"/>
      <c r="B438" s="234"/>
      <c r="C438" s="235"/>
      <c r="D438" s="236" t="s">
        <v>220</v>
      </c>
      <c r="E438" s="237" t="s">
        <v>19</v>
      </c>
      <c r="F438" s="238" t="s">
        <v>261</v>
      </c>
      <c r="G438" s="235"/>
      <c r="H438" s="237" t="s">
        <v>19</v>
      </c>
      <c r="I438" s="239"/>
      <c r="J438" s="235"/>
      <c r="K438" s="235"/>
      <c r="L438" s="240"/>
      <c r="M438" s="241"/>
      <c r="N438" s="242"/>
      <c r="O438" s="242"/>
      <c r="P438" s="242"/>
      <c r="Q438" s="242"/>
      <c r="R438" s="242"/>
      <c r="S438" s="242"/>
      <c r="T438" s="24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44" t="s">
        <v>220</v>
      </c>
      <c r="AU438" s="244" t="s">
        <v>81</v>
      </c>
      <c r="AV438" s="13" t="s">
        <v>79</v>
      </c>
      <c r="AW438" s="13" t="s">
        <v>32</v>
      </c>
      <c r="AX438" s="13" t="s">
        <v>71</v>
      </c>
      <c r="AY438" s="244" t="s">
        <v>209</v>
      </c>
    </row>
    <row r="439" s="13" customFormat="1">
      <c r="A439" s="13"/>
      <c r="B439" s="234"/>
      <c r="C439" s="235"/>
      <c r="D439" s="236" t="s">
        <v>220</v>
      </c>
      <c r="E439" s="237" t="s">
        <v>19</v>
      </c>
      <c r="F439" s="238" t="s">
        <v>1071</v>
      </c>
      <c r="G439" s="235"/>
      <c r="H439" s="237" t="s">
        <v>19</v>
      </c>
      <c r="I439" s="239"/>
      <c r="J439" s="235"/>
      <c r="K439" s="235"/>
      <c r="L439" s="240"/>
      <c r="M439" s="241"/>
      <c r="N439" s="242"/>
      <c r="O439" s="242"/>
      <c r="P439" s="242"/>
      <c r="Q439" s="242"/>
      <c r="R439" s="242"/>
      <c r="S439" s="242"/>
      <c r="T439" s="24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4" t="s">
        <v>220</v>
      </c>
      <c r="AU439" s="244" t="s">
        <v>81</v>
      </c>
      <c r="AV439" s="13" t="s">
        <v>79</v>
      </c>
      <c r="AW439" s="13" t="s">
        <v>32</v>
      </c>
      <c r="AX439" s="13" t="s">
        <v>71</v>
      </c>
      <c r="AY439" s="244" t="s">
        <v>209</v>
      </c>
    </row>
    <row r="440" s="14" customFormat="1">
      <c r="A440" s="14"/>
      <c r="B440" s="245"/>
      <c r="C440" s="246"/>
      <c r="D440" s="236" t="s">
        <v>220</v>
      </c>
      <c r="E440" s="247" t="s">
        <v>19</v>
      </c>
      <c r="F440" s="248" t="s">
        <v>1416</v>
      </c>
      <c r="G440" s="246"/>
      <c r="H440" s="249">
        <v>175.19999999999999</v>
      </c>
      <c r="I440" s="250"/>
      <c r="J440" s="246"/>
      <c r="K440" s="246"/>
      <c r="L440" s="251"/>
      <c r="M440" s="252"/>
      <c r="N440" s="253"/>
      <c r="O440" s="253"/>
      <c r="P440" s="253"/>
      <c r="Q440" s="253"/>
      <c r="R440" s="253"/>
      <c r="S440" s="253"/>
      <c r="T440" s="25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55" t="s">
        <v>220</v>
      </c>
      <c r="AU440" s="255" t="s">
        <v>81</v>
      </c>
      <c r="AV440" s="14" t="s">
        <v>81</v>
      </c>
      <c r="AW440" s="14" t="s">
        <v>32</v>
      </c>
      <c r="AX440" s="14" t="s">
        <v>71</v>
      </c>
      <c r="AY440" s="255" t="s">
        <v>209</v>
      </c>
    </row>
    <row r="441" s="13" customFormat="1">
      <c r="A441" s="13"/>
      <c r="B441" s="234"/>
      <c r="C441" s="235"/>
      <c r="D441" s="236" t="s">
        <v>220</v>
      </c>
      <c r="E441" s="237" t="s">
        <v>19</v>
      </c>
      <c r="F441" s="238" t="s">
        <v>1073</v>
      </c>
      <c r="G441" s="235"/>
      <c r="H441" s="237" t="s">
        <v>19</v>
      </c>
      <c r="I441" s="239"/>
      <c r="J441" s="235"/>
      <c r="K441" s="235"/>
      <c r="L441" s="240"/>
      <c r="M441" s="241"/>
      <c r="N441" s="242"/>
      <c r="O441" s="242"/>
      <c r="P441" s="242"/>
      <c r="Q441" s="242"/>
      <c r="R441" s="242"/>
      <c r="S441" s="242"/>
      <c r="T441" s="24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44" t="s">
        <v>220</v>
      </c>
      <c r="AU441" s="244" t="s">
        <v>81</v>
      </c>
      <c r="AV441" s="13" t="s">
        <v>79</v>
      </c>
      <c r="AW441" s="13" t="s">
        <v>32</v>
      </c>
      <c r="AX441" s="13" t="s">
        <v>71</v>
      </c>
      <c r="AY441" s="244" t="s">
        <v>209</v>
      </c>
    </row>
    <row r="442" s="14" customFormat="1">
      <c r="A442" s="14"/>
      <c r="B442" s="245"/>
      <c r="C442" s="246"/>
      <c r="D442" s="236" t="s">
        <v>220</v>
      </c>
      <c r="E442" s="247" t="s">
        <v>19</v>
      </c>
      <c r="F442" s="248" t="s">
        <v>1416</v>
      </c>
      <c r="G442" s="246"/>
      <c r="H442" s="249">
        <v>175.19999999999999</v>
      </c>
      <c r="I442" s="250"/>
      <c r="J442" s="246"/>
      <c r="K442" s="246"/>
      <c r="L442" s="251"/>
      <c r="M442" s="252"/>
      <c r="N442" s="253"/>
      <c r="O442" s="253"/>
      <c r="P442" s="253"/>
      <c r="Q442" s="253"/>
      <c r="R442" s="253"/>
      <c r="S442" s="253"/>
      <c r="T442" s="25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T442" s="255" t="s">
        <v>220</v>
      </c>
      <c r="AU442" s="255" t="s">
        <v>81</v>
      </c>
      <c r="AV442" s="14" t="s">
        <v>81</v>
      </c>
      <c r="AW442" s="14" t="s">
        <v>32</v>
      </c>
      <c r="AX442" s="14" t="s">
        <v>71</v>
      </c>
      <c r="AY442" s="255" t="s">
        <v>209</v>
      </c>
    </row>
    <row r="443" s="15" customFormat="1">
      <c r="A443" s="15"/>
      <c r="B443" s="256"/>
      <c r="C443" s="257"/>
      <c r="D443" s="236" t="s">
        <v>220</v>
      </c>
      <c r="E443" s="258" t="s">
        <v>19</v>
      </c>
      <c r="F443" s="259" t="s">
        <v>271</v>
      </c>
      <c r="G443" s="257"/>
      <c r="H443" s="260">
        <v>350.39999999999998</v>
      </c>
      <c r="I443" s="261"/>
      <c r="J443" s="257"/>
      <c r="K443" s="257"/>
      <c r="L443" s="262"/>
      <c r="M443" s="263"/>
      <c r="N443" s="264"/>
      <c r="O443" s="264"/>
      <c r="P443" s="264"/>
      <c r="Q443" s="264"/>
      <c r="R443" s="264"/>
      <c r="S443" s="264"/>
      <c r="T443" s="26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T443" s="266" t="s">
        <v>220</v>
      </c>
      <c r="AU443" s="266" t="s">
        <v>81</v>
      </c>
      <c r="AV443" s="15" t="s">
        <v>216</v>
      </c>
      <c r="AW443" s="15" t="s">
        <v>32</v>
      </c>
      <c r="AX443" s="15" t="s">
        <v>79</v>
      </c>
      <c r="AY443" s="266" t="s">
        <v>209</v>
      </c>
    </row>
    <row r="444" s="2" customFormat="1" ht="16.5" customHeight="1">
      <c r="A444" s="41"/>
      <c r="B444" s="42"/>
      <c r="C444" s="216" t="s">
        <v>765</v>
      </c>
      <c r="D444" s="216" t="s">
        <v>211</v>
      </c>
      <c r="E444" s="217" t="s">
        <v>1081</v>
      </c>
      <c r="F444" s="218" t="s">
        <v>1082</v>
      </c>
      <c r="G444" s="219" t="s">
        <v>659</v>
      </c>
      <c r="H444" s="220">
        <v>43.799999999999997</v>
      </c>
      <c r="I444" s="221"/>
      <c r="J444" s="222">
        <f>ROUND(I444*H444,2)</f>
        <v>0</v>
      </c>
      <c r="K444" s="218" t="s">
        <v>215</v>
      </c>
      <c r="L444" s="47"/>
      <c r="M444" s="223" t="s">
        <v>19</v>
      </c>
      <c r="N444" s="224" t="s">
        <v>42</v>
      </c>
      <c r="O444" s="87"/>
      <c r="P444" s="225">
        <f>O444*H444</f>
        <v>0</v>
      </c>
      <c r="Q444" s="225">
        <v>0</v>
      </c>
      <c r="R444" s="225">
        <f>Q444*H444</f>
        <v>0</v>
      </c>
      <c r="S444" s="225">
        <v>0</v>
      </c>
      <c r="T444" s="226">
        <f>S444*H444</f>
        <v>0</v>
      </c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R444" s="227" t="s">
        <v>216</v>
      </c>
      <c r="AT444" s="227" t="s">
        <v>211</v>
      </c>
      <c r="AU444" s="227" t="s">
        <v>81</v>
      </c>
      <c r="AY444" s="20" t="s">
        <v>209</v>
      </c>
      <c r="BE444" s="228">
        <f>IF(N444="základní",J444,0)</f>
        <v>0</v>
      </c>
      <c r="BF444" s="228">
        <f>IF(N444="snížená",J444,0)</f>
        <v>0</v>
      </c>
      <c r="BG444" s="228">
        <f>IF(N444="zákl. přenesená",J444,0)</f>
        <v>0</v>
      </c>
      <c r="BH444" s="228">
        <f>IF(N444="sníž. přenesená",J444,0)</f>
        <v>0</v>
      </c>
      <c r="BI444" s="228">
        <f>IF(N444="nulová",J444,0)</f>
        <v>0</v>
      </c>
      <c r="BJ444" s="20" t="s">
        <v>79</v>
      </c>
      <c r="BK444" s="228">
        <f>ROUND(I444*H444,2)</f>
        <v>0</v>
      </c>
      <c r="BL444" s="20" t="s">
        <v>216</v>
      </c>
      <c r="BM444" s="227" t="s">
        <v>1417</v>
      </c>
    </row>
    <row r="445" s="2" customFormat="1">
      <c r="A445" s="41"/>
      <c r="B445" s="42"/>
      <c r="C445" s="43"/>
      <c r="D445" s="229" t="s">
        <v>218</v>
      </c>
      <c r="E445" s="43"/>
      <c r="F445" s="230" t="s">
        <v>1084</v>
      </c>
      <c r="G445" s="43"/>
      <c r="H445" s="43"/>
      <c r="I445" s="231"/>
      <c r="J445" s="43"/>
      <c r="K445" s="43"/>
      <c r="L445" s="47"/>
      <c r="M445" s="232"/>
      <c r="N445" s="233"/>
      <c r="O445" s="87"/>
      <c r="P445" s="87"/>
      <c r="Q445" s="87"/>
      <c r="R445" s="87"/>
      <c r="S445" s="87"/>
      <c r="T445" s="88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T445" s="20" t="s">
        <v>218</v>
      </c>
      <c r="AU445" s="20" t="s">
        <v>81</v>
      </c>
    </row>
    <row r="446" s="2" customFormat="1" ht="24.15" customHeight="1">
      <c r="A446" s="41"/>
      <c r="B446" s="42"/>
      <c r="C446" s="216" t="s">
        <v>770</v>
      </c>
      <c r="D446" s="216" t="s">
        <v>211</v>
      </c>
      <c r="E446" s="217" t="s">
        <v>1086</v>
      </c>
      <c r="F446" s="218" t="s">
        <v>658</v>
      </c>
      <c r="G446" s="219" t="s">
        <v>659</v>
      </c>
      <c r="H446" s="220">
        <v>217.72</v>
      </c>
      <c r="I446" s="221"/>
      <c r="J446" s="222">
        <f>ROUND(I446*H446,2)</f>
        <v>0</v>
      </c>
      <c r="K446" s="218" t="s">
        <v>215</v>
      </c>
      <c r="L446" s="47"/>
      <c r="M446" s="223" t="s">
        <v>19</v>
      </c>
      <c r="N446" s="224" t="s">
        <v>42</v>
      </c>
      <c r="O446" s="87"/>
      <c r="P446" s="225">
        <f>O446*H446</f>
        <v>0</v>
      </c>
      <c r="Q446" s="225">
        <v>0</v>
      </c>
      <c r="R446" s="225">
        <f>Q446*H446</f>
        <v>0</v>
      </c>
      <c r="S446" s="225">
        <v>0</v>
      </c>
      <c r="T446" s="226">
        <f>S446*H446</f>
        <v>0</v>
      </c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R446" s="227" t="s">
        <v>216</v>
      </c>
      <c r="AT446" s="227" t="s">
        <v>211</v>
      </c>
      <c r="AU446" s="227" t="s">
        <v>81</v>
      </c>
      <c r="AY446" s="20" t="s">
        <v>209</v>
      </c>
      <c r="BE446" s="228">
        <f>IF(N446="základní",J446,0)</f>
        <v>0</v>
      </c>
      <c r="BF446" s="228">
        <f>IF(N446="snížená",J446,0)</f>
        <v>0</v>
      </c>
      <c r="BG446" s="228">
        <f>IF(N446="zákl. přenesená",J446,0)</f>
        <v>0</v>
      </c>
      <c r="BH446" s="228">
        <f>IF(N446="sníž. přenesená",J446,0)</f>
        <v>0</v>
      </c>
      <c r="BI446" s="228">
        <f>IF(N446="nulová",J446,0)</f>
        <v>0</v>
      </c>
      <c r="BJ446" s="20" t="s">
        <v>79</v>
      </c>
      <c r="BK446" s="228">
        <f>ROUND(I446*H446,2)</f>
        <v>0</v>
      </c>
      <c r="BL446" s="20" t="s">
        <v>216</v>
      </c>
      <c r="BM446" s="227" t="s">
        <v>1418</v>
      </c>
    </row>
    <row r="447" s="2" customFormat="1">
      <c r="A447" s="41"/>
      <c r="B447" s="42"/>
      <c r="C447" s="43"/>
      <c r="D447" s="229" t="s">
        <v>218</v>
      </c>
      <c r="E447" s="43"/>
      <c r="F447" s="230" t="s">
        <v>1088</v>
      </c>
      <c r="G447" s="43"/>
      <c r="H447" s="43"/>
      <c r="I447" s="231"/>
      <c r="J447" s="43"/>
      <c r="K447" s="43"/>
      <c r="L447" s="47"/>
      <c r="M447" s="232"/>
      <c r="N447" s="233"/>
      <c r="O447" s="87"/>
      <c r="P447" s="87"/>
      <c r="Q447" s="87"/>
      <c r="R447" s="87"/>
      <c r="S447" s="87"/>
      <c r="T447" s="88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T447" s="20" t="s">
        <v>218</v>
      </c>
      <c r="AU447" s="20" t="s">
        <v>81</v>
      </c>
    </row>
    <row r="448" s="2" customFormat="1" ht="24.15" customHeight="1">
      <c r="A448" s="41"/>
      <c r="B448" s="42"/>
      <c r="C448" s="216" t="s">
        <v>775</v>
      </c>
      <c r="D448" s="216" t="s">
        <v>211</v>
      </c>
      <c r="E448" s="217" t="s">
        <v>1090</v>
      </c>
      <c r="F448" s="218" t="s">
        <v>1091</v>
      </c>
      <c r="G448" s="219" t="s">
        <v>659</v>
      </c>
      <c r="H448" s="220">
        <v>81.920000000000002</v>
      </c>
      <c r="I448" s="221"/>
      <c r="J448" s="222">
        <f>ROUND(I448*H448,2)</f>
        <v>0</v>
      </c>
      <c r="K448" s="218" t="s">
        <v>215</v>
      </c>
      <c r="L448" s="47"/>
      <c r="M448" s="223" t="s">
        <v>19</v>
      </c>
      <c r="N448" s="224" t="s">
        <v>42</v>
      </c>
      <c r="O448" s="87"/>
      <c r="P448" s="225">
        <f>O448*H448</f>
        <v>0</v>
      </c>
      <c r="Q448" s="225">
        <v>0</v>
      </c>
      <c r="R448" s="225">
        <f>Q448*H448</f>
        <v>0</v>
      </c>
      <c r="S448" s="225">
        <v>0</v>
      </c>
      <c r="T448" s="226">
        <f>S448*H448</f>
        <v>0</v>
      </c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R448" s="227" t="s">
        <v>216</v>
      </c>
      <c r="AT448" s="227" t="s">
        <v>211</v>
      </c>
      <c r="AU448" s="227" t="s">
        <v>81</v>
      </c>
      <c r="AY448" s="20" t="s">
        <v>209</v>
      </c>
      <c r="BE448" s="228">
        <f>IF(N448="základní",J448,0)</f>
        <v>0</v>
      </c>
      <c r="BF448" s="228">
        <f>IF(N448="snížená",J448,0)</f>
        <v>0</v>
      </c>
      <c r="BG448" s="228">
        <f>IF(N448="zákl. přenesená",J448,0)</f>
        <v>0</v>
      </c>
      <c r="BH448" s="228">
        <f>IF(N448="sníž. přenesená",J448,0)</f>
        <v>0</v>
      </c>
      <c r="BI448" s="228">
        <f>IF(N448="nulová",J448,0)</f>
        <v>0</v>
      </c>
      <c r="BJ448" s="20" t="s">
        <v>79</v>
      </c>
      <c r="BK448" s="228">
        <f>ROUND(I448*H448,2)</f>
        <v>0</v>
      </c>
      <c r="BL448" s="20" t="s">
        <v>216</v>
      </c>
      <c r="BM448" s="227" t="s">
        <v>1419</v>
      </c>
    </row>
    <row r="449" s="2" customFormat="1">
      <c r="A449" s="41"/>
      <c r="B449" s="42"/>
      <c r="C449" s="43"/>
      <c r="D449" s="229" t="s">
        <v>218</v>
      </c>
      <c r="E449" s="43"/>
      <c r="F449" s="230" t="s">
        <v>1093</v>
      </c>
      <c r="G449" s="43"/>
      <c r="H449" s="43"/>
      <c r="I449" s="231"/>
      <c r="J449" s="43"/>
      <c r="K449" s="43"/>
      <c r="L449" s="47"/>
      <c r="M449" s="232"/>
      <c r="N449" s="233"/>
      <c r="O449" s="87"/>
      <c r="P449" s="87"/>
      <c r="Q449" s="87"/>
      <c r="R449" s="87"/>
      <c r="S449" s="87"/>
      <c r="T449" s="88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T449" s="20" t="s">
        <v>218</v>
      </c>
      <c r="AU449" s="20" t="s">
        <v>81</v>
      </c>
    </row>
    <row r="450" s="12" customFormat="1" ht="22.8" customHeight="1">
      <c r="A450" s="12"/>
      <c r="B450" s="200"/>
      <c r="C450" s="201"/>
      <c r="D450" s="202" t="s">
        <v>70</v>
      </c>
      <c r="E450" s="214" t="s">
        <v>1094</v>
      </c>
      <c r="F450" s="214" t="s">
        <v>1095</v>
      </c>
      <c r="G450" s="201"/>
      <c r="H450" s="201"/>
      <c r="I450" s="204"/>
      <c r="J450" s="215">
        <f>BK450</f>
        <v>0</v>
      </c>
      <c r="K450" s="201"/>
      <c r="L450" s="206"/>
      <c r="M450" s="207"/>
      <c r="N450" s="208"/>
      <c r="O450" s="208"/>
      <c r="P450" s="209">
        <f>SUM(P451:P454)</f>
        <v>0</v>
      </c>
      <c r="Q450" s="208"/>
      <c r="R450" s="209">
        <f>SUM(R451:R454)</f>
        <v>0</v>
      </c>
      <c r="S450" s="208"/>
      <c r="T450" s="210">
        <f>SUM(T451:T454)</f>
        <v>0</v>
      </c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R450" s="211" t="s">
        <v>79</v>
      </c>
      <c r="AT450" s="212" t="s">
        <v>70</v>
      </c>
      <c r="AU450" s="212" t="s">
        <v>79</v>
      </c>
      <c r="AY450" s="211" t="s">
        <v>209</v>
      </c>
      <c r="BK450" s="213">
        <f>SUM(BK451:BK454)</f>
        <v>0</v>
      </c>
    </row>
    <row r="451" s="2" customFormat="1" ht="24.15" customHeight="1">
      <c r="A451" s="41"/>
      <c r="B451" s="42"/>
      <c r="C451" s="216" t="s">
        <v>780</v>
      </c>
      <c r="D451" s="216" t="s">
        <v>211</v>
      </c>
      <c r="E451" s="217" t="s">
        <v>1097</v>
      </c>
      <c r="F451" s="218" t="s">
        <v>1098</v>
      </c>
      <c r="G451" s="219" t="s">
        <v>659</v>
      </c>
      <c r="H451" s="220">
        <v>17.776</v>
      </c>
      <c r="I451" s="221"/>
      <c r="J451" s="222">
        <f>ROUND(I451*H451,2)</f>
        <v>0</v>
      </c>
      <c r="K451" s="218" t="s">
        <v>215</v>
      </c>
      <c r="L451" s="47"/>
      <c r="M451" s="223" t="s">
        <v>19</v>
      </c>
      <c r="N451" s="224" t="s">
        <v>42</v>
      </c>
      <c r="O451" s="87"/>
      <c r="P451" s="225">
        <f>O451*H451</f>
        <v>0</v>
      </c>
      <c r="Q451" s="225">
        <v>0</v>
      </c>
      <c r="R451" s="225">
        <f>Q451*H451</f>
        <v>0</v>
      </c>
      <c r="S451" s="225">
        <v>0</v>
      </c>
      <c r="T451" s="226">
        <f>S451*H451</f>
        <v>0</v>
      </c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R451" s="227" t="s">
        <v>216</v>
      </c>
      <c r="AT451" s="227" t="s">
        <v>211</v>
      </c>
      <c r="AU451" s="227" t="s">
        <v>81</v>
      </c>
      <c r="AY451" s="20" t="s">
        <v>209</v>
      </c>
      <c r="BE451" s="228">
        <f>IF(N451="základní",J451,0)</f>
        <v>0</v>
      </c>
      <c r="BF451" s="228">
        <f>IF(N451="snížená",J451,0)</f>
        <v>0</v>
      </c>
      <c r="BG451" s="228">
        <f>IF(N451="zákl. přenesená",J451,0)</f>
        <v>0</v>
      </c>
      <c r="BH451" s="228">
        <f>IF(N451="sníž. přenesená",J451,0)</f>
        <v>0</v>
      </c>
      <c r="BI451" s="228">
        <f>IF(N451="nulová",J451,0)</f>
        <v>0</v>
      </c>
      <c r="BJ451" s="20" t="s">
        <v>79</v>
      </c>
      <c r="BK451" s="228">
        <f>ROUND(I451*H451,2)</f>
        <v>0</v>
      </c>
      <c r="BL451" s="20" t="s">
        <v>216</v>
      </c>
      <c r="BM451" s="227" t="s">
        <v>1420</v>
      </c>
    </row>
    <row r="452" s="2" customFormat="1">
      <c r="A452" s="41"/>
      <c r="B452" s="42"/>
      <c r="C452" s="43"/>
      <c r="D452" s="229" t="s">
        <v>218</v>
      </c>
      <c r="E452" s="43"/>
      <c r="F452" s="230" t="s">
        <v>1100</v>
      </c>
      <c r="G452" s="43"/>
      <c r="H452" s="43"/>
      <c r="I452" s="231"/>
      <c r="J452" s="43"/>
      <c r="K452" s="43"/>
      <c r="L452" s="47"/>
      <c r="M452" s="232"/>
      <c r="N452" s="233"/>
      <c r="O452" s="87"/>
      <c r="P452" s="87"/>
      <c r="Q452" s="87"/>
      <c r="R452" s="87"/>
      <c r="S452" s="87"/>
      <c r="T452" s="88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T452" s="20" t="s">
        <v>218</v>
      </c>
      <c r="AU452" s="20" t="s">
        <v>81</v>
      </c>
    </row>
    <row r="453" s="2" customFormat="1" ht="33" customHeight="1">
      <c r="A453" s="41"/>
      <c r="B453" s="42"/>
      <c r="C453" s="216" t="s">
        <v>785</v>
      </c>
      <c r="D453" s="216" t="s">
        <v>211</v>
      </c>
      <c r="E453" s="217" t="s">
        <v>1102</v>
      </c>
      <c r="F453" s="218" t="s">
        <v>1103</v>
      </c>
      <c r="G453" s="219" t="s">
        <v>659</v>
      </c>
      <c r="H453" s="220">
        <v>17.776</v>
      </c>
      <c r="I453" s="221"/>
      <c r="J453" s="222">
        <f>ROUND(I453*H453,2)</f>
        <v>0</v>
      </c>
      <c r="K453" s="218" t="s">
        <v>215</v>
      </c>
      <c r="L453" s="47"/>
      <c r="M453" s="223" t="s">
        <v>19</v>
      </c>
      <c r="N453" s="224" t="s">
        <v>42</v>
      </c>
      <c r="O453" s="87"/>
      <c r="P453" s="225">
        <f>O453*H453</f>
        <v>0</v>
      </c>
      <c r="Q453" s="225">
        <v>0</v>
      </c>
      <c r="R453" s="225">
        <f>Q453*H453</f>
        <v>0</v>
      </c>
      <c r="S453" s="225">
        <v>0</v>
      </c>
      <c r="T453" s="226">
        <f>S453*H453</f>
        <v>0</v>
      </c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R453" s="227" t="s">
        <v>216</v>
      </c>
      <c r="AT453" s="227" t="s">
        <v>211</v>
      </c>
      <c r="AU453" s="227" t="s">
        <v>81</v>
      </c>
      <c r="AY453" s="20" t="s">
        <v>209</v>
      </c>
      <c r="BE453" s="228">
        <f>IF(N453="základní",J453,0)</f>
        <v>0</v>
      </c>
      <c r="BF453" s="228">
        <f>IF(N453="snížená",J453,0)</f>
        <v>0</v>
      </c>
      <c r="BG453" s="228">
        <f>IF(N453="zákl. přenesená",J453,0)</f>
        <v>0</v>
      </c>
      <c r="BH453" s="228">
        <f>IF(N453="sníž. přenesená",J453,0)</f>
        <v>0</v>
      </c>
      <c r="BI453" s="228">
        <f>IF(N453="nulová",J453,0)</f>
        <v>0</v>
      </c>
      <c r="BJ453" s="20" t="s">
        <v>79</v>
      </c>
      <c r="BK453" s="228">
        <f>ROUND(I453*H453,2)</f>
        <v>0</v>
      </c>
      <c r="BL453" s="20" t="s">
        <v>216</v>
      </c>
      <c r="BM453" s="227" t="s">
        <v>1421</v>
      </c>
    </row>
    <row r="454" s="2" customFormat="1">
      <c r="A454" s="41"/>
      <c r="B454" s="42"/>
      <c r="C454" s="43"/>
      <c r="D454" s="229" t="s">
        <v>218</v>
      </c>
      <c r="E454" s="43"/>
      <c r="F454" s="230" t="s">
        <v>1105</v>
      </c>
      <c r="G454" s="43"/>
      <c r="H454" s="43"/>
      <c r="I454" s="231"/>
      <c r="J454" s="43"/>
      <c r="K454" s="43"/>
      <c r="L454" s="47"/>
      <c r="M454" s="232"/>
      <c r="N454" s="233"/>
      <c r="O454" s="87"/>
      <c r="P454" s="87"/>
      <c r="Q454" s="87"/>
      <c r="R454" s="87"/>
      <c r="S454" s="87"/>
      <c r="T454" s="88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T454" s="20" t="s">
        <v>218</v>
      </c>
      <c r="AU454" s="20" t="s">
        <v>81</v>
      </c>
    </row>
    <row r="455" s="12" customFormat="1" ht="25.92" customHeight="1">
      <c r="A455" s="12"/>
      <c r="B455" s="200"/>
      <c r="C455" s="201"/>
      <c r="D455" s="202" t="s">
        <v>70</v>
      </c>
      <c r="E455" s="203" t="s">
        <v>681</v>
      </c>
      <c r="F455" s="203" t="s">
        <v>1106</v>
      </c>
      <c r="G455" s="201"/>
      <c r="H455" s="201"/>
      <c r="I455" s="204"/>
      <c r="J455" s="205">
        <f>BK455</f>
        <v>0</v>
      </c>
      <c r="K455" s="201"/>
      <c r="L455" s="206"/>
      <c r="M455" s="207"/>
      <c r="N455" s="208"/>
      <c r="O455" s="208"/>
      <c r="P455" s="209">
        <f>P456+P465</f>
        <v>0</v>
      </c>
      <c r="Q455" s="208"/>
      <c r="R455" s="209">
        <f>R456+R465</f>
        <v>0</v>
      </c>
      <c r="S455" s="208"/>
      <c r="T455" s="210">
        <f>T456+T465</f>
        <v>0</v>
      </c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R455" s="211" t="s">
        <v>146</v>
      </c>
      <c r="AT455" s="212" t="s">
        <v>70</v>
      </c>
      <c r="AU455" s="212" t="s">
        <v>71</v>
      </c>
      <c r="AY455" s="211" t="s">
        <v>209</v>
      </c>
      <c r="BK455" s="213">
        <f>BK456+BK465</f>
        <v>0</v>
      </c>
    </row>
    <row r="456" s="12" customFormat="1" ht="22.8" customHeight="1">
      <c r="A456" s="12"/>
      <c r="B456" s="200"/>
      <c r="C456" s="201"/>
      <c r="D456" s="202" t="s">
        <v>70</v>
      </c>
      <c r="E456" s="214" t="s">
        <v>1123</v>
      </c>
      <c r="F456" s="214" t="s">
        <v>1124</v>
      </c>
      <c r="G456" s="201"/>
      <c r="H456" s="201"/>
      <c r="I456" s="204"/>
      <c r="J456" s="215">
        <f>BK456</f>
        <v>0</v>
      </c>
      <c r="K456" s="201"/>
      <c r="L456" s="206"/>
      <c r="M456" s="207"/>
      <c r="N456" s="208"/>
      <c r="O456" s="208"/>
      <c r="P456" s="209">
        <f>SUM(P457:P464)</f>
        <v>0</v>
      </c>
      <c r="Q456" s="208"/>
      <c r="R456" s="209">
        <f>SUM(R457:R464)</f>
        <v>0</v>
      </c>
      <c r="S456" s="208"/>
      <c r="T456" s="210">
        <f>SUM(T457:T464)</f>
        <v>0</v>
      </c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R456" s="211" t="s">
        <v>146</v>
      </c>
      <c r="AT456" s="212" t="s">
        <v>70</v>
      </c>
      <c r="AU456" s="212" t="s">
        <v>79</v>
      </c>
      <c r="AY456" s="211" t="s">
        <v>209</v>
      </c>
      <c r="BK456" s="213">
        <f>SUM(BK457:BK464)</f>
        <v>0</v>
      </c>
    </row>
    <row r="457" s="2" customFormat="1" ht="16.5" customHeight="1">
      <c r="A457" s="41"/>
      <c r="B457" s="42"/>
      <c r="C457" s="216" t="s">
        <v>790</v>
      </c>
      <c r="D457" s="216" t="s">
        <v>211</v>
      </c>
      <c r="E457" s="217" t="s">
        <v>1126</v>
      </c>
      <c r="F457" s="218" t="s">
        <v>1127</v>
      </c>
      <c r="G457" s="219" t="s">
        <v>214</v>
      </c>
      <c r="H457" s="220">
        <v>38</v>
      </c>
      <c r="I457" s="221"/>
      <c r="J457" s="222">
        <f>ROUND(I457*H457,2)</f>
        <v>0</v>
      </c>
      <c r="K457" s="218" t="s">
        <v>215</v>
      </c>
      <c r="L457" s="47"/>
      <c r="M457" s="223" t="s">
        <v>19</v>
      </c>
      <c r="N457" s="224" t="s">
        <v>42</v>
      </c>
      <c r="O457" s="87"/>
      <c r="P457" s="225">
        <f>O457*H457</f>
        <v>0</v>
      </c>
      <c r="Q457" s="225">
        <v>0</v>
      </c>
      <c r="R457" s="225">
        <f>Q457*H457</f>
        <v>0</v>
      </c>
      <c r="S457" s="225">
        <v>0</v>
      </c>
      <c r="T457" s="226">
        <f>S457*H457</f>
        <v>0</v>
      </c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R457" s="227" t="s">
        <v>592</v>
      </c>
      <c r="AT457" s="227" t="s">
        <v>211</v>
      </c>
      <c r="AU457" s="227" t="s">
        <v>81</v>
      </c>
      <c r="AY457" s="20" t="s">
        <v>209</v>
      </c>
      <c r="BE457" s="228">
        <f>IF(N457="základní",J457,0)</f>
        <v>0</v>
      </c>
      <c r="BF457" s="228">
        <f>IF(N457="snížená",J457,0)</f>
        <v>0</v>
      </c>
      <c r="BG457" s="228">
        <f>IF(N457="zákl. přenesená",J457,0)</f>
        <v>0</v>
      </c>
      <c r="BH457" s="228">
        <f>IF(N457="sníž. přenesená",J457,0)</f>
        <v>0</v>
      </c>
      <c r="BI457" s="228">
        <f>IF(N457="nulová",J457,0)</f>
        <v>0</v>
      </c>
      <c r="BJ457" s="20" t="s">
        <v>79</v>
      </c>
      <c r="BK457" s="228">
        <f>ROUND(I457*H457,2)</f>
        <v>0</v>
      </c>
      <c r="BL457" s="20" t="s">
        <v>592</v>
      </c>
      <c r="BM457" s="227" t="s">
        <v>1422</v>
      </c>
    </row>
    <row r="458" s="2" customFormat="1">
      <c r="A458" s="41"/>
      <c r="B458" s="42"/>
      <c r="C458" s="43"/>
      <c r="D458" s="229" t="s">
        <v>218</v>
      </c>
      <c r="E458" s="43"/>
      <c r="F458" s="230" t="s">
        <v>1129</v>
      </c>
      <c r="G458" s="43"/>
      <c r="H458" s="43"/>
      <c r="I458" s="231"/>
      <c r="J458" s="43"/>
      <c r="K458" s="43"/>
      <c r="L458" s="47"/>
      <c r="M458" s="232"/>
      <c r="N458" s="233"/>
      <c r="O458" s="87"/>
      <c r="P458" s="87"/>
      <c r="Q458" s="87"/>
      <c r="R458" s="87"/>
      <c r="S458" s="87"/>
      <c r="T458" s="88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T458" s="20" t="s">
        <v>218</v>
      </c>
      <c r="AU458" s="20" t="s">
        <v>81</v>
      </c>
    </row>
    <row r="459" s="14" customFormat="1">
      <c r="A459" s="14"/>
      <c r="B459" s="245"/>
      <c r="C459" s="246"/>
      <c r="D459" s="236" t="s">
        <v>220</v>
      </c>
      <c r="E459" s="247" t="s">
        <v>19</v>
      </c>
      <c r="F459" s="248" t="s">
        <v>458</v>
      </c>
      <c r="G459" s="246"/>
      <c r="H459" s="249">
        <v>38</v>
      </c>
      <c r="I459" s="250"/>
      <c r="J459" s="246"/>
      <c r="K459" s="246"/>
      <c r="L459" s="251"/>
      <c r="M459" s="252"/>
      <c r="N459" s="253"/>
      <c r="O459" s="253"/>
      <c r="P459" s="253"/>
      <c r="Q459" s="253"/>
      <c r="R459" s="253"/>
      <c r="S459" s="253"/>
      <c r="T459" s="25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255" t="s">
        <v>220</v>
      </c>
      <c r="AU459" s="255" t="s">
        <v>81</v>
      </c>
      <c r="AV459" s="14" t="s">
        <v>81</v>
      </c>
      <c r="AW459" s="14" t="s">
        <v>32</v>
      </c>
      <c r="AX459" s="14" t="s">
        <v>79</v>
      </c>
      <c r="AY459" s="255" t="s">
        <v>209</v>
      </c>
    </row>
    <row r="460" s="2" customFormat="1" ht="16.5" customHeight="1">
      <c r="A460" s="41"/>
      <c r="B460" s="42"/>
      <c r="C460" s="216" t="s">
        <v>795</v>
      </c>
      <c r="D460" s="216" t="s">
        <v>211</v>
      </c>
      <c r="E460" s="217" t="s">
        <v>1131</v>
      </c>
      <c r="F460" s="218" t="s">
        <v>1132</v>
      </c>
      <c r="G460" s="219" t="s">
        <v>214</v>
      </c>
      <c r="H460" s="220">
        <v>38</v>
      </c>
      <c r="I460" s="221"/>
      <c r="J460" s="222">
        <f>ROUND(I460*H460,2)</f>
        <v>0</v>
      </c>
      <c r="K460" s="218" t="s">
        <v>19</v>
      </c>
      <c r="L460" s="47"/>
      <c r="M460" s="223" t="s">
        <v>19</v>
      </c>
      <c r="N460" s="224" t="s">
        <v>42</v>
      </c>
      <c r="O460" s="87"/>
      <c r="P460" s="225">
        <f>O460*H460</f>
        <v>0</v>
      </c>
      <c r="Q460" s="225">
        <v>0</v>
      </c>
      <c r="R460" s="225">
        <f>Q460*H460</f>
        <v>0</v>
      </c>
      <c r="S460" s="225">
        <v>0</v>
      </c>
      <c r="T460" s="226">
        <f>S460*H460</f>
        <v>0</v>
      </c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R460" s="227" t="s">
        <v>216</v>
      </c>
      <c r="AT460" s="227" t="s">
        <v>211</v>
      </c>
      <c r="AU460" s="227" t="s">
        <v>81</v>
      </c>
      <c r="AY460" s="20" t="s">
        <v>209</v>
      </c>
      <c r="BE460" s="228">
        <f>IF(N460="základní",J460,0)</f>
        <v>0</v>
      </c>
      <c r="BF460" s="228">
        <f>IF(N460="snížená",J460,0)</f>
        <v>0</v>
      </c>
      <c r="BG460" s="228">
        <f>IF(N460="zákl. přenesená",J460,0)</f>
        <v>0</v>
      </c>
      <c r="BH460" s="228">
        <f>IF(N460="sníž. přenesená",J460,0)</f>
        <v>0</v>
      </c>
      <c r="BI460" s="228">
        <f>IF(N460="nulová",J460,0)</f>
        <v>0</v>
      </c>
      <c r="BJ460" s="20" t="s">
        <v>79</v>
      </c>
      <c r="BK460" s="228">
        <f>ROUND(I460*H460,2)</f>
        <v>0</v>
      </c>
      <c r="BL460" s="20" t="s">
        <v>216</v>
      </c>
      <c r="BM460" s="227" t="s">
        <v>1423</v>
      </c>
    </row>
    <row r="461" s="14" customFormat="1">
      <c r="A461" s="14"/>
      <c r="B461" s="245"/>
      <c r="C461" s="246"/>
      <c r="D461" s="236" t="s">
        <v>220</v>
      </c>
      <c r="E461" s="247" t="s">
        <v>19</v>
      </c>
      <c r="F461" s="248" t="s">
        <v>458</v>
      </c>
      <c r="G461" s="246"/>
      <c r="H461" s="249">
        <v>38</v>
      </c>
      <c r="I461" s="250"/>
      <c r="J461" s="246"/>
      <c r="K461" s="246"/>
      <c r="L461" s="251"/>
      <c r="M461" s="252"/>
      <c r="N461" s="253"/>
      <c r="O461" s="253"/>
      <c r="P461" s="253"/>
      <c r="Q461" s="253"/>
      <c r="R461" s="253"/>
      <c r="S461" s="253"/>
      <c r="T461" s="25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255" t="s">
        <v>220</v>
      </c>
      <c r="AU461" s="255" t="s">
        <v>81</v>
      </c>
      <c r="AV461" s="14" t="s">
        <v>81</v>
      </c>
      <c r="AW461" s="14" t="s">
        <v>32</v>
      </c>
      <c r="AX461" s="14" t="s">
        <v>79</v>
      </c>
      <c r="AY461" s="255" t="s">
        <v>209</v>
      </c>
    </row>
    <row r="462" s="2" customFormat="1" ht="16.5" customHeight="1">
      <c r="A462" s="41"/>
      <c r="B462" s="42"/>
      <c r="C462" s="216" t="s">
        <v>803</v>
      </c>
      <c r="D462" s="216" t="s">
        <v>211</v>
      </c>
      <c r="E462" s="217" t="s">
        <v>1135</v>
      </c>
      <c r="F462" s="218" t="s">
        <v>1136</v>
      </c>
      <c r="G462" s="219" t="s">
        <v>214</v>
      </c>
      <c r="H462" s="220">
        <v>1</v>
      </c>
      <c r="I462" s="221"/>
      <c r="J462" s="222">
        <f>ROUND(I462*H462,2)</f>
        <v>0</v>
      </c>
      <c r="K462" s="218" t="s">
        <v>215</v>
      </c>
      <c r="L462" s="47"/>
      <c r="M462" s="223" t="s">
        <v>19</v>
      </c>
      <c r="N462" s="224" t="s">
        <v>42</v>
      </c>
      <c r="O462" s="87"/>
      <c r="P462" s="225">
        <f>O462*H462</f>
        <v>0</v>
      </c>
      <c r="Q462" s="225">
        <v>0</v>
      </c>
      <c r="R462" s="225">
        <f>Q462*H462</f>
        <v>0</v>
      </c>
      <c r="S462" s="225">
        <v>0</v>
      </c>
      <c r="T462" s="226">
        <f>S462*H462</f>
        <v>0</v>
      </c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R462" s="227" t="s">
        <v>592</v>
      </c>
      <c r="AT462" s="227" t="s">
        <v>211</v>
      </c>
      <c r="AU462" s="227" t="s">
        <v>81</v>
      </c>
      <c r="AY462" s="20" t="s">
        <v>209</v>
      </c>
      <c r="BE462" s="228">
        <f>IF(N462="základní",J462,0)</f>
        <v>0</v>
      </c>
      <c r="BF462" s="228">
        <f>IF(N462="snížená",J462,0)</f>
        <v>0</v>
      </c>
      <c r="BG462" s="228">
        <f>IF(N462="zákl. přenesená",J462,0)</f>
        <v>0</v>
      </c>
      <c r="BH462" s="228">
        <f>IF(N462="sníž. přenesená",J462,0)</f>
        <v>0</v>
      </c>
      <c r="BI462" s="228">
        <f>IF(N462="nulová",J462,0)</f>
        <v>0</v>
      </c>
      <c r="BJ462" s="20" t="s">
        <v>79</v>
      </c>
      <c r="BK462" s="228">
        <f>ROUND(I462*H462,2)</f>
        <v>0</v>
      </c>
      <c r="BL462" s="20" t="s">
        <v>592</v>
      </c>
      <c r="BM462" s="227" t="s">
        <v>1424</v>
      </c>
    </row>
    <row r="463" s="2" customFormat="1">
      <c r="A463" s="41"/>
      <c r="B463" s="42"/>
      <c r="C463" s="43"/>
      <c r="D463" s="229" t="s">
        <v>218</v>
      </c>
      <c r="E463" s="43"/>
      <c r="F463" s="230" t="s">
        <v>1138</v>
      </c>
      <c r="G463" s="43"/>
      <c r="H463" s="43"/>
      <c r="I463" s="231"/>
      <c r="J463" s="43"/>
      <c r="K463" s="43"/>
      <c r="L463" s="47"/>
      <c r="M463" s="232"/>
      <c r="N463" s="233"/>
      <c r="O463" s="87"/>
      <c r="P463" s="87"/>
      <c r="Q463" s="87"/>
      <c r="R463" s="87"/>
      <c r="S463" s="87"/>
      <c r="T463" s="88"/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T463" s="20" t="s">
        <v>218</v>
      </c>
      <c r="AU463" s="20" t="s">
        <v>81</v>
      </c>
    </row>
    <row r="464" s="2" customFormat="1" ht="16.5" customHeight="1">
      <c r="A464" s="41"/>
      <c r="B464" s="42"/>
      <c r="C464" s="216" t="s">
        <v>808</v>
      </c>
      <c r="D464" s="216" t="s">
        <v>211</v>
      </c>
      <c r="E464" s="217" t="s">
        <v>1140</v>
      </c>
      <c r="F464" s="218" t="s">
        <v>1141</v>
      </c>
      <c r="G464" s="219" t="s">
        <v>214</v>
      </c>
      <c r="H464" s="220">
        <v>1</v>
      </c>
      <c r="I464" s="221"/>
      <c r="J464" s="222">
        <f>ROUND(I464*H464,2)</f>
        <v>0</v>
      </c>
      <c r="K464" s="218" t="s">
        <v>19</v>
      </c>
      <c r="L464" s="47"/>
      <c r="M464" s="223" t="s">
        <v>19</v>
      </c>
      <c r="N464" s="224" t="s">
        <v>42</v>
      </c>
      <c r="O464" s="87"/>
      <c r="P464" s="225">
        <f>O464*H464</f>
        <v>0</v>
      </c>
      <c r="Q464" s="225">
        <v>0</v>
      </c>
      <c r="R464" s="225">
        <f>Q464*H464</f>
        <v>0</v>
      </c>
      <c r="S464" s="225">
        <v>0</v>
      </c>
      <c r="T464" s="226">
        <f>S464*H464</f>
        <v>0</v>
      </c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R464" s="227" t="s">
        <v>216</v>
      </c>
      <c r="AT464" s="227" t="s">
        <v>211</v>
      </c>
      <c r="AU464" s="227" t="s">
        <v>81</v>
      </c>
      <c r="AY464" s="20" t="s">
        <v>209</v>
      </c>
      <c r="BE464" s="228">
        <f>IF(N464="základní",J464,0)</f>
        <v>0</v>
      </c>
      <c r="BF464" s="228">
        <f>IF(N464="snížená",J464,0)</f>
        <v>0</v>
      </c>
      <c r="BG464" s="228">
        <f>IF(N464="zákl. přenesená",J464,0)</f>
        <v>0</v>
      </c>
      <c r="BH464" s="228">
        <f>IF(N464="sníž. přenesená",J464,0)</f>
        <v>0</v>
      </c>
      <c r="BI464" s="228">
        <f>IF(N464="nulová",J464,0)</f>
        <v>0</v>
      </c>
      <c r="BJ464" s="20" t="s">
        <v>79</v>
      </c>
      <c r="BK464" s="228">
        <f>ROUND(I464*H464,2)</f>
        <v>0</v>
      </c>
      <c r="BL464" s="20" t="s">
        <v>216</v>
      </c>
      <c r="BM464" s="227" t="s">
        <v>1425</v>
      </c>
    </row>
    <row r="465" s="12" customFormat="1" ht="22.8" customHeight="1">
      <c r="A465" s="12"/>
      <c r="B465" s="200"/>
      <c r="C465" s="201"/>
      <c r="D465" s="202" t="s">
        <v>70</v>
      </c>
      <c r="E465" s="214" t="s">
        <v>1171</v>
      </c>
      <c r="F465" s="214" t="s">
        <v>1172</v>
      </c>
      <c r="G465" s="201"/>
      <c r="H465" s="201"/>
      <c r="I465" s="204"/>
      <c r="J465" s="215">
        <f>BK465</f>
        <v>0</v>
      </c>
      <c r="K465" s="201"/>
      <c r="L465" s="206"/>
      <c r="M465" s="207"/>
      <c r="N465" s="208"/>
      <c r="O465" s="208"/>
      <c r="P465" s="209">
        <f>SUM(P466:P467)</f>
        <v>0</v>
      </c>
      <c r="Q465" s="208"/>
      <c r="R465" s="209">
        <f>SUM(R466:R467)</f>
        <v>0</v>
      </c>
      <c r="S465" s="208"/>
      <c r="T465" s="210">
        <f>SUM(T466:T467)</f>
        <v>0</v>
      </c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R465" s="211" t="s">
        <v>146</v>
      </c>
      <c r="AT465" s="212" t="s">
        <v>70</v>
      </c>
      <c r="AU465" s="212" t="s">
        <v>79</v>
      </c>
      <c r="AY465" s="211" t="s">
        <v>209</v>
      </c>
      <c r="BK465" s="213">
        <f>SUM(BK466:BK467)</f>
        <v>0</v>
      </c>
    </row>
    <row r="466" s="2" customFormat="1" ht="24.15" customHeight="1">
      <c r="A466" s="41"/>
      <c r="B466" s="42"/>
      <c r="C466" s="216" t="s">
        <v>813</v>
      </c>
      <c r="D466" s="216" t="s">
        <v>211</v>
      </c>
      <c r="E466" s="217" t="s">
        <v>1174</v>
      </c>
      <c r="F466" s="218" t="s">
        <v>1175</v>
      </c>
      <c r="G466" s="219" t="s">
        <v>299</v>
      </c>
      <c r="H466" s="220">
        <v>16</v>
      </c>
      <c r="I466" s="221"/>
      <c r="J466" s="222">
        <f>ROUND(I466*H466,2)</f>
        <v>0</v>
      </c>
      <c r="K466" s="218" t="s">
        <v>215</v>
      </c>
      <c r="L466" s="47"/>
      <c r="M466" s="223" t="s">
        <v>19</v>
      </c>
      <c r="N466" s="224" t="s">
        <v>42</v>
      </c>
      <c r="O466" s="87"/>
      <c r="P466" s="225">
        <f>O466*H466</f>
        <v>0</v>
      </c>
      <c r="Q466" s="225">
        <v>0</v>
      </c>
      <c r="R466" s="225">
        <f>Q466*H466</f>
        <v>0</v>
      </c>
      <c r="S466" s="225">
        <v>0</v>
      </c>
      <c r="T466" s="226">
        <f>S466*H466</f>
        <v>0</v>
      </c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R466" s="227" t="s">
        <v>592</v>
      </c>
      <c r="AT466" s="227" t="s">
        <v>211</v>
      </c>
      <c r="AU466" s="227" t="s">
        <v>81</v>
      </c>
      <c r="AY466" s="20" t="s">
        <v>209</v>
      </c>
      <c r="BE466" s="228">
        <f>IF(N466="základní",J466,0)</f>
        <v>0</v>
      </c>
      <c r="BF466" s="228">
        <f>IF(N466="snížená",J466,0)</f>
        <v>0</v>
      </c>
      <c r="BG466" s="228">
        <f>IF(N466="zákl. přenesená",J466,0)</f>
        <v>0</v>
      </c>
      <c r="BH466" s="228">
        <f>IF(N466="sníž. přenesená",J466,0)</f>
        <v>0</v>
      </c>
      <c r="BI466" s="228">
        <f>IF(N466="nulová",J466,0)</f>
        <v>0</v>
      </c>
      <c r="BJ466" s="20" t="s">
        <v>79</v>
      </c>
      <c r="BK466" s="228">
        <f>ROUND(I466*H466,2)</f>
        <v>0</v>
      </c>
      <c r="BL466" s="20" t="s">
        <v>592</v>
      </c>
      <c r="BM466" s="227" t="s">
        <v>1426</v>
      </c>
    </row>
    <row r="467" s="2" customFormat="1">
      <c r="A467" s="41"/>
      <c r="B467" s="42"/>
      <c r="C467" s="43"/>
      <c r="D467" s="229" t="s">
        <v>218</v>
      </c>
      <c r="E467" s="43"/>
      <c r="F467" s="230" t="s">
        <v>1177</v>
      </c>
      <c r="G467" s="43"/>
      <c r="H467" s="43"/>
      <c r="I467" s="231"/>
      <c r="J467" s="43"/>
      <c r="K467" s="43"/>
      <c r="L467" s="47"/>
      <c r="M467" s="289"/>
      <c r="N467" s="290"/>
      <c r="O467" s="291"/>
      <c r="P467" s="291"/>
      <c r="Q467" s="291"/>
      <c r="R467" s="291"/>
      <c r="S467" s="291"/>
      <c r="T467" s="292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T467" s="20" t="s">
        <v>218</v>
      </c>
      <c r="AU467" s="20" t="s">
        <v>81</v>
      </c>
    </row>
    <row r="468" s="2" customFormat="1" ht="6.96" customHeight="1">
      <c r="A468" s="41"/>
      <c r="B468" s="62"/>
      <c r="C468" s="63"/>
      <c r="D468" s="63"/>
      <c r="E468" s="63"/>
      <c r="F468" s="63"/>
      <c r="G468" s="63"/>
      <c r="H468" s="63"/>
      <c r="I468" s="63"/>
      <c r="J468" s="63"/>
      <c r="K468" s="63"/>
      <c r="L468" s="47"/>
      <c r="M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</row>
  </sheetData>
  <sheetProtection sheet="1" autoFilter="0" formatColumns="0" formatRows="0" objects="1" scenarios="1" spinCount="100000" saltValue="05A2KxYErLmjJDC9lSAD9hT4nGx+pfqKeibVfn9H3DaWILA2XCaBk5dXi57u5tTzUZ7fQvmTfyezkDgYLwpkfA==" hashValue="Vo08wjaflU25LrT2vgpZsMMcm0XY7IaedtsYjlpIpToV8hwKFK4dJICyF6GtEIrKfG48/zSVKH5bQWrloDBfQw==" algorithmName="SHA-512" password="CC35"/>
  <autoFilter ref="C96:K46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5:H85"/>
    <mergeCell ref="E87:H87"/>
    <mergeCell ref="E89:H89"/>
    <mergeCell ref="L2:V2"/>
  </mergeCells>
  <hyperlinks>
    <hyperlink ref="F101" r:id="rId1" display="https://podminky.urs.cz/item/CS_URS_2023_02/113106290"/>
    <hyperlink ref="F106" r:id="rId2" display="https://podminky.urs.cz/item/CS_URS_2023_02/113107163"/>
    <hyperlink ref="F111" r:id="rId3" display="https://podminky.urs.cz/item/CS_URS_2023_02/113107164"/>
    <hyperlink ref="F116" r:id="rId4" display="https://podminky.urs.cz/item/CS_URS_2023_02/113155124"/>
    <hyperlink ref="F121" r:id="rId5" display="https://podminky.urs.cz/item/CS_URS_2023_02/115101201"/>
    <hyperlink ref="F124" r:id="rId6" display="https://podminky.urs.cz/item/CS_URS_2023_02/115101301"/>
    <hyperlink ref="F127" r:id="rId7" display="https://podminky.urs.cz/item/CS_URS_2023_02/119001422"/>
    <hyperlink ref="F134" r:id="rId8" display="https://podminky.urs.cz/item/CS_URS_2023_02/121151103"/>
    <hyperlink ref="F139" r:id="rId9" display="https://podminky.urs.cz/item/CS_URS_2023_02/132154206"/>
    <hyperlink ref="F144" r:id="rId10" display="https://podminky.urs.cz/item/CS_URS_2023_02/132254206"/>
    <hyperlink ref="F147" r:id="rId11" display="https://podminky.urs.cz/item/CS_URS_2023_02/132354206"/>
    <hyperlink ref="F150" r:id="rId12" display="https://podminky.urs.cz/item/CS_URS_2023_02/132454206"/>
    <hyperlink ref="F153" r:id="rId13" display="https://podminky.urs.cz/item/CS_URS_2023_02/139001101"/>
    <hyperlink ref="F160" r:id="rId14" display="https://podminky.urs.cz/item/CS_URS_2023_02/151811131"/>
    <hyperlink ref="F163" r:id="rId15" display="https://podminky.urs.cz/item/CS_URS_2023_02/151811231"/>
    <hyperlink ref="F165" r:id="rId16" display="https://podminky.urs.cz/item/CS_URS_2023_02/162651112"/>
    <hyperlink ref="F182" r:id="rId17" display="https://podminky.urs.cz/item/CS_URS_2023_02/162651132"/>
    <hyperlink ref="F189" r:id="rId18" display="https://podminky.urs.cz/item/CS_URS_2023_02/162751137"/>
    <hyperlink ref="F196" r:id="rId19" display="https://podminky.urs.cz/item/CS_URS_2023_02/162751139"/>
    <hyperlink ref="F199" r:id="rId20" display="https://podminky.urs.cz/item/CS_URS_2023_02/167151111"/>
    <hyperlink ref="F211" r:id="rId21" display="https://podminky.urs.cz/item/CS_URS_2023_02/167151112"/>
    <hyperlink ref="F218" r:id="rId22" display="https://podminky.urs.cz/item/CS_URS_2023_02/171201231"/>
    <hyperlink ref="F221" r:id="rId23" display="https://podminky.urs.cz/item/CS_URS_2023_02/171251201"/>
    <hyperlink ref="F225" r:id="rId24" display="https://podminky.urs.cz/item/CS_URS_2023_02/174151101"/>
    <hyperlink ref="F232" r:id="rId25" display="https://podminky.urs.cz/item/CS_URS_2023_02/175151101"/>
    <hyperlink ref="F238" r:id="rId26" display="https://podminky.urs.cz/item/CS_URS_2023_02/181351003"/>
    <hyperlink ref="F242" r:id="rId27" display="https://podminky.urs.cz/item/CS_URS_2023_02/181411131"/>
    <hyperlink ref="F247" r:id="rId28" display="https://podminky.urs.cz/item/CS_URS_2023_02/212755214"/>
    <hyperlink ref="F251" r:id="rId29" display="https://podminky.urs.cz/item/CS_URS_2023_02/451572111"/>
    <hyperlink ref="F256" r:id="rId30" display="https://podminky.urs.cz/item/CS_URS_2023_02/452313141"/>
    <hyperlink ref="F267" r:id="rId31" display="https://podminky.urs.cz/item/CS_URS_2023_02/564710003"/>
    <hyperlink ref="F272" r:id="rId32" display="https://podminky.urs.cz/item/CS_URS_2023_02/564750101"/>
    <hyperlink ref="F277" r:id="rId33" display="https://podminky.urs.cz/item/CS_URS_2023_02/564760001"/>
    <hyperlink ref="F282" r:id="rId34" display="https://podminky.urs.cz/item/CS_URS_2023_02/564851111"/>
    <hyperlink ref="F287" r:id="rId35" display="https://podminky.urs.cz/item/CS_URS_2023_02/564861111"/>
    <hyperlink ref="F292" r:id="rId36" display="https://podminky.urs.cz/item/CS_URS_2023_02/564931512"/>
    <hyperlink ref="F297" r:id="rId37" display="https://podminky.urs.cz/item/CS_URS_2023_02/573191111"/>
    <hyperlink ref="F299" r:id="rId38" display="https://podminky.urs.cz/item/CS_URS_2023_02/584921111"/>
    <hyperlink ref="F305" r:id="rId39" display="https://podminky.urs.cz/item/CS_URS_2023_02/852242122"/>
    <hyperlink ref="F310" r:id="rId40" display="https://podminky.urs.cz/item/CS_URS_2023_02/857242122"/>
    <hyperlink ref="F315" r:id="rId41" display="https://podminky.urs.cz/item/CS_URS_2023_02/857244122"/>
    <hyperlink ref="F323" r:id="rId42" display="https://podminky.urs.cz/item/CS_URS_2023_02/871241211"/>
    <hyperlink ref="F331" r:id="rId43" display="https://podminky.urs.cz/item/CS_URS_2023_02/877241101"/>
    <hyperlink ref="F336" r:id="rId44" display="https://podminky.urs.cz/item/CS_URS_2023_02/877241201"/>
    <hyperlink ref="F353" r:id="rId45" display="https://podminky.urs.cz/item/CS_URS_2023_02/877241210"/>
    <hyperlink ref="F358" r:id="rId46" display="https://podminky.urs.cz/item/CS_URS_2023_02/877321101"/>
    <hyperlink ref="F363" r:id="rId47" display="https://podminky.urs.cz/item/CS_URS_2023_02/877321201"/>
    <hyperlink ref="F367" r:id="rId48" display="https://podminky.urs.cz/item/CS_URS_2023_02/891241112"/>
    <hyperlink ref="F375" r:id="rId49" display="https://podminky.urs.cz/item/CS_URS_2023_02/892241111"/>
    <hyperlink ref="F379" r:id="rId50" display="https://podminky.urs.cz/item/CS_URS_2023_02/892273122"/>
    <hyperlink ref="F383" r:id="rId51" display="https://podminky.urs.cz/item/CS_URS_2023_02/892372111"/>
    <hyperlink ref="F392" r:id="rId52" display="https://podminky.urs.cz/item/CS_URS_2023_02/899712111"/>
    <hyperlink ref="F400" r:id="rId53" display="https://podminky.urs.cz/item/CS_URS_2023_02/899721111"/>
    <hyperlink ref="F403" r:id="rId54" display="https://podminky.urs.cz/item/CS_URS_2023_02/899722113"/>
    <hyperlink ref="F407" r:id="rId55" display="https://podminky.urs.cz/item/CS_URS_2023_02/919726123"/>
    <hyperlink ref="F413" r:id="rId56" display="https://podminky.urs.cz/item/CS_URS_2023_02/919732211"/>
    <hyperlink ref="F416" r:id="rId57" display="https://podminky.urs.cz/item/CS_URS_2023_02/919735112"/>
    <hyperlink ref="F421" r:id="rId58" display="https://podminky.urs.cz/item/CS_URS_2023_02/979094441"/>
    <hyperlink ref="F424" r:id="rId59" display="https://podminky.urs.cz/item/CS_URS_2023_02/997221551"/>
    <hyperlink ref="F426" r:id="rId60" display="https://podminky.urs.cz/item/CS_URS_2023_02/997221559"/>
    <hyperlink ref="F429" r:id="rId61" display="https://podminky.urs.cz/item/CS_URS_2023_02/997221571"/>
    <hyperlink ref="F437" r:id="rId62" display="https://podminky.urs.cz/item/CS_URS_2023_02/997221579"/>
    <hyperlink ref="F445" r:id="rId63" display="https://podminky.urs.cz/item/CS_URS_2023_02/997221612"/>
    <hyperlink ref="F447" r:id="rId64" display="https://podminky.urs.cz/item/CS_URS_2023_02/997221873"/>
    <hyperlink ref="F449" r:id="rId65" display="https://podminky.urs.cz/item/CS_URS_2023_02/997221875"/>
    <hyperlink ref="F452" r:id="rId66" display="https://podminky.urs.cz/item/CS_URS_2023_02/998276101"/>
    <hyperlink ref="F454" r:id="rId67" display="https://podminky.urs.cz/item/CS_URS_2023_02/998276125"/>
    <hyperlink ref="F458" r:id="rId68" display="https://podminky.urs.cz/item/CS_URS_2023_02/230032029"/>
    <hyperlink ref="F463" r:id="rId69" display="https://podminky.urs.cz/item/CS_URS_2023_02/230032032"/>
    <hyperlink ref="F467" r:id="rId70" display="https://podminky.urs.cz/item/CS_URS_2023_02/4606615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7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91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1178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1179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1427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ROUND(J96,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ROUND((SUM(BE96:BE352)),  2)</f>
        <v>0</v>
      </c>
      <c r="G35" s="41"/>
      <c r="H35" s="41"/>
      <c r="I35" s="161">
        <v>0.20999999999999999</v>
      </c>
      <c r="J35" s="160">
        <f>ROUND(((SUM(BE96:BE352))*I35),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ROUND((SUM(BF96:BF352)),  2)</f>
        <v>0</v>
      </c>
      <c r="G36" s="41"/>
      <c r="H36" s="41"/>
      <c r="I36" s="161">
        <v>0.12</v>
      </c>
      <c r="J36" s="160">
        <f>ROUND(((SUM(BF96:BF352))*I36),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ROUND((SUM(BG96:BG352)),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ROUND((SUM(BH96:BH352)),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ROUND((SUM(BI96:BI352)),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1178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1179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IO.02.01.1 - Řad A - nezpůsobilé výdaje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J96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J97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J98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J204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J208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J224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J242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187</v>
      </c>
      <c r="E70" s="186"/>
      <c r="F70" s="186"/>
      <c r="G70" s="186"/>
      <c r="H70" s="186"/>
      <c r="I70" s="186"/>
      <c r="J70" s="187">
        <f>J322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188</v>
      </c>
      <c r="E71" s="186"/>
      <c r="F71" s="186"/>
      <c r="G71" s="186"/>
      <c r="H71" s="186"/>
      <c r="I71" s="186"/>
      <c r="J71" s="187">
        <f>J331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189</v>
      </c>
      <c r="E72" s="186"/>
      <c r="F72" s="186"/>
      <c r="G72" s="186"/>
      <c r="H72" s="186"/>
      <c r="I72" s="186"/>
      <c r="J72" s="187">
        <f>J343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8"/>
      <c r="C73" s="179"/>
      <c r="D73" s="180" t="s">
        <v>190</v>
      </c>
      <c r="E73" s="181"/>
      <c r="F73" s="181"/>
      <c r="G73" s="181"/>
      <c r="H73" s="181"/>
      <c r="I73" s="181"/>
      <c r="J73" s="182">
        <f>J348</f>
        <v>0</v>
      </c>
      <c r="K73" s="179"/>
      <c r="L73" s="183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4"/>
      <c r="C74" s="128"/>
      <c r="D74" s="185" t="s">
        <v>192</v>
      </c>
      <c r="E74" s="186"/>
      <c r="F74" s="186"/>
      <c r="G74" s="186"/>
      <c r="H74" s="186"/>
      <c r="I74" s="186"/>
      <c r="J74" s="187">
        <f>J349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2" customFormat="1" ht="21.84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80" s="2" customFormat="1" ht="6.96" customHeight="1">
      <c r="A80" s="41"/>
      <c r="B80" s="64"/>
      <c r="C80" s="65"/>
      <c r="D80" s="65"/>
      <c r="E80" s="65"/>
      <c r="F80" s="65"/>
      <c r="G80" s="65"/>
      <c r="H80" s="65"/>
      <c r="I80" s="65"/>
      <c r="J80" s="65"/>
      <c r="K80" s="65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24.96" customHeight="1">
      <c r="A81" s="41"/>
      <c r="B81" s="42"/>
      <c r="C81" s="26" t="s">
        <v>194</v>
      </c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16</v>
      </c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6.5" customHeight="1">
      <c r="A84" s="41"/>
      <c r="B84" s="42"/>
      <c r="C84" s="43"/>
      <c r="D84" s="43"/>
      <c r="E84" s="173" t="str">
        <f>E7</f>
        <v>VODOVOD BORKA</v>
      </c>
      <c r="F84" s="35"/>
      <c r="G84" s="35"/>
      <c r="H84" s="35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1" customFormat="1" ht="12" customHeight="1">
      <c r="B85" s="24"/>
      <c r="C85" s="35" t="s">
        <v>175</v>
      </c>
      <c r="D85" s="25"/>
      <c r="E85" s="25"/>
      <c r="F85" s="25"/>
      <c r="G85" s="25"/>
      <c r="H85" s="25"/>
      <c r="I85" s="25"/>
      <c r="J85" s="25"/>
      <c r="K85" s="25"/>
      <c r="L85" s="23"/>
    </row>
    <row r="86" s="2" customFormat="1" ht="16.5" customHeight="1">
      <c r="A86" s="41"/>
      <c r="B86" s="42"/>
      <c r="C86" s="43"/>
      <c r="D86" s="43"/>
      <c r="E86" s="173" t="s">
        <v>1178</v>
      </c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1179</v>
      </c>
      <c r="D87" s="43"/>
      <c r="E87" s="43"/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6.5" customHeight="1">
      <c r="A88" s="41"/>
      <c r="B88" s="42"/>
      <c r="C88" s="43"/>
      <c r="D88" s="43"/>
      <c r="E88" s="72" t="str">
        <f>E11</f>
        <v>IO.02.01.1 - Řad A - nezpůsobilé výdaje</v>
      </c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6.96" customHeight="1">
      <c r="A89" s="41"/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2" customHeight="1">
      <c r="A90" s="41"/>
      <c r="B90" s="42"/>
      <c r="C90" s="35" t="s">
        <v>21</v>
      </c>
      <c r="D90" s="43"/>
      <c r="E90" s="43"/>
      <c r="F90" s="30" t="str">
        <f>F14</f>
        <v>Obec Přestavlky u Čerčan</v>
      </c>
      <c r="G90" s="43"/>
      <c r="H90" s="43"/>
      <c r="I90" s="35" t="s">
        <v>23</v>
      </c>
      <c r="J90" s="75" t="str">
        <f>IF(J14="","",J14)</f>
        <v>4. 9. 2023</v>
      </c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6.96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25.65" customHeight="1">
      <c r="A92" s="41"/>
      <c r="B92" s="42"/>
      <c r="C92" s="35" t="s">
        <v>25</v>
      </c>
      <c r="D92" s="43"/>
      <c r="E92" s="43"/>
      <c r="F92" s="30" t="str">
        <f>E17</f>
        <v>Obec Přestavlky u Čerčan</v>
      </c>
      <c r="G92" s="43"/>
      <c r="H92" s="43"/>
      <c r="I92" s="35" t="s">
        <v>30</v>
      </c>
      <c r="J92" s="39" t="str">
        <f>E23</f>
        <v>Vodohospodářský rozvoj a výstavba, a.s.</v>
      </c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5.15" customHeight="1">
      <c r="A93" s="41"/>
      <c r="B93" s="42"/>
      <c r="C93" s="35" t="s">
        <v>28</v>
      </c>
      <c r="D93" s="43"/>
      <c r="E93" s="43"/>
      <c r="F93" s="30" t="str">
        <f>IF(E20="","",E20)</f>
        <v>Vyplň údaj</v>
      </c>
      <c r="G93" s="43"/>
      <c r="H93" s="43"/>
      <c r="I93" s="35" t="s">
        <v>33</v>
      </c>
      <c r="J93" s="39" t="str">
        <f>E26</f>
        <v>M. Morská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0.32" customHeight="1">
      <c r="A94" s="41"/>
      <c r="B94" s="42"/>
      <c r="C94" s="43"/>
      <c r="D94" s="43"/>
      <c r="E94" s="43"/>
      <c r="F94" s="43"/>
      <c r="G94" s="43"/>
      <c r="H94" s="43"/>
      <c r="I94" s="43"/>
      <c r="J94" s="43"/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11" customFormat="1" ht="29.28" customHeight="1">
      <c r="A95" s="189"/>
      <c r="B95" s="190"/>
      <c r="C95" s="191" t="s">
        <v>195</v>
      </c>
      <c r="D95" s="192" t="s">
        <v>56</v>
      </c>
      <c r="E95" s="192" t="s">
        <v>52</v>
      </c>
      <c r="F95" s="192" t="s">
        <v>53</v>
      </c>
      <c r="G95" s="192" t="s">
        <v>196</v>
      </c>
      <c r="H95" s="192" t="s">
        <v>197</v>
      </c>
      <c r="I95" s="192" t="s">
        <v>198</v>
      </c>
      <c r="J95" s="192" t="s">
        <v>179</v>
      </c>
      <c r="K95" s="193" t="s">
        <v>199</v>
      </c>
      <c r="L95" s="194"/>
      <c r="M95" s="95" t="s">
        <v>19</v>
      </c>
      <c r="N95" s="96" t="s">
        <v>41</v>
      </c>
      <c r="O95" s="96" t="s">
        <v>200</v>
      </c>
      <c r="P95" s="96" t="s">
        <v>201</v>
      </c>
      <c r="Q95" s="96" t="s">
        <v>202</v>
      </c>
      <c r="R95" s="96" t="s">
        <v>203</v>
      </c>
      <c r="S95" s="96" t="s">
        <v>204</v>
      </c>
      <c r="T95" s="97" t="s">
        <v>205</v>
      </c>
      <c r="U95" s="189"/>
      <c r="V95" s="189"/>
      <c r="W95" s="189"/>
      <c r="X95" s="189"/>
      <c r="Y95" s="189"/>
      <c r="Z95" s="189"/>
      <c r="AA95" s="189"/>
      <c r="AB95" s="189"/>
      <c r="AC95" s="189"/>
      <c r="AD95" s="189"/>
      <c r="AE95" s="189"/>
    </row>
    <row r="96" s="2" customFormat="1" ht="22.8" customHeight="1">
      <c r="A96" s="41"/>
      <c r="B96" s="42"/>
      <c r="C96" s="102" t="s">
        <v>206</v>
      </c>
      <c r="D96" s="43"/>
      <c r="E96" s="43"/>
      <c r="F96" s="43"/>
      <c r="G96" s="43"/>
      <c r="H96" s="43"/>
      <c r="I96" s="43"/>
      <c r="J96" s="195">
        <f>BK96</f>
        <v>0</v>
      </c>
      <c r="K96" s="43"/>
      <c r="L96" s="47"/>
      <c r="M96" s="98"/>
      <c r="N96" s="196"/>
      <c r="O96" s="99"/>
      <c r="P96" s="197">
        <f>P97+P348</f>
        <v>0</v>
      </c>
      <c r="Q96" s="99"/>
      <c r="R96" s="197">
        <f>R97+R348</f>
        <v>1.4153586999999999</v>
      </c>
      <c r="S96" s="99"/>
      <c r="T96" s="198">
        <f>T97+T348</f>
        <v>33.439999999999998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70</v>
      </c>
      <c r="AU96" s="20" t="s">
        <v>180</v>
      </c>
      <c r="BK96" s="199">
        <f>BK97+BK348</f>
        <v>0</v>
      </c>
    </row>
    <row r="97" s="12" customFormat="1" ht="25.92" customHeight="1">
      <c r="A97" s="12"/>
      <c r="B97" s="200"/>
      <c r="C97" s="201"/>
      <c r="D97" s="202" t="s">
        <v>70</v>
      </c>
      <c r="E97" s="203" t="s">
        <v>207</v>
      </c>
      <c r="F97" s="203" t="s">
        <v>208</v>
      </c>
      <c r="G97" s="201"/>
      <c r="H97" s="201"/>
      <c r="I97" s="204"/>
      <c r="J97" s="205">
        <f>BK97</f>
        <v>0</v>
      </c>
      <c r="K97" s="201"/>
      <c r="L97" s="206"/>
      <c r="M97" s="207"/>
      <c r="N97" s="208"/>
      <c r="O97" s="208"/>
      <c r="P97" s="209">
        <f>P98+P204+P208+P224+P242+P322+P331+P343</f>
        <v>0</v>
      </c>
      <c r="Q97" s="208"/>
      <c r="R97" s="209">
        <f>R98+R204+R208+R224+R242+R322+R331+R343</f>
        <v>1.4153586999999999</v>
      </c>
      <c r="S97" s="208"/>
      <c r="T97" s="210">
        <f>T98+T204+T208+T224+T242+T322+T331+T343</f>
        <v>33.439999999999998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1" t="s">
        <v>79</v>
      </c>
      <c r="AT97" s="212" t="s">
        <v>70</v>
      </c>
      <c r="AU97" s="212" t="s">
        <v>71</v>
      </c>
      <c r="AY97" s="211" t="s">
        <v>209</v>
      </c>
      <c r="BK97" s="213">
        <f>BK98+BK204+BK208+BK224+BK242+BK322+BK331+BK343</f>
        <v>0</v>
      </c>
    </row>
    <row r="98" s="12" customFormat="1" ht="22.8" customHeight="1">
      <c r="A98" s="12"/>
      <c r="B98" s="200"/>
      <c r="C98" s="201"/>
      <c r="D98" s="202" t="s">
        <v>70</v>
      </c>
      <c r="E98" s="214" t="s">
        <v>79</v>
      </c>
      <c r="F98" s="214" t="s">
        <v>210</v>
      </c>
      <c r="G98" s="201"/>
      <c r="H98" s="201"/>
      <c r="I98" s="204"/>
      <c r="J98" s="215">
        <f>BK98</f>
        <v>0</v>
      </c>
      <c r="K98" s="201"/>
      <c r="L98" s="206"/>
      <c r="M98" s="207"/>
      <c r="N98" s="208"/>
      <c r="O98" s="208"/>
      <c r="P98" s="209">
        <f>SUM(P99:P203)</f>
        <v>0</v>
      </c>
      <c r="Q98" s="208"/>
      <c r="R98" s="209">
        <f>SUM(R99:R203)</f>
        <v>0.086265999999999995</v>
      </c>
      <c r="S98" s="208"/>
      <c r="T98" s="210">
        <f>SUM(T99:T203)</f>
        <v>33.439999999999998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70</v>
      </c>
      <c r="AU98" s="212" t="s">
        <v>79</v>
      </c>
      <c r="AY98" s="211" t="s">
        <v>209</v>
      </c>
      <c r="BK98" s="213">
        <f>SUM(BK99:BK203)</f>
        <v>0</v>
      </c>
    </row>
    <row r="99" s="2" customFormat="1" ht="37.8" customHeight="1">
      <c r="A99" s="41"/>
      <c r="B99" s="42"/>
      <c r="C99" s="216" t="s">
        <v>79</v>
      </c>
      <c r="D99" s="216" t="s">
        <v>211</v>
      </c>
      <c r="E99" s="217" t="s">
        <v>1189</v>
      </c>
      <c r="F99" s="218" t="s">
        <v>1190</v>
      </c>
      <c r="G99" s="219" t="s">
        <v>258</v>
      </c>
      <c r="H99" s="220">
        <v>40</v>
      </c>
      <c r="I99" s="221"/>
      <c r="J99" s="222">
        <f>ROUND(I99*H99,2)</f>
        <v>0</v>
      </c>
      <c r="K99" s="218" t="s">
        <v>215</v>
      </c>
      <c r="L99" s="47"/>
      <c r="M99" s="223" t="s">
        <v>19</v>
      </c>
      <c r="N99" s="224" t="s">
        <v>42</v>
      </c>
      <c r="O99" s="87"/>
      <c r="P99" s="225">
        <f>O99*H99</f>
        <v>0</v>
      </c>
      <c r="Q99" s="225">
        <v>0</v>
      </c>
      <c r="R99" s="225">
        <f>Q99*H99</f>
        <v>0</v>
      </c>
      <c r="S99" s="225">
        <v>0.57999999999999996</v>
      </c>
      <c r="T99" s="226">
        <f>S99*H99</f>
        <v>23.199999999999999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7" t="s">
        <v>216</v>
      </c>
      <c r="AT99" s="227" t="s">
        <v>211</v>
      </c>
      <c r="AU99" s="227" t="s">
        <v>81</v>
      </c>
      <c r="AY99" s="20" t="s">
        <v>209</v>
      </c>
      <c r="BE99" s="228">
        <f>IF(N99="základní",J99,0)</f>
        <v>0</v>
      </c>
      <c r="BF99" s="228">
        <f>IF(N99="snížená",J99,0)</f>
        <v>0</v>
      </c>
      <c r="BG99" s="228">
        <f>IF(N99="zákl. přenesená",J99,0)</f>
        <v>0</v>
      </c>
      <c r="BH99" s="228">
        <f>IF(N99="sníž. přenesená",J99,0)</f>
        <v>0</v>
      </c>
      <c r="BI99" s="228">
        <f>IF(N99="nulová",J99,0)</f>
        <v>0</v>
      </c>
      <c r="BJ99" s="20" t="s">
        <v>79</v>
      </c>
      <c r="BK99" s="228">
        <f>ROUND(I99*H99,2)</f>
        <v>0</v>
      </c>
      <c r="BL99" s="20" t="s">
        <v>216</v>
      </c>
      <c r="BM99" s="227" t="s">
        <v>1191</v>
      </c>
    </row>
    <row r="100" s="2" customFormat="1">
      <c r="A100" s="41"/>
      <c r="B100" s="42"/>
      <c r="C100" s="43"/>
      <c r="D100" s="229" t="s">
        <v>218</v>
      </c>
      <c r="E100" s="43"/>
      <c r="F100" s="230" t="s">
        <v>1192</v>
      </c>
      <c r="G100" s="43"/>
      <c r="H100" s="43"/>
      <c r="I100" s="231"/>
      <c r="J100" s="43"/>
      <c r="K100" s="43"/>
      <c r="L100" s="47"/>
      <c r="M100" s="232"/>
      <c r="N100" s="233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218</v>
      </c>
      <c r="AU100" s="20" t="s">
        <v>81</v>
      </c>
    </row>
    <row r="101" s="13" customFormat="1">
      <c r="A101" s="13"/>
      <c r="B101" s="234"/>
      <c r="C101" s="235"/>
      <c r="D101" s="236" t="s">
        <v>220</v>
      </c>
      <c r="E101" s="237" t="s">
        <v>19</v>
      </c>
      <c r="F101" s="238" t="s">
        <v>1185</v>
      </c>
      <c r="G101" s="235"/>
      <c r="H101" s="237" t="s">
        <v>19</v>
      </c>
      <c r="I101" s="239"/>
      <c r="J101" s="235"/>
      <c r="K101" s="235"/>
      <c r="L101" s="240"/>
      <c r="M101" s="241"/>
      <c r="N101" s="242"/>
      <c r="O101" s="242"/>
      <c r="P101" s="242"/>
      <c r="Q101" s="242"/>
      <c r="R101" s="242"/>
      <c r="S101" s="242"/>
      <c r="T101" s="24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4" t="s">
        <v>220</v>
      </c>
      <c r="AU101" s="244" t="s">
        <v>81</v>
      </c>
      <c r="AV101" s="13" t="s">
        <v>79</v>
      </c>
      <c r="AW101" s="13" t="s">
        <v>32</v>
      </c>
      <c r="AX101" s="13" t="s">
        <v>71</v>
      </c>
      <c r="AY101" s="244" t="s">
        <v>209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269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4" customFormat="1">
      <c r="A103" s="14"/>
      <c r="B103" s="245"/>
      <c r="C103" s="246"/>
      <c r="D103" s="236" t="s">
        <v>220</v>
      </c>
      <c r="E103" s="247" t="s">
        <v>19</v>
      </c>
      <c r="F103" s="248" t="s">
        <v>1428</v>
      </c>
      <c r="G103" s="246"/>
      <c r="H103" s="249">
        <v>40</v>
      </c>
      <c r="I103" s="250"/>
      <c r="J103" s="246"/>
      <c r="K103" s="246"/>
      <c r="L103" s="251"/>
      <c r="M103" s="252"/>
      <c r="N103" s="253"/>
      <c r="O103" s="253"/>
      <c r="P103" s="253"/>
      <c r="Q103" s="253"/>
      <c r="R103" s="253"/>
      <c r="S103" s="253"/>
      <c r="T103" s="25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5" t="s">
        <v>220</v>
      </c>
      <c r="AU103" s="255" t="s">
        <v>81</v>
      </c>
      <c r="AV103" s="14" t="s">
        <v>81</v>
      </c>
      <c r="AW103" s="14" t="s">
        <v>32</v>
      </c>
      <c r="AX103" s="14" t="s">
        <v>79</v>
      </c>
      <c r="AY103" s="255" t="s">
        <v>209</v>
      </c>
    </row>
    <row r="104" s="2" customFormat="1" ht="24.15" customHeight="1">
      <c r="A104" s="41"/>
      <c r="B104" s="42"/>
      <c r="C104" s="216" t="s">
        <v>81</v>
      </c>
      <c r="D104" s="216" t="s">
        <v>211</v>
      </c>
      <c r="E104" s="217" t="s">
        <v>280</v>
      </c>
      <c r="F104" s="218" t="s">
        <v>281</v>
      </c>
      <c r="G104" s="219" t="s">
        <v>258</v>
      </c>
      <c r="H104" s="220">
        <v>40</v>
      </c>
      <c r="I104" s="221"/>
      <c r="J104" s="222">
        <f>ROUND(I104*H104,2)</f>
        <v>0</v>
      </c>
      <c r="K104" s="218" t="s">
        <v>215</v>
      </c>
      <c r="L104" s="47"/>
      <c r="M104" s="223" t="s">
        <v>19</v>
      </c>
      <c r="N104" s="224" t="s">
        <v>42</v>
      </c>
      <c r="O104" s="87"/>
      <c r="P104" s="225">
        <f>O104*H104</f>
        <v>0</v>
      </c>
      <c r="Q104" s="225">
        <v>0.00012999999999999999</v>
      </c>
      <c r="R104" s="225">
        <f>Q104*H104</f>
        <v>0.0051999999999999998</v>
      </c>
      <c r="S104" s="225">
        <v>0.25600000000000001</v>
      </c>
      <c r="T104" s="226">
        <f>S104*H104</f>
        <v>10.24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7" t="s">
        <v>216</v>
      </c>
      <c r="AT104" s="227" t="s">
        <v>211</v>
      </c>
      <c r="AU104" s="227" t="s">
        <v>81</v>
      </c>
      <c r="AY104" s="20" t="s">
        <v>209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20" t="s">
        <v>79</v>
      </c>
      <c r="BK104" s="228">
        <f>ROUND(I104*H104,2)</f>
        <v>0</v>
      </c>
      <c r="BL104" s="20" t="s">
        <v>216</v>
      </c>
      <c r="BM104" s="227" t="s">
        <v>1194</v>
      </c>
    </row>
    <row r="105" s="2" customFormat="1">
      <c r="A105" s="41"/>
      <c r="B105" s="42"/>
      <c r="C105" s="43"/>
      <c r="D105" s="229" t="s">
        <v>218</v>
      </c>
      <c r="E105" s="43"/>
      <c r="F105" s="230" t="s">
        <v>283</v>
      </c>
      <c r="G105" s="43"/>
      <c r="H105" s="43"/>
      <c r="I105" s="231"/>
      <c r="J105" s="43"/>
      <c r="K105" s="43"/>
      <c r="L105" s="47"/>
      <c r="M105" s="232"/>
      <c r="N105" s="233"/>
      <c r="O105" s="87"/>
      <c r="P105" s="87"/>
      <c r="Q105" s="87"/>
      <c r="R105" s="87"/>
      <c r="S105" s="87"/>
      <c r="T105" s="88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0" t="s">
        <v>218</v>
      </c>
      <c r="AU105" s="20" t="s">
        <v>81</v>
      </c>
    </row>
    <row r="106" s="13" customFormat="1">
      <c r="A106" s="13"/>
      <c r="B106" s="234"/>
      <c r="C106" s="235"/>
      <c r="D106" s="236" t="s">
        <v>220</v>
      </c>
      <c r="E106" s="237" t="s">
        <v>19</v>
      </c>
      <c r="F106" s="238" t="s">
        <v>1185</v>
      </c>
      <c r="G106" s="235"/>
      <c r="H106" s="237" t="s">
        <v>19</v>
      </c>
      <c r="I106" s="239"/>
      <c r="J106" s="235"/>
      <c r="K106" s="235"/>
      <c r="L106" s="240"/>
      <c r="M106" s="241"/>
      <c r="N106" s="242"/>
      <c r="O106" s="242"/>
      <c r="P106" s="242"/>
      <c r="Q106" s="242"/>
      <c r="R106" s="242"/>
      <c r="S106" s="242"/>
      <c r="T106" s="24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4" t="s">
        <v>220</v>
      </c>
      <c r="AU106" s="244" t="s">
        <v>81</v>
      </c>
      <c r="AV106" s="13" t="s">
        <v>79</v>
      </c>
      <c r="AW106" s="13" t="s">
        <v>32</v>
      </c>
      <c r="AX106" s="13" t="s">
        <v>71</v>
      </c>
      <c r="AY106" s="244" t="s">
        <v>209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269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4" customFormat="1">
      <c r="A108" s="14"/>
      <c r="B108" s="245"/>
      <c r="C108" s="246"/>
      <c r="D108" s="236" t="s">
        <v>220</v>
      </c>
      <c r="E108" s="247" t="s">
        <v>19</v>
      </c>
      <c r="F108" s="248" t="s">
        <v>1428</v>
      </c>
      <c r="G108" s="246"/>
      <c r="H108" s="249">
        <v>40</v>
      </c>
      <c r="I108" s="250"/>
      <c r="J108" s="246"/>
      <c r="K108" s="246"/>
      <c r="L108" s="251"/>
      <c r="M108" s="252"/>
      <c r="N108" s="253"/>
      <c r="O108" s="253"/>
      <c r="P108" s="253"/>
      <c r="Q108" s="253"/>
      <c r="R108" s="253"/>
      <c r="S108" s="253"/>
      <c r="T108" s="25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5" t="s">
        <v>220</v>
      </c>
      <c r="AU108" s="255" t="s">
        <v>81</v>
      </c>
      <c r="AV108" s="14" t="s">
        <v>81</v>
      </c>
      <c r="AW108" s="14" t="s">
        <v>32</v>
      </c>
      <c r="AX108" s="14" t="s">
        <v>79</v>
      </c>
      <c r="AY108" s="255" t="s">
        <v>209</v>
      </c>
    </row>
    <row r="109" s="2" customFormat="1" ht="16.5" customHeight="1">
      <c r="A109" s="41"/>
      <c r="B109" s="42"/>
      <c r="C109" s="216" t="s">
        <v>146</v>
      </c>
      <c r="D109" s="216" t="s">
        <v>211</v>
      </c>
      <c r="E109" s="217" t="s">
        <v>285</v>
      </c>
      <c r="F109" s="218" t="s">
        <v>286</v>
      </c>
      <c r="G109" s="219" t="s">
        <v>287</v>
      </c>
      <c r="H109" s="220">
        <v>40</v>
      </c>
      <c r="I109" s="221"/>
      <c r="J109" s="222">
        <f>ROUND(I109*H109,2)</f>
        <v>0</v>
      </c>
      <c r="K109" s="218" t="s">
        <v>215</v>
      </c>
      <c r="L109" s="47"/>
      <c r="M109" s="223" t="s">
        <v>19</v>
      </c>
      <c r="N109" s="224" t="s">
        <v>42</v>
      </c>
      <c r="O109" s="87"/>
      <c r="P109" s="225">
        <f>O109*H109</f>
        <v>0</v>
      </c>
      <c r="Q109" s="225">
        <v>3.0000000000000001E-05</v>
      </c>
      <c r="R109" s="225">
        <f>Q109*H109</f>
        <v>0.0012000000000000001</v>
      </c>
      <c r="S109" s="225">
        <v>0</v>
      </c>
      <c r="T109" s="226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7" t="s">
        <v>216</v>
      </c>
      <c r="AT109" s="227" t="s">
        <v>211</v>
      </c>
      <c r="AU109" s="227" t="s">
        <v>81</v>
      </c>
      <c r="AY109" s="20" t="s">
        <v>209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20" t="s">
        <v>79</v>
      </c>
      <c r="BK109" s="228">
        <f>ROUND(I109*H109,2)</f>
        <v>0</v>
      </c>
      <c r="BL109" s="20" t="s">
        <v>216</v>
      </c>
      <c r="BM109" s="227" t="s">
        <v>1195</v>
      </c>
    </row>
    <row r="110" s="2" customFormat="1">
      <c r="A110" s="41"/>
      <c r="B110" s="42"/>
      <c r="C110" s="43"/>
      <c r="D110" s="229" t="s">
        <v>218</v>
      </c>
      <c r="E110" s="43"/>
      <c r="F110" s="230" t="s">
        <v>289</v>
      </c>
      <c r="G110" s="43"/>
      <c r="H110" s="43"/>
      <c r="I110" s="231"/>
      <c r="J110" s="43"/>
      <c r="K110" s="43"/>
      <c r="L110" s="47"/>
      <c r="M110" s="232"/>
      <c r="N110" s="233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218</v>
      </c>
      <c r="AU110" s="20" t="s">
        <v>81</v>
      </c>
    </row>
    <row r="111" s="2" customFormat="1" ht="24.15" customHeight="1">
      <c r="A111" s="41"/>
      <c r="B111" s="42"/>
      <c r="C111" s="216" t="s">
        <v>216</v>
      </c>
      <c r="D111" s="216" t="s">
        <v>211</v>
      </c>
      <c r="E111" s="217" t="s">
        <v>291</v>
      </c>
      <c r="F111" s="218" t="s">
        <v>292</v>
      </c>
      <c r="G111" s="219" t="s">
        <v>293</v>
      </c>
      <c r="H111" s="220">
        <v>5</v>
      </c>
      <c r="I111" s="221"/>
      <c r="J111" s="222">
        <f>ROUND(I111*H111,2)</f>
        <v>0</v>
      </c>
      <c r="K111" s="218" t="s">
        <v>215</v>
      </c>
      <c r="L111" s="47"/>
      <c r="M111" s="223" t="s">
        <v>19</v>
      </c>
      <c r="N111" s="224" t="s">
        <v>42</v>
      </c>
      <c r="O111" s="87"/>
      <c r="P111" s="225">
        <f>O111*H111</f>
        <v>0</v>
      </c>
      <c r="Q111" s="225">
        <v>0</v>
      </c>
      <c r="R111" s="225">
        <f>Q111*H111</f>
        <v>0</v>
      </c>
      <c r="S111" s="225">
        <v>0</v>
      </c>
      <c r="T111" s="226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7" t="s">
        <v>216</v>
      </c>
      <c r="AT111" s="227" t="s">
        <v>211</v>
      </c>
      <c r="AU111" s="227" t="s">
        <v>81</v>
      </c>
      <c r="AY111" s="20" t="s">
        <v>209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20" t="s">
        <v>79</v>
      </c>
      <c r="BK111" s="228">
        <f>ROUND(I111*H111,2)</f>
        <v>0</v>
      </c>
      <c r="BL111" s="20" t="s">
        <v>216</v>
      </c>
      <c r="BM111" s="227" t="s">
        <v>1197</v>
      </c>
    </row>
    <row r="112" s="2" customFormat="1">
      <c r="A112" s="41"/>
      <c r="B112" s="42"/>
      <c r="C112" s="43"/>
      <c r="D112" s="229" t="s">
        <v>218</v>
      </c>
      <c r="E112" s="43"/>
      <c r="F112" s="230" t="s">
        <v>295</v>
      </c>
      <c r="G112" s="43"/>
      <c r="H112" s="43"/>
      <c r="I112" s="231"/>
      <c r="J112" s="43"/>
      <c r="K112" s="43"/>
      <c r="L112" s="47"/>
      <c r="M112" s="232"/>
      <c r="N112" s="233"/>
      <c r="O112" s="87"/>
      <c r="P112" s="87"/>
      <c r="Q112" s="87"/>
      <c r="R112" s="87"/>
      <c r="S112" s="87"/>
      <c r="T112" s="88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0" t="s">
        <v>218</v>
      </c>
      <c r="AU112" s="20" t="s">
        <v>81</v>
      </c>
    </row>
    <row r="113" s="2" customFormat="1" ht="33" customHeight="1">
      <c r="A113" s="41"/>
      <c r="B113" s="42"/>
      <c r="C113" s="216" t="s">
        <v>236</v>
      </c>
      <c r="D113" s="216" t="s">
        <v>211</v>
      </c>
      <c r="E113" s="217" t="s">
        <v>391</v>
      </c>
      <c r="F113" s="218" t="s">
        <v>392</v>
      </c>
      <c r="G113" s="219" t="s">
        <v>362</v>
      </c>
      <c r="H113" s="220">
        <v>20.641999999999999</v>
      </c>
      <c r="I113" s="221"/>
      <c r="J113" s="222">
        <f>ROUND(I113*H113,2)</f>
        <v>0</v>
      </c>
      <c r="K113" s="218" t="s">
        <v>215</v>
      </c>
      <c r="L113" s="47"/>
      <c r="M113" s="223" t="s">
        <v>19</v>
      </c>
      <c r="N113" s="224" t="s">
        <v>42</v>
      </c>
      <c r="O113" s="87"/>
      <c r="P113" s="225">
        <f>O113*H113</f>
        <v>0</v>
      </c>
      <c r="Q113" s="225">
        <v>0</v>
      </c>
      <c r="R113" s="225">
        <f>Q113*H113</f>
        <v>0</v>
      </c>
      <c r="S113" s="225">
        <v>0</v>
      </c>
      <c r="T113" s="226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216</v>
      </c>
      <c r="AT113" s="227" t="s">
        <v>211</v>
      </c>
      <c r="AU113" s="227" t="s">
        <v>81</v>
      </c>
      <c r="AY113" s="20" t="s">
        <v>209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20" t="s">
        <v>79</v>
      </c>
      <c r="BK113" s="228">
        <f>ROUND(I113*H113,2)</f>
        <v>0</v>
      </c>
      <c r="BL113" s="20" t="s">
        <v>216</v>
      </c>
      <c r="BM113" s="227" t="s">
        <v>1208</v>
      </c>
    </row>
    <row r="114" s="2" customFormat="1">
      <c r="A114" s="41"/>
      <c r="B114" s="42"/>
      <c r="C114" s="43"/>
      <c r="D114" s="229" t="s">
        <v>218</v>
      </c>
      <c r="E114" s="43"/>
      <c r="F114" s="230" t="s">
        <v>394</v>
      </c>
      <c r="G114" s="43"/>
      <c r="H114" s="43"/>
      <c r="I114" s="231"/>
      <c r="J114" s="43"/>
      <c r="K114" s="43"/>
      <c r="L114" s="47"/>
      <c r="M114" s="232"/>
      <c r="N114" s="233"/>
      <c r="O114" s="87"/>
      <c r="P114" s="87"/>
      <c r="Q114" s="87"/>
      <c r="R114" s="87"/>
      <c r="S114" s="87"/>
      <c r="T114" s="88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218</v>
      </c>
      <c r="AU114" s="20" t="s">
        <v>81</v>
      </c>
    </row>
    <row r="115" s="13" customFormat="1">
      <c r="A115" s="13"/>
      <c r="B115" s="234"/>
      <c r="C115" s="235"/>
      <c r="D115" s="236" t="s">
        <v>220</v>
      </c>
      <c r="E115" s="237" t="s">
        <v>19</v>
      </c>
      <c r="F115" s="238" t="s">
        <v>395</v>
      </c>
      <c r="G115" s="235"/>
      <c r="H115" s="237" t="s">
        <v>19</v>
      </c>
      <c r="I115" s="239"/>
      <c r="J115" s="235"/>
      <c r="K115" s="235"/>
      <c r="L115" s="240"/>
      <c r="M115" s="241"/>
      <c r="N115" s="242"/>
      <c r="O115" s="242"/>
      <c r="P115" s="242"/>
      <c r="Q115" s="242"/>
      <c r="R115" s="242"/>
      <c r="S115" s="242"/>
      <c r="T115" s="24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4" t="s">
        <v>220</v>
      </c>
      <c r="AU115" s="244" t="s">
        <v>81</v>
      </c>
      <c r="AV115" s="13" t="s">
        <v>79</v>
      </c>
      <c r="AW115" s="13" t="s">
        <v>32</v>
      </c>
      <c r="AX115" s="13" t="s">
        <v>71</v>
      </c>
      <c r="AY115" s="244" t="s">
        <v>209</v>
      </c>
    </row>
    <row r="116" s="14" customFormat="1">
      <c r="A116" s="14"/>
      <c r="B116" s="245"/>
      <c r="C116" s="246"/>
      <c r="D116" s="236" t="s">
        <v>220</v>
      </c>
      <c r="E116" s="247" t="s">
        <v>19</v>
      </c>
      <c r="F116" s="248" t="s">
        <v>1429</v>
      </c>
      <c r="G116" s="246"/>
      <c r="H116" s="249">
        <v>68.805000000000007</v>
      </c>
      <c r="I116" s="250"/>
      <c r="J116" s="246"/>
      <c r="K116" s="246"/>
      <c r="L116" s="251"/>
      <c r="M116" s="252"/>
      <c r="N116" s="253"/>
      <c r="O116" s="253"/>
      <c r="P116" s="253"/>
      <c r="Q116" s="253"/>
      <c r="R116" s="253"/>
      <c r="S116" s="253"/>
      <c r="T116" s="25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5" t="s">
        <v>220</v>
      </c>
      <c r="AU116" s="255" t="s">
        <v>81</v>
      </c>
      <c r="AV116" s="14" t="s">
        <v>81</v>
      </c>
      <c r="AW116" s="14" t="s">
        <v>32</v>
      </c>
      <c r="AX116" s="14" t="s">
        <v>71</v>
      </c>
      <c r="AY116" s="255" t="s">
        <v>209</v>
      </c>
    </row>
    <row r="117" s="14" customFormat="1">
      <c r="A117" s="14"/>
      <c r="B117" s="245"/>
      <c r="C117" s="246"/>
      <c r="D117" s="236" t="s">
        <v>220</v>
      </c>
      <c r="E117" s="247" t="s">
        <v>19</v>
      </c>
      <c r="F117" s="248" t="s">
        <v>1430</v>
      </c>
      <c r="G117" s="246"/>
      <c r="H117" s="249">
        <v>20.641999999999999</v>
      </c>
      <c r="I117" s="250"/>
      <c r="J117" s="246"/>
      <c r="K117" s="246"/>
      <c r="L117" s="251"/>
      <c r="M117" s="252"/>
      <c r="N117" s="253"/>
      <c r="O117" s="253"/>
      <c r="P117" s="253"/>
      <c r="Q117" s="253"/>
      <c r="R117" s="253"/>
      <c r="S117" s="253"/>
      <c r="T117" s="25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5" t="s">
        <v>220</v>
      </c>
      <c r="AU117" s="255" t="s">
        <v>81</v>
      </c>
      <c r="AV117" s="14" t="s">
        <v>81</v>
      </c>
      <c r="AW117" s="14" t="s">
        <v>32</v>
      </c>
      <c r="AX117" s="14" t="s">
        <v>79</v>
      </c>
      <c r="AY117" s="255" t="s">
        <v>209</v>
      </c>
    </row>
    <row r="118" s="2" customFormat="1" ht="24.15" customHeight="1">
      <c r="A118" s="41"/>
      <c r="B118" s="42"/>
      <c r="C118" s="216" t="s">
        <v>227</v>
      </c>
      <c r="D118" s="216" t="s">
        <v>211</v>
      </c>
      <c r="E118" s="217" t="s">
        <v>400</v>
      </c>
      <c r="F118" s="218" t="s">
        <v>401</v>
      </c>
      <c r="G118" s="219" t="s">
        <v>362</v>
      </c>
      <c r="H118" s="220">
        <v>24.082000000000001</v>
      </c>
      <c r="I118" s="221"/>
      <c r="J118" s="222">
        <f>ROUND(I118*H118,2)</f>
        <v>0</v>
      </c>
      <c r="K118" s="218" t="s">
        <v>215</v>
      </c>
      <c r="L118" s="47"/>
      <c r="M118" s="223" t="s">
        <v>19</v>
      </c>
      <c r="N118" s="224" t="s">
        <v>42</v>
      </c>
      <c r="O118" s="87"/>
      <c r="P118" s="225">
        <f>O118*H118</f>
        <v>0</v>
      </c>
      <c r="Q118" s="225">
        <v>0</v>
      </c>
      <c r="R118" s="225">
        <f>Q118*H118</f>
        <v>0</v>
      </c>
      <c r="S118" s="225">
        <v>0</v>
      </c>
      <c r="T118" s="226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7" t="s">
        <v>216</v>
      </c>
      <c r="AT118" s="227" t="s">
        <v>211</v>
      </c>
      <c r="AU118" s="227" t="s">
        <v>81</v>
      </c>
      <c r="AY118" s="20" t="s">
        <v>209</v>
      </c>
      <c r="BE118" s="228">
        <f>IF(N118="základní",J118,0)</f>
        <v>0</v>
      </c>
      <c r="BF118" s="228">
        <f>IF(N118="snížená",J118,0)</f>
        <v>0</v>
      </c>
      <c r="BG118" s="228">
        <f>IF(N118="zákl. přenesená",J118,0)</f>
        <v>0</v>
      </c>
      <c r="BH118" s="228">
        <f>IF(N118="sníž. přenesená",J118,0)</f>
        <v>0</v>
      </c>
      <c r="BI118" s="228">
        <f>IF(N118="nulová",J118,0)</f>
        <v>0</v>
      </c>
      <c r="BJ118" s="20" t="s">
        <v>79</v>
      </c>
      <c r="BK118" s="228">
        <f>ROUND(I118*H118,2)</f>
        <v>0</v>
      </c>
      <c r="BL118" s="20" t="s">
        <v>216</v>
      </c>
      <c r="BM118" s="227" t="s">
        <v>1211</v>
      </c>
    </row>
    <row r="119" s="2" customFormat="1">
      <c r="A119" s="41"/>
      <c r="B119" s="42"/>
      <c r="C119" s="43"/>
      <c r="D119" s="229" t="s">
        <v>218</v>
      </c>
      <c r="E119" s="43"/>
      <c r="F119" s="230" t="s">
        <v>403</v>
      </c>
      <c r="G119" s="43"/>
      <c r="H119" s="43"/>
      <c r="I119" s="231"/>
      <c r="J119" s="43"/>
      <c r="K119" s="43"/>
      <c r="L119" s="47"/>
      <c r="M119" s="232"/>
      <c r="N119" s="233"/>
      <c r="O119" s="87"/>
      <c r="P119" s="87"/>
      <c r="Q119" s="87"/>
      <c r="R119" s="87"/>
      <c r="S119" s="87"/>
      <c r="T119" s="88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0" t="s">
        <v>218</v>
      </c>
      <c r="AU119" s="20" t="s">
        <v>81</v>
      </c>
    </row>
    <row r="120" s="14" customFormat="1">
      <c r="A120" s="14"/>
      <c r="B120" s="245"/>
      <c r="C120" s="246"/>
      <c r="D120" s="236" t="s">
        <v>220</v>
      </c>
      <c r="E120" s="247" t="s">
        <v>19</v>
      </c>
      <c r="F120" s="248" t="s">
        <v>1431</v>
      </c>
      <c r="G120" s="246"/>
      <c r="H120" s="249">
        <v>24.082000000000001</v>
      </c>
      <c r="I120" s="250"/>
      <c r="J120" s="246"/>
      <c r="K120" s="246"/>
      <c r="L120" s="251"/>
      <c r="M120" s="252"/>
      <c r="N120" s="253"/>
      <c r="O120" s="253"/>
      <c r="P120" s="253"/>
      <c r="Q120" s="253"/>
      <c r="R120" s="253"/>
      <c r="S120" s="253"/>
      <c r="T120" s="25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5" t="s">
        <v>220</v>
      </c>
      <c r="AU120" s="255" t="s">
        <v>81</v>
      </c>
      <c r="AV120" s="14" t="s">
        <v>81</v>
      </c>
      <c r="AW120" s="14" t="s">
        <v>32</v>
      </c>
      <c r="AX120" s="14" t="s">
        <v>79</v>
      </c>
      <c r="AY120" s="255" t="s">
        <v>209</v>
      </c>
    </row>
    <row r="121" s="2" customFormat="1" ht="33" customHeight="1">
      <c r="A121" s="41"/>
      <c r="B121" s="42"/>
      <c r="C121" s="216" t="s">
        <v>245</v>
      </c>
      <c r="D121" s="216" t="s">
        <v>211</v>
      </c>
      <c r="E121" s="217" t="s">
        <v>406</v>
      </c>
      <c r="F121" s="218" t="s">
        <v>407</v>
      </c>
      <c r="G121" s="219" t="s">
        <v>362</v>
      </c>
      <c r="H121" s="220">
        <v>17.201000000000001</v>
      </c>
      <c r="I121" s="221"/>
      <c r="J121" s="222">
        <f>ROUND(I121*H121,2)</f>
        <v>0</v>
      </c>
      <c r="K121" s="218" t="s">
        <v>215</v>
      </c>
      <c r="L121" s="47"/>
      <c r="M121" s="223" t="s">
        <v>19</v>
      </c>
      <c r="N121" s="224" t="s">
        <v>42</v>
      </c>
      <c r="O121" s="87"/>
      <c r="P121" s="225">
        <f>O121*H121</f>
        <v>0</v>
      </c>
      <c r="Q121" s="225">
        <v>0</v>
      </c>
      <c r="R121" s="225">
        <f>Q121*H121</f>
        <v>0</v>
      </c>
      <c r="S121" s="225">
        <v>0</v>
      </c>
      <c r="T121" s="226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7" t="s">
        <v>216</v>
      </c>
      <c r="AT121" s="227" t="s">
        <v>211</v>
      </c>
      <c r="AU121" s="227" t="s">
        <v>81</v>
      </c>
      <c r="AY121" s="20" t="s">
        <v>209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20" t="s">
        <v>79</v>
      </c>
      <c r="BK121" s="228">
        <f>ROUND(I121*H121,2)</f>
        <v>0</v>
      </c>
      <c r="BL121" s="20" t="s">
        <v>216</v>
      </c>
      <c r="BM121" s="227" t="s">
        <v>1213</v>
      </c>
    </row>
    <row r="122" s="2" customFormat="1">
      <c r="A122" s="41"/>
      <c r="B122" s="42"/>
      <c r="C122" s="43"/>
      <c r="D122" s="229" t="s">
        <v>218</v>
      </c>
      <c r="E122" s="43"/>
      <c r="F122" s="230" t="s">
        <v>409</v>
      </c>
      <c r="G122" s="43"/>
      <c r="H122" s="43"/>
      <c r="I122" s="231"/>
      <c r="J122" s="43"/>
      <c r="K122" s="43"/>
      <c r="L122" s="47"/>
      <c r="M122" s="232"/>
      <c r="N122" s="233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218</v>
      </c>
      <c r="AU122" s="20" t="s">
        <v>81</v>
      </c>
    </row>
    <row r="123" s="14" customFormat="1">
      <c r="A123" s="14"/>
      <c r="B123" s="245"/>
      <c r="C123" s="246"/>
      <c r="D123" s="236" t="s">
        <v>220</v>
      </c>
      <c r="E123" s="247" t="s">
        <v>19</v>
      </c>
      <c r="F123" s="248" t="s">
        <v>1432</v>
      </c>
      <c r="G123" s="246"/>
      <c r="H123" s="249">
        <v>17.201000000000001</v>
      </c>
      <c r="I123" s="250"/>
      <c r="J123" s="246"/>
      <c r="K123" s="246"/>
      <c r="L123" s="251"/>
      <c r="M123" s="252"/>
      <c r="N123" s="253"/>
      <c r="O123" s="253"/>
      <c r="P123" s="253"/>
      <c r="Q123" s="253"/>
      <c r="R123" s="253"/>
      <c r="S123" s="253"/>
      <c r="T123" s="25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5" t="s">
        <v>220</v>
      </c>
      <c r="AU123" s="255" t="s">
        <v>81</v>
      </c>
      <c r="AV123" s="14" t="s">
        <v>81</v>
      </c>
      <c r="AW123" s="14" t="s">
        <v>32</v>
      </c>
      <c r="AX123" s="14" t="s">
        <v>79</v>
      </c>
      <c r="AY123" s="255" t="s">
        <v>209</v>
      </c>
    </row>
    <row r="124" s="2" customFormat="1" ht="33" customHeight="1">
      <c r="A124" s="41"/>
      <c r="B124" s="42"/>
      <c r="C124" s="216" t="s">
        <v>250</v>
      </c>
      <c r="D124" s="216" t="s">
        <v>211</v>
      </c>
      <c r="E124" s="217" t="s">
        <v>412</v>
      </c>
      <c r="F124" s="218" t="s">
        <v>413</v>
      </c>
      <c r="G124" s="219" t="s">
        <v>362</v>
      </c>
      <c r="H124" s="220">
        <v>6.8810000000000002</v>
      </c>
      <c r="I124" s="221"/>
      <c r="J124" s="222">
        <f>ROUND(I124*H124,2)</f>
        <v>0</v>
      </c>
      <c r="K124" s="218" t="s">
        <v>215</v>
      </c>
      <c r="L124" s="47"/>
      <c r="M124" s="223" t="s">
        <v>19</v>
      </c>
      <c r="N124" s="224" t="s">
        <v>42</v>
      </c>
      <c r="O124" s="87"/>
      <c r="P124" s="225">
        <f>O124*H124</f>
        <v>0</v>
      </c>
      <c r="Q124" s="225">
        <v>0</v>
      </c>
      <c r="R124" s="225">
        <f>Q124*H124</f>
        <v>0</v>
      </c>
      <c r="S124" s="225">
        <v>0</v>
      </c>
      <c r="T124" s="226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7" t="s">
        <v>216</v>
      </c>
      <c r="AT124" s="227" t="s">
        <v>211</v>
      </c>
      <c r="AU124" s="227" t="s">
        <v>81</v>
      </c>
      <c r="AY124" s="20" t="s">
        <v>209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20" t="s">
        <v>79</v>
      </c>
      <c r="BK124" s="228">
        <f>ROUND(I124*H124,2)</f>
        <v>0</v>
      </c>
      <c r="BL124" s="20" t="s">
        <v>216</v>
      </c>
      <c r="BM124" s="227" t="s">
        <v>1215</v>
      </c>
    </row>
    <row r="125" s="2" customFormat="1">
      <c r="A125" s="41"/>
      <c r="B125" s="42"/>
      <c r="C125" s="43"/>
      <c r="D125" s="229" t="s">
        <v>218</v>
      </c>
      <c r="E125" s="43"/>
      <c r="F125" s="230" t="s">
        <v>415</v>
      </c>
      <c r="G125" s="43"/>
      <c r="H125" s="43"/>
      <c r="I125" s="231"/>
      <c r="J125" s="43"/>
      <c r="K125" s="43"/>
      <c r="L125" s="47"/>
      <c r="M125" s="232"/>
      <c r="N125" s="233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218</v>
      </c>
      <c r="AU125" s="20" t="s">
        <v>81</v>
      </c>
    </row>
    <row r="126" s="14" customFormat="1">
      <c r="A126" s="14"/>
      <c r="B126" s="245"/>
      <c r="C126" s="246"/>
      <c r="D126" s="236" t="s">
        <v>220</v>
      </c>
      <c r="E126" s="247" t="s">
        <v>19</v>
      </c>
      <c r="F126" s="248" t="s">
        <v>1433</v>
      </c>
      <c r="G126" s="246"/>
      <c r="H126" s="249">
        <v>6.8810000000000002</v>
      </c>
      <c r="I126" s="250"/>
      <c r="J126" s="246"/>
      <c r="K126" s="246"/>
      <c r="L126" s="251"/>
      <c r="M126" s="252"/>
      <c r="N126" s="253"/>
      <c r="O126" s="253"/>
      <c r="P126" s="253"/>
      <c r="Q126" s="253"/>
      <c r="R126" s="253"/>
      <c r="S126" s="253"/>
      <c r="T126" s="25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5" t="s">
        <v>220</v>
      </c>
      <c r="AU126" s="255" t="s">
        <v>81</v>
      </c>
      <c r="AV126" s="14" t="s">
        <v>81</v>
      </c>
      <c r="AW126" s="14" t="s">
        <v>32</v>
      </c>
      <c r="AX126" s="14" t="s">
        <v>79</v>
      </c>
      <c r="AY126" s="255" t="s">
        <v>209</v>
      </c>
    </row>
    <row r="127" s="2" customFormat="1" ht="24.15" customHeight="1">
      <c r="A127" s="41"/>
      <c r="B127" s="42"/>
      <c r="C127" s="216" t="s">
        <v>255</v>
      </c>
      <c r="D127" s="216" t="s">
        <v>211</v>
      </c>
      <c r="E127" s="217" t="s">
        <v>418</v>
      </c>
      <c r="F127" s="218" t="s">
        <v>419</v>
      </c>
      <c r="G127" s="219" t="s">
        <v>362</v>
      </c>
      <c r="H127" s="220">
        <v>6.8760000000000003</v>
      </c>
      <c r="I127" s="221"/>
      <c r="J127" s="222">
        <f>ROUND(I127*H127,2)</f>
        <v>0</v>
      </c>
      <c r="K127" s="218" t="s">
        <v>215</v>
      </c>
      <c r="L127" s="47"/>
      <c r="M127" s="223" t="s">
        <v>19</v>
      </c>
      <c r="N127" s="224" t="s">
        <v>42</v>
      </c>
      <c r="O127" s="87"/>
      <c r="P127" s="225">
        <f>O127*H127</f>
        <v>0</v>
      </c>
      <c r="Q127" s="225">
        <v>0</v>
      </c>
      <c r="R127" s="225">
        <f>Q127*H127</f>
        <v>0</v>
      </c>
      <c r="S127" s="225">
        <v>0</v>
      </c>
      <c r="T127" s="226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7" t="s">
        <v>216</v>
      </c>
      <c r="AT127" s="227" t="s">
        <v>211</v>
      </c>
      <c r="AU127" s="227" t="s">
        <v>81</v>
      </c>
      <c r="AY127" s="20" t="s">
        <v>209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20" t="s">
        <v>79</v>
      </c>
      <c r="BK127" s="228">
        <f>ROUND(I127*H127,2)</f>
        <v>0</v>
      </c>
      <c r="BL127" s="20" t="s">
        <v>216</v>
      </c>
      <c r="BM127" s="227" t="s">
        <v>1217</v>
      </c>
    </row>
    <row r="128" s="2" customFormat="1">
      <c r="A128" s="41"/>
      <c r="B128" s="42"/>
      <c r="C128" s="43"/>
      <c r="D128" s="229" t="s">
        <v>218</v>
      </c>
      <c r="E128" s="43"/>
      <c r="F128" s="230" t="s">
        <v>421</v>
      </c>
      <c r="G128" s="43"/>
      <c r="H128" s="43"/>
      <c r="I128" s="231"/>
      <c r="J128" s="43"/>
      <c r="K128" s="43"/>
      <c r="L128" s="47"/>
      <c r="M128" s="232"/>
      <c r="N128" s="233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218</v>
      </c>
      <c r="AU128" s="20" t="s">
        <v>81</v>
      </c>
    </row>
    <row r="129" s="13" customFormat="1">
      <c r="A129" s="13"/>
      <c r="B129" s="234"/>
      <c r="C129" s="235"/>
      <c r="D129" s="236" t="s">
        <v>220</v>
      </c>
      <c r="E129" s="237" t="s">
        <v>19</v>
      </c>
      <c r="F129" s="238" t="s">
        <v>422</v>
      </c>
      <c r="G129" s="235"/>
      <c r="H129" s="237" t="s">
        <v>19</v>
      </c>
      <c r="I129" s="239"/>
      <c r="J129" s="235"/>
      <c r="K129" s="235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220</v>
      </c>
      <c r="AU129" s="244" t="s">
        <v>81</v>
      </c>
      <c r="AV129" s="13" t="s">
        <v>79</v>
      </c>
      <c r="AW129" s="13" t="s">
        <v>32</v>
      </c>
      <c r="AX129" s="13" t="s">
        <v>71</v>
      </c>
      <c r="AY129" s="244" t="s">
        <v>209</v>
      </c>
    </row>
    <row r="130" s="14" customFormat="1">
      <c r="A130" s="14"/>
      <c r="B130" s="245"/>
      <c r="C130" s="246"/>
      <c r="D130" s="236" t="s">
        <v>220</v>
      </c>
      <c r="E130" s="247" t="s">
        <v>19</v>
      </c>
      <c r="F130" s="248" t="s">
        <v>1434</v>
      </c>
      <c r="G130" s="246"/>
      <c r="H130" s="249">
        <v>68.760000000000005</v>
      </c>
      <c r="I130" s="250"/>
      <c r="J130" s="246"/>
      <c r="K130" s="246"/>
      <c r="L130" s="251"/>
      <c r="M130" s="252"/>
      <c r="N130" s="253"/>
      <c r="O130" s="253"/>
      <c r="P130" s="253"/>
      <c r="Q130" s="253"/>
      <c r="R130" s="253"/>
      <c r="S130" s="253"/>
      <c r="T130" s="25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5" t="s">
        <v>220</v>
      </c>
      <c r="AU130" s="255" t="s">
        <v>81</v>
      </c>
      <c r="AV130" s="14" t="s">
        <v>81</v>
      </c>
      <c r="AW130" s="14" t="s">
        <v>32</v>
      </c>
      <c r="AX130" s="14" t="s">
        <v>71</v>
      </c>
      <c r="AY130" s="255" t="s">
        <v>209</v>
      </c>
    </row>
    <row r="131" s="16" customFormat="1">
      <c r="A131" s="16"/>
      <c r="B131" s="267"/>
      <c r="C131" s="268"/>
      <c r="D131" s="236" t="s">
        <v>220</v>
      </c>
      <c r="E131" s="269" t="s">
        <v>19</v>
      </c>
      <c r="F131" s="270" t="s">
        <v>370</v>
      </c>
      <c r="G131" s="268"/>
      <c r="H131" s="271">
        <v>68.760000000000005</v>
      </c>
      <c r="I131" s="272"/>
      <c r="J131" s="268"/>
      <c r="K131" s="268"/>
      <c r="L131" s="273"/>
      <c r="M131" s="274"/>
      <c r="N131" s="275"/>
      <c r="O131" s="275"/>
      <c r="P131" s="275"/>
      <c r="Q131" s="275"/>
      <c r="R131" s="275"/>
      <c r="S131" s="275"/>
      <c r="T131" s="27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T131" s="277" t="s">
        <v>220</v>
      </c>
      <c r="AU131" s="277" t="s">
        <v>81</v>
      </c>
      <c r="AV131" s="16" t="s">
        <v>146</v>
      </c>
      <c r="AW131" s="16" t="s">
        <v>32</v>
      </c>
      <c r="AX131" s="16" t="s">
        <v>71</v>
      </c>
      <c r="AY131" s="277" t="s">
        <v>209</v>
      </c>
    </row>
    <row r="132" s="13" customFormat="1">
      <c r="A132" s="13"/>
      <c r="B132" s="234"/>
      <c r="C132" s="235"/>
      <c r="D132" s="236" t="s">
        <v>220</v>
      </c>
      <c r="E132" s="237" t="s">
        <v>19</v>
      </c>
      <c r="F132" s="238" t="s">
        <v>425</v>
      </c>
      <c r="G132" s="235"/>
      <c r="H132" s="237" t="s">
        <v>19</v>
      </c>
      <c r="I132" s="239"/>
      <c r="J132" s="235"/>
      <c r="K132" s="235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220</v>
      </c>
      <c r="AU132" s="244" t="s">
        <v>81</v>
      </c>
      <c r="AV132" s="13" t="s">
        <v>79</v>
      </c>
      <c r="AW132" s="13" t="s">
        <v>32</v>
      </c>
      <c r="AX132" s="13" t="s">
        <v>71</v>
      </c>
      <c r="AY132" s="244" t="s">
        <v>209</v>
      </c>
    </row>
    <row r="133" s="14" customFormat="1">
      <c r="A133" s="14"/>
      <c r="B133" s="245"/>
      <c r="C133" s="246"/>
      <c r="D133" s="236" t="s">
        <v>220</v>
      </c>
      <c r="E133" s="247" t="s">
        <v>19</v>
      </c>
      <c r="F133" s="248" t="s">
        <v>1435</v>
      </c>
      <c r="G133" s="246"/>
      <c r="H133" s="249">
        <v>6.8760000000000003</v>
      </c>
      <c r="I133" s="250"/>
      <c r="J133" s="246"/>
      <c r="K133" s="246"/>
      <c r="L133" s="251"/>
      <c r="M133" s="252"/>
      <c r="N133" s="253"/>
      <c r="O133" s="253"/>
      <c r="P133" s="253"/>
      <c r="Q133" s="253"/>
      <c r="R133" s="253"/>
      <c r="S133" s="253"/>
      <c r="T133" s="25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5" t="s">
        <v>220</v>
      </c>
      <c r="AU133" s="255" t="s">
        <v>81</v>
      </c>
      <c r="AV133" s="14" t="s">
        <v>81</v>
      </c>
      <c r="AW133" s="14" t="s">
        <v>32</v>
      </c>
      <c r="AX133" s="14" t="s">
        <v>79</v>
      </c>
      <c r="AY133" s="255" t="s">
        <v>209</v>
      </c>
    </row>
    <row r="134" s="2" customFormat="1" ht="24.15" customHeight="1">
      <c r="A134" s="41"/>
      <c r="B134" s="42"/>
      <c r="C134" s="216" t="s">
        <v>263</v>
      </c>
      <c r="D134" s="216" t="s">
        <v>211</v>
      </c>
      <c r="E134" s="217" t="s">
        <v>464</v>
      </c>
      <c r="F134" s="218" t="s">
        <v>465</v>
      </c>
      <c r="G134" s="219" t="s">
        <v>258</v>
      </c>
      <c r="H134" s="220">
        <v>137.69999999999999</v>
      </c>
      <c r="I134" s="221"/>
      <c r="J134" s="222">
        <f>ROUND(I134*H134,2)</f>
        <v>0</v>
      </c>
      <c r="K134" s="218" t="s">
        <v>215</v>
      </c>
      <c r="L134" s="47"/>
      <c r="M134" s="223" t="s">
        <v>19</v>
      </c>
      <c r="N134" s="224" t="s">
        <v>42</v>
      </c>
      <c r="O134" s="87"/>
      <c r="P134" s="225">
        <f>O134*H134</f>
        <v>0</v>
      </c>
      <c r="Q134" s="225">
        <v>0.00058</v>
      </c>
      <c r="R134" s="225">
        <f>Q134*H134</f>
        <v>0.079865999999999993</v>
      </c>
      <c r="S134" s="225">
        <v>0</v>
      </c>
      <c r="T134" s="226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7" t="s">
        <v>216</v>
      </c>
      <c r="AT134" s="227" t="s">
        <v>211</v>
      </c>
      <c r="AU134" s="227" t="s">
        <v>81</v>
      </c>
      <c r="AY134" s="20" t="s">
        <v>209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20" t="s">
        <v>79</v>
      </c>
      <c r="BK134" s="228">
        <f>ROUND(I134*H134,2)</f>
        <v>0</v>
      </c>
      <c r="BL134" s="20" t="s">
        <v>216</v>
      </c>
      <c r="BM134" s="227" t="s">
        <v>1220</v>
      </c>
    </row>
    <row r="135" s="2" customFormat="1">
      <c r="A135" s="41"/>
      <c r="B135" s="42"/>
      <c r="C135" s="43"/>
      <c r="D135" s="229" t="s">
        <v>218</v>
      </c>
      <c r="E135" s="43"/>
      <c r="F135" s="230" t="s">
        <v>467</v>
      </c>
      <c r="G135" s="43"/>
      <c r="H135" s="43"/>
      <c r="I135" s="231"/>
      <c r="J135" s="43"/>
      <c r="K135" s="43"/>
      <c r="L135" s="47"/>
      <c r="M135" s="232"/>
      <c r="N135" s="233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218</v>
      </c>
      <c r="AU135" s="20" t="s">
        <v>81</v>
      </c>
    </row>
    <row r="136" s="14" customFormat="1">
      <c r="A136" s="14"/>
      <c r="B136" s="245"/>
      <c r="C136" s="246"/>
      <c r="D136" s="236" t="s">
        <v>220</v>
      </c>
      <c r="E136" s="247" t="s">
        <v>19</v>
      </c>
      <c r="F136" s="248" t="s">
        <v>1436</v>
      </c>
      <c r="G136" s="246"/>
      <c r="H136" s="249">
        <v>137.69999999999999</v>
      </c>
      <c r="I136" s="250"/>
      <c r="J136" s="246"/>
      <c r="K136" s="246"/>
      <c r="L136" s="251"/>
      <c r="M136" s="252"/>
      <c r="N136" s="253"/>
      <c r="O136" s="253"/>
      <c r="P136" s="253"/>
      <c r="Q136" s="253"/>
      <c r="R136" s="253"/>
      <c r="S136" s="253"/>
      <c r="T136" s="25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5" t="s">
        <v>220</v>
      </c>
      <c r="AU136" s="255" t="s">
        <v>81</v>
      </c>
      <c r="AV136" s="14" t="s">
        <v>81</v>
      </c>
      <c r="AW136" s="14" t="s">
        <v>32</v>
      </c>
      <c r="AX136" s="14" t="s">
        <v>79</v>
      </c>
      <c r="AY136" s="255" t="s">
        <v>209</v>
      </c>
    </row>
    <row r="137" s="2" customFormat="1" ht="24.15" customHeight="1">
      <c r="A137" s="41"/>
      <c r="B137" s="42"/>
      <c r="C137" s="216" t="s">
        <v>272</v>
      </c>
      <c r="D137" s="216" t="s">
        <v>211</v>
      </c>
      <c r="E137" s="217" t="s">
        <v>471</v>
      </c>
      <c r="F137" s="218" t="s">
        <v>472</v>
      </c>
      <c r="G137" s="219" t="s">
        <v>258</v>
      </c>
      <c r="H137" s="220">
        <v>137.69999999999999</v>
      </c>
      <c r="I137" s="221"/>
      <c r="J137" s="222">
        <f>ROUND(I137*H137,2)</f>
        <v>0</v>
      </c>
      <c r="K137" s="218" t="s">
        <v>215</v>
      </c>
      <c r="L137" s="47"/>
      <c r="M137" s="223" t="s">
        <v>19</v>
      </c>
      <c r="N137" s="224" t="s">
        <v>42</v>
      </c>
      <c r="O137" s="87"/>
      <c r="P137" s="225">
        <f>O137*H137</f>
        <v>0</v>
      </c>
      <c r="Q137" s="225">
        <v>0</v>
      </c>
      <c r="R137" s="225">
        <f>Q137*H137</f>
        <v>0</v>
      </c>
      <c r="S137" s="225">
        <v>0</v>
      </c>
      <c r="T137" s="22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7" t="s">
        <v>216</v>
      </c>
      <c r="AT137" s="227" t="s">
        <v>211</v>
      </c>
      <c r="AU137" s="227" t="s">
        <v>81</v>
      </c>
      <c r="AY137" s="20" t="s">
        <v>209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20" t="s">
        <v>79</v>
      </c>
      <c r="BK137" s="228">
        <f>ROUND(I137*H137,2)</f>
        <v>0</v>
      </c>
      <c r="BL137" s="20" t="s">
        <v>216</v>
      </c>
      <c r="BM137" s="227" t="s">
        <v>1222</v>
      </c>
    </row>
    <row r="138" s="2" customFormat="1">
      <c r="A138" s="41"/>
      <c r="B138" s="42"/>
      <c r="C138" s="43"/>
      <c r="D138" s="229" t="s">
        <v>218</v>
      </c>
      <c r="E138" s="43"/>
      <c r="F138" s="230" t="s">
        <v>474</v>
      </c>
      <c r="G138" s="43"/>
      <c r="H138" s="43"/>
      <c r="I138" s="231"/>
      <c r="J138" s="43"/>
      <c r="K138" s="43"/>
      <c r="L138" s="47"/>
      <c r="M138" s="232"/>
      <c r="N138" s="233"/>
      <c r="O138" s="87"/>
      <c r="P138" s="87"/>
      <c r="Q138" s="87"/>
      <c r="R138" s="87"/>
      <c r="S138" s="87"/>
      <c r="T138" s="88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0" t="s">
        <v>218</v>
      </c>
      <c r="AU138" s="20" t="s">
        <v>81</v>
      </c>
    </row>
    <row r="139" s="2" customFormat="1" ht="37.8" customHeight="1">
      <c r="A139" s="41"/>
      <c r="B139" s="42"/>
      <c r="C139" s="216" t="s">
        <v>8</v>
      </c>
      <c r="D139" s="216" t="s">
        <v>211</v>
      </c>
      <c r="E139" s="217" t="s">
        <v>598</v>
      </c>
      <c r="F139" s="218" t="s">
        <v>599</v>
      </c>
      <c r="G139" s="219" t="s">
        <v>362</v>
      </c>
      <c r="H139" s="220">
        <v>105.52</v>
      </c>
      <c r="I139" s="221"/>
      <c r="J139" s="222">
        <f>ROUND(I139*H139,2)</f>
        <v>0</v>
      </c>
      <c r="K139" s="218" t="s">
        <v>215</v>
      </c>
      <c r="L139" s="47"/>
      <c r="M139" s="223" t="s">
        <v>19</v>
      </c>
      <c r="N139" s="224" t="s">
        <v>42</v>
      </c>
      <c r="O139" s="87"/>
      <c r="P139" s="225">
        <f>O139*H139</f>
        <v>0</v>
      </c>
      <c r="Q139" s="225">
        <v>0</v>
      </c>
      <c r="R139" s="225">
        <f>Q139*H139</f>
        <v>0</v>
      </c>
      <c r="S139" s="225">
        <v>0</v>
      </c>
      <c r="T139" s="226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7" t="s">
        <v>216</v>
      </c>
      <c r="AT139" s="227" t="s">
        <v>211</v>
      </c>
      <c r="AU139" s="227" t="s">
        <v>81</v>
      </c>
      <c r="AY139" s="20" t="s">
        <v>209</v>
      </c>
      <c r="BE139" s="228">
        <f>IF(N139="základní",J139,0)</f>
        <v>0</v>
      </c>
      <c r="BF139" s="228">
        <f>IF(N139="snížená",J139,0)</f>
        <v>0</v>
      </c>
      <c r="BG139" s="228">
        <f>IF(N139="zákl. přenesená",J139,0)</f>
        <v>0</v>
      </c>
      <c r="BH139" s="228">
        <f>IF(N139="sníž. přenesená",J139,0)</f>
        <v>0</v>
      </c>
      <c r="BI139" s="228">
        <f>IF(N139="nulová",J139,0)</f>
        <v>0</v>
      </c>
      <c r="BJ139" s="20" t="s">
        <v>79</v>
      </c>
      <c r="BK139" s="228">
        <f>ROUND(I139*H139,2)</f>
        <v>0</v>
      </c>
      <c r="BL139" s="20" t="s">
        <v>216</v>
      </c>
      <c r="BM139" s="227" t="s">
        <v>1223</v>
      </c>
    </row>
    <row r="140" s="2" customFormat="1">
      <c r="A140" s="41"/>
      <c r="B140" s="42"/>
      <c r="C140" s="43"/>
      <c r="D140" s="229" t="s">
        <v>218</v>
      </c>
      <c r="E140" s="43"/>
      <c r="F140" s="230" t="s">
        <v>601</v>
      </c>
      <c r="G140" s="43"/>
      <c r="H140" s="43"/>
      <c r="I140" s="231"/>
      <c r="J140" s="43"/>
      <c r="K140" s="43"/>
      <c r="L140" s="47"/>
      <c r="M140" s="232"/>
      <c r="N140" s="233"/>
      <c r="O140" s="87"/>
      <c r="P140" s="87"/>
      <c r="Q140" s="87"/>
      <c r="R140" s="87"/>
      <c r="S140" s="87"/>
      <c r="T140" s="88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0" t="s">
        <v>218</v>
      </c>
      <c r="AU140" s="20" t="s">
        <v>81</v>
      </c>
    </row>
    <row r="141" s="13" customFormat="1">
      <c r="A141" s="13"/>
      <c r="B141" s="234"/>
      <c r="C141" s="235"/>
      <c r="D141" s="236" t="s">
        <v>220</v>
      </c>
      <c r="E141" s="237" t="s">
        <v>19</v>
      </c>
      <c r="F141" s="238" t="s">
        <v>610</v>
      </c>
      <c r="G141" s="235"/>
      <c r="H141" s="237" t="s">
        <v>19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220</v>
      </c>
      <c r="AU141" s="244" t="s">
        <v>81</v>
      </c>
      <c r="AV141" s="13" t="s">
        <v>79</v>
      </c>
      <c r="AW141" s="13" t="s">
        <v>32</v>
      </c>
      <c r="AX141" s="13" t="s">
        <v>71</v>
      </c>
      <c r="AY141" s="244" t="s">
        <v>209</v>
      </c>
    </row>
    <row r="142" s="14" customFormat="1">
      <c r="A142" s="14"/>
      <c r="B142" s="245"/>
      <c r="C142" s="246"/>
      <c r="D142" s="236" t="s">
        <v>220</v>
      </c>
      <c r="E142" s="247" t="s">
        <v>19</v>
      </c>
      <c r="F142" s="248" t="s">
        <v>1437</v>
      </c>
      <c r="G142" s="246"/>
      <c r="H142" s="249">
        <v>44.722999999999999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220</v>
      </c>
      <c r="AU142" s="255" t="s">
        <v>81</v>
      </c>
      <c r="AV142" s="14" t="s">
        <v>81</v>
      </c>
      <c r="AW142" s="14" t="s">
        <v>32</v>
      </c>
      <c r="AX142" s="14" t="s">
        <v>71</v>
      </c>
      <c r="AY142" s="255" t="s">
        <v>209</v>
      </c>
    </row>
    <row r="143" s="16" customFormat="1">
      <c r="A143" s="16"/>
      <c r="B143" s="267"/>
      <c r="C143" s="268"/>
      <c r="D143" s="236" t="s">
        <v>220</v>
      </c>
      <c r="E143" s="269" t="s">
        <v>19</v>
      </c>
      <c r="F143" s="270" t="s">
        <v>370</v>
      </c>
      <c r="G143" s="268"/>
      <c r="H143" s="271">
        <v>44.722999999999999</v>
      </c>
      <c r="I143" s="272"/>
      <c r="J143" s="268"/>
      <c r="K143" s="268"/>
      <c r="L143" s="273"/>
      <c r="M143" s="274"/>
      <c r="N143" s="275"/>
      <c r="O143" s="275"/>
      <c r="P143" s="275"/>
      <c r="Q143" s="275"/>
      <c r="R143" s="275"/>
      <c r="S143" s="275"/>
      <c r="T143" s="27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T143" s="277" t="s">
        <v>220</v>
      </c>
      <c r="AU143" s="277" t="s">
        <v>81</v>
      </c>
      <c r="AV143" s="16" t="s">
        <v>146</v>
      </c>
      <c r="AW143" s="16" t="s">
        <v>32</v>
      </c>
      <c r="AX143" s="16" t="s">
        <v>71</v>
      </c>
      <c r="AY143" s="277" t="s">
        <v>209</v>
      </c>
    </row>
    <row r="144" s="13" customFormat="1">
      <c r="A144" s="13"/>
      <c r="B144" s="234"/>
      <c r="C144" s="235"/>
      <c r="D144" s="236" t="s">
        <v>220</v>
      </c>
      <c r="E144" s="237" t="s">
        <v>19</v>
      </c>
      <c r="F144" s="238" t="s">
        <v>617</v>
      </c>
      <c r="G144" s="235"/>
      <c r="H144" s="237" t="s">
        <v>19</v>
      </c>
      <c r="I144" s="239"/>
      <c r="J144" s="235"/>
      <c r="K144" s="235"/>
      <c r="L144" s="240"/>
      <c r="M144" s="241"/>
      <c r="N144" s="242"/>
      <c r="O144" s="242"/>
      <c r="P144" s="242"/>
      <c r="Q144" s="242"/>
      <c r="R144" s="242"/>
      <c r="S144" s="242"/>
      <c r="T144" s="24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4" t="s">
        <v>220</v>
      </c>
      <c r="AU144" s="244" t="s">
        <v>81</v>
      </c>
      <c r="AV144" s="13" t="s">
        <v>79</v>
      </c>
      <c r="AW144" s="13" t="s">
        <v>32</v>
      </c>
      <c r="AX144" s="13" t="s">
        <v>71</v>
      </c>
      <c r="AY144" s="244" t="s">
        <v>209</v>
      </c>
    </row>
    <row r="145" s="14" customFormat="1">
      <c r="A145" s="14"/>
      <c r="B145" s="245"/>
      <c r="C145" s="246"/>
      <c r="D145" s="236" t="s">
        <v>220</v>
      </c>
      <c r="E145" s="247" t="s">
        <v>19</v>
      </c>
      <c r="F145" s="248" t="s">
        <v>1438</v>
      </c>
      <c r="G145" s="246"/>
      <c r="H145" s="249">
        <v>44.722999999999999</v>
      </c>
      <c r="I145" s="250"/>
      <c r="J145" s="246"/>
      <c r="K145" s="246"/>
      <c r="L145" s="251"/>
      <c r="M145" s="252"/>
      <c r="N145" s="253"/>
      <c r="O145" s="253"/>
      <c r="P145" s="253"/>
      <c r="Q145" s="253"/>
      <c r="R145" s="253"/>
      <c r="S145" s="253"/>
      <c r="T145" s="25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5" t="s">
        <v>220</v>
      </c>
      <c r="AU145" s="255" t="s">
        <v>81</v>
      </c>
      <c r="AV145" s="14" t="s">
        <v>81</v>
      </c>
      <c r="AW145" s="14" t="s">
        <v>32</v>
      </c>
      <c r="AX145" s="14" t="s">
        <v>71</v>
      </c>
      <c r="AY145" s="255" t="s">
        <v>209</v>
      </c>
    </row>
    <row r="146" s="16" customFormat="1">
      <c r="A146" s="16"/>
      <c r="B146" s="267"/>
      <c r="C146" s="268"/>
      <c r="D146" s="236" t="s">
        <v>220</v>
      </c>
      <c r="E146" s="269" t="s">
        <v>19</v>
      </c>
      <c r="F146" s="270" t="s">
        <v>370</v>
      </c>
      <c r="G146" s="268"/>
      <c r="H146" s="271">
        <v>44.722999999999999</v>
      </c>
      <c r="I146" s="272"/>
      <c r="J146" s="268"/>
      <c r="K146" s="268"/>
      <c r="L146" s="273"/>
      <c r="M146" s="274"/>
      <c r="N146" s="275"/>
      <c r="O146" s="275"/>
      <c r="P146" s="275"/>
      <c r="Q146" s="275"/>
      <c r="R146" s="275"/>
      <c r="S146" s="275"/>
      <c r="T146" s="27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T146" s="277" t="s">
        <v>220</v>
      </c>
      <c r="AU146" s="277" t="s">
        <v>81</v>
      </c>
      <c r="AV146" s="16" t="s">
        <v>146</v>
      </c>
      <c r="AW146" s="16" t="s">
        <v>32</v>
      </c>
      <c r="AX146" s="16" t="s">
        <v>71</v>
      </c>
      <c r="AY146" s="277" t="s">
        <v>209</v>
      </c>
    </row>
    <row r="147" s="13" customFormat="1">
      <c r="A147" s="13"/>
      <c r="B147" s="234"/>
      <c r="C147" s="235"/>
      <c r="D147" s="236" t="s">
        <v>220</v>
      </c>
      <c r="E147" s="237" t="s">
        <v>19</v>
      </c>
      <c r="F147" s="238" t="s">
        <v>619</v>
      </c>
      <c r="G147" s="235"/>
      <c r="H147" s="237" t="s">
        <v>19</v>
      </c>
      <c r="I147" s="239"/>
      <c r="J147" s="235"/>
      <c r="K147" s="235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220</v>
      </c>
      <c r="AU147" s="244" t="s">
        <v>81</v>
      </c>
      <c r="AV147" s="13" t="s">
        <v>79</v>
      </c>
      <c r="AW147" s="13" t="s">
        <v>32</v>
      </c>
      <c r="AX147" s="13" t="s">
        <v>71</v>
      </c>
      <c r="AY147" s="244" t="s">
        <v>209</v>
      </c>
    </row>
    <row r="148" s="14" customFormat="1">
      <c r="A148" s="14"/>
      <c r="B148" s="245"/>
      <c r="C148" s="246"/>
      <c r="D148" s="236" t="s">
        <v>220</v>
      </c>
      <c r="E148" s="247" t="s">
        <v>19</v>
      </c>
      <c r="F148" s="248" t="s">
        <v>1439</v>
      </c>
      <c r="G148" s="246"/>
      <c r="H148" s="249">
        <v>0.41399999999999998</v>
      </c>
      <c r="I148" s="250"/>
      <c r="J148" s="246"/>
      <c r="K148" s="246"/>
      <c r="L148" s="251"/>
      <c r="M148" s="252"/>
      <c r="N148" s="253"/>
      <c r="O148" s="253"/>
      <c r="P148" s="253"/>
      <c r="Q148" s="253"/>
      <c r="R148" s="253"/>
      <c r="S148" s="253"/>
      <c r="T148" s="25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5" t="s">
        <v>220</v>
      </c>
      <c r="AU148" s="255" t="s">
        <v>81</v>
      </c>
      <c r="AV148" s="14" t="s">
        <v>81</v>
      </c>
      <c r="AW148" s="14" t="s">
        <v>32</v>
      </c>
      <c r="AX148" s="14" t="s">
        <v>71</v>
      </c>
      <c r="AY148" s="255" t="s">
        <v>209</v>
      </c>
    </row>
    <row r="149" s="14" customFormat="1">
      <c r="A149" s="14"/>
      <c r="B149" s="245"/>
      <c r="C149" s="246"/>
      <c r="D149" s="236" t="s">
        <v>220</v>
      </c>
      <c r="E149" s="247" t="s">
        <v>19</v>
      </c>
      <c r="F149" s="248" t="s">
        <v>1440</v>
      </c>
      <c r="G149" s="246"/>
      <c r="H149" s="249">
        <v>15.66</v>
      </c>
      <c r="I149" s="250"/>
      <c r="J149" s="246"/>
      <c r="K149" s="246"/>
      <c r="L149" s="251"/>
      <c r="M149" s="252"/>
      <c r="N149" s="253"/>
      <c r="O149" s="253"/>
      <c r="P149" s="253"/>
      <c r="Q149" s="253"/>
      <c r="R149" s="253"/>
      <c r="S149" s="253"/>
      <c r="T149" s="25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5" t="s">
        <v>220</v>
      </c>
      <c r="AU149" s="255" t="s">
        <v>81</v>
      </c>
      <c r="AV149" s="14" t="s">
        <v>81</v>
      </c>
      <c r="AW149" s="14" t="s">
        <v>32</v>
      </c>
      <c r="AX149" s="14" t="s">
        <v>71</v>
      </c>
      <c r="AY149" s="255" t="s">
        <v>209</v>
      </c>
    </row>
    <row r="150" s="16" customFormat="1">
      <c r="A150" s="16"/>
      <c r="B150" s="267"/>
      <c r="C150" s="268"/>
      <c r="D150" s="236" t="s">
        <v>220</v>
      </c>
      <c r="E150" s="269" t="s">
        <v>19</v>
      </c>
      <c r="F150" s="270" t="s">
        <v>370</v>
      </c>
      <c r="G150" s="268"/>
      <c r="H150" s="271">
        <v>16.074000000000002</v>
      </c>
      <c r="I150" s="272"/>
      <c r="J150" s="268"/>
      <c r="K150" s="268"/>
      <c r="L150" s="273"/>
      <c r="M150" s="274"/>
      <c r="N150" s="275"/>
      <c r="O150" s="275"/>
      <c r="P150" s="275"/>
      <c r="Q150" s="275"/>
      <c r="R150" s="275"/>
      <c r="S150" s="275"/>
      <c r="T150" s="27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T150" s="277" t="s">
        <v>220</v>
      </c>
      <c r="AU150" s="277" t="s">
        <v>81</v>
      </c>
      <c r="AV150" s="16" t="s">
        <v>146</v>
      </c>
      <c r="AW150" s="16" t="s">
        <v>32</v>
      </c>
      <c r="AX150" s="16" t="s">
        <v>71</v>
      </c>
      <c r="AY150" s="277" t="s">
        <v>209</v>
      </c>
    </row>
    <row r="151" s="15" customFormat="1">
      <c r="A151" s="15"/>
      <c r="B151" s="256"/>
      <c r="C151" s="257"/>
      <c r="D151" s="236" t="s">
        <v>220</v>
      </c>
      <c r="E151" s="258" t="s">
        <v>19</v>
      </c>
      <c r="F151" s="259" t="s">
        <v>271</v>
      </c>
      <c r="G151" s="257"/>
      <c r="H151" s="260">
        <v>105.52</v>
      </c>
      <c r="I151" s="261"/>
      <c r="J151" s="257"/>
      <c r="K151" s="257"/>
      <c r="L151" s="262"/>
      <c r="M151" s="263"/>
      <c r="N151" s="264"/>
      <c r="O151" s="264"/>
      <c r="P151" s="264"/>
      <c r="Q151" s="264"/>
      <c r="R151" s="264"/>
      <c r="S151" s="264"/>
      <c r="T151" s="26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66" t="s">
        <v>220</v>
      </c>
      <c r="AU151" s="266" t="s">
        <v>81</v>
      </c>
      <c r="AV151" s="15" t="s">
        <v>216</v>
      </c>
      <c r="AW151" s="15" t="s">
        <v>32</v>
      </c>
      <c r="AX151" s="15" t="s">
        <v>79</v>
      </c>
      <c r="AY151" s="266" t="s">
        <v>209</v>
      </c>
    </row>
    <row r="152" s="2" customFormat="1" ht="37.8" customHeight="1">
      <c r="A152" s="41"/>
      <c r="B152" s="42"/>
      <c r="C152" s="216" t="s">
        <v>284</v>
      </c>
      <c r="D152" s="216" t="s">
        <v>211</v>
      </c>
      <c r="E152" s="217" t="s">
        <v>1230</v>
      </c>
      <c r="F152" s="218" t="s">
        <v>1231</v>
      </c>
      <c r="G152" s="219" t="s">
        <v>362</v>
      </c>
      <c r="H152" s="220">
        <v>28.228999999999999</v>
      </c>
      <c r="I152" s="221"/>
      <c r="J152" s="222">
        <f>ROUND(I152*H152,2)</f>
        <v>0</v>
      </c>
      <c r="K152" s="218" t="s">
        <v>215</v>
      </c>
      <c r="L152" s="47"/>
      <c r="M152" s="223" t="s">
        <v>19</v>
      </c>
      <c r="N152" s="224" t="s">
        <v>42</v>
      </c>
      <c r="O152" s="87"/>
      <c r="P152" s="225">
        <f>O152*H152</f>
        <v>0</v>
      </c>
      <c r="Q152" s="225">
        <v>0</v>
      </c>
      <c r="R152" s="225">
        <f>Q152*H152</f>
        <v>0</v>
      </c>
      <c r="S152" s="225">
        <v>0</v>
      </c>
      <c r="T152" s="226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7" t="s">
        <v>216</v>
      </c>
      <c r="AT152" s="227" t="s">
        <v>211</v>
      </c>
      <c r="AU152" s="227" t="s">
        <v>81</v>
      </c>
      <c r="AY152" s="20" t="s">
        <v>209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20" t="s">
        <v>79</v>
      </c>
      <c r="BK152" s="228">
        <f>ROUND(I152*H152,2)</f>
        <v>0</v>
      </c>
      <c r="BL152" s="20" t="s">
        <v>216</v>
      </c>
      <c r="BM152" s="227" t="s">
        <v>1232</v>
      </c>
    </row>
    <row r="153" s="2" customFormat="1">
      <c r="A153" s="41"/>
      <c r="B153" s="42"/>
      <c r="C153" s="43"/>
      <c r="D153" s="229" t="s">
        <v>218</v>
      </c>
      <c r="E153" s="43"/>
      <c r="F153" s="230" t="s">
        <v>1233</v>
      </c>
      <c r="G153" s="43"/>
      <c r="H153" s="43"/>
      <c r="I153" s="231"/>
      <c r="J153" s="43"/>
      <c r="K153" s="43"/>
      <c r="L153" s="47"/>
      <c r="M153" s="232"/>
      <c r="N153" s="233"/>
      <c r="O153" s="87"/>
      <c r="P153" s="87"/>
      <c r="Q153" s="87"/>
      <c r="R153" s="87"/>
      <c r="S153" s="87"/>
      <c r="T153" s="88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0" t="s">
        <v>218</v>
      </c>
      <c r="AU153" s="20" t="s">
        <v>81</v>
      </c>
    </row>
    <row r="154" s="13" customFormat="1">
      <c r="A154" s="13"/>
      <c r="B154" s="234"/>
      <c r="C154" s="235"/>
      <c r="D154" s="236" t="s">
        <v>220</v>
      </c>
      <c r="E154" s="237" t="s">
        <v>19</v>
      </c>
      <c r="F154" s="238" t="s">
        <v>610</v>
      </c>
      <c r="G154" s="235"/>
      <c r="H154" s="237" t="s">
        <v>19</v>
      </c>
      <c r="I154" s="239"/>
      <c r="J154" s="235"/>
      <c r="K154" s="235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220</v>
      </c>
      <c r="AU154" s="244" t="s">
        <v>81</v>
      </c>
      <c r="AV154" s="13" t="s">
        <v>79</v>
      </c>
      <c r="AW154" s="13" t="s">
        <v>32</v>
      </c>
      <c r="AX154" s="13" t="s">
        <v>71</v>
      </c>
      <c r="AY154" s="244" t="s">
        <v>209</v>
      </c>
    </row>
    <row r="155" s="14" customFormat="1">
      <c r="A155" s="14"/>
      <c r="B155" s="245"/>
      <c r="C155" s="246"/>
      <c r="D155" s="236" t="s">
        <v>220</v>
      </c>
      <c r="E155" s="247" t="s">
        <v>19</v>
      </c>
      <c r="F155" s="248" t="s">
        <v>1441</v>
      </c>
      <c r="G155" s="246"/>
      <c r="H155" s="249">
        <v>24.082000000000001</v>
      </c>
      <c r="I155" s="250"/>
      <c r="J155" s="246"/>
      <c r="K155" s="246"/>
      <c r="L155" s="251"/>
      <c r="M155" s="252"/>
      <c r="N155" s="253"/>
      <c r="O155" s="253"/>
      <c r="P155" s="253"/>
      <c r="Q155" s="253"/>
      <c r="R155" s="253"/>
      <c r="S155" s="253"/>
      <c r="T155" s="25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5" t="s">
        <v>220</v>
      </c>
      <c r="AU155" s="255" t="s">
        <v>81</v>
      </c>
      <c r="AV155" s="14" t="s">
        <v>81</v>
      </c>
      <c r="AW155" s="14" t="s">
        <v>32</v>
      </c>
      <c r="AX155" s="14" t="s">
        <v>71</v>
      </c>
      <c r="AY155" s="255" t="s">
        <v>209</v>
      </c>
    </row>
    <row r="156" s="13" customFormat="1">
      <c r="A156" s="13"/>
      <c r="B156" s="234"/>
      <c r="C156" s="235"/>
      <c r="D156" s="236" t="s">
        <v>220</v>
      </c>
      <c r="E156" s="237" t="s">
        <v>19</v>
      </c>
      <c r="F156" s="238" t="s">
        <v>617</v>
      </c>
      <c r="G156" s="235"/>
      <c r="H156" s="237" t="s">
        <v>19</v>
      </c>
      <c r="I156" s="239"/>
      <c r="J156" s="235"/>
      <c r="K156" s="235"/>
      <c r="L156" s="240"/>
      <c r="M156" s="241"/>
      <c r="N156" s="242"/>
      <c r="O156" s="242"/>
      <c r="P156" s="242"/>
      <c r="Q156" s="242"/>
      <c r="R156" s="242"/>
      <c r="S156" s="242"/>
      <c r="T156" s="24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4" t="s">
        <v>220</v>
      </c>
      <c r="AU156" s="244" t="s">
        <v>81</v>
      </c>
      <c r="AV156" s="13" t="s">
        <v>79</v>
      </c>
      <c r="AW156" s="13" t="s">
        <v>32</v>
      </c>
      <c r="AX156" s="13" t="s">
        <v>71</v>
      </c>
      <c r="AY156" s="244" t="s">
        <v>209</v>
      </c>
    </row>
    <row r="157" s="14" customFormat="1">
      <c r="A157" s="14"/>
      <c r="B157" s="245"/>
      <c r="C157" s="246"/>
      <c r="D157" s="236" t="s">
        <v>220</v>
      </c>
      <c r="E157" s="247" t="s">
        <v>19</v>
      </c>
      <c r="F157" s="248" t="s">
        <v>1442</v>
      </c>
      <c r="G157" s="246"/>
      <c r="H157" s="249">
        <v>4.1470000000000002</v>
      </c>
      <c r="I157" s="250"/>
      <c r="J157" s="246"/>
      <c r="K157" s="246"/>
      <c r="L157" s="251"/>
      <c r="M157" s="252"/>
      <c r="N157" s="253"/>
      <c r="O157" s="253"/>
      <c r="P157" s="253"/>
      <c r="Q157" s="253"/>
      <c r="R157" s="253"/>
      <c r="S157" s="253"/>
      <c r="T157" s="25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5" t="s">
        <v>220</v>
      </c>
      <c r="AU157" s="255" t="s">
        <v>81</v>
      </c>
      <c r="AV157" s="14" t="s">
        <v>81</v>
      </c>
      <c r="AW157" s="14" t="s">
        <v>32</v>
      </c>
      <c r="AX157" s="14" t="s">
        <v>71</v>
      </c>
      <c r="AY157" s="255" t="s">
        <v>209</v>
      </c>
    </row>
    <row r="158" s="15" customFormat="1">
      <c r="A158" s="15"/>
      <c r="B158" s="256"/>
      <c r="C158" s="257"/>
      <c r="D158" s="236" t="s">
        <v>220</v>
      </c>
      <c r="E158" s="258" t="s">
        <v>19</v>
      </c>
      <c r="F158" s="259" t="s">
        <v>271</v>
      </c>
      <c r="G158" s="257"/>
      <c r="H158" s="260">
        <v>28.228999999999999</v>
      </c>
      <c r="I158" s="261"/>
      <c r="J158" s="257"/>
      <c r="K158" s="257"/>
      <c r="L158" s="262"/>
      <c r="M158" s="263"/>
      <c r="N158" s="264"/>
      <c r="O158" s="264"/>
      <c r="P158" s="264"/>
      <c r="Q158" s="264"/>
      <c r="R158" s="264"/>
      <c r="S158" s="264"/>
      <c r="T158" s="26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66" t="s">
        <v>220</v>
      </c>
      <c r="AU158" s="266" t="s">
        <v>81</v>
      </c>
      <c r="AV158" s="15" t="s">
        <v>216</v>
      </c>
      <c r="AW158" s="15" t="s">
        <v>32</v>
      </c>
      <c r="AX158" s="15" t="s">
        <v>79</v>
      </c>
      <c r="AY158" s="266" t="s">
        <v>209</v>
      </c>
    </row>
    <row r="159" s="2" customFormat="1" ht="37.8" customHeight="1">
      <c r="A159" s="41"/>
      <c r="B159" s="42"/>
      <c r="C159" s="216" t="s">
        <v>290</v>
      </c>
      <c r="D159" s="216" t="s">
        <v>211</v>
      </c>
      <c r="E159" s="217" t="s">
        <v>639</v>
      </c>
      <c r="F159" s="218" t="s">
        <v>640</v>
      </c>
      <c r="G159" s="219" t="s">
        <v>362</v>
      </c>
      <c r="H159" s="220">
        <v>19.934999999999999</v>
      </c>
      <c r="I159" s="221"/>
      <c r="J159" s="222">
        <f>ROUND(I159*H159,2)</f>
        <v>0</v>
      </c>
      <c r="K159" s="218" t="s">
        <v>215</v>
      </c>
      <c r="L159" s="47"/>
      <c r="M159" s="223" t="s">
        <v>19</v>
      </c>
      <c r="N159" s="224" t="s">
        <v>42</v>
      </c>
      <c r="O159" s="87"/>
      <c r="P159" s="225">
        <f>O159*H159</f>
        <v>0</v>
      </c>
      <c r="Q159" s="225">
        <v>0</v>
      </c>
      <c r="R159" s="225">
        <f>Q159*H159</f>
        <v>0</v>
      </c>
      <c r="S159" s="225">
        <v>0</v>
      </c>
      <c r="T159" s="226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7" t="s">
        <v>216</v>
      </c>
      <c r="AT159" s="227" t="s">
        <v>211</v>
      </c>
      <c r="AU159" s="227" t="s">
        <v>81</v>
      </c>
      <c r="AY159" s="20" t="s">
        <v>209</v>
      </c>
      <c r="BE159" s="228">
        <f>IF(N159="základní",J159,0)</f>
        <v>0</v>
      </c>
      <c r="BF159" s="228">
        <f>IF(N159="snížená",J159,0)</f>
        <v>0</v>
      </c>
      <c r="BG159" s="228">
        <f>IF(N159="zákl. přenesená",J159,0)</f>
        <v>0</v>
      </c>
      <c r="BH159" s="228">
        <f>IF(N159="sníž. přenesená",J159,0)</f>
        <v>0</v>
      </c>
      <c r="BI159" s="228">
        <f>IF(N159="nulová",J159,0)</f>
        <v>0</v>
      </c>
      <c r="BJ159" s="20" t="s">
        <v>79</v>
      </c>
      <c r="BK159" s="228">
        <f>ROUND(I159*H159,2)</f>
        <v>0</v>
      </c>
      <c r="BL159" s="20" t="s">
        <v>216</v>
      </c>
      <c r="BM159" s="227" t="s">
        <v>1236</v>
      </c>
    </row>
    <row r="160" s="2" customFormat="1">
      <c r="A160" s="41"/>
      <c r="B160" s="42"/>
      <c r="C160" s="43"/>
      <c r="D160" s="229" t="s">
        <v>218</v>
      </c>
      <c r="E160" s="43"/>
      <c r="F160" s="230" t="s">
        <v>642</v>
      </c>
      <c r="G160" s="43"/>
      <c r="H160" s="43"/>
      <c r="I160" s="231"/>
      <c r="J160" s="43"/>
      <c r="K160" s="43"/>
      <c r="L160" s="47"/>
      <c r="M160" s="232"/>
      <c r="N160" s="233"/>
      <c r="O160" s="87"/>
      <c r="P160" s="87"/>
      <c r="Q160" s="87"/>
      <c r="R160" s="87"/>
      <c r="S160" s="87"/>
      <c r="T160" s="88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0" t="s">
        <v>218</v>
      </c>
      <c r="AU160" s="20" t="s">
        <v>81</v>
      </c>
    </row>
    <row r="161" s="13" customFormat="1">
      <c r="A161" s="13"/>
      <c r="B161" s="234"/>
      <c r="C161" s="235"/>
      <c r="D161" s="236" t="s">
        <v>220</v>
      </c>
      <c r="E161" s="237" t="s">
        <v>19</v>
      </c>
      <c r="F161" s="238" t="s">
        <v>628</v>
      </c>
      <c r="G161" s="235"/>
      <c r="H161" s="237" t="s">
        <v>19</v>
      </c>
      <c r="I161" s="239"/>
      <c r="J161" s="235"/>
      <c r="K161" s="235"/>
      <c r="L161" s="240"/>
      <c r="M161" s="241"/>
      <c r="N161" s="242"/>
      <c r="O161" s="242"/>
      <c r="P161" s="242"/>
      <c r="Q161" s="242"/>
      <c r="R161" s="242"/>
      <c r="S161" s="242"/>
      <c r="T161" s="24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4" t="s">
        <v>220</v>
      </c>
      <c r="AU161" s="244" t="s">
        <v>81</v>
      </c>
      <c r="AV161" s="13" t="s">
        <v>79</v>
      </c>
      <c r="AW161" s="13" t="s">
        <v>32</v>
      </c>
      <c r="AX161" s="13" t="s">
        <v>71</v>
      </c>
      <c r="AY161" s="244" t="s">
        <v>209</v>
      </c>
    </row>
    <row r="162" s="13" customFormat="1">
      <c r="A162" s="13"/>
      <c r="B162" s="234"/>
      <c r="C162" s="235"/>
      <c r="D162" s="236" t="s">
        <v>220</v>
      </c>
      <c r="E162" s="237" t="s">
        <v>19</v>
      </c>
      <c r="F162" s="238" t="s">
        <v>629</v>
      </c>
      <c r="G162" s="235"/>
      <c r="H162" s="237" t="s">
        <v>19</v>
      </c>
      <c r="I162" s="239"/>
      <c r="J162" s="235"/>
      <c r="K162" s="235"/>
      <c r="L162" s="240"/>
      <c r="M162" s="241"/>
      <c r="N162" s="242"/>
      <c r="O162" s="242"/>
      <c r="P162" s="242"/>
      <c r="Q162" s="242"/>
      <c r="R162" s="242"/>
      <c r="S162" s="242"/>
      <c r="T162" s="24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4" t="s">
        <v>220</v>
      </c>
      <c r="AU162" s="244" t="s">
        <v>81</v>
      </c>
      <c r="AV162" s="13" t="s">
        <v>79</v>
      </c>
      <c r="AW162" s="13" t="s">
        <v>32</v>
      </c>
      <c r="AX162" s="13" t="s">
        <v>71</v>
      </c>
      <c r="AY162" s="244" t="s">
        <v>209</v>
      </c>
    </row>
    <row r="163" s="14" customFormat="1">
      <c r="A163" s="14"/>
      <c r="B163" s="245"/>
      <c r="C163" s="246"/>
      <c r="D163" s="236" t="s">
        <v>220</v>
      </c>
      <c r="E163" s="247" t="s">
        <v>19</v>
      </c>
      <c r="F163" s="248" t="s">
        <v>1441</v>
      </c>
      <c r="G163" s="246"/>
      <c r="H163" s="249">
        <v>24.082000000000001</v>
      </c>
      <c r="I163" s="250"/>
      <c r="J163" s="246"/>
      <c r="K163" s="246"/>
      <c r="L163" s="251"/>
      <c r="M163" s="252"/>
      <c r="N163" s="253"/>
      <c r="O163" s="253"/>
      <c r="P163" s="253"/>
      <c r="Q163" s="253"/>
      <c r="R163" s="253"/>
      <c r="S163" s="253"/>
      <c r="T163" s="25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5" t="s">
        <v>220</v>
      </c>
      <c r="AU163" s="255" t="s">
        <v>81</v>
      </c>
      <c r="AV163" s="14" t="s">
        <v>81</v>
      </c>
      <c r="AW163" s="14" t="s">
        <v>32</v>
      </c>
      <c r="AX163" s="14" t="s">
        <v>71</v>
      </c>
      <c r="AY163" s="255" t="s">
        <v>209</v>
      </c>
    </row>
    <row r="164" s="14" customFormat="1">
      <c r="A164" s="14"/>
      <c r="B164" s="245"/>
      <c r="C164" s="246"/>
      <c r="D164" s="236" t="s">
        <v>220</v>
      </c>
      <c r="E164" s="247" t="s">
        <v>19</v>
      </c>
      <c r="F164" s="248" t="s">
        <v>1443</v>
      </c>
      <c r="G164" s="246"/>
      <c r="H164" s="249">
        <v>-4.1470000000000002</v>
      </c>
      <c r="I164" s="250"/>
      <c r="J164" s="246"/>
      <c r="K164" s="246"/>
      <c r="L164" s="251"/>
      <c r="M164" s="252"/>
      <c r="N164" s="253"/>
      <c r="O164" s="253"/>
      <c r="P164" s="253"/>
      <c r="Q164" s="253"/>
      <c r="R164" s="253"/>
      <c r="S164" s="253"/>
      <c r="T164" s="25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5" t="s">
        <v>220</v>
      </c>
      <c r="AU164" s="255" t="s">
        <v>81</v>
      </c>
      <c r="AV164" s="14" t="s">
        <v>81</v>
      </c>
      <c r="AW164" s="14" t="s">
        <v>32</v>
      </c>
      <c r="AX164" s="14" t="s">
        <v>71</v>
      </c>
      <c r="AY164" s="255" t="s">
        <v>209</v>
      </c>
    </row>
    <row r="165" s="15" customFormat="1">
      <c r="A165" s="15"/>
      <c r="B165" s="256"/>
      <c r="C165" s="257"/>
      <c r="D165" s="236" t="s">
        <v>220</v>
      </c>
      <c r="E165" s="258" t="s">
        <v>19</v>
      </c>
      <c r="F165" s="259" t="s">
        <v>271</v>
      </c>
      <c r="G165" s="257"/>
      <c r="H165" s="260">
        <v>19.935000000000002</v>
      </c>
      <c r="I165" s="261"/>
      <c r="J165" s="257"/>
      <c r="K165" s="257"/>
      <c r="L165" s="262"/>
      <c r="M165" s="263"/>
      <c r="N165" s="264"/>
      <c r="O165" s="264"/>
      <c r="P165" s="264"/>
      <c r="Q165" s="264"/>
      <c r="R165" s="264"/>
      <c r="S165" s="264"/>
      <c r="T165" s="26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66" t="s">
        <v>220</v>
      </c>
      <c r="AU165" s="266" t="s">
        <v>81</v>
      </c>
      <c r="AV165" s="15" t="s">
        <v>216</v>
      </c>
      <c r="AW165" s="15" t="s">
        <v>32</v>
      </c>
      <c r="AX165" s="15" t="s">
        <v>79</v>
      </c>
      <c r="AY165" s="266" t="s">
        <v>209</v>
      </c>
    </row>
    <row r="166" s="2" customFormat="1" ht="37.8" customHeight="1">
      <c r="A166" s="41"/>
      <c r="B166" s="42"/>
      <c r="C166" s="216" t="s">
        <v>296</v>
      </c>
      <c r="D166" s="216" t="s">
        <v>211</v>
      </c>
      <c r="E166" s="217" t="s">
        <v>644</v>
      </c>
      <c r="F166" s="218" t="s">
        <v>645</v>
      </c>
      <c r="G166" s="219" t="s">
        <v>362</v>
      </c>
      <c r="H166" s="220">
        <v>303.98500000000001</v>
      </c>
      <c r="I166" s="221"/>
      <c r="J166" s="222">
        <f>ROUND(I166*H166,2)</f>
        <v>0</v>
      </c>
      <c r="K166" s="218" t="s">
        <v>215</v>
      </c>
      <c r="L166" s="47"/>
      <c r="M166" s="223" t="s">
        <v>19</v>
      </c>
      <c r="N166" s="224" t="s">
        <v>42</v>
      </c>
      <c r="O166" s="87"/>
      <c r="P166" s="225">
        <f>O166*H166</f>
        <v>0</v>
      </c>
      <c r="Q166" s="225">
        <v>0</v>
      </c>
      <c r="R166" s="225">
        <f>Q166*H166</f>
        <v>0</v>
      </c>
      <c r="S166" s="225">
        <v>0</v>
      </c>
      <c r="T166" s="226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7" t="s">
        <v>216</v>
      </c>
      <c r="AT166" s="227" t="s">
        <v>211</v>
      </c>
      <c r="AU166" s="227" t="s">
        <v>81</v>
      </c>
      <c r="AY166" s="20" t="s">
        <v>209</v>
      </c>
      <c r="BE166" s="228">
        <f>IF(N166="základní",J166,0)</f>
        <v>0</v>
      </c>
      <c r="BF166" s="228">
        <f>IF(N166="snížená",J166,0)</f>
        <v>0</v>
      </c>
      <c r="BG166" s="228">
        <f>IF(N166="zákl. přenesená",J166,0)</f>
        <v>0</v>
      </c>
      <c r="BH166" s="228">
        <f>IF(N166="sníž. přenesená",J166,0)</f>
        <v>0</v>
      </c>
      <c r="BI166" s="228">
        <f>IF(N166="nulová",J166,0)</f>
        <v>0</v>
      </c>
      <c r="BJ166" s="20" t="s">
        <v>79</v>
      </c>
      <c r="BK166" s="228">
        <f>ROUND(I166*H166,2)</f>
        <v>0</v>
      </c>
      <c r="BL166" s="20" t="s">
        <v>216</v>
      </c>
      <c r="BM166" s="227" t="s">
        <v>1238</v>
      </c>
    </row>
    <row r="167" s="2" customFormat="1">
      <c r="A167" s="41"/>
      <c r="B167" s="42"/>
      <c r="C167" s="43"/>
      <c r="D167" s="229" t="s">
        <v>218</v>
      </c>
      <c r="E167" s="43"/>
      <c r="F167" s="230" t="s">
        <v>647</v>
      </c>
      <c r="G167" s="43"/>
      <c r="H167" s="43"/>
      <c r="I167" s="231"/>
      <c r="J167" s="43"/>
      <c r="K167" s="43"/>
      <c r="L167" s="47"/>
      <c r="M167" s="232"/>
      <c r="N167" s="233"/>
      <c r="O167" s="87"/>
      <c r="P167" s="87"/>
      <c r="Q167" s="87"/>
      <c r="R167" s="87"/>
      <c r="S167" s="87"/>
      <c r="T167" s="88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0" t="s">
        <v>218</v>
      </c>
      <c r="AU167" s="20" t="s">
        <v>81</v>
      </c>
    </row>
    <row r="168" s="14" customFormat="1">
      <c r="A168" s="14"/>
      <c r="B168" s="245"/>
      <c r="C168" s="246"/>
      <c r="D168" s="236" t="s">
        <v>220</v>
      </c>
      <c r="E168" s="246"/>
      <c r="F168" s="248" t="s">
        <v>1444</v>
      </c>
      <c r="G168" s="246"/>
      <c r="H168" s="249">
        <v>303.98500000000001</v>
      </c>
      <c r="I168" s="250"/>
      <c r="J168" s="246"/>
      <c r="K168" s="246"/>
      <c r="L168" s="251"/>
      <c r="M168" s="252"/>
      <c r="N168" s="253"/>
      <c r="O168" s="253"/>
      <c r="P168" s="253"/>
      <c r="Q168" s="253"/>
      <c r="R168" s="253"/>
      <c r="S168" s="253"/>
      <c r="T168" s="25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5" t="s">
        <v>220</v>
      </c>
      <c r="AU168" s="255" t="s">
        <v>81</v>
      </c>
      <c r="AV168" s="14" t="s">
        <v>81</v>
      </c>
      <c r="AW168" s="14" t="s">
        <v>4</v>
      </c>
      <c r="AX168" s="14" t="s">
        <v>79</v>
      </c>
      <c r="AY168" s="255" t="s">
        <v>209</v>
      </c>
    </row>
    <row r="169" s="2" customFormat="1" ht="24.15" customHeight="1">
      <c r="A169" s="41"/>
      <c r="B169" s="42"/>
      <c r="C169" s="216" t="s">
        <v>304</v>
      </c>
      <c r="D169" s="216" t="s">
        <v>211</v>
      </c>
      <c r="E169" s="217" t="s">
        <v>650</v>
      </c>
      <c r="F169" s="218" t="s">
        <v>651</v>
      </c>
      <c r="G169" s="219" t="s">
        <v>362</v>
      </c>
      <c r="H169" s="220">
        <v>60.796999999999997</v>
      </c>
      <c r="I169" s="221"/>
      <c r="J169" s="222">
        <f>ROUND(I169*H169,2)</f>
        <v>0</v>
      </c>
      <c r="K169" s="218" t="s">
        <v>215</v>
      </c>
      <c r="L169" s="47"/>
      <c r="M169" s="223" t="s">
        <v>19</v>
      </c>
      <c r="N169" s="224" t="s">
        <v>42</v>
      </c>
      <c r="O169" s="87"/>
      <c r="P169" s="225">
        <f>O169*H169</f>
        <v>0</v>
      </c>
      <c r="Q169" s="225">
        <v>0</v>
      </c>
      <c r="R169" s="225">
        <f>Q169*H169</f>
        <v>0</v>
      </c>
      <c r="S169" s="225">
        <v>0</v>
      </c>
      <c r="T169" s="226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27" t="s">
        <v>216</v>
      </c>
      <c r="AT169" s="227" t="s">
        <v>211</v>
      </c>
      <c r="AU169" s="227" t="s">
        <v>81</v>
      </c>
      <c r="AY169" s="20" t="s">
        <v>209</v>
      </c>
      <c r="BE169" s="228">
        <f>IF(N169="základní",J169,0)</f>
        <v>0</v>
      </c>
      <c r="BF169" s="228">
        <f>IF(N169="snížená",J169,0)</f>
        <v>0</v>
      </c>
      <c r="BG169" s="228">
        <f>IF(N169="zákl. přenesená",J169,0)</f>
        <v>0</v>
      </c>
      <c r="BH169" s="228">
        <f>IF(N169="sníž. přenesená",J169,0)</f>
        <v>0</v>
      </c>
      <c r="BI169" s="228">
        <f>IF(N169="nulová",J169,0)</f>
        <v>0</v>
      </c>
      <c r="BJ169" s="20" t="s">
        <v>79</v>
      </c>
      <c r="BK169" s="228">
        <f>ROUND(I169*H169,2)</f>
        <v>0</v>
      </c>
      <c r="BL169" s="20" t="s">
        <v>216</v>
      </c>
      <c r="BM169" s="227" t="s">
        <v>1240</v>
      </c>
    </row>
    <row r="170" s="2" customFormat="1">
      <c r="A170" s="41"/>
      <c r="B170" s="42"/>
      <c r="C170" s="43"/>
      <c r="D170" s="229" t="s">
        <v>218</v>
      </c>
      <c r="E170" s="43"/>
      <c r="F170" s="230" t="s">
        <v>653</v>
      </c>
      <c r="G170" s="43"/>
      <c r="H170" s="43"/>
      <c r="I170" s="231"/>
      <c r="J170" s="43"/>
      <c r="K170" s="43"/>
      <c r="L170" s="47"/>
      <c r="M170" s="232"/>
      <c r="N170" s="233"/>
      <c r="O170" s="87"/>
      <c r="P170" s="87"/>
      <c r="Q170" s="87"/>
      <c r="R170" s="87"/>
      <c r="S170" s="87"/>
      <c r="T170" s="88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T170" s="20" t="s">
        <v>218</v>
      </c>
      <c r="AU170" s="20" t="s">
        <v>81</v>
      </c>
    </row>
    <row r="171" s="13" customFormat="1">
      <c r="A171" s="13"/>
      <c r="B171" s="234"/>
      <c r="C171" s="235"/>
      <c r="D171" s="236" t="s">
        <v>220</v>
      </c>
      <c r="E171" s="237" t="s">
        <v>19</v>
      </c>
      <c r="F171" s="238" t="s">
        <v>617</v>
      </c>
      <c r="G171" s="235"/>
      <c r="H171" s="237" t="s">
        <v>19</v>
      </c>
      <c r="I171" s="239"/>
      <c r="J171" s="235"/>
      <c r="K171" s="235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220</v>
      </c>
      <c r="AU171" s="244" t="s">
        <v>81</v>
      </c>
      <c r="AV171" s="13" t="s">
        <v>79</v>
      </c>
      <c r="AW171" s="13" t="s">
        <v>32</v>
      </c>
      <c r="AX171" s="13" t="s">
        <v>71</v>
      </c>
      <c r="AY171" s="244" t="s">
        <v>209</v>
      </c>
    </row>
    <row r="172" s="14" customFormat="1">
      <c r="A172" s="14"/>
      <c r="B172" s="245"/>
      <c r="C172" s="246"/>
      <c r="D172" s="236" t="s">
        <v>220</v>
      </c>
      <c r="E172" s="247" t="s">
        <v>19</v>
      </c>
      <c r="F172" s="248" t="s">
        <v>1438</v>
      </c>
      <c r="G172" s="246"/>
      <c r="H172" s="249">
        <v>44.722999999999999</v>
      </c>
      <c r="I172" s="250"/>
      <c r="J172" s="246"/>
      <c r="K172" s="246"/>
      <c r="L172" s="251"/>
      <c r="M172" s="252"/>
      <c r="N172" s="253"/>
      <c r="O172" s="253"/>
      <c r="P172" s="253"/>
      <c r="Q172" s="253"/>
      <c r="R172" s="253"/>
      <c r="S172" s="253"/>
      <c r="T172" s="25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5" t="s">
        <v>220</v>
      </c>
      <c r="AU172" s="255" t="s">
        <v>81</v>
      </c>
      <c r="AV172" s="14" t="s">
        <v>81</v>
      </c>
      <c r="AW172" s="14" t="s">
        <v>32</v>
      </c>
      <c r="AX172" s="14" t="s">
        <v>71</v>
      </c>
      <c r="AY172" s="255" t="s">
        <v>209</v>
      </c>
    </row>
    <row r="173" s="16" customFormat="1">
      <c r="A173" s="16"/>
      <c r="B173" s="267"/>
      <c r="C173" s="268"/>
      <c r="D173" s="236" t="s">
        <v>220</v>
      </c>
      <c r="E173" s="269" t="s">
        <v>19</v>
      </c>
      <c r="F173" s="270" t="s">
        <v>370</v>
      </c>
      <c r="G173" s="268"/>
      <c r="H173" s="271">
        <v>44.722999999999999</v>
      </c>
      <c r="I173" s="272"/>
      <c r="J173" s="268"/>
      <c r="K173" s="268"/>
      <c r="L173" s="273"/>
      <c r="M173" s="274"/>
      <c r="N173" s="275"/>
      <c r="O173" s="275"/>
      <c r="P173" s="275"/>
      <c r="Q173" s="275"/>
      <c r="R173" s="275"/>
      <c r="S173" s="275"/>
      <c r="T173" s="27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T173" s="277" t="s">
        <v>220</v>
      </c>
      <c r="AU173" s="277" t="s">
        <v>81</v>
      </c>
      <c r="AV173" s="16" t="s">
        <v>146</v>
      </c>
      <c r="AW173" s="16" t="s">
        <v>32</v>
      </c>
      <c r="AX173" s="16" t="s">
        <v>71</v>
      </c>
      <c r="AY173" s="277" t="s">
        <v>209</v>
      </c>
    </row>
    <row r="174" s="13" customFormat="1">
      <c r="A174" s="13"/>
      <c r="B174" s="234"/>
      <c r="C174" s="235"/>
      <c r="D174" s="236" t="s">
        <v>220</v>
      </c>
      <c r="E174" s="237" t="s">
        <v>19</v>
      </c>
      <c r="F174" s="238" t="s">
        <v>619</v>
      </c>
      <c r="G174" s="235"/>
      <c r="H174" s="237" t="s">
        <v>19</v>
      </c>
      <c r="I174" s="239"/>
      <c r="J174" s="235"/>
      <c r="K174" s="235"/>
      <c r="L174" s="240"/>
      <c r="M174" s="241"/>
      <c r="N174" s="242"/>
      <c r="O174" s="242"/>
      <c r="P174" s="242"/>
      <c r="Q174" s="242"/>
      <c r="R174" s="242"/>
      <c r="S174" s="242"/>
      <c r="T174" s="24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4" t="s">
        <v>220</v>
      </c>
      <c r="AU174" s="244" t="s">
        <v>81</v>
      </c>
      <c r="AV174" s="13" t="s">
        <v>79</v>
      </c>
      <c r="AW174" s="13" t="s">
        <v>32</v>
      </c>
      <c r="AX174" s="13" t="s">
        <v>71</v>
      </c>
      <c r="AY174" s="244" t="s">
        <v>209</v>
      </c>
    </row>
    <row r="175" s="14" customFormat="1">
      <c r="A175" s="14"/>
      <c r="B175" s="245"/>
      <c r="C175" s="246"/>
      <c r="D175" s="236" t="s">
        <v>220</v>
      </c>
      <c r="E175" s="247" t="s">
        <v>19</v>
      </c>
      <c r="F175" s="248" t="s">
        <v>1439</v>
      </c>
      <c r="G175" s="246"/>
      <c r="H175" s="249">
        <v>0.41399999999999998</v>
      </c>
      <c r="I175" s="250"/>
      <c r="J175" s="246"/>
      <c r="K175" s="246"/>
      <c r="L175" s="251"/>
      <c r="M175" s="252"/>
      <c r="N175" s="253"/>
      <c r="O175" s="253"/>
      <c r="P175" s="253"/>
      <c r="Q175" s="253"/>
      <c r="R175" s="253"/>
      <c r="S175" s="253"/>
      <c r="T175" s="25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5" t="s">
        <v>220</v>
      </c>
      <c r="AU175" s="255" t="s">
        <v>81</v>
      </c>
      <c r="AV175" s="14" t="s">
        <v>81</v>
      </c>
      <c r="AW175" s="14" t="s">
        <v>32</v>
      </c>
      <c r="AX175" s="14" t="s">
        <v>71</v>
      </c>
      <c r="AY175" s="255" t="s">
        <v>209</v>
      </c>
    </row>
    <row r="176" s="14" customFormat="1">
      <c r="A176" s="14"/>
      <c r="B176" s="245"/>
      <c r="C176" s="246"/>
      <c r="D176" s="236" t="s">
        <v>220</v>
      </c>
      <c r="E176" s="247" t="s">
        <v>19</v>
      </c>
      <c r="F176" s="248" t="s">
        <v>1440</v>
      </c>
      <c r="G176" s="246"/>
      <c r="H176" s="249">
        <v>15.66</v>
      </c>
      <c r="I176" s="250"/>
      <c r="J176" s="246"/>
      <c r="K176" s="246"/>
      <c r="L176" s="251"/>
      <c r="M176" s="252"/>
      <c r="N176" s="253"/>
      <c r="O176" s="253"/>
      <c r="P176" s="253"/>
      <c r="Q176" s="253"/>
      <c r="R176" s="253"/>
      <c r="S176" s="253"/>
      <c r="T176" s="25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5" t="s">
        <v>220</v>
      </c>
      <c r="AU176" s="255" t="s">
        <v>81</v>
      </c>
      <c r="AV176" s="14" t="s">
        <v>81</v>
      </c>
      <c r="AW176" s="14" t="s">
        <v>32</v>
      </c>
      <c r="AX176" s="14" t="s">
        <v>71</v>
      </c>
      <c r="AY176" s="255" t="s">
        <v>209</v>
      </c>
    </row>
    <row r="177" s="16" customFormat="1">
      <c r="A177" s="16"/>
      <c r="B177" s="267"/>
      <c r="C177" s="268"/>
      <c r="D177" s="236" t="s">
        <v>220</v>
      </c>
      <c r="E177" s="269" t="s">
        <v>19</v>
      </c>
      <c r="F177" s="270" t="s">
        <v>370</v>
      </c>
      <c r="G177" s="268"/>
      <c r="H177" s="271">
        <v>16.074000000000002</v>
      </c>
      <c r="I177" s="272"/>
      <c r="J177" s="268"/>
      <c r="K177" s="268"/>
      <c r="L177" s="273"/>
      <c r="M177" s="274"/>
      <c r="N177" s="275"/>
      <c r="O177" s="275"/>
      <c r="P177" s="275"/>
      <c r="Q177" s="275"/>
      <c r="R177" s="275"/>
      <c r="S177" s="275"/>
      <c r="T177" s="27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T177" s="277" t="s">
        <v>220</v>
      </c>
      <c r="AU177" s="277" t="s">
        <v>81</v>
      </c>
      <c r="AV177" s="16" t="s">
        <v>146</v>
      </c>
      <c r="AW177" s="16" t="s">
        <v>32</v>
      </c>
      <c r="AX177" s="16" t="s">
        <v>71</v>
      </c>
      <c r="AY177" s="277" t="s">
        <v>209</v>
      </c>
    </row>
    <row r="178" s="15" customFormat="1">
      <c r="A178" s="15"/>
      <c r="B178" s="256"/>
      <c r="C178" s="257"/>
      <c r="D178" s="236" t="s">
        <v>220</v>
      </c>
      <c r="E178" s="258" t="s">
        <v>19</v>
      </c>
      <c r="F178" s="259" t="s">
        <v>271</v>
      </c>
      <c r="G178" s="257"/>
      <c r="H178" s="260">
        <v>60.796999999999997</v>
      </c>
      <c r="I178" s="261"/>
      <c r="J178" s="257"/>
      <c r="K178" s="257"/>
      <c r="L178" s="262"/>
      <c r="M178" s="263"/>
      <c r="N178" s="264"/>
      <c r="O178" s="264"/>
      <c r="P178" s="264"/>
      <c r="Q178" s="264"/>
      <c r="R178" s="264"/>
      <c r="S178" s="264"/>
      <c r="T178" s="26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66" t="s">
        <v>220</v>
      </c>
      <c r="AU178" s="266" t="s">
        <v>81</v>
      </c>
      <c r="AV178" s="15" t="s">
        <v>216</v>
      </c>
      <c r="AW178" s="15" t="s">
        <v>32</v>
      </c>
      <c r="AX178" s="15" t="s">
        <v>79</v>
      </c>
      <c r="AY178" s="266" t="s">
        <v>209</v>
      </c>
    </row>
    <row r="179" s="2" customFormat="1" ht="24.15" customHeight="1">
      <c r="A179" s="41"/>
      <c r="B179" s="42"/>
      <c r="C179" s="216" t="s">
        <v>311</v>
      </c>
      <c r="D179" s="216" t="s">
        <v>211</v>
      </c>
      <c r="E179" s="217" t="s">
        <v>1241</v>
      </c>
      <c r="F179" s="218" t="s">
        <v>1242</v>
      </c>
      <c r="G179" s="219" t="s">
        <v>362</v>
      </c>
      <c r="H179" s="220">
        <v>24.082000000000001</v>
      </c>
      <c r="I179" s="221"/>
      <c r="J179" s="222">
        <f>ROUND(I179*H179,2)</f>
        <v>0</v>
      </c>
      <c r="K179" s="218" t="s">
        <v>215</v>
      </c>
      <c r="L179" s="47"/>
      <c r="M179" s="223" t="s">
        <v>19</v>
      </c>
      <c r="N179" s="224" t="s">
        <v>42</v>
      </c>
      <c r="O179" s="87"/>
      <c r="P179" s="225">
        <f>O179*H179</f>
        <v>0</v>
      </c>
      <c r="Q179" s="225">
        <v>0</v>
      </c>
      <c r="R179" s="225">
        <f>Q179*H179</f>
        <v>0</v>
      </c>
      <c r="S179" s="225">
        <v>0</v>
      </c>
      <c r="T179" s="226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27" t="s">
        <v>216</v>
      </c>
      <c r="AT179" s="227" t="s">
        <v>211</v>
      </c>
      <c r="AU179" s="227" t="s">
        <v>81</v>
      </c>
      <c r="AY179" s="20" t="s">
        <v>209</v>
      </c>
      <c r="BE179" s="228">
        <f>IF(N179="základní",J179,0)</f>
        <v>0</v>
      </c>
      <c r="BF179" s="228">
        <f>IF(N179="snížená",J179,0)</f>
        <v>0</v>
      </c>
      <c r="BG179" s="228">
        <f>IF(N179="zákl. přenesená",J179,0)</f>
        <v>0</v>
      </c>
      <c r="BH179" s="228">
        <f>IF(N179="sníž. přenesená",J179,0)</f>
        <v>0</v>
      </c>
      <c r="BI179" s="228">
        <f>IF(N179="nulová",J179,0)</f>
        <v>0</v>
      </c>
      <c r="BJ179" s="20" t="s">
        <v>79</v>
      </c>
      <c r="BK179" s="228">
        <f>ROUND(I179*H179,2)</f>
        <v>0</v>
      </c>
      <c r="BL179" s="20" t="s">
        <v>216</v>
      </c>
      <c r="BM179" s="227" t="s">
        <v>1243</v>
      </c>
    </row>
    <row r="180" s="2" customFormat="1">
      <c r="A180" s="41"/>
      <c r="B180" s="42"/>
      <c r="C180" s="43"/>
      <c r="D180" s="229" t="s">
        <v>218</v>
      </c>
      <c r="E180" s="43"/>
      <c r="F180" s="230" t="s">
        <v>1244</v>
      </c>
      <c r="G180" s="43"/>
      <c r="H180" s="43"/>
      <c r="I180" s="231"/>
      <c r="J180" s="43"/>
      <c r="K180" s="43"/>
      <c r="L180" s="47"/>
      <c r="M180" s="232"/>
      <c r="N180" s="233"/>
      <c r="O180" s="87"/>
      <c r="P180" s="87"/>
      <c r="Q180" s="87"/>
      <c r="R180" s="87"/>
      <c r="S180" s="87"/>
      <c r="T180" s="88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T180" s="20" t="s">
        <v>218</v>
      </c>
      <c r="AU180" s="20" t="s">
        <v>81</v>
      </c>
    </row>
    <row r="181" s="13" customFormat="1">
      <c r="A181" s="13"/>
      <c r="B181" s="234"/>
      <c r="C181" s="235"/>
      <c r="D181" s="236" t="s">
        <v>220</v>
      </c>
      <c r="E181" s="237" t="s">
        <v>19</v>
      </c>
      <c r="F181" s="238" t="s">
        <v>617</v>
      </c>
      <c r="G181" s="235"/>
      <c r="H181" s="237" t="s">
        <v>19</v>
      </c>
      <c r="I181" s="239"/>
      <c r="J181" s="235"/>
      <c r="K181" s="235"/>
      <c r="L181" s="240"/>
      <c r="M181" s="241"/>
      <c r="N181" s="242"/>
      <c r="O181" s="242"/>
      <c r="P181" s="242"/>
      <c r="Q181" s="242"/>
      <c r="R181" s="242"/>
      <c r="S181" s="242"/>
      <c r="T181" s="24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4" t="s">
        <v>220</v>
      </c>
      <c r="AU181" s="244" t="s">
        <v>81</v>
      </c>
      <c r="AV181" s="13" t="s">
        <v>79</v>
      </c>
      <c r="AW181" s="13" t="s">
        <v>32</v>
      </c>
      <c r="AX181" s="13" t="s">
        <v>71</v>
      </c>
      <c r="AY181" s="244" t="s">
        <v>209</v>
      </c>
    </row>
    <row r="182" s="14" customFormat="1">
      <c r="A182" s="14"/>
      <c r="B182" s="245"/>
      <c r="C182" s="246"/>
      <c r="D182" s="236" t="s">
        <v>220</v>
      </c>
      <c r="E182" s="247" t="s">
        <v>19</v>
      </c>
      <c r="F182" s="248" t="s">
        <v>1445</v>
      </c>
      <c r="G182" s="246"/>
      <c r="H182" s="249">
        <v>4.1470000000000002</v>
      </c>
      <c r="I182" s="250"/>
      <c r="J182" s="246"/>
      <c r="K182" s="246"/>
      <c r="L182" s="251"/>
      <c r="M182" s="252"/>
      <c r="N182" s="253"/>
      <c r="O182" s="253"/>
      <c r="P182" s="253"/>
      <c r="Q182" s="253"/>
      <c r="R182" s="253"/>
      <c r="S182" s="253"/>
      <c r="T182" s="25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5" t="s">
        <v>220</v>
      </c>
      <c r="AU182" s="255" t="s">
        <v>81</v>
      </c>
      <c r="AV182" s="14" t="s">
        <v>81</v>
      </c>
      <c r="AW182" s="14" t="s">
        <v>32</v>
      </c>
      <c r="AX182" s="14" t="s">
        <v>71</v>
      </c>
      <c r="AY182" s="255" t="s">
        <v>209</v>
      </c>
    </row>
    <row r="183" s="13" customFormat="1">
      <c r="A183" s="13"/>
      <c r="B183" s="234"/>
      <c r="C183" s="235"/>
      <c r="D183" s="236" t="s">
        <v>220</v>
      </c>
      <c r="E183" s="237" t="s">
        <v>19</v>
      </c>
      <c r="F183" s="238" t="s">
        <v>654</v>
      </c>
      <c r="G183" s="235"/>
      <c r="H183" s="237" t="s">
        <v>19</v>
      </c>
      <c r="I183" s="239"/>
      <c r="J183" s="235"/>
      <c r="K183" s="235"/>
      <c r="L183" s="240"/>
      <c r="M183" s="241"/>
      <c r="N183" s="242"/>
      <c r="O183" s="242"/>
      <c r="P183" s="242"/>
      <c r="Q183" s="242"/>
      <c r="R183" s="242"/>
      <c r="S183" s="242"/>
      <c r="T183" s="24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4" t="s">
        <v>220</v>
      </c>
      <c r="AU183" s="244" t="s">
        <v>81</v>
      </c>
      <c r="AV183" s="13" t="s">
        <v>79</v>
      </c>
      <c r="AW183" s="13" t="s">
        <v>32</v>
      </c>
      <c r="AX183" s="13" t="s">
        <v>71</v>
      </c>
      <c r="AY183" s="244" t="s">
        <v>209</v>
      </c>
    </row>
    <row r="184" s="14" customFormat="1">
      <c r="A184" s="14"/>
      <c r="B184" s="245"/>
      <c r="C184" s="246"/>
      <c r="D184" s="236" t="s">
        <v>220</v>
      </c>
      <c r="E184" s="247" t="s">
        <v>19</v>
      </c>
      <c r="F184" s="248" t="s">
        <v>1446</v>
      </c>
      <c r="G184" s="246"/>
      <c r="H184" s="249">
        <v>19.934999999999999</v>
      </c>
      <c r="I184" s="250"/>
      <c r="J184" s="246"/>
      <c r="K184" s="246"/>
      <c r="L184" s="251"/>
      <c r="M184" s="252"/>
      <c r="N184" s="253"/>
      <c r="O184" s="253"/>
      <c r="P184" s="253"/>
      <c r="Q184" s="253"/>
      <c r="R184" s="253"/>
      <c r="S184" s="253"/>
      <c r="T184" s="25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5" t="s">
        <v>220</v>
      </c>
      <c r="AU184" s="255" t="s">
        <v>81</v>
      </c>
      <c r="AV184" s="14" t="s">
        <v>81</v>
      </c>
      <c r="AW184" s="14" t="s">
        <v>32</v>
      </c>
      <c r="AX184" s="14" t="s">
        <v>71</v>
      </c>
      <c r="AY184" s="255" t="s">
        <v>209</v>
      </c>
    </row>
    <row r="185" s="15" customFormat="1">
      <c r="A185" s="15"/>
      <c r="B185" s="256"/>
      <c r="C185" s="257"/>
      <c r="D185" s="236" t="s">
        <v>220</v>
      </c>
      <c r="E185" s="258" t="s">
        <v>19</v>
      </c>
      <c r="F185" s="259" t="s">
        <v>271</v>
      </c>
      <c r="G185" s="257"/>
      <c r="H185" s="260">
        <v>24.082000000000001</v>
      </c>
      <c r="I185" s="261"/>
      <c r="J185" s="257"/>
      <c r="K185" s="257"/>
      <c r="L185" s="262"/>
      <c r="M185" s="263"/>
      <c r="N185" s="264"/>
      <c r="O185" s="264"/>
      <c r="P185" s="264"/>
      <c r="Q185" s="264"/>
      <c r="R185" s="264"/>
      <c r="S185" s="264"/>
      <c r="T185" s="26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66" t="s">
        <v>220</v>
      </c>
      <c r="AU185" s="266" t="s">
        <v>81</v>
      </c>
      <c r="AV185" s="15" t="s">
        <v>216</v>
      </c>
      <c r="AW185" s="15" t="s">
        <v>32</v>
      </c>
      <c r="AX185" s="15" t="s">
        <v>79</v>
      </c>
      <c r="AY185" s="266" t="s">
        <v>209</v>
      </c>
    </row>
    <row r="186" s="2" customFormat="1" ht="24.15" customHeight="1">
      <c r="A186" s="41"/>
      <c r="B186" s="42"/>
      <c r="C186" s="216" t="s">
        <v>317</v>
      </c>
      <c r="D186" s="216" t="s">
        <v>211</v>
      </c>
      <c r="E186" s="217" t="s">
        <v>657</v>
      </c>
      <c r="F186" s="218" t="s">
        <v>658</v>
      </c>
      <c r="G186" s="219" t="s">
        <v>659</v>
      </c>
      <c r="H186" s="220">
        <v>35.883000000000003</v>
      </c>
      <c r="I186" s="221"/>
      <c r="J186" s="222">
        <f>ROUND(I186*H186,2)</f>
        <v>0</v>
      </c>
      <c r="K186" s="218" t="s">
        <v>215</v>
      </c>
      <c r="L186" s="47"/>
      <c r="M186" s="223" t="s">
        <v>19</v>
      </c>
      <c r="N186" s="224" t="s">
        <v>42</v>
      </c>
      <c r="O186" s="87"/>
      <c r="P186" s="225">
        <f>O186*H186</f>
        <v>0</v>
      </c>
      <c r="Q186" s="225">
        <v>0</v>
      </c>
      <c r="R186" s="225">
        <f>Q186*H186</f>
        <v>0</v>
      </c>
      <c r="S186" s="225">
        <v>0</v>
      </c>
      <c r="T186" s="226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227" t="s">
        <v>216</v>
      </c>
      <c r="AT186" s="227" t="s">
        <v>211</v>
      </c>
      <c r="AU186" s="227" t="s">
        <v>81</v>
      </c>
      <c r="AY186" s="20" t="s">
        <v>209</v>
      </c>
      <c r="BE186" s="228">
        <f>IF(N186="základní",J186,0)</f>
        <v>0</v>
      </c>
      <c r="BF186" s="228">
        <f>IF(N186="snížená",J186,0)</f>
        <v>0</v>
      </c>
      <c r="BG186" s="228">
        <f>IF(N186="zákl. přenesená",J186,0)</f>
        <v>0</v>
      </c>
      <c r="BH186" s="228">
        <f>IF(N186="sníž. přenesená",J186,0)</f>
        <v>0</v>
      </c>
      <c r="BI186" s="228">
        <f>IF(N186="nulová",J186,0)</f>
        <v>0</v>
      </c>
      <c r="BJ186" s="20" t="s">
        <v>79</v>
      </c>
      <c r="BK186" s="228">
        <f>ROUND(I186*H186,2)</f>
        <v>0</v>
      </c>
      <c r="BL186" s="20" t="s">
        <v>216</v>
      </c>
      <c r="BM186" s="227" t="s">
        <v>1247</v>
      </c>
    </row>
    <row r="187" s="2" customFormat="1">
      <c r="A187" s="41"/>
      <c r="B187" s="42"/>
      <c r="C187" s="43"/>
      <c r="D187" s="229" t="s">
        <v>218</v>
      </c>
      <c r="E187" s="43"/>
      <c r="F187" s="230" t="s">
        <v>661</v>
      </c>
      <c r="G187" s="43"/>
      <c r="H187" s="43"/>
      <c r="I187" s="231"/>
      <c r="J187" s="43"/>
      <c r="K187" s="43"/>
      <c r="L187" s="47"/>
      <c r="M187" s="232"/>
      <c r="N187" s="233"/>
      <c r="O187" s="87"/>
      <c r="P187" s="87"/>
      <c r="Q187" s="87"/>
      <c r="R187" s="87"/>
      <c r="S187" s="87"/>
      <c r="T187" s="88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T187" s="20" t="s">
        <v>218</v>
      </c>
      <c r="AU187" s="20" t="s">
        <v>81</v>
      </c>
    </row>
    <row r="188" s="14" customFormat="1">
      <c r="A188" s="14"/>
      <c r="B188" s="245"/>
      <c r="C188" s="246"/>
      <c r="D188" s="236" t="s">
        <v>220</v>
      </c>
      <c r="E188" s="246"/>
      <c r="F188" s="248" t="s">
        <v>1447</v>
      </c>
      <c r="G188" s="246"/>
      <c r="H188" s="249">
        <v>35.883000000000003</v>
      </c>
      <c r="I188" s="250"/>
      <c r="J188" s="246"/>
      <c r="K188" s="246"/>
      <c r="L188" s="251"/>
      <c r="M188" s="252"/>
      <c r="N188" s="253"/>
      <c r="O188" s="253"/>
      <c r="P188" s="253"/>
      <c r="Q188" s="253"/>
      <c r="R188" s="253"/>
      <c r="S188" s="253"/>
      <c r="T188" s="25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5" t="s">
        <v>220</v>
      </c>
      <c r="AU188" s="255" t="s">
        <v>81</v>
      </c>
      <c r="AV188" s="14" t="s">
        <v>81</v>
      </c>
      <c r="AW188" s="14" t="s">
        <v>4</v>
      </c>
      <c r="AX188" s="14" t="s">
        <v>79</v>
      </c>
      <c r="AY188" s="255" t="s">
        <v>209</v>
      </c>
    </row>
    <row r="189" s="2" customFormat="1" ht="24.15" customHeight="1">
      <c r="A189" s="41"/>
      <c r="B189" s="42"/>
      <c r="C189" s="216" t="s">
        <v>324</v>
      </c>
      <c r="D189" s="216" t="s">
        <v>211</v>
      </c>
      <c r="E189" s="217" t="s">
        <v>664</v>
      </c>
      <c r="F189" s="218" t="s">
        <v>665</v>
      </c>
      <c r="G189" s="219" t="s">
        <v>362</v>
      </c>
      <c r="H189" s="220">
        <v>19.934999999999999</v>
      </c>
      <c r="I189" s="221"/>
      <c r="J189" s="222">
        <f>ROUND(I189*H189,2)</f>
        <v>0</v>
      </c>
      <c r="K189" s="218" t="s">
        <v>215</v>
      </c>
      <c r="L189" s="47"/>
      <c r="M189" s="223" t="s">
        <v>19</v>
      </c>
      <c r="N189" s="224" t="s">
        <v>42</v>
      </c>
      <c r="O189" s="87"/>
      <c r="P189" s="225">
        <f>O189*H189</f>
        <v>0</v>
      </c>
      <c r="Q189" s="225">
        <v>0</v>
      </c>
      <c r="R189" s="225">
        <f>Q189*H189</f>
        <v>0</v>
      </c>
      <c r="S189" s="225">
        <v>0</v>
      </c>
      <c r="T189" s="226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27" t="s">
        <v>216</v>
      </c>
      <c r="AT189" s="227" t="s">
        <v>211</v>
      </c>
      <c r="AU189" s="227" t="s">
        <v>81</v>
      </c>
      <c r="AY189" s="20" t="s">
        <v>209</v>
      </c>
      <c r="BE189" s="228">
        <f>IF(N189="základní",J189,0)</f>
        <v>0</v>
      </c>
      <c r="BF189" s="228">
        <f>IF(N189="snížená",J189,0)</f>
        <v>0</v>
      </c>
      <c r="BG189" s="228">
        <f>IF(N189="zákl. přenesená",J189,0)</f>
        <v>0</v>
      </c>
      <c r="BH189" s="228">
        <f>IF(N189="sníž. přenesená",J189,0)</f>
        <v>0</v>
      </c>
      <c r="BI189" s="228">
        <f>IF(N189="nulová",J189,0)</f>
        <v>0</v>
      </c>
      <c r="BJ189" s="20" t="s">
        <v>79</v>
      </c>
      <c r="BK189" s="228">
        <f>ROUND(I189*H189,2)</f>
        <v>0</v>
      </c>
      <c r="BL189" s="20" t="s">
        <v>216</v>
      </c>
      <c r="BM189" s="227" t="s">
        <v>1249</v>
      </c>
    </row>
    <row r="190" s="2" customFormat="1">
      <c r="A190" s="41"/>
      <c r="B190" s="42"/>
      <c r="C190" s="43"/>
      <c r="D190" s="229" t="s">
        <v>218</v>
      </c>
      <c r="E190" s="43"/>
      <c r="F190" s="230" t="s">
        <v>667</v>
      </c>
      <c r="G190" s="43"/>
      <c r="H190" s="43"/>
      <c r="I190" s="231"/>
      <c r="J190" s="43"/>
      <c r="K190" s="43"/>
      <c r="L190" s="47"/>
      <c r="M190" s="232"/>
      <c r="N190" s="233"/>
      <c r="O190" s="87"/>
      <c r="P190" s="87"/>
      <c r="Q190" s="87"/>
      <c r="R190" s="87"/>
      <c r="S190" s="87"/>
      <c r="T190" s="88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0" t="s">
        <v>218</v>
      </c>
      <c r="AU190" s="20" t="s">
        <v>81</v>
      </c>
    </row>
    <row r="191" s="14" customFormat="1">
      <c r="A191" s="14"/>
      <c r="B191" s="245"/>
      <c r="C191" s="246"/>
      <c r="D191" s="236" t="s">
        <v>220</v>
      </c>
      <c r="E191" s="247" t="s">
        <v>19</v>
      </c>
      <c r="F191" s="248" t="s">
        <v>1446</v>
      </c>
      <c r="G191" s="246"/>
      <c r="H191" s="249">
        <v>19.934999999999999</v>
      </c>
      <c r="I191" s="250"/>
      <c r="J191" s="246"/>
      <c r="K191" s="246"/>
      <c r="L191" s="251"/>
      <c r="M191" s="252"/>
      <c r="N191" s="253"/>
      <c r="O191" s="253"/>
      <c r="P191" s="253"/>
      <c r="Q191" s="253"/>
      <c r="R191" s="253"/>
      <c r="S191" s="253"/>
      <c r="T191" s="25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5" t="s">
        <v>220</v>
      </c>
      <c r="AU191" s="255" t="s">
        <v>81</v>
      </c>
      <c r="AV191" s="14" t="s">
        <v>81</v>
      </c>
      <c r="AW191" s="14" t="s">
        <v>32</v>
      </c>
      <c r="AX191" s="14" t="s">
        <v>71</v>
      </c>
      <c r="AY191" s="255" t="s">
        <v>209</v>
      </c>
    </row>
    <row r="192" s="15" customFormat="1">
      <c r="A192" s="15"/>
      <c r="B192" s="256"/>
      <c r="C192" s="257"/>
      <c r="D192" s="236" t="s">
        <v>220</v>
      </c>
      <c r="E192" s="258" t="s">
        <v>19</v>
      </c>
      <c r="F192" s="259" t="s">
        <v>271</v>
      </c>
      <c r="G192" s="257"/>
      <c r="H192" s="260">
        <v>19.934999999999999</v>
      </c>
      <c r="I192" s="261"/>
      <c r="J192" s="257"/>
      <c r="K192" s="257"/>
      <c r="L192" s="262"/>
      <c r="M192" s="263"/>
      <c r="N192" s="264"/>
      <c r="O192" s="264"/>
      <c r="P192" s="264"/>
      <c r="Q192" s="264"/>
      <c r="R192" s="264"/>
      <c r="S192" s="264"/>
      <c r="T192" s="26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66" t="s">
        <v>220</v>
      </c>
      <c r="AU192" s="266" t="s">
        <v>81</v>
      </c>
      <c r="AV192" s="15" t="s">
        <v>216</v>
      </c>
      <c r="AW192" s="15" t="s">
        <v>32</v>
      </c>
      <c r="AX192" s="15" t="s">
        <v>79</v>
      </c>
      <c r="AY192" s="266" t="s">
        <v>209</v>
      </c>
    </row>
    <row r="193" s="2" customFormat="1" ht="24.15" customHeight="1">
      <c r="A193" s="41"/>
      <c r="B193" s="42"/>
      <c r="C193" s="216" t="s">
        <v>331</v>
      </c>
      <c r="D193" s="216" t="s">
        <v>211</v>
      </c>
      <c r="E193" s="217" t="s">
        <v>670</v>
      </c>
      <c r="F193" s="218" t="s">
        <v>671</v>
      </c>
      <c r="G193" s="219" t="s">
        <v>362</v>
      </c>
      <c r="H193" s="220">
        <v>47.520000000000003</v>
      </c>
      <c r="I193" s="221"/>
      <c r="J193" s="222">
        <f>ROUND(I193*H193,2)</f>
        <v>0</v>
      </c>
      <c r="K193" s="218" t="s">
        <v>215</v>
      </c>
      <c r="L193" s="47"/>
      <c r="M193" s="223" t="s">
        <v>19</v>
      </c>
      <c r="N193" s="224" t="s">
        <v>42</v>
      </c>
      <c r="O193" s="87"/>
      <c r="P193" s="225">
        <f>O193*H193</f>
        <v>0</v>
      </c>
      <c r="Q193" s="225">
        <v>0</v>
      </c>
      <c r="R193" s="225">
        <f>Q193*H193</f>
        <v>0</v>
      </c>
      <c r="S193" s="225">
        <v>0</v>
      </c>
      <c r="T193" s="226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27" t="s">
        <v>216</v>
      </c>
      <c r="AT193" s="227" t="s">
        <v>211</v>
      </c>
      <c r="AU193" s="227" t="s">
        <v>81</v>
      </c>
      <c r="AY193" s="20" t="s">
        <v>209</v>
      </c>
      <c r="BE193" s="228">
        <f>IF(N193="základní",J193,0)</f>
        <v>0</v>
      </c>
      <c r="BF193" s="228">
        <f>IF(N193="snížená",J193,0)</f>
        <v>0</v>
      </c>
      <c r="BG193" s="228">
        <f>IF(N193="zákl. přenesená",J193,0)</f>
        <v>0</v>
      </c>
      <c r="BH193" s="228">
        <f>IF(N193="sníž. přenesená",J193,0)</f>
        <v>0</v>
      </c>
      <c r="BI193" s="228">
        <f>IF(N193="nulová",J193,0)</f>
        <v>0</v>
      </c>
      <c r="BJ193" s="20" t="s">
        <v>79</v>
      </c>
      <c r="BK193" s="228">
        <f>ROUND(I193*H193,2)</f>
        <v>0</v>
      </c>
      <c r="BL193" s="20" t="s">
        <v>216</v>
      </c>
      <c r="BM193" s="227" t="s">
        <v>1250</v>
      </c>
    </row>
    <row r="194" s="2" customFormat="1">
      <c r="A194" s="41"/>
      <c r="B194" s="42"/>
      <c r="C194" s="43"/>
      <c r="D194" s="229" t="s">
        <v>218</v>
      </c>
      <c r="E194" s="43"/>
      <c r="F194" s="230" t="s">
        <v>673</v>
      </c>
      <c r="G194" s="43"/>
      <c r="H194" s="43"/>
      <c r="I194" s="231"/>
      <c r="J194" s="43"/>
      <c r="K194" s="43"/>
      <c r="L194" s="47"/>
      <c r="M194" s="232"/>
      <c r="N194" s="233"/>
      <c r="O194" s="87"/>
      <c r="P194" s="87"/>
      <c r="Q194" s="87"/>
      <c r="R194" s="87"/>
      <c r="S194" s="87"/>
      <c r="T194" s="88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0" t="s">
        <v>218</v>
      </c>
      <c r="AU194" s="20" t="s">
        <v>81</v>
      </c>
    </row>
    <row r="195" s="13" customFormat="1">
      <c r="A195" s="13"/>
      <c r="B195" s="234"/>
      <c r="C195" s="235"/>
      <c r="D195" s="236" t="s">
        <v>220</v>
      </c>
      <c r="E195" s="237" t="s">
        <v>19</v>
      </c>
      <c r="F195" s="238" t="s">
        <v>1252</v>
      </c>
      <c r="G195" s="235"/>
      <c r="H195" s="237" t="s">
        <v>19</v>
      </c>
      <c r="I195" s="239"/>
      <c r="J195" s="235"/>
      <c r="K195" s="235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220</v>
      </c>
      <c r="AU195" s="244" t="s">
        <v>81</v>
      </c>
      <c r="AV195" s="13" t="s">
        <v>79</v>
      </c>
      <c r="AW195" s="13" t="s">
        <v>32</v>
      </c>
      <c r="AX195" s="13" t="s">
        <v>71</v>
      </c>
      <c r="AY195" s="244" t="s">
        <v>209</v>
      </c>
    </row>
    <row r="196" s="14" customFormat="1">
      <c r="A196" s="14"/>
      <c r="B196" s="245"/>
      <c r="C196" s="246"/>
      <c r="D196" s="236" t="s">
        <v>220</v>
      </c>
      <c r="E196" s="247" t="s">
        <v>19</v>
      </c>
      <c r="F196" s="248" t="s">
        <v>1448</v>
      </c>
      <c r="G196" s="246"/>
      <c r="H196" s="249">
        <v>47.520000000000003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220</v>
      </c>
      <c r="AU196" s="255" t="s">
        <v>81</v>
      </c>
      <c r="AV196" s="14" t="s">
        <v>81</v>
      </c>
      <c r="AW196" s="14" t="s">
        <v>32</v>
      </c>
      <c r="AX196" s="14" t="s">
        <v>71</v>
      </c>
      <c r="AY196" s="255" t="s">
        <v>209</v>
      </c>
    </row>
    <row r="197" s="15" customFormat="1">
      <c r="A197" s="15"/>
      <c r="B197" s="256"/>
      <c r="C197" s="257"/>
      <c r="D197" s="236" t="s">
        <v>220</v>
      </c>
      <c r="E197" s="258" t="s">
        <v>19</v>
      </c>
      <c r="F197" s="259" t="s">
        <v>271</v>
      </c>
      <c r="G197" s="257"/>
      <c r="H197" s="260">
        <v>47.520000000000003</v>
      </c>
      <c r="I197" s="261"/>
      <c r="J197" s="257"/>
      <c r="K197" s="257"/>
      <c r="L197" s="262"/>
      <c r="M197" s="263"/>
      <c r="N197" s="264"/>
      <c r="O197" s="264"/>
      <c r="P197" s="264"/>
      <c r="Q197" s="264"/>
      <c r="R197" s="264"/>
      <c r="S197" s="264"/>
      <c r="T197" s="26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66" t="s">
        <v>220</v>
      </c>
      <c r="AU197" s="266" t="s">
        <v>81</v>
      </c>
      <c r="AV197" s="15" t="s">
        <v>216</v>
      </c>
      <c r="AW197" s="15" t="s">
        <v>32</v>
      </c>
      <c r="AX197" s="15" t="s">
        <v>79</v>
      </c>
      <c r="AY197" s="266" t="s">
        <v>209</v>
      </c>
    </row>
    <row r="198" s="2" customFormat="1" ht="37.8" customHeight="1">
      <c r="A198" s="41"/>
      <c r="B198" s="42"/>
      <c r="C198" s="216" t="s">
        <v>7</v>
      </c>
      <c r="D198" s="216" t="s">
        <v>211</v>
      </c>
      <c r="E198" s="217" t="s">
        <v>687</v>
      </c>
      <c r="F198" s="218" t="s">
        <v>688</v>
      </c>
      <c r="G198" s="219" t="s">
        <v>362</v>
      </c>
      <c r="H198" s="220">
        <v>15.66</v>
      </c>
      <c r="I198" s="221"/>
      <c r="J198" s="222">
        <f>ROUND(I198*H198,2)</f>
        <v>0</v>
      </c>
      <c r="K198" s="218" t="s">
        <v>215</v>
      </c>
      <c r="L198" s="47"/>
      <c r="M198" s="223" t="s">
        <v>19</v>
      </c>
      <c r="N198" s="224" t="s">
        <v>42</v>
      </c>
      <c r="O198" s="87"/>
      <c r="P198" s="225">
        <f>O198*H198</f>
        <v>0</v>
      </c>
      <c r="Q198" s="225">
        <v>0</v>
      </c>
      <c r="R198" s="225">
        <f>Q198*H198</f>
        <v>0</v>
      </c>
      <c r="S198" s="225">
        <v>0</v>
      </c>
      <c r="T198" s="226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7" t="s">
        <v>216</v>
      </c>
      <c r="AT198" s="227" t="s">
        <v>211</v>
      </c>
      <c r="AU198" s="227" t="s">
        <v>81</v>
      </c>
      <c r="AY198" s="20" t="s">
        <v>209</v>
      </c>
      <c r="BE198" s="228">
        <f>IF(N198="základní",J198,0)</f>
        <v>0</v>
      </c>
      <c r="BF198" s="228">
        <f>IF(N198="snížená",J198,0)</f>
        <v>0</v>
      </c>
      <c r="BG198" s="228">
        <f>IF(N198="zákl. přenesená",J198,0)</f>
        <v>0</v>
      </c>
      <c r="BH198" s="228">
        <f>IF(N198="sníž. přenesená",J198,0)</f>
        <v>0</v>
      </c>
      <c r="BI198" s="228">
        <f>IF(N198="nulová",J198,0)</f>
        <v>0</v>
      </c>
      <c r="BJ198" s="20" t="s">
        <v>79</v>
      </c>
      <c r="BK198" s="228">
        <f>ROUND(I198*H198,2)</f>
        <v>0</v>
      </c>
      <c r="BL198" s="20" t="s">
        <v>216</v>
      </c>
      <c r="BM198" s="227" t="s">
        <v>1254</v>
      </c>
    </row>
    <row r="199" s="2" customFormat="1">
      <c r="A199" s="41"/>
      <c r="B199" s="42"/>
      <c r="C199" s="43"/>
      <c r="D199" s="229" t="s">
        <v>218</v>
      </c>
      <c r="E199" s="43"/>
      <c r="F199" s="230" t="s">
        <v>690</v>
      </c>
      <c r="G199" s="43"/>
      <c r="H199" s="43"/>
      <c r="I199" s="231"/>
      <c r="J199" s="43"/>
      <c r="K199" s="43"/>
      <c r="L199" s="47"/>
      <c r="M199" s="232"/>
      <c r="N199" s="233"/>
      <c r="O199" s="87"/>
      <c r="P199" s="87"/>
      <c r="Q199" s="87"/>
      <c r="R199" s="87"/>
      <c r="S199" s="87"/>
      <c r="T199" s="88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0" t="s">
        <v>218</v>
      </c>
      <c r="AU199" s="20" t="s">
        <v>81</v>
      </c>
    </row>
    <row r="200" s="13" customFormat="1">
      <c r="A200" s="13"/>
      <c r="B200" s="234"/>
      <c r="C200" s="235"/>
      <c r="D200" s="236" t="s">
        <v>220</v>
      </c>
      <c r="E200" s="237" t="s">
        <v>19</v>
      </c>
      <c r="F200" s="238" t="s">
        <v>395</v>
      </c>
      <c r="G200" s="235"/>
      <c r="H200" s="237" t="s">
        <v>19</v>
      </c>
      <c r="I200" s="239"/>
      <c r="J200" s="235"/>
      <c r="K200" s="235"/>
      <c r="L200" s="240"/>
      <c r="M200" s="241"/>
      <c r="N200" s="242"/>
      <c r="O200" s="242"/>
      <c r="P200" s="242"/>
      <c r="Q200" s="242"/>
      <c r="R200" s="242"/>
      <c r="S200" s="242"/>
      <c r="T200" s="24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4" t="s">
        <v>220</v>
      </c>
      <c r="AU200" s="244" t="s">
        <v>81</v>
      </c>
      <c r="AV200" s="13" t="s">
        <v>79</v>
      </c>
      <c r="AW200" s="13" t="s">
        <v>32</v>
      </c>
      <c r="AX200" s="13" t="s">
        <v>71</v>
      </c>
      <c r="AY200" s="244" t="s">
        <v>209</v>
      </c>
    </row>
    <row r="201" s="14" customFormat="1">
      <c r="A201" s="14"/>
      <c r="B201" s="245"/>
      <c r="C201" s="246"/>
      <c r="D201" s="236" t="s">
        <v>220</v>
      </c>
      <c r="E201" s="247" t="s">
        <v>19</v>
      </c>
      <c r="F201" s="248" t="s">
        <v>1449</v>
      </c>
      <c r="G201" s="246"/>
      <c r="H201" s="249">
        <v>15.66</v>
      </c>
      <c r="I201" s="250"/>
      <c r="J201" s="246"/>
      <c r="K201" s="246"/>
      <c r="L201" s="251"/>
      <c r="M201" s="252"/>
      <c r="N201" s="253"/>
      <c r="O201" s="253"/>
      <c r="P201" s="253"/>
      <c r="Q201" s="253"/>
      <c r="R201" s="253"/>
      <c r="S201" s="253"/>
      <c r="T201" s="25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5" t="s">
        <v>220</v>
      </c>
      <c r="AU201" s="255" t="s">
        <v>81</v>
      </c>
      <c r="AV201" s="14" t="s">
        <v>81</v>
      </c>
      <c r="AW201" s="14" t="s">
        <v>32</v>
      </c>
      <c r="AX201" s="14" t="s">
        <v>79</v>
      </c>
      <c r="AY201" s="255" t="s">
        <v>209</v>
      </c>
    </row>
    <row r="202" s="2" customFormat="1" ht="16.5" customHeight="1">
      <c r="A202" s="41"/>
      <c r="B202" s="42"/>
      <c r="C202" s="278" t="s">
        <v>344</v>
      </c>
      <c r="D202" s="278" t="s">
        <v>681</v>
      </c>
      <c r="E202" s="279" t="s">
        <v>695</v>
      </c>
      <c r="F202" s="280" t="s">
        <v>696</v>
      </c>
      <c r="G202" s="281" t="s">
        <v>659</v>
      </c>
      <c r="H202" s="282">
        <v>31.32</v>
      </c>
      <c r="I202" s="283"/>
      <c r="J202" s="284">
        <f>ROUND(I202*H202,2)</f>
        <v>0</v>
      </c>
      <c r="K202" s="280" t="s">
        <v>215</v>
      </c>
      <c r="L202" s="285"/>
      <c r="M202" s="286" t="s">
        <v>19</v>
      </c>
      <c r="N202" s="287" t="s">
        <v>42</v>
      </c>
      <c r="O202" s="87"/>
      <c r="P202" s="225">
        <f>O202*H202</f>
        <v>0</v>
      </c>
      <c r="Q202" s="225">
        <v>0</v>
      </c>
      <c r="R202" s="225">
        <f>Q202*H202</f>
        <v>0</v>
      </c>
      <c r="S202" s="225">
        <v>0</v>
      </c>
      <c r="T202" s="226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7" t="s">
        <v>250</v>
      </c>
      <c r="AT202" s="227" t="s">
        <v>681</v>
      </c>
      <c r="AU202" s="227" t="s">
        <v>81</v>
      </c>
      <c r="AY202" s="20" t="s">
        <v>209</v>
      </c>
      <c r="BE202" s="228">
        <f>IF(N202="základní",J202,0)</f>
        <v>0</v>
      </c>
      <c r="BF202" s="228">
        <f>IF(N202="snížená",J202,0)</f>
        <v>0</v>
      </c>
      <c r="BG202" s="228">
        <f>IF(N202="zákl. přenesená",J202,0)</f>
        <v>0</v>
      </c>
      <c r="BH202" s="228">
        <f>IF(N202="sníž. přenesená",J202,0)</f>
        <v>0</v>
      </c>
      <c r="BI202" s="228">
        <f>IF(N202="nulová",J202,0)</f>
        <v>0</v>
      </c>
      <c r="BJ202" s="20" t="s">
        <v>79</v>
      </c>
      <c r="BK202" s="228">
        <f>ROUND(I202*H202,2)</f>
        <v>0</v>
      </c>
      <c r="BL202" s="20" t="s">
        <v>216</v>
      </c>
      <c r="BM202" s="227" t="s">
        <v>1256</v>
      </c>
    </row>
    <row r="203" s="14" customFormat="1">
      <c r="A203" s="14"/>
      <c r="B203" s="245"/>
      <c r="C203" s="246"/>
      <c r="D203" s="236" t="s">
        <v>220</v>
      </c>
      <c r="E203" s="246"/>
      <c r="F203" s="248" t="s">
        <v>1450</v>
      </c>
      <c r="G203" s="246"/>
      <c r="H203" s="249">
        <v>31.32</v>
      </c>
      <c r="I203" s="250"/>
      <c r="J203" s="246"/>
      <c r="K203" s="246"/>
      <c r="L203" s="251"/>
      <c r="M203" s="252"/>
      <c r="N203" s="253"/>
      <c r="O203" s="253"/>
      <c r="P203" s="253"/>
      <c r="Q203" s="253"/>
      <c r="R203" s="253"/>
      <c r="S203" s="253"/>
      <c r="T203" s="25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5" t="s">
        <v>220</v>
      </c>
      <c r="AU203" s="255" t="s">
        <v>81</v>
      </c>
      <c r="AV203" s="14" t="s">
        <v>81</v>
      </c>
      <c r="AW203" s="14" t="s">
        <v>4</v>
      </c>
      <c r="AX203" s="14" t="s">
        <v>79</v>
      </c>
      <c r="AY203" s="255" t="s">
        <v>209</v>
      </c>
    </row>
    <row r="204" s="12" customFormat="1" ht="22.8" customHeight="1">
      <c r="A204" s="12"/>
      <c r="B204" s="200"/>
      <c r="C204" s="201"/>
      <c r="D204" s="202" t="s">
        <v>70</v>
      </c>
      <c r="E204" s="214" t="s">
        <v>81</v>
      </c>
      <c r="F204" s="214" t="s">
        <v>733</v>
      </c>
      <c r="G204" s="201"/>
      <c r="H204" s="201"/>
      <c r="I204" s="204"/>
      <c r="J204" s="215">
        <f>BK204</f>
        <v>0</v>
      </c>
      <c r="K204" s="201"/>
      <c r="L204" s="206"/>
      <c r="M204" s="207"/>
      <c r="N204" s="208"/>
      <c r="O204" s="208"/>
      <c r="P204" s="209">
        <f>SUM(P205:P207)</f>
        <v>0</v>
      </c>
      <c r="Q204" s="208"/>
      <c r="R204" s="209">
        <f>SUM(R205:R207)</f>
        <v>0.019712699999999996</v>
      </c>
      <c r="S204" s="208"/>
      <c r="T204" s="210">
        <f>SUM(T205:T207)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11" t="s">
        <v>79</v>
      </c>
      <c r="AT204" s="212" t="s">
        <v>70</v>
      </c>
      <c r="AU204" s="212" t="s">
        <v>79</v>
      </c>
      <c r="AY204" s="211" t="s">
        <v>209</v>
      </c>
      <c r="BK204" s="213">
        <f>SUM(BK205:BK207)</f>
        <v>0</v>
      </c>
    </row>
    <row r="205" s="2" customFormat="1" ht="16.5" customHeight="1">
      <c r="A205" s="41"/>
      <c r="B205" s="42"/>
      <c r="C205" s="216" t="s">
        <v>354</v>
      </c>
      <c r="D205" s="216" t="s">
        <v>211</v>
      </c>
      <c r="E205" s="217" t="s">
        <v>735</v>
      </c>
      <c r="F205" s="218" t="s">
        <v>736</v>
      </c>
      <c r="G205" s="219" t="s">
        <v>299</v>
      </c>
      <c r="H205" s="220">
        <v>40.229999999999997</v>
      </c>
      <c r="I205" s="221"/>
      <c r="J205" s="222">
        <f>ROUND(I205*H205,2)</f>
        <v>0</v>
      </c>
      <c r="K205" s="218" t="s">
        <v>215</v>
      </c>
      <c r="L205" s="47"/>
      <c r="M205" s="223" t="s">
        <v>19</v>
      </c>
      <c r="N205" s="224" t="s">
        <v>42</v>
      </c>
      <c r="O205" s="87"/>
      <c r="P205" s="225">
        <f>O205*H205</f>
        <v>0</v>
      </c>
      <c r="Q205" s="225">
        <v>0.00048999999999999998</v>
      </c>
      <c r="R205" s="225">
        <f>Q205*H205</f>
        <v>0.019712699999999996</v>
      </c>
      <c r="S205" s="225">
        <v>0</v>
      </c>
      <c r="T205" s="226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27" t="s">
        <v>216</v>
      </c>
      <c r="AT205" s="227" t="s">
        <v>211</v>
      </c>
      <c r="AU205" s="227" t="s">
        <v>81</v>
      </c>
      <c r="AY205" s="20" t="s">
        <v>209</v>
      </c>
      <c r="BE205" s="228">
        <f>IF(N205="základní",J205,0)</f>
        <v>0</v>
      </c>
      <c r="BF205" s="228">
        <f>IF(N205="snížená",J205,0)</f>
        <v>0</v>
      </c>
      <c r="BG205" s="228">
        <f>IF(N205="zákl. přenesená",J205,0)</f>
        <v>0</v>
      </c>
      <c r="BH205" s="228">
        <f>IF(N205="sníž. přenesená",J205,0)</f>
        <v>0</v>
      </c>
      <c r="BI205" s="228">
        <f>IF(N205="nulová",J205,0)</f>
        <v>0</v>
      </c>
      <c r="BJ205" s="20" t="s">
        <v>79</v>
      </c>
      <c r="BK205" s="228">
        <f>ROUND(I205*H205,2)</f>
        <v>0</v>
      </c>
      <c r="BL205" s="20" t="s">
        <v>216</v>
      </c>
      <c r="BM205" s="227" t="s">
        <v>1270</v>
      </c>
    </row>
    <row r="206" s="2" customFormat="1">
      <c r="A206" s="41"/>
      <c r="B206" s="42"/>
      <c r="C206" s="43"/>
      <c r="D206" s="229" t="s">
        <v>218</v>
      </c>
      <c r="E206" s="43"/>
      <c r="F206" s="230" t="s">
        <v>738</v>
      </c>
      <c r="G206" s="43"/>
      <c r="H206" s="43"/>
      <c r="I206" s="231"/>
      <c r="J206" s="43"/>
      <c r="K206" s="43"/>
      <c r="L206" s="47"/>
      <c r="M206" s="232"/>
      <c r="N206" s="233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218</v>
      </c>
      <c r="AU206" s="20" t="s">
        <v>81</v>
      </c>
    </row>
    <row r="207" s="14" customFormat="1">
      <c r="A207" s="14"/>
      <c r="B207" s="245"/>
      <c r="C207" s="246"/>
      <c r="D207" s="236" t="s">
        <v>220</v>
      </c>
      <c r="E207" s="247" t="s">
        <v>19</v>
      </c>
      <c r="F207" s="248" t="s">
        <v>1451</v>
      </c>
      <c r="G207" s="246"/>
      <c r="H207" s="249">
        <v>40.229999999999997</v>
      </c>
      <c r="I207" s="250"/>
      <c r="J207" s="246"/>
      <c r="K207" s="246"/>
      <c r="L207" s="251"/>
      <c r="M207" s="252"/>
      <c r="N207" s="253"/>
      <c r="O207" s="253"/>
      <c r="P207" s="253"/>
      <c r="Q207" s="253"/>
      <c r="R207" s="253"/>
      <c r="S207" s="253"/>
      <c r="T207" s="25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5" t="s">
        <v>220</v>
      </c>
      <c r="AU207" s="255" t="s">
        <v>81</v>
      </c>
      <c r="AV207" s="14" t="s">
        <v>81</v>
      </c>
      <c r="AW207" s="14" t="s">
        <v>32</v>
      </c>
      <c r="AX207" s="14" t="s">
        <v>79</v>
      </c>
      <c r="AY207" s="255" t="s">
        <v>209</v>
      </c>
    </row>
    <row r="208" s="12" customFormat="1" ht="22.8" customHeight="1">
      <c r="A208" s="12"/>
      <c r="B208" s="200"/>
      <c r="C208" s="201"/>
      <c r="D208" s="202" t="s">
        <v>70</v>
      </c>
      <c r="E208" s="214" t="s">
        <v>216</v>
      </c>
      <c r="F208" s="214" t="s">
        <v>739</v>
      </c>
      <c r="G208" s="201"/>
      <c r="H208" s="201"/>
      <c r="I208" s="204"/>
      <c r="J208" s="215">
        <f>BK208</f>
        <v>0</v>
      </c>
      <c r="K208" s="201"/>
      <c r="L208" s="206"/>
      <c r="M208" s="207"/>
      <c r="N208" s="208"/>
      <c r="O208" s="208"/>
      <c r="P208" s="209">
        <f>SUM(P209:P223)</f>
        <v>0</v>
      </c>
      <c r="Q208" s="208"/>
      <c r="R208" s="209">
        <f>SUM(R209:R223)</f>
        <v>0</v>
      </c>
      <c r="S208" s="208"/>
      <c r="T208" s="210">
        <f>SUM(T209:T223)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211" t="s">
        <v>79</v>
      </c>
      <c r="AT208" s="212" t="s">
        <v>70</v>
      </c>
      <c r="AU208" s="212" t="s">
        <v>79</v>
      </c>
      <c r="AY208" s="211" t="s">
        <v>209</v>
      </c>
      <c r="BK208" s="213">
        <f>SUM(BK209:BK223)</f>
        <v>0</v>
      </c>
    </row>
    <row r="209" s="2" customFormat="1" ht="21.75" customHeight="1">
      <c r="A209" s="41"/>
      <c r="B209" s="42"/>
      <c r="C209" s="216" t="s">
        <v>359</v>
      </c>
      <c r="D209" s="216" t="s">
        <v>211</v>
      </c>
      <c r="E209" s="217" t="s">
        <v>741</v>
      </c>
      <c r="F209" s="218" t="s">
        <v>742</v>
      </c>
      <c r="G209" s="219" t="s">
        <v>362</v>
      </c>
      <c r="H209" s="220">
        <v>0.41399999999999998</v>
      </c>
      <c r="I209" s="221"/>
      <c r="J209" s="222">
        <f>ROUND(I209*H209,2)</f>
        <v>0</v>
      </c>
      <c r="K209" s="218" t="s">
        <v>215</v>
      </c>
      <c r="L209" s="47"/>
      <c r="M209" s="223" t="s">
        <v>19</v>
      </c>
      <c r="N209" s="224" t="s">
        <v>42</v>
      </c>
      <c r="O209" s="87"/>
      <c r="P209" s="225">
        <f>O209*H209</f>
        <v>0</v>
      </c>
      <c r="Q209" s="225">
        <v>0</v>
      </c>
      <c r="R209" s="225">
        <f>Q209*H209</f>
        <v>0</v>
      </c>
      <c r="S209" s="225">
        <v>0</v>
      </c>
      <c r="T209" s="226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27" t="s">
        <v>216</v>
      </c>
      <c r="AT209" s="227" t="s">
        <v>211</v>
      </c>
      <c r="AU209" s="227" t="s">
        <v>81</v>
      </c>
      <c r="AY209" s="20" t="s">
        <v>209</v>
      </c>
      <c r="BE209" s="228">
        <f>IF(N209="základní",J209,0)</f>
        <v>0</v>
      </c>
      <c r="BF209" s="228">
        <f>IF(N209="snížená",J209,0)</f>
        <v>0</v>
      </c>
      <c r="BG209" s="228">
        <f>IF(N209="zákl. přenesená",J209,0)</f>
        <v>0</v>
      </c>
      <c r="BH209" s="228">
        <f>IF(N209="sníž. přenesená",J209,0)</f>
        <v>0</v>
      </c>
      <c r="BI209" s="228">
        <f>IF(N209="nulová",J209,0)</f>
        <v>0</v>
      </c>
      <c r="BJ209" s="20" t="s">
        <v>79</v>
      </c>
      <c r="BK209" s="228">
        <f>ROUND(I209*H209,2)</f>
        <v>0</v>
      </c>
      <c r="BL209" s="20" t="s">
        <v>216</v>
      </c>
      <c r="BM209" s="227" t="s">
        <v>1272</v>
      </c>
    </row>
    <row r="210" s="2" customFormat="1">
      <c r="A210" s="41"/>
      <c r="B210" s="42"/>
      <c r="C210" s="43"/>
      <c r="D210" s="229" t="s">
        <v>218</v>
      </c>
      <c r="E210" s="43"/>
      <c r="F210" s="230" t="s">
        <v>744</v>
      </c>
      <c r="G210" s="43"/>
      <c r="H210" s="43"/>
      <c r="I210" s="231"/>
      <c r="J210" s="43"/>
      <c r="K210" s="43"/>
      <c r="L210" s="47"/>
      <c r="M210" s="232"/>
      <c r="N210" s="233"/>
      <c r="O210" s="87"/>
      <c r="P210" s="87"/>
      <c r="Q210" s="87"/>
      <c r="R210" s="87"/>
      <c r="S210" s="87"/>
      <c r="T210" s="88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0" t="s">
        <v>218</v>
      </c>
      <c r="AU210" s="20" t="s">
        <v>81</v>
      </c>
    </row>
    <row r="211" s="13" customFormat="1">
      <c r="A211" s="13"/>
      <c r="B211" s="234"/>
      <c r="C211" s="235"/>
      <c r="D211" s="236" t="s">
        <v>220</v>
      </c>
      <c r="E211" s="237" t="s">
        <v>19</v>
      </c>
      <c r="F211" s="238" t="s">
        <v>395</v>
      </c>
      <c r="G211" s="235"/>
      <c r="H211" s="237" t="s">
        <v>19</v>
      </c>
      <c r="I211" s="239"/>
      <c r="J211" s="235"/>
      <c r="K211" s="235"/>
      <c r="L211" s="240"/>
      <c r="M211" s="241"/>
      <c r="N211" s="242"/>
      <c r="O211" s="242"/>
      <c r="P211" s="242"/>
      <c r="Q211" s="242"/>
      <c r="R211" s="242"/>
      <c r="S211" s="242"/>
      <c r="T211" s="24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4" t="s">
        <v>220</v>
      </c>
      <c r="AU211" s="244" t="s">
        <v>81</v>
      </c>
      <c r="AV211" s="13" t="s">
        <v>79</v>
      </c>
      <c r="AW211" s="13" t="s">
        <v>32</v>
      </c>
      <c r="AX211" s="13" t="s">
        <v>71</v>
      </c>
      <c r="AY211" s="244" t="s">
        <v>209</v>
      </c>
    </row>
    <row r="212" s="13" customFormat="1">
      <c r="A212" s="13"/>
      <c r="B212" s="234"/>
      <c r="C212" s="235"/>
      <c r="D212" s="236" t="s">
        <v>220</v>
      </c>
      <c r="E212" s="237" t="s">
        <v>19</v>
      </c>
      <c r="F212" s="238" t="s">
        <v>745</v>
      </c>
      <c r="G212" s="235"/>
      <c r="H212" s="237" t="s">
        <v>19</v>
      </c>
      <c r="I212" s="239"/>
      <c r="J212" s="235"/>
      <c r="K212" s="235"/>
      <c r="L212" s="240"/>
      <c r="M212" s="241"/>
      <c r="N212" s="242"/>
      <c r="O212" s="242"/>
      <c r="P212" s="242"/>
      <c r="Q212" s="242"/>
      <c r="R212" s="242"/>
      <c r="S212" s="242"/>
      <c r="T212" s="24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4" t="s">
        <v>220</v>
      </c>
      <c r="AU212" s="244" t="s">
        <v>81</v>
      </c>
      <c r="AV212" s="13" t="s">
        <v>79</v>
      </c>
      <c r="AW212" s="13" t="s">
        <v>32</v>
      </c>
      <c r="AX212" s="13" t="s">
        <v>71</v>
      </c>
      <c r="AY212" s="244" t="s">
        <v>209</v>
      </c>
    </row>
    <row r="213" s="14" customFormat="1">
      <c r="A213" s="14"/>
      <c r="B213" s="245"/>
      <c r="C213" s="246"/>
      <c r="D213" s="236" t="s">
        <v>220</v>
      </c>
      <c r="E213" s="247" t="s">
        <v>19</v>
      </c>
      <c r="F213" s="248" t="s">
        <v>1452</v>
      </c>
      <c r="G213" s="246"/>
      <c r="H213" s="249">
        <v>0.41399999999999998</v>
      </c>
      <c r="I213" s="250"/>
      <c r="J213" s="246"/>
      <c r="K213" s="246"/>
      <c r="L213" s="251"/>
      <c r="M213" s="252"/>
      <c r="N213" s="253"/>
      <c r="O213" s="253"/>
      <c r="P213" s="253"/>
      <c r="Q213" s="253"/>
      <c r="R213" s="253"/>
      <c r="S213" s="253"/>
      <c r="T213" s="25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5" t="s">
        <v>220</v>
      </c>
      <c r="AU213" s="255" t="s">
        <v>81</v>
      </c>
      <c r="AV213" s="14" t="s">
        <v>81</v>
      </c>
      <c r="AW213" s="14" t="s">
        <v>32</v>
      </c>
      <c r="AX213" s="14" t="s">
        <v>79</v>
      </c>
      <c r="AY213" s="255" t="s">
        <v>209</v>
      </c>
    </row>
    <row r="214" s="2" customFormat="1" ht="24.15" customHeight="1">
      <c r="A214" s="41"/>
      <c r="B214" s="42"/>
      <c r="C214" s="216" t="s">
        <v>372</v>
      </c>
      <c r="D214" s="216" t="s">
        <v>211</v>
      </c>
      <c r="E214" s="217" t="s">
        <v>749</v>
      </c>
      <c r="F214" s="218" t="s">
        <v>750</v>
      </c>
      <c r="G214" s="219" t="s">
        <v>362</v>
      </c>
      <c r="H214" s="220">
        <v>0.13</v>
      </c>
      <c r="I214" s="221"/>
      <c r="J214" s="222">
        <f>ROUND(I214*H214,2)</f>
        <v>0</v>
      </c>
      <c r="K214" s="218" t="s">
        <v>215</v>
      </c>
      <c r="L214" s="47"/>
      <c r="M214" s="223" t="s">
        <v>19</v>
      </c>
      <c r="N214" s="224" t="s">
        <v>42</v>
      </c>
      <c r="O214" s="87"/>
      <c r="P214" s="225">
        <f>O214*H214</f>
        <v>0</v>
      </c>
      <c r="Q214" s="225">
        <v>0</v>
      </c>
      <c r="R214" s="225">
        <f>Q214*H214</f>
        <v>0</v>
      </c>
      <c r="S214" s="225">
        <v>0</v>
      </c>
      <c r="T214" s="226">
        <f>S214*H214</f>
        <v>0</v>
      </c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R214" s="227" t="s">
        <v>216</v>
      </c>
      <c r="AT214" s="227" t="s">
        <v>211</v>
      </c>
      <c r="AU214" s="227" t="s">
        <v>81</v>
      </c>
      <c r="AY214" s="20" t="s">
        <v>209</v>
      </c>
      <c r="BE214" s="228">
        <f>IF(N214="základní",J214,0)</f>
        <v>0</v>
      </c>
      <c r="BF214" s="228">
        <f>IF(N214="snížená",J214,0)</f>
        <v>0</v>
      </c>
      <c r="BG214" s="228">
        <f>IF(N214="zákl. přenesená",J214,0)</f>
        <v>0</v>
      </c>
      <c r="BH214" s="228">
        <f>IF(N214="sníž. přenesená",J214,0)</f>
        <v>0</v>
      </c>
      <c r="BI214" s="228">
        <f>IF(N214="nulová",J214,0)</f>
        <v>0</v>
      </c>
      <c r="BJ214" s="20" t="s">
        <v>79</v>
      </c>
      <c r="BK214" s="228">
        <f>ROUND(I214*H214,2)</f>
        <v>0</v>
      </c>
      <c r="BL214" s="20" t="s">
        <v>216</v>
      </c>
      <c r="BM214" s="227" t="s">
        <v>1274</v>
      </c>
    </row>
    <row r="215" s="2" customFormat="1">
      <c r="A215" s="41"/>
      <c r="B215" s="42"/>
      <c r="C215" s="43"/>
      <c r="D215" s="229" t="s">
        <v>218</v>
      </c>
      <c r="E215" s="43"/>
      <c r="F215" s="230" t="s">
        <v>752</v>
      </c>
      <c r="G215" s="43"/>
      <c r="H215" s="43"/>
      <c r="I215" s="231"/>
      <c r="J215" s="43"/>
      <c r="K215" s="43"/>
      <c r="L215" s="47"/>
      <c r="M215" s="232"/>
      <c r="N215" s="233"/>
      <c r="O215" s="87"/>
      <c r="P215" s="87"/>
      <c r="Q215" s="87"/>
      <c r="R215" s="87"/>
      <c r="S215" s="87"/>
      <c r="T215" s="88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T215" s="20" t="s">
        <v>218</v>
      </c>
      <c r="AU215" s="20" t="s">
        <v>81</v>
      </c>
    </row>
    <row r="216" s="13" customFormat="1">
      <c r="A216" s="13"/>
      <c r="B216" s="234"/>
      <c r="C216" s="235"/>
      <c r="D216" s="236" t="s">
        <v>220</v>
      </c>
      <c r="E216" s="237" t="s">
        <v>19</v>
      </c>
      <c r="F216" s="238" t="s">
        <v>753</v>
      </c>
      <c r="G216" s="235"/>
      <c r="H216" s="237" t="s">
        <v>19</v>
      </c>
      <c r="I216" s="239"/>
      <c r="J216" s="235"/>
      <c r="K216" s="235"/>
      <c r="L216" s="240"/>
      <c r="M216" s="241"/>
      <c r="N216" s="242"/>
      <c r="O216" s="242"/>
      <c r="P216" s="242"/>
      <c r="Q216" s="242"/>
      <c r="R216" s="242"/>
      <c r="S216" s="242"/>
      <c r="T216" s="24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4" t="s">
        <v>220</v>
      </c>
      <c r="AU216" s="244" t="s">
        <v>81</v>
      </c>
      <c r="AV216" s="13" t="s">
        <v>79</v>
      </c>
      <c r="AW216" s="13" t="s">
        <v>32</v>
      </c>
      <c r="AX216" s="13" t="s">
        <v>71</v>
      </c>
      <c r="AY216" s="244" t="s">
        <v>209</v>
      </c>
    </row>
    <row r="217" s="14" customFormat="1">
      <c r="A217" s="14"/>
      <c r="B217" s="245"/>
      <c r="C217" s="246"/>
      <c r="D217" s="236" t="s">
        <v>220</v>
      </c>
      <c r="E217" s="247" t="s">
        <v>19</v>
      </c>
      <c r="F217" s="248" t="s">
        <v>1453</v>
      </c>
      <c r="G217" s="246"/>
      <c r="H217" s="249">
        <v>0</v>
      </c>
      <c r="I217" s="250"/>
      <c r="J217" s="246"/>
      <c r="K217" s="246"/>
      <c r="L217" s="251"/>
      <c r="M217" s="252"/>
      <c r="N217" s="253"/>
      <c r="O217" s="253"/>
      <c r="P217" s="253"/>
      <c r="Q217" s="253"/>
      <c r="R217" s="253"/>
      <c r="S217" s="253"/>
      <c r="T217" s="25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5" t="s">
        <v>220</v>
      </c>
      <c r="AU217" s="255" t="s">
        <v>81</v>
      </c>
      <c r="AV217" s="14" t="s">
        <v>81</v>
      </c>
      <c r="AW217" s="14" t="s">
        <v>32</v>
      </c>
      <c r="AX217" s="14" t="s">
        <v>71</v>
      </c>
      <c r="AY217" s="255" t="s">
        <v>209</v>
      </c>
    </row>
    <row r="218" s="14" customFormat="1">
      <c r="A218" s="14"/>
      <c r="B218" s="245"/>
      <c r="C218" s="246"/>
      <c r="D218" s="236" t="s">
        <v>220</v>
      </c>
      <c r="E218" s="247" t="s">
        <v>19</v>
      </c>
      <c r="F218" s="248" t="s">
        <v>1454</v>
      </c>
      <c r="G218" s="246"/>
      <c r="H218" s="249">
        <v>0</v>
      </c>
      <c r="I218" s="250"/>
      <c r="J218" s="246"/>
      <c r="K218" s="246"/>
      <c r="L218" s="251"/>
      <c r="M218" s="252"/>
      <c r="N218" s="253"/>
      <c r="O218" s="253"/>
      <c r="P218" s="253"/>
      <c r="Q218" s="253"/>
      <c r="R218" s="253"/>
      <c r="S218" s="253"/>
      <c r="T218" s="25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5" t="s">
        <v>220</v>
      </c>
      <c r="AU218" s="255" t="s">
        <v>81</v>
      </c>
      <c r="AV218" s="14" t="s">
        <v>81</v>
      </c>
      <c r="AW218" s="14" t="s">
        <v>32</v>
      </c>
      <c r="AX218" s="14" t="s">
        <v>71</v>
      </c>
      <c r="AY218" s="255" t="s">
        <v>209</v>
      </c>
    </row>
    <row r="219" s="14" customFormat="1">
      <c r="A219" s="14"/>
      <c r="B219" s="245"/>
      <c r="C219" s="246"/>
      <c r="D219" s="236" t="s">
        <v>220</v>
      </c>
      <c r="E219" s="247" t="s">
        <v>19</v>
      </c>
      <c r="F219" s="248" t="s">
        <v>1455</v>
      </c>
      <c r="G219" s="246"/>
      <c r="H219" s="249">
        <v>0</v>
      </c>
      <c r="I219" s="250"/>
      <c r="J219" s="246"/>
      <c r="K219" s="246"/>
      <c r="L219" s="251"/>
      <c r="M219" s="252"/>
      <c r="N219" s="253"/>
      <c r="O219" s="253"/>
      <c r="P219" s="253"/>
      <c r="Q219" s="253"/>
      <c r="R219" s="253"/>
      <c r="S219" s="253"/>
      <c r="T219" s="25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5" t="s">
        <v>220</v>
      </c>
      <c r="AU219" s="255" t="s">
        <v>81</v>
      </c>
      <c r="AV219" s="14" t="s">
        <v>81</v>
      </c>
      <c r="AW219" s="14" t="s">
        <v>32</v>
      </c>
      <c r="AX219" s="14" t="s">
        <v>71</v>
      </c>
      <c r="AY219" s="255" t="s">
        <v>209</v>
      </c>
    </row>
    <row r="220" s="14" customFormat="1">
      <c r="A220" s="14"/>
      <c r="B220" s="245"/>
      <c r="C220" s="246"/>
      <c r="D220" s="236" t="s">
        <v>220</v>
      </c>
      <c r="E220" s="247" t="s">
        <v>19</v>
      </c>
      <c r="F220" s="248" t="s">
        <v>1456</v>
      </c>
      <c r="G220" s="246"/>
      <c r="H220" s="249">
        <v>0</v>
      </c>
      <c r="I220" s="250"/>
      <c r="J220" s="246"/>
      <c r="K220" s="246"/>
      <c r="L220" s="251"/>
      <c r="M220" s="252"/>
      <c r="N220" s="253"/>
      <c r="O220" s="253"/>
      <c r="P220" s="253"/>
      <c r="Q220" s="253"/>
      <c r="R220" s="253"/>
      <c r="S220" s="253"/>
      <c r="T220" s="25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5" t="s">
        <v>220</v>
      </c>
      <c r="AU220" s="255" t="s">
        <v>81</v>
      </c>
      <c r="AV220" s="14" t="s">
        <v>81</v>
      </c>
      <c r="AW220" s="14" t="s">
        <v>32</v>
      </c>
      <c r="AX220" s="14" t="s">
        <v>71</v>
      </c>
      <c r="AY220" s="255" t="s">
        <v>209</v>
      </c>
    </row>
    <row r="221" s="14" customFormat="1">
      <c r="A221" s="14"/>
      <c r="B221" s="245"/>
      <c r="C221" s="246"/>
      <c r="D221" s="236" t="s">
        <v>220</v>
      </c>
      <c r="E221" s="247" t="s">
        <v>19</v>
      </c>
      <c r="F221" s="248" t="s">
        <v>1457</v>
      </c>
      <c r="G221" s="246"/>
      <c r="H221" s="249">
        <v>0.050000000000000003</v>
      </c>
      <c r="I221" s="250"/>
      <c r="J221" s="246"/>
      <c r="K221" s="246"/>
      <c r="L221" s="251"/>
      <c r="M221" s="252"/>
      <c r="N221" s="253"/>
      <c r="O221" s="253"/>
      <c r="P221" s="253"/>
      <c r="Q221" s="253"/>
      <c r="R221" s="253"/>
      <c r="S221" s="253"/>
      <c r="T221" s="25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5" t="s">
        <v>220</v>
      </c>
      <c r="AU221" s="255" t="s">
        <v>81</v>
      </c>
      <c r="AV221" s="14" t="s">
        <v>81</v>
      </c>
      <c r="AW221" s="14" t="s">
        <v>32</v>
      </c>
      <c r="AX221" s="14" t="s">
        <v>71</v>
      </c>
      <c r="AY221" s="255" t="s">
        <v>209</v>
      </c>
    </row>
    <row r="222" s="14" customFormat="1">
      <c r="A222" s="14"/>
      <c r="B222" s="245"/>
      <c r="C222" s="246"/>
      <c r="D222" s="236" t="s">
        <v>220</v>
      </c>
      <c r="E222" s="247" t="s">
        <v>19</v>
      </c>
      <c r="F222" s="248" t="s">
        <v>1458</v>
      </c>
      <c r="G222" s="246"/>
      <c r="H222" s="249">
        <v>0.080000000000000002</v>
      </c>
      <c r="I222" s="250"/>
      <c r="J222" s="246"/>
      <c r="K222" s="246"/>
      <c r="L222" s="251"/>
      <c r="M222" s="252"/>
      <c r="N222" s="253"/>
      <c r="O222" s="253"/>
      <c r="P222" s="253"/>
      <c r="Q222" s="253"/>
      <c r="R222" s="253"/>
      <c r="S222" s="253"/>
      <c r="T222" s="25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5" t="s">
        <v>220</v>
      </c>
      <c r="AU222" s="255" t="s">
        <v>81</v>
      </c>
      <c r="AV222" s="14" t="s">
        <v>81</v>
      </c>
      <c r="AW222" s="14" t="s">
        <v>32</v>
      </c>
      <c r="AX222" s="14" t="s">
        <v>71</v>
      </c>
      <c r="AY222" s="255" t="s">
        <v>209</v>
      </c>
    </row>
    <row r="223" s="15" customFormat="1">
      <c r="A223" s="15"/>
      <c r="B223" s="256"/>
      <c r="C223" s="257"/>
      <c r="D223" s="236" t="s">
        <v>220</v>
      </c>
      <c r="E223" s="258" t="s">
        <v>19</v>
      </c>
      <c r="F223" s="259" t="s">
        <v>271</v>
      </c>
      <c r="G223" s="257"/>
      <c r="H223" s="260">
        <v>0.13</v>
      </c>
      <c r="I223" s="261"/>
      <c r="J223" s="257"/>
      <c r="K223" s="257"/>
      <c r="L223" s="262"/>
      <c r="M223" s="263"/>
      <c r="N223" s="264"/>
      <c r="O223" s="264"/>
      <c r="P223" s="264"/>
      <c r="Q223" s="264"/>
      <c r="R223" s="264"/>
      <c r="S223" s="264"/>
      <c r="T223" s="26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66" t="s">
        <v>220</v>
      </c>
      <c r="AU223" s="266" t="s">
        <v>81</v>
      </c>
      <c r="AV223" s="15" t="s">
        <v>216</v>
      </c>
      <c r="AW223" s="15" t="s">
        <v>32</v>
      </c>
      <c r="AX223" s="15" t="s">
        <v>79</v>
      </c>
      <c r="AY223" s="266" t="s">
        <v>209</v>
      </c>
    </row>
    <row r="224" s="12" customFormat="1" ht="22.8" customHeight="1">
      <c r="A224" s="12"/>
      <c r="B224" s="200"/>
      <c r="C224" s="201"/>
      <c r="D224" s="202" t="s">
        <v>70</v>
      </c>
      <c r="E224" s="214" t="s">
        <v>236</v>
      </c>
      <c r="F224" s="214" t="s">
        <v>759</v>
      </c>
      <c r="G224" s="201"/>
      <c r="H224" s="201"/>
      <c r="I224" s="204"/>
      <c r="J224" s="215">
        <f>BK224</f>
        <v>0</v>
      </c>
      <c r="K224" s="201"/>
      <c r="L224" s="206"/>
      <c r="M224" s="207"/>
      <c r="N224" s="208"/>
      <c r="O224" s="208"/>
      <c r="P224" s="209">
        <f>SUM(P225:P241)</f>
        <v>0</v>
      </c>
      <c r="Q224" s="208"/>
      <c r="R224" s="209">
        <f>SUM(R225:R241)</f>
        <v>0</v>
      </c>
      <c r="S224" s="208"/>
      <c r="T224" s="210">
        <f>SUM(T225:T241)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211" t="s">
        <v>79</v>
      </c>
      <c r="AT224" s="212" t="s">
        <v>70</v>
      </c>
      <c r="AU224" s="212" t="s">
        <v>79</v>
      </c>
      <c r="AY224" s="211" t="s">
        <v>209</v>
      </c>
      <c r="BK224" s="213">
        <f>SUM(BK225:BK241)</f>
        <v>0</v>
      </c>
    </row>
    <row r="225" s="2" customFormat="1" ht="21.75" customHeight="1">
      <c r="A225" s="41"/>
      <c r="B225" s="42"/>
      <c r="C225" s="216" t="s">
        <v>378</v>
      </c>
      <c r="D225" s="216" t="s">
        <v>211</v>
      </c>
      <c r="E225" s="217" t="s">
        <v>1289</v>
      </c>
      <c r="F225" s="218" t="s">
        <v>1290</v>
      </c>
      <c r="G225" s="219" t="s">
        <v>258</v>
      </c>
      <c r="H225" s="220">
        <v>40</v>
      </c>
      <c r="I225" s="221"/>
      <c r="J225" s="222">
        <f>ROUND(I225*H225,2)</f>
        <v>0</v>
      </c>
      <c r="K225" s="218" t="s">
        <v>215</v>
      </c>
      <c r="L225" s="47"/>
      <c r="M225" s="223" t="s">
        <v>19</v>
      </c>
      <c r="N225" s="224" t="s">
        <v>42</v>
      </c>
      <c r="O225" s="87"/>
      <c r="P225" s="225">
        <f>O225*H225</f>
        <v>0</v>
      </c>
      <c r="Q225" s="225">
        <v>0</v>
      </c>
      <c r="R225" s="225">
        <f>Q225*H225</f>
        <v>0</v>
      </c>
      <c r="S225" s="225">
        <v>0</v>
      </c>
      <c r="T225" s="226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7" t="s">
        <v>216</v>
      </c>
      <c r="AT225" s="227" t="s">
        <v>211</v>
      </c>
      <c r="AU225" s="227" t="s">
        <v>81</v>
      </c>
      <c r="AY225" s="20" t="s">
        <v>209</v>
      </c>
      <c r="BE225" s="228">
        <f>IF(N225="základní",J225,0)</f>
        <v>0</v>
      </c>
      <c r="BF225" s="228">
        <f>IF(N225="snížená",J225,0)</f>
        <v>0</v>
      </c>
      <c r="BG225" s="228">
        <f>IF(N225="zákl. přenesená",J225,0)</f>
        <v>0</v>
      </c>
      <c r="BH225" s="228">
        <f>IF(N225="sníž. přenesená",J225,0)</f>
        <v>0</v>
      </c>
      <c r="BI225" s="228">
        <f>IF(N225="nulová",J225,0)</f>
        <v>0</v>
      </c>
      <c r="BJ225" s="20" t="s">
        <v>79</v>
      </c>
      <c r="BK225" s="228">
        <f>ROUND(I225*H225,2)</f>
        <v>0</v>
      </c>
      <c r="BL225" s="20" t="s">
        <v>216</v>
      </c>
      <c r="BM225" s="227" t="s">
        <v>1291</v>
      </c>
    </row>
    <row r="226" s="2" customFormat="1">
      <c r="A226" s="41"/>
      <c r="B226" s="42"/>
      <c r="C226" s="43"/>
      <c r="D226" s="229" t="s">
        <v>218</v>
      </c>
      <c r="E226" s="43"/>
      <c r="F226" s="230" t="s">
        <v>1292</v>
      </c>
      <c r="G226" s="43"/>
      <c r="H226" s="43"/>
      <c r="I226" s="231"/>
      <c r="J226" s="43"/>
      <c r="K226" s="43"/>
      <c r="L226" s="47"/>
      <c r="M226" s="232"/>
      <c r="N226" s="233"/>
      <c r="O226" s="87"/>
      <c r="P226" s="87"/>
      <c r="Q226" s="87"/>
      <c r="R226" s="87"/>
      <c r="S226" s="87"/>
      <c r="T226" s="88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0" t="s">
        <v>218</v>
      </c>
      <c r="AU226" s="20" t="s">
        <v>81</v>
      </c>
    </row>
    <row r="227" s="13" customFormat="1">
      <c r="A227" s="13"/>
      <c r="B227" s="234"/>
      <c r="C227" s="235"/>
      <c r="D227" s="236" t="s">
        <v>220</v>
      </c>
      <c r="E227" s="237" t="s">
        <v>19</v>
      </c>
      <c r="F227" s="238" t="s">
        <v>1185</v>
      </c>
      <c r="G227" s="235"/>
      <c r="H227" s="237" t="s">
        <v>19</v>
      </c>
      <c r="I227" s="239"/>
      <c r="J227" s="235"/>
      <c r="K227" s="235"/>
      <c r="L227" s="240"/>
      <c r="M227" s="241"/>
      <c r="N227" s="242"/>
      <c r="O227" s="242"/>
      <c r="P227" s="242"/>
      <c r="Q227" s="242"/>
      <c r="R227" s="242"/>
      <c r="S227" s="242"/>
      <c r="T227" s="24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4" t="s">
        <v>220</v>
      </c>
      <c r="AU227" s="244" t="s">
        <v>81</v>
      </c>
      <c r="AV227" s="13" t="s">
        <v>79</v>
      </c>
      <c r="AW227" s="13" t="s">
        <v>32</v>
      </c>
      <c r="AX227" s="13" t="s">
        <v>71</v>
      </c>
      <c r="AY227" s="244" t="s">
        <v>209</v>
      </c>
    </row>
    <row r="228" s="13" customFormat="1">
      <c r="A228" s="13"/>
      <c r="B228" s="234"/>
      <c r="C228" s="235"/>
      <c r="D228" s="236" t="s">
        <v>220</v>
      </c>
      <c r="E228" s="237" t="s">
        <v>19</v>
      </c>
      <c r="F228" s="238" t="s">
        <v>269</v>
      </c>
      <c r="G228" s="235"/>
      <c r="H228" s="237" t="s">
        <v>19</v>
      </c>
      <c r="I228" s="239"/>
      <c r="J228" s="235"/>
      <c r="K228" s="235"/>
      <c r="L228" s="240"/>
      <c r="M228" s="241"/>
      <c r="N228" s="242"/>
      <c r="O228" s="242"/>
      <c r="P228" s="242"/>
      <c r="Q228" s="242"/>
      <c r="R228" s="242"/>
      <c r="S228" s="242"/>
      <c r="T228" s="24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4" t="s">
        <v>220</v>
      </c>
      <c r="AU228" s="244" t="s">
        <v>81</v>
      </c>
      <c r="AV228" s="13" t="s">
        <v>79</v>
      </c>
      <c r="AW228" s="13" t="s">
        <v>32</v>
      </c>
      <c r="AX228" s="13" t="s">
        <v>71</v>
      </c>
      <c r="AY228" s="244" t="s">
        <v>209</v>
      </c>
    </row>
    <row r="229" s="14" customFormat="1">
      <c r="A229" s="14"/>
      <c r="B229" s="245"/>
      <c r="C229" s="246"/>
      <c r="D229" s="236" t="s">
        <v>220</v>
      </c>
      <c r="E229" s="247" t="s">
        <v>19</v>
      </c>
      <c r="F229" s="248" t="s">
        <v>470</v>
      </c>
      <c r="G229" s="246"/>
      <c r="H229" s="249">
        <v>40</v>
      </c>
      <c r="I229" s="250"/>
      <c r="J229" s="246"/>
      <c r="K229" s="246"/>
      <c r="L229" s="251"/>
      <c r="M229" s="252"/>
      <c r="N229" s="253"/>
      <c r="O229" s="253"/>
      <c r="P229" s="253"/>
      <c r="Q229" s="253"/>
      <c r="R229" s="253"/>
      <c r="S229" s="253"/>
      <c r="T229" s="25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5" t="s">
        <v>220</v>
      </c>
      <c r="AU229" s="255" t="s">
        <v>81</v>
      </c>
      <c r="AV229" s="14" t="s">
        <v>81</v>
      </c>
      <c r="AW229" s="14" t="s">
        <v>32</v>
      </c>
      <c r="AX229" s="14" t="s">
        <v>79</v>
      </c>
      <c r="AY229" s="255" t="s">
        <v>209</v>
      </c>
    </row>
    <row r="230" s="2" customFormat="1" ht="21.75" customHeight="1">
      <c r="A230" s="41"/>
      <c r="B230" s="42"/>
      <c r="C230" s="216" t="s">
        <v>384</v>
      </c>
      <c r="D230" s="216" t="s">
        <v>211</v>
      </c>
      <c r="E230" s="217" t="s">
        <v>1293</v>
      </c>
      <c r="F230" s="218" t="s">
        <v>1294</v>
      </c>
      <c r="G230" s="219" t="s">
        <v>258</v>
      </c>
      <c r="H230" s="220">
        <v>40</v>
      </c>
      <c r="I230" s="221"/>
      <c r="J230" s="222">
        <f>ROUND(I230*H230,2)</f>
        <v>0</v>
      </c>
      <c r="K230" s="218" t="s">
        <v>215</v>
      </c>
      <c r="L230" s="47"/>
      <c r="M230" s="223" t="s">
        <v>19</v>
      </c>
      <c r="N230" s="224" t="s">
        <v>42</v>
      </c>
      <c r="O230" s="87"/>
      <c r="P230" s="225">
        <f>O230*H230</f>
        <v>0</v>
      </c>
      <c r="Q230" s="225">
        <v>0</v>
      </c>
      <c r="R230" s="225">
        <f>Q230*H230</f>
        <v>0</v>
      </c>
      <c r="S230" s="225">
        <v>0</v>
      </c>
      <c r="T230" s="226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7" t="s">
        <v>216</v>
      </c>
      <c r="AT230" s="227" t="s">
        <v>211</v>
      </c>
      <c r="AU230" s="227" t="s">
        <v>81</v>
      </c>
      <c r="AY230" s="20" t="s">
        <v>209</v>
      </c>
      <c r="BE230" s="228">
        <f>IF(N230="základní",J230,0)</f>
        <v>0</v>
      </c>
      <c r="BF230" s="228">
        <f>IF(N230="snížená",J230,0)</f>
        <v>0</v>
      </c>
      <c r="BG230" s="228">
        <f>IF(N230="zákl. přenesená",J230,0)</f>
        <v>0</v>
      </c>
      <c r="BH230" s="228">
        <f>IF(N230="sníž. přenesená",J230,0)</f>
        <v>0</v>
      </c>
      <c r="BI230" s="228">
        <f>IF(N230="nulová",J230,0)</f>
        <v>0</v>
      </c>
      <c r="BJ230" s="20" t="s">
        <v>79</v>
      </c>
      <c r="BK230" s="228">
        <f>ROUND(I230*H230,2)</f>
        <v>0</v>
      </c>
      <c r="BL230" s="20" t="s">
        <v>216</v>
      </c>
      <c r="BM230" s="227" t="s">
        <v>1295</v>
      </c>
    </row>
    <row r="231" s="2" customFormat="1">
      <c r="A231" s="41"/>
      <c r="B231" s="42"/>
      <c r="C231" s="43"/>
      <c r="D231" s="229" t="s">
        <v>218</v>
      </c>
      <c r="E231" s="43"/>
      <c r="F231" s="230" t="s">
        <v>1296</v>
      </c>
      <c r="G231" s="43"/>
      <c r="H231" s="43"/>
      <c r="I231" s="231"/>
      <c r="J231" s="43"/>
      <c r="K231" s="43"/>
      <c r="L231" s="47"/>
      <c r="M231" s="232"/>
      <c r="N231" s="233"/>
      <c r="O231" s="87"/>
      <c r="P231" s="87"/>
      <c r="Q231" s="87"/>
      <c r="R231" s="87"/>
      <c r="S231" s="87"/>
      <c r="T231" s="88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T231" s="20" t="s">
        <v>218</v>
      </c>
      <c r="AU231" s="20" t="s">
        <v>81</v>
      </c>
    </row>
    <row r="232" s="13" customFormat="1">
      <c r="A232" s="13"/>
      <c r="B232" s="234"/>
      <c r="C232" s="235"/>
      <c r="D232" s="236" t="s">
        <v>220</v>
      </c>
      <c r="E232" s="237" t="s">
        <v>19</v>
      </c>
      <c r="F232" s="238" t="s">
        <v>1185</v>
      </c>
      <c r="G232" s="235"/>
      <c r="H232" s="237" t="s">
        <v>19</v>
      </c>
      <c r="I232" s="239"/>
      <c r="J232" s="235"/>
      <c r="K232" s="235"/>
      <c r="L232" s="240"/>
      <c r="M232" s="241"/>
      <c r="N232" s="242"/>
      <c r="O232" s="242"/>
      <c r="P232" s="242"/>
      <c r="Q232" s="242"/>
      <c r="R232" s="242"/>
      <c r="S232" s="242"/>
      <c r="T232" s="24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4" t="s">
        <v>220</v>
      </c>
      <c r="AU232" s="244" t="s">
        <v>81</v>
      </c>
      <c r="AV232" s="13" t="s">
        <v>79</v>
      </c>
      <c r="AW232" s="13" t="s">
        <v>32</v>
      </c>
      <c r="AX232" s="13" t="s">
        <v>71</v>
      </c>
      <c r="AY232" s="244" t="s">
        <v>209</v>
      </c>
    </row>
    <row r="233" s="13" customFormat="1">
      <c r="A233" s="13"/>
      <c r="B233" s="234"/>
      <c r="C233" s="235"/>
      <c r="D233" s="236" t="s">
        <v>220</v>
      </c>
      <c r="E233" s="237" t="s">
        <v>19</v>
      </c>
      <c r="F233" s="238" t="s">
        <v>269</v>
      </c>
      <c r="G233" s="235"/>
      <c r="H233" s="237" t="s">
        <v>19</v>
      </c>
      <c r="I233" s="239"/>
      <c r="J233" s="235"/>
      <c r="K233" s="235"/>
      <c r="L233" s="240"/>
      <c r="M233" s="241"/>
      <c r="N233" s="242"/>
      <c r="O233" s="242"/>
      <c r="P233" s="242"/>
      <c r="Q233" s="242"/>
      <c r="R233" s="242"/>
      <c r="S233" s="242"/>
      <c r="T233" s="24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4" t="s">
        <v>220</v>
      </c>
      <c r="AU233" s="244" t="s">
        <v>81</v>
      </c>
      <c r="AV233" s="13" t="s">
        <v>79</v>
      </c>
      <c r="AW233" s="13" t="s">
        <v>32</v>
      </c>
      <c r="AX233" s="13" t="s">
        <v>71</v>
      </c>
      <c r="AY233" s="244" t="s">
        <v>209</v>
      </c>
    </row>
    <row r="234" s="14" customFormat="1">
      <c r="A234" s="14"/>
      <c r="B234" s="245"/>
      <c r="C234" s="246"/>
      <c r="D234" s="236" t="s">
        <v>220</v>
      </c>
      <c r="E234" s="247" t="s">
        <v>19</v>
      </c>
      <c r="F234" s="248" t="s">
        <v>470</v>
      </c>
      <c r="G234" s="246"/>
      <c r="H234" s="249">
        <v>40</v>
      </c>
      <c r="I234" s="250"/>
      <c r="J234" s="246"/>
      <c r="K234" s="246"/>
      <c r="L234" s="251"/>
      <c r="M234" s="252"/>
      <c r="N234" s="253"/>
      <c r="O234" s="253"/>
      <c r="P234" s="253"/>
      <c r="Q234" s="253"/>
      <c r="R234" s="253"/>
      <c r="S234" s="253"/>
      <c r="T234" s="25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5" t="s">
        <v>220</v>
      </c>
      <c r="AU234" s="255" t="s">
        <v>81</v>
      </c>
      <c r="AV234" s="14" t="s">
        <v>81</v>
      </c>
      <c r="AW234" s="14" t="s">
        <v>32</v>
      </c>
      <c r="AX234" s="14" t="s">
        <v>79</v>
      </c>
      <c r="AY234" s="255" t="s">
        <v>209</v>
      </c>
    </row>
    <row r="235" s="2" customFormat="1" ht="21.75" customHeight="1">
      <c r="A235" s="41"/>
      <c r="B235" s="42"/>
      <c r="C235" s="216" t="s">
        <v>390</v>
      </c>
      <c r="D235" s="216" t="s">
        <v>211</v>
      </c>
      <c r="E235" s="217" t="s">
        <v>1297</v>
      </c>
      <c r="F235" s="218" t="s">
        <v>1298</v>
      </c>
      <c r="G235" s="219" t="s">
        <v>258</v>
      </c>
      <c r="H235" s="220">
        <v>40</v>
      </c>
      <c r="I235" s="221"/>
      <c r="J235" s="222">
        <f>ROUND(I235*H235,2)</f>
        <v>0</v>
      </c>
      <c r="K235" s="218" t="s">
        <v>215</v>
      </c>
      <c r="L235" s="47"/>
      <c r="M235" s="223" t="s">
        <v>19</v>
      </c>
      <c r="N235" s="224" t="s">
        <v>42</v>
      </c>
      <c r="O235" s="87"/>
      <c r="P235" s="225">
        <f>O235*H235</f>
        <v>0</v>
      </c>
      <c r="Q235" s="225">
        <v>0</v>
      </c>
      <c r="R235" s="225">
        <f>Q235*H235</f>
        <v>0</v>
      </c>
      <c r="S235" s="225">
        <v>0</v>
      </c>
      <c r="T235" s="226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227" t="s">
        <v>216</v>
      </c>
      <c r="AT235" s="227" t="s">
        <v>211</v>
      </c>
      <c r="AU235" s="227" t="s">
        <v>81</v>
      </c>
      <c r="AY235" s="20" t="s">
        <v>209</v>
      </c>
      <c r="BE235" s="228">
        <f>IF(N235="základní",J235,0)</f>
        <v>0</v>
      </c>
      <c r="BF235" s="228">
        <f>IF(N235="snížená",J235,0)</f>
        <v>0</v>
      </c>
      <c r="BG235" s="228">
        <f>IF(N235="zákl. přenesená",J235,0)</f>
        <v>0</v>
      </c>
      <c r="BH235" s="228">
        <f>IF(N235="sníž. přenesená",J235,0)</f>
        <v>0</v>
      </c>
      <c r="BI235" s="228">
        <f>IF(N235="nulová",J235,0)</f>
        <v>0</v>
      </c>
      <c r="BJ235" s="20" t="s">
        <v>79</v>
      </c>
      <c r="BK235" s="228">
        <f>ROUND(I235*H235,2)</f>
        <v>0</v>
      </c>
      <c r="BL235" s="20" t="s">
        <v>216</v>
      </c>
      <c r="BM235" s="227" t="s">
        <v>1299</v>
      </c>
    </row>
    <row r="236" s="2" customFormat="1">
      <c r="A236" s="41"/>
      <c r="B236" s="42"/>
      <c r="C236" s="43"/>
      <c r="D236" s="229" t="s">
        <v>218</v>
      </c>
      <c r="E236" s="43"/>
      <c r="F236" s="230" t="s">
        <v>1300</v>
      </c>
      <c r="G236" s="43"/>
      <c r="H236" s="43"/>
      <c r="I236" s="231"/>
      <c r="J236" s="43"/>
      <c r="K236" s="43"/>
      <c r="L236" s="47"/>
      <c r="M236" s="232"/>
      <c r="N236" s="233"/>
      <c r="O236" s="87"/>
      <c r="P236" s="87"/>
      <c r="Q236" s="87"/>
      <c r="R236" s="87"/>
      <c r="S236" s="87"/>
      <c r="T236" s="88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T236" s="20" t="s">
        <v>218</v>
      </c>
      <c r="AU236" s="20" t="s">
        <v>81</v>
      </c>
    </row>
    <row r="237" s="13" customFormat="1">
      <c r="A237" s="13"/>
      <c r="B237" s="234"/>
      <c r="C237" s="235"/>
      <c r="D237" s="236" t="s">
        <v>220</v>
      </c>
      <c r="E237" s="237" t="s">
        <v>19</v>
      </c>
      <c r="F237" s="238" t="s">
        <v>1185</v>
      </c>
      <c r="G237" s="235"/>
      <c r="H237" s="237" t="s">
        <v>19</v>
      </c>
      <c r="I237" s="239"/>
      <c r="J237" s="235"/>
      <c r="K237" s="235"/>
      <c r="L237" s="240"/>
      <c r="M237" s="241"/>
      <c r="N237" s="242"/>
      <c r="O237" s="242"/>
      <c r="P237" s="242"/>
      <c r="Q237" s="242"/>
      <c r="R237" s="242"/>
      <c r="S237" s="242"/>
      <c r="T237" s="24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4" t="s">
        <v>220</v>
      </c>
      <c r="AU237" s="244" t="s">
        <v>81</v>
      </c>
      <c r="AV237" s="13" t="s">
        <v>79</v>
      </c>
      <c r="AW237" s="13" t="s">
        <v>32</v>
      </c>
      <c r="AX237" s="13" t="s">
        <v>71</v>
      </c>
      <c r="AY237" s="244" t="s">
        <v>209</v>
      </c>
    </row>
    <row r="238" s="13" customFormat="1">
      <c r="A238" s="13"/>
      <c r="B238" s="234"/>
      <c r="C238" s="235"/>
      <c r="D238" s="236" t="s">
        <v>220</v>
      </c>
      <c r="E238" s="237" t="s">
        <v>19</v>
      </c>
      <c r="F238" s="238" t="s">
        <v>269</v>
      </c>
      <c r="G238" s="235"/>
      <c r="H238" s="237" t="s">
        <v>19</v>
      </c>
      <c r="I238" s="239"/>
      <c r="J238" s="235"/>
      <c r="K238" s="235"/>
      <c r="L238" s="240"/>
      <c r="M238" s="241"/>
      <c r="N238" s="242"/>
      <c r="O238" s="242"/>
      <c r="P238" s="242"/>
      <c r="Q238" s="242"/>
      <c r="R238" s="242"/>
      <c r="S238" s="242"/>
      <c r="T238" s="24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4" t="s">
        <v>220</v>
      </c>
      <c r="AU238" s="244" t="s">
        <v>81</v>
      </c>
      <c r="AV238" s="13" t="s">
        <v>79</v>
      </c>
      <c r="AW238" s="13" t="s">
        <v>32</v>
      </c>
      <c r="AX238" s="13" t="s">
        <v>71</v>
      </c>
      <c r="AY238" s="244" t="s">
        <v>209</v>
      </c>
    </row>
    <row r="239" s="14" customFormat="1">
      <c r="A239" s="14"/>
      <c r="B239" s="245"/>
      <c r="C239" s="246"/>
      <c r="D239" s="236" t="s">
        <v>220</v>
      </c>
      <c r="E239" s="247" t="s">
        <v>19</v>
      </c>
      <c r="F239" s="248" t="s">
        <v>470</v>
      </c>
      <c r="G239" s="246"/>
      <c r="H239" s="249">
        <v>40</v>
      </c>
      <c r="I239" s="250"/>
      <c r="J239" s="246"/>
      <c r="K239" s="246"/>
      <c r="L239" s="251"/>
      <c r="M239" s="252"/>
      <c r="N239" s="253"/>
      <c r="O239" s="253"/>
      <c r="P239" s="253"/>
      <c r="Q239" s="253"/>
      <c r="R239" s="253"/>
      <c r="S239" s="253"/>
      <c r="T239" s="25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5" t="s">
        <v>220</v>
      </c>
      <c r="AU239" s="255" t="s">
        <v>81</v>
      </c>
      <c r="AV239" s="14" t="s">
        <v>81</v>
      </c>
      <c r="AW239" s="14" t="s">
        <v>32</v>
      </c>
      <c r="AX239" s="14" t="s">
        <v>79</v>
      </c>
      <c r="AY239" s="255" t="s">
        <v>209</v>
      </c>
    </row>
    <row r="240" s="2" customFormat="1" ht="16.5" customHeight="1">
      <c r="A240" s="41"/>
      <c r="B240" s="42"/>
      <c r="C240" s="216" t="s">
        <v>399</v>
      </c>
      <c r="D240" s="216" t="s">
        <v>211</v>
      </c>
      <c r="E240" s="217" t="s">
        <v>776</v>
      </c>
      <c r="F240" s="218" t="s">
        <v>777</v>
      </c>
      <c r="G240" s="219" t="s">
        <v>258</v>
      </c>
      <c r="H240" s="220">
        <v>40</v>
      </c>
      <c r="I240" s="221"/>
      <c r="J240" s="222">
        <f>ROUND(I240*H240,2)</f>
        <v>0</v>
      </c>
      <c r="K240" s="218" t="s">
        <v>215</v>
      </c>
      <c r="L240" s="47"/>
      <c r="M240" s="223" t="s">
        <v>19</v>
      </c>
      <c r="N240" s="224" t="s">
        <v>42</v>
      </c>
      <c r="O240" s="87"/>
      <c r="P240" s="225">
        <f>O240*H240</f>
        <v>0</v>
      </c>
      <c r="Q240" s="225">
        <v>0</v>
      </c>
      <c r="R240" s="225">
        <f>Q240*H240</f>
        <v>0</v>
      </c>
      <c r="S240" s="225">
        <v>0</v>
      </c>
      <c r="T240" s="226">
        <f>S240*H240</f>
        <v>0</v>
      </c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227" t="s">
        <v>216</v>
      </c>
      <c r="AT240" s="227" t="s">
        <v>211</v>
      </c>
      <c r="AU240" s="227" t="s">
        <v>81</v>
      </c>
      <c r="AY240" s="20" t="s">
        <v>209</v>
      </c>
      <c r="BE240" s="228">
        <f>IF(N240="základní",J240,0)</f>
        <v>0</v>
      </c>
      <c r="BF240" s="228">
        <f>IF(N240="snížená",J240,0)</f>
        <v>0</v>
      </c>
      <c r="BG240" s="228">
        <f>IF(N240="zákl. přenesená",J240,0)</f>
        <v>0</v>
      </c>
      <c r="BH240" s="228">
        <f>IF(N240="sníž. přenesená",J240,0)</f>
        <v>0</v>
      </c>
      <c r="BI240" s="228">
        <f>IF(N240="nulová",J240,0)</f>
        <v>0</v>
      </c>
      <c r="BJ240" s="20" t="s">
        <v>79</v>
      </c>
      <c r="BK240" s="228">
        <f>ROUND(I240*H240,2)</f>
        <v>0</v>
      </c>
      <c r="BL240" s="20" t="s">
        <v>216</v>
      </c>
      <c r="BM240" s="227" t="s">
        <v>1301</v>
      </c>
    </row>
    <row r="241" s="2" customFormat="1">
      <c r="A241" s="41"/>
      <c r="B241" s="42"/>
      <c r="C241" s="43"/>
      <c r="D241" s="229" t="s">
        <v>218</v>
      </c>
      <c r="E241" s="43"/>
      <c r="F241" s="230" t="s">
        <v>779</v>
      </c>
      <c r="G241" s="43"/>
      <c r="H241" s="43"/>
      <c r="I241" s="231"/>
      <c r="J241" s="43"/>
      <c r="K241" s="43"/>
      <c r="L241" s="47"/>
      <c r="M241" s="232"/>
      <c r="N241" s="233"/>
      <c r="O241" s="87"/>
      <c r="P241" s="87"/>
      <c r="Q241" s="87"/>
      <c r="R241" s="87"/>
      <c r="S241" s="87"/>
      <c r="T241" s="88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T241" s="20" t="s">
        <v>218</v>
      </c>
      <c r="AU241" s="20" t="s">
        <v>81</v>
      </c>
    </row>
    <row r="242" s="12" customFormat="1" ht="22.8" customHeight="1">
      <c r="A242" s="12"/>
      <c r="B242" s="200"/>
      <c r="C242" s="201"/>
      <c r="D242" s="202" t="s">
        <v>70</v>
      </c>
      <c r="E242" s="214" t="s">
        <v>250</v>
      </c>
      <c r="F242" s="214" t="s">
        <v>802</v>
      </c>
      <c r="G242" s="201"/>
      <c r="H242" s="201"/>
      <c r="I242" s="204"/>
      <c r="J242" s="215">
        <f>BK242</f>
        <v>0</v>
      </c>
      <c r="K242" s="201"/>
      <c r="L242" s="206"/>
      <c r="M242" s="207"/>
      <c r="N242" s="208"/>
      <c r="O242" s="208"/>
      <c r="P242" s="209">
        <f>SUM(P243:P321)</f>
        <v>0</v>
      </c>
      <c r="Q242" s="208"/>
      <c r="R242" s="209">
        <f>SUM(R243:R321)</f>
        <v>1.2605799999999998</v>
      </c>
      <c r="S242" s="208"/>
      <c r="T242" s="210">
        <f>SUM(T243:T321)</f>
        <v>0</v>
      </c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R242" s="211" t="s">
        <v>79</v>
      </c>
      <c r="AT242" s="212" t="s">
        <v>70</v>
      </c>
      <c r="AU242" s="212" t="s">
        <v>79</v>
      </c>
      <c r="AY242" s="211" t="s">
        <v>209</v>
      </c>
      <c r="BK242" s="213">
        <f>SUM(BK243:BK321)</f>
        <v>0</v>
      </c>
    </row>
    <row r="243" s="2" customFormat="1" ht="24.15" customHeight="1">
      <c r="A243" s="41"/>
      <c r="B243" s="42"/>
      <c r="C243" s="216" t="s">
        <v>405</v>
      </c>
      <c r="D243" s="216" t="s">
        <v>211</v>
      </c>
      <c r="E243" s="217" t="s">
        <v>804</v>
      </c>
      <c r="F243" s="218" t="s">
        <v>805</v>
      </c>
      <c r="G243" s="219" t="s">
        <v>214</v>
      </c>
      <c r="H243" s="220">
        <v>6</v>
      </c>
      <c r="I243" s="221"/>
      <c r="J243" s="222">
        <f>ROUND(I243*H243,2)</f>
        <v>0</v>
      </c>
      <c r="K243" s="218" t="s">
        <v>215</v>
      </c>
      <c r="L243" s="47"/>
      <c r="M243" s="223" t="s">
        <v>19</v>
      </c>
      <c r="N243" s="224" t="s">
        <v>42</v>
      </c>
      <c r="O243" s="87"/>
      <c r="P243" s="225">
        <f>O243*H243</f>
        <v>0</v>
      </c>
      <c r="Q243" s="225">
        <v>0.00167</v>
      </c>
      <c r="R243" s="225">
        <f>Q243*H243</f>
        <v>0.010020000000000001</v>
      </c>
      <c r="S243" s="225">
        <v>0</v>
      </c>
      <c r="T243" s="226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27" t="s">
        <v>216</v>
      </c>
      <c r="AT243" s="227" t="s">
        <v>211</v>
      </c>
      <c r="AU243" s="227" t="s">
        <v>81</v>
      </c>
      <c r="AY243" s="20" t="s">
        <v>209</v>
      </c>
      <c r="BE243" s="228">
        <f>IF(N243="základní",J243,0)</f>
        <v>0</v>
      </c>
      <c r="BF243" s="228">
        <f>IF(N243="snížená",J243,0)</f>
        <v>0</v>
      </c>
      <c r="BG243" s="228">
        <f>IF(N243="zákl. přenesená",J243,0)</f>
        <v>0</v>
      </c>
      <c r="BH243" s="228">
        <f>IF(N243="sníž. přenesená",J243,0)</f>
        <v>0</v>
      </c>
      <c r="BI243" s="228">
        <f>IF(N243="nulová",J243,0)</f>
        <v>0</v>
      </c>
      <c r="BJ243" s="20" t="s">
        <v>79</v>
      </c>
      <c r="BK243" s="228">
        <f>ROUND(I243*H243,2)</f>
        <v>0</v>
      </c>
      <c r="BL243" s="20" t="s">
        <v>216</v>
      </c>
      <c r="BM243" s="227" t="s">
        <v>1307</v>
      </c>
    </row>
    <row r="244" s="2" customFormat="1">
      <c r="A244" s="41"/>
      <c r="B244" s="42"/>
      <c r="C244" s="43"/>
      <c r="D244" s="229" t="s">
        <v>218</v>
      </c>
      <c r="E244" s="43"/>
      <c r="F244" s="230" t="s">
        <v>807</v>
      </c>
      <c r="G244" s="43"/>
      <c r="H244" s="43"/>
      <c r="I244" s="231"/>
      <c r="J244" s="43"/>
      <c r="K244" s="43"/>
      <c r="L244" s="47"/>
      <c r="M244" s="232"/>
      <c r="N244" s="233"/>
      <c r="O244" s="87"/>
      <c r="P244" s="87"/>
      <c r="Q244" s="87"/>
      <c r="R244" s="87"/>
      <c r="S244" s="87"/>
      <c r="T244" s="88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T244" s="20" t="s">
        <v>218</v>
      </c>
      <c r="AU244" s="20" t="s">
        <v>81</v>
      </c>
    </row>
    <row r="245" s="2" customFormat="1" ht="16.5" customHeight="1">
      <c r="A245" s="41"/>
      <c r="B245" s="42"/>
      <c r="C245" s="278" t="s">
        <v>411</v>
      </c>
      <c r="D245" s="278" t="s">
        <v>681</v>
      </c>
      <c r="E245" s="279" t="s">
        <v>1308</v>
      </c>
      <c r="F245" s="280" t="s">
        <v>1309</v>
      </c>
      <c r="G245" s="281" t="s">
        <v>214</v>
      </c>
      <c r="H245" s="282">
        <v>1</v>
      </c>
      <c r="I245" s="283"/>
      <c r="J245" s="284">
        <f>ROUND(I245*H245,2)</f>
        <v>0</v>
      </c>
      <c r="K245" s="280" t="s">
        <v>215</v>
      </c>
      <c r="L245" s="285"/>
      <c r="M245" s="286" t="s">
        <v>19</v>
      </c>
      <c r="N245" s="287" t="s">
        <v>42</v>
      </c>
      <c r="O245" s="87"/>
      <c r="P245" s="225">
        <f>O245*H245</f>
        <v>0</v>
      </c>
      <c r="Q245" s="225">
        <v>0.012</v>
      </c>
      <c r="R245" s="225">
        <f>Q245*H245</f>
        <v>0.012</v>
      </c>
      <c r="S245" s="225">
        <v>0</v>
      </c>
      <c r="T245" s="226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227" t="s">
        <v>250</v>
      </c>
      <c r="AT245" s="227" t="s">
        <v>681</v>
      </c>
      <c r="AU245" s="227" t="s">
        <v>81</v>
      </c>
      <c r="AY245" s="20" t="s">
        <v>209</v>
      </c>
      <c r="BE245" s="228">
        <f>IF(N245="základní",J245,0)</f>
        <v>0</v>
      </c>
      <c r="BF245" s="228">
        <f>IF(N245="snížená",J245,0)</f>
        <v>0</v>
      </c>
      <c r="BG245" s="228">
        <f>IF(N245="zákl. přenesená",J245,0)</f>
        <v>0</v>
      </c>
      <c r="BH245" s="228">
        <f>IF(N245="sníž. přenesená",J245,0)</f>
        <v>0</v>
      </c>
      <c r="BI245" s="228">
        <f>IF(N245="nulová",J245,0)</f>
        <v>0</v>
      </c>
      <c r="BJ245" s="20" t="s">
        <v>79</v>
      </c>
      <c r="BK245" s="228">
        <f>ROUND(I245*H245,2)</f>
        <v>0</v>
      </c>
      <c r="BL245" s="20" t="s">
        <v>216</v>
      </c>
      <c r="BM245" s="227" t="s">
        <v>1310</v>
      </c>
    </row>
    <row r="246" s="13" customFormat="1">
      <c r="A246" s="13"/>
      <c r="B246" s="234"/>
      <c r="C246" s="235"/>
      <c r="D246" s="236" t="s">
        <v>220</v>
      </c>
      <c r="E246" s="237" t="s">
        <v>19</v>
      </c>
      <c r="F246" s="238" t="s">
        <v>1311</v>
      </c>
      <c r="G246" s="235"/>
      <c r="H246" s="237" t="s">
        <v>19</v>
      </c>
      <c r="I246" s="239"/>
      <c r="J246" s="235"/>
      <c r="K246" s="235"/>
      <c r="L246" s="240"/>
      <c r="M246" s="241"/>
      <c r="N246" s="242"/>
      <c r="O246" s="242"/>
      <c r="P246" s="242"/>
      <c r="Q246" s="242"/>
      <c r="R246" s="242"/>
      <c r="S246" s="242"/>
      <c r="T246" s="24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4" t="s">
        <v>220</v>
      </c>
      <c r="AU246" s="244" t="s">
        <v>81</v>
      </c>
      <c r="AV246" s="13" t="s">
        <v>79</v>
      </c>
      <c r="AW246" s="13" t="s">
        <v>32</v>
      </c>
      <c r="AX246" s="13" t="s">
        <v>71</v>
      </c>
      <c r="AY246" s="244" t="s">
        <v>209</v>
      </c>
    </row>
    <row r="247" s="14" customFormat="1">
      <c r="A247" s="14"/>
      <c r="B247" s="245"/>
      <c r="C247" s="246"/>
      <c r="D247" s="236" t="s">
        <v>220</v>
      </c>
      <c r="E247" s="247" t="s">
        <v>19</v>
      </c>
      <c r="F247" s="248" t="s">
        <v>79</v>
      </c>
      <c r="G247" s="246"/>
      <c r="H247" s="249">
        <v>1</v>
      </c>
      <c r="I247" s="250"/>
      <c r="J247" s="246"/>
      <c r="K247" s="246"/>
      <c r="L247" s="251"/>
      <c r="M247" s="252"/>
      <c r="N247" s="253"/>
      <c r="O247" s="253"/>
      <c r="P247" s="253"/>
      <c r="Q247" s="253"/>
      <c r="R247" s="253"/>
      <c r="S247" s="253"/>
      <c r="T247" s="25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5" t="s">
        <v>220</v>
      </c>
      <c r="AU247" s="255" t="s">
        <v>81</v>
      </c>
      <c r="AV247" s="14" t="s">
        <v>81</v>
      </c>
      <c r="AW247" s="14" t="s">
        <v>32</v>
      </c>
      <c r="AX247" s="14" t="s">
        <v>79</v>
      </c>
      <c r="AY247" s="255" t="s">
        <v>209</v>
      </c>
    </row>
    <row r="248" s="2" customFormat="1" ht="24.15" customHeight="1">
      <c r="A248" s="41"/>
      <c r="B248" s="42"/>
      <c r="C248" s="216" t="s">
        <v>417</v>
      </c>
      <c r="D248" s="216" t="s">
        <v>211</v>
      </c>
      <c r="E248" s="217" t="s">
        <v>814</v>
      </c>
      <c r="F248" s="218" t="s">
        <v>815</v>
      </c>
      <c r="G248" s="219" t="s">
        <v>214</v>
      </c>
      <c r="H248" s="220">
        <v>3</v>
      </c>
      <c r="I248" s="221"/>
      <c r="J248" s="222">
        <f>ROUND(I248*H248,2)</f>
        <v>0</v>
      </c>
      <c r="K248" s="218" t="s">
        <v>215</v>
      </c>
      <c r="L248" s="47"/>
      <c r="M248" s="223" t="s">
        <v>19</v>
      </c>
      <c r="N248" s="224" t="s">
        <v>42</v>
      </c>
      <c r="O248" s="87"/>
      <c r="P248" s="225">
        <f>O248*H248</f>
        <v>0</v>
      </c>
      <c r="Q248" s="225">
        <v>0.00167</v>
      </c>
      <c r="R248" s="225">
        <f>Q248*H248</f>
        <v>0.0050100000000000006</v>
      </c>
      <c r="S248" s="225">
        <v>0</v>
      </c>
      <c r="T248" s="226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227" t="s">
        <v>216</v>
      </c>
      <c r="AT248" s="227" t="s">
        <v>211</v>
      </c>
      <c r="AU248" s="227" t="s">
        <v>81</v>
      </c>
      <c r="AY248" s="20" t="s">
        <v>209</v>
      </c>
      <c r="BE248" s="228">
        <f>IF(N248="základní",J248,0)</f>
        <v>0</v>
      </c>
      <c r="BF248" s="228">
        <f>IF(N248="snížená",J248,0)</f>
        <v>0</v>
      </c>
      <c r="BG248" s="228">
        <f>IF(N248="zákl. přenesená",J248,0)</f>
        <v>0</v>
      </c>
      <c r="BH248" s="228">
        <f>IF(N248="sníž. přenesená",J248,0)</f>
        <v>0</v>
      </c>
      <c r="BI248" s="228">
        <f>IF(N248="nulová",J248,0)</f>
        <v>0</v>
      </c>
      <c r="BJ248" s="20" t="s">
        <v>79</v>
      </c>
      <c r="BK248" s="228">
        <f>ROUND(I248*H248,2)</f>
        <v>0</v>
      </c>
      <c r="BL248" s="20" t="s">
        <v>216</v>
      </c>
      <c r="BM248" s="227" t="s">
        <v>1312</v>
      </c>
    </row>
    <row r="249" s="2" customFormat="1">
      <c r="A249" s="41"/>
      <c r="B249" s="42"/>
      <c r="C249" s="43"/>
      <c r="D249" s="229" t="s">
        <v>218</v>
      </c>
      <c r="E249" s="43"/>
      <c r="F249" s="230" t="s">
        <v>817</v>
      </c>
      <c r="G249" s="43"/>
      <c r="H249" s="43"/>
      <c r="I249" s="231"/>
      <c r="J249" s="43"/>
      <c r="K249" s="43"/>
      <c r="L249" s="47"/>
      <c r="M249" s="232"/>
      <c r="N249" s="233"/>
      <c r="O249" s="87"/>
      <c r="P249" s="87"/>
      <c r="Q249" s="87"/>
      <c r="R249" s="87"/>
      <c r="S249" s="87"/>
      <c r="T249" s="88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T249" s="20" t="s">
        <v>218</v>
      </c>
      <c r="AU249" s="20" t="s">
        <v>81</v>
      </c>
    </row>
    <row r="250" s="2" customFormat="1" ht="16.5" customHeight="1">
      <c r="A250" s="41"/>
      <c r="B250" s="42"/>
      <c r="C250" s="278" t="s">
        <v>427</v>
      </c>
      <c r="D250" s="278" t="s">
        <v>681</v>
      </c>
      <c r="E250" s="279" t="s">
        <v>823</v>
      </c>
      <c r="F250" s="280" t="s">
        <v>824</v>
      </c>
      <c r="G250" s="281" t="s">
        <v>214</v>
      </c>
      <c r="H250" s="282">
        <v>1</v>
      </c>
      <c r="I250" s="283"/>
      <c r="J250" s="284">
        <f>ROUND(I250*H250,2)</f>
        <v>0</v>
      </c>
      <c r="K250" s="280" t="s">
        <v>215</v>
      </c>
      <c r="L250" s="285"/>
      <c r="M250" s="286" t="s">
        <v>19</v>
      </c>
      <c r="N250" s="287" t="s">
        <v>42</v>
      </c>
      <c r="O250" s="87"/>
      <c r="P250" s="225">
        <f>O250*H250</f>
        <v>0</v>
      </c>
      <c r="Q250" s="225">
        <v>0.0141</v>
      </c>
      <c r="R250" s="225">
        <f>Q250*H250</f>
        <v>0.0141</v>
      </c>
      <c r="S250" s="225">
        <v>0</v>
      </c>
      <c r="T250" s="226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227" t="s">
        <v>250</v>
      </c>
      <c r="AT250" s="227" t="s">
        <v>681</v>
      </c>
      <c r="AU250" s="227" t="s">
        <v>81</v>
      </c>
      <c r="AY250" s="20" t="s">
        <v>209</v>
      </c>
      <c r="BE250" s="228">
        <f>IF(N250="základní",J250,0)</f>
        <v>0</v>
      </c>
      <c r="BF250" s="228">
        <f>IF(N250="snížená",J250,0)</f>
        <v>0</v>
      </c>
      <c r="BG250" s="228">
        <f>IF(N250="zákl. přenesená",J250,0)</f>
        <v>0</v>
      </c>
      <c r="BH250" s="228">
        <f>IF(N250="sníž. přenesená",J250,0)</f>
        <v>0</v>
      </c>
      <c r="BI250" s="228">
        <f>IF(N250="nulová",J250,0)</f>
        <v>0</v>
      </c>
      <c r="BJ250" s="20" t="s">
        <v>79</v>
      </c>
      <c r="BK250" s="228">
        <f>ROUND(I250*H250,2)</f>
        <v>0</v>
      </c>
      <c r="BL250" s="20" t="s">
        <v>216</v>
      </c>
      <c r="BM250" s="227" t="s">
        <v>1459</v>
      </c>
    </row>
    <row r="251" s="13" customFormat="1">
      <c r="A251" s="13"/>
      <c r="B251" s="234"/>
      <c r="C251" s="235"/>
      <c r="D251" s="236" t="s">
        <v>220</v>
      </c>
      <c r="E251" s="237" t="s">
        <v>19</v>
      </c>
      <c r="F251" s="238" t="s">
        <v>1311</v>
      </c>
      <c r="G251" s="235"/>
      <c r="H251" s="237" t="s">
        <v>19</v>
      </c>
      <c r="I251" s="239"/>
      <c r="J251" s="235"/>
      <c r="K251" s="235"/>
      <c r="L251" s="240"/>
      <c r="M251" s="241"/>
      <c r="N251" s="242"/>
      <c r="O251" s="242"/>
      <c r="P251" s="242"/>
      <c r="Q251" s="242"/>
      <c r="R251" s="242"/>
      <c r="S251" s="242"/>
      <c r="T251" s="24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4" t="s">
        <v>220</v>
      </c>
      <c r="AU251" s="244" t="s">
        <v>81</v>
      </c>
      <c r="AV251" s="13" t="s">
        <v>79</v>
      </c>
      <c r="AW251" s="13" t="s">
        <v>32</v>
      </c>
      <c r="AX251" s="13" t="s">
        <v>71</v>
      </c>
      <c r="AY251" s="244" t="s">
        <v>209</v>
      </c>
    </row>
    <row r="252" s="14" customFormat="1">
      <c r="A252" s="14"/>
      <c r="B252" s="245"/>
      <c r="C252" s="246"/>
      <c r="D252" s="236" t="s">
        <v>220</v>
      </c>
      <c r="E252" s="247" t="s">
        <v>19</v>
      </c>
      <c r="F252" s="248" t="s">
        <v>79</v>
      </c>
      <c r="G252" s="246"/>
      <c r="H252" s="249">
        <v>1</v>
      </c>
      <c r="I252" s="250"/>
      <c r="J252" s="246"/>
      <c r="K252" s="246"/>
      <c r="L252" s="251"/>
      <c r="M252" s="252"/>
      <c r="N252" s="253"/>
      <c r="O252" s="253"/>
      <c r="P252" s="253"/>
      <c r="Q252" s="253"/>
      <c r="R252" s="253"/>
      <c r="S252" s="253"/>
      <c r="T252" s="25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5" t="s">
        <v>220</v>
      </c>
      <c r="AU252" s="255" t="s">
        <v>81</v>
      </c>
      <c r="AV252" s="14" t="s">
        <v>81</v>
      </c>
      <c r="AW252" s="14" t="s">
        <v>32</v>
      </c>
      <c r="AX252" s="14" t="s">
        <v>79</v>
      </c>
      <c r="AY252" s="255" t="s">
        <v>209</v>
      </c>
    </row>
    <row r="253" s="2" customFormat="1" ht="16.5" customHeight="1">
      <c r="A253" s="41"/>
      <c r="B253" s="42"/>
      <c r="C253" s="278" t="s">
        <v>435</v>
      </c>
      <c r="D253" s="278" t="s">
        <v>681</v>
      </c>
      <c r="E253" s="279" t="s">
        <v>1313</v>
      </c>
      <c r="F253" s="280" t="s">
        <v>1314</v>
      </c>
      <c r="G253" s="281" t="s">
        <v>214</v>
      </c>
      <c r="H253" s="282">
        <v>2</v>
      </c>
      <c r="I253" s="283"/>
      <c r="J253" s="284">
        <f>ROUND(I253*H253,2)</f>
        <v>0</v>
      </c>
      <c r="K253" s="280" t="s">
        <v>215</v>
      </c>
      <c r="L253" s="285"/>
      <c r="M253" s="286" t="s">
        <v>19</v>
      </c>
      <c r="N253" s="287" t="s">
        <v>42</v>
      </c>
      <c r="O253" s="87"/>
      <c r="P253" s="225">
        <f>O253*H253</f>
        <v>0</v>
      </c>
      <c r="Q253" s="225">
        <v>0.0038</v>
      </c>
      <c r="R253" s="225">
        <f>Q253*H253</f>
        <v>0.0076</v>
      </c>
      <c r="S253" s="225">
        <v>0</v>
      </c>
      <c r="T253" s="226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27" t="s">
        <v>250</v>
      </c>
      <c r="AT253" s="227" t="s">
        <v>681</v>
      </c>
      <c r="AU253" s="227" t="s">
        <v>81</v>
      </c>
      <c r="AY253" s="20" t="s">
        <v>209</v>
      </c>
      <c r="BE253" s="228">
        <f>IF(N253="základní",J253,0)</f>
        <v>0</v>
      </c>
      <c r="BF253" s="228">
        <f>IF(N253="snížená",J253,0)</f>
        <v>0</v>
      </c>
      <c r="BG253" s="228">
        <f>IF(N253="zákl. přenesená",J253,0)</f>
        <v>0</v>
      </c>
      <c r="BH253" s="228">
        <f>IF(N253="sníž. přenesená",J253,0)</f>
        <v>0</v>
      </c>
      <c r="BI253" s="228">
        <f>IF(N253="nulová",J253,0)</f>
        <v>0</v>
      </c>
      <c r="BJ253" s="20" t="s">
        <v>79</v>
      </c>
      <c r="BK253" s="228">
        <f>ROUND(I253*H253,2)</f>
        <v>0</v>
      </c>
      <c r="BL253" s="20" t="s">
        <v>216</v>
      </c>
      <c r="BM253" s="227" t="s">
        <v>1315</v>
      </c>
    </row>
    <row r="254" s="13" customFormat="1">
      <c r="A254" s="13"/>
      <c r="B254" s="234"/>
      <c r="C254" s="235"/>
      <c r="D254" s="236" t="s">
        <v>220</v>
      </c>
      <c r="E254" s="237" t="s">
        <v>19</v>
      </c>
      <c r="F254" s="238" t="s">
        <v>1311</v>
      </c>
      <c r="G254" s="235"/>
      <c r="H254" s="237" t="s">
        <v>19</v>
      </c>
      <c r="I254" s="239"/>
      <c r="J254" s="235"/>
      <c r="K254" s="235"/>
      <c r="L254" s="240"/>
      <c r="M254" s="241"/>
      <c r="N254" s="242"/>
      <c r="O254" s="242"/>
      <c r="P254" s="242"/>
      <c r="Q254" s="242"/>
      <c r="R254" s="242"/>
      <c r="S254" s="242"/>
      <c r="T254" s="24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4" t="s">
        <v>220</v>
      </c>
      <c r="AU254" s="244" t="s">
        <v>81</v>
      </c>
      <c r="AV254" s="13" t="s">
        <v>79</v>
      </c>
      <c r="AW254" s="13" t="s">
        <v>32</v>
      </c>
      <c r="AX254" s="13" t="s">
        <v>71</v>
      </c>
      <c r="AY254" s="244" t="s">
        <v>209</v>
      </c>
    </row>
    <row r="255" s="14" customFormat="1">
      <c r="A255" s="14"/>
      <c r="B255" s="245"/>
      <c r="C255" s="246"/>
      <c r="D255" s="236" t="s">
        <v>220</v>
      </c>
      <c r="E255" s="247" t="s">
        <v>19</v>
      </c>
      <c r="F255" s="248" t="s">
        <v>81</v>
      </c>
      <c r="G255" s="246"/>
      <c r="H255" s="249">
        <v>2</v>
      </c>
      <c r="I255" s="250"/>
      <c r="J255" s="246"/>
      <c r="K255" s="246"/>
      <c r="L255" s="251"/>
      <c r="M255" s="252"/>
      <c r="N255" s="253"/>
      <c r="O255" s="253"/>
      <c r="P255" s="253"/>
      <c r="Q255" s="253"/>
      <c r="R255" s="253"/>
      <c r="S255" s="253"/>
      <c r="T255" s="25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5" t="s">
        <v>220</v>
      </c>
      <c r="AU255" s="255" t="s">
        <v>81</v>
      </c>
      <c r="AV255" s="14" t="s">
        <v>81</v>
      </c>
      <c r="AW255" s="14" t="s">
        <v>32</v>
      </c>
      <c r="AX255" s="14" t="s">
        <v>79</v>
      </c>
      <c r="AY255" s="255" t="s">
        <v>209</v>
      </c>
    </row>
    <row r="256" s="2" customFormat="1" ht="24.15" customHeight="1">
      <c r="A256" s="41"/>
      <c r="B256" s="42"/>
      <c r="C256" s="216" t="s">
        <v>441</v>
      </c>
      <c r="D256" s="216" t="s">
        <v>211</v>
      </c>
      <c r="E256" s="217" t="s">
        <v>1326</v>
      </c>
      <c r="F256" s="218" t="s">
        <v>1327</v>
      </c>
      <c r="G256" s="219" t="s">
        <v>299</v>
      </c>
      <c r="H256" s="220">
        <v>40</v>
      </c>
      <c r="I256" s="221"/>
      <c r="J256" s="222">
        <f>ROUND(I256*H256,2)</f>
        <v>0</v>
      </c>
      <c r="K256" s="218" t="s">
        <v>215</v>
      </c>
      <c r="L256" s="47"/>
      <c r="M256" s="223" t="s">
        <v>19</v>
      </c>
      <c r="N256" s="224" t="s">
        <v>42</v>
      </c>
      <c r="O256" s="87"/>
      <c r="P256" s="225">
        <f>O256*H256</f>
        <v>0</v>
      </c>
      <c r="Q256" s="225">
        <v>0</v>
      </c>
      <c r="R256" s="225">
        <f>Q256*H256</f>
        <v>0</v>
      </c>
      <c r="S256" s="225">
        <v>0</v>
      </c>
      <c r="T256" s="226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227" t="s">
        <v>216</v>
      </c>
      <c r="AT256" s="227" t="s">
        <v>211</v>
      </c>
      <c r="AU256" s="227" t="s">
        <v>81</v>
      </c>
      <c r="AY256" s="20" t="s">
        <v>209</v>
      </c>
      <c r="BE256" s="228">
        <f>IF(N256="základní",J256,0)</f>
        <v>0</v>
      </c>
      <c r="BF256" s="228">
        <f>IF(N256="snížená",J256,0)</f>
        <v>0</v>
      </c>
      <c r="BG256" s="228">
        <f>IF(N256="zákl. přenesená",J256,0)</f>
        <v>0</v>
      </c>
      <c r="BH256" s="228">
        <f>IF(N256="sníž. přenesená",J256,0)</f>
        <v>0</v>
      </c>
      <c r="BI256" s="228">
        <f>IF(N256="nulová",J256,0)</f>
        <v>0</v>
      </c>
      <c r="BJ256" s="20" t="s">
        <v>79</v>
      </c>
      <c r="BK256" s="228">
        <f>ROUND(I256*H256,2)</f>
        <v>0</v>
      </c>
      <c r="BL256" s="20" t="s">
        <v>216</v>
      </c>
      <c r="BM256" s="227" t="s">
        <v>1328</v>
      </c>
    </row>
    <row r="257" s="2" customFormat="1">
      <c r="A257" s="41"/>
      <c r="B257" s="42"/>
      <c r="C257" s="43"/>
      <c r="D257" s="229" t="s">
        <v>218</v>
      </c>
      <c r="E257" s="43"/>
      <c r="F257" s="230" t="s">
        <v>1329</v>
      </c>
      <c r="G257" s="43"/>
      <c r="H257" s="43"/>
      <c r="I257" s="231"/>
      <c r="J257" s="43"/>
      <c r="K257" s="43"/>
      <c r="L257" s="47"/>
      <c r="M257" s="232"/>
      <c r="N257" s="233"/>
      <c r="O257" s="87"/>
      <c r="P257" s="87"/>
      <c r="Q257" s="87"/>
      <c r="R257" s="87"/>
      <c r="S257" s="87"/>
      <c r="T257" s="88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T257" s="20" t="s">
        <v>218</v>
      </c>
      <c r="AU257" s="20" t="s">
        <v>81</v>
      </c>
    </row>
    <row r="258" s="13" customFormat="1">
      <c r="A258" s="13"/>
      <c r="B258" s="234"/>
      <c r="C258" s="235"/>
      <c r="D258" s="236" t="s">
        <v>220</v>
      </c>
      <c r="E258" s="237" t="s">
        <v>19</v>
      </c>
      <c r="F258" s="238" t="s">
        <v>221</v>
      </c>
      <c r="G258" s="235"/>
      <c r="H258" s="237" t="s">
        <v>19</v>
      </c>
      <c r="I258" s="239"/>
      <c r="J258" s="235"/>
      <c r="K258" s="235"/>
      <c r="L258" s="240"/>
      <c r="M258" s="241"/>
      <c r="N258" s="242"/>
      <c r="O258" s="242"/>
      <c r="P258" s="242"/>
      <c r="Q258" s="242"/>
      <c r="R258" s="242"/>
      <c r="S258" s="242"/>
      <c r="T258" s="24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4" t="s">
        <v>220</v>
      </c>
      <c r="AU258" s="244" t="s">
        <v>81</v>
      </c>
      <c r="AV258" s="13" t="s">
        <v>79</v>
      </c>
      <c r="AW258" s="13" t="s">
        <v>32</v>
      </c>
      <c r="AX258" s="13" t="s">
        <v>71</v>
      </c>
      <c r="AY258" s="244" t="s">
        <v>209</v>
      </c>
    </row>
    <row r="259" s="13" customFormat="1">
      <c r="A259" s="13"/>
      <c r="B259" s="234"/>
      <c r="C259" s="235"/>
      <c r="D259" s="236" t="s">
        <v>220</v>
      </c>
      <c r="E259" s="237" t="s">
        <v>19</v>
      </c>
      <c r="F259" s="238" t="s">
        <v>1311</v>
      </c>
      <c r="G259" s="235"/>
      <c r="H259" s="237" t="s">
        <v>19</v>
      </c>
      <c r="I259" s="239"/>
      <c r="J259" s="235"/>
      <c r="K259" s="235"/>
      <c r="L259" s="240"/>
      <c r="M259" s="241"/>
      <c r="N259" s="242"/>
      <c r="O259" s="242"/>
      <c r="P259" s="242"/>
      <c r="Q259" s="242"/>
      <c r="R259" s="242"/>
      <c r="S259" s="242"/>
      <c r="T259" s="24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4" t="s">
        <v>220</v>
      </c>
      <c r="AU259" s="244" t="s">
        <v>81</v>
      </c>
      <c r="AV259" s="13" t="s">
        <v>79</v>
      </c>
      <c r="AW259" s="13" t="s">
        <v>32</v>
      </c>
      <c r="AX259" s="13" t="s">
        <v>71</v>
      </c>
      <c r="AY259" s="244" t="s">
        <v>209</v>
      </c>
    </row>
    <row r="260" s="14" customFormat="1">
      <c r="A260" s="14"/>
      <c r="B260" s="245"/>
      <c r="C260" s="246"/>
      <c r="D260" s="236" t="s">
        <v>220</v>
      </c>
      <c r="E260" s="247" t="s">
        <v>19</v>
      </c>
      <c r="F260" s="248" t="s">
        <v>470</v>
      </c>
      <c r="G260" s="246"/>
      <c r="H260" s="249">
        <v>40</v>
      </c>
      <c r="I260" s="250"/>
      <c r="J260" s="246"/>
      <c r="K260" s="246"/>
      <c r="L260" s="251"/>
      <c r="M260" s="252"/>
      <c r="N260" s="253"/>
      <c r="O260" s="253"/>
      <c r="P260" s="253"/>
      <c r="Q260" s="253"/>
      <c r="R260" s="253"/>
      <c r="S260" s="253"/>
      <c r="T260" s="25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5" t="s">
        <v>220</v>
      </c>
      <c r="AU260" s="255" t="s">
        <v>81</v>
      </c>
      <c r="AV260" s="14" t="s">
        <v>81</v>
      </c>
      <c r="AW260" s="14" t="s">
        <v>32</v>
      </c>
      <c r="AX260" s="14" t="s">
        <v>79</v>
      </c>
      <c r="AY260" s="255" t="s">
        <v>209</v>
      </c>
    </row>
    <row r="261" s="2" customFormat="1" ht="24.15" customHeight="1">
      <c r="A261" s="41"/>
      <c r="B261" s="42"/>
      <c r="C261" s="278" t="s">
        <v>448</v>
      </c>
      <c r="D261" s="278" t="s">
        <v>681</v>
      </c>
      <c r="E261" s="279" t="s">
        <v>1331</v>
      </c>
      <c r="F261" s="280" t="s">
        <v>1332</v>
      </c>
      <c r="G261" s="281" t="s">
        <v>299</v>
      </c>
      <c r="H261" s="282">
        <v>40.600000000000001</v>
      </c>
      <c r="I261" s="283"/>
      <c r="J261" s="284">
        <f>ROUND(I261*H261,2)</f>
        <v>0</v>
      </c>
      <c r="K261" s="280" t="s">
        <v>215</v>
      </c>
      <c r="L261" s="285"/>
      <c r="M261" s="286" t="s">
        <v>19</v>
      </c>
      <c r="N261" s="287" t="s">
        <v>42</v>
      </c>
      <c r="O261" s="87"/>
      <c r="P261" s="225">
        <f>O261*H261</f>
        <v>0</v>
      </c>
      <c r="Q261" s="225">
        <v>0.0027000000000000001</v>
      </c>
      <c r="R261" s="225">
        <f>Q261*H261</f>
        <v>0.10962000000000001</v>
      </c>
      <c r="S261" s="225">
        <v>0</v>
      </c>
      <c r="T261" s="226">
        <f>S261*H261</f>
        <v>0</v>
      </c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R261" s="227" t="s">
        <v>250</v>
      </c>
      <c r="AT261" s="227" t="s">
        <v>681</v>
      </c>
      <c r="AU261" s="227" t="s">
        <v>81</v>
      </c>
      <c r="AY261" s="20" t="s">
        <v>209</v>
      </c>
      <c r="BE261" s="228">
        <f>IF(N261="základní",J261,0)</f>
        <v>0</v>
      </c>
      <c r="BF261" s="228">
        <f>IF(N261="snížená",J261,0)</f>
        <v>0</v>
      </c>
      <c r="BG261" s="228">
        <f>IF(N261="zákl. přenesená",J261,0)</f>
        <v>0</v>
      </c>
      <c r="BH261" s="228">
        <f>IF(N261="sníž. přenesená",J261,0)</f>
        <v>0</v>
      </c>
      <c r="BI261" s="228">
        <f>IF(N261="nulová",J261,0)</f>
        <v>0</v>
      </c>
      <c r="BJ261" s="20" t="s">
        <v>79</v>
      </c>
      <c r="BK261" s="228">
        <f>ROUND(I261*H261,2)</f>
        <v>0</v>
      </c>
      <c r="BL261" s="20" t="s">
        <v>216</v>
      </c>
      <c r="BM261" s="227" t="s">
        <v>1333</v>
      </c>
    </row>
    <row r="262" s="2" customFormat="1">
      <c r="A262" s="41"/>
      <c r="B262" s="42"/>
      <c r="C262" s="43"/>
      <c r="D262" s="236" t="s">
        <v>859</v>
      </c>
      <c r="E262" s="43"/>
      <c r="F262" s="288" t="s">
        <v>1334</v>
      </c>
      <c r="G262" s="43"/>
      <c r="H262" s="43"/>
      <c r="I262" s="231"/>
      <c r="J262" s="43"/>
      <c r="K262" s="43"/>
      <c r="L262" s="47"/>
      <c r="M262" s="232"/>
      <c r="N262" s="233"/>
      <c r="O262" s="87"/>
      <c r="P262" s="87"/>
      <c r="Q262" s="87"/>
      <c r="R262" s="87"/>
      <c r="S262" s="87"/>
      <c r="T262" s="88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T262" s="20" t="s">
        <v>859</v>
      </c>
      <c r="AU262" s="20" t="s">
        <v>81</v>
      </c>
    </row>
    <row r="263" s="14" customFormat="1">
      <c r="A263" s="14"/>
      <c r="B263" s="245"/>
      <c r="C263" s="246"/>
      <c r="D263" s="236" t="s">
        <v>220</v>
      </c>
      <c r="E263" s="246"/>
      <c r="F263" s="248" t="s">
        <v>1460</v>
      </c>
      <c r="G263" s="246"/>
      <c r="H263" s="249">
        <v>40.600000000000001</v>
      </c>
      <c r="I263" s="250"/>
      <c r="J263" s="246"/>
      <c r="K263" s="246"/>
      <c r="L263" s="251"/>
      <c r="M263" s="252"/>
      <c r="N263" s="253"/>
      <c r="O263" s="253"/>
      <c r="P263" s="253"/>
      <c r="Q263" s="253"/>
      <c r="R263" s="253"/>
      <c r="S263" s="253"/>
      <c r="T263" s="25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5" t="s">
        <v>220</v>
      </c>
      <c r="AU263" s="255" t="s">
        <v>81</v>
      </c>
      <c r="AV263" s="14" t="s">
        <v>81</v>
      </c>
      <c r="AW263" s="14" t="s">
        <v>4</v>
      </c>
      <c r="AX263" s="14" t="s">
        <v>79</v>
      </c>
      <c r="AY263" s="255" t="s">
        <v>209</v>
      </c>
    </row>
    <row r="264" s="2" customFormat="1" ht="24.15" customHeight="1">
      <c r="A264" s="41"/>
      <c r="B264" s="42"/>
      <c r="C264" s="216" t="s">
        <v>453</v>
      </c>
      <c r="D264" s="216" t="s">
        <v>211</v>
      </c>
      <c r="E264" s="217" t="s">
        <v>1336</v>
      </c>
      <c r="F264" s="218" t="s">
        <v>1337</v>
      </c>
      <c r="G264" s="219" t="s">
        <v>214</v>
      </c>
      <c r="H264" s="220">
        <v>4</v>
      </c>
      <c r="I264" s="221"/>
      <c r="J264" s="222">
        <f>ROUND(I264*H264,2)</f>
        <v>0</v>
      </c>
      <c r="K264" s="218" t="s">
        <v>215</v>
      </c>
      <c r="L264" s="47"/>
      <c r="M264" s="223" t="s">
        <v>19</v>
      </c>
      <c r="N264" s="224" t="s">
        <v>42</v>
      </c>
      <c r="O264" s="87"/>
      <c r="P264" s="225">
        <f>O264*H264</f>
        <v>0</v>
      </c>
      <c r="Q264" s="225">
        <v>0</v>
      </c>
      <c r="R264" s="225">
        <f>Q264*H264</f>
        <v>0</v>
      </c>
      <c r="S264" s="225">
        <v>0</v>
      </c>
      <c r="T264" s="226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227" t="s">
        <v>216</v>
      </c>
      <c r="AT264" s="227" t="s">
        <v>211</v>
      </c>
      <c r="AU264" s="227" t="s">
        <v>81</v>
      </c>
      <c r="AY264" s="20" t="s">
        <v>209</v>
      </c>
      <c r="BE264" s="228">
        <f>IF(N264="základní",J264,0)</f>
        <v>0</v>
      </c>
      <c r="BF264" s="228">
        <f>IF(N264="snížená",J264,0)</f>
        <v>0</v>
      </c>
      <c r="BG264" s="228">
        <f>IF(N264="zákl. přenesená",J264,0)</f>
        <v>0</v>
      </c>
      <c r="BH264" s="228">
        <f>IF(N264="sníž. přenesená",J264,0)</f>
        <v>0</v>
      </c>
      <c r="BI264" s="228">
        <f>IF(N264="nulová",J264,0)</f>
        <v>0</v>
      </c>
      <c r="BJ264" s="20" t="s">
        <v>79</v>
      </c>
      <c r="BK264" s="228">
        <f>ROUND(I264*H264,2)</f>
        <v>0</v>
      </c>
      <c r="BL264" s="20" t="s">
        <v>216</v>
      </c>
      <c r="BM264" s="227" t="s">
        <v>1338</v>
      </c>
    </row>
    <row r="265" s="2" customFormat="1">
      <c r="A265" s="41"/>
      <c r="B265" s="42"/>
      <c r="C265" s="43"/>
      <c r="D265" s="229" t="s">
        <v>218</v>
      </c>
      <c r="E265" s="43"/>
      <c r="F265" s="230" t="s">
        <v>1339</v>
      </c>
      <c r="G265" s="43"/>
      <c r="H265" s="43"/>
      <c r="I265" s="231"/>
      <c r="J265" s="43"/>
      <c r="K265" s="43"/>
      <c r="L265" s="47"/>
      <c r="M265" s="232"/>
      <c r="N265" s="233"/>
      <c r="O265" s="87"/>
      <c r="P265" s="87"/>
      <c r="Q265" s="87"/>
      <c r="R265" s="87"/>
      <c r="S265" s="87"/>
      <c r="T265" s="88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T265" s="20" t="s">
        <v>218</v>
      </c>
      <c r="AU265" s="20" t="s">
        <v>81</v>
      </c>
    </row>
    <row r="266" s="2" customFormat="1" ht="16.5" customHeight="1">
      <c r="A266" s="41"/>
      <c r="B266" s="42"/>
      <c r="C266" s="278" t="s">
        <v>458</v>
      </c>
      <c r="D266" s="278" t="s">
        <v>681</v>
      </c>
      <c r="E266" s="279" t="s">
        <v>1340</v>
      </c>
      <c r="F266" s="280" t="s">
        <v>1341</v>
      </c>
      <c r="G266" s="281" t="s">
        <v>214</v>
      </c>
      <c r="H266" s="282">
        <v>4</v>
      </c>
      <c r="I266" s="283"/>
      <c r="J266" s="284">
        <f>ROUND(I266*H266,2)</f>
        <v>0</v>
      </c>
      <c r="K266" s="280" t="s">
        <v>215</v>
      </c>
      <c r="L266" s="285"/>
      <c r="M266" s="286" t="s">
        <v>19</v>
      </c>
      <c r="N266" s="287" t="s">
        <v>42</v>
      </c>
      <c r="O266" s="87"/>
      <c r="P266" s="225">
        <f>O266*H266</f>
        <v>0</v>
      </c>
      <c r="Q266" s="225">
        <v>0.00038999999999999999</v>
      </c>
      <c r="R266" s="225">
        <f>Q266*H266</f>
        <v>0.00156</v>
      </c>
      <c r="S266" s="225">
        <v>0</v>
      </c>
      <c r="T266" s="226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227" t="s">
        <v>250</v>
      </c>
      <c r="AT266" s="227" t="s">
        <v>681</v>
      </c>
      <c r="AU266" s="227" t="s">
        <v>81</v>
      </c>
      <c r="AY266" s="20" t="s">
        <v>209</v>
      </c>
      <c r="BE266" s="228">
        <f>IF(N266="základní",J266,0)</f>
        <v>0</v>
      </c>
      <c r="BF266" s="228">
        <f>IF(N266="snížená",J266,0)</f>
        <v>0</v>
      </c>
      <c r="BG266" s="228">
        <f>IF(N266="zákl. přenesená",J266,0)</f>
        <v>0</v>
      </c>
      <c r="BH266" s="228">
        <f>IF(N266="sníž. přenesená",J266,0)</f>
        <v>0</v>
      </c>
      <c r="BI266" s="228">
        <f>IF(N266="nulová",J266,0)</f>
        <v>0</v>
      </c>
      <c r="BJ266" s="20" t="s">
        <v>79</v>
      </c>
      <c r="BK266" s="228">
        <f>ROUND(I266*H266,2)</f>
        <v>0</v>
      </c>
      <c r="BL266" s="20" t="s">
        <v>216</v>
      </c>
      <c r="BM266" s="227" t="s">
        <v>1342</v>
      </c>
    </row>
    <row r="267" s="13" customFormat="1">
      <c r="A267" s="13"/>
      <c r="B267" s="234"/>
      <c r="C267" s="235"/>
      <c r="D267" s="236" t="s">
        <v>220</v>
      </c>
      <c r="E267" s="237" t="s">
        <v>19</v>
      </c>
      <c r="F267" s="238" t="s">
        <v>1311</v>
      </c>
      <c r="G267" s="235"/>
      <c r="H267" s="237" t="s">
        <v>19</v>
      </c>
      <c r="I267" s="239"/>
      <c r="J267" s="235"/>
      <c r="K267" s="235"/>
      <c r="L267" s="240"/>
      <c r="M267" s="241"/>
      <c r="N267" s="242"/>
      <c r="O267" s="242"/>
      <c r="P267" s="242"/>
      <c r="Q267" s="242"/>
      <c r="R267" s="242"/>
      <c r="S267" s="242"/>
      <c r="T267" s="24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4" t="s">
        <v>220</v>
      </c>
      <c r="AU267" s="244" t="s">
        <v>81</v>
      </c>
      <c r="AV267" s="13" t="s">
        <v>79</v>
      </c>
      <c r="AW267" s="13" t="s">
        <v>32</v>
      </c>
      <c r="AX267" s="13" t="s">
        <v>71</v>
      </c>
      <c r="AY267" s="244" t="s">
        <v>209</v>
      </c>
    </row>
    <row r="268" s="14" customFormat="1">
      <c r="A268" s="14"/>
      <c r="B268" s="245"/>
      <c r="C268" s="246"/>
      <c r="D268" s="236" t="s">
        <v>220</v>
      </c>
      <c r="E268" s="247" t="s">
        <v>19</v>
      </c>
      <c r="F268" s="248" t="s">
        <v>1461</v>
      </c>
      <c r="G268" s="246"/>
      <c r="H268" s="249">
        <v>4</v>
      </c>
      <c r="I268" s="250"/>
      <c r="J268" s="246"/>
      <c r="K268" s="246"/>
      <c r="L268" s="251"/>
      <c r="M268" s="252"/>
      <c r="N268" s="253"/>
      <c r="O268" s="253"/>
      <c r="P268" s="253"/>
      <c r="Q268" s="253"/>
      <c r="R268" s="253"/>
      <c r="S268" s="253"/>
      <c r="T268" s="25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5" t="s">
        <v>220</v>
      </c>
      <c r="AU268" s="255" t="s">
        <v>81</v>
      </c>
      <c r="AV268" s="14" t="s">
        <v>81</v>
      </c>
      <c r="AW268" s="14" t="s">
        <v>32</v>
      </c>
      <c r="AX268" s="14" t="s">
        <v>79</v>
      </c>
      <c r="AY268" s="255" t="s">
        <v>209</v>
      </c>
    </row>
    <row r="269" s="2" customFormat="1" ht="24.15" customHeight="1">
      <c r="A269" s="41"/>
      <c r="B269" s="42"/>
      <c r="C269" s="216" t="s">
        <v>463</v>
      </c>
      <c r="D269" s="216" t="s">
        <v>211</v>
      </c>
      <c r="E269" s="217" t="s">
        <v>1344</v>
      </c>
      <c r="F269" s="218" t="s">
        <v>1345</v>
      </c>
      <c r="G269" s="219" t="s">
        <v>214</v>
      </c>
      <c r="H269" s="220">
        <v>4</v>
      </c>
      <c r="I269" s="221"/>
      <c r="J269" s="222">
        <f>ROUND(I269*H269,2)</f>
        <v>0</v>
      </c>
      <c r="K269" s="218" t="s">
        <v>215</v>
      </c>
      <c r="L269" s="47"/>
      <c r="M269" s="223" t="s">
        <v>19</v>
      </c>
      <c r="N269" s="224" t="s">
        <v>42</v>
      </c>
      <c r="O269" s="87"/>
      <c r="P269" s="225">
        <f>O269*H269</f>
        <v>0</v>
      </c>
      <c r="Q269" s="225">
        <v>0</v>
      </c>
      <c r="R269" s="225">
        <f>Q269*H269</f>
        <v>0</v>
      </c>
      <c r="S269" s="225">
        <v>0</v>
      </c>
      <c r="T269" s="226">
        <f>S269*H269</f>
        <v>0</v>
      </c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R269" s="227" t="s">
        <v>216</v>
      </c>
      <c r="AT269" s="227" t="s">
        <v>211</v>
      </c>
      <c r="AU269" s="227" t="s">
        <v>81</v>
      </c>
      <c r="AY269" s="20" t="s">
        <v>209</v>
      </c>
      <c r="BE269" s="228">
        <f>IF(N269="základní",J269,0)</f>
        <v>0</v>
      </c>
      <c r="BF269" s="228">
        <f>IF(N269="snížená",J269,0)</f>
        <v>0</v>
      </c>
      <c r="BG269" s="228">
        <f>IF(N269="zákl. přenesená",J269,0)</f>
        <v>0</v>
      </c>
      <c r="BH269" s="228">
        <f>IF(N269="sníž. přenesená",J269,0)</f>
        <v>0</v>
      </c>
      <c r="BI269" s="228">
        <f>IF(N269="nulová",J269,0)</f>
        <v>0</v>
      </c>
      <c r="BJ269" s="20" t="s">
        <v>79</v>
      </c>
      <c r="BK269" s="228">
        <f>ROUND(I269*H269,2)</f>
        <v>0</v>
      </c>
      <c r="BL269" s="20" t="s">
        <v>216</v>
      </c>
      <c r="BM269" s="227" t="s">
        <v>1346</v>
      </c>
    </row>
    <row r="270" s="2" customFormat="1">
      <c r="A270" s="41"/>
      <c r="B270" s="42"/>
      <c r="C270" s="43"/>
      <c r="D270" s="229" t="s">
        <v>218</v>
      </c>
      <c r="E270" s="43"/>
      <c r="F270" s="230" t="s">
        <v>1347</v>
      </c>
      <c r="G270" s="43"/>
      <c r="H270" s="43"/>
      <c r="I270" s="231"/>
      <c r="J270" s="43"/>
      <c r="K270" s="43"/>
      <c r="L270" s="47"/>
      <c r="M270" s="232"/>
      <c r="N270" s="233"/>
      <c r="O270" s="87"/>
      <c r="P270" s="87"/>
      <c r="Q270" s="87"/>
      <c r="R270" s="87"/>
      <c r="S270" s="87"/>
      <c r="T270" s="88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T270" s="20" t="s">
        <v>218</v>
      </c>
      <c r="AU270" s="20" t="s">
        <v>81</v>
      </c>
    </row>
    <row r="271" s="2" customFormat="1" ht="16.5" customHeight="1">
      <c r="A271" s="41"/>
      <c r="B271" s="42"/>
      <c r="C271" s="278" t="s">
        <v>470</v>
      </c>
      <c r="D271" s="278" t="s">
        <v>681</v>
      </c>
      <c r="E271" s="279" t="s">
        <v>1357</v>
      </c>
      <c r="F271" s="280" t="s">
        <v>1358</v>
      </c>
      <c r="G271" s="281" t="s">
        <v>214</v>
      </c>
      <c r="H271" s="282">
        <v>2</v>
      </c>
      <c r="I271" s="283"/>
      <c r="J271" s="284">
        <f>ROUND(I271*H271,2)</f>
        <v>0</v>
      </c>
      <c r="K271" s="280" t="s">
        <v>215</v>
      </c>
      <c r="L271" s="285"/>
      <c r="M271" s="286" t="s">
        <v>19</v>
      </c>
      <c r="N271" s="287" t="s">
        <v>42</v>
      </c>
      <c r="O271" s="87"/>
      <c r="P271" s="225">
        <f>O271*H271</f>
        <v>0</v>
      </c>
      <c r="Q271" s="225">
        <v>0.00048000000000000001</v>
      </c>
      <c r="R271" s="225">
        <f>Q271*H271</f>
        <v>0.00096000000000000002</v>
      </c>
      <c r="S271" s="225">
        <v>0</v>
      </c>
      <c r="T271" s="226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227" t="s">
        <v>250</v>
      </c>
      <c r="AT271" s="227" t="s">
        <v>681</v>
      </c>
      <c r="AU271" s="227" t="s">
        <v>81</v>
      </c>
      <c r="AY271" s="20" t="s">
        <v>209</v>
      </c>
      <c r="BE271" s="228">
        <f>IF(N271="základní",J271,0)</f>
        <v>0</v>
      </c>
      <c r="BF271" s="228">
        <f>IF(N271="snížená",J271,0)</f>
        <v>0</v>
      </c>
      <c r="BG271" s="228">
        <f>IF(N271="zákl. přenesená",J271,0)</f>
        <v>0</v>
      </c>
      <c r="BH271" s="228">
        <f>IF(N271="sníž. přenesená",J271,0)</f>
        <v>0</v>
      </c>
      <c r="BI271" s="228">
        <f>IF(N271="nulová",J271,0)</f>
        <v>0</v>
      </c>
      <c r="BJ271" s="20" t="s">
        <v>79</v>
      </c>
      <c r="BK271" s="228">
        <f>ROUND(I271*H271,2)</f>
        <v>0</v>
      </c>
      <c r="BL271" s="20" t="s">
        <v>216</v>
      </c>
      <c r="BM271" s="227" t="s">
        <v>1359</v>
      </c>
    </row>
    <row r="272" s="13" customFormat="1">
      <c r="A272" s="13"/>
      <c r="B272" s="234"/>
      <c r="C272" s="235"/>
      <c r="D272" s="236" t="s">
        <v>220</v>
      </c>
      <c r="E272" s="237" t="s">
        <v>19</v>
      </c>
      <c r="F272" s="238" t="s">
        <v>1311</v>
      </c>
      <c r="G272" s="235"/>
      <c r="H272" s="237" t="s">
        <v>19</v>
      </c>
      <c r="I272" s="239"/>
      <c r="J272" s="235"/>
      <c r="K272" s="235"/>
      <c r="L272" s="240"/>
      <c r="M272" s="241"/>
      <c r="N272" s="242"/>
      <c r="O272" s="242"/>
      <c r="P272" s="242"/>
      <c r="Q272" s="242"/>
      <c r="R272" s="242"/>
      <c r="S272" s="242"/>
      <c r="T272" s="24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4" t="s">
        <v>220</v>
      </c>
      <c r="AU272" s="244" t="s">
        <v>81</v>
      </c>
      <c r="AV272" s="13" t="s">
        <v>79</v>
      </c>
      <c r="AW272" s="13" t="s">
        <v>32</v>
      </c>
      <c r="AX272" s="13" t="s">
        <v>71</v>
      </c>
      <c r="AY272" s="244" t="s">
        <v>209</v>
      </c>
    </row>
    <row r="273" s="14" customFormat="1">
      <c r="A273" s="14"/>
      <c r="B273" s="245"/>
      <c r="C273" s="246"/>
      <c r="D273" s="236" t="s">
        <v>220</v>
      </c>
      <c r="E273" s="247" t="s">
        <v>19</v>
      </c>
      <c r="F273" s="248" t="s">
        <v>81</v>
      </c>
      <c r="G273" s="246"/>
      <c r="H273" s="249">
        <v>2</v>
      </c>
      <c r="I273" s="250"/>
      <c r="J273" s="246"/>
      <c r="K273" s="246"/>
      <c r="L273" s="251"/>
      <c r="M273" s="252"/>
      <c r="N273" s="253"/>
      <c r="O273" s="253"/>
      <c r="P273" s="253"/>
      <c r="Q273" s="253"/>
      <c r="R273" s="253"/>
      <c r="S273" s="253"/>
      <c r="T273" s="25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5" t="s">
        <v>220</v>
      </c>
      <c r="AU273" s="255" t="s">
        <v>81</v>
      </c>
      <c r="AV273" s="14" t="s">
        <v>81</v>
      </c>
      <c r="AW273" s="14" t="s">
        <v>32</v>
      </c>
      <c r="AX273" s="14" t="s">
        <v>79</v>
      </c>
      <c r="AY273" s="255" t="s">
        <v>209</v>
      </c>
    </row>
    <row r="274" s="2" customFormat="1" ht="16.5" customHeight="1">
      <c r="A274" s="41"/>
      <c r="B274" s="42"/>
      <c r="C274" s="278" t="s">
        <v>475</v>
      </c>
      <c r="D274" s="278" t="s">
        <v>681</v>
      </c>
      <c r="E274" s="279" t="s">
        <v>1360</v>
      </c>
      <c r="F274" s="280" t="s">
        <v>1361</v>
      </c>
      <c r="G274" s="281" t="s">
        <v>214</v>
      </c>
      <c r="H274" s="282">
        <v>2</v>
      </c>
      <c r="I274" s="283"/>
      <c r="J274" s="284">
        <f>ROUND(I274*H274,2)</f>
        <v>0</v>
      </c>
      <c r="K274" s="280" t="s">
        <v>19</v>
      </c>
      <c r="L274" s="285"/>
      <c r="M274" s="286" t="s">
        <v>19</v>
      </c>
      <c r="N274" s="287" t="s">
        <v>42</v>
      </c>
      <c r="O274" s="87"/>
      <c r="P274" s="225">
        <f>O274*H274</f>
        <v>0</v>
      </c>
      <c r="Q274" s="225">
        <v>0</v>
      </c>
      <c r="R274" s="225">
        <f>Q274*H274</f>
        <v>0</v>
      </c>
      <c r="S274" s="225">
        <v>0</v>
      </c>
      <c r="T274" s="226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227" t="s">
        <v>250</v>
      </c>
      <c r="AT274" s="227" t="s">
        <v>681</v>
      </c>
      <c r="AU274" s="227" t="s">
        <v>81</v>
      </c>
      <c r="AY274" s="20" t="s">
        <v>209</v>
      </c>
      <c r="BE274" s="228">
        <f>IF(N274="základní",J274,0)</f>
        <v>0</v>
      </c>
      <c r="BF274" s="228">
        <f>IF(N274="snížená",J274,0)</f>
        <v>0</v>
      </c>
      <c r="BG274" s="228">
        <f>IF(N274="zákl. přenesená",J274,0)</f>
        <v>0</v>
      </c>
      <c r="BH274" s="228">
        <f>IF(N274="sníž. přenesená",J274,0)</f>
        <v>0</v>
      </c>
      <c r="BI274" s="228">
        <f>IF(N274="nulová",J274,0)</f>
        <v>0</v>
      </c>
      <c r="BJ274" s="20" t="s">
        <v>79</v>
      </c>
      <c r="BK274" s="228">
        <f>ROUND(I274*H274,2)</f>
        <v>0</v>
      </c>
      <c r="BL274" s="20" t="s">
        <v>216</v>
      </c>
      <c r="BM274" s="227" t="s">
        <v>1362</v>
      </c>
    </row>
    <row r="275" s="13" customFormat="1">
      <c r="A275" s="13"/>
      <c r="B275" s="234"/>
      <c r="C275" s="235"/>
      <c r="D275" s="236" t="s">
        <v>220</v>
      </c>
      <c r="E275" s="237" t="s">
        <v>19</v>
      </c>
      <c r="F275" s="238" t="s">
        <v>1311</v>
      </c>
      <c r="G275" s="235"/>
      <c r="H275" s="237" t="s">
        <v>19</v>
      </c>
      <c r="I275" s="239"/>
      <c r="J275" s="235"/>
      <c r="K275" s="235"/>
      <c r="L275" s="240"/>
      <c r="M275" s="241"/>
      <c r="N275" s="242"/>
      <c r="O275" s="242"/>
      <c r="P275" s="242"/>
      <c r="Q275" s="242"/>
      <c r="R275" s="242"/>
      <c r="S275" s="242"/>
      <c r="T275" s="24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4" t="s">
        <v>220</v>
      </c>
      <c r="AU275" s="244" t="s">
        <v>81</v>
      </c>
      <c r="AV275" s="13" t="s">
        <v>79</v>
      </c>
      <c r="AW275" s="13" t="s">
        <v>32</v>
      </c>
      <c r="AX275" s="13" t="s">
        <v>71</v>
      </c>
      <c r="AY275" s="244" t="s">
        <v>209</v>
      </c>
    </row>
    <row r="276" s="14" customFormat="1">
      <c r="A276" s="14"/>
      <c r="B276" s="245"/>
      <c r="C276" s="246"/>
      <c r="D276" s="236" t="s">
        <v>220</v>
      </c>
      <c r="E276" s="247" t="s">
        <v>19</v>
      </c>
      <c r="F276" s="248" t="s">
        <v>81</v>
      </c>
      <c r="G276" s="246"/>
      <c r="H276" s="249">
        <v>2</v>
      </c>
      <c r="I276" s="250"/>
      <c r="J276" s="246"/>
      <c r="K276" s="246"/>
      <c r="L276" s="251"/>
      <c r="M276" s="252"/>
      <c r="N276" s="253"/>
      <c r="O276" s="253"/>
      <c r="P276" s="253"/>
      <c r="Q276" s="253"/>
      <c r="R276" s="253"/>
      <c r="S276" s="253"/>
      <c r="T276" s="25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5" t="s">
        <v>220</v>
      </c>
      <c r="AU276" s="255" t="s">
        <v>81</v>
      </c>
      <c r="AV276" s="14" t="s">
        <v>81</v>
      </c>
      <c r="AW276" s="14" t="s">
        <v>32</v>
      </c>
      <c r="AX276" s="14" t="s">
        <v>79</v>
      </c>
      <c r="AY276" s="255" t="s">
        <v>209</v>
      </c>
    </row>
    <row r="277" s="2" customFormat="1" ht="24.15" customHeight="1">
      <c r="A277" s="41"/>
      <c r="B277" s="42"/>
      <c r="C277" s="216" t="s">
        <v>480</v>
      </c>
      <c r="D277" s="216" t="s">
        <v>211</v>
      </c>
      <c r="E277" s="217" t="s">
        <v>914</v>
      </c>
      <c r="F277" s="218" t="s">
        <v>915</v>
      </c>
      <c r="G277" s="219" t="s">
        <v>214</v>
      </c>
      <c r="H277" s="220">
        <v>20</v>
      </c>
      <c r="I277" s="221"/>
      <c r="J277" s="222">
        <f>ROUND(I277*H277,2)</f>
        <v>0</v>
      </c>
      <c r="K277" s="218" t="s">
        <v>215</v>
      </c>
      <c r="L277" s="47"/>
      <c r="M277" s="223" t="s">
        <v>19</v>
      </c>
      <c r="N277" s="224" t="s">
        <v>42</v>
      </c>
      <c r="O277" s="87"/>
      <c r="P277" s="225">
        <f>O277*H277</f>
        <v>0</v>
      </c>
      <c r="Q277" s="225">
        <v>0.0016199999999999999</v>
      </c>
      <c r="R277" s="225">
        <f>Q277*H277</f>
        <v>0.032399999999999998</v>
      </c>
      <c r="S277" s="225">
        <v>0</v>
      </c>
      <c r="T277" s="226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227" t="s">
        <v>216</v>
      </c>
      <c r="AT277" s="227" t="s">
        <v>211</v>
      </c>
      <c r="AU277" s="227" t="s">
        <v>81</v>
      </c>
      <c r="AY277" s="20" t="s">
        <v>209</v>
      </c>
      <c r="BE277" s="228">
        <f>IF(N277="základní",J277,0)</f>
        <v>0</v>
      </c>
      <c r="BF277" s="228">
        <f>IF(N277="snížená",J277,0)</f>
        <v>0</v>
      </c>
      <c r="BG277" s="228">
        <f>IF(N277="zákl. přenesená",J277,0)</f>
        <v>0</v>
      </c>
      <c r="BH277" s="228">
        <f>IF(N277="sníž. přenesená",J277,0)</f>
        <v>0</v>
      </c>
      <c r="BI277" s="228">
        <f>IF(N277="nulová",J277,0)</f>
        <v>0</v>
      </c>
      <c r="BJ277" s="20" t="s">
        <v>79</v>
      </c>
      <c r="BK277" s="228">
        <f>ROUND(I277*H277,2)</f>
        <v>0</v>
      </c>
      <c r="BL277" s="20" t="s">
        <v>216</v>
      </c>
      <c r="BM277" s="227" t="s">
        <v>1376</v>
      </c>
    </row>
    <row r="278" s="2" customFormat="1">
      <c r="A278" s="41"/>
      <c r="B278" s="42"/>
      <c r="C278" s="43"/>
      <c r="D278" s="229" t="s">
        <v>218</v>
      </c>
      <c r="E278" s="43"/>
      <c r="F278" s="230" t="s">
        <v>917</v>
      </c>
      <c r="G278" s="43"/>
      <c r="H278" s="43"/>
      <c r="I278" s="231"/>
      <c r="J278" s="43"/>
      <c r="K278" s="43"/>
      <c r="L278" s="47"/>
      <c r="M278" s="232"/>
      <c r="N278" s="233"/>
      <c r="O278" s="87"/>
      <c r="P278" s="87"/>
      <c r="Q278" s="87"/>
      <c r="R278" s="87"/>
      <c r="S278" s="87"/>
      <c r="T278" s="88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T278" s="20" t="s">
        <v>218</v>
      </c>
      <c r="AU278" s="20" t="s">
        <v>81</v>
      </c>
    </row>
    <row r="279" s="2" customFormat="1" ht="16.5" customHeight="1">
      <c r="A279" s="41"/>
      <c r="B279" s="42"/>
      <c r="C279" s="278" t="s">
        <v>485</v>
      </c>
      <c r="D279" s="278" t="s">
        <v>681</v>
      </c>
      <c r="E279" s="279" t="s">
        <v>919</v>
      </c>
      <c r="F279" s="280" t="s">
        <v>920</v>
      </c>
      <c r="G279" s="281" t="s">
        <v>214</v>
      </c>
      <c r="H279" s="282">
        <v>20</v>
      </c>
      <c r="I279" s="283"/>
      <c r="J279" s="284">
        <f>ROUND(I279*H279,2)</f>
        <v>0</v>
      </c>
      <c r="K279" s="280" t="s">
        <v>215</v>
      </c>
      <c r="L279" s="285"/>
      <c r="M279" s="286" t="s">
        <v>19</v>
      </c>
      <c r="N279" s="287" t="s">
        <v>42</v>
      </c>
      <c r="O279" s="87"/>
      <c r="P279" s="225">
        <f>O279*H279</f>
        <v>0</v>
      </c>
      <c r="Q279" s="225">
        <v>0.017999999999999999</v>
      </c>
      <c r="R279" s="225">
        <f>Q279*H279</f>
        <v>0.35999999999999999</v>
      </c>
      <c r="S279" s="225">
        <v>0</v>
      </c>
      <c r="T279" s="226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227" t="s">
        <v>250</v>
      </c>
      <c r="AT279" s="227" t="s">
        <v>681</v>
      </c>
      <c r="AU279" s="227" t="s">
        <v>81</v>
      </c>
      <c r="AY279" s="20" t="s">
        <v>209</v>
      </c>
      <c r="BE279" s="228">
        <f>IF(N279="základní",J279,0)</f>
        <v>0</v>
      </c>
      <c r="BF279" s="228">
        <f>IF(N279="snížená",J279,0)</f>
        <v>0</v>
      </c>
      <c r="BG279" s="228">
        <f>IF(N279="zákl. přenesená",J279,0)</f>
        <v>0</v>
      </c>
      <c r="BH279" s="228">
        <f>IF(N279="sníž. přenesená",J279,0)</f>
        <v>0</v>
      </c>
      <c r="BI279" s="228">
        <f>IF(N279="nulová",J279,0)</f>
        <v>0</v>
      </c>
      <c r="BJ279" s="20" t="s">
        <v>79</v>
      </c>
      <c r="BK279" s="228">
        <f>ROUND(I279*H279,2)</f>
        <v>0</v>
      </c>
      <c r="BL279" s="20" t="s">
        <v>216</v>
      </c>
      <c r="BM279" s="227" t="s">
        <v>1377</v>
      </c>
    </row>
    <row r="280" s="13" customFormat="1">
      <c r="A280" s="13"/>
      <c r="B280" s="234"/>
      <c r="C280" s="235"/>
      <c r="D280" s="236" t="s">
        <v>220</v>
      </c>
      <c r="E280" s="237" t="s">
        <v>19</v>
      </c>
      <c r="F280" s="238" t="s">
        <v>1311</v>
      </c>
      <c r="G280" s="235"/>
      <c r="H280" s="237" t="s">
        <v>19</v>
      </c>
      <c r="I280" s="239"/>
      <c r="J280" s="235"/>
      <c r="K280" s="235"/>
      <c r="L280" s="240"/>
      <c r="M280" s="241"/>
      <c r="N280" s="242"/>
      <c r="O280" s="242"/>
      <c r="P280" s="242"/>
      <c r="Q280" s="242"/>
      <c r="R280" s="242"/>
      <c r="S280" s="242"/>
      <c r="T280" s="24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4" t="s">
        <v>220</v>
      </c>
      <c r="AU280" s="244" t="s">
        <v>81</v>
      </c>
      <c r="AV280" s="13" t="s">
        <v>79</v>
      </c>
      <c r="AW280" s="13" t="s">
        <v>32</v>
      </c>
      <c r="AX280" s="13" t="s">
        <v>71</v>
      </c>
      <c r="AY280" s="244" t="s">
        <v>209</v>
      </c>
    </row>
    <row r="281" s="14" customFormat="1">
      <c r="A281" s="14"/>
      <c r="B281" s="245"/>
      <c r="C281" s="246"/>
      <c r="D281" s="236" t="s">
        <v>220</v>
      </c>
      <c r="E281" s="247" t="s">
        <v>19</v>
      </c>
      <c r="F281" s="248" t="s">
        <v>331</v>
      </c>
      <c r="G281" s="246"/>
      <c r="H281" s="249">
        <v>20</v>
      </c>
      <c r="I281" s="250"/>
      <c r="J281" s="246"/>
      <c r="K281" s="246"/>
      <c r="L281" s="251"/>
      <c r="M281" s="252"/>
      <c r="N281" s="253"/>
      <c r="O281" s="253"/>
      <c r="P281" s="253"/>
      <c r="Q281" s="253"/>
      <c r="R281" s="253"/>
      <c r="S281" s="253"/>
      <c r="T281" s="25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5" t="s">
        <v>220</v>
      </c>
      <c r="AU281" s="255" t="s">
        <v>81</v>
      </c>
      <c r="AV281" s="14" t="s">
        <v>81</v>
      </c>
      <c r="AW281" s="14" t="s">
        <v>32</v>
      </c>
      <c r="AX281" s="14" t="s">
        <v>79</v>
      </c>
      <c r="AY281" s="255" t="s">
        <v>209</v>
      </c>
    </row>
    <row r="282" s="2" customFormat="1" ht="16.5" customHeight="1">
      <c r="A282" s="41"/>
      <c r="B282" s="42"/>
      <c r="C282" s="278" t="s">
        <v>490</v>
      </c>
      <c r="D282" s="278" t="s">
        <v>681</v>
      </c>
      <c r="E282" s="279" t="s">
        <v>923</v>
      </c>
      <c r="F282" s="280" t="s">
        <v>924</v>
      </c>
      <c r="G282" s="281" t="s">
        <v>214</v>
      </c>
      <c r="H282" s="282">
        <v>20</v>
      </c>
      <c r="I282" s="283"/>
      <c r="J282" s="284">
        <f>ROUND(I282*H282,2)</f>
        <v>0</v>
      </c>
      <c r="K282" s="280" t="s">
        <v>19</v>
      </c>
      <c r="L282" s="285"/>
      <c r="M282" s="286" t="s">
        <v>19</v>
      </c>
      <c r="N282" s="287" t="s">
        <v>42</v>
      </c>
      <c r="O282" s="87"/>
      <c r="P282" s="225">
        <f>O282*H282</f>
        <v>0</v>
      </c>
      <c r="Q282" s="225">
        <v>0.0060000000000000001</v>
      </c>
      <c r="R282" s="225">
        <f>Q282*H282</f>
        <v>0.12</v>
      </c>
      <c r="S282" s="225">
        <v>0</v>
      </c>
      <c r="T282" s="226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227" t="s">
        <v>250</v>
      </c>
      <c r="AT282" s="227" t="s">
        <v>681</v>
      </c>
      <c r="AU282" s="227" t="s">
        <v>81</v>
      </c>
      <c r="AY282" s="20" t="s">
        <v>209</v>
      </c>
      <c r="BE282" s="228">
        <f>IF(N282="základní",J282,0)</f>
        <v>0</v>
      </c>
      <c r="BF282" s="228">
        <f>IF(N282="snížená",J282,0)</f>
        <v>0</v>
      </c>
      <c r="BG282" s="228">
        <f>IF(N282="zákl. přenesená",J282,0)</f>
        <v>0</v>
      </c>
      <c r="BH282" s="228">
        <f>IF(N282="sníž. přenesená",J282,0)</f>
        <v>0</v>
      </c>
      <c r="BI282" s="228">
        <f>IF(N282="nulová",J282,0)</f>
        <v>0</v>
      </c>
      <c r="BJ282" s="20" t="s">
        <v>79</v>
      </c>
      <c r="BK282" s="228">
        <f>ROUND(I282*H282,2)</f>
        <v>0</v>
      </c>
      <c r="BL282" s="20" t="s">
        <v>216</v>
      </c>
      <c r="BM282" s="227" t="s">
        <v>1378</v>
      </c>
    </row>
    <row r="283" s="13" customFormat="1">
      <c r="A283" s="13"/>
      <c r="B283" s="234"/>
      <c r="C283" s="235"/>
      <c r="D283" s="236" t="s">
        <v>220</v>
      </c>
      <c r="E283" s="237" t="s">
        <v>19</v>
      </c>
      <c r="F283" s="238" t="s">
        <v>1311</v>
      </c>
      <c r="G283" s="235"/>
      <c r="H283" s="237" t="s">
        <v>19</v>
      </c>
      <c r="I283" s="239"/>
      <c r="J283" s="235"/>
      <c r="K283" s="235"/>
      <c r="L283" s="240"/>
      <c r="M283" s="241"/>
      <c r="N283" s="242"/>
      <c r="O283" s="242"/>
      <c r="P283" s="242"/>
      <c r="Q283" s="242"/>
      <c r="R283" s="242"/>
      <c r="S283" s="242"/>
      <c r="T283" s="24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4" t="s">
        <v>220</v>
      </c>
      <c r="AU283" s="244" t="s">
        <v>81</v>
      </c>
      <c r="AV283" s="13" t="s">
        <v>79</v>
      </c>
      <c r="AW283" s="13" t="s">
        <v>32</v>
      </c>
      <c r="AX283" s="13" t="s">
        <v>71</v>
      </c>
      <c r="AY283" s="244" t="s">
        <v>209</v>
      </c>
    </row>
    <row r="284" s="14" customFormat="1">
      <c r="A284" s="14"/>
      <c r="B284" s="245"/>
      <c r="C284" s="246"/>
      <c r="D284" s="236" t="s">
        <v>220</v>
      </c>
      <c r="E284" s="247" t="s">
        <v>19</v>
      </c>
      <c r="F284" s="248" t="s">
        <v>331</v>
      </c>
      <c r="G284" s="246"/>
      <c r="H284" s="249">
        <v>20</v>
      </c>
      <c r="I284" s="250"/>
      <c r="J284" s="246"/>
      <c r="K284" s="246"/>
      <c r="L284" s="251"/>
      <c r="M284" s="252"/>
      <c r="N284" s="253"/>
      <c r="O284" s="253"/>
      <c r="P284" s="253"/>
      <c r="Q284" s="253"/>
      <c r="R284" s="253"/>
      <c r="S284" s="253"/>
      <c r="T284" s="25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55" t="s">
        <v>220</v>
      </c>
      <c r="AU284" s="255" t="s">
        <v>81</v>
      </c>
      <c r="AV284" s="14" t="s">
        <v>81</v>
      </c>
      <c r="AW284" s="14" t="s">
        <v>32</v>
      </c>
      <c r="AX284" s="14" t="s">
        <v>79</v>
      </c>
      <c r="AY284" s="255" t="s">
        <v>209</v>
      </c>
    </row>
    <row r="285" s="2" customFormat="1" ht="16.5" customHeight="1">
      <c r="A285" s="41"/>
      <c r="B285" s="42"/>
      <c r="C285" s="216" t="s">
        <v>495</v>
      </c>
      <c r="D285" s="216" t="s">
        <v>211</v>
      </c>
      <c r="E285" s="217" t="s">
        <v>927</v>
      </c>
      <c r="F285" s="218" t="s">
        <v>928</v>
      </c>
      <c r="G285" s="219" t="s">
        <v>214</v>
      </c>
      <c r="H285" s="220">
        <v>1</v>
      </c>
      <c r="I285" s="221"/>
      <c r="J285" s="222">
        <f>ROUND(I285*H285,2)</f>
        <v>0</v>
      </c>
      <c r="K285" s="218" t="s">
        <v>215</v>
      </c>
      <c r="L285" s="47"/>
      <c r="M285" s="223" t="s">
        <v>19</v>
      </c>
      <c r="N285" s="224" t="s">
        <v>42</v>
      </c>
      <c r="O285" s="87"/>
      <c r="P285" s="225">
        <f>O285*H285</f>
        <v>0</v>
      </c>
      <c r="Q285" s="225">
        <v>0.0013600000000000001</v>
      </c>
      <c r="R285" s="225">
        <f>Q285*H285</f>
        <v>0.0013600000000000001</v>
      </c>
      <c r="S285" s="225">
        <v>0</v>
      </c>
      <c r="T285" s="226">
        <f>S285*H285</f>
        <v>0</v>
      </c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R285" s="227" t="s">
        <v>216</v>
      </c>
      <c r="AT285" s="227" t="s">
        <v>211</v>
      </c>
      <c r="AU285" s="227" t="s">
        <v>81</v>
      </c>
      <c r="AY285" s="20" t="s">
        <v>209</v>
      </c>
      <c r="BE285" s="228">
        <f>IF(N285="základní",J285,0)</f>
        <v>0</v>
      </c>
      <c r="BF285" s="228">
        <f>IF(N285="snížená",J285,0)</f>
        <v>0</v>
      </c>
      <c r="BG285" s="228">
        <f>IF(N285="zákl. přenesená",J285,0)</f>
        <v>0</v>
      </c>
      <c r="BH285" s="228">
        <f>IF(N285="sníž. přenesená",J285,0)</f>
        <v>0</v>
      </c>
      <c r="BI285" s="228">
        <f>IF(N285="nulová",J285,0)</f>
        <v>0</v>
      </c>
      <c r="BJ285" s="20" t="s">
        <v>79</v>
      </c>
      <c r="BK285" s="228">
        <f>ROUND(I285*H285,2)</f>
        <v>0</v>
      </c>
      <c r="BL285" s="20" t="s">
        <v>216</v>
      </c>
      <c r="BM285" s="227" t="s">
        <v>1462</v>
      </c>
    </row>
    <row r="286" s="2" customFormat="1">
      <c r="A286" s="41"/>
      <c r="B286" s="42"/>
      <c r="C286" s="43"/>
      <c r="D286" s="229" t="s">
        <v>218</v>
      </c>
      <c r="E286" s="43"/>
      <c r="F286" s="230" t="s">
        <v>930</v>
      </c>
      <c r="G286" s="43"/>
      <c r="H286" s="43"/>
      <c r="I286" s="231"/>
      <c r="J286" s="43"/>
      <c r="K286" s="43"/>
      <c r="L286" s="47"/>
      <c r="M286" s="232"/>
      <c r="N286" s="233"/>
      <c r="O286" s="87"/>
      <c r="P286" s="87"/>
      <c r="Q286" s="87"/>
      <c r="R286" s="87"/>
      <c r="S286" s="87"/>
      <c r="T286" s="88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T286" s="20" t="s">
        <v>218</v>
      </c>
      <c r="AU286" s="20" t="s">
        <v>81</v>
      </c>
    </row>
    <row r="287" s="2" customFormat="1" ht="16.5" customHeight="1">
      <c r="A287" s="41"/>
      <c r="B287" s="42"/>
      <c r="C287" s="278" t="s">
        <v>500</v>
      </c>
      <c r="D287" s="278" t="s">
        <v>681</v>
      </c>
      <c r="E287" s="279" t="s">
        <v>932</v>
      </c>
      <c r="F287" s="280" t="s">
        <v>933</v>
      </c>
      <c r="G287" s="281" t="s">
        <v>214</v>
      </c>
      <c r="H287" s="282">
        <v>1</v>
      </c>
      <c r="I287" s="283"/>
      <c r="J287" s="284">
        <f>ROUND(I287*H287,2)</f>
        <v>0</v>
      </c>
      <c r="K287" s="280" t="s">
        <v>19</v>
      </c>
      <c r="L287" s="285"/>
      <c r="M287" s="286" t="s">
        <v>19</v>
      </c>
      <c r="N287" s="287" t="s">
        <v>42</v>
      </c>
      <c r="O287" s="87"/>
      <c r="P287" s="225">
        <f>O287*H287</f>
        <v>0</v>
      </c>
      <c r="Q287" s="225">
        <v>0.032000000000000001</v>
      </c>
      <c r="R287" s="225">
        <f>Q287*H287</f>
        <v>0.032000000000000001</v>
      </c>
      <c r="S287" s="225">
        <v>0</v>
      </c>
      <c r="T287" s="226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27" t="s">
        <v>250</v>
      </c>
      <c r="AT287" s="227" t="s">
        <v>681</v>
      </c>
      <c r="AU287" s="227" t="s">
        <v>81</v>
      </c>
      <c r="AY287" s="20" t="s">
        <v>209</v>
      </c>
      <c r="BE287" s="228">
        <f>IF(N287="základní",J287,0)</f>
        <v>0</v>
      </c>
      <c r="BF287" s="228">
        <f>IF(N287="snížená",J287,0)</f>
        <v>0</v>
      </c>
      <c r="BG287" s="228">
        <f>IF(N287="zákl. přenesená",J287,0)</f>
        <v>0</v>
      </c>
      <c r="BH287" s="228">
        <f>IF(N287="sníž. přenesená",J287,0)</f>
        <v>0</v>
      </c>
      <c r="BI287" s="228">
        <f>IF(N287="nulová",J287,0)</f>
        <v>0</v>
      </c>
      <c r="BJ287" s="20" t="s">
        <v>79</v>
      </c>
      <c r="BK287" s="228">
        <f>ROUND(I287*H287,2)</f>
        <v>0</v>
      </c>
      <c r="BL287" s="20" t="s">
        <v>216</v>
      </c>
      <c r="BM287" s="227" t="s">
        <v>1463</v>
      </c>
    </row>
    <row r="288" s="13" customFormat="1">
      <c r="A288" s="13"/>
      <c r="B288" s="234"/>
      <c r="C288" s="235"/>
      <c r="D288" s="236" t="s">
        <v>220</v>
      </c>
      <c r="E288" s="237" t="s">
        <v>19</v>
      </c>
      <c r="F288" s="238" t="s">
        <v>1311</v>
      </c>
      <c r="G288" s="235"/>
      <c r="H288" s="237" t="s">
        <v>19</v>
      </c>
      <c r="I288" s="239"/>
      <c r="J288" s="235"/>
      <c r="K288" s="235"/>
      <c r="L288" s="240"/>
      <c r="M288" s="241"/>
      <c r="N288" s="242"/>
      <c r="O288" s="242"/>
      <c r="P288" s="242"/>
      <c r="Q288" s="242"/>
      <c r="R288" s="242"/>
      <c r="S288" s="242"/>
      <c r="T288" s="24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4" t="s">
        <v>220</v>
      </c>
      <c r="AU288" s="244" t="s">
        <v>81</v>
      </c>
      <c r="AV288" s="13" t="s">
        <v>79</v>
      </c>
      <c r="AW288" s="13" t="s">
        <v>32</v>
      </c>
      <c r="AX288" s="13" t="s">
        <v>71</v>
      </c>
      <c r="AY288" s="244" t="s">
        <v>209</v>
      </c>
    </row>
    <row r="289" s="14" customFormat="1">
      <c r="A289" s="14"/>
      <c r="B289" s="245"/>
      <c r="C289" s="246"/>
      <c r="D289" s="236" t="s">
        <v>220</v>
      </c>
      <c r="E289" s="247" t="s">
        <v>19</v>
      </c>
      <c r="F289" s="248" t="s">
        <v>79</v>
      </c>
      <c r="G289" s="246"/>
      <c r="H289" s="249">
        <v>1</v>
      </c>
      <c r="I289" s="250"/>
      <c r="J289" s="246"/>
      <c r="K289" s="246"/>
      <c r="L289" s="251"/>
      <c r="M289" s="252"/>
      <c r="N289" s="253"/>
      <c r="O289" s="253"/>
      <c r="P289" s="253"/>
      <c r="Q289" s="253"/>
      <c r="R289" s="253"/>
      <c r="S289" s="253"/>
      <c r="T289" s="25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5" t="s">
        <v>220</v>
      </c>
      <c r="AU289" s="255" t="s">
        <v>81</v>
      </c>
      <c r="AV289" s="14" t="s">
        <v>81</v>
      </c>
      <c r="AW289" s="14" t="s">
        <v>32</v>
      </c>
      <c r="AX289" s="14" t="s">
        <v>79</v>
      </c>
      <c r="AY289" s="255" t="s">
        <v>209</v>
      </c>
    </row>
    <row r="290" s="2" customFormat="1" ht="16.5" customHeight="1">
      <c r="A290" s="41"/>
      <c r="B290" s="42"/>
      <c r="C290" s="216" t="s">
        <v>505</v>
      </c>
      <c r="D290" s="216" t="s">
        <v>211</v>
      </c>
      <c r="E290" s="217" t="s">
        <v>1379</v>
      </c>
      <c r="F290" s="218" t="s">
        <v>1380</v>
      </c>
      <c r="G290" s="219" t="s">
        <v>299</v>
      </c>
      <c r="H290" s="220">
        <v>447</v>
      </c>
      <c r="I290" s="221"/>
      <c r="J290" s="222">
        <f>ROUND(I290*H290,2)</f>
        <v>0</v>
      </c>
      <c r="K290" s="218" t="s">
        <v>215</v>
      </c>
      <c r="L290" s="47"/>
      <c r="M290" s="223" t="s">
        <v>19</v>
      </c>
      <c r="N290" s="224" t="s">
        <v>42</v>
      </c>
      <c r="O290" s="87"/>
      <c r="P290" s="225">
        <f>O290*H290</f>
        <v>0</v>
      </c>
      <c r="Q290" s="225">
        <v>0</v>
      </c>
      <c r="R290" s="225">
        <f>Q290*H290</f>
        <v>0</v>
      </c>
      <c r="S290" s="225">
        <v>0</v>
      </c>
      <c r="T290" s="226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227" t="s">
        <v>216</v>
      </c>
      <c r="AT290" s="227" t="s">
        <v>211</v>
      </c>
      <c r="AU290" s="227" t="s">
        <v>81</v>
      </c>
      <c r="AY290" s="20" t="s">
        <v>209</v>
      </c>
      <c r="BE290" s="228">
        <f>IF(N290="základní",J290,0)</f>
        <v>0</v>
      </c>
      <c r="BF290" s="228">
        <f>IF(N290="snížená",J290,0)</f>
        <v>0</v>
      </c>
      <c r="BG290" s="228">
        <f>IF(N290="zákl. přenesená",J290,0)</f>
        <v>0</v>
      </c>
      <c r="BH290" s="228">
        <f>IF(N290="sníž. přenesená",J290,0)</f>
        <v>0</v>
      </c>
      <c r="BI290" s="228">
        <f>IF(N290="nulová",J290,0)</f>
        <v>0</v>
      </c>
      <c r="BJ290" s="20" t="s">
        <v>79</v>
      </c>
      <c r="BK290" s="228">
        <f>ROUND(I290*H290,2)</f>
        <v>0</v>
      </c>
      <c r="BL290" s="20" t="s">
        <v>216</v>
      </c>
      <c r="BM290" s="227" t="s">
        <v>1381</v>
      </c>
    </row>
    <row r="291" s="2" customFormat="1">
      <c r="A291" s="41"/>
      <c r="B291" s="42"/>
      <c r="C291" s="43"/>
      <c r="D291" s="229" t="s">
        <v>218</v>
      </c>
      <c r="E291" s="43"/>
      <c r="F291" s="230" t="s">
        <v>1382</v>
      </c>
      <c r="G291" s="43"/>
      <c r="H291" s="43"/>
      <c r="I291" s="231"/>
      <c r="J291" s="43"/>
      <c r="K291" s="43"/>
      <c r="L291" s="47"/>
      <c r="M291" s="232"/>
      <c r="N291" s="233"/>
      <c r="O291" s="87"/>
      <c r="P291" s="87"/>
      <c r="Q291" s="87"/>
      <c r="R291" s="87"/>
      <c r="S291" s="87"/>
      <c r="T291" s="88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T291" s="20" t="s">
        <v>218</v>
      </c>
      <c r="AU291" s="20" t="s">
        <v>81</v>
      </c>
    </row>
    <row r="292" s="13" customFormat="1">
      <c r="A292" s="13"/>
      <c r="B292" s="234"/>
      <c r="C292" s="235"/>
      <c r="D292" s="236" t="s">
        <v>220</v>
      </c>
      <c r="E292" s="237" t="s">
        <v>19</v>
      </c>
      <c r="F292" s="238" t="s">
        <v>221</v>
      </c>
      <c r="G292" s="235"/>
      <c r="H292" s="237" t="s">
        <v>19</v>
      </c>
      <c r="I292" s="239"/>
      <c r="J292" s="235"/>
      <c r="K292" s="235"/>
      <c r="L292" s="240"/>
      <c r="M292" s="241"/>
      <c r="N292" s="242"/>
      <c r="O292" s="242"/>
      <c r="P292" s="242"/>
      <c r="Q292" s="242"/>
      <c r="R292" s="242"/>
      <c r="S292" s="242"/>
      <c r="T292" s="24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4" t="s">
        <v>220</v>
      </c>
      <c r="AU292" s="244" t="s">
        <v>81</v>
      </c>
      <c r="AV292" s="13" t="s">
        <v>79</v>
      </c>
      <c r="AW292" s="13" t="s">
        <v>32</v>
      </c>
      <c r="AX292" s="13" t="s">
        <v>71</v>
      </c>
      <c r="AY292" s="244" t="s">
        <v>209</v>
      </c>
    </row>
    <row r="293" s="14" customFormat="1">
      <c r="A293" s="14"/>
      <c r="B293" s="245"/>
      <c r="C293" s="246"/>
      <c r="D293" s="236" t="s">
        <v>220</v>
      </c>
      <c r="E293" s="247" t="s">
        <v>19</v>
      </c>
      <c r="F293" s="248" t="s">
        <v>1464</v>
      </c>
      <c r="G293" s="246"/>
      <c r="H293" s="249">
        <v>447</v>
      </c>
      <c r="I293" s="250"/>
      <c r="J293" s="246"/>
      <c r="K293" s="246"/>
      <c r="L293" s="251"/>
      <c r="M293" s="252"/>
      <c r="N293" s="253"/>
      <c r="O293" s="253"/>
      <c r="P293" s="253"/>
      <c r="Q293" s="253"/>
      <c r="R293" s="253"/>
      <c r="S293" s="253"/>
      <c r="T293" s="25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5" t="s">
        <v>220</v>
      </c>
      <c r="AU293" s="255" t="s">
        <v>81</v>
      </c>
      <c r="AV293" s="14" t="s">
        <v>81</v>
      </c>
      <c r="AW293" s="14" t="s">
        <v>32</v>
      </c>
      <c r="AX293" s="14" t="s">
        <v>79</v>
      </c>
      <c r="AY293" s="255" t="s">
        <v>209</v>
      </c>
    </row>
    <row r="294" s="2" customFormat="1" ht="16.5" customHeight="1">
      <c r="A294" s="41"/>
      <c r="B294" s="42"/>
      <c r="C294" s="216" t="s">
        <v>510</v>
      </c>
      <c r="D294" s="216" t="s">
        <v>211</v>
      </c>
      <c r="E294" s="217" t="s">
        <v>1383</v>
      </c>
      <c r="F294" s="218" t="s">
        <v>1384</v>
      </c>
      <c r="G294" s="219" t="s">
        <v>299</v>
      </c>
      <c r="H294" s="220">
        <v>447</v>
      </c>
      <c r="I294" s="221"/>
      <c r="J294" s="222">
        <f>ROUND(I294*H294,2)</f>
        <v>0</v>
      </c>
      <c r="K294" s="218" t="s">
        <v>215</v>
      </c>
      <c r="L294" s="47"/>
      <c r="M294" s="223" t="s">
        <v>19</v>
      </c>
      <c r="N294" s="224" t="s">
        <v>42</v>
      </c>
      <c r="O294" s="87"/>
      <c r="P294" s="225">
        <f>O294*H294</f>
        <v>0</v>
      </c>
      <c r="Q294" s="225">
        <v>0</v>
      </c>
      <c r="R294" s="225">
        <f>Q294*H294</f>
        <v>0</v>
      </c>
      <c r="S294" s="225">
        <v>0</v>
      </c>
      <c r="T294" s="226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27" t="s">
        <v>216</v>
      </c>
      <c r="AT294" s="227" t="s">
        <v>211</v>
      </c>
      <c r="AU294" s="227" t="s">
        <v>81</v>
      </c>
      <c r="AY294" s="20" t="s">
        <v>209</v>
      </c>
      <c r="BE294" s="228">
        <f>IF(N294="základní",J294,0)</f>
        <v>0</v>
      </c>
      <c r="BF294" s="228">
        <f>IF(N294="snížená",J294,0)</f>
        <v>0</v>
      </c>
      <c r="BG294" s="228">
        <f>IF(N294="zákl. přenesená",J294,0)</f>
        <v>0</v>
      </c>
      <c r="BH294" s="228">
        <f>IF(N294="sníž. přenesená",J294,0)</f>
        <v>0</v>
      </c>
      <c r="BI294" s="228">
        <f>IF(N294="nulová",J294,0)</f>
        <v>0</v>
      </c>
      <c r="BJ294" s="20" t="s">
        <v>79</v>
      </c>
      <c r="BK294" s="228">
        <f>ROUND(I294*H294,2)</f>
        <v>0</v>
      </c>
      <c r="BL294" s="20" t="s">
        <v>216</v>
      </c>
      <c r="BM294" s="227" t="s">
        <v>1385</v>
      </c>
    </row>
    <row r="295" s="2" customFormat="1">
      <c r="A295" s="41"/>
      <c r="B295" s="42"/>
      <c r="C295" s="43"/>
      <c r="D295" s="229" t="s">
        <v>218</v>
      </c>
      <c r="E295" s="43"/>
      <c r="F295" s="230" t="s">
        <v>1386</v>
      </c>
      <c r="G295" s="43"/>
      <c r="H295" s="43"/>
      <c r="I295" s="231"/>
      <c r="J295" s="43"/>
      <c r="K295" s="43"/>
      <c r="L295" s="47"/>
      <c r="M295" s="232"/>
      <c r="N295" s="233"/>
      <c r="O295" s="87"/>
      <c r="P295" s="87"/>
      <c r="Q295" s="87"/>
      <c r="R295" s="87"/>
      <c r="S295" s="87"/>
      <c r="T295" s="88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T295" s="20" t="s">
        <v>218</v>
      </c>
      <c r="AU295" s="20" t="s">
        <v>81</v>
      </c>
    </row>
    <row r="296" s="13" customFormat="1">
      <c r="A296" s="13"/>
      <c r="B296" s="234"/>
      <c r="C296" s="235"/>
      <c r="D296" s="236" t="s">
        <v>220</v>
      </c>
      <c r="E296" s="237" t="s">
        <v>19</v>
      </c>
      <c r="F296" s="238" t="s">
        <v>221</v>
      </c>
      <c r="G296" s="235"/>
      <c r="H296" s="237" t="s">
        <v>19</v>
      </c>
      <c r="I296" s="239"/>
      <c r="J296" s="235"/>
      <c r="K296" s="235"/>
      <c r="L296" s="240"/>
      <c r="M296" s="241"/>
      <c r="N296" s="242"/>
      <c r="O296" s="242"/>
      <c r="P296" s="242"/>
      <c r="Q296" s="242"/>
      <c r="R296" s="242"/>
      <c r="S296" s="242"/>
      <c r="T296" s="24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4" t="s">
        <v>220</v>
      </c>
      <c r="AU296" s="244" t="s">
        <v>81</v>
      </c>
      <c r="AV296" s="13" t="s">
        <v>79</v>
      </c>
      <c r="AW296" s="13" t="s">
        <v>32</v>
      </c>
      <c r="AX296" s="13" t="s">
        <v>71</v>
      </c>
      <c r="AY296" s="244" t="s">
        <v>209</v>
      </c>
    </row>
    <row r="297" s="14" customFormat="1">
      <c r="A297" s="14"/>
      <c r="B297" s="245"/>
      <c r="C297" s="246"/>
      <c r="D297" s="236" t="s">
        <v>220</v>
      </c>
      <c r="E297" s="247" t="s">
        <v>19</v>
      </c>
      <c r="F297" s="248" t="s">
        <v>1464</v>
      </c>
      <c r="G297" s="246"/>
      <c r="H297" s="249">
        <v>447</v>
      </c>
      <c r="I297" s="250"/>
      <c r="J297" s="246"/>
      <c r="K297" s="246"/>
      <c r="L297" s="251"/>
      <c r="M297" s="252"/>
      <c r="N297" s="253"/>
      <c r="O297" s="253"/>
      <c r="P297" s="253"/>
      <c r="Q297" s="253"/>
      <c r="R297" s="253"/>
      <c r="S297" s="253"/>
      <c r="T297" s="25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5" t="s">
        <v>220</v>
      </c>
      <c r="AU297" s="255" t="s">
        <v>81</v>
      </c>
      <c r="AV297" s="14" t="s">
        <v>81</v>
      </c>
      <c r="AW297" s="14" t="s">
        <v>32</v>
      </c>
      <c r="AX297" s="14" t="s">
        <v>79</v>
      </c>
      <c r="AY297" s="255" t="s">
        <v>209</v>
      </c>
    </row>
    <row r="298" s="2" customFormat="1" ht="16.5" customHeight="1">
      <c r="A298" s="41"/>
      <c r="B298" s="42"/>
      <c r="C298" s="216" t="s">
        <v>515</v>
      </c>
      <c r="D298" s="216" t="s">
        <v>211</v>
      </c>
      <c r="E298" s="217" t="s">
        <v>969</v>
      </c>
      <c r="F298" s="218" t="s">
        <v>970</v>
      </c>
      <c r="G298" s="219" t="s">
        <v>214</v>
      </c>
      <c r="H298" s="220">
        <v>1</v>
      </c>
      <c r="I298" s="221"/>
      <c r="J298" s="222">
        <f>ROUND(I298*H298,2)</f>
        <v>0</v>
      </c>
      <c r="K298" s="218" t="s">
        <v>215</v>
      </c>
      <c r="L298" s="47"/>
      <c r="M298" s="223" t="s">
        <v>19</v>
      </c>
      <c r="N298" s="224" t="s">
        <v>42</v>
      </c>
      <c r="O298" s="87"/>
      <c r="P298" s="225">
        <f>O298*H298</f>
        <v>0</v>
      </c>
      <c r="Q298" s="225">
        <v>0.45937</v>
      </c>
      <c r="R298" s="225">
        <f>Q298*H298</f>
        <v>0.45937</v>
      </c>
      <c r="S298" s="225">
        <v>0</v>
      </c>
      <c r="T298" s="226">
        <f>S298*H298</f>
        <v>0</v>
      </c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R298" s="227" t="s">
        <v>216</v>
      </c>
      <c r="AT298" s="227" t="s">
        <v>211</v>
      </c>
      <c r="AU298" s="227" t="s">
        <v>81</v>
      </c>
      <c r="AY298" s="20" t="s">
        <v>209</v>
      </c>
      <c r="BE298" s="228">
        <f>IF(N298="základní",J298,0)</f>
        <v>0</v>
      </c>
      <c r="BF298" s="228">
        <f>IF(N298="snížená",J298,0)</f>
        <v>0</v>
      </c>
      <c r="BG298" s="228">
        <f>IF(N298="zákl. přenesená",J298,0)</f>
        <v>0</v>
      </c>
      <c r="BH298" s="228">
        <f>IF(N298="sníž. přenesená",J298,0)</f>
        <v>0</v>
      </c>
      <c r="BI298" s="228">
        <f>IF(N298="nulová",J298,0)</f>
        <v>0</v>
      </c>
      <c r="BJ298" s="20" t="s">
        <v>79</v>
      </c>
      <c r="BK298" s="228">
        <f>ROUND(I298*H298,2)</f>
        <v>0</v>
      </c>
      <c r="BL298" s="20" t="s">
        <v>216</v>
      </c>
      <c r="BM298" s="227" t="s">
        <v>1387</v>
      </c>
    </row>
    <row r="299" s="2" customFormat="1">
      <c r="A299" s="41"/>
      <c r="B299" s="42"/>
      <c r="C299" s="43"/>
      <c r="D299" s="229" t="s">
        <v>218</v>
      </c>
      <c r="E299" s="43"/>
      <c r="F299" s="230" t="s">
        <v>972</v>
      </c>
      <c r="G299" s="43"/>
      <c r="H299" s="43"/>
      <c r="I299" s="231"/>
      <c r="J299" s="43"/>
      <c r="K299" s="43"/>
      <c r="L299" s="47"/>
      <c r="M299" s="232"/>
      <c r="N299" s="233"/>
      <c r="O299" s="87"/>
      <c r="P299" s="87"/>
      <c r="Q299" s="87"/>
      <c r="R299" s="87"/>
      <c r="S299" s="87"/>
      <c r="T299" s="88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T299" s="20" t="s">
        <v>218</v>
      </c>
      <c r="AU299" s="20" t="s">
        <v>81</v>
      </c>
    </row>
    <row r="300" s="2" customFormat="1" ht="16.5" customHeight="1">
      <c r="A300" s="41"/>
      <c r="B300" s="42"/>
      <c r="C300" s="216" t="s">
        <v>520</v>
      </c>
      <c r="D300" s="216" t="s">
        <v>211</v>
      </c>
      <c r="E300" s="217" t="s">
        <v>974</v>
      </c>
      <c r="F300" s="218" t="s">
        <v>975</v>
      </c>
      <c r="G300" s="219" t="s">
        <v>214</v>
      </c>
      <c r="H300" s="220">
        <v>2</v>
      </c>
      <c r="I300" s="221"/>
      <c r="J300" s="222">
        <f>ROUND(I300*H300,2)</f>
        <v>0</v>
      </c>
      <c r="K300" s="218" t="s">
        <v>19</v>
      </c>
      <c r="L300" s="47"/>
      <c r="M300" s="223" t="s">
        <v>19</v>
      </c>
      <c r="N300" s="224" t="s">
        <v>42</v>
      </c>
      <c r="O300" s="87"/>
      <c r="P300" s="225">
        <f>O300*H300</f>
        <v>0</v>
      </c>
      <c r="Q300" s="225">
        <v>0</v>
      </c>
      <c r="R300" s="225">
        <f>Q300*H300</f>
        <v>0</v>
      </c>
      <c r="S300" s="225">
        <v>0</v>
      </c>
      <c r="T300" s="226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227" t="s">
        <v>216</v>
      </c>
      <c r="AT300" s="227" t="s">
        <v>211</v>
      </c>
      <c r="AU300" s="227" t="s">
        <v>81</v>
      </c>
      <c r="AY300" s="20" t="s">
        <v>209</v>
      </c>
      <c r="BE300" s="228">
        <f>IF(N300="základní",J300,0)</f>
        <v>0</v>
      </c>
      <c r="BF300" s="228">
        <f>IF(N300="snížená",J300,0)</f>
        <v>0</v>
      </c>
      <c r="BG300" s="228">
        <f>IF(N300="zákl. přenesená",J300,0)</f>
        <v>0</v>
      </c>
      <c r="BH300" s="228">
        <f>IF(N300="sníž. přenesená",J300,0)</f>
        <v>0</v>
      </c>
      <c r="BI300" s="228">
        <f>IF(N300="nulová",J300,0)</f>
        <v>0</v>
      </c>
      <c r="BJ300" s="20" t="s">
        <v>79</v>
      </c>
      <c r="BK300" s="228">
        <f>ROUND(I300*H300,2)</f>
        <v>0</v>
      </c>
      <c r="BL300" s="20" t="s">
        <v>216</v>
      </c>
      <c r="BM300" s="227" t="s">
        <v>1388</v>
      </c>
    </row>
    <row r="301" s="2" customFormat="1" ht="16.5" customHeight="1">
      <c r="A301" s="41"/>
      <c r="B301" s="42"/>
      <c r="C301" s="278" t="s">
        <v>525</v>
      </c>
      <c r="D301" s="278" t="s">
        <v>681</v>
      </c>
      <c r="E301" s="279" t="s">
        <v>979</v>
      </c>
      <c r="F301" s="280" t="s">
        <v>980</v>
      </c>
      <c r="G301" s="281" t="s">
        <v>214</v>
      </c>
      <c r="H301" s="282">
        <v>2</v>
      </c>
      <c r="I301" s="283"/>
      <c r="J301" s="284">
        <f>ROUND(I301*H301,2)</f>
        <v>0</v>
      </c>
      <c r="K301" s="280" t="s">
        <v>19</v>
      </c>
      <c r="L301" s="285"/>
      <c r="M301" s="286" t="s">
        <v>19</v>
      </c>
      <c r="N301" s="287" t="s">
        <v>42</v>
      </c>
      <c r="O301" s="87"/>
      <c r="P301" s="225">
        <f>O301*H301</f>
        <v>0</v>
      </c>
      <c r="Q301" s="225">
        <v>0</v>
      </c>
      <c r="R301" s="225">
        <f>Q301*H301</f>
        <v>0</v>
      </c>
      <c r="S301" s="225">
        <v>0</v>
      </c>
      <c r="T301" s="226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227" t="s">
        <v>250</v>
      </c>
      <c r="AT301" s="227" t="s">
        <v>681</v>
      </c>
      <c r="AU301" s="227" t="s">
        <v>81</v>
      </c>
      <c r="AY301" s="20" t="s">
        <v>209</v>
      </c>
      <c r="BE301" s="228">
        <f>IF(N301="základní",J301,0)</f>
        <v>0</v>
      </c>
      <c r="BF301" s="228">
        <f>IF(N301="snížená",J301,0)</f>
        <v>0</v>
      </c>
      <c r="BG301" s="228">
        <f>IF(N301="zákl. přenesená",J301,0)</f>
        <v>0</v>
      </c>
      <c r="BH301" s="228">
        <f>IF(N301="sníž. přenesená",J301,0)</f>
        <v>0</v>
      </c>
      <c r="BI301" s="228">
        <f>IF(N301="nulová",J301,0)</f>
        <v>0</v>
      </c>
      <c r="BJ301" s="20" t="s">
        <v>79</v>
      </c>
      <c r="BK301" s="228">
        <f>ROUND(I301*H301,2)</f>
        <v>0</v>
      </c>
      <c r="BL301" s="20" t="s">
        <v>216</v>
      </c>
      <c r="BM301" s="227" t="s">
        <v>1389</v>
      </c>
    </row>
    <row r="302" s="13" customFormat="1">
      <c r="A302" s="13"/>
      <c r="B302" s="234"/>
      <c r="C302" s="235"/>
      <c r="D302" s="236" t="s">
        <v>220</v>
      </c>
      <c r="E302" s="237" t="s">
        <v>19</v>
      </c>
      <c r="F302" s="238" t="s">
        <v>1311</v>
      </c>
      <c r="G302" s="235"/>
      <c r="H302" s="237" t="s">
        <v>19</v>
      </c>
      <c r="I302" s="239"/>
      <c r="J302" s="235"/>
      <c r="K302" s="235"/>
      <c r="L302" s="240"/>
      <c r="M302" s="241"/>
      <c r="N302" s="242"/>
      <c r="O302" s="242"/>
      <c r="P302" s="242"/>
      <c r="Q302" s="242"/>
      <c r="R302" s="242"/>
      <c r="S302" s="242"/>
      <c r="T302" s="24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4" t="s">
        <v>220</v>
      </c>
      <c r="AU302" s="244" t="s">
        <v>81</v>
      </c>
      <c r="AV302" s="13" t="s">
        <v>79</v>
      </c>
      <c r="AW302" s="13" t="s">
        <v>32</v>
      </c>
      <c r="AX302" s="13" t="s">
        <v>71</v>
      </c>
      <c r="AY302" s="244" t="s">
        <v>209</v>
      </c>
    </row>
    <row r="303" s="14" customFormat="1">
      <c r="A303" s="14"/>
      <c r="B303" s="245"/>
      <c r="C303" s="246"/>
      <c r="D303" s="236" t="s">
        <v>220</v>
      </c>
      <c r="E303" s="247" t="s">
        <v>19</v>
      </c>
      <c r="F303" s="248" t="s">
        <v>81</v>
      </c>
      <c r="G303" s="246"/>
      <c r="H303" s="249">
        <v>2</v>
      </c>
      <c r="I303" s="250"/>
      <c r="J303" s="246"/>
      <c r="K303" s="246"/>
      <c r="L303" s="251"/>
      <c r="M303" s="252"/>
      <c r="N303" s="253"/>
      <c r="O303" s="253"/>
      <c r="P303" s="253"/>
      <c r="Q303" s="253"/>
      <c r="R303" s="253"/>
      <c r="S303" s="253"/>
      <c r="T303" s="25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5" t="s">
        <v>220</v>
      </c>
      <c r="AU303" s="255" t="s">
        <v>81</v>
      </c>
      <c r="AV303" s="14" t="s">
        <v>81</v>
      </c>
      <c r="AW303" s="14" t="s">
        <v>32</v>
      </c>
      <c r="AX303" s="14" t="s">
        <v>79</v>
      </c>
      <c r="AY303" s="255" t="s">
        <v>209</v>
      </c>
    </row>
    <row r="304" s="2" customFormat="1" ht="16.5" customHeight="1">
      <c r="A304" s="41"/>
      <c r="B304" s="42"/>
      <c r="C304" s="278" t="s">
        <v>530</v>
      </c>
      <c r="D304" s="278" t="s">
        <v>681</v>
      </c>
      <c r="E304" s="279" t="s">
        <v>983</v>
      </c>
      <c r="F304" s="280" t="s">
        <v>984</v>
      </c>
      <c r="G304" s="281" t="s">
        <v>214</v>
      </c>
      <c r="H304" s="282">
        <v>2</v>
      </c>
      <c r="I304" s="283"/>
      <c r="J304" s="284">
        <f>ROUND(I304*H304,2)</f>
        <v>0</v>
      </c>
      <c r="K304" s="280" t="s">
        <v>19</v>
      </c>
      <c r="L304" s="285"/>
      <c r="M304" s="286" t="s">
        <v>19</v>
      </c>
      <c r="N304" s="287" t="s">
        <v>42</v>
      </c>
      <c r="O304" s="87"/>
      <c r="P304" s="225">
        <f>O304*H304</f>
        <v>0</v>
      </c>
      <c r="Q304" s="225">
        <v>0</v>
      </c>
      <c r="R304" s="225">
        <f>Q304*H304</f>
        <v>0</v>
      </c>
      <c r="S304" s="225">
        <v>0</v>
      </c>
      <c r="T304" s="226">
        <f>S304*H304</f>
        <v>0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227" t="s">
        <v>250</v>
      </c>
      <c r="AT304" s="227" t="s">
        <v>681</v>
      </c>
      <c r="AU304" s="227" t="s">
        <v>81</v>
      </c>
      <c r="AY304" s="20" t="s">
        <v>209</v>
      </c>
      <c r="BE304" s="228">
        <f>IF(N304="základní",J304,0)</f>
        <v>0</v>
      </c>
      <c r="BF304" s="228">
        <f>IF(N304="snížená",J304,0)</f>
        <v>0</v>
      </c>
      <c r="BG304" s="228">
        <f>IF(N304="zákl. přenesená",J304,0)</f>
        <v>0</v>
      </c>
      <c r="BH304" s="228">
        <f>IF(N304="sníž. přenesená",J304,0)</f>
        <v>0</v>
      </c>
      <c r="BI304" s="228">
        <f>IF(N304="nulová",J304,0)</f>
        <v>0</v>
      </c>
      <c r="BJ304" s="20" t="s">
        <v>79</v>
      </c>
      <c r="BK304" s="228">
        <f>ROUND(I304*H304,2)</f>
        <v>0</v>
      </c>
      <c r="BL304" s="20" t="s">
        <v>216</v>
      </c>
      <c r="BM304" s="227" t="s">
        <v>1390</v>
      </c>
    </row>
    <row r="305" s="14" customFormat="1">
      <c r="A305" s="14"/>
      <c r="B305" s="245"/>
      <c r="C305" s="246"/>
      <c r="D305" s="236" t="s">
        <v>220</v>
      </c>
      <c r="E305" s="247" t="s">
        <v>19</v>
      </c>
      <c r="F305" s="248" t="s">
        <v>81</v>
      </c>
      <c r="G305" s="246"/>
      <c r="H305" s="249">
        <v>2</v>
      </c>
      <c r="I305" s="250"/>
      <c r="J305" s="246"/>
      <c r="K305" s="246"/>
      <c r="L305" s="251"/>
      <c r="M305" s="252"/>
      <c r="N305" s="253"/>
      <c r="O305" s="253"/>
      <c r="P305" s="253"/>
      <c r="Q305" s="253"/>
      <c r="R305" s="253"/>
      <c r="S305" s="253"/>
      <c r="T305" s="25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5" t="s">
        <v>220</v>
      </c>
      <c r="AU305" s="255" t="s">
        <v>81</v>
      </c>
      <c r="AV305" s="14" t="s">
        <v>81</v>
      </c>
      <c r="AW305" s="14" t="s">
        <v>32</v>
      </c>
      <c r="AX305" s="14" t="s">
        <v>79</v>
      </c>
      <c r="AY305" s="255" t="s">
        <v>209</v>
      </c>
    </row>
    <row r="306" s="2" customFormat="1" ht="16.5" customHeight="1">
      <c r="A306" s="41"/>
      <c r="B306" s="42"/>
      <c r="C306" s="216" t="s">
        <v>535</v>
      </c>
      <c r="D306" s="216" t="s">
        <v>211</v>
      </c>
      <c r="E306" s="217" t="s">
        <v>987</v>
      </c>
      <c r="F306" s="218" t="s">
        <v>988</v>
      </c>
      <c r="G306" s="219" t="s">
        <v>214</v>
      </c>
      <c r="H306" s="220">
        <v>1</v>
      </c>
      <c r="I306" s="221"/>
      <c r="J306" s="222">
        <f>ROUND(I306*H306,2)</f>
        <v>0</v>
      </c>
      <c r="K306" s="218" t="s">
        <v>215</v>
      </c>
      <c r="L306" s="47"/>
      <c r="M306" s="223" t="s">
        <v>19</v>
      </c>
      <c r="N306" s="224" t="s">
        <v>42</v>
      </c>
      <c r="O306" s="87"/>
      <c r="P306" s="225">
        <f>O306*H306</f>
        <v>0</v>
      </c>
      <c r="Q306" s="225">
        <v>0.050000000000000003</v>
      </c>
      <c r="R306" s="225">
        <f>Q306*H306</f>
        <v>0.050000000000000003</v>
      </c>
      <c r="S306" s="225">
        <v>0</v>
      </c>
      <c r="T306" s="226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27" t="s">
        <v>216</v>
      </c>
      <c r="AT306" s="227" t="s">
        <v>211</v>
      </c>
      <c r="AU306" s="227" t="s">
        <v>81</v>
      </c>
      <c r="AY306" s="20" t="s">
        <v>209</v>
      </c>
      <c r="BE306" s="228">
        <f>IF(N306="základní",J306,0)</f>
        <v>0</v>
      </c>
      <c r="BF306" s="228">
        <f>IF(N306="snížená",J306,0)</f>
        <v>0</v>
      </c>
      <c r="BG306" s="228">
        <f>IF(N306="zákl. přenesená",J306,0)</f>
        <v>0</v>
      </c>
      <c r="BH306" s="228">
        <f>IF(N306="sníž. přenesená",J306,0)</f>
        <v>0</v>
      </c>
      <c r="BI306" s="228">
        <f>IF(N306="nulová",J306,0)</f>
        <v>0</v>
      </c>
      <c r="BJ306" s="20" t="s">
        <v>79</v>
      </c>
      <c r="BK306" s="228">
        <f>ROUND(I306*H306,2)</f>
        <v>0</v>
      </c>
      <c r="BL306" s="20" t="s">
        <v>216</v>
      </c>
      <c r="BM306" s="227" t="s">
        <v>1465</v>
      </c>
    </row>
    <row r="307" s="2" customFormat="1">
      <c r="A307" s="41"/>
      <c r="B307" s="42"/>
      <c r="C307" s="43"/>
      <c r="D307" s="229" t="s">
        <v>218</v>
      </c>
      <c r="E307" s="43"/>
      <c r="F307" s="230" t="s">
        <v>990</v>
      </c>
      <c r="G307" s="43"/>
      <c r="H307" s="43"/>
      <c r="I307" s="231"/>
      <c r="J307" s="43"/>
      <c r="K307" s="43"/>
      <c r="L307" s="47"/>
      <c r="M307" s="232"/>
      <c r="N307" s="233"/>
      <c r="O307" s="87"/>
      <c r="P307" s="87"/>
      <c r="Q307" s="87"/>
      <c r="R307" s="87"/>
      <c r="S307" s="87"/>
      <c r="T307" s="88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T307" s="20" t="s">
        <v>218</v>
      </c>
      <c r="AU307" s="20" t="s">
        <v>81</v>
      </c>
    </row>
    <row r="308" s="2" customFormat="1" ht="16.5" customHeight="1">
      <c r="A308" s="41"/>
      <c r="B308" s="42"/>
      <c r="C308" s="278" t="s">
        <v>541</v>
      </c>
      <c r="D308" s="278" t="s">
        <v>681</v>
      </c>
      <c r="E308" s="279" t="s">
        <v>992</v>
      </c>
      <c r="F308" s="280" t="s">
        <v>993</v>
      </c>
      <c r="G308" s="281" t="s">
        <v>214</v>
      </c>
      <c r="H308" s="282">
        <v>1</v>
      </c>
      <c r="I308" s="283"/>
      <c r="J308" s="284">
        <f>ROUND(I308*H308,2)</f>
        <v>0</v>
      </c>
      <c r="K308" s="280" t="s">
        <v>215</v>
      </c>
      <c r="L308" s="285"/>
      <c r="M308" s="286" t="s">
        <v>19</v>
      </c>
      <c r="N308" s="287" t="s">
        <v>42</v>
      </c>
      <c r="O308" s="87"/>
      <c r="P308" s="225">
        <f>O308*H308</f>
        <v>0</v>
      </c>
      <c r="Q308" s="225">
        <v>0.029499999999999998</v>
      </c>
      <c r="R308" s="225">
        <f>Q308*H308</f>
        <v>0.029499999999999998</v>
      </c>
      <c r="S308" s="225">
        <v>0</v>
      </c>
      <c r="T308" s="226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227" t="s">
        <v>250</v>
      </c>
      <c r="AT308" s="227" t="s">
        <v>681</v>
      </c>
      <c r="AU308" s="227" t="s">
        <v>81</v>
      </c>
      <c r="AY308" s="20" t="s">
        <v>209</v>
      </c>
      <c r="BE308" s="228">
        <f>IF(N308="základní",J308,0)</f>
        <v>0</v>
      </c>
      <c r="BF308" s="228">
        <f>IF(N308="snížená",J308,0)</f>
        <v>0</v>
      </c>
      <c r="BG308" s="228">
        <f>IF(N308="zákl. přenesená",J308,0)</f>
        <v>0</v>
      </c>
      <c r="BH308" s="228">
        <f>IF(N308="sníž. přenesená",J308,0)</f>
        <v>0</v>
      </c>
      <c r="BI308" s="228">
        <f>IF(N308="nulová",J308,0)</f>
        <v>0</v>
      </c>
      <c r="BJ308" s="20" t="s">
        <v>79</v>
      </c>
      <c r="BK308" s="228">
        <f>ROUND(I308*H308,2)</f>
        <v>0</v>
      </c>
      <c r="BL308" s="20" t="s">
        <v>216</v>
      </c>
      <c r="BM308" s="227" t="s">
        <v>1466</v>
      </c>
    </row>
    <row r="309" s="13" customFormat="1">
      <c r="A309" s="13"/>
      <c r="B309" s="234"/>
      <c r="C309" s="235"/>
      <c r="D309" s="236" t="s">
        <v>220</v>
      </c>
      <c r="E309" s="237" t="s">
        <v>19</v>
      </c>
      <c r="F309" s="238" t="s">
        <v>1311</v>
      </c>
      <c r="G309" s="235"/>
      <c r="H309" s="237" t="s">
        <v>19</v>
      </c>
      <c r="I309" s="239"/>
      <c r="J309" s="235"/>
      <c r="K309" s="235"/>
      <c r="L309" s="240"/>
      <c r="M309" s="241"/>
      <c r="N309" s="242"/>
      <c r="O309" s="242"/>
      <c r="P309" s="242"/>
      <c r="Q309" s="242"/>
      <c r="R309" s="242"/>
      <c r="S309" s="242"/>
      <c r="T309" s="24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4" t="s">
        <v>220</v>
      </c>
      <c r="AU309" s="244" t="s">
        <v>81</v>
      </c>
      <c r="AV309" s="13" t="s">
        <v>79</v>
      </c>
      <c r="AW309" s="13" t="s">
        <v>32</v>
      </c>
      <c r="AX309" s="13" t="s">
        <v>71</v>
      </c>
      <c r="AY309" s="244" t="s">
        <v>209</v>
      </c>
    </row>
    <row r="310" s="14" customFormat="1">
      <c r="A310" s="14"/>
      <c r="B310" s="245"/>
      <c r="C310" s="246"/>
      <c r="D310" s="236" t="s">
        <v>220</v>
      </c>
      <c r="E310" s="247" t="s">
        <v>19</v>
      </c>
      <c r="F310" s="248" t="s">
        <v>79</v>
      </c>
      <c r="G310" s="246"/>
      <c r="H310" s="249">
        <v>1</v>
      </c>
      <c r="I310" s="250"/>
      <c r="J310" s="246"/>
      <c r="K310" s="246"/>
      <c r="L310" s="251"/>
      <c r="M310" s="252"/>
      <c r="N310" s="253"/>
      <c r="O310" s="253"/>
      <c r="P310" s="253"/>
      <c r="Q310" s="253"/>
      <c r="R310" s="253"/>
      <c r="S310" s="253"/>
      <c r="T310" s="25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5" t="s">
        <v>220</v>
      </c>
      <c r="AU310" s="255" t="s">
        <v>81</v>
      </c>
      <c r="AV310" s="14" t="s">
        <v>81</v>
      </c>
      <c r="AW310" s="14" t="s">
        <v>32</v>
      </c>
      <c r="AX310" s="14" t="s">
        <v>79</v>
      </c>
      <c r="AY310" s="255" t="s">
        <v>209</v>
      </c>
    </row>
    <row r="311" s="2" customFormat="1" ht="16.5" customHeight="1">
      <c r="A311" s="41"/>
      <c r="B311" s="42"/>
      <c r="C311" s="278" t="s">
        <v>547</v>
      </c>
      <c r="D311" s="278" t="s">
        <v>681</v>
      </c>
      <c r="E311" s="279" t="s">
        <v>996</v>
      </c>
      <c r="F311" s="280" t="s">
        <v>997</v>
      </c>
      <c r="G311" s="281" t="s">
        <v>214</v>
      </c>
      <c r="H311" s="282">
        <v>1</v>
      </c>
      <c r="I311" s="283"/>
      <c r="J311" s="284">
        <f>ROUND(I311*H311,2)</f>
        <v>0</v>
      </c>
      <c r="K311" s="280" t="s">
        <v>215</v>
      </c>
      <c r="L311" s="285"/>
      <c r="M311" s="286" t="s">
        <v>19</v>
      </c>
      <c r="N311" s="287" t="s">
        <v>42</v>
      </c>
      <c r="O311" s="87"/>
      <c r="P311" s="225">
        <f>O311*H311</f>
        <v>0</v>
      </c>
      <c r="Q311" s="225">
        <v>0.0025000000000000001</v>
      </c>
      <c r="R311" s="225">
        <f>Q311*H311</f>
        <v>0.0025000000000000001</v>
      </c>
      <c r="S311" s="225">
        <v>0</v>
      </c>
      <c r="T311" s="226">
        <f>S311*H311</f>
        <v>0</v>
      </c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R311" s="227" t="s">
        <v>250</v>
      </c>
      <c r="AT311" s="227" t="s">
        <v>681</v>
      </c>
      <c r="AU311" s="227" t="s">
        <v>81</v>
      </c>
      <c r="AY311" s="20" t="s">
        <v>209</v>
      </c>
      <c r="BE311" s="228">
        <f>IF(N311="základní",J311,0)</f>
        <v>0</v>
      </c>
      <c r="BF311" s="228">
        <f>IF(N311="snížená",J311,0)</f>
        <v>0</v>
      </c>
      <c r="BG311" s="228">
        <f>IF(N311="zákl. přenesená",J311,0)</f>
        <v>0</v>
      </c>
      <c r="BH311" s="228">
        <f>IF(N311="sníž. přenesená",J311,0)</f>
        <v>0</v>
      </c>
      <c r="BI311" s="228">
        <f>IF(N311="nulová",J311,0)</f>
        <v>0</v>
      </c>
      <c r="BJ311" s="20" t="s">
        <v>79</v>
      </c>
      <c r="BK311" s="228">
        <f>ROUND(I311*H311,2)</f>
        <v>0</v>
      </c>
      <c r="BL311" s="20" t="s">
        <v>216</v>
      </c>
      <c r="BM311" s="227" t="s">
        <v>1467</v>
      </c>
    </row>
    <row r="312" s="2" customFormat="1" ht="16.5" customHeight="1">
      <c r="A312" s="41"/>
      <c r="B312" s="42"/>
      <c r="C312" s="216" t="s">
        <v>552</v>
      </c>
      <c r="D312" s="216" t="s">
        <v>211</v>
      </c>
      <c r="E312" s="217" t="s">
        <v>1391</v>
      </c>
      <c r="F312" s="218" t="s">
        <v>1392</v>
      </c>
      <c r="G312" s="219" t="s">
        <v>214</v>
      </c>
      <c r="H312" s="220">
        <v>2</v>
      </c>
      <c r="I312" s="221"/>
      <c r="J312" s="222">
        <f>ROUND(I312*H312,2)</f>
        <v>0</v>
      </c>
      <c r="K312" s="218" t="s">
        <v>215</v>
      </c>
      <c r="L312" s="47"/>
      <c r="M312" s="223" t="s">
        <v>19</v>
      </c>
      <c r="N312" s="224" t="s">
        <v>42</v>
      </c>
      <c r="O312" s="87"/>
      <c r="P312" s="225">
        <f>O312*H312</f>
        <v>0</v>
      </c>
      <c r="Q312" s="225">
        <v>0.00031</v>
      </c>
      <c r="R312" s="225">
        <f>Q312*H312</f>
        <v>0.00062</v>
      </c>
      <c r="S312" s="225">
        <v>0</v>
      </c>
      <c r="T312" s="226">
        <f>S312*H312</f>
        <v>0</v>
      </c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R312" s="227" t="s">
        <v>216</v>
      </c>
      <c r="AT312" s="227" t="s">
        <v>211</v>
      </c>
      <c r="AU312" s="227" t="s">
        <v>81</v>
      </c>
      <c r="AY312" s="20" t="s">
        <v>209</v>
      </c>
      <c r="BE312" s="228">
        <f>IF(N312="základní",J312,0)</f>
        <v>0</v>
      </c>
      <c r="BF312" s="228">
        <f>IF(N312="snížená",J312,0)</f>
        <v>0</v>
      </c>
      <c r="BG312" s="228">
        <f>IF(N312="zákl. přenesená",J312,0)</f>
        <v>0</v>
      </c>
      <c r="BH312" s="228">
        <f>IF(N312="sníž. přenesená",J312,0)</f>
        <v>0</v>
      </c>
      <c r="BI312" s="228">
        <f>IF(N312="nulová",J312,0)</f>
        <v>0</v>
      </c>
      <c r="BJ312" s="20" t="s">
        <v>79</v>
      </c>
      <c r="BK312" s="228">
        <f>ROUND(I312*H312,2)</f>
        <v>0</v>
      </c>
      <c r="BL312" s="20" t="s">
        <v>216</v>
      </c>
      <c r="BM312" s="227" t="s">
        <v>1393</v>
      </c>
    </row>
    <row r="313" s="2" customFormat="1">
      <c r="A313" s="41"/>
      <c r="B313" s="42"/>
      <c r="C313" s="43"/>
      <c r="D313" s="229" t="s">
        <v>218</v>
      </c>
      <c r="E313" s="43"/>
      <c r="F313" s="230" t="s">
        <v>1394</v>
      </c>
      <c r="G313" s="43"/>
      <c r="H313" s="43"/>
      <c r="I313" s="231"/>
      <c r="J313" s="43"/>
      <c r="K313" s="43"/>
      <c r="L313" s="47"/>
      <c r="M313" s="232"/>
      <c r="N313" s="233"/>
      <c r="O313" s="87"/>
      <c r="P313" s="87"/>
      <c r="Q313" s="87"/>
      <c r="R313" s="87"/>
      <c r="S313" s="87"/>
      <c r="T313" s="88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T313" s="20" t="s">
        <v>218</v>
      </c>
      <c r="AU313" s="20" t="s">
        <v>81</v>
      </c>
    </row>
    <row r="314" s="13" customFormat="1">
      <c r="A314" s="13"/>
      <c r="B314" s="234"/>
      <c r="C314" s="235"/>
      <c r="D314" s="236" t="s">
        <v>220</v>
      </c>
      <c r="E314" s="237" t="s">
        <v>19</v>
      </c>
      <c r="F314" s="238" t="s">
        <v>1395</v>
      </c>
      <c r="G314" s="235"/>
      <c r="H314" s="237" t="s">
        <v>19</v>
      </c>
      <c r="I314" s="239"/>
      <c r="J314" s="235"/>
      <c r="K314" s="235"/>
      <c r="L314" s="240"/>
      <c r="M314" s="241"/>
      <c r="N314" s="242"/>
      <c r="O314" s="242"/>
      <c r="P314" s="242"/>
      <c r="Q314" s="242"/>
      <c r="R314" s="242"/>
      <c r="S314" s="242"/>
      <c r="T314" s="24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4" t="s">
        <v>220</v>
      </c>
      <c r="AU314" s="244" t="s">
        <v>81</v>
      </c>
      <c r="AV314" s="13" t="s">
        <v>79</v>
      </c>
      <c r="AW314" s="13" t="s">
        <v>32</v>
      </c>
      <c r="AX314" s="13" t="s">
        <v>71</v>
      </c>
      <c r="AY314" s="244" t="s">
        <v>209</v>
      </c>
    </row>
    <row r="315" s="14" customFormat="1">
      <c r="A315" s="14"/>
      <c r="B315" s="245"/>
      <c r="C315" s="246"/>
      <c r="D315" s="236" t="s">
        <v>220</v>
      </c>
      <c r="E315" s="247" t="s">
        <v>19</v>
      </c>
      <c r="F315" s="248" t="s">
        <v>81</v>
      </c>
      <c r="G315" s="246"/>
      <c r="H315" s="249">
        <v>2</v>
      </c>
      <c r="I315" s="250"/>
      <c r="J315" s="246"/>
      <c r="K315" s="246"/>
      <c r="L315" s="251"/>
      <c r="M315" s="252"/>
      <c r="N315" s="253"/>
      <c r="O315" s="253"/>
      <c r="P315" s="253"/>
      <c r="Q315" s="253"/>
      <c r="R315" s="253"/>
      <c r="S315" s="253"/>
      <c r="T315" s="25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55" t="s">
        <v>220</v>
      </c>
      <c r="AU315" s="255" t="s">
        <v>81</v>
      </c>
      <c r="AV315" s="14" t="s">
        <v>81</v>
      </c>
      <c r="AW315" s="14" t="s">
        <v>32</v>
      </c>
      <c r="AX315" s="14" t="s">
        <v>79</v>
      </c>
      <c r="AY315" s="255" t="s">
        <v>209</v>
      </c>
    </row>
    <row r="316" s="2" customFormat="1" ht="16.5" customHeight="1">
      <c r="A316" s="41"/>
      <c r="B316" s="42"/>
      <c r="C316" s="216" t="s">
        <v>557</v>
      </c>
      <c r="D316" s="216" t="s">
        <v>211</v>
      </c>
      <c r="E316" s="217" t="s">
        <v>1008</v>
      </c>
      <c r="F316" s="218" t="s">
        <v>1009</v>
      </c>
      <c r="G316" s="219" t="s">
        <v>299</v>
      </c>
      <c r="H316" s="220">
        <v>44</v>
      </c>
      <c r="I316" s="221"/>
      <c r="J316" s="222">
        <f>ROUND(I316*H316,2)</f>
        <v>0</v>
      </c>
      <c r="K316" s="218" t="s">
        <v>215</v>
      </c>
      <c r="L316" s="47"/>
      <c r="M316" s="223" t="s">
        <v>19</v>
      </c>
      <c r="N316" s="224" t="s">
        <v>42</v>
      </c>
      <c r="O316" s="87"/>
      <c r="P316" s="225">
        <f>O316*H316</f>
        <v>0</v>
      </c>
      <c r="Q316" s="225">
        <v>0.00019000000000000001</v>
      </c>
      <c r="R316" s="225">
        <f>Q316*H316</f>
        <v>0.0083600000000000011</v>
      </c>
      <c r="S316" s="225">
        <v>0</v>
      </c>
      <c r="T316" s="226">
        <f>S316*H316</f>
        <v>0</v>
      </c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R316" s="227" t="s">
        <v>216</v>
      </c>
      <c r="AT316" s="227" t="s">
        <v>211</v>
      </c>
      <c r="AU316" s="227" t="s">
        <v>81</v>
      </c>
      <c r="AY316" s="20" t="s">
        <v>209</v>
      </c>
      <c r="BE316" s="228">
        <f>IF(N316="základní",J316,0)</f>
        <v>0</v>
      </c>
      <c r="BF316" s="228">
        <f>IF(N316="snížená",J316,0)</f>
        <v>0</v>
      </c>
      <c r="BG316" s="228">
        <f>IF(N316="zákl. přenesená",J316,0)</f>
        <v>0</v>
      </c>
      <c r="BH316" s="228">
        <f>IF(N316="sníž. přenesená",J316,0)</f>
        <v>0</v>
      </c>
      <c r="BI316" s="228">
        <f>IF(N316="nulová",J316,0)</f>
        <v>0</v>
      </c>
      <c r="BJ316" s="20" t="s">
        <v>79</v>
      </c>
      <c r="BK316" s="228">
        <f>ROUND(I316*H316,2)</f>
        <v>0</v>
      </c>
      <c r="BL316" s="20" t="s">
        <v>216</v>
      </c>
      <c r="BM316" s="227" t="s">
        <v>1398</v>
      </c>
    </row>
    <row r="317" s="2" customFormat="1">
      <c r="A317" s="41"/>
      <c r="B317" s="42"/>
      <c r="C317" s="43"/>
      <c r="D317" s="229" t="s">
        <v>218</v>
      </c>
      <c r="E317" s="43"/>
      <c r="F317" s="230" t="s">
        <v>1011</v>
      </c>
      <c r="G317" s="43"/>
      <c r="H317" s="43"/>
      <c r="I317" s="231"/>
      <c r="J317" s="43"/>
      <c r="K317" s="43"/>
      <c r="L317" s="47"/>
      <c r="M317" s="232"/>
      <c r="N317" s="233"/>
      <c r="O317" s="87"/>
      <c r="P317" s="87"/>
      <c r="Q317" s="87"/>
      <c r="R317" s="87"/>
      <c r="S317" s="87"/>
      <c r="T317" s="88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T317" s="20" t="s">
        <v>218</v>
      </c>
      <c r="AU317" s="20" t="s">
        <v>81</v>
      </c>
    </row>
    <row r="318" s="14" customFormat="1">
      <c r="A318" s="14"/>
      <c r="B318" s="245"/>
      <c r="C318" s="246"/>
      <c r="D318" s="236" t="s">
        <v>220</v>
      </c>
      <c r="E318" s="247" t="s">
        <v>19</v>
      </c>
      <c r="F318" s="248" t="s">
        <v>1468</v>
      </c>
      <c r="G318" s="246"/>
      <c r="H318" s="249">
        <v>44</v>
      </c>
      <c r="I318" s="250"/>
      <c r="J318" s="246"/>
      <c r="K318" s="246"/>
      <c r="L318" s="251"/>
      <c r="M318" s="252"/>
      <c r="N318" s="253"/>
      <c r="O318" s="253"/>
      <c r="P318" s="253"/>
      <c r="Q318" s="253"/>
      <c r="R318" s="253"/>
      <c r="S318" s="253"/>
      <c r="T318" s="25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5" t="s">
        <v>220</v>
      </c>
      <c r="AU318" s="255" t="s">
        <v>81</v>
      </c>
      <c r="AV318" s="14" t="s">
        <v>81</v>
      </c>
      <c r="AW318" s="14" t="s">
        <v>32</v>
      </c>
      <c r="AX318" s="14" t="s">
        <v>79</v>
      </c>
      <c r="AY318" s="255" t="s">
        <v>209</v>
      </c>
    </row>
    <row r="319" s="2" customFormat="1" ht="16.5" customHeight="1">
      <c r="A319" s="41"/>
      <c r="B319" s="42"/>
      <c r="C319" s="216" t="s">
        <v>562</v>
      </c>
      <c r="D319" s="216" t="s">
        <v>211</v>
      </c>
      <c r="E319" s="217" t="s">
        <v>1014</v>
      </c>
      <c r="F319" s="218" t="s">
        <v>1015</v>
      </c>
      <c r="G319" s="219" t="s">
        <v>299</v>
      </c>
      <c r="H319" s="220">
        <v>40</v>
      </c>
      <c r="I319" s="221"/>
      <c r="J319" s="222">
        <f>ROUND(I319*H319,2)</f>
        <v>0</v>
      </c>
      <c r="K319" s="218" t="s">
        <v>215</v>
      </c>
      <c r="L319" s="47"/>
      <c r="M319" s="223" t="s">
        <v>19</v>
      </c>
      <c r="N319" s="224" t="s">
        <v>42</v>
      </c>
      <c r="O319" s="87"/>
      <c r="P319" s="225">
        <f>O319*H319</f>
        <v>0</v>
      </c>
      <c r="Q319" s="225">
        <v>9.0000000000000006E-05</v>
      </c>
      <c r="R319" s="225">
        <f>Q319*H319</f>
        <v>0.0036000000000000003</v>
      </c>
      <c r="S319" s="225">
        <v>0</v>
      </c>
      <c r="T319" s="226">
        <f>S319*H319</f>
        <v>0</v>
      </c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R319" s="227" t="s">
        <v>216</v>
      </c>
      <c r="AT319" s="227" t="s">
        <v>211</v>
      </c>
      <c r="AU319" s="227" t="s">
        <v>81</v>
      </c>
      <c r="AY319" s="20" t="s">
        <v>209</v>
      </c>
      <c r="BE319" s="228">
        <f>IF(N319="základní",J319,0)</f>
        <v>0</v>
      </c>
      <c r="BF319" s="228">
        <f>IF(N319="snížená",J319,0)</f>
        <v>0</v>
      </c>
      <c r="BG319" s="228">
        <f>IF(N319="zákl. přenesená",J319,0)</f>
        <v>0</v>
      </c>
      <c r="BH319" s="228">
        <f>IF(N319="sníž. přenesená",J319,0)</f>
        <v>0</v>
      </c>
      <c r="BI319" s="228">
        <f>IF(N319="nulová",J319,0)</f>
        <v>0</v>
      </c>
      <c r="BJ319" s="20" t="s">
        <v>79</v>
      </c>
      <c r="BK319" s="228">
        <f>ROUND(I319*H319,2)</f>
        <v>0</v>
      </c>
      <c r="BL319" s="20" t="s">
        <v>216</v>
      </c>
      <c r="BM319" s="227" t="s">
        <v>1400</v>
      </c>
    </row>
    <row r="320" s="2" customFormat="1">
      <c r="A320" s="41"/>
      <c r="B320" s="42"/>
      <c r="C320" s="43"/>
      <c r="D320" s="229" t="s">
        <v>218</v>
      </c>
      <c r="E320" s="43"/>
      <c r="F320" s="230" t="s">
        <v>1017</v>
      </c>
      <c r="G320" s="43"/>
      <c r="H320" s="43"/>
      <c r="I320" s="231"/>
      <c r="J320" s="43"/>
      <c r="K320" s="43"/>
      <c r="L320" s="47"/>
      <c r="M320" s="232"/>
      <c r="N320" s="233"/>
      <c r="O320" s="87"/>
      <c r="P320" s="87"/>
      <c r="Q320" s="87"/>
      <c r="R320" s="87"/>
      <c r="S320" s="87"/>
      <c r="T320" s="88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T320" s="20" t="s">
        <v>218</v>
      </c>
      <c r="AU320" s="20" t="s">
        <v>81</v>
      </c>
    </row>
    <row r="321" s="14" customFormat="1">
      <c r="A321" s="14"/>
      <c r="B321" s="245"/>
      <c r="C321" s="246"/>
      <c r="D321" s="236" t="s">
        <v>220</v>
      </c>
      <c r="E321" s="247" t="s">
        <v>19</v>
      </c>
      <c r="F321" s="248" t="s">
        <v>470</v>
      </c>
      <c r="G321" s="246"/>
      <c r="H321" s="249">
        <v>40</v>
      </c>
      <c r="I321" s="250"/>
      <c r="J321" s="246"/>
      <c r="K321" s="246"/>
      <c r="L321" s="251"/>
      <c r="M321" s="252"/>
      <c r="N321" s="253"/>
      <c r="O321" s="253"/>
      <c r="P321" s="253"/>
      <c r="Q321" s="253"/>
      <c r="R321" s="253"/>
      <c r="S321" s="253"/>
      <c r="T321" s="25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5" t="s">
        <v>220</v>
      </c>
      <c r="AU321" s="255" t="s">
        <v>81</v>
      </c>
      <c r="AV321" s="14" t="s">
        <v>81</v>
      </c>
      <c r="AW321" s="14" t="s">
        <v>32</v>
      </c>
      <c r="AX321" s="14" t="s">
        <v>79</v>
      </c>
      <c r="AY321" s="255" t="s">
        <v>209</v>
      </c>
    </row>
    <row r="322" s="12" customFormat="1" ht="22.8" customHeight="1">
      <c r="A322" s="12"/>
      <c r="B322" s="200"/>
      <c r="C322" s="201"/>
      <c r="D322" s="202" t="s">
        <v>70</v>
      </c>
      <c r="E322" s="214" t="s">
        <v>255</v>
      </c>
      <c r="F322" s="214" t="s">
        <v>1028</v>
      </c>
      <c r="G322" s="201"/>
      <c r="H322" s="201"/>
      <c r="I322" s="204"/>
      <c r="J322" s="215">
        <f>BK322</f>
        <v>0</v>
      </c>
      <c r="K322" s="201"/>
      <c r="L322" s="206"/>
      <c r="M322" s="207"/>
      <c r="N322" s="208"/>
      <c r="O322" s="208"/>
      <c r="P322" s="209">
        <f>SUM(P323:P330)</f>
        <v>0</v>
      </c>
      <c r="Q322" s="208"/>
      <c r="R322" s="209">
        <f>SUM(R323:R330)</f>
        <v>0.048799999999999996</v>
      </c>
      <c r="S322" s="208"/>
      <c r="T322" s="210">
        <f>SUM(T323:T330)</f>
        <v>0</v>
      </c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R322" s="211" t="s">
        <v>79</v>
      </c>
      <c r="AT322" s="212" t="s">
        <v>70</v>
      </c>
      <c r="AU322" s="212" t="s">
        <v>79</v>
      </c>
      <c r="AY322" s="211" t="s">
        <v>209</v>
      </c>
      <c r="BK322" s="213">
        <f>SUM(BK323:BK330)</f>
        <v>0</v>
      </c>
    </row>
    <row r="323" s="2" customFormat="1" ht="33" customHeight="1">
      <c r="A323" s="41"/>
      <c r="B323" s="42"/>
      <c r="C323" s="216" t="s">
        <v>567</v>
      </c>
      <c r="D323" s="216" t="s">
        <v>211</v>
      </c>
      <c r="E323" s="217" t="s">
        <v>1037</v>
      </c>
      <c r="F323" s="218" t="s">
        <v>1038</v>
      </c>
      <c r="G323" s="219" t="s">
        <v>299</v>
      </c>
      <c r="H323" s="220">
        <v>80</v>
      </c>
      <c r="I323" s="221"/>
      <c r="J323" s="222">
        <f>ROUND(I323*H323,2)</f>
        <v>0</v>
      </c>
      <c r="K323" s="218" t="s">
        <v>215</v>
      </c>
      <c r="L323" s="47"/>
      <c r="M323" s="223" t="s">
        <v>19</v>
      </c>
      <c r="N323" s="224" t="s">
        <v>42</v>
      </c>
      <c r="O323" s="87"/>
      <c r="P323" s="225">
        <f>O323*H323</f>
        <v>0</v>
      </c>
      <c r="Q323" s="225">
        <v>0.00060999999999999997</v>
      </c>
      <c r="R323" s="225">
        <f>Q323*H323</f>
        <v>0.048799999999999996</v>
      </c>
      <c r="S323" s="225">
        <v>0</v>
      </c>
      <c r="T323" s="226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227" t="s">
        <v>216</v>
      </c>
      <c r="AT323" s="227" t="s">
        <v>211</v>
      </c>
      <c r="AU323" s="227" t="s">
        <v>81</v>
      </c>
      <c r="AY323" s="20" t="s">
        <v>209</v>
      </c>
      <c r="BE323" s="228">
        <f>IF(N323="základní",J323,0)</f>
        <v>0</v>
      </c>
      <c r="BF323" s="228">
        <f>IF(N323="snížená",J323,0)</f>
        <v>0</v>
      </c>
      <c r="BG323" s="228">
        <f>IF(N323="zákl. přenesená",J323,0)</f>
        <v>0</v>
      </c>
      <c r="BH323" s="228">
        <f>IF(N323="sníž. přenesená",J323,0)</f>
        <v>0</v>
      </c>
      <c r="BI323" s="228">
        <f>IF(N323="nulová",J323,0)</f>
        <v>0</v>
      </c>
      <c r="BJ323" s="20" t="s">
        <v>79</v>
      </c>
      <c r="BK323" s="228">
        <f>ROUND(I323*H323,2)</f>
        <v>0</v>
      </c>
      <c r="BL323" s="20" t="s">
        <v>216</v>
      </c>
      <c r="BM323" s="227" t="s">
        <v>1404</v>
      </c>
    </row>
    <row r="324" s="2" customFormat="1">
      <c r="A324" s="41"/>
      <c r="B324" s="42"/>
      <c r="C324" s="43"/>
      <c r="D324" s="229" t="s">
        <v>218</v>
      </c>
      <c r="E324" s="43"/>
      <c r="F324" s="230" t="s">
        <v>1040</v>
      </c>
      <c r="G324" s="43"/>
      <c r="H324" s="43"/>
      <c r="I324" s="231"/>
      <c r="J324" s="43"/>
      <c r="K324" s="43"/>
      <c r="L324" s="47"/>
      <c r="M324" s="232"/>
      <c r="N324" s="233"/>
      <c r="O324" s="87"/>
      <c r="P324" s="87"/>
      <c r="Q324" s="87"/>
      <c r="R324" s="87"/>
      <c r="S324" s="87"/>
      <c r="T324" s="88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T324" s="20" t="s">
        <v>218</v>
      </c>
      <c r="AU324" s="20" t="s">
        <v>81</v>
      </c>
    </row>
    <row r="325" s="14" customFormat="1">
      <c r="A325" s="14"/>
      <c r="B325" s="245"/>
      <c r="C325" s="246"/>
      <c r="D325" s="236" t="s">
        <v>220</v>
      </c>
      <c r="E325" s="247" t="s">
        <v>19</v>
      </c>
      <c r="F325" s="248" t="s">
        <v>717</v>
      </c>
      <c r="G325" s="246"/>
      <c r="H325" s="249">
        <v>80</v>
      </c>
      <c r="I325" s="250"/>
      <c r="J325" s="246"/>
      <c r="K325" s="246"/>
      <c r="L325" s="251"/>
      <c r="M325" s="252"/>
      <c r="N325" s="253"/>
      <c r="O325" s="253"/>
      <c r="P325" s="253"/>
      <c r="Q325" s="253"/>
      <c r="R325" s="253"/>
      <c r="S325" s="253"/>
      <c r="T325" s="25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5" t="s">
        <v>220</v>
      </c>
      <c r="AU325" s="255" t="s">
        <v>81</v>
      </c>
      <c r="AV325" s="14" t="s">
        <v>81</v>
      </c>
      <c r="AW325" s="14" t="s">
        <v>32</v>
      </c>
      <c r="AX325" s="14" t="s">
        <v>79</v>
      </c>
      <c r="AY325" s="255" t="s">
        <v>209</v>
      </c>
    </row>
    <row r="326" s="2" customFormat="1" ht="16.5" customHeight="1">
      <c r="A326" s="41"/>
      <c r="B326" s="42"/>
      <c r="C326" s="216" t="s">
        <v>572</v>
      </c>
      <c r="D326" s="216" t="s">
        <v>211</v>
      </c>
      <c r="E326" s="217" t="s">
        <v>1042</v>
      </c>
      <c r="F326" s="218" t="s">
        <v>1043</v>
      </c>
      <c r="G326" s="219" t="s">
        <v>299</v>
      </c>
      <c r="H326" s="220">
        <v>80</v>
      </c>
      <c r="I326" s="221"/>
      <c r="J326" s="222">
        <f>ROUND(I326*H326,2)</f>
        <v>0</v>
      </c>
      <c r="K326" s="218" t="s">
        <v>215</v>
      </c>
      <c r="L326" s="47"/>
      <c r="M326" s="223" t="s">
        <v>19</v>
      </c>
      <c r="N326" s="224" t="s">
        <v>42</v>
      </c>
      <c r="O326" s="87"/>
      <c r="P326" s="225">
        <f>O326*H326</f>
        <v>0</v>
      </c>
      <c r="Q326" s="225">
        <v>0</v>
      </c>
      <c r="R326" s="225">
        <f>Q326*H326</f>
        <v>0</v>
      </c>
      <c r="S326" s="225">
        <v>0</v>
      </c>
      <c r="T326" s="226">
        <f>S326*H326</f>
        <v>0</v>
      </c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227" t="s">
        <v>216</v>
      </c>
      <c r="AT326" s="227" t="s">
        <v>211</v>
      </c>
      <c r="AU326" s="227" t="s">
        <v>81</v>
      </c>
      <c r="AY326" s="20" t="s">
        <v>209</v>
      </c>
      <c r="BE326" s="228">
        <f>IF(N326="základní",J326,0)</f>
        <v>0</v>
      </c>
      <c r="BF326" s="228">
        <f>IF(N326="snížená",J326,0)</f>
        <v>0</v>
      </c>
      <c r="BG326" s="228">
        <f>IF(N326="zákl. přenesená",J326,0)</f>
        <v>0</v>
      </c>
      <c r="BH326" s="228">
        <f>IF(N326="sníž. přenesená",J326,0)</f>
        <v>0</v>
      </c>
      <c r="BI326" s="228">
        <f>IF(N326="nulová",J326,0)</f>
        <v>0</v>
      </c>
      <c r="BJ326" s="20" t="s">
        <v>79</v>
      </c>
      <c r="BK326" s="228">
        <f>ROUND(I326*H326,2)</f>
        <v>0</v>
      </c>
      <c r="BL326" s="20" t="s">
        <v>216</v>
      </c>
      <c r="BM326" s="227" t="s">
        <v>1406</v>
      </c>
    </row>
    <row r="327" s="2" customFormat="1">
      <c r="A327" s="41"/>
      <c r="B327" s="42"/>
      <c r="C327" s="43"/>
      <c r="D327" s="229" t="s">
        <v>218</v>
      </c>
      <c r="E327" s="43"/>
      <c r="F327" s="230" t="s">
        <v>1045</v>
      </c>
      <c r="G327" s="43"/>
      <c r="H327" s="43"/>
      <c r="I327" s="231"/>
      <c r="J327" s="43"/>
      <c r="K327" s="43"/>
      <c r="L327" s="47"/>
      <c r="M327" s="232"/>
      <c r="N327" s="233"/>
      <c r="O327" s="87"/>
      <c r="P327" s="87"/>
      <c r="Q327" s="87"/>
      <c r="R327" s="87"/>
      <c r="S327" s="87"/>
      <c r="T327" s="88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T327" s="20" t="s">
        <v>218</v>
      </c>
      <c r="AU327" s="20" t="s">
        <v>81</v>
      </c>
    </row>
    <row r="328" s="13" customFormat="1">
      <c r="A328" s="13"/>
      <c r="B328" s="234"/>
      <c r="C328" s="235"/>
      <c r="D328" s="236" t="s">
        <v>220</v>
      </c>
      <c r="E328" s="237" t="s">
        <v>19</v>
      </c>
      <c r="F328" s="238" t="s">
        <v>1185</v>
      </c>
      <c r="G328" s="235"/>
      <c r="H328" s="237" t="s">
        <v>19</v>
      </c>
      <c r="I328" s="239"/>
      <c r="J328" s="235"/>
      <c r="K328" s="235"/>
      <c r="L328" s="240"/>
      <c r="M328" s="241"/>
      <c r="N328" s="242"/>
      <c r="O328" s="242"/>
      <c r="P328" s="242"/>
      <c r="Q328" s="242"/>
      <c r="R328" s="242"/>
      <c r="S328" s="242"/>
      <c r="T328" s="24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4" t="s">
        <v>220</v>
      </c>
      <c r="AU328" s="244" t="s">
        <v>81</v>
      </c>
      <c r="AV328" s="13" t="s">
        <v>79</v>
      </c>
      <c r="AW328" s="13" t="s">
        <v>32</v>
      </c>
      <c r="AX328" s="13" t="s">
        <v>71</v>
      </c>
      <c r="AY328" s="244" t="s">
        <v>209</v>
      </c>
    </row>
    <row r="329" s="13" customFormat="1">
      <c r="A329" s="13"/>
      <c r="B329" s="234"/>
      <c r="C329" s="235"/>
      <c r="D329" s="236" t="s">
        <v>220</v>
      </c>
      <c r="E329" s="237" t="s">
        <v>19</v>
      </c>
      <c r="F329" s="238" t="s">
        <v>1407</v>
      </c>
      <c r="G329" s="235"/>
      <c r="H329" s="237" t="s">
        <v>19</v>
      </c>
      <c r="I329" s="239"/>
      <c r="J329" s="235"/>
      <c r="K329" s="235"/>
      <c r="L329" s="240"/>
      <c r="M329" s="241"/>
      <c r="N329" s="242"/>
      <c r="O329" s="242"/>
      <c r="P329" s="242"/>
      <c r="Q329" s="242"/>
      <c r="R329" s="242"/>
      <c r="S329" s="242"/>
      <c r="T329" s="24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4" t="s">
        <v>220</v>
      </c>
      <c r="AU329" s="244" t="s">
        <v>81</v>
      </c>
      <c r="AV329" s="13" t="s">
        <v>79</v>
      </c>
      <c r="AW329" s="13" t="s">
        <v>32</v>
      </c>
      <c r="AX329" s="13" t="s">
        <v>71</v>
      </c>
      <c r="AY329" s="244" t="s">
        <v>209</v>
      </c>
    </row>
    <row r="330" s="14" customFormat="1">
      <c r="A330" s="14"/>
      <c r="B330" s="245"/>
      <c r="C330" s="246"/>
      <c r="D330" s="236" t="s">
        <v>220</v>
      </c>
      <c r="E330" s="247" t="s">
        <v>19</v>
      </c>
      <c r="F330" s="248" t="s">
        <v>1469</v>
      </c>
      <c r="G330" s="246"/>
      <c r="H330" s="249">
        <v>80</v>
      </c>
      <c r="I330" s="250"/>
      <c r="J330" s="246"/>
      <c r="K330" s="246"/>
      <c r="L330" s="251"/>
      <c r="M330" s="252"/>
      <c r="N330" s="253"/>
      <c r="O330" s="253"/>
      <c r="P330" s="253"/>
      <c r="Q330" s="253"/>
      <c r="R330" s="253"/>
      <c r="S330" s="253"/>
      <c r="T330" s="25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55" t="s">
        <v>220</v>
      </c>
      <c r="AU330" s="255" t="s">
        <v>81</v>
      </c>
      <c r="AV330" s="14" t="s">
        <v>81</v>
      </c>
      <c r="AW330" s="14" t="s">
        <v>32</v>
      </c>
      <c r="AX330" s="14" t="s">
        <v>79</v>
      </c>
      <c r="AY330" s="255" t="s">
        <v>209</v>
      </c>
    </row>
    <row r="331" s="12" customFormat="1" ht="22.8" customHeight="1">
      <c r="A331" s="12"/>
      <c r="B331" s="200"/>
      <c r="C331" s="201"/>
      <c r="D331" s="202" t="s">
        <v>70</v>
      </c>
      <c r="E331" s="214" t="s">
        <v>1053</v>
      </c>
      <c r="F331" s="214" t="s">
        <v>1054</v>
      </c>
      <c r="G331" s="201"/>
      <c r="H331" s="201"/>
      <c r="I331" s="204"/>
      <c r="J331" s="215">
        <f>BK331</f>
        <v>0</v>
      </c>
      <c r="K331" s="201"/>
      <c r="L331" s="206"/>
      <c r="M331" s="207"/>
      <c r="N331" s="208"/>
      <c r="O331" s="208"/>
      <c r="P331" s="209">
        <f>SUM(P332:P342)</f>
        <v>0</v>
      </c>
      <c r="Q331" s="208"/>
      <c r="R331" s="209">
        <f>SUM(R332:R342)</f>
        <v>0</v>
      </c>
      <c r="S331" s="208"/>
      <c r="T331" s="210">
        <f>SUM(T332:T342)</f>
        <v>0</v>
      </c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R331" s="211" t="s">
        <v>79</v>
      </c>
      <c r="AT331" s="212" t="s">
        <v>70</v>
      </c>
      <c r="AU331" s="212" t="s">
        <v>79</v>
      </c>
      <c r="AY331" s="211" t="s">
        <v>209</v>
      </c>
      <c r="BK331" s="213">
        <f>SUM(BK332:BK342)</f>
        <v>0</v>
      </c>
    </row>
    <row r="332" s="2" customFormat="1" ht="24.15" customHeight="1">
      <c r="A332" s="41"/>
      <c r="B332" s="42"/>
      <c r="C332" s="216" t="s">
        <v>577</v>
      </c>
      <c r="D332" s="216" t="s">
        <v>211</v>
      </c>
      <c r="E332" s="217" t="s">
        <v>1056</v>
      </c>
      <c r="F332" s="218" t="s">
        <v>1057</v>
      </c>
      <c r="G332" s="219" t="s">
        <v>659</v>
      </c>
      <c r="H332" s="220">
        <v>33.43</v>
      </c>
      <c r="I332" s="221"/>
      <c r="J332" s="222">
        <f>ROUND(I332*H332,2)</f>
        <v>0</v>
      </c>
      <c r="K332" s="218" t="s">
        <v>215</v>
      </c>
      <c r="L332" s="47"/>
      <c r="M332" s="223" t="s">
        <v>19</v>
      </c>
      <c r="N332" s="224" t="s">
        <v>42</v>
      </c>
      <c r="O332" s="87"/>
      <c r="P332" s="225">
        <f>O332*H332</f>
        <v>0</v>
      </c>
      <c r="Q332" s="225">
        <v>0</v>
      </c>
      <c r="R332" s="225">
        <f>Q332*H332</f>
        <v>0</v>
      </c>
      <c r="S332" s="225">
        <v>0</v>
      </c>
      <c r="T332" s="226">
        <f>S332*H332</f>
        <v>0</v>
      </c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R332" s="227" t="s">
        <v>216</v>
      </c>
      <c r="AT332" s="227" t="s">
        <v>211</v>
      </c>
      <c r="AU332" s="227" t="s">
        <v>81</v>
      </c>
      <c r="AY332" s="20" t="s">
        <v>209</v>
      </c>
      <c r="BE332" s="228">
        <f>IF(N332="základní",J332,0)</f>
        <v>0</v>
      </c>
      <c r="BF332" s="228">
        <f>IF(N332="snížená",J332,0)</f>
        <v>0</v>
      </c>
      <c r="BG332" s="228">
        <f>IF(N332="zákl. přenesená",J332,0)</f>
        <v>0</v>
      </c>
      <c r="BH332" s="228">
        <f>IF(N332="sníž. přenesená",J332,0)</f>
        <v>0</v>
      </c>
      <c r="BI332" s="228">
        <f>IF(N332="nulová",J332,0)</f>
        <v>0</v>
      </c>
      <c r="BJ332" s="20" t="s">
        <v>79</v>
      </c>
      <c r="BK332" s="228">
        <f>ROUND(I332*H332,2)</f>
        <v>0</v>
      </c>
      <c r="BL332" s="20" t="s">
        <v>216</v>
      </c>
      <c r="BM332" s="227" t="s">
        <v>1410</v>
      </c>
    </row>
    <row r="333" s="2" customFormat="1">
      <c r="A333" s="41"/>
      <c r="B333" s="42"/>
      <c r="C333" s="43"/>
      <c r="D333" s="229" t="s">
        <v>218</v>
      </c>
      <c r="E333" s="43"/>
      <c r="F333" s="230" t="s">
        <v>1059</v>
      </c>
      <c r="G333" s="43"/>
      <c r="H333" s="43"/>
      <c r="I333" s="231"/>
      <c r="J333" s="43"/>
      <c r="K333" s="43"/>
      <c r="L333" s="47"/>
      <c r="M333" s="232"/>
      <c r="N333" s="233"/>
      <c r="O333" s="87"/>
      <c r="P333" s="87"/>
      <c r="Q333" s="87"/>
      <c r="R333" s="87"/>
      <c r="S333" s="87"/>
      <c r="T333" s="88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T333" s="20" t="s">
        <v>218</v>
      </c>
      <c r="AU333" s="20" t="s">
        <v>81</v>
      </c>
    </row>
    <row r="334" s="2" customFormat="1" ht="24.15" customHeight="1">
      <c r="A334" s="41"/>
      <c r="B334" s="42"/>
      <c r="C334" s="216" t="s">
        <v>582</v>
      </c>
      <c r="D334" s="216" t="s">
        <v>211</v>
      </c>
      <c r="E334" s="217" t="s">
        <v>1061</v>
      </c>
      <c r="F334" s="218" t="s">
        <v>1062</v>
      </c>
      <c r="G334" s="219" t="s">
        <v>659</v>
      </c>
      <c r="H334" s="220">
        <v>468.01999999999998</v>
      </c>
      <c r="I334" s="221"/>
      <c r="J334" s="222">
        <f>ROUND(I334*H334,2)</f>
        <v>0</v>
      </c>
      <c r="K334" s="218" t="s">
        <v>215</v>
      </c>
      <c r="L334" s="47"/>
      <c r="M334" s="223" t="s">
        <v>19</v>
      </c>
      <c r="N334" s="224" t="s">
        <v>42</v>
      </c>
      <c r="O334" s="87"/>
      <c r="P334" s="225">
        <f>O334*H334</f>
        <v>0</v>
      </c>
      <c r="Q334" s="225">
        <v>0</v>
      </c>
      <c r="R334" s="225">
        <f>Q334*H334</f>
        <v>0</v>
      </c>
      <c r="S334" s="225">
        <v>0</v>
      </c>
      <c r="T334" s="226">
        <f>S334*H334</f>
        <v>0</v>
      </c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R334" s="227" t="s">
        <v>216</v>
      </c>
      <c r="AT334" s="227" t="s">
        <v>211</v>
      </c>
      <c r="AU334" s="227" t="s">
        <v>81</v>
      </c>
      <c r="AY334" s="20" t="s">
        <v>209</v>
      </c>
      <c r="BE334" s="228">
        <f>IF(N334="základní",J334,0)</f>
        <v>0</v>
      </c>
      <c r="BF334" s="228">
        <f>IF(N334="snížená",J334,0)</f>
        <v>0</v>
      </c>
      <c r="BG334" s="228">
        <f>IF(N334="zákl. přenesená",J334,0)</f>
        <v>0</v>
      </c>
      <c r="BH334" s="228">
        <f>IF(N334="sníž. přenesená",J334,0)</f>
        <v>0</v>
      </c>
      <c r="BI334" s="228">
        <f>IF(N334="nulová",J334,0)</f>
        <v>0</v>
      </c>
      <c r="BJ334" s="20" t="s">
        <v>79</v>
      </c>
      <c r="BK334" s="228">
        <f>ROUND(I334*H334,2)</f>
        <v>0</v>
      </c>
      <c r="BL334" s="20" t="s">
        <v>216</v>
      </c>
      <c r="BM334" s="227" t="s">
        <v>1411</v>
      </c>
    </row>
    <row r="335" s="2" customFormat="1">
      <c r="A335" s="41"/>
      <c r="B335" s="42"/>
      <c r="C335" s="43"/>
      <c r="D335" s="229" t="s">
        <v>218</v>
      </c>
      <c r="E335" s="43"/>
      <c r="F335" s="230" t="s">
        <v>1064</v>
      </c>
      <c r="G335" s="43"/>
      <c r="H335" s="43"/>
      <c r="I335" s="231"/>
      <c r="J335" s="43"/>
      <c r="K335" s="43"/>
      <c r="L335" s="47"/>
      <c r="M335" s="232"/>
      <c r="N335" s="233"/>
      <c r="O335" s="87"/>
      <c r="P335" s="87"/>
      <c r="Q335" s="87"/>
      <c r="R335" s="87"/>
      <c r="S335" s="87"/>
      <c r="T335" s="88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T335" s="20" t="s">
        <v>218</v>
      </c>
      <c r="AU335" s="20" t="s">
        <v>81</v>
      </c>
    </row>
    <row r="336" s="14" customFormat="1">
      <c r="A336" s="14"/>
      <c r="B336" s="245"/>
      <c r="C336" s="246"/>
      <c r="D336" s="236" t="s">
        <v>220</v>
      </c>
      <c r="E336" s="246"/>
      <c r="F336" s="248" t="s">
        <v>1470</v>
      </c>
      <c r="G336" s="246"/>
      <c r="H336" s="249">
        <v>468.01999999999998</v>
      </c>
      <c r="I336" s="250"/>
      <c r="J336" s="246"/>
      <c r="K336" s="246"/>
      <c r="L336" s="251"/>
      <c r="M336" s="252"/>
      <c r="N336" s="253"/>
      <c r="O336" s="253"/>
      <c r="P336" s="253"/>
      <c r="Q336" s="253"/>
      <c r="R336" s="253"/>
      <c r="S336" s="253"/>
      <c r="T336" s="25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5" t="s">
        <v>220</v>
      </c>
      <c r="AU336" s="255" t="s">
        <v>81</v>
      </c>
      <c r="AV336" s="14" t="s">
        <v>81</v>
      </c>
      <c r="AW336" s="14" t="s">
        <v>4</v>
      </c>
      <c r="AX336" s="14" t="s">
        <v>79</v>
      </c>
      <c r="AY336" s="255" t="s">
        <v>209</v>
      </c>
    </row>
    <row r="337" s="2" customFormat="1" ht="16.5" customHeight="1">
      <c r="A337" s="41"/>
      <c r="B337" s="42"/>
      <c r="C337" s="216" t="s">
        <v>587</v>
      </c>
      <c r="D337" s="216" t="s">
        <v>211</v>
      </c>
      <c r="E337" s="217" t="s">
        <v>1081</v>
      </c>
      <c r="F337" s="218" t="s">
        <v>1082</v>
      </c>
      <c r="G337" s="219" t="s">
        <v>659</v>
      </c>
      <c r="H337" s="220">
        <v>43.799999999999997</v>
      </c>
      <c r="I337" s="221"/>
      <c r="J337" s="222">
        <f>ROUND(I337*H337,2)</f>
        <v>0</v>
      </c>
      <c r="K337" s="218" t="s">
        <v>215</v>
      </c>
      <c r="L337" s="47"/>
      <c r="M337" s="223" t="s">
        <v>19</v>
      </c>
      <c r="N337" s="224" t="s">
        <v>42</v>
      </c>
      <c r="O337" s="87"/>
      <c r="P337" s="225">
        <f>O337*H337</f>
        <v>0</v>
      </c>
      <c r="Q337" s="225">
        <v>0</v>
      </c>
      <c r="R337" s="225">
        <f>Q337*H337</f>
        <v>0</v>
      </c>
      <c r="S337" s="225">
        <v>0</v>
      </c>
      <c r="T337" s="226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227" t="s">
        <v>216</v>
      </c>
      <c r="AT337" s="227" t="s">
        <v>211</v>
      </c>
      <c r="AU337" s="227" t="s">
        <v>81</v>
      </c>
      <c r="AY337" s="20" t="s">
        <v>209</v>
      </c>
      <c r="BE337" s="228">
        <f>IF(N337="základní",J337,0)</f>
        <v>0</v>
      </c>
      <c r="BF337" s="228">
        <f>IF(N337="snížená",J337,0)</f>
        <v>0</v>
      </c>
      <c r="BG337" s="228">
        <f>IF(N337="zákl. přenesená",J337,0)</f>
        <v>0</v>
      </c>
      <c r="BH337" s="228">
        <f>IF(N337="sníž. přenesená",J337,0)</f>
        <v>0</v>
      </c>
      <c r="BI337" s="228">
        <f>IF(N337="nulová",J337,0)</f>
        <v>0</v>
      </c>
      <c r="BJ337" s="20" t="s">
        <v>79</v>
      </c>
      <c r="BK337" s="228">
        <f>ROUND(I337*H337,2)</f>
        <v>0</v>
      </c>
      <c r="BL337" s="20" t="s">
        <v>216</v>
      </c>
      <c r="BM337" s="227" t="s">
        <v>1417</v>
      </c>
    </row>
    <row r="338" s="2" customFormat="1">
      <c r="A338" s="41"/>
      <c r="B338" s="42"/>
      <c r="C338" s="43"/>
      <c r="D338" s="229" t="s">
        <v>218</v>
      </c>
      <c r="E338" s="43"/>
      <c r="F338" s="230" t="s">
        <v>1084</v>
      </c>
      <c r="G338" s="43"/>
      <c r="H338" s="43"/>
      <c r="I338" s="231"/>
      <c r="J338" s="43"/>
      <c r="K338" s="43"/>
      <c r="L338" s="47"/>
      <c r="M338" s="232"/>
      <c r="N338" s="233"/>
      <c r="O338" s="87"/>
      <c r="P338" s="87"/>
      <c r="Q338" s="87"/>
      <c r="R338" s="87"/>
      <c r="S338" s="87"/>
      <c r="T338" s="88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T338" s="20" t="s">
        <v>218</v>
      </c>
      <c r="AU338" s="20" t="s">
        <v>81</v>
      </c>
    </row>
    <row r="339" s="2" customFormat="1" ht="24.15" customHeight="1">
      <c r="A339" s="41"/>
      <c r="B339" s="42"/>
      <c r="C339" s="216" t="s">
        <v>592</v>
      </c>
      <c r="D339" s="216" t="s">
        <v>211</v>
      </c>
      <c r="E339" s="217" t="s">
        <v>1086</v>
      </c>
      <c r="F339" s="218" t="s">
        <v>658</v>
      </c>
      <c r="G339" s="219" t="s">
        <v>659</v>
      </c>
      <c r="H339" s="220">
        <v>23.199999999999999</v>
      </c>
      <c r="I339" s="221"/>
      <c r="J339" s="222">
        <f>ROUND(I339*H339,2)</f>
        <v>0</v>
      </c>
      <c r="K339" s="218" t="s">
        <v>215</v>
      </c>
      <c r="L339" s="47"/>
      <c r="M339" s="223" t="s">
        <v>19</v>
      </c>
      <c r="N339" s="224" t="s">
        <v>42</v>
      </c>
      <c r="O339" s="87"/>
      <c r="P339" s="225">
        <f>O339*H339</f>
        <v>0</v>
      </c>
      <c r="Q339" s="225">
        <v>0</v>
      </c>
      <c r="R339" s="225">
        <f>Q339*H339</f>
        <v>0</v>
      </c>
      <c r="S339" s="225">
        <v>0</v>
      </c>
      <c r="T339" s="226">
        <f>S339*H339</f>
        <v>0</v>
      </c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R339" s="227" t="s">
        <v>216</v>
      </c>
      <c r="AT339" s="227" t="s">
        <v>211</v>
      </c>
      <c r="AU339" s="227" t="s">
        <v>81</v>
      </c>
      <c r="AY339" s="20" t="s">
        <v>209</v>
      </c>
      <c r="BE339" s="228">
        <f>IF(N339="základní",J339,0)</f>
        <v>0</v>
      </c>
      <c r="BF339" s="228">
        <f>IF(N339="snížená",J339,0)</f>
        <v>0</v>
      </c>
      <c r="BG339" s="228">
        <f>IF(N339="zákl. přenesená",J339,0)</f>
        <v>0</v>
      </c>
      <c r="BH339" s="228">
        <f>IF(N339="sníž. přenesená",J339,0)</f>
        <v>0</v>
      </c>
      <c r="BI339" s="228">
        <f>IF(N339="nulová",J339,0)</f>
        <v>0</v>
      </c>
      <c r="BJ339" s="20" t="s">
        <v>79</v>
      </c>
      <c r="BK339" s="228">
        <f>ROUND(I339*H339,2)</f>
        <v>0</v>
      </c>
      <c r="BL339" s="20" t="s">
        <v>216</v>
      </c>
      <c r="BM339" s="227" t="s">
        <v>1418</v>
      </c>
    </row>
    <row r="340" s="2" customFormat="1">
      <c r="A340" s="41"/>
      <c r="B340" s="42"/>
      <c r="C340" s="43"/>
      <c r="D340" s="229" t="s">
        <v>218</v>
      </c>
      <c r="E340" s="43"/>
      <c r="F340" s="230" t="s">
        <v>1088</v>
      </c>
      <c r="G340" s="43"/>
      <c r="H340" s="43"/>
      <c r="I340" s="231"/>
      <c r="J340" s="43"/>
      <c r="K340" s="43"/>
      <c r="L340" s="47"/>
      <c r="M340" s="232"/>
      <c r="N340" s="233"/>
      <c r="O340" s="87"/>
      <c r="P340" s="87"/>
      <c r="Q340" s="87"/>
      <c r="R340" s="87"/>
      <c r="S340" s="87"/>
      <c r="T340" s="88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T340" s="20" t="s">
        <v>218</v>
      </c>
      <c r="AU340" s="20" t="s">
        <v>81</v>
      </c>
    </row>
    <row r="341" s="2" customFormat="1" ht="24.15" customHeight="1">
      <c r="A341" s="41"/>
      <c r="B341" s="42"/>
      <c r="C341" s="216" t="s">
        <v>597</v>
      </c>
      <c r="D341" s="216" t="s">
        <v>211</v>
      </c>
      <c r="E341" s="217" t="s">
        <v>1090</v>
      </c>
      <c r="F341" s="218" t="s">
        <v>1091</v>
      </c>
      <c r="G341" s="219" t="s">
        <v>659</v>
      </c>
      <c r="H341" s="220">
        <v>10.23</v>
      </c>
      <c r="I341" s="221"/>
      <c r="J341" s="222">
        <f>ROUND(I341*H341,2)</f>
        <v>0</v>
      </c>
      <c r="K341" s="218" t="s">
        <v>215</v>
      </c>
      <c r="L341" s="47"/>
      <c r="M341" s="223" t="s">
        <v>19</v>
      </c>
      <c r="N341" s="224" t="s">
        <v>42</v>
      </c>
      <c r="O341" s="87"/>
      <c r="P341" s="225">
        <f>O341*H341</f>
        <v>0</v>
      </c>
      <c r="Q341" s="225">
        <v>0</v>
      </c>
      <c r="R341" s="225">
        <f>Q341*H341</f>
        <v>0</v>
      </c>
      <c r="S341" s="225">
        <v>0</v>
      </c>
      <c r="T341" s="226">
        <f>S341*H341</f>
        <v>0</v>
      </c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R341" s="227" t="s">
        <v>216</v>
      </c>
      <c r="AT341" s="227" t="s">
        <v>211</v>
      </c>
      <c r="AU341" s="227" t="s">
        <v>81</v>
      </c>
      <c r="AY341" s="20" t="s">
        <v>209</v>
      </c>
      <c r="BE341" s="228">
        <f>IF(N341="základní",J341,0)</f>
        <v>0</v>
      </c>
      <c r="BF341" s="228">
        <f>IF(N341="snížená",J341,0)</f>
        <v>0</v>
      </c>
      <c r="BG341" s="228">
        <f>IF(N341="zákl. přenesená",J341,0)</f>
        <v>0</v>
      </c>
      <c r="BH341" s="228">
        <f>IF(N341="sníž. přenesená",J341,0)</f>
        <v>0</v>
      </c>
      <c r="BI341" s="228">
        <f>IF(N341="nulová",J341,0)</f>
        <v>0</v>
      </c>
      <c r="BJ341" s="20" t="s">
        <v>79</v>
      </c>
      <c r="BK341" s="228">
        <f>ROUND(I341*H341,2)</f>
        <v>0</v>
      </c>
      <c r="BL341" s="20" t="s">
        <v>216</v>
      </c>
      <c r="BM341" s="227" t="s">
        <v>1419</v>
      </c>
    </row>
    <row r="342" s="2" customFormat="1">
      <c r="A342" s="41"/>
      <c r="B342" s="42"/>
      <c r="C342" s="43"/>
      <c r="D342" s="229" t="s">
        <v>218</v>
      </c>
      <c r="E342" s="43"/>
      <c r="F342" s="230" t="s">
        <v>1093</v>
      </c>
      <c r="G342" s="43"/>
      <c r="H342" s="43"/>
      <c r="I342" s="231"/>
      <c r="J342" s="43"/>
      <c r="K342" s="43"/>
      <c r="L342" s="47"/>
      <c r="M342" s="232"/>
      <c r="N342" s="233"/>
      <c r="O342" s="87"/>
      <c r="P342" s="87"/>
      <c r="Q342" s="87"/>
      <c r="R342" s="87"/>
      <c r="S342" s="87"/>
      <c r="T342" s="88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T342" s="20" t="s">
        <v>218</v>
      </c>
      <c r="AU342" s="20" t="s">
        <v>81</v>
      </c>
    </row>
    <row r="343" s="12" customFormat="1" ht="22.8" customHeight="1">
      <c r="A343" s="12"/>
      <c r="B343" s="200"/>
      <c r="C343" s="201"/>
      <c r="D343" s="202" t="s">
        <v>70</v>
      </c>
      <c r="E343" s="214" t="s">
        <v>1094</v>
      </c>
      <c r="F343" s="214" t="s">
        <v>1095</v>
      </c>
      <c r="G343" s="201"/>
      <c r="H343" s="201"/>
      <c r="I343" s="204"/>
      <c r="J343" s="215">
        <f>BK343</f>
        <v>0</v>
      </c>
      <c r="K343" s="201"/>
      <c r="L343" s="206"/>
      <c r="M343" s="207"/>
      <c r="N343" s="208"/>
      <c r="O343" s="208"/>
      <c r="P343" s="209">
        <f>SUM(P344:P347)</f>
        <v>0</v>
      </c>
      <c r="Q343" s="208"/>
      <c r="R343" s="209">
        <f>SUM(R344:R347)</f>
        <v>0</v>
      </c>
      <c r="S343" s="208"/>
      <c r="T343" s="210">
        <f>SUM(T344:T347)</f>
        <v>0</v>
      </c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R343" s="211" t="s">
        <v>79</v>
      </c>
      <c r="AT343" s="212" t="s">
        <v>70</v>
      </c>
      <c r="AU343" s="212" t="s">
        <v>79</v>
      </c>
      <c r="AY343" s="211" t="s">
        <v>209</v>
      </c>
      <c r="BK343" s="213">
        <f>SUM(BK344:BK347)</f>
        <v>0</v>
      </c>
    </row>
    <row r="344" s="2" customFormat="1" ht="24.15" customHeight="1">
      <c r="A344" s="41"/>
      <c r="B344" s="42"/>
      <c r="C344" s="216" t="s">
        <v>623</v>
      </c>
      <c r="D344" s="216" t="s">
        <v>211</v>
      </c>
      <c r="E344" s="217" t="s">
        <v>1097</v>
      </c>
      <c r="F344" s="218" t="s">
        <v>1098</v>
      </c>
      <c r="G344" s="219" t="s">
        <v>659</v>
      </c>
      <c r="H344" s="220">
        <v>1.415</v>
      </c>
      <c r="I344" s="221"/>
      <c r="J344" s="222">
        <f>ROUND(I344*H344,2)</f>
        <v>0</v>
      </c>
      <c r="K344" s="218" t="s">
        <v>215</v>
      </c>
      <c r="L344" s="47"/>
      <c r="M344" s="223" t="s">
        <v>19</v>
      </c>
      <c r="N344" s="224" t="s">
        <v>42</v>
      </c>
      <c r="O344" s="87"/>
      <c r="P344" s="225">
        <f>O344*H344</f>
        <v>0</v>
      </c>
      <c r="Q344" s="225">
        <v>0</v>
      </c>
      <c r="R344" s="225">
        <f>Q344*H344</f>
        <v>0</v>
      </c>
      <c r="S344" s="225">
        <v>0</v>
      </c>
      <c r="T344" s="226">
        <f>S344*H344</f>
        <v>0</v>
      </c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R344" s="227" t="s">
        <v>216</v>
      </c>
      <c r="AT344" s="227" t="s">
        <v>211</v>
      </c>
      <c r="AU344" s="227" t="s">
        <v>81</v>
      </c>
      <c r="AY344" s="20" t="s">
        <v>209</v>
      </c>
      <c r="BE344" s="228">
        <f>IF(N344="základní",J344,0)</f>
        <v>0</v>
      </c>
      <c r="BF344" s="228">
        <f>IF(N344="snížená",J344,0)</f>
        <v>0</v>
      </c>
      <c r="BG344" s="228">
        <f>IF(N344="zákl. přenesená",J344,0)</f>
        <v>0</v>
      </c>
      <c r="BH344" s="228">
        <f>IF(N344="sníž. přenesená",J344,0)</f>
        <v>0</v>
      </c>
      <c r="BI344" s="228">
        <f>IF(N344="nulová",J344,0)</f>
        <v>0</v>
      </c>
      <c r="BJ344" s="20" t="s">
        <v>79</v>
      </c>
      <c r="BK344" s="228">
        <f>ROUND(I344*H344,2)</f>
        <v>0</v>
      </c>
      <c r="BL344" s="20" t="s">
        <v>216</v>
      </c>
      <c r="BM344" s="227" t="s">
        <v>1420</v>
      </c>
    </row>
    <row r="345" s="2" customFormat="1">
      <c r="A345" s="41"/>
      <c r="B345" s="42"/>
      <c r="C345" s="43"/>
      <c r="D345" s="229" t="s">
        <v>218</v>
      </c>
      <c r="E345" s="43"/>
      <c r="F345" s="230" t="s">
        <v>1100</v>
      </c>
      <c r="G345" s="43"/>
      <c r="H345" s="43"/>
      <c r="I345" s="231"/>
      <c r="J345" s="43"/>
      <c r="K345" s="43"/>
      <c r="L345" s="47"/>
      <c r="M345" s="232"/>
      <c r="N345" s="233"/>
      <c r="O345" s="87"/>
      <c r="P345" s="87"/>
      <c r="Q345" s="87"/>
      <c r="R345" s="87"/>
      <c r="S345" s="87"/>
      <c r="T345" s="88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T345" s="20" t="s">
        <v>218</v>
      </c>
      <c r="AU345" s="20" t="s">
        <v>81</v>
      </c>
    </row>
    <row r="346" s="2" customFormat="1" ht="33" customHeight="1">
      <c r="A346" s="41"/>
      <c r="B346" s="42"/>
      <c r="C346" s="216" t="s">
        <v>632</v>
      </c>
      <c r="D346" s="216" t="s">
        <v>211</v>
      </c>
      <c r="E346" s="217" t="s">
        <v>1102</v>
      </c>
      <c r="F346" s="218" t="s">
        <v>1103</v>
      </c>
      <c r="G346" s="219" t="s">
        <v>659</v>
      </c>
      <c r="H346" s="220">
        <v>1.415</v>
      </c>
      <c r="I346" s="221"/>
      <c r="J346" s="222">
        <f>ROUND(I346*H346,2)</f>
        <v>0</v>
      </c>
      <c r="K346" s="218" t="s">
        <v>215</v>
      </c>
      <c r="L346" s="47"/>
      <c r="M346" s="223" t="s">
        <v>19</v>
      </c>
      <c r="N346" s="224" t="s">
        <v>42</v>
      </c>
      <c r="O346" s="87"/>
      <c r="P346" s="225">
        <f>O346*H346</f>
        <v>0</v>
      </c>
      <c r="Q346" s="225">
        <v>0</v>
      </c>
      <c r="R346" s="225">
        <f>Q346*H346</f>
        <v>0</v>
      </c>
      <c r="S346" s="225">
        <v>0</v>
      </c>
      <c r="T346" s="226">
        <f>S346*H346</f>
        <v>0</v>
      </c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R346" s="227" t="s">
        <v>216</v>
      </c>
      <c r="AT346" s="227" t="s">
        <v>211</v>
      </c>
      <c r="AU346" s="227" t="s">
        <v>81</v>
      </c>
      <c r="AY346" s="20" t="s">
        <v>209</v>
      </c>
      <c r="BE346" s="228">
        <f>IF(N346="základní",J346,0)</f>
        <v>0</v>
      </c>
      <c r="BF346" s="228">
        <f>IF(N346="snížená",J346,0)</f>
        <v>0</v>
      </c>
      <c r="BG346" s="228">
        <f>IF(N346="zákl. přenesená",J346,0)</f>
        <v>0</v>
      </c>
      <c r="BH346" s="228">
        <f>IF(N346="sníž. přenesená",J346,0)</f>
        <v>0</v>
      </c>
      <c r="BI346" s="228">
        <f>IF(N346="nulová",J346,0)</f>
        <v>0</v>
      </c>
      <c r="BJ346" s="20" t="s">
        <v>79</v>
      </c>
      <c r="BK346" s="228">
        <f>ROUND(I346*H346,2)</f>
        <v>0</v>
      </c>
      <c r="BL346" s="20" t="s">
        <v>216</v>
      </c>
      <c r="BM346" s="227" t="s">
        <v>1421</v>
      </c>
    </row>
    <row r="347" s="2" customFormat="1">
      <c r="A347" s="41"/>
      <c r="B347" s="42"/>
      <c r="C347" s="43"/>
      <c r="D347" s="229" t="s">
        <v>218</v>
      </c>
      <c r="E347" s="43"/>
      <c r="F347" s="230" t="s">
        <v>1105</v>
      </c>
      <c r="G347" s="43"/>
      <c r="H347" s="43"/>
      <c r="I347" s="231"/>
      <c r="J347" s="43"/>
      <c r="K347" s="43"/>
      <c r="L347" s="47"/>
      <c r="M347" s="232"/>
      <c r="N347" s="233"/>
      <c r="O347" s="87"/>
      <c r="P347" s="87"/>
      <c r="Q347" s="87"/>
      <c r="R347" s="87"/>
      <c r="S347" s="87"/>
      <c r="T347" s="88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T347" s="20" t="s">
        <v>218</v>
      </c>
      <c r="AU347" s="20" t="s">
        <v>81</v>
      </c>
    </row>
    <row r="348" s="12" customFormat="1" ht="25.92" customHeight="1">
      <c r="A348" s="12"/>
      <c r="B348" s="200"/>
      <c r="C348" s="201"/>
      <c r="D348" s="202" t="s">
        <v>70</v>
      </c>
      <c r="E348" s="203" t="s">
        <v>681</v>
      </c>
      <c r="F348" s="203" t="s">
        <v>1106</v>
      </c>
      <c r="G348" s="201"/>
      <c r="H348" s="201"/>
      <c r="I348" s="204"/>
      <c r="J348" s="205">
        <f>BK348</f>
        <v>0</v>
      </c>
      <c r="K348" s="201"/>
      <c r="L348" s="206"/>
      <c r="M348" s="207"/>
      <c r="N348" s="208"/>
      <c r="O348" s="208"/>
      <c r="P348" s="209">
        <f>P349</f>
        <v>0</v>
      </c>
      <c r="Q348" s="208"/>
      <c r="R348" s="209">
        <f>R349</f>
        <v>0</v>
      </c>
      <c r="S348" s="208"/>
      <c r="T348" s="210">
        <f>T349</f>
        <v>0</v>
      </c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R348" s="211" t="s">
        <v>146</v>
      </c>
      <c r="AT348" s="212" t="s">
        <v>70</v>
      </c>
      <c r="AU348" s="212" t="s">
        <v>71</v>
      </c>
      <c r="AY348" s="211" t="s">
        <v>209</v>
      </c>
      <c r="BK348" s="213">
        <f>BK349</f>
        <v>0</v>
      </c>
    </row>
    <row r="349" s="12" customFormat="1" ht="22.8" customHeight="1">
      <c r="A349" s="12"/>
      <c r="B349" s="200"/>
      <c r="C349" s="201"/>
      <c r="D349" s="202" t="s">
        <v>70</v>
      </c>
      <c r="E349" s="214" t="s">
        <v>1123</v>
      </c>
      <c r="F349" s="214" t="s">
        <v>1124</v>
      </c>
      <c r="G349" s="201"/>
      <c r="H349" s="201"/>
      <c r="I349" s="204"/>
      <c r="J349" s="215">
        <f>BK349</f>
        <v>0</v>
      </c>
      <c r="K349" s="201"/>
      <c r="L349" s="206"/>
      <c r="M349" s="207"/>
      <c r="N349" s="208"/>
      <c r="O349" s="208"/>
      <c r="P349" s="209">
        <f>SUM(P350:P352)</f>
        <v>0</v>
      </c>
      <c r="Q349" s="208"/>
      <c r="R349" s="209">
        <f>SUM(R350:R352)</f>
        <v>0</v>
      </c>
      <c r="S349" s="208"/>
      <c r="T349" s="210">
        <f>SUM(T350:T352)</f>
        <v>0</v>
      </c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R349" s="211" t="s">
        <v>146</v>
      </c>
      <c r="AT349" s="212" t="s">
        <v>70</v>
      </c>
      <c r="AU349" s="212" t="s">
        <v>79</v>
      </c>
      <c r="AY349" s="211" t="s">
        <v>209</v>
      </c>
      <c r="BK349" s="213">
        <f>SUM(BK350:BK352)</f>
        <v>0</v>
      </c>
    </row>
    <row r="350" s="2" customFormat="1" ht="16.5" customHeight="1">
      <c r="A350" s="41"/>
      <c r="B350" s="42"/>
      <c r="C350" s="216" t="s">
        <v>638</v>
      </c>
      <c r="D350" s="216" t="s">
        <v>211</v>
      </c>
      <c r="E350" s="217" t="s">
        <v>1126</v>
      </c>
      <c r="F350" s="218" t="s">
        <v>1127</v>
      </c>
      <c r="G350" s="219" t="s">
        <v>214</v>
      </c>
      <c r="H350" s="220">
        <v>4</v>
      </c>
      <c r="I350" s="221"/>
      <c r="J350" s="222">
        <f>ROUND(I350*H350,2)</f>
        <v>0</v>
      </c>
      <c r="K350" s="218" t="s">
        <v>215</v>
      </c>
      <c r="L350" s="47"/>
      <c r="M350" s="223" t="s">
        <v>19</v>
      </c>
      <c r="N350" s="224" t="s">
        <v>42</v>
      </c>
      <c r="O350" s="87"/>
      <c r="P350" s="225">
        <f>O350*H350</f>
        <v>0</v>
      </c>
      <c r="Q350" s="225">
        <v>0</v>
      </c>
      <c r="R350" s="225">
        <f>Q350*H350</f>
        <v>0</v>
      </c>
      <c r="S350" s="225">
        <v>0</v>
      </c>
      <c r="T350" s="226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227" t="s">
        <v>592</v>
      </c>
      <c r="AT350" s="227" t="s">
        <v>211</v>
      </c>
      <c r="AU350" s="227" t="s">
        <v>81</v>
      </c>
      <c r="AY350" s="20" t="s">
        <v>209</v>
      </c>
      <c r="BE350" s="228">
        <f>IF(N350="základní",J350,0)</f>
        <v>0</v>
      </c>
      <c r="BF350" s="228">
        <f>IF(N350="snížená",J350,0)</f>
        <v>0</v>
      </c>
      <c r="BG350" s="228">
        <f>IF(N350="zákl. přenesená",J350,0)</f>
        <v>0</v>
      </c>
      <c r="BH350" s="228">
        <f>IF(N350="sníž. přenesená",J350,0)</f>
        <v>0</v>
      </c>
      <c r="BI350" s="228">
        <f>IF(N350="nulová",J350,0)</f>
        <v>0</v>
      </c>
      <c r="BJ350" s="20" t="s">
        <v>79</v>
      </c>
      <c r="BK350" s="228">
        <f>ROUND(I350*H350,2)</f>
        <v>0</v>
      </c>
      <c r="BL350" s="20" t="s">
        <v>592</v>
      </c>
      <c r="BM350" s="227" t="s">
        <v>1422</v>
      </c>
    </row>
    <row r="351" s="2" customFormat="1">
      <c r="A351" s="41"/>
      <c r="B351" s="42"/>
      <c r="C351" s="43"/>
      <c r="D351" s="229" t="s">
        <v>218</v>
      </c>
      <c r="E351" s="43"/>
      <c r="F351" s="230" t="s">
        <v>1129</v>
      </c>
      <c r="G351" s="43"/>
      <c r="H351" s="43"/>
      <c r="I351" s="231"/>
      <c r="J351" s="43"/>
      <c r="K351" s="43"/>
      <c r="L351" s="47"/>
      <c r="M351" s="232"/>
      <c r="N351" s="233"/>
      <c r="O351" s="87"/>
      <c r="P351" s="87"/>
      <c r="Q351" s="87"/>
      <c r="R351" s="87"/>
      <c r="S351" s="87"/>
      <c r="T351" s="88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T351" s="20" t="s">
        <v>218</v>
      </c>
      <c r="AU351" s="20" t="s">
        <v>81</v>
      </c>
    </row>
    <row r="352" s="2" customFormat="1" ht="16.5" customHeight="1">
      <c r="A352" s="41"/>
      <c r="B352" s="42"/>
      <c r="C352" s="216" t="s">
        <v>643</v>
      </c>
      <c r="D352" s="216" t="s">
        <v>211</v>
      </c>
      <c r="E352" s="217" t="s">
        <v>1131</v>
      </c>
      <c r="F352" s="218" t="s">
        <v>1132</v>
      </c>
      <c r="G352" s="219" t="s">
        <v>214</v>
      </c>
      <c r="H352" s="220">
        <v>4</v>
      </c>
      <c r="I352" s="221"/>
      <c r="J352" s="222">
        <f>ROUND(I352*H352,2)</f>
        <v>0</v>
      </c>
      <c r="K352" s="218" t="s">
        <v>19</v>
      </c>
      <c r="L352" s="47"/>
      <c r="M352" s="293" t="s">
        <v>19</v>
      </c>
      <c r="N352" s="294" t="s">
        <v>42</v>
      </c>
      <c r="O352" s="291"/>
      <c r="P352" s="295">
        <f>O352*H352</f>
        <v>0</v>
      </c>
      <c r="Q352" s="295">
        <v>0</v>
      </c>
      <c r="R352" s="295">
        <f>Q352*H352</f>
        <v>0</v>
      </c>
      <c r="S352" s="295">
        <v>0</v>
      </c>
      <c r="T352" s="296">
        <f>S352*H352</f>
        <v>0</v>
      </c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R352" s="227" t="s">
        <v>216</v>
      </c>
      <c r="AT352" s="227" t="s">
        <v>211</v>
      </c>
      <c r="AU352" s="227" t="s">
        <v>81</v>
      </c>
      <c r="AY352" s="20" t="s">
        <v>209</v>
      </c>
      <c r="BE352" s="228">
        <f>IF(N352="základní",J352,0)</f>
        <v>0</v>
      </c>
      <c r="BF352" s="228">
        <f>IF(N352="snížená",J352,0)</f>
        <v>0</v>
      </c>
      <c r="BG352" s="228">
        <f>IF(N352="zákl. přenesená",J352,0)</f>
        <v>0</v>
      </c>
      <c r="BH352" s="228">
        <f>IF(N352="sníž. přenesená",J352,0)</f>
        <v>0</v>
      </c>
      <c r="BI352" s="228">
        <f>IF(N352="nulová",J352,0)</f>
        <v>0</v>
      </c>
      <c r="BJ352" s="20" t="s">
        <v>79</v>
      </c>
      <c r="BK352" s="228">
        <f>ROUND(I352*H352,2)</f>
        <v>0</v>
      </c>
      <c r="BL352" s="20" t="s">
        <v>216</v>
      </c>
      <c r="BM352" s="227" t="s">
        <v>1423</v>
      </c>
    </row>
    <row r="353" s="2" customFormat="1" ht="6.96" customHeight="1">
      <c r="A353" s="41"/>
      <c r="B353" s="62"/>
      <c r="C353" s="63"/>
      <c r="D353" s="63"/>
      <c r="E353" s="63"/>
      <c r="F353" s="63"/>
      <c r="G353" s="63"/>
      <c r="H353" s="63"/>
      <c r="I353" s="63"/>
      <c r="J353" s="63"/>
      <c r="K353" s="63"/>
      <c r="L353" s="47"/>
      <c r="M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</row>
  </sheetData>
  <sheetProtection sheet="1" autoFilter="0" formatColumns="0" formatRows="0" objects="1" scenarios="1" spinCount="100000" saltValue="QAN4Pe6C/9dGcDYtTdGR0wfP2ZMMq7rWvcOlsT0cb1dnFOWs+WJkXdMbvQ+tnxGlFIGSNoCWgjYV+8+vT4tspA==" hashValue="7dUw+t2Dmx1hRE9IeRzNdZBA5kDmrxii2jS7z6e6+iHuBPQSW7H0euTWKIrTvtbgQ77TI2+WUXAUfnWy3sJMhA==" algorithmName="SHA-512" password="CC35"/>
  <autoFilter ref="C95:K35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hyperlinks>
    <hyperlink ref="F100" r:id="rId1" display="https://podminky.urs.cz/item/CS_URS_2023_02/113107164"/>
    <hyperlink ref="F105" r:id="rId2" display="https://podminky.urs.cz/item/CS_URS_2023_02/113155124"/>
    <hyperlink ref="F110" r:id="rId3" display="https://podminky.urs.cz/item/CS_URS_2023_02/115101201"/>
    <hyperlink ref="F112" r:id="rId4" display="https://podminky.urs.cz/item/CS_URS_2023_02/115101301"/>
    <hyperlink ref="F114" r:id="rId5" display="https://podminky.urs.cz/item/CS_URS_2023_02/132154206"/>
    <hyperlink ref="F119" r:id="rId6" display="https://podminky.urs.cz/item/CS_URS_2023_02/132254206"/>
    <hyperlink ref="F122" r:id="rId7" display="https://podminky.urs.cz/item/CS_URS_2023_02/132354206"/>
    <hyperlink ref="F125" r:id="rId8" display="https://podminky.urs.cz/item/CS_URS_2023_02/132454206"/>
    <hyperlink ref="F128" r:id="rId9" display="https://podminky.urs.cz/item/CS_URS_2023_02/139001101"/>
    <hyperlink ref="F135" r:id="rId10" display="https://podminky.urs.cz/item/CS_URS_2023_02/151811131"/>
    <hyperlink ref="F138" r:id="rId11" display="https://podminky.urs.cz/item/CS_URS_2023_02/151811231"/>
    <hyperlink ref="F140" r:id="rId12" display="https://podminky.urs.cz/item/CS_URS_2023_02/162651112"/>
    <hyperlink ref="F153" r:id="rId13" display="https://podminky.urs.cz/item/CS_URS_2023_02/162651132"/>
    <hyperlink ref="F160" r:id="rId14" display="https://podminky.urs.cz/item/CS_URS_2023_02/162751137"/>
    <hyperlink ref="F167" r:id="rId15" display="https://podminky.urs.cz/item/CS_URS_2023_02/162751139"/>
    <hyperlink ref="F170" r:id="rId16" display="https://podminky.urs.cz/item/CS_URS_2023_02/167151111"/>
    <hyperlink ref="F180" r:id="rId17" display="https://podminky.urs.cz/item/CS_URS_2023_02/167151112"/>
    <hyperlink ref="F187" r:id="rId18" display="https://podminky.urs.cz/item/CS_URS_2023_02/171201231"/>
    <hyperlink ref="F190" r:id="rId19" display="https://podminky.urs.cz/item/CS_URS_2023_02/171251201"/>
    <hyperlink ref="F194" r:id="rId20" display="https://podminky.urs.cz/item/CS_URS_2023_02/174151101"/>
    <hyperlink ref="F199" r:id="rId21" display="https://podminky.urs.cz/item/CS_URS_2023_02/175151101"/>
    <hyperlink ref="F206" r:id="rId22" display="https://podminky.urs.cz/item/CS_URS_2023_02/212755214"/>
    <hyperlink ref="F210" r:id="rId23" display="https://podminky.urs.cz/item/CS_URS_2023_02/451572111"/>
    <hyperlink ref="F215" r:id="rId24" display="https://podminky.urs.cz/item/CS_URS_2023_02/452313141"/>
    <hyperlink ref="F226" r:id="rId25" display="https://podminky.urs.cz/item/CS_URS_2023_02/564851111"/>
    <hyperlink ref="F231" r:id="rId26" display="https://podminky.urs.cz/item/CS_URS_2023_02/564861111"/>
    <hyperlink ref="F236" r:id="rId27" display="https://podminky.urs.cz/item/CS_URS_2023_02/564931512"/>
    <hyperlink ref="F241" r:id="rId28" display="https://podminky.urs.cz/item/CS_URS_2023_02/573191111"/>
    <hyperlink ref="F244" r:id="rId29" display="https://podminky.urs.cz/item/CS_URS_2023_02/852242122"/>
    <hyperlink ref="F249" r:id="rId30" display="https://podminky.urs.cz/item/CS_URS_2023_02/857242122"/>
    <hyperlink ref="F257" r:id="rId31" display="https://podminky.urs.cz/item/CS_URS_2023_02/871241211"/>
    <hyperlink ref="F265" r:id="rId32" display="https://podminky.urs.cz/item/CS_URS_2023_02/877241101"/>
    <hyperlink ref="F270" r:id="rId33" display="https://podminky.urs.cz/item/CS_URS_2023_02/877241201"/>
    <hyperlink ref="F278" r:id="rId34" display="https://podminky.urs.cz/item/CS_URS_2023_02/891241112"/>
    <hyperlink ref="F286" r:id="rId35" display="https://podminky.urs.cz/item/CS_URS_2023_02/891247112"/>
    <hyperlink ref="F291" r:id="rId36" display="https://podminky.urs.cz/item/CS_URS_2023_02/892241111"/>
    <hyperlink ref="F295" r:id="rId37" display="https://podminky.urs.cz/item/CS_URS_2023_02/892273122"/>
    <hyperlink ref="F299" r:id="rId38" display="https://podminky.urs.cz/item/CS_URS_2023_02/892372111"/>
    <hyperlink ref="F307" r:id="rId39" display="https://podminky.urs.cz/item/CS_URS_2023_02/899401113"/>
    <hyperlink ref="F313" r:id="rId40" display="https://podminky.urs.cz/item/CS_URS_2023_02/899712111"/>
    <hyperlink ref="F317" r:id="rId41" display="https://podminky.urs.cz/item/CS_URS_2023_02/899721111"/>
    <hyperlink ref="F320" r:id="rId42" display="https://podminky.urs.cz/item/CS_URS_2023_02/899722113"/>
    <hyperlink ref="F324" r:id="rId43" display="https://podminky.urs.cz/item/CS_URS_2023_02/919732211"/>
    <hyperlink ref="F327" r:id="rId44" display="https://podminky.urs.cz/item/CS_URS_2023_02/919735112"/>
    <hyperlink ref="F333" r:id="rId45" display="https://podminky.urs.cz/item/CS_URS_2023_02/997221551"/>
    <hyperlink ref="F335" r:id="rId46" display="https://podminky.urs.cz/item/CS_URS_2023_02/997221559"/>
    <hyperlink ref="F338" r:id="rId47" display="https://podminky.urs.cz/item/CS_URS_2023_02/997221612"/>
    <hyperlink ref="F340" r:id="rId48" display="https://podminky.urs.cz/item/CS_URS_2023_02/997221873"/>
    <hyperlink ref="F342" r:id="rId49" display="https://podminky.urs.cz/item/CS_URS_2023_02/997221875"/>
    <hyperlink ref="F345" r:id="rId50" display="https://podminky.urs.cz/item/CS_URS_2023_02/998276101"/>
    <hyperlink ref="F347" r:id="rId51" display="https://podminky.urs.cz/item/CS_URS_2023_02/998276125"/>
    <hyperlink ref="F351" r:id="rId52" display="https://podminky.urs.cz/item/CS_URS_2023_02/230032029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3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94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1178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1179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1471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ROUND(J97,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ROUND((SUM(BE97:BE400)),  2)</f>
        <v>0</v>
      </c>
      <c r="G35" s="41"/>
      <c r="H35" s="41"/>
      <c r="I35" s="161">
        <v>0.20999999999999999</v>
      </c>
      <c r="J35" s="160">
        <f>ROUND(((SUM(BE97:BE400))*I35),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ROUND((SUM(BF97:BF400)),  2)</f>
        <v>0</v>
      </c>
      <c r="G36" s="41"/>
      <c r="H36" s="41"/>
      <c r="I36" s="161">
        <v>0.12</v>
      </c>
      <c r="J36" s="160">
        <f>ROUND(((SUM(BF97:BF400))*I36),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ROUND((SUM(BG97:BG400)),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ROUND((SUM(BH97:BH400)),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ROUND((SUM(BI97:BI400)),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1178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1179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IO.02.02 - Řad A1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J97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J98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J99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J229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J232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J248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J271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187</v>
      </c>
      <c r="E70" s="186"/>
      <c r="F70" s="186"/>
      <c r="G70" s="186"/>
      <c r="H70" s="186"/>
      <c r="I70" s="186"/>
      <c r="J70" s="187">
        <f>J370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188</v>
      </c>
      <c r="E71" s="186"/>
      <c r="F71" s="186"/>
      <c r="G71" s="186"/>
      <c r="H71" s="186"/>
      <c r="I71" s="186"/>
      <c r="J71" s="187">
        <f>J378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189</v>
      </c>
      <c r="E72" s="186"/>
      <c r="F72" s="186"/>
      <c r="G72" s="186"/>
      <c r="H72" s="186"/>
      <c r="I72" s="186"/>
      <c r="J72" s="187">
        <f>J388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8"/>
      <c r="C73" s="179"/>
      <c r="D73" s="180" t="s">
        <v>190</v>
      </c>
      <c r="E73" s="181"/>
      <c r="F73" s="181"/>
      <c r="G73" s="181"/>
      <c r="H73" s="181"/>
      <c r="I73" s="181"/>
      <c r="J73" s="182">
        <f>J393</f>
        <v>0</v>
      </c>
      <c r="K73" s="179"/>
      <c r="L73" s="183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4"/>
      <c r="C74" s="128"/>
      <c r="D74" s="185" t="s">
        <v>192</v>
      </c>
      <c r="E74" s="186"/>
      <c r="F74" s="186"/>
      <c r="G74" s="186"/>
      <c r="H74" s="186"/>
      <c r="I74" s="186"/>
      <c r="J74" s="187">
        <f>J394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4"/>
      <c r="C75" s="128"/>
      <c r="D75" s="185" t="s">
        <v>193</v>
      </c>
      <c r="E75" s="186"/>
      <c r="F75" s="186"/>
      <c r="G75" s="186"/>
      <c r="H75" s="186"/>
      <c r="I75" s="186"/>
      <c r="J75" s="187">
        <f>J398</f>
        <v>0</v>
      </c>
      <c r="K75" s="128"/>
      <c r="L75" s="18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2" customFormat="1" ht="21.84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81" s="2" customFormat="1" ht="6.96" customHeight="1">
      <c r="A81" s="41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4.96" customHeight="1">
      <c r="A82" s="41"/>
      <c r="B82" s="42"/>
      <c r="C82" s="26" t="s">
        <v>194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16</v>
      </c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173" t="str">
        <f>E7</f>
        <v>VODOVOD BORKA</v>
      </c>
      <c r="F85" s="35"/>
      <c r="G85" s="35"/>
      <c r="H85" s="35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" customFormat="1" ht="12" customHeight="1">
      <c r="B86" s="24"/>
      <c r="C86" s="35" t="s">
        <v>175</v>
      </c>
      <c r="D86" s="25"/>
      <c r="E86" s="25"/>
      <c r="F86" s="25"/>
      <c r="G86" s="25"/>
      <c r="H86" s="25"/>
      <c r="I86" s="25"/>
      <c r="J86" s="25"/>
      <c r="K86" s="25"/>
      <c r="L86" s="23"/>
    </row>
    <row r="87" s="2" customFormat="1" ht="16.5" customHeight="1">
      <c r="A87" s="41"/>
      <c r="B87" s="42"/>
      <c r="C87" s="43"/>
      <c r="D87" s="43"/>
      <c r="E87" s="173" t="s">
        <v>1178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1179</v>
      </c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6.5" customHeight="1">
      <c r="A89" s="41"/>
      <c r="B89" s="42"/>
      <c r="C89" s="43"/>
      <c r="D89" s="43"/>
      <c r="E89" s="72" t="str">
        <f>E11</f>
        <v>IO.02.02 - Řad A1</v>
      </c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5" t="s">
        <v>21</v>
      </c>
      <c r="D91" s="43"/>
      <c r="E91" s="43"/>
      <c r="F91" s="30" t="str">
        <f>F14</f>
        <v>Obec Přestavlky u Čerčan</v>
      </c>
      <c r="G91" s="43"/>
      <c r="H91" s="43"/>
      <c r="I91" s="35" t="s">
        <v>23</v>
      </c>
      <c r="J91" s="75" t="str">
        <f>IF(J14="","",J14)</f>
        <v>4. 9. 2023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25.65" customHeight="1">
      <c r="A93" s="41"/>
      <c r="B93" s="42"/>
      <c r="C93" s="35" t="s">
        <v>25</v>
      </c>
      <c r="D93" s="43"/>
      <c r="E93" s="43"/>
      <c r="F93" s="30" t="str">
        <f>E17</f>
        <v>Obec Přestavlky u Čerčan</v>
      </c>
      <c r="G93" s="43"/>
      <c r="H93" s="43"/>
      <c r="I93" s="35" t="s">
        <v>30</v>
      </c>
      <c r="J93" s="39" t="str">
        <f>E23</f>
        <v>Vodohospodářský rozvoj a výstavba, a.s.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5" t="s">
        <v>28</v>
      </c>
      <c r="D94" s="43"/>
      <c r="E94" s="43"/>
      <c r="F94" s="30" t="str">
        <f>IF(E20="","",E20)</f>
        <v>Vyplň údaj</v>
      </c>
      <c r="G94" s="43"/>
      <c r="H94" s="43"/>
      <c r="I94" s="35" t="s">
        <v>33</v>
      </c>
      <c r="J94" s="39" t="str">
        <f>E26</f>
        <v>M. Morská</v>
      </c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11" customFormat="1" ht="29.28" customHeight="1">
      <c r="A96" s="189"/>
      <c r="B96" s="190"/>
      <c r="C96" s="191" t="s">
        <v>195</v>
      </c>
      <c r="D96" s="192" t="s">
        <v>56</v>
      </c>
      <c r="E96" s="192" t="s">
        <v>52</v>
      </c>
      <c r="F96" s="192" t="s">
        <v>53</v>
      </c>
      <c r="G96" s="192" t="s">
        <v>196</v>
      </c>
      <c r="H96" s="192" t="s">
        <v>197</v>
      </c>
      <c r="I96" s="192" t="s">
        <v>198</v>
      </c>
      <c r="J96" s="192" t="s">
        <v>179</v>
      </c>
      <c r="K96" s="193" t="s">
        <v>199</v>
      </c>
      <c r="L96" s="194"/>
      <c r="M96" s="95" t="s">
        <v>19</v>
      </c>
      <c r="N96" s="96" t="s">
        <v>41</v>
      </c>
      <c r="O96" s="96" t="s">
        <v>200</v>
      </c>
      <c r="P96" s="96" t="s">
        <v>201</v>
      </c>
      <c r="Q96" s="96" t="s">
        <v>202</v>
      </c>
      <c r="R96" s="96" t="s">
        <v>203</v>
      </c>
      <c r="S96" s="96" t="s">
        <v>204</v>
      </c>
      <c r="T96" s="97" t="s">
        <v>205</v>
      </c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</row>
    <row r="97" s="2" customFormat="1" ht="22.8" customHeight="1">
      <c r="A97" s="41"/>
      <c r="B97" s="42"/>
      <c r="C97" s="102" t="s">
        <v>206</v>
      </c>
      <c r="D97" s="43"/>
      <c r="E97" s="43"/>
      <c r="F97" s="43"/>
      <c r="G97" s="43"/>
      <c r="H97" s="43"/>
      <c r="I97" s="43"/>
      <c r="J97" s="195">
        <f>BK97</f>
        <v>0</v>
      </c>
      <c r="K97" s="43"/>
      <c r="L97" s="47"/>
      <c r="M97" s="98"/>
      <c r="N97" s="196"/>
      <c r="O97" s="99"/>
      <c r="P97" s="197">
        <f>P98+P393</f>
        <v>0</v>
      </c>
      <c r="Q97" s="99"/>
      <c r="R97" s="197">
        <f>R98+R393</f>
        <v>6.0654139999999996</v>
      </c>
      <c r="S97" s="99"/>
      <c r="T97" s="198">
        <f>T98+T393</f>
        <v>225.72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70</v>
      </c>
      <c r="AU97" s="20" t="s">
        <v>180</v>
      </c>
      <c r="BK97" s="199">
        <f>BK98+BK393</f>
        <v>0</v>
      </c>
    </row>
    <row r="98" s="12" customFormat="1" ht="25.92" customHeight="1">
      <c r="A98" s="12"/>
      <c r="B98" s="200"/>
      <c r="C98" s="201"/>
      <c r="D98" s="202" t="s">
        <v>70</v>
      </c>
      <c r="E98" s="203" t="s">
        <v>207</v>
      </c>
      <c r="F98" s="203" t="s">
        <v>208</v>
      </c>
      <c r="G98" s="201"/>
      <c r="H98" s="201"/>
      <c r="I98" s="204"/>
      <c r="J98" s="205">
        <f>BK98</f>
        <v>0</v>
      </c>
      <c r="K98" s="201"/>
      <c r="L98" s="206"/>
      <c r="M98" s="207"/>
      <c r="N98" s="208"/>
      <c r="O98" s="208"/>
      <c r="P98" s="209">
        <f>P99+P229+P232+P248+P271+P370+P378+P388</f>
        <v>0</v>
      </c>
      <c r="Q98" s="208"/>
      <c r="R98" s="209">
        <f>R99+R229+R232+R248+R271+R370+R378+R388</f>
        <v>6.0654139999999996</v>
      </c>
      <c r="S98" s="208"/>
      <c r="T98" s="210">
        <f>T99+T229+T232+T248+T271+T370+T378+T388</f>
        <v>225.72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70</v>
      </c>
      <c r="AU98" s="212" t="s">
        <v>71</v>
      </c>
      <c r="AY98" s="211" t="s">
        <v>209</v>
      </c>
      <c r="BK98" s="213">
        <f>BK99+BK229+BK232+BK248+BK271+BK370+BK378+BK388</f>
        <v>0</v>
      </c>
    </row>
    <row r="99" s="12" customFormat="1" ht="22.8" customHeight="1">
      <c r="A99" s="12"/>
      <c r="B99" s="200"/>
      <c r="C99" s="201"/>
      <c r="D99" s="202" t="s">
        <v>70</v>
      </c>
      <c r="E99" s="214" t="s">
        <v>79</v>
      </c>
      <c r="F99" s="214" t="s">
        <v>210</v>
      </c>
      <c r="G99" s="201"/>
      <c r="H99" s="201"/>
      <c r="I99" s="204"/>
      <c r="J99" s="215">
        <f>BK99</f>
        <v>0</v>
      </c>
      <c r="K99" s="201"/>
      <c r="L99" s="206"/>
      <c r="M99" s="207"/>
      <c r="N99" s="208"/>
      <c r="O99" s="208"/>
      <c r="P99" s="209">
        <f>SUM(P100:P228)</f>
        <v>0</v>
      </c>
      <c r="Q99" s="208"/>
      <c r="R99" s="209">
        <f>SUM(R100:R228)</f>
        <v>2.1920999999999999</v>
      </c>
      <c r="S99" s="208"/>
      <c r="T99" s="210">
        <f>SUM(T100:T228)</f>
        <v>225.72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79</v>
      </c>
      <c r="AT99" s="212" t="s">
        <v>70</v>
      </c>
      <c r="AU99" s="212" t="s">
        <v>79</v>
      </c>
      <c r="AY99" s="211" t="s">
        <v>209</v>
      </c>
      <c r="BK99" s="213">
        <f>SUM(BK100:BK228)</f>
        <v>0</v>
      </c>
    </row>
    <row r="100" s="2" customFormat="1" ht="37.8" customHeight="1">
      <c r="A100" s="41"/>
      <c r="B100" s="42"/>
      <c r="C100" s="216" t="s">
        <v>79</v>
      </c>
      <c r="D100" s="216" t="s">
        <v>211</v>
      </c>
      <c r="E100" s="217" t="s">
        <v>1189</v>
      </c>
      <c r="F100" s="218" t="s">
        <v>1190</v>
      </c>
      <c r="G100" s="219" t="s">
        <v>258</v>
      </c>
      <c r="H100" s="220">
        <v>270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0.57999999999999996</v>
      </c>
      <c r="T100" s="226">
        <f>S100*H100</f>
        <v>156.59999999999999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1472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1192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1185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3" customFormat="1">
      <c r="A103" s="13"/>
      <c r="B103" s="234"/>
      <c r="C103" s="235"/>
      <c r="D103" s="236" t="s">
        <v>220</v>
      </c>
      <c r="E103" s="237" t="s">
        <v>19</v>
      </c>
      <c r="F103" s="238" t="s">
        <v>269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220</v>
      </c>
      <c r="AU103" s="244" t="s">
        <v>81</v>
      </c>
      <c r="AV103" s="13" t="s">
        <v>79</v>
      </c>
      <c r="AW103" s="13" t="s">
        <v>32</v>
      </c>
      <c r="AX103" s="13" t="s">
        <v>71</v>
      </c>
      <c r="AY103" s="244" t="s">
        <v>209</v>
      </c>
    </row>
    <row r="104" s="14" customFormat="1">
      <c r="A104" s="14"/>
      <c r="B104" s="245"/>
      <c r="C104" s="246"/>
      <c r="D104" s="236" t="s">
        <v>220</v>
      </c>
      <c r="E104" s="247" t="s">
        <v>19</v>
      </c>
      <c r="F104" s="248" t="s">
        <v>1473</v>
      </c>
      <c r="G104" s="246"/>
      <c r="H104" s="249">
        <v>270</v>
      </c>
      <c r="I104" s="250"/>
      <c r="J104" s="246"/>
      <c r="K104" s="246"/>
      <c r="L104" s="251"/>
      <c r="M104" s="252"/>
      <c r="N104" s="253"/>
      <c r="O104" s="253"/>
      <c r="P104" s="253"/>
      <c r="Q104" s="253"/>
      <c r="R104" s="253"/>
      <c r="S104" s="253"/>
      <c r="T104" s="25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5" t="s">
        <v>220</v>
      </c>
      <c r="AU104" s="255" t="s">
        <v>81</v>
      </c>
      <c r="AV104" s="14" t="s">
        <v>81</v>
      </c>
      <c r="AW104" s="14" t="s">
        <v>32</v>
      </c>
      <c r="AX104" s="14" t="s">
        <v>79</v>
      </c>
      <c r="AY104" s="255" t="s">
        <v>209</v>
      </c>
    </row>
    <row r="105" s="2" customFormat="1" ht="24.15" customHeight="1">
      <c r="A105" s="41"/>
      <c r="B105" s="42"/>
      <c r="C105" s="216" t="s">
        <v>81</v>
      </c>
      <c r="D105" s="216" t="s">
        <v>211</v>
      </c>
      <c r="E105" s="217" t="s">
        <v>280</v>
      </c>
      <c r="F105" s="218" t="s">
        <v>281</v>
      </c>
      <c r="G105" s="219" t="s">
        <v>258</v>
      </c>
      <c r="H105" s="220">
        <v>270</v>
      </c>
      <c r="I105" s="221"/>
      <c r="J105" s="222">
        <f>ROUND(I105*H105,2)</f>
        <v>0</v>
      </c>
      <c r="K105" s="218" t="s">
        <v>215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0.00012999999999999999</v>
      </c>
      <c r="R105" s="225">
        <f>Q105*H105</f>
        <v>0.035099999999999999</v>
      </c>
      <c r="S105" s="225">
        <v>0.25600000000000001</v>
      </c>
      <c r="T105" s="226">
        <f>S105*H105</f>
        <v>69.120000000000005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216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216</v>
      </c>
      <c r="BM105" s="227" t="s">
        <v>1474</v>
      </c>
    </row>
    <row r="106" s="2" customFormat="1">
      <c r="A106" s="41"/>
      <c r="B106" s="42"/>
      <c r="C106" s="43"/>
      <c r="D106" s="229" t="s">
        <v>218</v>
      </c>
      <c r="E106" s="43"/>
      <c r="F106" s="230" t="s">
        <v>283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218</v>
      </c>
      <c r="AU106" s="20" t="s">
        <v>81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1185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269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81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4" customFormat="1">
      <c r="A109" s="14"/>
      <c r="B109" s="245"/>
      <c r="C109" s="246"/>
      <c r="D109" s="236" t="s">
        <v>220</v>
      </c>
      <c r="E109" s="247" t="s">
        <v>19</v>
      </c>
      <c r="F109" s="248" t="s">
        <v>1473</v>
      </c>
      <c r="G109" s="246"/>
      <c r="H109" s="249">
        <v>270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220</v>
      </c>
      <c r="AU109" s="255" t="s">
        <v>81</v>
      </c>
      <c r="AV109" s="14" t="s">
        <v>81</v>
      </c>
      <c r="AW109" s="14" t="s">
        <v>32</v>
      </c>
      <c r="AX109" s="14" t="s">
        <v>79</v>
      </c>
      <c r="AY109" s="255" t="s">
        <v>209</v>
      </c>
    </row>
    <row r="110" s="2" customFormat="1" ht="16.5" customHeight="1">
      <c r="A110" s="41"/>
      <c r="B110" s="42"/>
      <c r="C110" s="216" t="s">
        <v>146</v>
      </c>
      <c r="D110" s="216" t="s">
        <v>211</v>
      </c>
      <c r="E110" s="217" t="s">
        <v>285</v>
      </c>
      <c r="F110" s="218" t="s">
        <v>286</v>
      </c>
      <c r="G110" s="219" t="s">
        <v>287</v>
      </c>
      <c r="H110" s="220">
        <v>500</v>
      </c>
      <c r="I110" s="221"/>
      <c r="J110" s="222">
        <f>ROUND(I110*H110,2)</f>
        <v>0</v>
      </c>
      <c r="K110" s="218" t="s">
        <v>215</v>
      </c>
      <c r="L110" s="47"/>
      <c r="M110" s="223" t="s">
        <v>19</v>
      </c>
      <c r="N110" s="224" t="s">
        <v>42</v>
      </c>
      <c r="O110" s="87"/>
      <c r="P110" s="225">
        <f>O110*H110</f>
        <v>0</v>
      </c>
      <c r="Q110" s="225">
        <v>3.0000000000000001E-05</v>
      </c>
      <c r="R110" s="225">
        <f>Q110*H110</f>
        <v>0.015000000000000001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216</v>
      </c>
      <c r="AT110" s="227" t="s">
        <v>211</v>
      </c>
      <c r="AU110" s="227" t="s">
        <v>81</v>
      </c>
      <c r="AY110" s="20" t="s">
        <v>209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79</v>
      </c>
      <c r="BK110" s="228">
        <f>ROUND(I110*H110,2)</f>
        <v>0</v>
      </c>
      <c r="BL110" s="20" t="s">
        <v>216</v>
      </c>
      <c r="BM110" s="227" t="s">
        <v>1475</v>
      </c>
    </row>
    <row r="111" s="2" customFormat="1">
      <c r="A111" s="41"/>
      <c r="B111" s="42"/>
      <c r="C111" s="43"/>
      <c r="D111" s="229" t="s">
        <v>218</v>
      </c>
      <c r="E111" s="43"/>
      <c r="F111" s="230" t="s">
        <v>289</v>
      </c>
      <c r="G111" s="43"/>
      <c r="H111" s="43"/>
      <c r="I111" s="231"/>
      <c r="J111" s="43"/>
      <c r="K111" s="43"/>
      <c r="L111" s="47"/>
      <c r="M111" s="232"/>
      <c r="N111" s="233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218</v>
      </c>
      <c r="AU111" s="20" t="s">
        <v>81</v>
      </c>
    </row>
    <row r="112" s="2" customFormat="1" ht="24.15" customHeight="1">
      <c r="A112" s="41"/>
      <c r="B112" s="42"/>
      <c r="C112" s="216" t="s">
        <v>216</v>
      </c>
      <c r="D112" s="216" t="s">
        <v>211</v>
      </c>
      <c r="E112" s="217" t="s">
        <v>291</v>
      </c>
      <c r="F112" s="218" t="s">
        <v>292</v>
      </c>
      <c r="G112" s="219" t="s">
        <v>293</v>
      </c>
      <c r="H112" s="220">
        <v>50</v>
      </c>
      <c r="I112" s="221"/>
      <c r="J112" s="222">
        <f>ROUND(I112*H112,2)</f>
        <v>0</v>
      </c>
      <c r="K112" s="218" t="s">
        <v>215</v>
      </c>
      <c r="L112" s="47"/>
      <c r="M112" s="223" t="s">
        <v>19</v>
      </c>
      <c r="N112" s="224" t="s">
        <v>42</v>
      </c>
      <c r="O112" s="87"/>
      <c r="P112" s="225">
        <f>O112*H112</f>
        <v>0</v>
      </c>
      <c r="Q112" s="225">
        <v>0</v>
      </c>
      <c r="R112" s="225">
        <f>Q112*H112</f>
        <v>0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216</v>
      </c>
      <c r="AT112" s="227" t="s">
        <v>211</v>
      </c>
      <c r="AU112" s="227" t="s">
        <v>81</v>
      </c>
      <c r="AY112" s="20" t="s">
        <v>209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20" t="s">
        <v>79</v>
      </c>
      <c r="BK112" s="228">
        <f>ROUND(I112*H112,2)</f>
        <v>0</v>
      </c>
      <c r="BL112" s="20" t="s">
        <v>216</v>
      </c>
      <c r="BM112" s="227" t="s">
        <v>1476</v>
      </c>
    </row>
    <row r="113" s="2" customFormat="1">
      <c r="A113" s="41"/>
      <c r="B113" s="42"/>
      <c r="C113" s="43"/>
      <c r="D113" s="229" t="s">
        <v>218</v>
      </c>
      <c r="E113" s="43"/>
      <c r="F113" s="230" t="s">
        <v>295</v>
      </c>
      <c r="G113" s="43"/>
      <c r="H113" s="43"/>
      <c r="I113" s="231"/>
      <c r="J113" s="43"/>
      <c r="K113" s="43"/>
      <c r="L113" s="47"/>
      <c r="M113" s="232"/>
      <c r="N113" s="233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218</v>
      </c>
      <c r="AU113" s="20" t="s">
        <v>81</v>
      </c>
    </row>
    <row r="114" s="2" customFormat="1" ht="49.05" customHeight="1">
      <c r="A114" s="41"/>
      <c r="B114" s="42"/>
      <c r="C114" s="216" t="s">
        <v>236</v>
      </c>
      <c r="D114" s="216" t="s">
        <v>211</v>
      </c>
      <c r="E114" s="217" t="s">
        <v>318</v>
      </c>
      <c r="F114" s="218" t="s">
        <v>319</v>
      </c>
      <c r="G114" s="219" t="s">
        <v>299</v>
      </c>
      <c r="H114" s="220">
        <v>16</v>
      </c>
      <c r="I114" s="221"/>
      <c r="J114" s="222">
        <f>ROUND(I114*H114,2)</f>
        <v>0</v>
      </c>
      <c r="K114" s="218" t="s">
        <v>215</v>
      </c>
      <c r="L114" s="47"/>
      <c r="M114" s="223" t="s">
        <v>19</v>
      </c>
      <c r="N114" s="224" t="s">
        <v>42</v>
      </c>
      <c r="O114" s="87"/>
      <c r="P114" s="225">
        <f>O114*H114</f>
        <v>0</v>
      </c>
      <c r="Q114" s="225">
        <v>0.06053</v>
      </c>
      <c r="R114" s="225">
        <f>Q114*H114</f>
        <v>0.96848000000000001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216</v>
      </c>
      <c r="AT114" s="227" t="s">
        <v>211</v>
      </c>
      <c r="AU114" s="227" t="s">
        <v>81</v>
      </c>
      <c r="AY114" s="20" t="s">
        <v>209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216</v>
      </c>
      <c r="BM114" s="227" t="s">
        <v>1477</v>
      </c>
    </row>
    <row r="115" s="2" customFormat="1">
      <c r="A115" s="41"/>
      <c r="B115" s="42"/>
      <c r="C115" s="43"/>
      <c r="D115" s="229" t="s">
        <v>218</v>
      </c>
      <c r="E115" s="43"/>
      <c r="F115" s="230" t="s">
        <v>321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218</v>
      </c>
      <c r="AU115" s="20" t="s">
        <v>81</v>
      </c>
    </row>
    <row r="116" s="13" customFormat="1">
      <c r="A116" s="13"/>
      <c r="B116" s="234"/>
      <c r="C116" s="235"/>
      <c r="D116" s="236" t="s">
        <v>220</v>
      </c>
      <c r="E116" s="237" t="s">
        <v>19</v>
      </c>
      <c r="F116" s="238" t="s">
        <v>1199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220</v>
      </c>
      <c r="AU116" s="244" t="s">
        <v>81</v>
      </c>
      <c r="AV116" s="13" t="s">
        <v>79</v>
      </c>
      <c r="AW116" s="13" t="s">
        <v>32</v>
      </c>
      <c r="AX116" s="13" t="s">
        <v>71</v>
      </c>
      <c r="AY116" s="244" t="s">
        <v>209</v>
      </c>
    </row>
    <row r="117" s="14" customFormat="1">
      <c r="A117" s="14"/>
      <c r="B117" s="245"/>
      <c r="C117" s="246"/>
      <c r="D117" s="236" t="s">
        <v>220</v>
      </c>
      <c r="E117" s="247" t="s">
        <v>19</v>
      </c>
      <c r="F117" s="248" t="s">
        <v>1478</v>
      </c>
      <c r="G117" s="246"/>
      <c r="H117" s="249">
        <v>6</v>
      </c>
      <c r="I117" s="250"/>
      <c r="J117" s="246"/>
      <c r="K117" s="246"/>
      <c r="L117" s="251"/>
      <c r="M117" s="252"/>
      <c r="N117" s="253"/>
      <c r="O117" s="253"/>
      <c r="P117" s="253"/>
      <c r="Q117" s="253"/>
      <c r="R117" s="253"/>
      <c r="S117" s="253"/>
      <c r="T117" s="25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5" t="s">
        <v>220</v>
      </c>
      <c r="AU117" s="255" t="s">
        <v>81</v>
      </c>
      <c r="AV117" s="14" t="s">
        <v>81</v>
      </c>
      <c r="AW117" s="14" t="s">
        <v>32</v>
      </c>
      <c r="AX117" s="14" t="s">
        <v>71</v>
      </c>
      <c r="AY117" s="255" t="s">
        <v>209</v>
      </c>
    </row>
    <row r="118" s="13" customFormat="1">
      <c r="A118" s="13"/>
      <c r="B118" s="234"/>
      <c r="C118" s="235"/>
      <c r="D118" s="236" t="s">
        <v>220</v>
      </c>
      <c r="E118" s="237" t="s">
        <v>19</v>
      </c>
      <c r="F118" s="238" t="s">
        <v>1201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220</v>
      </c>
      <c r="AU118" s="244" t="s">
        <v>81</v>
      </c>
      <c r="AV118" s="13" t="s">
        <v>79</v>
      </c>
      <c r="AW118" s="13" t="s">
        <v>32</v>
      </c>
      <c r="AX118" s="13" t="s">
        <v>71</v>
      </c>
      <c r="AY118" s="244" t="s">
        <v>209</v>
      </c>
    </row>
    <row r="119" s="14" customFormat="1">
      <c r="A119" s="14"/>
      <c r="B119" s="245"/>
      <c r="C119" s="246"/>
      <c r="D119" s="236" t="s">
        <v>220</v>
      </c>
      <c r="E119" s="247" t="s">
        <v>19</v>
      </c>
      <c r="F119" s="248" t="s">
        <v>1479</v>
      </c>
      <c r="G119" s="246"/>
      <c r="H119" s="249">
        <v>10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220</v>
      </c>
      <c r="AU119" s="255" t="s">
        <v>81</v>
      </c>
      <c r="AV119" s="14" t="s">
        <v>81</v>
      </c>
      <c r="AW119" s="14" t="s">
        <v>32</v>
      </c>
      <c r="AX119" s="14" t="s">
        <v>71</v>
      </c>
      <c r="AY119" s="255" t="s">
        <v>209</v>
      </c>
    </row>
    <row r="120" s="15" customFormat="1">
      <c r="A120" s="15"/>
      <c r="B120" s="256"/>
      <c r="C120" s="257"/>
      <c r="D120" s="236" t="s">
        <v>220</v>
      </c>
      <c r="E120" s="258" t="s">
        <v>19</v>
      </c>
      <c r="F120" s="259" t="s">
        <v>271</v>
      </c>
      <c r="G120" s="257"/>
      <c r="H120" s="260">
        <v>16</v>
      </c>
      <c r="I120" s="261"/>
      <c r="J120" s="257"/>
      <c r="K120" s="257"/>
      <c r="L120" s="262"/>
      <c r="M120" s="263"/>
      <c r="N120" s="264"/>
      <c r="O120" s="264"/>
      <c r="P120" s="264"/>
      <c r="Q120" s="264"/>
      <c r="R120" s="264"/>
      <c r="S120" s="264"/>
      <c r="T120" s="26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66" t="s">
        <v>220</v>
      </c>
      <c r="AU120" s="266" t="s">
        <v>81</v>
      </c>
      <c r="AV120" s="15" t="s">
        <v>216</v>
      </c>
      <c r="AW120" s="15" t="s">
        <v>32</v>
      </c>
      <c r="AX120" s="15" t="s">
        <v>79</v>
      </c>
      <c r="AY120" s="266" t="s">
        <v>209</v>
      </c>
    </row>
    <row r="121" s="2" customFormat="1" ht="16.5" customHeight="1">
      <c r="A121" s="41"/>
      <c r="B121" s="42"/>
      <c r="C121" s="216" t="s">
        <v>227</v>
      </c>
      <c r="D121" s="216" t="s">
        <v>211</v>
      </c>
      <c r="E121" s="217" t="s">
        <v>1480</v>
      </c>
      <c r="F121" s="218" t="s">
        <v>1481</v>
      </c>
      <c r="G121" s="219" t="s">
        <v>258</v>
      </c>
      <c r="H121" s="220">
        <v>6</v>
      </c>
      <c r="I121" s="221"/>
      <c r="J121" s="222">
        <f>ROUND(I121*H121,2)</f>
        <v>0</v>
      </c>
      <c r="K121" s="218" t="s">
        <v>215</v>
      </c>
      <c r="L121" s="47"/>
      <c r="M121" s="223" t="s">
        <v>19</v>
      </c>
      <c r="N121" s="224" t="s">
        <v>42</v>
      </c>
      <c r="O121" s="87"/>
      <c r="P121" s="225">
        <f>O121*H121</f>
        <v>0</v>
      </c>
      <c r="Q121" s="225">
        <v>0</v>
      </c>
      <c r="R121" s="225">
        <f>Q121*H121</f>
        <v>0</v>
      </c>
      <c r="S121" s="225">
        <v>0</v>
      </c>
      <c r="T121" s="226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7" t="s">
        <v>216</v>
      </c>
      <c r="AT121" s="227" t="s">
        <v>211</v>
      </c>
      <c r="AU121" s="227" t="s">
        <v>81</v>
      </c>
      <c r="AY121" s="20" t="s">
        <v>209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20" t="s">
        <v>79</v>
      </c>
      <c r="BK121" s="228">
        <f>ROUND(I121*H121,2)</f>
        <v>0</v>
      </c>
      <c r="BL121" s="20" t="s">
        <v>216</v>
      </c>
      <c r="BM121" s="227" t="s">
        <v>1482</v>
      </c>
    </row>
    <row r="122" s="2" customFormat="1">
      <c r="A122" s="41"/>
      <c r="B122" s="42"/>
      <c r="C122" s="43"/>
      <c r="D122" s="229" t="s">
        <v>218</v>
      </c>
      <c r="E122" s="43"/>
      <c r="F122" s="230" t="s">
        <v>1483</v>
      </c>
      <c r="G122" s="43"/>
      <c r="H122" s="43"/>
      <c r="I122" s="231"/>
      <c r="J122" s="43"/>
      <c r="K122" s="43"/>
      <c r="L122" s="47"/>
      <c r="M122" s="232"/>
      <c r="N122" s="233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218</v>
      </c>
      <c r="AU122" s="20" t="s">
        <v>81</v>
      </c>
    </row>
    <row r="123" s="2" customFormat="1" ht="33" customHeight="1">
      <c r="A123" s="41"/>
      <c r="B123" s="42"/>
      <c r="C123" s="216" t="s">
        <v>245</v>
      </c>
      <c r="D123" s="216" t="s">
        <v>211</v>
      </c>
      <c r="E123" s="217" t="s">
        <v>391</v>
      </c>
      <c r="F123" s="218" t="s">
        <v>392</v>
      </c>
      <c r="G123" s="219" t="s">
        <v>362</v>
      </c>
      <c r="H123" s="220">
        <v>304.80000000000001</v>
      </c>
      <c r="I123" s="221"/>
      <c r="J123" s="222">
        <f>ROUND(I123*H123,2)</f>
        <v>0</v>
      </c>
      <c r="K123" s="218" t="s">
        <v>215</v>
      </c>
      <c r="L123" s="47"/>
      <c r="M123" s="223" t="s">
        <v>19</v>
      </c>
      <c r="N123" s="224" t="s">
        <v>42</v>
      </c>
      <c r="O123" s="87"/>
      <c r="P123" s="225">
        <f>O123*H123</f>
        <v>0</v>
      </c>
      <c r="Q123" s="225">
        <v>0</v>
      </c>
      <c r="R123" s="225">
        <f>Q123*H123</f>
        <v>0</v>
      </c>
      <c r="S123" s="225">
        <v>0</v>
      </c>
      <c r="T123" s="226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7" t="s">
        <v>216</v>
      </c>
      <c r="AT123" s="227" t="s">
        <v>211</v>
      </c>
      <c r="AU123" s="227" t="s">
        <v>81</v>
      </c>
      <c r="AY123" s="20" t="s">
        <v>209</v>
      </c>
      <c r="BE123" s="228">
        <f>IF(N123="základní",J123,0)</f>
        <v>0</v>
      </c>
      <c r="BF123" s="228">
        <f>IF(N123="snížená",J123,0)</f>
        <v>0</v>
      </c>
      <c r="BG123" s="228">
        <f>IF(N123="zákl. přenesená",J123,0)</f>
        <v>0</v>
      </c>
      <c r="BH123" s="228">
        <f>IF(N123="sníž. přenesená",J123,0)</f>
        <v>0</v>
      </c>
      <c r="BI123" s="228">
        <f>IF(N123="nulová",J123,0)</f>
        <v>0</v>
      </c>
      <c r="BJ123" s="20" t="s">
        <v>79</v>
      </c>
      <c r="BK123" s="228">
        <f>ROUND(I123*H123,2)</f>
        <v>0</v>
      </c>
      <c r="BL123" s="20" t="s">
        <v>216</v>
      </c>
      <c r="BM123" s="227" t="s">
        <v>1484</v>
      </c>
    </row>
    <row r="124" s="2" customFormat="1">
      <c r="A124" s="41"/>
      <c r="B124" s="42"/>
      <c r="C124" s="43"/>
      <c r="D124" s="229" t="s">
        <v>218</v>
      </c>
      <c r="E124" s="43"/>
      <c r="F124" s="230" t="s">
        <v>394</v>
      </c>
      <c r="G124" s="43"/>
      <c r="H124" s="43"/>
      <c r="I124" s="231"/>
      <c r="J124" s="43"/>
      <c r="K124" s="43"/>
      <c r="L124" s="47"/>
      <c r="M124" s="232"/>
      <c r="N124" s="233"/>
      <c r="O124" s="87"/>
      <c r="P124" s="87"/>
      <c r="Q124" s="87"/>
      <c r="R124" s="87"/>
      <c r="S124" s="87"/>
      <c r="T124" s="88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0" t="s">
        <v>218</v>
      </c>
      <c r="AU124" s="20" t="s">
        <v>81</v>
      </c>
    </row>
    <row r="125" s="13" customFormat="1">
      <c r="A125" s="13"/>
      <c r="B125" s="234"/>
      <c r="C125" s="235"/>
      <c r="D125" s="236" t="s">
        <v>220</v>
      </c>
      <c r="E125" s="237" t="s">
        <v>19</v>
      </c>
      <c r="F125" s="238" t="s">
        <v>395</v>
      </c>
      <c r="G125" s="235"/>
      <c r="H125" s="237" t="s">
        <v>19</v>
      </c>
      <c r="I125" s="239"/>
      <c r="J125" s="235"/>
      <c r="K125" s="235"/>
      <c r="L125" s="240"/>
      <c r="M125" s="241"/>
      <c r="N125" s="242"/>
      <c r="O125" s="242"/>
      <c r="P125" s="242"/>
      <c r="Q125" s="242"/>
      <c r="R125" s="242"/>
      <c r="S125" s="242"/>
      <c r="T125" s="24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4" t="s">
        <v>220</v>
      </c>
      <c r="AU125" s="244" t="s">
        <v>81</v>
      </c>
      <c r="AV125" s="13" t="s">
        <v>79</v>
      </c>
      <c r="AW125" s="13" t="s">
        <v>32</v>
      </c>
      <c r="AX125" s="13" t="s">
        <v>71</v>
      </c>
      <c r="AY125" s="244" t="s">
        <v>209</v>
      </c>
    </row>
    <row r="126" s="14" customFormat="1">
      <c r="A126" s="14"/>
      <c r="B126" s="245"/>
      <c r="C126" s="246"/>
      <c r="D126" s="236" t="s">
        <v>220</v>
      </c>
      <c r="E126" s="247" t="s">
        <v>19</v>
      </c>
      <c r="F126" s="248" t="s">
        <v>1485</v>
      </c>
      <c r="G126" s="246"/>
      <c r="H126" s="249">
        <v>1016</v>
      </c>
      <c r="I126" s="250"/>
      <c r="J126" s="246"/>
      <c r="K126" s="246"/>
      <c r="L126" s="251"/>
      <c r="M126" s="252"/>
      <c r="N126" s="253"/>
      <c r="O126" s="253"/>
      <c r="P126" s="253"/>
      <c r="Q126" s="253"/>
      <c r="R126" s="253"/>
      <c r="S126" s="253"/>
      <c r="T126" s="25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5" t="s">
        <v>220</v>
      </c>
      <c r="AU126" s="255" t="s">
        <v>81</v>
      </c>
      <c r="AV126" s="14" t="s">
        <v>81</v>
      </c>
      <c r="AW126" s="14" t="s">
        <v>32</v>
      </c>
      <c r="AX126" s="14" t="s">
        <v>71</v>
      </c>
      <c r="AY126" s="255" t="s">
        <v>209</v>
      </c>
    </row>
    <row r="127" s="14" customFormat="1">
      <c r="A127" s="14"/>
      <c r="B127" s="245"/>
      <c r="C127" s="246"/>
      <c r="D127" s="236" t="s">
        <v>220</v>
      </c>
      <c r="E127" s="247" t="s">
        <v>19</v>
      </c>
      <c r="F127" s="248" t="s">
        <v>1486</v>
      </c>
      <c r="G127" s="246"/>
      <c r="H127" s="249">
        <v>304.80000000000001</v>
      </c>
      <c r="I127" s="250"/>
      <c r="J127" s="246"/>
      <c r="K127" s="246"/>
      <c r="L127" s="251"/>
      <c r="M127" s="252"/>
      <c r="N127" s="253"/>
      <c r="O127" s="253"/>
      <c r="P127" s="253"/>
      <c r="Q127" s="253"/>
      <c r="R127" s="253"/>
      <c r="S127" s="253"/>
      <c r="T127" s="25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5" t="s">
        <v>220</v>
      </c>
      <c r="AU127" s="255" t="s">
        <v>81</v>
      </c>
      <c r="AV127" s="14" t="s">
        <v>81</v>
      </c>
      <c r="AW127" s="14" t="s">
        <v>32</v>
      </c>
      <c r="AX127" s="14" t="s">
        <v>79</v>
      </c>
      <c r="AY127" s="255" t="s">
        <v>209</v>
      </c>
    </row>
    <row r="128" s="2" customFormat="1" ht="24.15" customHeight="1">
      <c r="A128" s="41"/>
      <c r="B128" s="42"/>
      <c r="C128" s="216" t="s">
        <v>250</v>
      </c>
      <c r="D128" s="216" t="s">
        <v>211</v>
      </c>
      <c r="E128" s="217" t="s">
        <v>400</v>
      </c>
      <c r="F128" s="218" t="s">
        <v>401</v>
      </c>
      <c r="G128" s="219" t="s">
        <v>362</v>
      </c>
      <c r="H128" s="220">
        <v>355.60000000000002</v>
      </c>
      <c r="I128" s="221"/>
      <c r="J128" s="222">
        <f>ROUND(I128*H128,2)</f>
        <v>0</v>
      </c>
      <c r="K128" s="218" t="s">
        <v>215</v>
      </c>
      <c r="L128" s="47"/>
      <c r="M128" s="223" t="s">
        <v>19</v>
      </c>
      <c r="N128" s="224" t="s">
        <v>42</v>
      </c>
      <c r="O128" s="87"/>
      <c r="P128" s="225">
        <f>O128*H128</f>
        <v>0</v>
      </c>
      <c r="Q128" s="225">
        <v>0</v>
      </c>
      <c r="R128" s="225">
        <f>Q128*H128</f>
        <v>0</v>
      </c>
      <c r="S128" s="225">
        <v>0</v>
      </c>
      <c r="T128" s="226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27" t="s">
        <v>216</v>
      </c>
      <c r="AT128" s="227" t="s">
        <v>211</v>
      </c>
      <c r="AU128" s="227" t="s">
        <v>81</v>
      </c>
      <c r="AY128" s="20" t="s">
        <v>209</v>
      </c>
      <c r="BE128" s="228">
        <f>IF(N128="základní",J128,0)</f>
        <v>0</v>
      </c>
      <c r="BF128" s="228">
        <f>IF(N128="snížená",J128,0)</f>
        <v>0</v>
      </c>
      <c r="BG128" s="228">
        <f>IF(N128="zákl. přenesená",J128,0)</f>
        <v>0</v>
      </c>
      <c r="BH128" s="228">
        <f>IF(N128="sníž. přenesená",J128,0)</f>
        <v>0</v>
      </c>
      <c r="BI128" s="228">
        <f>IF(N128="nulová",J128,0)</f>
        <v>0</v>
      </c>
      <c r="BJ128" s="20" t="s">
        <v>79</v>
      </c>
      <c r="BK128" s="228">
        <f>ROUND(I128*H128,2)</f>
        <v>0</v>
      </c>
      <c r="BL128" s="20" t="s">
        <v>216</v>
      </c>
      <c r="BM128" s="227" t="s">
        <v>1487</v>
      </c>
    </row>
    <row r="129" s="2" customFormat="1">
      <c r="A129" s="41"/>
      <c r="B129" s="42"/>
      <c r="C129" s="43"/>
      <c r="D129" s="229" t="s">
        <v>218</v>
      </c>
      <c r="E129" s="43"/>
      <c r="F129" s="230" t="s">
        <v>403</v>
      </c>
      <c r="G129" s="43"/>
      <c r="H129" s="43"/>
      <c r="I129" s="231"/>
      <c r="J129" s="43"/>
      <c r="K129" s="43"/>
      <c r="L129" s="47"/>
      <c r="M129" s="232"/>
      <c r="N129" s="233"/>
      <c r="O129" s="87"/>
      <c r="P129" s="87"/>
      <c r="Q129" s="87"/>
      <c r="R129" s="87"/>
      <c r="S129" s="87"/>
      <c r="T129" s="88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T129" s="20" t="s">
        <v>218</v>
      </c>
      <c r="AU129" s="20" t="s">
        <v>81</v>
      </c>
    </row>
    <row r="130" s="14" customFormat="1">
      <c r="A130" s="14"/>
      <c r="B130" s="245"/>
      <c r="C130" s="246"/>
      <c r="D130" s="236" t="s">
        <v>220</v>
      </c>
      <c r="E130" s="247" t="s">
        <v>19</v>
      </c>
      <c r="F130" s="248" t="s">
        <v>1488</v>
      </c>
      <c r="G130" s="246"/>
      <c r="H130" s="249">
        <v>355.60000000000002</v>
      </c>
      <c r="I130" s="250"/>
      <c r="J130" s="246"/>
      <c r="K130" s="246"/>
      <c r="L130" s="251"/>
      <c r="M130" s="252"/>
      <c r="N130" s="253"/>
      <c r="O130" s="253"/>
      <c r="P130" s="253"/>
      <c r="Q130" s="253"/>
      <c r="R130" s="253"/>
      <c r="S130" s="253"/>
      <c r="T130" s="25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5" t="s">
        <v>220</v>
      </c>
      <c r="AU130" s="255" t="s">
        <v>81</v>
      </c>
      <c r="AV130" s="14" t="s">
        <v>81</v>
      </c>
      <c r="AW130" s="14" t="s">
        <v>32</v>
      </c>
      <c r="AX130" s="14" t="s">
        <v>79</v>
      </c>
      <c r="AY130" s="255" t="s">
        <v>209</v>
      </c>
    </row>
    <row r="131" s="2" customFormat="1" ht="33" customHeight="1">
      <c r="A131" s="41"/>
      <c r="B131" s="42"/>
      <c r="C131" s="216" t="s">
        <v>255</v>
      </c>
      <c r="D131" s="216" t="s">
        <v>211</v>
      </c>
      <c r="E131" s="217" t="s">
        <v>406</v>
      </c>
      <c r="F131" s="218" t="s">
        <v>407</v>
      </c>
      <c r="G131" s="219" t="s">
        <v>362</v>
      </c>
      <c r="H131" s="220">
        <v>254</v>
      </c>
      <c r="I131" s="221"/>
      <c r="J131" s="222">
        <f>ROUND(I131*H131,2)</f>
        <v>0</v>
      </c>
      <c r="K131" s="218" t="s">
        <v>215</v>
      </c>
      <c r="L131" s="47"/>
      <c r="M131" s="223" t="s">
        <v>19</v>
      </c>
      <c r="N131" s="224" t="s">
        <v>42</v>
      </c>
      <c r="O131" s="87"/>
      <c r="P131" s="225">
        <f>O131*H131</f>
        <v>0</v>
      </c>
      <c r="Q131" s="225">
        <v>0</v>
      </c>
      <c r="R131" s="225">
        <f>Q131*H131</f>
        <v>0</v>
      </c>
      <c r="S131" s="225">
        <v>0</v>
      </c>
      <c r="T131" s="226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7" t="s">
        <v>216</v>
      </c>
      <c r="AT131" s="227" t="s">
        <v>211</v>
      </c>
      <c r="AU131" s="227" t="s">
        <v>81</v>
      </c>
      <c r="AY131" s="20" t="s">
        <v>209</v>
      </c>
      <c r="BE131" s="228">
        <f>IF(N131="základní",J131,0)</f>
        <v>0</v>
      </c>
      <c r="BF131" s="228">
        <f>IF(N131="snížená",J131,0)</f>
        <v>0</v>
      </c>
      <c r="BG131" s="228">
        <f>IF(N131="zákl. přenesená",J131,0)</f>
        <v>0</v>
      </c>
      <c r="BH131" s="228">
        <f>IF(N131="sníž. přenesená",J131,0)</f>
        <v>0</v>
      </c>
      <c r="BI131" s="228">
        <f>IF(N131="nulová",J131,0)</f>
        <v>0</v>
      </c>
      <c r="BJ131" s="20" t="s">
        <v>79</v>
      </c>
      <c r="BK131" s="228">
        <f>ROUND(I131*H131,2)</f>
        <v>0</v>
      </c>
      <c r="BL131" s="20" t="s">
        <v>216</v>
      </c>
      <c r="BM131" s="227" t="s">
        <v>1489</v>
      </c>
    </row>
    <row r="132" s="2" customFormat="1">
      <c r="A132" s="41"/>
      <c r="B132" s="42"/>
      <c r="C132" s="43"/>
      <c r="D132" s="229" t="s">
        <v>218</v>
      </c>
      <c r="E132" s="43"/>
      <c r="F132" s="230" t="s">
        <v>409</v>
      </c>
      <c r="G132" s="43"/>
      <c r="H132" s="43"/>
      <c r="I132" s="231"/>
      <c r="J132" s="43"/>
      <c r="K132" s="43"/>
      <c r="L132" s="47"/>
      <c r="M132" s="232"/>
      <c r="N132" s="233"/>
      <c r="O132" s="87"/>
      <c r="P132" s="87"/>
      <c r="Q132" s="87"/>
      <c r="R132" s="87"/>
      <c r="S132" s="87"/>
      <c r="T132" s="88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0" t="s">
        <v>218</v>
      </c>
      <c r="AU132" s="20" t="s">
        <v>81</v>
      </c>
    </row>
    <row r="133" s="14" customFormat="1">
      <c r="A133" s="14"/>
      <c r="B133" s="245"/>
      <c r="C133" s="246"/>
      <c r="D133" s="236" t="s">
        <v>220</v>
      </c>
      <c r="E133" s="247" t="s">
        <v>19</v>
      </c>
      <c r="F133" s="248" t="s">
        <v>1490</v>
      </c>
      <c r="G133" s="246"/>
      <c r="H133" s="249">
        <v>254</v>
      </c>
      <c r="I133" s="250"/>
      <c r="J133" s="246"/>
      <c r="K133" s="246"/>
      <c r="L133" s="251"/>
      <c r="M133" s="252"/>
      <c r="N133" s="253"/>
      <c r="O133" s="253"/>
      <c r="P133" s="253"/>
      <c r="Q133" s="253"/>
      <c r="R133" s="253"/>
      <c r="S133" s="253"/>
      <c r="T133" s="25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5" t="s">
        <v>220</v>
      </c>
      <c r="AU133" s="255" t="s">
        <v>81</v>
      </c>
      <c r="AV133" s="14" t="s">
        <v>81</v>
      </c>
      <c r="AW133" s="14" t="s">
        <v>32</v>
      </c>
      <c r="AX133" s="14" t="s">
        <v>79</v>
      </c>
      <c r="AY133" s="255" t="s">
        <v>209</v>
      </c>
    </row>
    <row r="134" s="2" customFormat="1" ht="33" customHeight="1">
      <c r="A134" s="41"/>
      <c r="B134" s="42"/>
      <c r="C134" s="216" t="s">
        <v>263</v>
      </c>
      <c r="D134" s="216" t="s">
        <v>211</v>
      </c>
      <c r="E134" s="217" t="s">
        <v>412</v>
      </c>
      <c r="F134" s="218" t="s">
        <v>413</v>
      </c>
      <c r="G134" s="219" t="s">
        <v>362</v>
      </c>
      <c r="H134" s="220">
        <v>101.59999999999999</v>
      </c>
      <c r="I134" s="221"/>
      <c r="J134" s="222">
        <f>ROUND(I134*H134,2)</f>
        <v>0</v>
      </c>
      <c r="K134" s="218" t="s">
        <v>215</v>
      </c>
      <c r="L134" s="47"/>
      <c r="M134" s="223" t="s">
        <v>19</v>
      </c>
      <c r="N134" s="224" t="s">
        <v>42</v>
      </c>
      <c r="O134" s="87"/>
      <c r="P134" s="225">
        <f>O134*H134</f>
        <v>0</v>
      </c>
      <c r="Q134" s="225">
        <v>0</v>
      </c>
      <c r="R134" s="225">
        <f>Q134*H134</f>
        <v>0</v>
      </c>
      <c r="S134" s="225">
        <v>0</v>
      </c>
      <c r="T134" s="226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7" t="s">
        <v>216</v>
      </c>
      <c r="AT134" s="227" t="s">
        <v>211</v>
      </c>
      <c r="AU134" s="227" t="s">
        <v>81</v>
      </c>
      <c r="AY134" s="20" t="s">
        <v>209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20" t="s">
        <v>79</v>
      </c>
      <c r="BK134" s="228">
        <f>ROUND(I134*H134,2)</f>
        <v>0</v>
      </c>
      <c r="BL134" s="20" t="s">
        <v>216</v>
      </c>
      <c r="BM134" s="227" t="s">
        <v>1491</v>
      </c>
    </row>
    <row r="135" s="2" customFormat="1">
      <c r="A135" s="41"/>
      <c r="B135" s="42"/>
      <c r="C135" s="43"/>
      <c r="D135" s="229" t="s">
        <v>218</v>
      </c>
      <c r="E135" s="43"/>
      <c r="F135" s="230" t="s">
        <v>415</v>
      </c>
      <c r="G135" s="43"/>
      <c r="H135" s="43"/>
      <c r="I135" s="231"/>
      <c r="J135" s="43"/>
      <c r="K135" s="43"/>
      <c r="L135" s="47"/>
      <c r="M135" s="232"/>
      <c r="N135" s="233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218</v>
      </c>
      <c r="AU135" s="20" t="s">
        <v>81</v>
      </c>
    </row>
    <row r="136" s="14" customFormat="1">
      <c r="A136" s="14"/>
      <c r="B136" s="245"/>
      <c r="C136" s="246"/>
      <c r="D136" s="236" t="s">
        <v>220</v>
      </c>
      <c r="E136" s="247" t="s">
        <v>19</v>
      </c>
      <c r="F136" s="248" t="s">
        <v>1492</v>
      </c>
      <c r="G136" s="246"/>
      <c r="H136" s="249">
        <v>101.59999999999999</v>
      </c>
      <c r="I136" s="250"/>
      <c r="J136" s="246"/>
      <c r="K136" s="246"/>
      <c r="L136" s="251"/>
      <c r="M136" s="252"/>
      <c r="N136" s="253"/>
      <c r="O136" s="253"/>
      <c r="P136" s="253"/>
      <c r="Q136" s="253"/>
      <c r="R136" s="253"/>
      <c r="S136" s="253"/>
      <c r="T136" s="25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5" t="s">
        <v>220</v>
      </c>
      <c r="AU136" s="255" t="s">
        <v>81</v>
      </c>
      <c r="AV136" s="14" t="s">
        <v>81</v>
      </c>
      <c r="AW136" s="14" t="s">
        <v>32</v>
      </c>
      <c r="AX136" s="14" t="s">
        <v>79</v>
      </c>
      <c r="AY136" s="255" t="s">
        <v>209</v>
      </c>
    </row>
    <row r="137" s="2" customFormat="1" ht="24.15" customHeight="1">
      <c r="A137" s="41"/>
      <c r="B137" s="42"/>
      <c r="C137" s="216" t="s">
        <v>272</v>
      </c>
      <c r="D137" s="216" t="s">
        <v>211</v>
      </c>
      <c r="E137" s="217" t="s">
        <v>418</v>
      </c>
      <c r="F137" s="218" t="s">
        <v>419</v>
      </c>
      <c r="G137" s="219" t="s">
        <v>362</v>
      </c>
      <c r="H137" s="220">
        <v>101.59999999999999</v>
      </c>
      <c r="I137" s="221"/>
      <c r="J137" s="222">
        <f>ROUND(I137*H137,2)</f>
        <v>0</v>
      </c>
      <c r="K137" s="218" t="s">
        <v>215</v>
      </c>
      <c r="L137" s="47"/>
      <c r="M137" s="223" t="s">
        <v>19</v>
      </c>
      <c r="N137" s="224" t="s">
        <v>42</v>
      </c>
      <c r="O137" s="87"/>
      <c r="P137" s="225">
        <f>O137*H137</f>
        <v>0</v>
      </c>
      <c r="Q137" s="225">
        <v>0</v>
      </c>
      <c r="R137" s="225">
        <f>Q137*H137</f>
        <v>0</v>
      </c>
      <c r="S137" s="225">
        <v>0</v>
      </c>
      <c r="T137" s="22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7" t="s">
        <v>216</v>
      </c>
      <c r="AT137" s="227" t="s">
        <v>211</v>
      </c>
      <c r="AU137" s="227" t="s">
        <v>81</v>
      </c>
      <c r="AY137" s="20" t="s">
        <v>209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20" t="s">
        <v>79</v>
      </c>
      <c r="BK137" s="228">
        <f>ROUND(I137*H137,2)</f>
        <v>0</v>
      </c>
      <c r="BL137" s="20" t="s">
        <v>216</v>
      </c>
      <c r="BM137" s="227" t="s">
        <v>1493</v>
      </c>
    </row>
    <row r="138" s="2" customFormat="1">
      <c r="A138" s="41"/>
      <c r="B138" s="42"/>
      <c r="C138" s="43"/>
      <c r="D138" s="229" t="s">
        <v>218</v>
      </c>
      <c r="E138" s="43"/>
      <c r="F138" s="230" t="s">
        <v>421</v>
      </c>
      <c r="G138" s="43"/>
      <c r="H138" s="43"/>
      <c r="I138" s="231"/>
      <c r="J138" s="43"/>
      <c r="K138" s="43"/>
      <c r="L138" s="47"/>
      <c r="M138" s="232"/>
      <c r="N138" s="233"/>
      <c r="O138" s="87"/>
      <c r="P138" s="87"/>
      <c r="Q138" s="87"/>
      <c r="R138" s="87"/>
      <c r="S138" s="87"/>
      <c r="T138" s="88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0" t="s">
        <v>218</v>
      </c>
      <c r="AU138" s="20" t="s">
        <v>81</v>
      </c>
    </row>
    <row r="139" s="13" customFormat="1">
      <c r="A139" s="13"/>
      <c r="B139" s="234"/>
      <c r="C139" s="235"/>
      <c r="D139" s="236" t="s">
        <v>220</v>
      </c>
      <c r="E139" s="237" t="s">
        <v>19</v>
      </c>
      <c r="F139" s="238" t="s">
        <v>422</v>
      </c>
      <c r="G139" s="235"/>
      <c r="H139" s="237" t="s">
        <v>19</v>
      </c>
      <c r="I139" s="239"/>
      <c r="J139" s="235"/>
      <c r="K139" s="235"/>
      <c r="L139" s="240"/>
      <c r="M139" s="241"/>
      <c r="N139" s="242"/>
      <c r="O139" s="242"/>
      <c r="P139" s="242"/>
      <c r="Q139" s="242"/>
      <c r="R139" s="242"/>
      <c r="S139" s="242"/>
      <c r="T139" s="24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4" t="s">
        <v>220</v>
      </c>
      <c r="AU139" s="244" t="s">
        <v>81</v>
      </c>
      <c r="AV139" s="13" t="s">
        <v>79</v>
      </c>
      <c r="AW139" s="13" t="s">
        <v>32</v>
      </c>
      <c r="AX139" s="13" t="s">
        <v>71</v>
      </c>
      <c r="AY139" s="244" t="s">
        <v>209</v>
      </c>
    </row>
    <row r="140" s="14" customFormat="1">
      <c r="A140" s="14"/>
      <c r="B140" s="245"/>
      <c r="C140" s="246"/>
      <c r="D140" s="236" t="s">
        <v>220</v>
      </c>
      <c r="E140" s="247" t="s">
        <v>19</v>
      </c>
      <c r="F140" s="248" t="s">
        <v>1494</v>
      </c>
      <c r="G140" s="246"/>
      <c r="H140" s="249">
        <v>1016</v>
      </c>
      <c r="I140" s="250"/>
      <c r="J140" s="246"/>
      <c r="K140" s="246"/>
      <c r="L140" s="251"/>
      <c r="M140" s="252"/>
      <c r="N140" s="253"/>
      <c r="O140" s="253"/>
      <c r="P140" s="253"/>
      <c r="Q140" s="253"/>
      <c r="R140" s="253"/>
      <c r="S140" s="253"/>
      <c r="T140" s="25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5" t="s">
        <v>220</v>
      </c>
      <c r="AU140" s="255" t="s">
        <v>81</v>
      </c>
      <c r="AV140" s="14" t="s">
        <v>81</v>
      </c>
      <c r="AW140" s="14" t="s">
        <v>32</v>
      </c>
      <c r="AX140" s="14" t="s">
        <v>71</v>
      </c>
      <c r="AY140" s="255" t="s">
        <v>209</v>
      </c>
    </row>
    <row r="141" s="16" customFormat="1">
      <c r="A141" s="16"/>
      <c r="B141" s="267"/>
      <c r="C141" s="268"/>
      <c r="D141" s="236" t="s">
        <v>220</v>
      </c>
      <c r="E141" s="269" t="s">
        <v>19</v>
      </c>
      <c r="F141" s="270" t="s">
        <v>370</v>
      </c>
      <c r="G141" s="268"/>
      <c r="H141" s="271">
        <v>1016</v>
      </c>
      <c r="I141" s="272"/>
      <c r="J141" s="268"/>
      <c r="K141" s="268"/>
      <c r="L141" s="273"/>
      <c r="M141" s="274"/>
      <c r="N141" s="275"/>
      <c r="O141" s="275"/>
      <c r="P141" s="275"/>
      <c r="Q141" s="275"/>
      <c r="R141" s="275"/>
      <c r="S141" s="275"/>
      <c r="T141" s="27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T141" s="277" t="s">
        <v>220</v>
      </c>
      <c r="AU141" s="277" t="s">
        <v>81</v>
      </c>
      <c r="AV141" s="16" t="s">
        <v>146</v>
      </c>
      <c r="AW141" s="16" t="s">
        <v>32</v>
      </c>
      <c r="AX141" s="16" t="s">
        <v>71</v>
      </c>
      <c r="AY141" s="277" t="s">
        <v>209</v>
      </c>
    </row>
    <row r="142" s="13" customFormat="1">
      <c r="A142" s="13"/>
      <c r="B142" s="234"/>
      <c r="C142" s="235"/>
      <c r="D142" s="236" t="s">
        <v>220</v>
      </c>
      <c r="E142" s="237" t="s">
        <v>19</v>
      </c>
      <c r="F142" s="238" t="s">
        <v>425</v>
      </c>
      <c r="G142" s="235"/>
      <c r="H142" s="237" t="s">
        <v>19</v>
      </c>
      <c r="I142" s="239"/>
      <c r="J142" s="235"/>
      <c r="K142" s="235"/>
      <c r="L142" s="240"/>
      <c r="M142" s="241"/>
      <c r="N142" s="242"/>
      <c r="O142" s="242"/>
      <c r="P142" s="242"/>
      <c r="Q142" s="242"/>
      <c r="R142" s="242"/>
      <c r="S142" s="242"/>
      <c r="T142" s="24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4" t="s">
        <v>220</v>
      </c>
      <c r="AU142" s="244" t="s">
        <v>81</v>
      </c>
      <c r="AV142" s="13" t="s">
        <v>79</v>
      </c>
      <c r="AW142" s="13" t="s">
        <v>32</v>
      </c>
      <c r="AX142" s="13" t="s">
        <v>71</v>
      </c>
      <c r="AY142" s="244" t="s">
        <v>209</v>
      </c>
    </row>
    <row r="143" s="14" customFormat="1">
      <c r="A143" s="14"/>
      <c r="B143" s="245"/>
      <c r="C143" s="246"/>
      <c r="D143" s="236" t="s">
        <v>220</v>
      </c>
      <c r="E143" s="247" t="s">
        <v>19</v>
      </c>
      <c r="F143" s="248" t="s">
        <v>1495</v>
      </c>
      <c r="G143" s="246"/>
      <c r="H143" s="249">
        <v>101.59999999999999</v>
      </c>
      <c r="I143" s="250"/>
      <c r="J143" s="246"/>
      <c r="K143" s="246"/>
      <c r="L143" s="251"/>
      <c r="M143" s="252"/>
      <c r="N143" s="253"/>
      <c r="O143" s="253"/>
      <c r="P143" s="253"/>
      <c r="Q143" s="253"/>
      <c r="R143" s="253"/>
      <c r="S143" s="253"/>
      <c r="T143" s="25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5" t="s">
        <v>220</v>
      </c>
      <c r="AU143" s="255" t="s">
        <v>81</v>
      </c>
      <c r="AV143" s="14" t="s">
        <v>81</v>
      </c>
      <c r="AW143" s="14" t="s">
        <v>32</v>
      </c>
      <c r="AX143" s="14" t="s">
        <v>79</v>
      </c>
      <c r="AY143" s="255" t="s">
        <v>209</v>
      </c>
    </row>
    <row r="144" s="2" customFormat="1" ht="24.15" customHeight="1">
      <c r="A144" s="41"/>
      <c r="B144" s="42"/>
      <c r="C144" s="216" t="s">
        <v>8</v>
      </c>
      <c r="D144" s="216" t="s">
        <v>211</v>
      </c>
      <c r="E144" s="217" t="s">
        <v>464</v>
      </c>
      <c r="F144" s="218" t="s">
        <v>465</v>
      </c>
      <c r="G144" s="219" t="s">
        <v>258</v>
      </c>
      <c r="H144" s="220">
        <v>2023</v>
      </c>
      <c r="I144" s="221"/>
      <c r="J144" s="222">
        <f>ROUND(I144*H144,2)</f>
        <v>0</v>
      </c>
      <c r="K144" s="218" t="s">
        <v>215</v>
      </c>
      <c r="L144" s="47"/>
      <c r="M144" s="223" t="s">
        <v>19</v>
      </c>
      <c r="N144" s="224" t="s">
        <v>42</v>
      </c>
      <c r="O144" s="87"/>
      <c r="P144" s="225">
        <f>O144*H144</f>
        <v>0</v>
      </c>
      <c r="Q144" s="225">
        <v>0.00058</v>
      </c>
      <c r="R144" s="225">
        <f>Q144*H144</f>
        <v>1.1733400000000001</v>
      </c>
      <c r="S144" s="225">
        <v>0</v>
      </c>
      <c r="T144" s="226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7" t="s">
        <v>216</v>
      </c>
      <c r="AT144" s="227" t="s">
        <v>211</v>
      </c>
      <c r="AU144" s="227" t="s">
        <v>81</v>
      </c>
      <c r="AY144" s="20" t="s">
        <v>209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20" t="s">
        <v>79</v>
      </c>
      <c r="BK144" s="228">
        <f>ROUND(I144*H144,2)</f>
        <v>0</v>
      </c>
      <c r="BL144" s="20" t="s">
        <v>216</v>
      </c>
      <c r="BM144" s="227" t="s">
        <v>1496</v>
      </c>
    </row>
    <row r="145" s="2" customFormat="1">
      <c r="A145" s="41"/>
      <c r="B145" s="42"/>
      <c r="C145" s="43"/>
      <c r="D145" s="229" t="s">
        <v>218</v>
      </c>
      <c r="E145" s="43"/>
      <c r="F145" s="230" t="s">
        <v>467</v>
      </c>
      <c r="G145" s="43"/>
      <c r="H145" s="43"/>
      <c r="I145" s="231"/>
      <c r="J145" s="43"/>
      <c r="K145" s="43"/>
      <c r="L145" s="47"/>
      <c r="M145" s="232"/>
      <c r="N145" s="233"/>
      <c r="O145" s="87"/>
      <c r="P145" s="87"/>
      <c r="Q145" s="87"/>
      <c r="R145" s="87"/>
      <c r="S145" s="87"/>
      <c r="T145" s="88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T145" s="20" t="s">
        <v>218</v>
      </c>
      <c r="AU145" s="20" t="s">
        <v>81</v>
      </c>
    </row>
    <row r="146" s="14" customFormat="1">
      <c r="A146" s="14"/>
      <c r="B146" s="245"/>
      <c r="C146" s="246"/>
      <c r="D146" s="236" t="s">
        <v>220</v>
      </c>
      <c r="E146" s="247" t="s">
        <v>19</v>
      </c>
      <c r="F146" s="248" t="s">
        <v>1497</v>
      </c>
      <c r="G146" s="246"/>
      <c r="H146" s="249">
        <v>2023</v>
      </c>
      <c r="I146" s="250"/>
      <c r="J146" s="246"/>
      <c r="K146" s="246"/>
      <c r="L146" s="251"/>
      <c r="M146" s="252"/>
      <c r="N146" s="253"/>
      <c r="O146" s="253"/>
      <c r="P146" s="253"/>
      <c r="Q146" s="253"/>
      <c r="R146" s="253"/>
      <c r="S146" s="253"/>
      <c r="T146" s="25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5" t="s">
        <v>220</v>
      </c>
      <c r="AU146" s="255" t="s">
        <v>81</v>
      </c>
      <c r="AV146" s="14" t="s">
        <v>81</v>
      </c>
      <c r="AW146" s="14" t="s">
        <v>32</v>
      </c>
      <c r="AX146" s="14" t="s">
        <v>79</v>
      </c>
      <c r="AY146" s="255" t="s">
        <v>209</v>
      </c>
    </row>
    <row r="147" s="2" customFormat="1" ht="24.15" customHeight="1">
      <c r="A147" s="41"/>
      <c r="B147" s="42"/>
      <c r="C147" s="216" t="s">
        <v>284</v>
      </c>
      <c r="D147" s="216" t="s">
        <v>211</v>
      </c>
      <c r="E147" s="217" t="s">
        <v>471</v>
      </c>
      <c r="F147" s="218" t="s">
        <v>472</v>
      </c>
      <c r="G147" s="219" t="s">
        <v>258</v>
      </c>
      <c r="H147" s="220">
        <v>2023</v>
      </c>
      <c r="I147" s="221"/>
      <c r="J147" s="222">
        <f>ROUND(I147*H147,2)</f>
        <v>0</v>
      </c>
      <c r="K147" s="218" t="s">
        <v>215</v>
      </c>
      <c r="L147" s="47"/>
      <c r="M147" s="223" t="s">
        <v>19</v>
      </c>
      <c r="N147" s="224" t="s">
        <v>42</v>
      </c>
      <c r="O147" s="87"/>
      <c r="P147" s="225">
        <f>O147*H147</f>
        <v>0</v>
      </c>
      <c r="Q147" s="225">
        <v>0</v>
      </c>
      <c r="R147" s="225">
        <f>Q147*H147</f>
        <v>0</v>
      </c>
      <c r="S147" s="225">
        <v>0</v>
      </c>
      <c r="T147" s="226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7" t="s">
        <v>216</v>
      </c>
      <c r="AT147" s="227" t="s">
        <v>211</v>
      </c>
      <c r="AU147" s="227" t="s">
        <v>81</v>
      </c>
      <c r="AY147" s="20" t="s">
        <v>209</v>
      </c>
      <c r="BE147" s="228">
        <f>IF(N147="základní",J147,0)</f>
        <v>0</v>
      </c>
      <c r="BF147" s="228">
        <f>IF(N147="snížená",J147,0)</f>
        <v>0</v>
      </c>
      <c r="BG147" s="228">
        <f>IF(N147="zákl. přenesená",J147,0)</f>
        <v>0</v>
      </c>
      <c r="BH147" s="228">
        <f>IF(N147="sníž. přenesená",J147,0)</f>
        <v>0</v>
      </c>
      <c r="BI147" s="228">
        <f>IF(N147="nulová",J147,0)</f>
        <v>0</v>
      </c>
      <c r="BJ147" s="20" t="s">
        <v>79</v>
      </c>
      <c r="BK147" s="228">
        <f>ROUND(I147*H147,2)</f>
        <v>0</v>
      </c>
      <c r="BL147" s="20" t="s">
        <v>216</v>
      </c>
      <c r="BM147" s="227" t="s">
        <v>1498</v>
      </c>
    </row>
    <row r="148" s="2" customFormat="1">
      <c r="A148" s="41"/>
      <c r="B148" s="42"/>
      <c r="C148" s="43"/>
      <c r="D148" s="229" t="s">
        <v>218</v>
      </c>
      <c r="E148" s="43"/>
      <c r="F148" s="230" t="s">
        <v>474</v>
      </c>
      <c r="G148" s="43"/>
      <c r="H148" s="43"/>
      <c r="I148" s="231"/>
      <c r="J148" s="43"/>
      <c r="K148" s="43"/>
      <c r="L148" s="47"/>
      <c r="M148" s="232"/>
      <c r="N148" s="233"/>
      <c r="O148" s="87"/>
      <c r="P148" s="87"/>
      <c r="Q148" s="87"/>
      <c r="R148" s="87"/>
      <c r="S148" s="87"/>
      <c r="T148" s="88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0" t="s">
        <v>218</v>
      </c>
      <c r="AU148" s="20" t="s">
        <v>81</v>
      </c>
    </row>
    <row r="149" s="2" customFormat="1" ht="37.8" customHeight="1">
      <c r="A149" s="41"/>
      <c r="B149" s="42"/>
      <c r="C149" s="216" t="s">
        <v>290</v>
      </c>
      <c r="D149" s="216" t="s">
        <v>211</v>
      </c>
      <c r="E149" s="217" t="s">
        <v>598</v>
      </c>
      <c r="F149" s="218" t="s">
        <v>599</v>
      </c>
      <c r="G149" s="219" t="s">
        <v>362</v>
      </c>
      <c r="H149" s="220">
        <v>1573</v>
      </c>
      <c r="I149" s="221"/>
      <c r="J149" s="222">
        <f>ROUND(I149*H149,2)</f>
        <v>0</v>
      </c>
      <c r="K149" s="218" t="s">
        <v>215</v>
      </c>
      <c r="L149" s="47"/>
      <c r="M149" s="223" t="s">
        <v>19</v>
      </c>
      <c r="N149" s="224" t="s">
        <v>42</v>
      </c>
      <c r="O149" s="87"/>
      <c r="P149" s="225">
        <f>O149*H149</f>
        <v>0</v>
      </c>
      <c r="Q149" s="225">
        <v>0</v>
      </c>
      <c r="R149" s="225">
        <f>Q149*H149</f>
        <v>0</v>
      </c>
      <c r="S149" s="225">
        <v>0</v>
      </c>
      <c r="T149" s="226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27" t="s">
        <v>216</v>
      </c>
      <c r="AT149" s="227" t="s">
        <v>211</v>
      </c>
      <c r="AU149" s="227" t="s">
        <v>81</v>
      </c>
      <c r="AY149" s="20" t="s">
        <v>209</v>
      </c>
      <c r="BE149" s="228">
        <f>IF(N149="základní",J149,0)</f>
        <v>0</v>
      </c>
      <c r="BF149" s="228">
        <f>IF(N149="snížená",J149,0)</f>
        <v>0</v>
      </c>
      <c r="BG149" s="228">
        <f>IF(N149="zákl. přenesená",J149,0)</f>
        <v>0</v>
      </c>
      <c r="BH149" s="228">
        <f>IF(N149="sníž. přenesená",J149,0)</f>
        <v>0</v>
      </c>
      <c r="BI149" s="228">
        <f>IF(N149="nulová",J149,0)</f>
        <v>0</v>
      </c>
      <c r="BJ149" s="20" t="s">
        <v>79</v>
      </c>
      <c r="BK149" s="228">
        <f>ROUND(I149*H149,2)</f>
        <v>0</v>
      </c>
      <c r="BL149" s="20" t="s">
        <v>216</v>
      </c>
      <c r="BM149" s="227" t="s">
        <v>1499</v>
      </c>
    </row>
    <row r="150" s="2" customFormat="1">
      <c r="A150" s="41"/>
      <c r="B150" s="42"/>
      <c r="C150" s="43"/>
      <c r="D150" s="229" t="s">
        <v>218</v>
      </c>
      <c r="E150" s="43"/>
      <c r="F150" s="230" t="s">
        <v>601</v>
      </c>
      <c r="G150" s="43"/>
      <c r="H150" s="43"/>
      <c r="I150" s="231"/>
      <c r="J150" s="43"/>
      <c r="K150" s="43"/>
      <c r="L150" s="47"/>
      <c r="M150" s="232"/>
      <c r="N150" s="233"/>
      <c r="O150" s="87"/>
      <c r="P150" s="87"/>
      <c r="Q150" s="87"/>
      <c r="R150" s="87"/>
      <c r="S150" s="87"/>
      <c r="T150" s="88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T150" s="20" t="s">
        <v>218</v>
      </c>
      <c r="AU150" s="20" t="s">
        <v>81</v>
      </c>
    </row>
    <row r="151" s="13" customFormat="1">
      <c r="A151" s="13"/>
      <c r="B151" s="234"/>
      <c r="C151" s="235"/>
      <c r="D151" s="236" t="s">
        <v>220</v>
      </c>
      <c r="E151" s="237" t="s">
        <v>19</v>
      </c>
      <c r="F151" s="238" t="s">
        <v>604</v>
      </c>
      <c r="G151" s="235"/>
      <c r="H151" s="237" t="s">
        <v>19</v>
      </c>
      <c r="I151" s="239"/>
      <c r="J151" s="235"/>
      <c r="K151" s="235"/>
      <c r="L151" s="240"/>
      <c r="M151" s="241"/>
      <c r="N151" s="242"/>
      <c r="O151" s="242"/>
      <c r="P151" s="242"/>
      <c r="Q151" s="242"/>
      <c r="R151" s="242"/>
      <c r="S151" s="242"/>
      <c r="T151" s="24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4" t="s">
        <v>220</v>
      </c>
      <c r="AU151" s="244" t="s">
        <v>81</v>
      </c>
      <c r="AV151" s="13" t="s">
        <v>79</v>
      </c>
      <c r="AW151" s="13" t="s">
        <v>32</v>
      </c>
      <c r="AX151" s="13" t="s">
        <v>71</v>
      </c>
      <c r="AY151" s="244" t="s">
        <v>209</v>
      </c>
    </row>
    <row r="152" s="14" customFormat="1">
      <c r="A152" s="14"/>
      <c r="B152" s="245"/>
      <c r="C152" s="246"/>
      <c r="D152" s="236" t="s">
        <v>220</v>
      </c>
      <c r="E152" s="247" t="s">
        <v>19</v>
      </c>
      <c r="F152" s="248" t="s">
        <v>1500</v>
      </c>
      <c r="G152" s="246"/>
      <c r="H152" s="249">
        <v>1.2</v>
      </c>
      <c r="I152" s="250"/>
      <c r="J152" s="246"/>
      <c r="K152" s="246"/>
      <c r="L152" s="251"/>
      <c r="M152" s="252"/>
      <c r="N152" s="253"/>
      <c r="O152" s="253"/>
      <c r="P152" s="253"/>
      <c r="Q152" s="253"/>
      <c r="R152" s="253"/>
      <c r="S152" s="253"/>
      <c r="T152" s="25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5" t="s">
        <v>220</v>
      </c>
      <c r="AU152" s="255" t="s">
        <v>81</v>
      </c>
      <c r="AV152" s="14" t="s">
        <v>81</v>
      </c>
      <c r="AW152" s="14" t="s">
        <v>32</v>
      </c>
      <c r="AX152" s="14" t="s">
        <v>71</v>
      </c>
      <c r="AY152" s="255" t="s">
        <v>209</v>
      </c>
    </row>
    <row r="153" s="13" customFormat="1">
      <c r="A153" s="13"/>
      <c r="B153" s="234"/>
      <c r="C153" s="235"/>
      <c r="D153" s="236" t="s">
        <v>220</v>
      </c>
      <c r="E153" s="237" t="s">
        <v>19</v>
      </c>
      <c r="F153" s="238" t="s">
        <v>610</v>
      </c>
      <c r="G153" s="235"/>
      <c r="H153" s="237" t="s">
        <v>19</v>
      </c>
      <c r="I153" s="239"/>
      <c r="J153" s="235"/>
      <c r="K153" s="235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220</v>
      </c>
      <c r="AU153" s="244" t="s">
        <v>81</v>
      </c>
      <c r="AV153" s="13" t="s">
        <v>79</v>
      </c>
      <c r="AW153" s="13" t="s">
        <v>32</v>
      </c>
      <c r="AX153" s="13" t="s">
        <v>71</v>
      </c>
      <c r="AY153" s="244" t="s">
        <v>209</v>
      </c>
    </row>
    <row r="154" s="14" customFormat="1">
      <c r="A154" s="14"/>
      <c r="B154" s="245"/>
      <c r="C154" s="246"/>
      <c r="D154" s="236" t="s">
        <v>220</v>
      </c>
      <c r="E154" s="247" t="s">
        <v>19</v>
      </c>
      <c r="F154" s="248" t="s">
        <v>1501</v>
      </c>
      <c r="G154" s="246"/>
      <c r="H154" s="249">
        <v>660.39999999999998</v>
      </c>
      <c r="I154" s="250"/>
      <c r="J154" s="246"/>
      <c r="K154" s="246"/>
      <c r="L154" s="251"/>
      <c r="M154" s="252"/>
      <c r="N154" s="253"/>
      <c r="O154" s="253"/>
      <c r="P154" s="253"/>
      <c r="Q154" s="253"/>
      <c r="R154" s="253"/>
      <c r="S154" s="253"/>
      <c r="T154" s="25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5" t="s">
        <v>220</v>
      </c>
      <c r="AU154" s="255" t="s">
        <v>81</v>
      </c>
      <c r="AV154" s="14" t="s">
        <v>81</v>
      </c>
      <c r="AW154" s="14" t="s">
        <v>32</v>
      </c>
      <c r="AX154" s="14" t="s">
        <v>71</v>
      </c>
      <c r="AY154" s="255" t="s">
        <v>209</v>
      </c>
    </row>
    <row r="155" s="16" customFormat="1">
      <c r="A155" s="16"/>
      <c r="B155" s="267"/>
      <c r="C155" s="268"/>
      <c r="D155" s="236" t="s">
        <v>220</v>
      </c>
      <c r="E155" s="269" t="s">
        <v>19</v>
      </c>
      <c r="F155" s="270" t="s">
        <v>370</v>
      </c>
      <c r="G155" s="268"/>
      <c r="H155" s="271">
        <v>661.60000000000002</v>
      </c>
      <c r="I155" s="272"/>
      <c r="J155" s="268"/>
      <c r="K155" s="268"/>
      <c r="L155" s="273"/>
      <c r="M155" s="274"/>
      <c r="N155" s="275"/>
      <c r="O155" s="275"/>
      <c r="P155" s="275"/>
      <c r="Q155" s="275"/>
      <c r="R155" s="275"/>
      <c r="S155" s="275"/>
      <c r="T155" s="27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T155" s="277" t="s">
        <v>220</v>
      </c>
      <c r="AU155" s="277" t="s">
        <v>81</v>
      </c>
      <c r="AV155" s="16" t="s">
        <v>146</v>
      </c>
      <c r="AW155" s="16" t="s">
        <v>32</v>
      </c>
      <c r="AX155" s="16" t="s">
        <v>71</v>
      </c>
      <c r="AY155" s="277" t="s">
        <v>209</v>
      </c>
    </row>
    <row r="156" s="13" customFormat="1">
      <c r="A156" s="13"/>
      <c r="B156" s="234"/>
      <c r="C156" s="235"/>
      <c r="D156" s="236" t="s">
        <v>220</v>
      </c>
      <c r="E156" s="237" t="s">
        <v>19</v>
      </c>
      <c r="F156" s="238" t="s">
        <v>615</v>
      </c>
      <c r="G156" s="235"/>
      <c r="H156" s="237" t="s">
        <v>19</v>
      </c>
      <c r="I156" s="239"/>
      <c r="J156" s="235"/>
      <c r="K156" s="235"/>
      <c r="L156" s="240"/>
      <c r="M156" s="241"/>
      <c r="N156" s="242"/>
      <c r="O156" s="242"/>
      <c r="P156" s="242"/>
      <c r="Q156" s="242"/>
      <c r="R156" s="242"/>
      <c r="S156" s="242"/>
      <c r="T156" s="24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4" t="s">
        <v>220</v>
      </c>
      <c r="AU156" s="244" t="s">
        <v>81</v>
      </c>
      <c r="AV156" s="13" t="s">
        <v>79</v>
      </c>
      <c r="AW156" s="13" t="s">
        <v>32</v>
      </c>
      <c r="AX156" s="13" t="s">
        <v>71</v>
      </c>
      <c r="AY156" s="244" t="s">
        <v>209</v>
      </c>
    </row>
    <row r="157" s="14" customFormat="1">
      <c r="A157" s="14"/>
      <c r="B157" s="245"/>
      <c r="C157" s="246"/>
      <c r="D157" s="236" t="s">
        <v>220</v>
      </c>
      <c r="E157" s="247" t="s">
        <v>19</v>
      </c>
      <c r="F157" s="248" t="s">
        <v>1502</v>
      </c>
      <c r="G157" s="246"/>
      <c r="H157" s="249">
        <v>1.2</v>
      </c>
      <c r="I157" s="250"/>
      <c r="J157" s="246"/>
      <c r="K157" s="246"/>
      <c r="L157" s="251"/>
      <c r="M157" s="252"/>
      <c r="N157" s="253"/>
      <c r="O157" s="253"/>
      <c r="P157" s="253"/>
      <c r="Q157" s="253"/>
      <c r="R157" s="253"/>
      <c r="S157" s="253"/>
      <c r="T157" s="25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5" t="s">
        <v>220</v>
      </c>
      <c r="AU157" s="255" t="s">
        <v>81</v>
      </c>
      <c r="AV157" s="14" t="s">
        <v>81</v>
      </c>
      <c r="AW157" s="14" t="s">
        <v>32</v>
      </c>
      <c r="AX157" s="14" t="s">
        <v>71</v>
      </c>
      <c r="AY157" s="255" t="s">
        <v>209</v>
      </c>
    </row>
    <row r="158" s="13" customFormat="1">
      <c r="A158" s="13"/>
      <c r="B158" s="234"/>
      <c r="C158" s="235"/>
      <c r="D158" s="236" t="s">
        <v>220</v>
      </c>
      <c r="E158" s="237" t="s">
        <v>19</v>
      </c>
      <c r="F158" s="238" t="s">
        <v>617</v>
      </c>
      <c r="G158" s="235"/>
      <c r="H158" s="237" t="s">
        <v>19</v>
      </c>
      <c r="I158" s="239"/>
      <c r="J158" s="235"/>
      <c r="K158" s="235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220</v>
      </c>
      <c r="AU158" s="244" t="s">
        <v>81</v>
      </c>
      <c r="AV158" s="13" t="s">
        <v>79</v>
      </c>
      <c r="AW158" s="13" t="s">
        <v>32</v>
      </c>
      <c r="AX158" s="13" t="s">
        <v>71</v>
      </c>
      <c r="AY158" s="244" t="s">
        <v>209</v>
      </c>
    </row>
    <row r="159" s="14" customFormat="1">
      <c r="A159" s="14"/>
      <c r="B159" s="245"/>
      <c r="C159" s="246"/>
      <c r="D159" s="236" t="s">
        <v>220</v>
      </c>
      <c r="E159" s="247" t="s">
        <v>19</v>
      </c>
      <c r="F159" s="248" t="s">
        <v>1503</v>
      </c>
      <c r="G159" s="246"/>
      <c r="H159" s="249">
        <v>621</v>
      </c>
      <c r="I159" s="250"/>
      <c r="J159" s="246"/>
      <c r="K159" s="246"/>
      <c r="L159" s="251"/>
      <c r="M159" s="252"/>
      <c r="N159" s="253"/>
      <c r="O159" s="253"/>
      <c r="P159" s="253"/>
      <c r="Q159" s="253"/>
      <c r="R159" s="253"/>
      <c r="S159" s="253"/>
      <c r="T159" s="25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5" t="s">
        <v>220</v>
      </c>
      <c r="AU159" s="255" t="s">
        <v>81</v>
      </c>
      <c r="AV159" s="14" t="s">
        <v>81</v>
      </c>
      <c r="AW159" s="14" t="s">
        <v>32</v>
      </c>
      <c r="AX159" s="14" t="s">
        <v>71</v>
      </c>
      <c r="AY159" s="255" t="s">
        <v>209</v>
      </c>
    </row>
    <row r="160" s="16" customFormat="1">
      <c r="A160" s="16"/>
      <c r="B160" s="267"/>
      <c r="C160" s="268"/>
      <c r="D160" s="236" t="s">
        <v>220</v>
      </c>
      <c r="E160" s="269" t="s">
        <v>19</v>
      </c>
      <c r="F160" s="270" t="s">
        <v>370</v>
      </c>
      <c r="G160" s="268"/>
      <c r="H160" s="271">
        <v>622.20000000000005</v>
      </c>
      <c r="I160" s="272"/>
      <c r="J160" s="268"/>
      <c r="K160" s="268"/>
      <c r="L160" s="273"/>
      <c r="M160" s="274"/>
      <c r="N160" s="275"/>
      <c r="O160" s="275"/>
      <c r="P160" s="275"/>
      <c r="Q160" s="275"/>
      <c r="R160" s="275"/>
      <c r="S160" s="275"/>
      <c r="T160" s="27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T160" s="277" t="s">
        <v>220</v>
      </c>
      <c r="AU160" s="277" t="s">
        <v>81</v>
      </c>
      <c r="AV160" s="16" t="s">
        <v>146</v>
      </c>
      <c r="AW160" s="16" t="s">
        <v>32</v>
      </c>
      <c r="AX160" s="16" t="s">
        <v>71</v>
      </c>
      <c r="AY160" s="277" t="s">
        <v>209</v>
      </c>
    </row>
    <row r="161" s="13" customFormat="1">
      <c r="A161" s="13"/>
      <c r="B161" s="234"/>
      <c r="C161" s="235"/>
      <c r="D161" s="236" t="s">
        <v>220</v>
      </c>
      <c r="E161" s="237" t="s">
        <v>19</v>
      </c>
      <c r="F161" s="238" t="s">
        <v>619</v>
      </c>
      <c r="G161" s="235"/>
      <c r="H161" s="237" t="s">
        <v>19</v>
      </c>
      <c r="I161" s="239"/>
      <c r="J161" s="235"/>
      <c r="K161" s="235"/>
      <c r="L161" s="240"/>
      <c r="M161" s="241"/>
      <c r="N161" s="242"/>
      <c r="O161" s="242"/>
      <c r="P161" s="242"/>
      <c r="Q161" s="242"/>
      <c r="R161" s="242"/>
      <c r="S161" s="242"/>
      <c r="T161" s="24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4" t="s">
        <v>220</v>
      </c>
      <c r="AU161" s="244" t="s">
        <v>81</v>
      </c>
      <c r="AV161" s="13" t="s">
        <v>79</v>
      </c>
      <c r="AW161" s="13" t="s">
        <v>32</v>
      </c>
      <c r="AX161" s="13" t="s">
        <v>71</v>
      </c>
      <c r="AY161" s="244" t="s">
        <v>209</v>
      </c>
    </row>
    <row r="162" s="14" customFormat="1">
      <c r="A162" s="14"/>
      <c r="B162" s="245"/>
      <c r="C162" s="246"/>
      <c r="D162" s="236" t="s">
        <v>220</v>
      </c>
      <c r="E162" s="247" t="s">
        <v>19</v>
      </c>
      <c r="F162" s="248" t="s">
        <v>1504</v>
      </c>
      <c r="G162" s="246"/>
      <c r="H162" s="249">
        <v>59.200000000000003</v>
      </c>
      <c r="I162" s="250"/>
      <c r="J162" s="246"/>
      <c r="K162" s="246"/>
      <c r="L162" s="251"/>
      <c r="M162" s="252"/>
      <c r="N162" s="253"/>
      <c r="O162" s="253"/>
      <c r="P162" s="253"/>
      <c r="Q162" s="253"/>
      <c r="R162" s="253"/>
      <c r="S162" s="253"/>
      <c r="T162" s="25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5" t="s">
        <v>220</v>
      </c>
      <c r="AU162" s="255" t="s">
        <v>81</v>
      </c>
      <c r="AV162" s="14" t="s">
        <v>81</v>
      </c>
      <c r="AW162" s="14" t="s">
        <v>32</v>
      </c>
      <c r="AX162" s="14" t="s">
        <v>71</v>
      </c>
      <c r="AY162" s="255" t="s">
        <v>209</v>
      </c>
    </row>
    <row r="163" s="14" customFormat="1">
      <c r="A163" s="14"/>
      <c r="B163" s="245"/>
      <c r="C163" s="246"/>
      <c r="D163" s="236" t="s">
        <v>220</v>
      </c>
      <c r="E163" s="247" t="s">
        <v>19</v>
      </c>
      <c r="F163" s="248" t="s">
        <v>1505</v>
      </c>
      <c r="G163" s="246"/>
      <c r="H163" s="249">
        <v>230</v>
      </c>
      <c r="I163" s="250"/>
      <c r="J163" s="246"/>
      <c r="K163" s="246"/>
      <c r="L163" s="251"/>
      <c r="M163" s="252"/>
      <c r="N163" s="253"/>
      <c r="O163" s="253"/>
      <c r="P163" s="253"/>
      <c r="Q163" s="253"/>
      <c r="R163" s="253"/>
      <c r="S163" s="253"/>
      <c r="T163" s="25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5" t="s">
        <v>220</v>
      </c>
      <c r="AU163" s="255" t="s">
        <v>81</v>
      </c>
      <c r="AV163" s="14" t="s">
        <v>81</v>
      </c>
      <c r="AW163" s="14" t="s">
        <v>32</v>
      </c>
      <c r="AX163" s="14" t="s">
        <v>71</v>
      </c>
      <c r="AY163" s="255" t="s">
        <v>209</v>
      </c>
    </row>
    <row r="164" s="16" customFormat="1">
      <c r="A164" s="16"/>
      <c r="B164" s="267"/>
      <c r="C164" s="268"/>
      <c r="D164" s="236" t="s">
        <v>220</v>
      </c>
      <c r="E164" s="269" t="s">
        <v>19</v>
      </c>
      <c r="F164" s="270" t="s">
        <v>370</v>
      </c>
      <c r="G164" s="268"/>
      <c r="H164" s="271">
        <v>289.19999999999999</v>
      </c>
      <c r="I164" s="272"/>
      <c r="J164" s="268"/>
      <c r="K164" s="268"/>
      <c r="L164" s="273"/>
      <c r="M164" s="274"/>
      <c r="N164" s="275"/>
      <c r="O164" s="275"/>
      <c r="P164" s="275"/>
      <c r="Q164" s="275"/>
      <c r="R164" s="275"/>
      <c r="S164" s="275"/>
      <c r="T164" s="27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T164" s="277" t="s">
        <v>220</v>
      </c>
      <c r="AU164" s="277" t="s">
        <v>81</v>
      </c>
      <c r="AV164" s="16" t="s">
        <v>146</v>
      </c>
      <c r="AW164" s="16" t="s">
        <v>32</v>
      </c>
      <c r="AX164" s="16" t="s">
        <v>71</v>
      </c>
      <c r="AY164" s="277" t="s">
        <v>209</v>
      </c>
    </row>
    <row r="165" s="15" customFormat="1">
      <c r="A165" s="15"/>
      <c r="B165" s="256"/>
      <c r="C165" s="257"/>
      <c r="D165" s="236" t="s">
        <v>220</v>
      </c>
      <c r="E165" s="258" t="s">
        <v>19</v>
      </c>
      <c r="F165" s="259" t="s">
        <v>271</v>
      </c>
      <c r="G165" s="257"/>
      <c r="H165" s="260">
        <v>1573</v>
      </c>
      <c r="I165" s="261"/>
      <c r="J165" s="257"/>
      <c r="K165" s="257"/>
      <c r="L165" s="262"/>
      <c r="M165" s="263"/>
      <c r="N165" s="264"/>
      <c r="O165" s="264"/>
      <c r="P165" s="264"/>
      <c r="Q165" s="264"/>
      <c r="R165" s="264"/>
      <c r="S165" s="264"/>
      <c r="T165" s="26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66" t="s">
        <v>220</v>
      </c>
      <c r="AU165" s="266" t="s">
        <v>81</v>
      </c>
      <c r="AV165" s="15" t="s">
        <v>216</v>
      </c>
      <c r="AW165" s="15" t="s">
        <v>32</v>
      </c>
      <c r="AX165" s="15" t="s">
        <v>79</v>
      </c>
      <c r="AY165" s="266" t="s">
        <v>209</v>
      </c>
    </row>
    <row r="166" s="2" customFormat="1" ht="37.8" customHeight="1">
      <c r="A166" s="41"/>
      <c r="B166" s="42"/>
      <c r="C166" s="216" t="s">
        <v>296</v>
      </c>
      <c r="D166" s="216" t="s">
        <v>211</v>
      </c>
      <c r="E166" s="217" t="s">
        <v>624</v>
      </c>
      <c r="F166" s="218" t="s">
        <v>625</v>
      </c>
      <c r="G166" s="219" t="s">
        <v>362</v>
      </c>
      <c r="H166" s="220">
        <v>39.399999999999999</v>
      </c>
      <c r="I166" s="221"/>
      <c r="J166" s="222">
        <f>ROUND(I166*H166,2)</f>
        <v>0</v>
      </c>
      <c r="K166" s="218" t="s">
        <v>215</v>
      </c>
      <c r="L166" s="47"/>
      <c r="M166" s="223" t="s">
        <v>19</v>
      </c>
      <c r="N166" s="224" t="s">
        <v>42</v>
      </c>
      <c r="O166" s="87"/>
      <c r="P166" s="225">
        <f>O166*H166</f>
        <v>0</v>
      </c>
      <c r="Q166" s="225">
        <v>0</v>
      </c>
      <c r="R166" s="225">
        <f>Q166*H166</f>
        <v>0</v>
      </c>
      <c r="S166" s="225">
        <v>0</v>
      </c>
      <c r="T166" s="226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7" t="s">
        <v>216</v>
      </c>
      <c r="AT166" s="227" t="s">
        <v>211</v>
      </c>
      <c r="AU166" s="227" t="s">
        <v>81</v>
      </c>
      <c r="AY166" s="20" t="s">
        <v>209</v>
      </c>
      <c r="BE166" s="228">
        <f>IF(N166="základní",J166,0)</f>
        <v>0</v>
      </c>
      <c r="BF166" s="228">
        <f>IF(N166="snížená",J166,0)</f>
        <v>0</v>
      </c>
      <c r="BG166" s="228">
        <f>IF(N166="zákl. přenesená",J166,0)</f>
        <v>0</v>
      </c>
      <c r="BH166" s="228">
        <f>IF(N166="sníž. přenesená",J166,0)</f>
        <v>0</v>
      </c>
      <c r="BI166" s="228">
        <f>IF(N166="nulová",J166,0)</f>
        <v>0</v>
      </c>
      <c r="BJ166" s="20" t="s">
        <v>79</v>
      </c>
      <c r="BK166" s="228">
        <f>ROUND(I166*H166,2)</f>
        <v>0</v>
      </c>
      <c r="BL166" s="20" t="s">
        <v>216</v>
      </c>
      <c r="BM166" s="227" t="s">
        <v>1506</v>
      </c>
    </row>
    <row r="167" s="2" customFormat="1">
      <c r="A167" s="41"/>
      <c r="B167" s="42"/>
      <c r="C167" s="43"/>
      <c r="D167" s="229" t="s">
        <v>218</v>
      </c>
      <c r="E167" s="43"/>
      <c r="F167" s="230" t="s">
        <v>627</v>
      </c>
      <c r="G167" s="43"/>
      <c r="H167" s="43"/>
      <c r="I167" s="231"/>
      <c r="J167" s="43"/>
      <c r="K167" s="43"/>
      <c r="L167" s="47"/>
      <c r="M167" s="232"/>
      <c r="N167" s="233"/>
      <c r="O167" s="87"/>
      <c r="P167" s="87"/>
      <c r="Q167" s="87"/>
      <c r="R167" s="87"/>
      <c r="S167" s="87"/>
      <c r="T167" s="88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0" t="s">
        <v>218</v>
      </c>
      <c r="AU167" s="20" t="s">
        <v>81</v>
      </c>
    </row>
    <row r="168" s="13" customFormat="1">
      <c r="A168" s="13"/>
      <c r="B168" s="234"/>
      <c r="C168" s="235"/>
      <c r="D168" s="236" t="s">
        <v>220</v>
      </c>
      <c r="E168" s="237" t="s">
        <v>19</v>
      </c>
      <c r="F168" s="238" t="s">
        <v>628</v>
      </c>
      <c r="G168" s="235"/>
      <c r="H168" s="237" t="s">
        <v>19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220</v>
      </c>
      <c r="AU168" s="244" t="s">
        <v>81</v>
      </c>
      <c r="AV168" s="13" t="s">
        <v>79</v>
      </c>
      <c r="AW168" s="13" t="s">
        <v>32</v>
      </c>
      <c r="AX168" s="13" t="s">
        <v>71</v>
      </c>
      <c r="AY168" s="244" t="s">
        <v>209</v>
      </c>
    </row>
    <row r="169" s="13" customFormat="1">
      <c r="A169" s="13"/>
      <c r="B169" s="234"/>
      <c r="C169" s="235"/>
      <c r="D169" s="236" t="s">
        <v>220</v>
      </c>
      <c r="E169" s="237" t="s">
        <v>19</v>
      </c>
      <c r="F169" s="238" t="s">
        <v>629</v>
      </c>
      <c r="G169" s="235"/>
      <c r="H169" s="237" t="s">
        <v>19</v>
      </c>
      <c r="I169" s="239"/>
      <c r="J169" s="235"/>
      <c r="K169" s="235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220</v>
      </c>
      <c r="AU169" s="244" t="s">
        <v>81</v>
      </c>
      <c r="AV169" s="13" t="s">
        <v>79</v>
      </c>
      <c r="AW169" s="13" t="s">
        <v>32</v>
      </c>
      <c r="AX169" s="13" t="s">
        <v>71</v>
      </c>
      <c r="AY169" s="244" t="s">
        <v>209</v>
      </c>
    </row>
    <row r="170" s="14" customFormat="1">
      <c r="A170" s="14"/>
      <c r="B170" s="245"/>
      <c r="C170" s="246"/>
      <c r="D170" s="236" t="s">
        <v>220</v>
      </c>
      <c r="E170" s="247" t="s">
        <v>19</v>
      </c>
      <c r="F170" s="248" t="s">
        <v>1501</v>
      </c>
      <c r="G170" s="246"/>
      <c r="H170" s="249">
        <v>660.39999999999998</v>
      </c>
      <c r="I170" s="250"/>
      <c r="J170" s="246"/>
      <c r="K170" s="246"/>
      <c r="L170" s="251"/>
      <c r="M170" s="252"/>
      <c r="N170" s="253"/>
      <c r="O170" s="253"/>
      <c r="P170" s="253"/>
      <c r="Q170" s="253"/>
      <c r="R170" s="253"/>
      <c r="S170" s="253"/>
      <c r="T170" s="25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5" t="s">
        <v>220</v>
      </c>
      <c r="AU170" s="255" t="s">
        <v>81</v>
      </c>
      <c r="AV170" s="14" t="s">
        <v>81</v>
      </c>
      <c r="AW170" s="14" t="s">
        <v>32</v>
      </c>
      <c r="AX170" s="14" t="s">
        <v>71</v>
      </c>
      <c r="AY170" s="255" t="s">
        <v>209</v>
      </c>
    </row>
    <row r="171" s="16" customFormat="1">
      <c r="A171" s="16"/>
      <c r="B171" s="267"/>
      <c r="C171" s="268"/>
      <c r="D171" s="236" t="s">
        <v>220</v>
      </c>
      <c r="E171" s="269" t="s">
        <v>19</v>
      </c>
      <c r="F171" s="270" t="s">
        <v>370</v>
      </c>
      <c r="G171" s="268"/>
      <c r="H171" s="271">
        <v>660.39999999999998</v>
      </c>
      <c r="I171" s="272"/>
      <c r="J171" s="268"/>
      <c r="K171" s="268"/>
      <c r="L171" s="273"/>
      <c r="M171" s="274"/>
      <c r="N171" s="275"/>
      <c r="O171" s="275"/>
      <c r="P171" s="275"/>
      <c r="Q171" s="275"/>
      <c r="R171" s="275"/>
      <c r="S171" s="275"/>
      <c r="T171" s="27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T171" s="277" t="s">
        <v>220</v>
      </c>
      <c r="AU171" s="277" t="s">
        <v>81</v>
      </c>
      <c r="AV171" s="16" t="s">
        <v>146</v>
      </c>
      <c r="AW171" s="16" t="s">
        <v>32</v>
      </c>
      <c r="AX171" s="16" t="s">
        <v>71</v>
      </c>
      <c r="AY171" s="277" t="s">
        <v>209</v>
      </c>
    </row>
    <row r="172" s="13" customFormat="1">
      <c r="A172" s="13"/>
      <c r="B172" s="234"/>
      <c r="C172" s="235"/>
      <c r="D172" s="236" t="s">
        <v>220</v>
      </c>
      <c r="E172" s="237" t="s">
        <v>19</v>
      </c>
      <c r="F172" s="238" t="s">
        <v>630</v>
      </c>
      <c r="G172" s="235"/>
      <c r="H172" s="237" t="s">
        <v>19</v>
      </c>
      <c r="I172" s="239"/>
      <c r="J172" s="235"/>
      <c r="K172" s="235"/>
      <c r="L172" s="240"/>
      <c r="M172" s="241"/>
      <c r="N172" s="242"/>
      <c r="O172" s="242"/>
      <c r="P172" s="242"/>
      <c r="Q172" s="242"/>
      <c r="R172" s="242"/>
      <c r="S172" s="242"/>
      <c r="T172" s="24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4" t="s">
        <v>220</v>
      </c>
      <c r="AU172" s="244" t="s">
        <v>81</v>
      </c>
      <c r="AV172" s="13" t="s">
        <v>79</v>
      </c>
      <c r="AW172" s="13" t="s">
        <v>32</v>
      </c>
      <c r="AX172" s="13" t="s">
        <v>71</v>
      </c>
      <c r="AY172" s="244" t="s">
        <v>209</v>
      </c>
    </row>
    <row r="173" s="14" customFormat="1">
      <c r="A173" s="14"/>
      <c r="B173" s="245"/>
      <c r="C173" s="246"/>
      <c r="D173" s="236" t="s">
        <v>220</v>
      </c>
      <c r="E173" s="247" t="s">
        <v>19</v>
      </c>
      <c r="F173" s="248" t="s">
        <v>1507</v>
      </c>
      <c r="G173" s="246"/>
      <c r="H173" s="249">
        <v>-621</v>
      </c>
      <c r="I173" s="250"/>
      <c r="J173" s="246"/>
      <c r="K173" s="246"/>
      <c r="L173" s="251"/>
      <c r="M173" s="252"/>
      <c r="N173" s="253"/>
      <c r="O173" s="253"/>
      <c r="P173" s="253"/>
      <c r="Q173" s="253"/>
      <c r="R173" s="253"/>
      <c r="S173" s="253"/>
      <c r="T173" s="25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5" t="s">
        <v>220</v>
      </c>
      <c r="AU173" s="255" t="s">
        <v>81</v>
      </c>
      <c r="AV173" s="14" t="s">
        <v>81</v>
      </c>
      <c r="AW173" s="14" t="s">
        <v>32</v>
      </c>
      <c r="AX173" s="14" t="s">
        <v>71</v>
      </c>
      <c r="AY173" s="255" t="s">
        <v>209</v>
      </c>
    </row>
    <row r="174" s="15" customFormat="1">
      <c r="A174" s="15"/>
      <c r="B174" s="256"/>
      <c r="C174" s="257"/>
      <c r="D174" s="236" t="s">
        <v>220</v>
      </c>
      <c r="E174" s="258" t="s">
        <v>19</v>
      </c>
      <c r="F174" s="259" t="s">
        <v>271</v>
      </c>
      <c r="G174" s="257"/>
      <c r="H174" s="260">
        <v>39.399999999999999</v>
      </c>
      <c r="I174" s="261"/>
      <c r="J174" s="257"/>
      <c r="K174" s="257"/>
      <c r="L174" s="262"/>
      <c r="M174" s="263"/>
      <c r="N174" s="264"/>
      <c r="O174" s="264"/>
      <c r="P174" s="264"/>
      <c r="Q174" s="264"/>
      <c r="R174" s="264"/>
      <c r="S174" s="264"/>
      <c r="T174" s="26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66" t="s">
        <v>220</v>
      </c>
      <c r="AU174" s="266" t="s">
        <v>81</v>
      </c>
      <c r="AV174" s="15" t="s">
        <v>216</v>
      </c>
      <c r="AW174" s="15" t="s">
        <v>32</v>
      </c>
      <c r="AX174" s="15" t="s">
        <v>79</v>
      </c>
      <c r="AY174" s="266" t="s">
        <v>209</v>
      </c>
    </row>
    <row r="175" s="2" customFormat="1" ht="37.8" customHeight="1">
      <c r="A175" s="41"/>
      <c r="B175" s="42"/>
      <c r="C175" s="216" t="s">
        <v>304</v>
      </c>
      <c r="D175" s="216" t="s">
        <v>211</v>
      </c>
      <c r="E175" s="217" t="s">
        <v>633</v>
      </c>
      <c r="F175" s="218" t="s">
        <v>634</v>
      </c>
      <c r="G175" s="219" t="s">
        <v>362</v>
      </c>
      <c r="H175" s="220">
        <v>197</v>
      </c>
      <c r="I175" s="221"/>
      <c r="J175" s="222">
        <f>ROUND(I175*H175,2)</f>
        <v>0</v>
      </c>
      <c r="K175" s="218" t="s">
        <v>215</v>
      </c>
      <c r="L175" s="47"/>
      <c r="M175" s="223" t="s">
        <v>19</v>
      </c>
      <c r="N175" s="224" t="s">
        <v>42</v>
      </c>
      <c r="O175" s="87"/>
      <c r="P175" s="225">
        <f>O175*H175</f>
        <v>0</v>
      </c>
      <c r="Q175" s="225">
        <v>0</v>
      </c>
      <c r="R175" s="225">
        <f>Q175*H175</f>
        <v>0</v>
      </c>
      <c r="S175" s="225">
        <v>0</v>
      </c>
      <c r="T175" s="226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7" t="s">
        <v>216</v>
      </c>
      <c r="AT175" s="227" t="s">
        <v>211</v>
      </c>
      <c r="AU175" s="227" t="s">
        <v>81</v>
      </c>
      <c r="AY175" s="20" t="s">
        <v>209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20" t="s">
        <v>79</v>
      </c>
      <c r="BK175" s="228">
        <f>ROUND(I175*H175,2)</f>
        <v>0</v>
      </c>
      <c r="BL175" s="20" t="s">
        <v>216</v>
      </c>
      <c r="BM175" s="227" t="s">
        <v>1508</v>
      </c>
    </row>
    <row r="176" s="2" customFormat="1">
      <c r="A176" s="41"/>
      <c r="B176" s="42"/>
      <c r="C176" s="43"/>
      <c r="D176" s="229" t="s">
        <v>218</v>
      </c>
      <c r="E176" s="43"/>
      <c r="F176" s="230" t="s">
        <v>636</v>
      </c>
      <c r="G176" s="43"/>
      <c r="H176" s="43"/>
      <c r="I176" s="231"/>
      <c r="J176" s="43"/>
      <c r="K176" s="43"/>
      <c r="L176" s="47"/>
      <c r="M176" s="232"/>
      <c r="N176" s="233"/>
      <c r="O176" s="87"/>
      <c r="P176" s="87"/>
      <c r="Q176" s="87"/>
      <c r="R176" s="87"/>
      <c r="S176" s="87"/>
      <c r="T176" s="88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0" t="s">
        <v>218</v>
      </c>
      <c r="AU176" s="20" t="s">
        <v>81</v>
      </c>
    </row>
    <row r="177" s="14" customFormat="1">
      <c r="A177" s="14"/>
      <c r="B177" s="245"/>
      <c r="C177" s="246"/>
      <c r="D177" s="236" t="s">
        <v>220</v>
      </c>
      <c r="E177" s="246"/>
      <c r="F177" s="248" t="s">
        <v>1509</v>
      </c>
      <c r="G177" s="246"/>
      <c r="H177" s="249">
        <v>197</v>
      </c>
      <c r="I177" s="250"/>
      <c r="J177" s="246"/>
      <c r="K177" s="246"/>
      <c r="L177" s="251"/>
      <c r="M177" s="252"/>
      <c r="N177" s="253"/>
      <c r="O177" s="253"/>
      <c r="P177" s="253"/>
      <c r="Q177" s="253"/>
      <c r="R177" s="253"/>
      <c r="S177" s="253"/>
      <c r="T177" s="25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5" t="s">
        <v>220</v>
      </c>
      <c r="AU177" s="255" t="s">
        <v>81</v>
      </c>
      <c r="AV177" s="14" t="s">
        <v>81</v>
      </c>
      <c r="AW177" s="14" t="s">
        <v>4</v>
      </c>
      <c r="AX177" s="14" t="s">
        <v>79</v>
      </c>
      <c r="AY177" s="255" t="s">
        <v>209</v>
      </c>
    </row>
    <row r="178" s="2" customFormat="1" ht="37.8" customHeight="1">
      <c r="A178" s="41"/>
      <c r="B178" s="42"/>
      <c r="C178" s="216" t="s">
        <v>311</v>
      </c>
      <c r="D178" s="216" t="s">
        <v>211</v>
      </c>
      <c r="E178" s="217" t="s">
        <v>639</v>
      </c>
      <c r="F178" s="218" t="s">
        <v>640</v>
      </c>
      <c r="G178" s="219" t="s">
        <v>362</v>
      </c>
      <c r="H178" s="220">
        <v>355.60000000000002</v>
      </c>
      <c r="I178" s="221"/>
      <c r="J178" s="222">
        <f>ROUND(I178*H178,2)</f>
        <v>0</v>
      </c>
      <c r="K178" s="218" t="s">
        <v>215</v>
      </c>
      <c r="L178" s="47"/>
      <c r="M178" s="223" t="s">
        <v>19</v>
      </c>
      <c r="N178" s="224" t="s">
        <v>42</v>
      </c>
      <c r="O178" s="87"/>
      <c r="P178" s="225">
        <f>O178*H178</f>
        <v>0</v>
      </c>
      <c r="Q178" s="225">
        <v>0</v>
      </c>
      <c r="R178" s="225">
        <f>Q178*H178</f>
        <v>0</v>
      </c>
      <c r="S178" s="225">
        <v>0</v>
      </c>
      <c r="T178" s="226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7" t="s">
        <v>216</v>
      </c>
      <c r="AT178" s="227" t="s">
        <v>211</v>
      </c>
      <c r="AU178" s="227" t="s">
        <v>81</v>
      </c>
      <c r="AY178" s="20" t="s">
        <v>209</v>
      </c>
      <c r="BE178" s="228">
        <f>IF(N178="základní",J178,0)</f>
        <v>0</v>
      </c>
      <c r="BF178" s="228">
        <f>IF(N178="snížená",J178,0)</f>
        <v>0</v>
      </c>
      <c r="BG178" s="228">
        <f>IF(N178="zákl. přenesená",J178,0)</f>
        <v>0</v>
      </c>
      <c r="BH178" s="228">
        <f>IF(N178="sníž. přenesená",J178,0)</f>
        <v>0</v>
      </c>
      <c r="BI178" s="228">
        <f>IF(N178="nulová",J178,0)</f>
        <v>0</v>
      </c>
      <c r="BJ178" s="20" t="s">
        <v>79</v>
      </c>
      <c r="BK178" s="228">
        <f>ROUND(I178*H178,2)</f>
        <v>0</v>
      </c>
      <c r="BL178" s="20" t="s">
        <v>216</v>
      </c>
      <c r="BM178" s="227" t="s">
        <v>1510</v>
      </c>
    </row>
    <row r="179" s="2" customFormat="1">
      <c r="A179" s="41"/>
      <c r="B179" s="42"/>
      <c r="C179" s="43"/>
      <c r="D179" s="229" t="s">
        <v>218</v>
      </c>
      <c r="E179" s="43"/>
      <c r="F179" s="230" t="s">
        <v>642</v>
      </c>
      <c r="G179" s="43"/>
      <c r="H179" s="43"/>
      <c r="I179" s="231"/>
      <c r="J179" s="43"/>
      <c r="K179" s="43"/>
      <c r="L179" s="47"/>
      <c r="M179" s="232"/>
      <c r="N179" s="233"/>
      <c r="O179" s="87"/>
      <c r="P179" s="87"/>
      <c r="Q179" s="87"/>
      <c r="R179" s="87"/>
      <c r="S179" s="87"/>
      <c r="T179" s="88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0" t="s">
        <v>218</v>
      </c>
      <c r="AU179" s="20" t="s">
        <v>81</v>
      </c>
    </row>
    <row r="180" s="13" customFormat="1">
      <c r="A180" s="13"/>
      <c r="B180" s="234"/>
      <c r="C180" s="235"/>
      <c r="D180" s="236" t="s">
        <v>220</v>
      </c>
      <c r="E180" s="237" t="s">
        <v>19</v>
      </c>
      <c r="F180" s="238" t="s">
        <v>628</v>
      </c>
      <c r="G180" s="235"/>
      <c r="H180" s="237" t="s">
        <v>19</v>
      </c>
      <c r="I180" s="239"/>
      <c r="J180" s="235"/>
      <c r="K180" s="235"/>
      <c r="L180" s="240"/>
      <c r="M180" s="241"/>
      <c r="N180" s="242"/>
      <c r="O180" s="242"/>
      <c r="P180" s="242"/>
      <c r="Q180" s="242"/>
      <c r="R180" s="242"/>
      <c r="S180" s="242"/>
      <c r="T180" s="24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4" t="s">
        <v>220</v>
      </c>
      <c r="AU180" s="244" t="s">
        <v>81</v>
      </c>
      <c r="AV180" s="13" t="s">
        <v>79</v>
      </c>
      <c r="AW180" s="13" t="s">
        <v>32</v>
      </c>
      <c r="AX180" s="13" t="s">
        <v>71</v>
      </c>
      <c r="AY180" s="244" t="s">
        <v>209</v>
      </c>
    </row>
    <row r="181" s="13" customFormat="1">
      <c r="A181" s="13"/>
      <c r="B181" s="234"/>
      <c r="C181" s="235"/>
      <c r="D181" s="236" t="s">
        <v>220</v>
      </c>
      <c r="E181" s="237" t="s">
        <v>19</v>
      </c>
      <c r="F181" s="238" t="s">
        <v>629</v>
      </c>
      <c r="G181" s="235"/>
      <c r="H181" s="237" t="s">
        <v>19</v>
      </c>
      <c r="I181" s="239"/>
      <c r="J181" s="235"/>
      <c r="K181" s="235"/>
      <c r="L181" s="240"/>
      <c r="M181" s="241"/>
      <c r="N181" s="242"/>
      <c r="O181" s="242"/>
      <c r="P181" s="242"/>
      <c r="Q181" s="242"/>
      <c r="R181" s="242"/>
      <c r="S181" s="242"/>
      <c r="T181" s="24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4" t="s">
        <v>220</v>
      </c>
      <c r="AU181" s="244" t="s">
        <v>81</v>
      </c>
      <c r="AV181" s="13" t="s">
        <v>79</v>
      </c>
      <c r="AW181" s="13" t="s">
        <v>32</v>
      </c>
      <c r="AX181" s="13" t="s">
        <v>71</v>
      </c>
      <c r="AY181" s="244" t="s">
        <v>209</v>
      </c>
    </row>
    <row r="182" s="14" customFormat="1">
      <c r="A182" s="14"/>
      <c r="B182" s="245"/>
      <c r="C182" s="246"/>
      <c r="D182" s="236" t="s">
        <v>220</v>
      </c>
      <c r="E182" s="247" t="s">
        <v>19</v>
      </c>
      <c r="F182" s="248" t="s">
        <v>1511</v>
      </c>
      <c r="G182" s="246"/>
      <c r="H182" s="249">
        <v>355.60000000000002</v>
      </c>
      <c r="I182" s="250"/>
      <c r="J182" s="246"/>
      <c r="K182" s="246"/>
      <c r="L182" s="251"/>
      <c r="M182" s="252"/>
      <c r="N182" s="253"/>
      <c r="O182" s="253"/>
      <c r="P182" s="253"/>
      <c r="Q182" s="253"/>
      <c r="R182" s="253"/>
      <c r="S182" s="253"/>
      <c r="T182" s="25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5" t="s">
        <v>220</v>
      </c>
      <c r="AU182" s="255" t="s">
        <v>81</v>
      </c>
      <c r="AV182" s="14" t="s">
        <v>81</v>
      </c>
      <c r="AW182" s="14" t="s">
        <v>32</v>
      </c>
      <c r="AX182" s="14" t="s">
        <v>79</v>
      </c>
      <c r="AY182" s="255" t="s">
        <v>209</v>
      </c>
    </row>
    <row r="183" s="2" customFormat="1" ht="37.8" customHeight="1">
      <c r="A183" s="41"/>
      <c r="B183" s="42"/>
      <c r="C183" s="216" t="s">
        <v>317</v>
      </c>
      <c r="D183" s="216" t="s">
        <v>211</v>
      </c>
      <c r="E183" s="217" t="s">
        <v>644</v>
      </c>
      <c r="F183" s="218" t="s">
        <v>645</v>
      </c>
      <c r="G183" s="219" t="s">
        <v>362</v>
      </c>
      <c r="H183" s="220">
        <v>1778</v>
      </c>
      <c r="I183" s="221"/>
      <c r="J183" s="222">
        <f>ROUND(I183*H183,2)</f>
        <v>0</v>
      </c>
      <c r="K183" s="218" t="s">
        <v>215</v>
      </c>
      <c r="L183" s="47"/>
      <c r="M183" s="223" t="s">
        <v>19</v>
      </c>
      <c r="N183" s="224" t="s">
        <v>42</v>
      </c>
      <c r="O183" s="87"/>
      <c r="P183" s="225">
        <f>O183*H183</f>
        <v>0</v>
      </c>
      <c r="Q183" s="225">
        <v>0</v>
      </c>
      <c r="R183" s="225">
        <f>Q183*H183</f>
        <v>0</v>
      </c>
      <c r="S183" s="225">
        <v>0</v>
      </c>
      <c r="T183" s="226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7" t="s">
        <v>216</v>
      </c>
      <c r="AT183" s="227" t="s">
        <v>211</v>
      </c>
      <c r="AU183" s="227" t="s">
        <v>81</v>
      </c>
      <c r="AY183" s="20" t="s">
        <v>209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20" t="s">
        <v>79</v>
      </c>
      <c r="BK183" s="228">
        <f>ROUND(I183*H183,2)</f>
        <v>0</v>
      </c>
      <c r="BL183" s="20" t="s">
        <v>216</v>
      </c>
      <c r="BM183" s="227" t="s">
        <v>1512</v>
      </c>
    </row>
    <row r="184" s="2" customFormat="1">
      <c r="A184" s="41"/>
      <c r="B184" s="42"/>
      <c r="C184" s="43"/>
      <c r="D184" s="229" t="s">
        <v>218</v>
      </c>
      <c r="E184" s="43"/>
      <c r="F184" s="230" t="s">
        <v>647</v>
      </c>
      <c r="G184" s="43"/>
      <c r="H184" s="43"/>
      <c r="I184" s="231"/>
      <c r="J184" s="43"/>
      <c r="K184" s="43"/>
      <c r="L184" s="47"/>
      <c r="M184" s="232"/>
      <c r="N184" s="233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218</v>
      </c>
      <c r="AU184" s="20" t="s">
        <v>81</v>
      </c>
    </row>
    <row r="185" s="14" customFormat="1">
      <c r="A185" s="14"/>
      <c r="B185" s="245"/>
      <c r="C185" s="246"/>
      <c r="D185" s="236" t="s">
        <v>220</v>
      </c>
      <c r="E185" s="246"/>
      <c r="F185" s="248" t="s">
        <v>1513</v>
      </c>
      <c r="G185" s="246"/>
      <c r="H185" s="249">
        <v>1778</v>
      </c>
      <c r="I185" s="250"/>
      <c r="J185" s="246"/>
      <c r="K185" s="246"/>
      <c r="L185" s="251"/>
      <c r="M185" s="252"/>
      <c r="N185" s="253"/>
      <c r="O185" s="253"/>
      <c r="P185" s="253"/>
      <c r="Q185" s="253"/>
      <c r="R185" s="253"/>
      <c r="S185" s="253"/>
      <c r="T185" s="25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5" t="s">
        <v>220</v>
      </c>
      <c r="AU185" s="255" t="s">
        <v>81</v>
      </c>
      <c r="AV185" s="14" t="s">
        <v>81</v>
      </c>
      <c r="AW185" s="14" t="s">
        <v>4</v>
      </c>
      <c r="AX185" s="14" t="s">
        <v>79</v>
      </c>
      <c r="AY185" s="255" t="s">
        <v>209</v>
      </c>
    </row>
    <row r="186" s="2" customFormat="1" ht="24.15" customHeight="1">
      <c r="A186" s="41"/>
      <c r="B186" s="42"/>
      <c r="C186" s="216" t="s">
        <v>324</v>
      </c>
      <c r="D186" s="216" t="s">
        <v>211</v>
      </c>
      <c r="E186" s="217" t="s">
        <v>650</v>
      </c>
      <c r="F186" s="218" t="s">
        <v>651</v>
      </c>
      <c r="G186" s="219" t="s">
        <v>362</v>
      </c>
      <c r="H186" s="220">
        <v>1041.2000000000001</v>
      </c>
      <c r="I186" s="221"/>
      <c r="J186" s="222">
        <f>ROUND(I186*H186,2)</f>
        <v>0</v>
      </c>
      <c r="K186" s="218" t="s">
        <v>215</v>
      </c>
      <c r="L186" s="47"/>
      <c r="M186" s="223" t="s">
        <v>19</v>
      </c>
      <c r="N186" s="224" t="s">
        <v>42</v>
      </c>
      <c r="O186" s="87"/>
      <c r="P186" s="225">
        <f>O186*H186</f>
        <v>0</v>
      </c>
      <c r="Q186" s="225">
        <v>0</v>
      </c>
      <c r="R186" s="225">
        <f>Q186*H186</f>
        <v>0</v>
      </c>
      <c r="S186" s="225">
        <v>0</v>
      </c>
      <c r="T186" s="226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227" t="s">
        <v>216</v>
      </c>
      <c r="AT186" s="227" t="s">
        <v>211</v>
      </c>
      <c r="AU186" s="227" t="s">
        <v>81</v>
      </c>
      <c r="AY186" s="20" t="s">
        <v>209</v>
      </c>
      <c r="BE186" s="228">
        <f>IF(N186="základní",J186,0)</f>
        <v>0</v>
      </c>
      <c r="BF186" s="228">
        <f>IF(N186="snížená",J186,0)</f>
        <v>0</v>
      </c>
      <c r="BG186" s="228">
        <f>IF(N186="zákl. přenesená",J186,0)</f>
        <v>0</v>
      </c>
      <c r="BH186" s="228">
        <f>IF(N186="sníž. přenesená",J186,0)</f>
        <v>0</v>
      </c>
      <c r="BI186" s="228">
        <f>IF(N186="nulová",J186,0)</f>
        <v>0</v>
      </c>
      <c r="BJ186" s="20" t="s">
        <v>79</v>
      </c>
      <c r="BK186" s="228">
        <f>ROUND(I186*H186,2)</f>
        <v>0</v>
      </c>
      <c r="BL186" s="20" t="s">
        <v>216</v>
      </c>
      <c r="BM186" s="227" t="s">
        <v>1514</v>
      </c>
    </row>
    <row r="187" s="2" customFormat="1">
      <c r="A187" s="41"/>
      <c r="B187" s="42"/>
      <c r="C187" s="43"/>
      <c r="D187" s="229" t="s">
        <v>218</v>
      </c>
      <c r="E187" s="43"/>
      <c r="F187" s="230" t="s">
        <v>653</v>
      </c>
      <c r="G187" s="43"/>
      <c r="H187" s="43"/>
      <c r="I187" s="231"/>
      <c r="J187" s="43"/>
      <c r="K187" s="43"/>
      <c r="L187" s="47"/>
      <c r="M187" s="232"/>
      <c r="N187" s="233"/>
      <c r="O187" s="87"/>
      <c r="P187" s="87"/>
      <c r="Q187" s="87"/>
      <c r="R187" s="87"/>
      <c r="S187" s="87"/>
      <c r="T187" s="88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T187" s="20" t="s">
        <v>218</v>
      </c>
      <c r="AU187" s="20" t="s">
        <v>81</v>
      </c>
    </row>
    <row r="188" s="13" customFormat="1">
      <c r="A188" s="13"/>
      <c r="B188" s="234"/>
      <c r="C188" s="235"/>
      <c r="D188" s="236" t="s">
        <v>220</v>
      </c>
      <c r="E188" s="237" t="s">
        <v>19</v>
      </c>
      <c r="F188" s="238" t="s">
        <v>615</v>
      </c>
      <c r="G188" s="235"/>
      <c r="H188" s="237" t="s">
        <v>19</v>
      </c>
      <c r="I188" s="239"/>
      <c r="J188" s="235"/>
      <c r="K188" s="235"/>
      <c r="L188" s="240"/>
      <c r="M188" s="241"/>
      <c r="N188" s="242"/>
      <c r="O188" s="242"/>
      <c r="P188" s="242"/>
      <c r="Q188" s="242"/>
      <c r="R188" s="242"/>
      <c r="S188" s="242"/>
      <c r="T188" s="24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4" t="s">
        <v>220</v>
      </c>
      <c r="AU188" s="244" t="s">
        <v>81</v>
      </c>
      <c r="AV188" s="13" t="s">
        <v>79</v>
      </c>
      <c r="AW188" s="13" t="s">
        <v>32</v>
      </c>
      <c r="AX188" s="13" t="s">
        <v>71</v>
      </c>
      <c r="AY188" s="244" t="s">
        <v>209</v>
      </c>
    </row>
    <row r="189" s="14" customFormat="1">
      <c r="A189" s="14"/>
      <c r="B189" s="245"/>
      <c r="C189" s="246"/>
      <c r="D189" s="236" t="s">
        <v>220</v>
      </c>
      <c r="E189" s="247" t="s">
        <v>19</v>
      </c>
      <c r="F189" s="248" t="s">
        <v>1502</v>
      </c>
      <c r="G189" s="246"/>
      <c r="H189" s="249">
        <v>1.2</v>
      </c>
      <c r="I189" s="250"/>
      <c r="J189" s="246"/>
      <c r="K189" s="246"/>
      <c r="L189" s="251"/>
      <c r="M189" s="252"/>
      <c r="N189" s="253"/>
      <c r="O189" s="253"/>
      <c r="P189" s="253"/>
      <c r="Q189" s="253"/>
      <c r="R189" s="253"/>
      <c r="S189" s="253"/>
      <c r="T189" s="25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5" t="s">
        <v>220</v>
      </c>
      <c r="AU189" s="255" t="s">
        <v>81</v>
      </c>
      <c r="AV189" s="14" t="s">
        <v>81</v>
      </c>
      <c r="AW189" s="14" t="s">
        <v>32</v>
      </c>
      <c r="AX189" s="14" t="s">
        <v>71</v>
      </c>
      <c r="AY189" s="255" t="s">
        <v>209</v>
      </c>
    </row>
    <row r="190" s="13" customFormat="1">
      <c r="A190" s="13"/>
      <c r="B190" s="234"/>
      <c r="C190" s="235"/>
      <c r="D190" s="236" t="s">
        <v>220</v>
      </c>
      <c r="E190" s="237" t="s">
        <v>19</v>
      </c>
      <c r="F190" s="238" t="s">
        <v>617</v>
      </c>
      <c r="G190" s="235"/>
      <c r="H190" s="237" t="s">
        <v>19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220</v>
      </c>
      <c r="AU190" s="244" t="s">
        <v>81</v>
      </c>
      <c r="AV190" s="13" t="s">
        <v>79</v>
      </c>
      <c r="AW190" s="13" t="s">
        <v>32</v>
      </c>
      <c r="AX190" s="13" t="s">
        <v>71</v>
      </c>
      <c r="AY190" s="244" t="s">
        <v>209</v>
      </c>
    </row>
    <row r="191" s="14" customFormat="1">
      <c r="A191" s="14"/>
      <c r="B191" s="245"/>
      <c r="C191" s="246"/>
      <c r="D191" s="236" t="s">
        <v>220</v>
      </c>
      <c r="E191" s="247" t="s">
        <v>19</v>
      </c>
      <c r="F191" s="248" t="s">
        <v>1503</v>
      </c>
      <c r="G191" s="246"/>
      <c r="H191" s="249">
        <v>621</v>
      </c>
      <c r="I191" s="250"/>
      <c r="J191" s="246"/>
      <c r="K191" s="246"/>
      <c r="L191" s="251"/>
      <c r="M191" s="252"/>
      <c r="N191" s="253"/>
      <c r="O191" s="253"/>
      <c r="P191" s="253"/>
      <c r="Q191" s="253"/>
      <c r="R191" s="253"/>
      <c r="S191" s="253"/>
      <c r="T191" s="25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5" t="s">
        <v>220</v>
      </c>
      <c r="AU191" s="255" t="s">
        <v>81</v>
      </c>
      <c r="AV191" s="14" t="s">
        <v>81</v>
      </c>
      <c r="AW191" s="14" t="s">
        <v>32</v>
      </c>
      <c r="AX191" s="14" t="s">
        <v>71</v>
      </c>
      <c r="AY191" s="255" t="s">
        <v>209</v>
      </c>
    </row>
    <row r="192" s="16" customFormat="1">
      <c r="A192" s="16"/>
      <c r="B192" s="267"/>
      <c r="C192" s="268"/>
      <c r="D192" s="236" t="s">
        <v>220</v>
      </c>
      <c r="E192" s="269" t="s">
        <v>19</v>
      </c>
      <c r="F192" s="270" t="s">
        <v>370</v>
      </c>
      <c r="G192" s="268"/>
      <c r="H192" s="271">
        <v>622.20000000000005</v>
      </c>
      <c r="I192" s="272"/>
      <c r="J192" s="268"/>
      <c r="K192" s="268"/>
      <c r="L192" s="273"/>
      <c r="M192" s="274"/>
      <c r="N192" s="275"/>
      <c r="O192" s="275"/>
      <c r="P192" s="275"/>
      <c r="Q192" s="275"/>
      <c r="R192" s="275"/>
      <c r="S192" s="275"/>
      <c r="T192" s="27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T192" s="277" t="s">
        <v>220</v>
      </c>
      <c r="AU192" s="277" t="s">
        <v>81</v>
      </c>
      <c r="AV192" s="16" t="s">
        <v>146</v>
      </c>
      <c r="AW192" s="16" t="s">
        <v>32</v>
      </c>
      <c r="AX192" s="16" t="s">
        <v>71</v>
      </c>
      <c r="AY192" s="277" t="s">
        <v>209</v>
      </c>
    </row>
    <row r="193" s="13" customFormat="1">
      <c r="A193" s="13"/>
      <c r="B193" s="234"/>
      <c r="C193" s="235"/>
      <c r="D193" s="236" t="s">
        <v>220</v>
      </c>
      <c r="E193" s="237" t="s">
        <v>19</v>
      </c>
      <c r="F193" s="238" t="s">
        <v>619</v>
      </c>
      <c r="G193" s="235"/>
      <c r="H193" s="237" t="s">
        <v>19</v>
      </c>
      <c r="I193" s="239"/>
      <c r="J193" s="235"/>
      <c r="K193" s="235"/>
      <c r="L193" s="240"/>
      <c r="M193" s="241"/>
      <c r="N193" s="242"/>
      <c r="O193" s="242"/>
      <c r="P193" s="242"/>
      <c r="Q193" s="242"/>
      <c r="R193" s="242"/>
      <c r="S193" s="242"/>
      <c r="T193" s="24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4" t="s">
        <v>220</v>
      </c>
      <c r="AU193" s="244" t="s">
        <v>81</v>
      </c>
      <c r="AV193" s="13" t="s">
        <v>79</v>
      </c>
      <c r="AW193" s="13" t="s">
        <v>32</v>
      </c>
      <c r="AX193" s="13" t="s">
        <v>71</v>
      </c>
      <c r="AY193" s="244" t="s">
        <v>209</v>
      </c>
    </row>
    <row r="194" s="14" customFormat="1">
      <c r="A194" s="14"/>
      <c r="B194" s="245"/>
      <c r="C194" s="246"/>
      <c r="D194" s="236" t="s">
        <v>220</v>
      </c>
      <c r="E194" s="247" t="s">
        <v>19</v>
      </c>
      <c r="F194" s="248" t="s">
        <v>1515</v>
      </c>
      <c r="G194" s="246"/>
      <c r="H194" s="249">
        <v>59.600000000000001</v>
      </c>
      <c r="I194" s="250"/>
      <c r="J194" s="246"/>
      <c r="K194" s="246"/>
      <c r="L194" s="251"/>
      <c r="M194" s="252"/>
      <c r="N194" s="253"/>
      <c r="O194" s="253"/>
      <c r="P194" s="253"/>
      <c r="Q194" s="253"/>
      <c r="R194" s="253"/>
      <c r="S194" s="253"/>
      <c r="T194" s="25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5" t="s">
        <v>220</v>
      </c>
      <c r="AU194" s="255" t="s">
        <v>81</v>
      </c>
      <c r="AV194" s="14" t="s">
        <v>81</v>
      </c>
      <c r="AW194" s="14" t="s">
        <v>32</v>
      </c>
      <c r="AX194" s="14" t="s">
        <v>71</v>
      </c>
      <c r="AY194" s="255" t="s">
        <v>209</v>
      </c>
    </row>
    <row r="195" s="14" customFormat="1">
      <c r="A195" s="14"/>
      <c r="B195" s="245"/>
      <c r="C195" s="246"/>
      <c r="D195" s="236" t="s">
        <v>220</v>
      </c>
      <c r="E195" s="247" t="s">
        <v>19</v>
      </c>
      <c r="F195" s="248" t="s">
        <v>1516</v>
      </c>
      <c r="G195" s="246"/>
      <c r="H195" s="249">
        <v>320</v>
      </c>
      <c r="I195" s="250"/>
      <c r="J195" s="246"/>
      <c r="K195" s="246"/>
      <c r="L195" s="251"/>
      <c r="M195" s="252"/>
      <c r="N195" s="253"/>
      <c r="O195" s="253"/>
      <c r="P195" s="253"/>
      <c r="Q195" s="253"/>
      <c r="R195" s="253"/>
      <c r="S195" s="253"/>
      <c r="T195" s="25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5" t="s">
        <v>220</v>
      </c>
      <c r="AU195" s="255" t="s">
        <v>81</v>
      </c>
      <c r="AV195" s="14" t="s">
        <v>81</v>
      </c>
      <c r="AW195" s="14" t="s">
        <v>32</v>
      </c>
      <c r="AX195" s="14" t="s">
        <v>71</v>
      </c>
      <c r="AY195" s="255" t="s">
        <v>209</v>
      </c>
    </row>
    <row r="196" s="16" customFormat="1">
      <c r="A196" s="16"/>
      <c r="B196" s="267"/>
      <c r="C196" s="268"/>
      <c r="D196" s="236" t="s">
        <v>220</v>
      </c>
      <c r="E196" s="269" t="s">
        <v>19</v>
      </c>
      <c r="F196" s="270" t="s">
        <v>370</v>
      </c>
      <c r="G196" s="268"/>
      <c r="H196" s="271">
        <v>379.60000000000002</v>
      </c>
      <c r="I196" s="272"/>
      <c r="J196" s="268"/>
      <c r="K196" s="268"/>
      <c r="L196" s="273"/>
      <c r="M196" s="274"/>
      <c r="N196" s="275"/>
      <c r="O196" s="275"/>
      <c r="P196" s="275"/>
      <c r="Q196" s="275"/>
      <c r="R196" s="275"/>
      <c r="S196" s="275"/>
      <c r="T196" s="27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T196" s="277" t="s">
        <v>220</v>
      </c>
      <c r="AU196" s="277" t="s">
        <v>81</v>
      </c>
      <c r="AV196" s="16" t="s">
        <v>146</v>
      </c>
      <c r="AW196" s="16" t="s">
        <v>32</v>
      </c>
      <c r="AX196" s="16" t="s">
        <v>71</v>
      </c>
      <c r="AY196" s="277" t="s">
        <v>209</v>
      </c>
    </row>
    <row r="197" s="13" customFormat="1">
      <c r="A197" s="13"/>
      <c r="B197" s="234"/>
      <c r="C197" s="235"/>
      <c r="D197" s="236" t="s">
        <v>220</v>
      </c>
      <c r="E197" s="237" t="s">
        <v>19</v>
      </c>
      <c r="F197" s="238" t="s">
        <v>628</v>
      </c>
      <c r="G197" s="235"/>
      <c r="H197" s="237" t="s">
        <v>19</v>
      </c>
      <c r="I197" s="239"/>
      <c r="J197" s="235"/>
      <c r="K197" s="235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220</v>
      </c>
      <c r="AU197" s="244" t="s">
        <v>81</v>
      </c>
      <c r="AV197" s="13" t="s">
        <v>79</v>
      </c>
      <c r="AW197" s="13" t="s">
        <v>32</v>
      </c>
      <c r="AX197" s="13" t="s">
        <v>71</v>
      </c>
      <c r="AY197" s="244" t="s">
        <v>209</v>
      </c>
    </row>
    <row r="198" s="14" customFormat="1">
      <c r="A198" s="14"/>
      <c r="B198" s="245"/>
      <c r="C198" s="246"/>
      <c r="D198" s="236" t="s">
        <v>220</v>
      </c>
      <c r="E198" s="247" t="s">
        <v>19</v>
      </c>
      <c r="F198" s="248" t="s">
        <v>1517</v>
      </c>
      <c r="G198" s="246"/>
      <c r="H198" s="249">
        <v>39.399999999999999</v>
      </c>
      <c r="I198" s="250"/>
      <c r="J198" s="246"/>
      <c r="K198" s="246"/>
      <c r="L198" s="251"/>
      <c r="M198" s="252"/>
      <c r="N198" s="253"/>
      <c r="O198" s="253"/>
      <c r="P198" s="253"/>
      <c r="Q198" s="253"/>
      <c r="R198" s="253"/>
      <c r="S198" s="253"/>
      <c r="T198" s="25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5" t="s">
        <v>220</v>
      </c>
      <c r="AU198" s="255" t="s">
        <v>81</v>
      </c>
      <c r="AV198" s="14" t="s">
        <v>81</v>
      </c>
      <c r="AW198" s="14" t="s">
        <v>32</v>
      </c>
      <c r="AX198" s="14" t="s">
        <v>71</v>
      </c>
      <c r="AY198" s="255" t="s">
        <v>209</v>
      </c>
    </row>
    <row r="199" s="15" customFormat="1">
      <c r="A199" s="15"/>
      <c r="B199" s="256"/>
      <c r="C199" s="257"/>
      <c r="D199" s="236" t="s">
        <v>220</v>
      </c>
      <c r="E199" s="258" t="s">
        <v>19</v>
      </c>
      <c r="F199" s="259" t="s">
        <v>271</v>
      </c>
      <c r="G199" s="257"/>
      <c r="H199" s="260">
        <v>1041.2000000000001</v>
      </c>
      <c r="I199" s="261"/>
      <c r="J199" s="257"/>
      <c r="K199" s="257"/>
      <c r="L199" s="262"/>
      <c r="M199" s="263"/>
      <c r="N199" s="264"/>
      <c r="O199" s="264"/>
      <c r="P199" s="264"/>
      <c r="Q199" s="264"/>
      <c r="R199" s="264"/>
      <c r="S199" s="264"/>
      <c r="T199" s="26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66" t="s">
        <v>220</v>
      </c>
      <c r="AU199" s="266" t="s">
        <v>81</v>
      </c>
      <c r="AV199" s="15" t="s">
        <v>216</v>
      </c>
      <c r="AW199" s="15" t="s">
        <v>32</v>
      </c>
      <c r="AX199" s="15" t="s">
        <v>79</v>
      </c>
      <c r="AY199" s="266" t="s">
        <v>209</v>
      </c>
    </row>
    <row r="200" s="2" customFormat="1" ht="24.15" customHeight="1">
      <c r="A200" s="41"/>
      <c r="B200" s="42"/>
      <c r="C200" s="216" t="s">
        <v>331</v>
      </c>
      <c r="D200" s="216" t="s">
        <v>211</v>
      </c>
      <c r="E200" s="217" t="s">
        <v>657</v>
      </c>
      <c r="F200" s="218" t="s">
        <v>658</v>
      </c>
      <c r="G200" s="219" t="s">
        <v>659</v>
      </c>
      <c r="H200" s="220">
        <v>711</v>
      </c>
      <c r="I200" s="221"/>
      <c r="J200" s="222">
        <f>ROUND(I200*H200,2)</f>
        <v>0</v>
      </c>
      <c r="K200" s="218" t="s">
        <v>215</v>
      </c>
      <c r="L200" s="47"/>
      <c r="M200" s="223" t="s">
        <v>19</v>
      </c>
      <c r="N200" s="224" t="s">
        <v>42</v>
      </c>
      <c r="O200" s="87"/>
      <c r="P200" s="225">
        <f>O200*H200</f>
        <v>0</v>
      </c>
      <c r="Q200" s="225">
        <v>0</v>
      </c>
      <c r="R200" s="225">
        <f>Q200*H200</f>
        <v>0</v>
      </c>
      <c r="S200" s="225">
        <v>0</v>
      </c>
      <c r="T200" s="226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7" t="s">
        <v>216</v>
      </c>
      <c r="AT200" s="227" t="s">
        <v>211</v>
      </c>
      <c r="AU200" s="227" t="s">
        <v>81</v>
      </c>
      <c r="AY200" s="20" t="s">
        <v>209</v>
      </c>
      <c r="BE200" s="228">
        <f>IF(N200="základní",J200,0)</f>
        <v>0</v>
      </c>
      <c r="BF200" s="228">
        <f>IF(N200="snížená",J200,0)</f>
        <v>0</v>
      </c>
      <c r="BG200" s="228">
        <f>IF(N200="zákl. přenesená",J200,0)</f>
        <v>0</v>
      </c>
      <c r="BH200" s="228">
        <f>IF(N200="sníž. přenesená",J200,0)</f>
        <v>0</v>
      </c>
      <c r="BI200" s="228">
        <f>IF(N200="nulová",J200,0)</f>
        <v>0</v>
      </c>
      <c r="BJ200" s="20" t="s">
        <v>79</v>
      </c>
      <c r="BK200" s="228">
        <f>ROUND(I200*H200,2)</f>
        <v>0</v>
      </c>
      <c r="BL200" s="20" t="s">
        <v>216</v>
      </c>
      <c r="BM200" s="227" t="s">
        <v>1518</v>
      </c>
    </row>
    <row r="201" s="2" customFormat="1">
      <c r="A201" s="41"/>
      <c r="B201" s="42"/>
      <c r="C201" s="43"/>
      <c r="D201" s="229" t="s">
        <v>218</v>
      </c>
      <c r="E201" s="43"/>
      <c r="F201" s="230" t="s">
        <v>661</v>
      </c>
      <c r="G201" s="43"/>
      <c r="H201" s="43"/>
      <c r="I201" s="231"/>
      <c r="J201" s="43"/>
      <c r="K201" s="43"/>
      <c r="L201" s="47"/>
      <c r="M201" s="232"/>
      <c r="N201" s="233"/>
      <c r="O201" s="87"/>
      <c r="P201" s="87"/>
      <c r="Q201" s="87"/>
      <c r="R201" s="87"/>
      <c r="S201" s="87"/>
      <c r="T201" s="88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T201" s="20" t="s">
        <v>218</v>
      </c>
      <c r="AU201" s="20" t="s">
        <v>81</v>
      </c>
    </row>
    <row r="202" s="14" customFormat="1">
      <c r="A202" s="14"/>
      <c r="B202" s="245"/>
      <c r="C202" s="246"/>
      <c r="D202" s="236" t="s">
        <v>220</v>
      </c>
      <c r="E202" s="246"/>
      <c r="F202" s="248" t="s">
        <v>1519</v>
      </c>
      <c r="G202" s="246"/>
      <c r="H202" s="249">
        <v>711</v>
      </c>
      <c r="I202" s="250"/>
      <c r="J202" s="246"/>
      <c r="K202" s="246"/>
      <c r="L202" s="251"/>
      <c r="M202" s="252"/>
      <c r="N202" s="253"/>
      <c r="O202" s="253"/>
      <c r="P202" s="253"/>
      <c r="Q202" s="253"/>
      <c r="R202" s="253"/>
      <c r="S202" s="253"/>
      <c r="T202" s="25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5" t="s">
        <v>220</v>
      </c>
      <c r="AU202" s="255" t="s">
        <v>81</v>
      </c>
      <c r="AV202" s="14" t="s">
        <v>81</v>
      </c>
      <c r="AW202" s="14" t="s">
        <v>4</v>
      </c>
      <c r="AX202" s="14" t="s">
        <v>79</v>
      </c>
      <c r="AY202" s="255" t="s">
        <v>209</v>
      </c>
    </row>
    <row r="203" s="2" customFormat="1" ht="24.15" customHeight="1">
      <c r="A203" s="41"/>
      <c r="B203" s="42"/>
      <c r="C203" s="216" t="s">
        <v>7</v>
      </c>
      <c r="D203" s="216" t="s">
        <v>211</v>
      </c>
      <c r="E203" s="217" t="s">
        <v>664</v>
      </c>
      <c r="F203" s="218" t="s">
        <v>665</v>
      </c>
      <c r="G203" s="219" t="s">
        <v>362</v>
      </c>
      <c r="H203" s="220">
        <v>395</v>
      </c>
      <c r="I203" s="221"/>
      <c r="J203" s="222">
        <f>ROUND(I203*H203,2)</f>
        <v>0</v>
      </c>
      <c r="K203" s="218" t="s">
        <v>215</v>
      </c>
      <c r="L203" s="47"/>
      <c r="M203" s="223" t="s">
        <v>19</v>
      </c>
      <c r="N203" s="224" t="s">
        <v>42</v>
      </c>
      <c r="O203" s="87"/>
      <c r="P203" s="225">
        <f>O203*H203</f>
        <v>0</v>
      </c>
      <c r="Q203" s="225">
        <v>0</v>
      </c>
      <c r="R203" s="225">
        <f>Q203*H203</f>
        <v>0</v>
      </c>
      <c r="S203" s="225">
        <v>0</v>
      </c>
      <c r="T203" s="226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27" t="s">
        <v>216</v>
      </c>
      <c r="AT203" s="227" t="s">
        <v>211</v>
      </c>
      <c r="AU203" s="227" t="s">
        <v>81</v>
      </c>
      <c r="AY203" s="20" t="s">
        <v>209</v>
      </c>
      <c r="BE203" s="228">
        <f>IF(N203="základní",J203,0)</f>
        <v>0</v>
      </c>
      <c r="BF203" s="228">
        <f>IF(N203="snížená",J203,0)</f>
        <v>0</v>
      </c>
      <c r="BG203" s="228">
        <f>IF(N203="zákl. přenesená",J203,0)</f>
        <v>0</v>
      </c>
      <c r="BH203" s="228">
        <f>IF(N203="sníž. přenesená",J203,0)</f>
        <v>0</v>
      </c>
      <c r="BI203" s="228">
        <f>IF(N203="nulová",J203,0)</f>
        <v>0</v>
      </c>
      <c r="BJ203" s="20" t="s">
        <v>79</v>
      </c>
      <c r="BK203" s="228">
        <f>ROUND(I203*H203,2)</f>
        <v>0</v>
      </c>
      <c r="BL203" s="20" t="s">
        <v>216</v>
      </c>
      <c r="BM203" s="227" t="s">
        <v>1520</v>
      </c>
    </row>
    <row r="204" s="2" customFormat="1">
      <c r="A204" s="41"/>
      <c r="B204" s="42"/>
      <c r="C204" s="43"/>
      <c r="D204" s="229" t="s">
        <v>218</v>
      </c>
      <c r="E204" s="43"/>
      <c r="F204" s="230" t="s">
        <v>667</v>
      </c>
      <c r="G204" s="43"/>
      <c r="H204" s="43"/>
      <c r="I204" s="231"/>
      <c r="J204" s="43"/>
      <c r="K204" s="43"/>
      <c r="L204" s="47"/>
      <c r="M204" s="232"/>
      <c r="N204" s="233"/>
      <c r="O204" s="87"/>
      <c r="P204" s="87"/>
      <c r="Q204" s="87"/>
      <c r="R204" s="87"/>
      <c r="S204" s="87"/>
      <c r="T204" s="88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T204" s="20" t="s">
        <v>218</v>
      </c>
      <c r="AU204" s="20" t="s">
        <v>81</v>
      </c>
    </row>
    <row r="205" s="14" customFormat="1">
      <c r="A205" s="14"/>
      <c r="B205" s="245"/>
      <c r="C205" s="246"/>
      <c r="D205" s="236" t="s">
        <v>220</v>
      </c>
      <c r="E205" s="247" t="s">
        <v>19</v>
      </c>
      <c r="F205" s="248" t="s">
        <v>1517</v>
      </c>
      <c r="G205" s="246"/>
      <c r="H205" s="249">
        <v>39.399999999999999</v>
      </c>
      <c r="I205" s="250"/>
      <c r="J205" s="246"/>
      <c r="K205" s="246"/>
      <c r="L205" s="251"/>
      <c r="M205" s="252"/>
      <c r="N205" s="253"/>
      <c r="O205" s="253"/>
      <c r="P205" s="253"/>
      <c r="Q205" s="253"/>
      <c r="R205" s="253"/>
      <c r="S205" s="253"/>
      <c r="T205" s="25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5" t="s">
        <v>220</v>
      </c>
      <c r="AU205" s="255" t="s">
        <v>81</v>
      </c>
      <c r="AV205" s="14" t="s">
        <v>81</v>
      </c>
      <c r="AW205" s="14" t="s">
        <v>32</v>
      </c>
      <c r="AX205" s="14" t="s">
        <v>71</v>
      </c>
      <c r="AY205" s="255" t="s">
        <v>209</v>
      </c>
    </row>
    <row r="206" s="14" customFormat="1">
      <c r="A206" s="14"/>
      <c r="B206" s="245"/>
      <c r="C206" s="246"/>
      <c r="D206" s="236" t="s">
        <v>220</v>
      </c>
      <c r="E206" s="247" t="s">
        <v>19</v>
      </c>
      <c r="F206" s="248" t="s">
        <v>1521</v>
      </c>
      <c r="G206" s="246"/>
      <c r="H206" s="249">
        <v>355.60000000000002</v>
      </c>
      <c r="I206" s="250"/>
      <c r="J206" s="246"/>
      <c r="K206" s="246"/>
      <c r="L206" s="251"/>
      <c r="M206" s="252"/>
      <c r="N206" s="253"/>
      <c r="O206" s="253"/>
      <c r="P206" s="253"/>
      <c r="Q206" s="253"/>
      <c r="R206" s="253"/>
      <c r="S206" s="253"/>
      <c r="T206" s="25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5" t="s">
        <v>220</v>
      </c>
      <c r="AU206" s="255" t="s">
        <v>81</v>
      </c>
      <c r="AV206" s="14" t="s">
        <v>81</v>
      </c>
      <c r="AW206" s="14" t="s">
        <v>32</v>
      </c>
      <c r="AX206" s="14" t="s">
        <v>71</v>
      </c>
      <c r="AY206" s="255" t="s">
        <v>209</v>
      </c>
    </row>
    <row r="207" s="15" customFormat="1">
      <c r="A207" s="15"/>
      <c r="B207" s="256"/>
      <c r="C207" s="257"/>
      <c r="D207" s="236" t="s">
        <v>220</v>
      </c>
      <c r="E207" s="258" t="s">
        <v>19</v>
      </c>
      <c r="F207" s="259" t="s">
        <v>271</v>
      </c>
      <c r="G207" s="257"/>
      <c r="H207" s="260">
        <v>395</v>
      </c>
      <c r="I207" s="261"/>
      <c r="J207" s="257"/>
      <c r="K207" s="257"/>
      <c r="L207" s="262"/>
      <c r="M207" s="263"/>
      <c r="N207" s="264"/>
      <c r="O207" s="264"/>
      <c r="P207" s="264"/>
      <c r="Q207" s="264"/>
      <c r="R207" s="264"/>
      <c r="S207" s="264"/>
      <c r="T207" s="26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66" t="s">
        <v>220</v>
      </c>
      <c r="AU207" s="266" t="s">
        <v>81</v>
      </c>
      <c r="AV207" s="15" t="s">
        <v>216</v>
      </c>
      <c r="AW207" s="15" t="s">
        <v>32</v>
      </c>
      <c r="AX207" s="15" t="s">
        <v>79</v>
      </c>
      <c r="AY207" s="266" t="s">
        <v>209</v>
      </c>
    </row>
    <row r="208" s="2" customFormat="1" ht="24.15" customHeight="1">
      <c r="A208" s="41"/>
      <c r="B208" s="42"/>
      <c r="C208" s="216" t="s">
        <v>344</v>
      </c>
      <c r="D208" s="216" t="s">
        <v>211</v>
      </c>
      <c r="E208" s="217" t="s">
        <v>670</v>
      </c>
      <c r="F208" s="218" t="s">
        <v>671</v>
      </c>
      <c r="G208" s="219" t="s">
        <v>362</v>
      </c>
      <c r="H208" s="220">
        <v>621</v>
      </c>
      <c r="I208" s="221"/>
      <c r="J208" s="222">
        <f>ROUND(I208*H208,2)</f>
        <v>0</v>
      </c>
      <c r="K208" s="218" t="s">
        <v>215</v>
      </c>
      <c r="L208" s="47"/>
      <c r="M208" s="223" t="s">
        <v>19</v>
      </c>
      <c r="N208" s="224" t="s">
        <v>42</v>
      </c>
      <c r="O208" s="87"/>
      <c r="P208" s="225">
        <f>O208*H208</f>
        <v>0</v>
      </c>
      <c r="Q208" s="225">
        <v>0</v>
      </c>
      <c r="R208" s="225">
        <f>Q208*H208</f>
        <v>0</v>
      </c>
      <c r="S208" s="225">
        <v>0</v>
      </c>
      <c r="T208" s="226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27" t="s">
        <v>216</v>
      </c>
      <c r="AT208" s="227" t="s">
        <v>211</v>
      </c>
      <c r="AU208" s="227" t="s">
        <v>81</v>
      </c>
      <c r="AY208" s="20" t="s">
        <v>209</v>
      </c>
      <c r="BE208" s="228">
        <f>IF(N208="základní",J208,0)</f>
        <v>0</v>
      </c>
      <c r="BF208" s="228">
        <f>IF(N208="snížená",J208,0)</f>
        <v>0</v>
      </c>
      <c r="BG208" s="228">
        <f>IF(N208="zákl. přenesená",J208,0)</f>
        <v>0</v>
      </c>
      <c r="BH208" s="228">
        <f>IF(N208="sníž. přenesená",J208,0)</f>
        <v>0</v>
      </c>
      <c r="BI208" s="228">
        <f>IF(N208="nulová",J208,0)</f>
        <v>0</v>
      </c>
      <c r="BJ208" s="20" t="s">
        <v>79</v>
      </c>
      <c r="BK208" s="228">
        <f>ROUND(I208*H208,2)</f>
        <v>0</v>
      </c>
      <c r="BL208" s="20" t="s">
        <v>216</v>
      </c>
      <c r="BM208" s="227" t="s">
        <v>1522</v>
      </c>
    </row>
    <row r="209" s="2" customFormat="1">
      <c r="A209" s="41"/>
      <c r="B209" s="42"/>
      <c r="C209" s="43"/>
      <c r="D209" s="229" t="s">
        <v>218</v>
      </c>
      <c r="E209" s="43"/>
      <c r="F209" s="230" t="s">
        <v>673</v>
      </c>
      <c r="G209" s="43"/>
      <c r="H209" s="43"/>
      <c r="I209" s="231"/>
      <c r="J209" s="43"/>
      <c r="K209" s="43"/>
      <c r="L209" s="47"/>
      <c r="M209" s="232"/>
      <c r="N209" s="233"/>
      <c r="O209" s="87"/>
      <c r="P209" s="87"/>
      <c r="Q209" s="87"/>
      <c r="R209" s="87"/>
      <c r="S209" s="87"/>
      <c r="T209" s="88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0" t="s">
        <v>218</v>
      </c>
      <c r="AU209" s="20" t="s">
        <v>81</v>
      </c>
    </row>
    <row r="210" s="13" customFormat="1">
      <c r="A210" s="13"/>
      <c r="B210" s="234"/>
      <c r="C210" s="235"/>
      <c r="D210" s="236" t="s">
        <v>220</v>
      </c>
      <c r="E210" s="237" t="s">
        <v>19</v>
      </c>
      <c r="F210" s="238" t="s">
        <v>674</v>
      </c>
      <c r="G210" s="235"/>
      <c r="H210" s="237" t="s">
        <v>19</v>
      </c>
      <c r="I210" s="239"/>
      <c r="J210" s="235"/>
      <c r="K210" s="235"/>
      <c r="L210" s="240"/>
      <c r="M210" s="241"/>
      <c r="N210" s="242"/>
      <c r="O210" s="242"/>
      <c r="P210" s="242"/>
      <c r="Q210" s="242"/>
      <c r="R210" s="242"/>
      <c r="S210" s="242"/>
      <c r="T210" s="24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4" t="s">
        <v>220</v>
      </c>
      <c r="AU210" s="244" t="s">
        <v>81</v>
      </c>
      <c r="AV210" s="13" t="s">
        <v>79</v>
      </c>
      <c r="AW210" s="13" t="s">
        <v>32</v>
      </c>
      <c r="AX210" s="13" t="s">
        <v>71</v>
      </c>
      <c r="AY210" s="244" t="s">
        <v>209</v>
      </c>
    </row>
    <row r="211" s="14" customFormat="1">
      <c r="A211" s="14"/>
      <c r="B211" s="245"/>
      <c r="C211" s="246"/>
      <c r="D211" s="236" t="s">
        <v>220</v>
      </c>
      <c r="E211" s="247" t="s">
        <v>19</v>
      </c>
      <c r="F211" s="248" t="s">
        <v>1523</v>
      </c>
      <c r="G211" s="246"/>
      <c r="H211" s="249">
        <v>5</v>
      </c>
      <c r="I211" s="250"/>
      <c r="J211" s="246"/>
      <c r="K211" s="246"/>
      <c r="L211" s="251"/>
      <c r="M211" s="252"/>
      <c r="N211" s="253"/>
      <c r="O211" s="253"/>
      <c r="P211" s="253"/>
      <c r="Q211" s="253"/>
      <c r="R211" s="253"/>
      <c r="S211" s="253"/>
      <c r="T211" s="25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5" t="s">
        <v>220</v>
      </c>
      <c r="AU211" s="255" t="s">
        <v>81</v>
      </c>
      <c r="AV211" s="14" t="s">
        <v>81</v>
      </c>
      <c r="AW211" s="14" t="s">
        <v>32</v>
      </c>
      <c r="AX211" s="14" t="s">
        <v>71</v>
      </c>
      <c r="AY211" s="255" t="s">
        <v>209</v>
      </c>
    </row>
    <row r="212" s="13" customFormat="1">
      <c r="A212" s="13"/>
      <c r="B212" s="234"/>
      <c r="C212" s="235"/>
      <c r="D212" s="236" t="s">
        <v>220</v>
      </c>
      <c r="E212" s="237" t="s">
        <v>19</v>
      </c>
      <c r="F212" s="238" t="s">
        <v>1252</v>
      </c>
      <c r="G212" s="235"/>
      <c r="H212" s="237" t="s">
        <v>19</v>
      </c>
      <c r="I212" s="239"/>
      <c r="J212" s="235"/>
      <c r="K212" s="235"/>
      <c r="L212" s="240"/>
      <c r="M212" s="241"/>
      <c r="N212" s="242"/>
      <c r="O212" s="242"/>
      <c r="P212" s="242"/>
      <c r="Q212" s="242"/>
      <c r="R212" s="242"/>
      <c r="S212" s="242"/>
      <c r="T212" s="24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4" t="s">
        <v>220</v>
      </c>
      <c r="AU212" s="244" t="s">
        <v>81</v>
      </c>
      <c r="AV212" s="13" t="s">
        <v>79</v>
      </c>
      <c r="AW212" s="13" t="s">
        <v>32</v>
      </c>
      <c r="AX212" s="13" t="s">
        <v>71</v>
      </c>
      <c r="AY212" s="244" t="s">
        <v>209</v>
      </c>
    </row>
    <row r="213" s="14" customFormat="1">
      <c r="A213" s="14"/>
      <c r="B213" s="245"/>
      <c r="C213" s="246"/>
      <c r="D213" s="236" t="s">
        <v>220</v>
      </c>
      <c r="E213" s="247" t="s">
        <v>19</v>
      </c>
      <c r="F213" s="248" t="s">
        <v>1524</v>
      </c>
      <c r="G213" s="246"/>
      <c r="H213" s="249">
        <v>616</v>
      </c>
      <c r="I213" s="250"/>
      <c r="J213" s="246"/>
      <c r="K213" s="246"/>
      <c r="L213" s="251"/>
      <c r="M213" s="252"/>
      <c r="N213" s="253"/>
      <c r="O213" s="253"/>
      <c r="P213" s="253"/>
      <c r="Q213" s="253"/>
      <c r="R213" s="253"/>
      <c r="S213" s="253"/>
      <c r="T213" s="25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5" t="s">
        <v>220</v>
      </c>
      <c r="AU213" s="255" t="s">
        <v>81</v>
      </c>
      <c r="AV213" s="14" t="s">
        <v>81</v>
      </c>
      <c r="AW213" s="14" t="s">
        <v>32</v>
      </c>
      <c r="AX213" s="14" t="s">
        <v>71</v>
      </c>
      <c r="AY213" s="255" t="s">
        <v>209</v>
      </c>
    </row>
    <row r="214" s="15" customFormat="1">
      <c r="A214" s="15"/>
      <c r="B214" s="256"/>
      <c r="C214" s="257"/>
      <c r="D214" s="236" t="s">
        <v>220</v>
      </c>
      <c r="E214" s="258" t="s">
        <v>19</v>
      </c>
      <c r="F214" s="259" t="s">
        <v>271</v>
      </c>
      <c r="G214" s="257"/>
      <c r="H214" s="260">
        <v>621</v>
      </c>
      <c r="I214" s="261"/>
      <c r="J214" s="257"/>
      <c r="K214" s="257"/>
      <c r="L214" s="262"/>
      <c r="M214" s="263"/>
      <c r="N214" s="264"/>
      <c r="O214" s="264"/>
      <c r="P214" s="264"/>
      <c r="Q214" s="264"/>
      <c r="R214" s="264"/>
      <c r="S214" s="264"/>
      <c r="T214" s="26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T214" s="266" t="s">
        <v>220</v>
      </c>
      <c r="AU214" s="266" t="s">
        <v>81</v>
      </c>
      <c r="AV214" s="15" t="s">
        <v>216</v>
      </c>
      <c r="AW214" s="15" t="s">
        <v>32</v>
      </c>
      <c r="AX214" s="15" t="s">
        <v>79</v>
      </c>
      <c r="AY214" s="266" t="s">
        <v>209</v>
      </c>
    </row>
    <row r="215" s="2" customFormat="1" ht="37.8" customHeight="1">
      <c r="A215" s="41"/>
      <c r="B215" s="42"/>
      <c r="C215" s="216" t="s">
        <v>354</v>
      </c>
      <c r="D215" s="216" t="s">
        <v>211</v>
      </c>
      <c r="E215" s="217" t="s">
        <v>687</v>
      </c>
      <c r="F215" s="218" t="s">
        <v>688</v>
      </c>
      <c r="G215" s="219" t="s">
        <v>362</v>
      </c>
      <c r="H215" s="220">
        <v>230</v>
      </c>
      <c r="I215" s="221"/>
      <c r="J215" s="222">
        <f>ROUND(I215*H215,2)</f>
        <v>0</v>
      </c>
      <c r="K215" s="218" t="s">
        <v>215</v>
      </c>
      <c r="L215" s="47"/>
      <c r="M215" s="223" t="s">
        <v>19</v>
      </c>
      <c r="N215" s="224" t="s">
        <v>42</v>
      </c>
      <c r="O215" s="87"/>
      <c r="P215" s="225">
        <f>O215*H215</f>
        <v>0</v>
      </c>
      <c r="Q215" s="225">
        <v>0</v>
      </c>
      <c r="R215" s="225">
        <f>Q215*H215</f>
        <v>0</v>
      </c>
      <c r="S215" s="225">
        <v>0</v>
      </c>
      <c r="T215" s="226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227" t="s">
        <v>216</v>
      </c>
      <c r="AT215" s="227" t="s">
        <v>211</v>
      </c>
      <c r="AU215" s="227" t="s">
        <v>81</v>
      </c>
      <c r="AY215" s="20" t="s">
        <v>209</v>
      </c>
      <c r="BE215" s="228">
        <f>IF(N215="základní",J215,0)</f>
        <v>0</v>
      </c>
      <c r="BF215" s="228">
        <f>IF(N215="snížená",J215,0)</f>
        <v>0</v>
      </c>
      <c r="BG215" s="228">
        <f>IF(N215="zákl. přenesená",J215,0)</f>
        <v>0</v>
      </c>
      <c r="BH215" s="228">
        <f>IF(N215="sníž. přenesená",J215,0)</f>
        <v>0</v>
      </c>
      <c r="BI215" s="228">
        <f>IF(N215="nulová",J215,0)</f>
        <v>0</v>
      </c>
      <c r="BJ215" s="20" t="s">
        <v>79</v>
      </c>
      <c r="BK215" s="228">
        <f>ROUND(I215*H215,2)</f>
        <v>0</v>
      </c>
      <c r="BL215" s="20" t="s">
        <v>216</v>
      </c>
      <c r="BM215" s="227" t="s">
        <v>1525</v>
      </c>
    </row>
    <row r="216" s="2" customFormat="1">
      <c r="A216" s="41"/>
      <c r="B216" s="42"/>
      <c r="C216" s="43"/>
      <c r="D216" s="229" t="s">
        <v>218</v>
      </c>
      <c r="E216" s="43"/>
      <c r="F216" s="230" t="s">
        <v>690</v>
      </c>
      <c r="G216" s="43"/>
      <c r="H216" s="43"/>
      <c r="I216" s="231"/>
      <c r="J216" s="43"/>
      <c r="K216" s="43"/>
      <c r="L216" s="47"/>
      <c r="M216" s="232"/>
      <c r="N216" s="233"/>
      <c r="O216" s="87"/>
      <c r="P216" s="87"/>
      <c r="Q216" s="87"/>
      <c r="R216" s="87"/>
      <c r="S216" s="87"/>
      <c r="T216" s="88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0" t="s">
        <v>218</v>
      </c>
      <c r="AU216" s="20" t="s">
        <v>81</v>
      </c>
    </row>
    <row r="217" s="13" customFormat="1">
      <c r="A217" s="13"/>
      <c r="B217" s="234"/>
      <c r="C217" s="235"/>
      <c r="D217" s="236" t="s">
        <v>220</v>
      </c>
      <c r="E217" s="237" t="s">
        <v>19</v>
      </c>
      <c r="F217" s="238" t="s">
        <v>395</v>
      </c>
      <c r="G217" s="235"/>
      <c r="H217" s="237" t="s">
        <v>19</v>
      </c>
      <c r="I217" s="239"/>
      <c r="J217" s="235"/>
      <c r="K217" s="235"/>
      <c r="L217" s="240"/>
      <c r="M217" s="241"/>
      <c r="N217" s="242"/>
      <c r="O217" s="242"/>
      <c r="P217" s="242"/>
      <c r="Q217" s="242"/>
      <c r="R217" s="242"/>
      <c r="S217" s="242"/>
      <c r="T217" s="24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4" t="s">
        <v>220</v>
      </c>
      <c r="AU217" s="244" t="s">
        <v>81</v>
      </c>
      <c r="AV217" s="13" t="s">
        <v>79</v>
      </c>
      <c r="AW217" s="13" t="s">
        <v>32</v>
      </c>
      <c r="AX217" s="13" t="s">
        <v>71</v>
      </c>
      <c r="AY217" s="244" t="s">
        <v>209</v>
      </c>
    </row>
    <row r="218" s="14" customFormat="1">
      <c r="A218" s="14"/>
      <c r="B218" s="245"/>
      <c r="C218" s="246"/>
      <c r="D218" s="236" t="s">
        <v>220</v>
      </c>
      <c r="E218" s="247" t="s">
        <v>19</v>
      </c>
      <c r="F218" s="248" t="s">
        <v>1526</v>
      </c>
      <c r="G218" s="246"/>
      <c r="H218" s="249">
        <v>230</v>
      </c>
      <c r="I218" s="250"/>
      <c r="J218" s="246"/>
      <c r="K218" s="246"/>
      <c r="L218" s="251"/>
      <c r="M218" s="252"/>
      <c r="N218" s="253"/>
      <c r="O218" s="253"/>
      <c r="P218" s="253"/>
      <c r="Q218" s="253"/>
      <c r="R218" s="253"/>
      <c r="S218" s="253"/>
      <c r="T218" s="25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5" t="s">
        <v>220</v>
      </c>
      <c r="AU218" s="255" t="s">
        <v>81</v>
      </c>
      <c r="AV218" s="14" t="s">
        <v>81</v>
      </c>
      <c r="AW218" s="14" t="s">
        <v>32</v>
      </c>
      <c r="AX218" s="14" t="s">
        <v>79</v>
      </c>
      <c r="AY218" s="255" t="s">
        <v>209</v>
      </c>
    </row>
    <row r="219" s="2" customFormat="1" ht="16.5" customHeight="1">
      <c r="A219" s="41"/>
      <c r="B219" s="42"/>
      <c r="C219" s="278" t="s">
        <v>359</v>
      </c>
      <c r="D219" s="278" t="s">
        <v>681</v>
      </c>
      <c r="E219" s="279" t="s">
        <v>695</v>
      </c>
      <c r="F219" s="280" t="s">
        <v>696</v>
      </c>
      <c r="G219" s="281" t="s">
        <v>659</v>
      </c>
      <c r="H219" s="282">
        <v>460</v>
      </c>
      <c r="I219" s="283"/>
      <c r="J219" s="284">
        <f>ROUND(I219*H219,2)</f>
        <v>0</v>
      </c>
      <c r="K219" s="280" t="s">
        <v>215</v>
      </c>
      <c r="L219" s="285"/>
      <c r="M219" s="286" t="s">
        <v>19</v>
      </c>
      <c r="N219" s="287" t="s">
        <v>42</v>
      </c>
      <c r="O219" s="87"/>
      <c r="P219" s="225">
        <f>O219*H219</f>
        <v>0</v>
      </c>
      <c r="Q219" s="225">
        <v>0</v>
      </c>
      <c r="R219" s="225">
        <f>Q219*H219</f>
        <v>0</v>
      </c>
      <c r="S219" s="225">
        <v>0</v>
      </c>
      <c r="T219" s="226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27" t="s">
        <v>250</v>
      </c>
      <c r="AT219" s="227" t="s">
        <v>681</v>
      </c>
      <c r="AU219" s="227" t="s">
        <v>81</v>
      </c>
      <c r="AY219" s="20" t="s">
        <v>209</v>
      </c>
      <c r="BE219" s="228">
        <f>IF(N219="základní",J219,0)</f>
        <v>0</v>
      </c>
      <c r="BF219" s="228">
        <f>IF(N219="snížená",J219,0)</f>
        <v>0</v>
      </c>
      <c r="BG219" s="228">
        <f>IF(N219="zákl. přenesená",J219,0)</f>
        <v>0</v>
      </c>
      <c r="BH219" s="228">
        <f>IF(N219="sníž. přenesená",J219,0)</f>
        <v>0</v>
      </c>
      <c r="BI219" s="228">
        <f>IF(N219="nulová",J219,0)</f>
        <v>0</v>
      </c>
      <c r="BJ219" s="20" t="s">
        <v>79</v>
      </c>
      <c r="BK219" s="228">
        <f>ROUND(I219*H219,2)</f>
        <v>0</v>
      </c>
      <c r="BL219" s="20" t="s">
        <v>216</v>
      </c>
      <c r="BM219" s="227" t="s">
        <v>1527</v>
      </c>
    </row>
    <row r="220" s="14" customFormat="1">
      <c r="A220" s="14"/>
      <c r="B220" s="245"/>
      <c r="C220" s="246"/>
      <c r="D220" s="236" t="s">
        <v>220</v>
      </c>
      <c r="E220" s="246"/>
      <c r="F220" s="248" t="s">
        <v>1528</v>
      </c>
      <c r="G220" s="246"/>
      <c r="H220" s="249">
        <v>460</v>
      </c>
      <c r="I220" s="250"/>
      <c r="J220" s="246"/>
      <c r="K220" s="246"/>
      <c r="L220" s="251"/>
      <c r="M220" s="252"/>
      <c r="N220" s="253"/>
      <c r="O220" s="253"/>
      <c r="P220" s="253"/>
      <c r="Q220" s="253"/>
      <c r="R220" s="253"/>
      <c r="S220" s="253"/>
      <c r="T220" s="25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5" t="s">
        <v>220</v>
      </c>
      <c r="AU220" s="255" t="s">
        <v>81</v>
      </c>
      <c r="AV220" s="14" t="s">
        <v>81</v>
      </c>
      <c r="AW220" s="14" t="s">
        <v>4</v>
      </c>
      <c r="AX220" s="14" t="s">
        <v>79</v>
      </c>
      <c r="AY220" s="255" t="s">
        <v>209</v>
      </c>
    </row>
    <row r="221" s="2" customFormat="1" ht="24.15" customHeight="1">
      <c r="A221" s="41"/>
      <c r="B221" s="42"/>
      <c r="C221" s="216" t="s">
        <v>372</v>
      </c>
      <c r="D221" s="216" t="s">
        <v>211</v>
      </c>
      <c r="E221" s="217" t="s">
        <v>1258</v>
      </c>
      <c r="F221" s="218" t="s">
        <v>1259</v>
      </c>
      <c r="G221" s="219" t="s">
        <v>258</v>
      </c>
      <c r="H221" s="220">
        <v>6</v>
      </c>
      <c r="I221" s="221"/>
      <c r="J221" s="222">
        <f>ROUND(I221*H221,2)</f>
        <v>0</v>
      </c>
      <c r="K221" s="218" t="s">
        <v>215</v>
      </c>
      <c r="L221" s="47"/>
      <c r="M221" s="223" t="s">
        <v>19</v>
      </c>
      <c r="N221" s="224" t="s">
        <v>42</v>
      </c>
      <c r="O221" s="87"/>
      <c r="P221" s="225">
        <f>O221*H221</f>
        <v>0</v>
      </c>
      <c r="Q221" s="225">
        <v>0</v>
      </c>
      <c r="R221" s="225">
        <f>Q221*H221</f>
        <v>0</v>
      </c>
      <c r="S221" s="225">
        <v>0</v>
      </c>
      <c r="T221" s="226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27" t="s">
        <v>216</v>
      </c>
      <c r="AT221" s="227" t="s">
        <v>211</v>
      </c>
      <c r="AU221" s="227" t="s">
        <v>81</v>
      </c>
      <c r="AY221" s="20" t="s">
        <v>209</v>
      </c>
      <c r="BE221" s="228">
        <f>IF(N221="základní",J221,0)</f>
        <v>0</v>
      </c>
      <c r="BF221" s="228">
        <f>IF(N221="snížená",J221,0)</f>
        <v>0</v>
      </c>
      <c r="BG221" s="228">
        <f>IF(N221="zákl. přenesená",J221,0)</f>
        <v>0</v>
      </c>
      <c r="BH221" s="228">
        <f>IF(N221="sníž. přenesená",J221,0)</f>
        <v>0</v>
      </c>
      <c r="BI221" s="228">
        <f>IF(N221="nulová",J221,0)</f>
        <v>0</v>
      </c>
      <c r="BJ221" s="20" t="s">
        <v>79</v>
      </c>
      <c r="BK221" s="228">
        <f>ROUND(I221*H221,2)</f>
        <v>0</v>
      </c>
      <c r="BL221" s="20" t="s">
        <v>216</v>
      </c>
      <c r="BM221" s="227" t="s">
        <v>1529</v>
      </c>
    </row>
    <row r="222" s="2" customFormat="1">
      <c r="A222" s="41"/>
      <c r="B222" s="42"/>
      <c r="C222" s="43"/>
      <c r="D222" s="229" t="s">
        <v>218</v>
      </c>
      <c r="E222" s="43"/>
      <c r="F222" s="230" t="s">
        <v>1261</v>
      </c>
      <c r="G222" s="43"/>
      <c r="H222" s="43"/>
      <c r="I222" s="231"/>
      <c r="J222" s="43"/>
      <c r="K222" s="43"/>
      <c r="L222" s="47"/>
      <c r="M222" s="232"/>
      <c r="N222" s="233"/>
      <c r="O222" s="87"/>
      <c r="P222" s="87"/>
      <c r="Q222" s="87"/>
      <c r="R222" s="87"/>
      <c r="S222" s="87"/>
      <c r="T222" s="88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T222" s="20" t="s">
        <v>218</v>
      </c>
      <c r="AU222" s="20" t="s">
        <v>81</v>
      </c>
    </row>
    <row r="223" s="13" customFormat="1">
      <c r="A223" s="13"/>
      <c r="B223" s="234"/>
      <c r="C223" s="235"/>
      <c r="D223" s="236" t="s">
        <v>220</v>
      </c>
      <c r="E223" s="237" t="s">
        <v>19</v>
      </c>
      <c r="F223" s="238" t="s">
        <v>337</v>
      </c>
      <c r="G223" s="235"/>
      <c r="H223" s="237" t="s">
        <v>19</v>
      </c>
      <c r="I223" s="239"/>
      <c r="J223" s="235"/>
      <c r="K223" s="235"/>
      <c r="L223" s="240"/>
      <c r="M223" s="241"/>
      <c r="N223" s="242"/>
      <c r="O223" s="242"/>
      <c r="P223" s="242"/>
      <c r="Q223" s="242"/>
      <c r="R223" s="242"/>
      <c r="S223" s="242"/>
      <c r="T223" s="24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4" t="s">
        <v>220</v>
      </c>
      <c r="AU223" s="244" t="s">
        <v>81</v>
      </c>
      <c r="AV223" s="13" t="s">
        <v>79</v>
      </c>
      <c r="AW223" s="13" t="s">
        <v>32</v>
      </c>
      <c r="AX223" s="13" t="s">
        <v>71</v>
      </c>
      <c r="AY223" s="244" t="s">
        <v>209</v>
      </c>
    </row>
    <row r="224" s="14" customFormat="1">
      <c r="A224" s="14"/>
      <c r="B224" s="245"/>
      <c r="C224" s="246"/>
      <c r="D224" s="236" t="s">
        <v>220</v>
      </c>
      <c r="E224" s="247" t="s">
        <v>19</v>
      </c>
      <c r="F224" s="248" t="s">
        <v>1530</v>
      </c>
      <c r="G224" s="246"/>
      <c r="H224" s="249">
        <v>6</v>
      </c>
      <c r="I224" s="250"/>
      <c r="J224" s="246"/>
      <c r="K224" s="246"/>
      <c r="L224" s="251"/>
      <c r="M224" s="252"/>
      <c r="N224" s="253"/>
      <c r="O224" s="253"/>
      <c r="P224" s="253"/>
      <c r="Q224" s="253"/>
      <c r="R224" s="253"/>
      <c r="S224" s="253"/>
      <c r="T224" s="25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5" t="s">
        <v>220</v>
      </c>
      <c r="AU224" s="255" t="s">
        <v>81</v>
      </c>
      <c r="AV224" s="14" t="s">
        <v>81</v>
      </c>
      <c r="AW224" s="14" t="s">
        <v>32</v>
      </c>
      <c r="AX224" s="14" t="s">
        <v>79</v>
      </c>
      <c r="AY224" s="255" t="s">
        <v>209</v>
      </c>
    </row>
    <row r="225" s="2" customFormat="1" ht="24.15" customHeight="1">
      <c r="A225" s="41"/>
      <c r="B225" s="42"/>
      <c r="C225" s="216" t="s">
        <v>378</v>
      </c>
      <c r="D225" s="216" t="s">
        <v>211</v>
      </c>
      <c r="E225" s="217" t="s">
        <v>1262</v>
      </c>
      <c r="F225" s="218" t="s">
        <v>1263</v>
      </c>
      <c r="G225" s="219" t="s">
        <v>258</v>
      </c>
      <c r="H225" s="220">
        <v>6</v>
      </c>
      <c r="I225" s="221"/>
      <c r="J225" s="222">
        <f>ROUND(I225*H225,2)</f>
        <v>0</v>
      </c>
      <c r="K225" s="218" t="s">
        <v>215</v>
      </c>
      <c r="L225" s="47"/>
      <c r="M225" s="223" t="s">
        <v>19</v>
      </c>
      <c r="N225" s="224" t="s">
        <v>42</v>
      </c>
      <c r="O225" s="87"/>
      <c r="P225" s="225">
        <f>O225*H225</f>
        <v>0</v>
      </c>
      <c r="Q225" s="225">
        <v>0</v>
      </c>
      <c r="R225" s="225">
        <f>Q225*H225</f>
        <v>0</v>
      </c>
      <c r="S225" s="225">
        <v>0</v>
      </c>
      <c r="T225" s="226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7" t="s">
        <v>216</v>
      </c>
      <c r="AT225" s="227" t="s">
        <v>211</v>
      </c>
      <c r="AU225" s="227" t="s">
        <v>81</v>
      </c>
      <c r="AY225" s="20" t="s">
        <v>209</v>
      </c>
      <c r="BE225" s="228">
        <f>IF(N225="základní",J225,0)</f>
        <v>0</v>
      </c>
      <c r="BF225" s="228">
        <f>IF(N225="snížená",J225,0)</f>
        <v>0</v>
      </c>
      <c r="BG225" s="228">
        <f>IF(N225="zákl. přenesená",J225,0)</f>
        <v>0</v>
      </c>
      <c r="BH225" s="228">
        <f>IF(N225="sníž. přenesená",J225,0)</f>
        <v>0</v>
      </c>
      <c r="BI225" s="228">
        <f>IF(N225="nulová",J225,0)</f>
        <v>0</v>
      </c>
      <c r="BJ225" s="20" t="s">
        <v>79</v>
      </c>
      <c r="BK225" s="228">
        <f>ROUND(I225*H225,2)</f>
        <v>0</v>
      </c>
      <c r="BL225" s="20" t="s">
        <v>216</v>
      </c>
      <c r="BM225" s="227" t="s">
        <v>1531</v>
      </c>
    </row>
    <row r="226" s="2" customFormat="1">
      <c r="A226" s="41"/>
      <c r="B226" s="42"/>
      <c r="C226" s="43"/>
      <c r="D226" s="229" t="s">
        <v>218</v>
      </c>
      <c r="E226" s="43"/>
      <c r="F226" s="230" t="s">
        <v>1265</v>
      </c>
      <c r="G226" s="43"/>
      <c r="H226" s="43"/>
      <c r="I226" s="231"/>
      <c r="J226" s="43"/>
      <c r="K226" s="43"/>
      <c r="L226" s="47"/>
      <c r="M226" s="232"/>
      <c r="N226" s="233"/>
      <c r="O226" s="87"/>
      <c r="P226" s="87"/>
      <c r="Q226" s="87"/>
      <c r="R226" s="87"/>
      <c r="S226" s="87"/>
      <c r="T226" s="88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0" t="s">
        <v>218</v>
      </c>
      <c r="AU226" s="20" t="s">
        <v>81</v>
      </c>
    </row>
    <row r="227" s="2" customFormat="1" ht="16.5" customHeight="1">
      <c r="A227" s="41"/>
      <c r="B227" s="42"/>
      <c r="C227" s="278" t="s">
        <v>384</v>
      </c>
      <c r="D227" s="278" t="s">
        <v>681</v>
      </c>
      <c r="E227" s="279" t="s">
        <v>1266</v>
      </c>
      <c r="F227" s="280" t="s">
        <v>1267</v>
      </c>
      <c r="G227" s="281" t="s">
        <v>725</v>
      </c>
      <c r="H227" s="282">
        <v>0.17999999999999999</v>
      </c>
      <c r="I227" s="283"/>
      <c r="J227" s="284">
        <f>ROUND(I227*H227,2)</f>
        <v>0</v>
      </c>
      <c r="K227" s="280" t="s">
        <v>215</v>
      </c>
      <c r="L227" s="285"/>
      <c r="M227" s="286" t="s">
        <v>19</v>
      </c>
      <c r="N227" s="287" t="s">
        <v>42</v>
      </c>
      <c r="O227" s="87"/>
      <c r="P227" s="225">
        <f>O227*H227</f>
        <v>0</v>
      </c>
      <c r="Q227" s="225">
        <v>0.001</v>
      </c>
      <c r="R227" s="225">
        <f>Q227*H227</f>
        <v>0.00017999999999999998</v>
      </c>
      <c r="S227" s="225">
        <v>0</v>
      </c>
      <c r="T227" s="226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27" t="s">
        <v>250</v>
      </c>
      <c r="AT227" s="227" t="s">
        <v>681</v>
      </c>
      <c r="AU227" s="227" t="s">
        <v>81</v>
      </c>
      <c r="AY227" s="20" t="s">
        <v>209</v>
      </c>
      <c r="BE227" s="228">
        <f>IF(N227="základní",J227,0)</f>
        <v>0</v>
      </c>
      <c r="BF227" s="228">
        <f>IF(N227="snížená",J227,0)</f>
        <v>0</v>
      </c>
      <c r="BG227" s="228">
        <f>IF(N227="zákl. přenesená",J227,0)</f>
        <v>0</v>
      </c>
      <c r="BH227" s="228">
        <f>IF(N227="sníž. přenesená",J227,0)</f>
        <v>0</v>
      </c>
      <c r="BI227" s="228">
        <f>IF(N227="nulová",J227,0)</f>
        <v>0</v>
      </c>
      <c r="BJ227" s="20" t="s">
        <v>79</v>
      </c>
      <c r="BK227" s="228">
        <f>ROUND(I227*H227,2)</f>
        <v>0</v>
      </c>
      <c r="BL227" s="20" t="s">
        <v>216</v>
      </c>
      <c r="BM227" s="227" t="s">
        <v>1532</v>
      </c>
    </row>
    <row r="228" s="14" customFormat="1">
      <c r="A228" s="14"/>
      <c r="B228" s="245"/>
      <c r="C228" s="246"/>
      <c r="D228" s="236" t="s">
        <v>220</v>
      </c>
      <c r="E228" s="246"/>
      <c r="F228" s="248" t="s">
        <v>1533</v>
      </c>
      <c r="G228" s="246"/>
      <c r="H228" s="249">
        <v>0.17999999999999999</v>
      </c>
      <c r="I228" s="250"/>
      <c r="J228" s="246"/>
      <c r="K228" s="246"/>
      <c r="L228" s="251"/>
      <c r="M228" s="252"/>
      <c r="N228" s="253"/>
      <c r="O228" s="253"/>
      <c r="P228" s="253"/>
      <c r="Q228" s="253"/>
      <c r="R228" s="253"/>
      <c r="S228" s="253"/>
      <c r="T228" s="25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5" t="s">
        <v>220</v>
      </c>
      <c r="AU228" s="255" t="s">
        <v>81</v>
      </c>
      <c r="AV228" s="14" t="s">
        <v>81</v>
      </c>
      <c r="AW228" s="14" t="s">
        <v>4</v>
      </c>
      <c r="AX228" s="14" t="s">
        <v>79</v>
      </c>
      <c r="AY228" s="255" t="s">
        <v>209</v>
      </c>
    </row>
    <row r="229" s="12" customFormat="1" ht="22.8" customHeight="1">
      <c r="A229" s="12"/>
      <c r="B229" s="200"/>
      <c r="C229" s="201"/>
      <c r="D229" s="202" t="s">
        <v>70</v>
      </c>
      <c r="E229" s="214" t="s">
        <v>81</v>
      </c>
      <c r="F229" s="214" t="s">
        <v>733</v>
      </c>
      <c r="G229" s="201"/>
      <c r="H229" s="201"/>
      <c r="I229" s="204"/>
      <c r="J229" s="215">
        <f>BK229</f>
        <v>0</v>
      </c>
      <c r="K229" s="201"/>
      <c r="L229" s="206"/>
      <c r="M229" s="207"/>
      <c r="N229" s="208"/>
      <c r="O229" s="208"/>
      <c r="P229" s="209">
        <f>SUM(P230:P231)</f>
        <v>0</v>
      </c>
      <c r="Q229" s="208"/>
      <c r="R229" s="209">
        <f>SUM(R230:R231)</f>
        <v>0.29008</v>
      </c>
      <c r="S229" s="208"/>
      <c r="T229" s="210">
        <f>SUM(T230:T231)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11" t="s">
        <v>79</v>
      </c>
      <c r="AT229" s="212" t="s">
        <v>70</v>
      </c>
      <c r="AU229" s="212" t="s">
        <v>79</v>
      </c>
      <c r="AY229" s="211" t="s">
        <v>209</v>
      </c>
      <c r="BK229" s="213">
        <f>SUM(BK230:BK231)</f>
        <v>0</v>
      </c>
    </row>
    <row r="230" s="2" customFormat="1" ht="16.5" customHeight="1">
      <c r="A230" s="41"/>
      <c r="B230" s="42"/>
      <c r="C230" s="216" t="s">
        <v>390</v>
      </c>
      <c r="D230" s="216" t="s">
        <v>211</v>
      </c>
      <c r="E230" s="217" t="s">
        <v>735</v>
      </c>
      <c r="F230" s="218" t="s">
        <v>736</v>
      </c>
      <c r="G230" s="219" t="s">
        <v>299</v>
      </c>
      <c r="H230" s="220">
        <v>592</v>
      </c>
      <c r="I230" s="221"/>
      <c r="J230" s="222">
        <f>ROUND(I230*H230,2)</f>
        <v>0</v>
      </c>
      <c r="K230" s="218" t="s">
        <v>215</v>
      </c>
      <c r="L230" s="47"/>
      <c r="M230" s="223" t="s">
        <v>19</v>
      </c>
      <c r="N230" s="224" t="s">
        <v>42</v>
      </c>
      <c r="O230" s="87"/>
      <c r="P230" s="225">
        <f>O230*H230</f>
        <v>0</v>
      </c>
      <c r="Q230" s="225">
        <v>0.00048999999999999998</v>
      </c>
      <c r="R230" s="225">
        <f>Q230*H230</f>
        <v>0.29008</v>
      </c>
      <c r="S230" s="225">
        <v>0</v>
      </c>
      <c r="T230" s="226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7" t="s">
        <v>216</v>
      </c>
      <c r="AT230" s="227" t="s">
        <v>211</v>
      </c>
      <c r="AU230" s="227" t="s">
        <v>81</v>
      </c>
      <c r="AY230" s="20" t="s">
        <v>209</v>
      </c>
      <c r="BE230" s="228">
        <f>IF(N230="základní",J230,0)</f>
        <v>0</v>
      </c>
      <c r="BF230" s="228">
        <f>IF(N230="snížená",J230,0)</f>
        <v>0</v>
      </c>
      <c r="BG230" s="228">
        <f>IF(N230="zákl. přenesená",J230,0)</f>
        <v>0</v>
      </c>
      <c r="BH230" s="228">
        <f>IF(N230="sníž. přenesená",J230,0)</f>
        <v>0</v>
      </c>
      <c r="BI230" s="228">
        <f>IF(N230="nulová",J230,0)</f>
        <v>0</v>
      </c>
      <c r="BJ230" s="20" t="s">
        <v>79</v>
      </c>
      <c r="BK230" s="228">
        <f>ROUND(I230*H230,2)</f>
        <v>0</v>
      </c>
      <c r="BL230" s="20" t="s">
        <v>216</v>
      </c>
      <c r="BM230" s="227" t="s">
        <v>1534</v>
      </c>
    </row>
    <row r="231" s="2" customFormat="1">
      <c r="A231" s="41"/>
      <c r="B231" s="42"/>
      <c r="C231" s="43"/>
      <c r="D231" s="229" t="s">
        <v>218</v>
      </c>
      <c r="E231" s="43"/>
      <c r="F231" s="230" t="s">
        <v>738</v>
      </c>
      <c r="G231" s="43"/>
      <c r="H231" s="43"/>
      <c r="I231" s="231"/>
      <c r="J231" s="43"/>
      <c r="K231" s="43"/>
      <c r="L231" s="47"/>
      <c r="M231" s="232"/>
      <c r="N231" s="233"/>
      <c r="O231" s="87"/>
      <c r="P231" s="87"/>
      <c r="Q231" s="87"/>
      <c r="R231" s="87"/>
      <c r="S231" s="87"/>
      <c r="T231" s="88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T231" s="20" t="s">
        <v>218</v>
      </c>
      <c r="AU231" s="20" t="s">
        <v>81</v>
      </c>
    </row>
    <row r="232" s="12" customFormat="1" ht="22.8" customHeight="1">
      <c r="A232" s="12"/>
      <c r="B232" s="200"/>
      <c r="C232" s="201"/>
      <c r="D232" s="202" t="s">
        <v>70</v>
      </c>
      <c r="E232" s="214" t="s">
        <v>216</v>
      </c>
      <c r="F232" s="214" t="s">
        <v>739</v>
      </c>
      <c r="G232" s="201"/>
      <c r="H232" s="201"/>
      <c r="I232" s="204"/>
      <c r="J232" s="215">
        <f>BK232</f>
        <v>0</v>
      </c>
      <c r="K232" s="201"/>
      <c r="L232" s="206"/>
      <c r="M232" s="207"/>
      <c r="N232" s="208"/>
      <c r="O232" s="208"/>
      <c r="P232" s="209">
        <f>SUM(P233:P247)</f>
        <v>0</v>
      </c>
      <c r="Q232" s="208"/>
      <c r="R232" s="209">
        <f>SUM(R233:R247)</f>
        <v>0</v>
      </c>
      <c r="S232" s="208"/>
      <c r="T232" s="210">
        <f>SUM(T233:T247)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11" t="s">
        <v>79</v>
      </c>
      <c r="AT232" s="212" t="s">
        <v>70</v>
      </c>
      <c r="AU232" s="212" t="s">
        <v>79</v>
      </c>
      <c r="AY232" s="211" t="s">
        <v>209</v>
      </c>
      <c r="BK232" s="213">
        <f>SUM(BK233:BK247)</f>
        <v>0</v>
      </c>
    </row>
    <row r="233" s="2" customFormat="1" ht="21.75" customHeight="1">
      <c r="A233" s="41"/>
      <c r="B233" s="42"/>
      <c r="C233" s="216" t="s">
        <v>399</v>
      </c>
      <c r="D233" s="216" t="s">
        <v>211</v>
      </c>
      <c r="E233" s="217" t="s">
        <v>741</v>
      </c>
      <c r="F233" s="218" t="s">
        <v>742</v>
      </c>
      <c r="G233" s="219" t="s">
        <v>362</v>
      </c>
      <c r="H233" s="220">
        <v>59.200000000000003</v>
      </c>
      <c r="I233" s="221"/>
      <c r="J233" s="222">
        <f>ROUND(I233*H233,2)</f>
        <v>0</v>
      </c>
      <c r="K233" s="218" t="s">
        <v>215</v>
      </c>
      <c r="L233" s="47"/>
      <c r="M233" s="223" t="s">
        <v>19</v>
      </c>
      <c r="N233" s="224" t="s">
        <v>42</v>
      </c>
      <c r="O233" s="87"/>
      <c r="P233" s="225">
        <f>O233*H233</f>
        <v>0</v>
      </c>
      <c r="Q233" s="225">
        <v>0</v>
      </c>
      <c r="R233" s="225">
        <f>Q233*H233</f>
        <v>0</v>
      </c>
      <c r="S233" s="225">
        <v>0</v>
      </c>
      <c r="T233" s="226">
        <f>S233*H233</f>
        <v>0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227" t="s">
        <v>216</v>
      </c>
      <c r="AT233" s="227" t="s">
        <v>211</v>
      </c>
      <c r="AU233" s="227" t="s">
        <v>81</v>
      </c>
      <c r="AY233" s="20" t="s">
        <v>209</v>
      </c>
      <c r="BE233" s="228">
        <f>IF(N233="základní",J233,0)</f>
        <v>0</v>
      </c>
      <c r="BF233" s="228">
        <f>IF(N233="snížená",J233,0)</f>
        <v>0</v>
      </c>
      <c r="BG233" s="228">
        <f>IF(N233="zákl. přenesená",J233,0)</f>
        <v>0</v>
      </c>
      <c r="BH233" s="228">
        <f>IF(N233="sníž. přenesená",J233,0)</f>
        <v>0</v>
      </c>
      <c r="BI233" s="228">
        <f>IF(N233="nulová",J233,0)</f>
        <v>0</v>
      </c>
      <c r="BJ233" s="20" t="s">
        <v>79</v>
      </c>
      <c r="BK233" s="228">
        <f>ROUND(I233*H233,2)</f>
        <v>0</v>
      </c>
      <c r="BL233" s="20" t="s">
        <v>216</v>
      </c>
      <c r="BM233" s="227" t="s">
        <v>1535</v>
      </c>
    </row>
    <row r="234" s="2" customFormat="1">
      <c r="A234" s="41"/>
      <c r="B234" s="42"/>
      <c r="C234" s="43"/>
      <c r="D234" s="229" t="s">
        <v>218</v>
      </c>
      <c r="E234" s="43"/>
      <c r="F234" s="230" t="s">
        <v>744</v>
      </c>
      <c r="G234" s="43"/>
      <c r="H234" s="43"/>
      <c r="I234" s="231"/>
      <c r="J234" s="43"/>
      <c r="K234" s="43"/>
      <c r="L234" s="47"/>
      <c r="M234" s="232"/>
      <c r="N234" s="233"/>
      <c r="O234" s="87"/>
      <c r="P234" s="87"/>
      <c r="Q234" s="87"/>
      <c r="R234" s="87"/>
      <c r="S234" s="87"/>
      <c r="T234" s="88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T234" s="20" t="s">
        <v>218</v>
      </c>
      <c r="AU234" s="20" t="s">
        <v>81</v>
      </c>
    </row>
    <row r="235" s="13" customFormat="1">
      <c r="A235" s="13"/>
      <c r="B235" s="234"/>
      <c r="C235" s="235"/>
      <c r="D235" s="236" t="s">
        <v>220</v>
      </c>
      <c r="E235" s="237" t="s">
        <v>19</v>
      </c>
      <c r="F235" s="238" t="s">
        <v>395</v>
      </c>
      <c r="G235" s="235"/>
      <c r="H235" s="237" t="s">
        <v>19</v>
      </c>
      <c r="I235" s="239"/>
      <c r="J235" s="235"/>
      <c r="K235" s="235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220</v>
      </c>
      <c r="AU235" s="244" t="s">
        <v>81</v>
      </c>
      <c r="AV235" s="13" t="s">
        <v>79</v>
      </c>
      <c r="AW235" s="13" t="s">
        <v>32</v>
      </c>
      <c r="AX235" s="13" t="s">
        <v>71</v>
      </c>
      <c r="AY235" s="244" t="s">
        <v>209</v>
      </c>
    </row>
    <row r="236" s="13" customFormat="1">
      <c r="A236" s="13"/>
      <c r="B236" s="234"/>
      <c r="C236" s="235"/>
      <c r="D236" s="236" t="s">
        <v>220</v>
      </c>
      <c r="E236" s="237" t="s">
        <v>19</v>
      </c>
      <c r="F236" s="238" t="s">
        <v>745</v>
      </c>
      <c r="G236" s="235"/>
      <c r="H236" s="237" t="s">
        <v>19</v>
      </c>
      <c r="I236" s="239"/>
      <c r="J236" s="235"/>
      <c r="K236" s="235"/>
      <c r="L236" s="240"/>
      <c r="M236" s="241"/>
      <c r="N236" s="242"/>
      <c r="O236" s="242"/>
      <c r="P236" s="242"/>
      <c r="Q236" s="242"/>
      <c r="R236" s="242"/>
      <c r="S236" s="242"/>
      <c r="T236" s="24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4" t="s">
        <v>220</v>
      </c>
      <c r="AU236" s="244" t="s">
        <v>81</v>
      </c>
      <c r="AV236" s="13" t="s">
        <v>79</v>
      </c>
      <c r="AW236" s="13" t="s">
        <v>32</v>
      </c>
      <c r="AX236" s="13" t="s">
        <v>71</v>
      </c>
      <c r="AY236" s="244" t="s">
        <v>209</v>
      </c>
    </row>
    <row r="237" s="14" customFormat="1">
      <c r="A237" s="14"/>
      <c r="B237" s="245"/>
      <c r="C237" s="246"/>
      <c r="D237" s="236" t="s">
        <v>220</v>
      </c>
      <c r="E237" s="247" t="s">
        <v>19</v>
      </c>
      <c r="F237" s="248" t="s">
        <v>1536</v>
      </c>
      <c r="G237" s="246"/>
      <c r="H237" s="249">
        <v>59.200000000000003</v>
      </c>
      <c r="I237" s="250"/>
      <c r="J237" s="246"/>
      <c r="K237" s="246"/>
      <c r="L237" s="251"/>
      <c r="M237" s="252"/>
      <c r="N237" s="253"/>
      <c r="O237" s="253"/>
      <c r="P237" s="253"/>
      <c r="Q237" s="253"/>
      <c r="R237" s="253"/>
      <c r="S237" s="253"/>
      <c r="T237" s="25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5" t="s">
        <v>220</v>
      </c>
      <c r="AU237" s="255" t="s">
        <v>81</v>
      </c>
      <c r="AV237" s="14" t="s">
        <v>81</v>
      </c>
      <c r="AW237" s="14" t="s">
        <v>32</v>
      </c>
      <c r="AX237" s="14" t="s">
        <v>79</v>
      </c>
      <c r="AY237" s="255" t="s">
        <v>209</v>
      </c>
    </row>
    <row r="238" s="2" customFormat="1" ht="24.15" customHeight="1">
      <c r="A238" s="41"/>
      <c r="B238" s="42"/>
      <c r="C238" s="216" t="s">
        <v>405</v>
      </c>
      <c r="D238" s="216" t="s">
        <v>211</v>
      </c>
      <c r="E238" s="217" t="s">
        <v>749</v>
      </c>
      <c r="F238" s="218" t="s">
        <v>750</v>
      </c>
      <c r="G238" s="219" t="s">
        <v>362</v>
      </c>
      <c r="H238" s="220">
        <v>1.8700000000000001</v>
      </c>
      <c r="I238" s="221"/>
      <c r="J238" s="222">
        <f>ROUND(I238*H238,2)</f>
        <v>0</v>
      </c>
      <c r="K238" s="218" t="s">
        <v>215</v>
      </c>
      <c r="L238" s="47"/>
      <c r="M238" s="223" t="s">
        <v>19</v>
      </c>
      <c r="N238" s="224" t="s">
        <v>42</v>
      </c>
      <c r="O238" s="87"/>
      <c r="P238" s="225">
        <f>O238*H238</f>
        <v>0</v>
      </c>
      <c r="Q238" s="225">
        <v>0</v>
      </c>
      <c r="R238" s="225">
        <f>Q238*H238</f>
        <v>0</v>
      </c>
      <c r="S238" s="225">
        <v>0</v>
      </c>
      <c r="T238" s="226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27" t="s">
        <v>216</v>
      </c>
      <c r="AT238" s="227" t="s">
        <v>211</v>
      </c>
      <c r="AU238" s="227" t="s">
        <v>81</v>
      </c>
      <c r="AY238" s="20" t="s">
        <v>209</v>
      </c>
      <c r="BE238" s="228">
        <f>IF(N238="základní",J238,0)</f>
        <v>0</v>
      </c>
      <c r="BF238" s="228">
        <f>IF(N238="snížená",J238,0)</f>
        <v>0</v>
      </c>
      <c r="BG238" s="228">
        <f>IF(N238="zákl. přenesená",J238,0)</f>
        <v>0</v>
      </c>
      <c r="BH238" s="228">
        <f>IF(N238="sníž. přenesená",J238,0)</f>
        <v>0</v>
      </c>
      <c r="BI238" s="228">
        <f>IF(N238="nulová",J238,0)</f>
        <v>0</v>
      </c>
      <c r="BJ238" s="20" t="s">
        <v>79</v>
      </c>
      <c r="BK238" s="228">
        <f>ROUND(I238*H238,2)</f>
        <v>0</v>
      </c>
      <c r="BL238" s="20" t="s">
        <v>216</v>
      </c>
      <c r="BM238" s="227" t="s">
        <v>1537</v>
      </c>
    </row>
    <row r="239" s="2" customFormat="1">
      <c r="A239" s="41"/>
      <c r="B239" s="42"/>
      <c r="C239" s="43"/>
      <c r="D239" s="229" t="s">
        <v>218</v>
      </c>
      <c r="E239" s="43"/>
      <c r="F239" s="230" t="s">
        <v>752</v>
      </c>
      <c r="G239" s="43"/>
      <c r="H239" s="43"/>
      <c r="I239" s="231"/>
      <c r="J239" s="43"/>
      <c r="K239" s="43"/>
      <c r="L239" s="47"/>
      <c r="M239" s="232"/>
      <c r="N239" s="233"/>
      <c r="O239" s="87"/>
      <c r="P239" s="87"/>
      <c r="Q239" s="87"/>
      <c r="R239" s="87"/>
      <c r="S239" s="87"/>
      <c r="T239" s="88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T239" s="20" t="s">
        <v>218</v>
      </c>
      <c r="AU239" s="20" t="s">
        <v>81</v>
      </c>
    </row>
    <row r="240" s="13" customFormat="1">
      <c r="A240" s="13"/>
      <c r="B240" s="234"/>
      <c r="C240" s="235"/>
      <c r="D240" s="236" t="s">
        <v>220</v>
      </c>
      <c r="E240" s="237" t="s">
        <v>19</v>
      </c>
      <c r="F240" s="238" t="s">
        <v>753</v>
      </c>
      <c r="G240" s="235"/>
      <c r="H240" s="237" t="s">
        <v>19</v>
      </c>
      <c r="I240" s="239"/>
      <c r="J240" s="235"/>
      <c r="K240" s="235"/>
      <c r="L240" s="240"/>
      <c r="M240" s="241"/>
      <c r="N240" s="242"/>
      <c r="O240" s="242"/>
      <c r="P240" s="242"/>
      <c r="Q240" s="242"/>
      <c r="R240" s="242"/>
      <c r="S240" s="242"/>
      <c r="T240" s="24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4" t="s">
        <v>220</v>
      </c>
      <c r="AU240" s="244" t="s">
        <v>81</v>
      </c>
      <c r="AV240" s="13" t="s">
        <v>79</v>
      </c>
      <c r="AW240" s="13" t="s">
        <v>32</v>
      </c>
      <c r="AX240" s="13" t="s">
        <v>71</v>
      </c>
      <c r="AY240" s="244" t="s">
        <v>209</v>
      </c>
    </row>
    <row r="241" s="14" customFormat="1">
      <c r="A241" s="14"/>
      <c r="B241" s="245"/>
      <c r="C241" s="246"/>
      <c r="D241" s="236" t="s">
        <v>220</v>
      </c>
      <c r="E241" s="247" t="s">
        <v>19</v>
      </c>
      <c r="F241" s="248" t="s">
        <v>1538</v>
      </c>
      <c r="G241" s="246"/>
      <c r="H241" s="249">
        <v>0.41999999999999998</v>
      </c>
      <c r="I241" s="250"/>
      <c r="J241" s="246"/>
      <c r="K241" s="246"/>
      <c r="L241" s="251"/>
      <c r="M241" s="252"/>
      <c r="N241" s="253"/>
      <c r="O241" s="253"/>
      <c r="P241" s="253"/>
      <c r="Q241" s="253"/>
      <c r="R241" s="253"/>
      <c r="S241" s="253"/>
      <c r="T241" s="25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5" t="s">
        <v>220</v>
      </c>
      <c r="AU241" s="255" t="s">
        <v>81</v>
      </c>
      <c r="AV241" s="14" t="s">
        <v>81</v>
      </c>
      <c r="AW241" s="14" t="s">
        <v>32</v>
      </c>
      <c r="AX241" s="14" t="s">
        <v>71</v>
      </c>
      <c r="AY241" s="255" t="s">
        <v>209</v>
      </c>
    </row>
    <row r="242" s="14" customFormat="1">
      <c r="A242" s="14"/>
      <c r="B242" s="245"/>
      <c r="C242" s="246"/>
      <c r="D242" s="236" t="s">
        <v>220</v>
      </c>
      <c r="E242" s="247" t="s">
        <v>19</v>
      </c>
      <c r="F242" s="248" t="s">
        <v>1539</v>
      </c>
      <c r="G242" s="246"/>
      <c r="H242" s="249">
        <v>0.29999999999999999</v>
      </c>
      <c r="I242" s="250"/>
      <c r="J242" s="246"/>
      <c r="K242" s="246"/>
      <c r="L242" s="251"/>
      <c r="M242" s="252"/>
      <c r="N242" s="253"/>
      <c r="O242" s="253"/>
      <c r="P242" s="253"/>
      <c r="Q242" s="253"/>
      <c r="R242" s="253"/>
      <c r="S242" s="253"/>
      <c r="T242" s="25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5" t="s">
        <v>220</v>
      </c>
      <c r="AU242" s="255" t="s">
        <v>81</v>
      </c>
      <c r="AV242" s="14" t="s">
        <v>81</v>
      </c>
      <c r="AW242" s="14" t="s">
        <v>32</v>
      </c>
      <c r="AX242" s="14" t="s">
        <v>71</v>
      </c>
      <c r="AY242" s="255" t="s">
        <v>209</v>
      </c>
    </row>
    <row r="243" s="14" customFormat="1">
      <c r="A243" s="14"/>
      <c r="B243" s="245"/>
      <c r="C243" s="246"/>
      <c r="D243" s="236" t="s">
        <v>220</v>
      </c>
      <c r="E243" s="247" t="s">
        <v>19</v>
      </c>
      <c r="F243" s="248" t="s">
        <v>1540</v>
      </c>
      <c r="G243" s="246"/>
      <c r="H243" s="249">
        <v>0.12</v>
      </c>
      <c r="I243" s="250"/>
      <c r="J243" s="246"/>
      <c r="K243" s="246"/>
      <c r="L243" s="251"/>
      <c r="M243" s="252"/>
      <c r="N243" s="253"/>
      <c r="O243" s="253"/>
      <c r="P243" s="253"/>
      <c r="Q243" s="253"/>
      <c r="R243" s="253"/>
      <c r="S243" s="253"/>
      <c r="T243" s="25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5" t="s">
        <v>220</v>
      </c>
      <c r="AU243" s="255" t="s">
        <v>81</v>
      </c>
      <c r="AV243" s="14" t="s">
        <v>81</v>
      </c>
      <c r="AW243" s="14" t="s">
        <v>32</v>
      </c>
      <c r="AX243" s="14" t="s">
        <v>71</v>
      </c>
      <c r="AY243" s="255" t="s">
        <v>209</v>
      </c>
    </row>
    <row r="244" s="14" customFormat="1">
      <c r="A244" s="14"/>
      <c r="B244" s="245"/>
      <c r="C244" s="246"/>
      <c r="D244" s="236" t="s">
        <v>220</v>
      </c>
      <c r="E244" s="247" t="s">
        <v>19</v>
      </c>
      <c r="F244" s="248" t="s">
        <v>1541</v>
      </c>
      <c r="G244" s="246"/>
      <c r="H244" s="249">
        <v>0.40000000000000002</v>
      </c>
      <c r="I244" s="250"/>
      <c r="J244" s="246"/>
      <c r="K244" s="246"/>
      <c r="L244" s="251"/>
      <c r="M244" s="252"/>
      <c r="N244" s="253"/>
      <c r="O244" s="253"/>
      <c r="P244" s="253"/>
      <c r="Q244" s="253"/>
      <c r="R244" s="253"/>
      <c r="S244" s="253"/>
      <c r="T244" s="25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5" t="s">
        <v>220</v>
      </c>
      <c r="AU244" s="255" t="s">
        <v>81</v>
      </c>
      <c r="AV244" s="14" t="s">
        <v>81</v>
      </c>
      <c r="AW244" s="14" t="s">
        <v>32</v>
      </c>
      <c r="AX244" s="14" t="s">
        <v>71</v>
      </c>
      <c r="AY244" s="255" t="s">
        <v>209</v>
      </c>
    </row>
    <row r="245" s="14" customFormat="1">
      <c r="A245" s="14"/>
      <c r="B245" s="245"/>
      <c r="C245" s="246"/>
      <c r="D245" s="236" t="s">
        <v>220</v>
      </c>
      <c r="E245" s="247" t="s">
        <v>19</v>
      </c>
      <c r="F245" s="248" t="s">
        <v>757</v>
      </c>
      <c r="G245" s="246"/>
      <c r="H245" s="249">
        <v>0.14999999999999999</v>
      </c>
      <c r="I245" s="250"/>
      <c r="J245" s="246"/>
      <c r="K245" s="246"/>
      <c r="L245" s="251"/>
      <c r="M245" s="252"/>
      <c r="N245" s="253"/>
      <c r="O245" s="253"/>
      <c r="P245" s="253"/>
      <c r="Q245" s="253"/>
      <c r="R245" s="253"/>
      <c r="S245" s="253"/>
      <c r="T245" s="25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5" t="s">
        <v>220</v>
      </c>
      <c r="AU245" s="255" t="s">
        <v>81</v>
      </c>
      <c r="AV245" s="14" t="s">
        <v>81</v>
      </c>
      <c r="AW245" s="14" t="s">
        <v>32</v>
      </c>
      <c r="AX245" s="14" t="s">
        <v>71</v>
      </c>
      <c r="AY245" s="255" t="s">
        <v>209</v>
      </c>
    </row>
    <row r="246" s="14" customFormat="1">
      <c r="A246" s="14"/>
      <c r="B246" s="245"/>
      <c r="C246" s="246"/>
      <c r="D246" s="236" t="s">
        <v>220</v>
      </c>
      <c r="E246" s="247" t="s">
        <v>19</v>
      </c>
      <c r="F246" s="248" t="s">
        <v>1542</v>
      </c>
      <c r="G246" s="246"/>
      <c r="H246" s="249">
        <v>0.47999999999999998</v>
      </c>
      <c r="I246" s="250"/>
      <c r="J246" s="246"/>
      <c r="K246" s="246"/>
      <c r="L246" s="251"/>
      <c r="M246" s="252"/>
      <c r="N246" s="253"/>
      <c r="O246" s="253"/>
      <c r="P246" s="253"/>
      <c r="Q246" s="253"/>
      <c r="R246" s="253"/>
      <c r="S246" s="253"/>
      <c r="T246" s="25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5" t="s">
        <v>220</v>
      </c>
      <c r="AU246" s="255" t="s">
        <v>81</v>
      </c>
      <c r="AV246" s="14" t="s">
        <v>81</v>
      </c>
      <c r="AW246" s="14" t="s">
        <v>32</v>
      </c>
      <c r="AX246" s="14" t="s">
        <v>71</v>
      </c>
      <c r="AY246" s="255" t="s">
        <v>209</v>
      </c>
    </row>
    <row r="247" s="15" customFormat="1">
      <c r="A247" s="15"/>
      <c r="B247" s="256"/>
      <c r="C247" s="257"/>
      <c r="D247" s="236" t="s">
        <v>220</v>
      </c>
      <c r="E247" s="258" t="s">
        <v>19</v>
      </c>
      <c r="F247" s="259" t="s">
        <v>271</v>
      </c>
      <c r="G247" s="257"/>
      <c r="H247" s="260">
        <v>1.8700000000000001</v>
      </c>
      <c r="I247" s="261"/>
      <c r="J247" s="257"/>
      <c r="K247" s="257"/>
      <c r="L247" s="262"/>
      <c r="M247" s="263"/>
      <c r="N247" s="264"/>
      <c r="O247" s="264"/>
      <c r="P247" s="264"/>
      <c r="Q247" s="264"/>
      <c r="R247" s="264"/>
      <c r="S247" s="264"/>
      <c r="T247" s="26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T247" s="266" t="s">
        <v>220</v>
      </c>
      <c r="AU247" s="266" t="s">
        <v>81</v>
      </c>
      <c r="AV247" s="15" t="s">
        <v>216</v>
      </c>
      <c r="AW247" s="15" t="s">
        <v>32</v>
      </c>
      <c r="AX247" s="15" t="s">
        <v>79</v>
      </c>
      <c r="AY247" s="266" t="s">
        <v>209</v>
      </c>
    </row>
    <row r="248" s="12" customFormat="1" ht="22.8" customHeight="1">
      <c r="A248" s="12"/>
      <c r="B248" s="200"/>
      <c r="C248" s="201"/>
      <c r="D248" s="202" t="s">
        <v>70</v>
      </c>
      <c r="E248" s="214" t="s">
        <v>236</v>
      </c>
      <c r="F248" s="214" t="s">
        <v>759</v>
      </c>
      <c r="G248" s="201"/>
      <c r="H248" s="201"/>
      <c r="I248" s="204"/>
      <c r="J248" s="215">
        <f>BK248</f>
        <v>0</v>
      </c>
      <c r="K248" s="201"/>
      <c r="L248" s="206"/>
      <c r="M248" s="207"/>
      <c r="N248" s="208"/>
      <c r="O248" s="208"/>
      <c r="P248" s="209">
        <f>SUM(P249:P270)</f>
        <v>0</v>
      </c>
      <c r="Q248" s="208"/>
      <c r="R248" s="209">
        <f>SUM(R249:R270)</f>
        <v>0</v>
      </c>
      <c r="S248" s="208"/>
      <c r="T248" s="210">
        <f>SUM(T249:T270)</f>
        <v>0</v>
      </c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R248" s="211" t="s">
        <v>79</v>
      </c>
      <c r="AT248" s="212" t="s">
        <v>70</v>
      </c>
      <c r="AU248" s="212" t="s">
        <v>79</v>
      </c>
      <c r="AY248" s="211" t="s">
        <v>209</v>
      </c>
      <c r="BK248" s="213">
        <f>SUM(BK249:BK270)</f>
        <v>0</v>
      </c>
    </row>
    <row r="249" s="2" customFormat="1" ht="24.15" customHeight="1">
      <c r="A249" s="41"/>
      <c r="B249" s="42"/>
      <c r="C249" s="216" t="s">
        <v>411</v>
      </c>
      <c r="D249" s="216" t="s">
        <v>211</v>
      </c>
      <c r="E249" s="217" t="s">
        <v>1543</v>
      </c>
      <c r="F249" s="218" t="s">
        <v>1544</v>
      </c>
      <c r="G249" s="219" t="s">
        <v>258</v>
      </c>
      <c r="H249" s="220">
        <v>638</v>
      </c>
      <c r="I249" s="221"/>
      <c r="J249" s="222">
        <f>ROUND(I249*H249,2)</f>
        <v>0</v>
      </c>
      <c r="K249" s="218" t="s">
        <v>215</v>
      </c>
      <c r="L249" s="47"/>
      <c r="M249" s="223" t="s">
        <v>19</v>
      </c>
      <c r="N249" s="224" t="s">
        <v>42</v>
      </c>
      <c r="O249" s="87"/>
      <c r="P249" s="225">
        <f>O249*H249</f>
        <v>0</v>
      </c>
      <c r="Q249" s="225">
        <v>0</v>
      </c>
      <c r="R249" s="225">
        <f>Q249*H249</f>
        <v>0</v>
      </c>
      <c r="S249" s="225">
        <v>0</v>
      </c>
      <c r="T249" s="226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7" t="s">
        <v>216</v>
      </c>
      <c r="AT249" s="227" t="s">
        <v>211</v>
      </c>
      <c r="AU249" s="227" t="s">
        <v>81</v>
      </c>
      <c r="AY249" s="20" t="s">
        <v>209</v>
      </c>
      <c r="BE249" s="228">
        <f>IF(N249="základní",J249,0)</f>
        <v>0</v>
      </c>
      <c r="BF249" s="228">
        <f>IF(N249="snížená",J249,0)</f>
        <v>0</v>
      </c>
      <c r="BG249" s="228">
        <f>IF(N249="zákl. přenesená",J249,0)</f>
        <v>0</v>
      </c>
      <c r="BH249" s="228">
        <f>IF(N249="sníž. přenesená",J249,0)</f>
        <v>0</v>
      </c>
      <c r="BI249" s="228">
        <f>IF(N249="nulová",J249,0)</f>
        <v>0</v>
      </c>
      <c r="BJ249" s="20" t="s">
        <v>79</v>
      </c>
      <c r="BK249" s="228">
        <f>ROUND(I249*H249,2)</f>
        <v>0</v>
      </c>
      <c r="BL249" s="20" t="s">
        <v>216</v>
      </c>
      <c r="BM249" s="227" t="s">
        <v>1545</v>
      </c>
    </row>
    <row r="250" s="2" customFormat="1">
      <c r="A250" s="41"/>
      <c r="B250" s="42"/>
      <c r="C250" s="43"/>
      <c r="D250" s="229" t="s">
        <v>218</v>
      </c>
      <c r="E250" s="43"/>
      <c r="F250" s="230" t="s">
        <v>1546</v>
      </c>
      <c r="G250" s="43"/>
      <c r="H250" s="43"/>
      <c r="I250" s="231"/>
      <c r="J250" s="43"/>
      <c r="K250" s="43"/>
      <c r="L250" s="47"/>
      <c r="M250" s="232"/>
      <c r="N250" s="233"/>
      <c r="O250" s="87"/>
      <c r="P250" s="87"/>
      <c r="Q250" s="87"/>
      <c r="R250" s="87"/>
      <c r="S250" s="87"/>
      <c r="T250" s="88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T250" s="20" t="s">
        <v>218</v>
      </c>
      <c r="AU250" s="20" t="s">
        <v>81</v>
      </c>
    </row>
    <row r="251" s="13" customFormat="1">
      <c r="A251" s="13"/>
      <c r="B251" s="234"/>
      <c r="C251" s="235"/>
      <c r="D251" s="236" t="s">
        <v>220</v>
      </c>
      <c r="E251" s="237" t="s">
        <v>19</v>
      </c>
      <c r="F251" s="238" t="s">
        <v>1185</v>
      </c>
      <c r="G251" s="235"/>
      <c r="H251" s="237" t="s">
        <v>19</v>
      </c>
      <c r="I251" s="239"/>
      <c r="J251" s="235"/>
      <c r="K251" s="235"/>
      <c r="L251" s="240"/>
      <c r="M251" s="241"/>
      <c r="N251" s="242"/>
      <c r="O251" s="242"/>
      <c r="P251" s="242"/>
      <c r="Q251" s="242"/>
      <c r="R251" s="242"/>
      <c r="S251" s="242"/>
      <c r="T251" s="24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4" t="s">
        <v>220</v>
      </c>
      <c r="AU251" s="244" t="s">
        <v>81</v>
      </c>
      <c r="AV251" s="13" t="s">
        <v>79</v>
      </c>
      <c r="AW251" s="13" t="s">
        <v>32</v>
      </c>
      <c r="AX251" s="13" t="s">
        <v>71</v>
      </c>
      <c r="AY251" s="244" t="s">
        <v>209</v>
      </c>
    </row>
    <row r="252" s="13" customFormat="1">
      <c r="A252" s="13"/>
      <c r="B252" s="234"/>
      <c r="C252" s="235"/>
      <c r="D252" s="236" t="s">
        <v>220</v>
      </c>
      <c r="E252" s="237" t="s">
        <v>19</v>
      </c>
      <c r="F252" s="238" t="s">
        <v>1286</v>
      </c>
      <c r="G252" s="235"/>
      <c r="H252" s="237" t="s">
        <v>19</v>
      </c>
      <c r="I252" s="239"/>
      <c r="J252" s="235"/>
      <c r="K252" s="235"/>
      <c r="L252" s="240"/>
      <c r="M252" s="241"/>
      <c r="N252" s="242"/>
      <c r="O252" s="242"/>
      <c r="P252" s="242"/>
      <c r="Q252" s="242"/>
      <c r="R252" s="242"/>
      <c r="S252" s="242"/>
      <c r="T252" s="24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4" t="s">
        <v>220</v>
      </c>
      <c r="AU252" s="244" t="s">
        <v>81</v>
      </c>
      <c r="AV252" s="13" t="s">
        <v>79</v>
      </c>
      <c r="AW252" s="13" t="s">
        <v>32</v>
      </c>
      <c r="AX252" s="13" t="s">
        <v>71</v>
      </c>
      <c r="AY252" s="244" t="s">
        <v>209</v>
      </c>
    </row>
    <row r="253" s="14" customFormat="1">
      <c r="A253" s="14"/>
      <c r="B253" s="245"/>
      <c r="C253" s="246"/>
      <c r="D253" s="236" t="s">
        <v>220</v>
      </c>
      <c r="E253" s="247" t="s">
        <v>19</v>
      </c>
      <c r="F253" s="248" t="s">
        <v>1547</v>
      </c>
      <c r="G253" s="246"/>
      <c r="H253" s="249">
        <v>638</v>
      </c>
      <c r="I253" s="250"/>
      <c r="J253" s="246"/>
      <c r="K253" s="246"/>
      <c r="L253" s="251"/>
      <c r="M253" s="252"/>
      <c r="N253" s="253"/>
      <c r="O253" s="253"/>
      <c r="P253" s="253"/>
      <c r="Q253" s="253"/>
      <c r="R253" s="253"/>
      <c r="S253" s="253"/>
      <c r="T253" s="25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5" t="s">
        <v>220</v>
      </c>
      <c r="AU253" s="255" t="s">
        <v>81</v>
      </c>
      <c r="AV253" s="14" t="s">
        <v>81</v>
      </c>
      <c r="AW253" s="14" t="s">
        <v>32</v>
      </c>
      <c r="AX253" s="14" t="s">
        <v>79</v>
      </c>
      <c r="AY253" s="255" t="s">
        <v>209</v>
      </c>
    </row>
    <row r="254" s="2" customFormat="1" ht="21.75" customHeight="1">
      <c r="A254" s="41"/>
      <c r="B254" s="42"/>
      <c r="C254" s="216" t="s">
        <v>417</v>
      </c>
      <c r="D254" s="216" t="s">
        <v>211</v>
      </c>
      <c r="E254" s="217" t="s">
        <v>1289</v>
      </c>
      <c r="F254" s="218" t="s">
        <v>1290</v>
      </c>
      <c r="G254" s="219" t="s">
        <v>258</v>
      </c>
      <c r="H254" s="220">
        <v>270</v>
      </c>
      <c r="I254" s="221"/>
      <c r="J254" s="222">
        <f>ROUND(I254*H254,2)</f>
        <v>0</v>
      </c>
      <c r="K254" s="218" t="s">
        <v>215</v>
      </c>
      <c r="L254" s="47"/>
      <c r="M254" s="223" t="s">
        <v>19</v>
      </c>
      <c r="N254" s="224" t="s">
        <v>42</v>
      </c>
      <c r="O254" s="87"/>
      <c r="P254" s="225">
        <f>O254*H254</f>
        <v>0</v>
      </c>
      <c r="Q254" s="225">
        <v>0</v>
      </c>
      <c r="R254" s="225">
        <f>Q254*H254</f>
        <v>0</v>
      </c>
      <c r="S254" s="225">
        <v>0</v>
      </c>
      <c r="T254" s="226">
        <f>S254*H254</f>
        <v>0</v>
      </c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R254" s="227" t="s">
        <v>216</v>
      </c>
      <c r="AT254" s="227" t="s">
        <v>211</v>
      </c>
      <c r="AU254" s="227" t="s">
        <v>81</v>
      </c>
      <c r="AY254" s="20" t="s">
        <v>209</v>
      </c>
      <c r="BE254" s="228">
        <f>IF(N254="základní",J254,0)</f>
        <v>0</v>
      </c>
      <c r="BF254" s="228">
        <f>IF(N254="snížená",J254,0)</f>
        <v>0</v>
      </c>
      <c r="BG254" s="228">
        <f>IF(N254="zákl. přenesená",J254,0)</f>
        <v>0</v>
      </c>
      <c r="BH254" s="228">
        <f>IF(N254="sníž. přenesená",J254,0)</f>
        <v>0</v>
      </c>
      <c r="BI254" s="228">
        <f>IF(N254="nulová",J254,0)</f>
        <v>0</v>
      </c>
      <c r="BJ254" s="20" t="s">
        <v>79</v>
      </c>
      <c r="BK254" s="228">
        <f>ROUND(I254*H254,2)</f>
        <v>0</v>
      </c>
      <c r="BL254" s="20" t="s">
        <v>216</v>
      </c>
      <c r="BM254" s="227" t="s">
        <v>1548</v>
      </c>
    </row>
    <row r="255" s="2" customFormat="1">
      <c r="A255" s="41"/>
      <c r="B255" s="42"/>
      <c r="C255" s="43"/>
      <c r="D255" s="229" t="s">
        <v>218</v>
      </c>
      <c r="E255" s="43"/>
      <c r="F255" s="230" t="s">
        <v>1292</v>
      </c>
      <c r="G255" s="43"/>
      <c r="H255" s="43"/>
      <c r="I255" s="231"/>
      <c r="J255" s="43"/>
      <c r="K255" s="43"/>
      <c r="L255" s="47"/>
      <c r="M255" s="232"/>
      <c r="N255" s="233"/>
      <c r="O255" s="87"/>
      <c r="P255" s="87"/>
      <c r="Q255" s="87"/>
      <c r="R255" s="87"/>
      <c r="S255" s="87"/>
      <c r="T255" s="88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T255" s="20" t="s">
        <v>218</v>
      </c>
      <c r="AU255" s="20" t="s">
        <v>81</v>
      </c>
    </row>
    <row r="256" s="13" customFormat="1">
      <c r="A256" s="13"/>
      <c r="B256" s="234"/>
      <c r="C256" s="235"/>
      <c r="D256" s="236" t="s">
        <v>220</v>
      </c>
      <c r="E256" s="237" t="s">
        <v>19</v>
      </c>
      <c r="F256" s="238" t="s">
        <v>1185</v>
      </c>
      <c r="G256" s="235"/>
      <c r="H256" s="237" t="s">
        <v>19</v>
      </c>
      <c r="I256" s="239"/>
      <c r="J256" s="235"/>
      <c r="K256" s="235"/>
      <c r="L256" s="240"/>
      <c r="M256" s="241"/>
      <c r="N256" s="242"/>
      <c r="O256" s="242"/>
      <c r="P256" s="242"/>
      <c r="Q256" s="242"/>
      <c r="R256" s="242"/>
      <c r="S256" s="242"/>
      <c r="T256" s="24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4" t="s">
        <v>220</v>
      </c>
      <c r="AU256" s="244" t="s">
        <v>81</v>
      </c>
      <c r="AV256" s="13" t="s">
        <v>79</v>
      </c>
      <c r="AW256" s="13" t="s">
        <v>32</v>
      </c>
      <c r="AX256" s="13" t="s">
        <v>71</v>
      </c>
      <c r="AY256" s="244" t="s">
        <v>209</v>
      </c>
    </row>
    <row r="257" s="13" customFormat="1">
      <c r="A257" s="13"/>
      <c r="B257" s="234"/>
      <c r="C257" s="235"/>
      <c r="D257" s="236" t="s">
        <v>220</v>
      </c>
      <c r="E257" s="237" t="s">
        <v>19</v>
      </c>
      <c r="F257" s="238" t="s">
        <v>269</v>
      </c>
      <c r="G257" s="235"/>
      <c r="H257" s="237" t="s">
        <v>19</v>
      </c>
      <c r="I257" s="239"/>
      <c r="J257" s="235"/>
      <c r="K257" s="235"/>
      <c r="L257" s="240"/>
      <c r="M257" s="241"/>
      <c r="N257" s="242"/>
      <c r="O257" s="242"/>
      <c r="P257" s="242"/>
      <c r="Q257" s="242"/>
      <c r="R257" s="242"/>
      <c r="S257" s="242"/>
      <c r="T257" s="24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4" t="s">
        <v>220</v>
      </c>
      <c r="AU257" s="244" t="s">
        <v>81</v>
      </c>
      <c r="AV257" s="13" t="s">
        <v>79</v>
      </c>
      <c r="AW257" s="13" t="s">
        <v>32</v>
      </c>
      <c r="AX257" s="13" t="s">
        <v>71</v>
      </c>
      <c r="AY257" s="244" t="s">
        <v>209</v>
      </c>
    </row>
    <row r="258" s="14" customFormat="1">
      <c r="A258" s="14"/>
      <c r="B258" s="245"/>
      <c r="C258" s="246"/>
      <c r="D258" s="236" t="s">
        <v>220</v>
      </c>
      <c r="E258" s="247" t="s">
        <v>19</v>
      </c>
      <c r="F258" s="248" t="s">
        <v>1473</v>
      </c>
      <c r="G258" s="246"/>
      <c r="H258" s="249">
        <v>270</v>
      </c>
      <c r="I258" s="250"/>
      <c r="J258" s="246"/>
      <c r="K258" s="246"/>
      <c r="L258" s="251"/>
      <c r="M258" s="252"/>
      <c r="N258" s="253"/>
      <c r="O258" s="253"/>
      <c r="P258" s="253"/>
      <c r="Q258" s="253"/>
      <c r="R258" s="253"/>
      <c r="S258" s="253"/>
      <c r="T258" s="25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5" t="s">
        <v>220</v>
      </c>
      <c r="AU258" s="255" t="s">
        <v>81</v>
      </c>
      <c r="AV258" s="14" t="s">
        <v>81</v>
      </c>
      <c r="AW258" s="14" t="s">
        <v>32</v>
      </c>
      <c r="AX258" s="14" t="s">
        <v>79</v>
      </c>
      <c r="AY258" s="255" t="s">
        <v>209</v>
      </c>
    </row>
    <row r="259" s="2" customFormat="1" ht="21.75" customHeight="1">
      <c r="A259" s="41"/>
      <c r="B259" s="42"/>
      <c r="C259" s="216" t="s">
        <v>427</v>
      </c>
      <c r="D259" s="216" t="s">
        <v>211</v>
      </c>
      <c r="E259" s="217" t="s">
        <v>1293</v>
      </c>
      <c r="F259" s="218" t="s">
        <v>1294</v>
      </c>
      <c r="G259" s="219" t="s">
        <v>258</v>
      </c>
      <c r="H259" s="220">
        <v>270</v>
      </c>
      <c r="I259" s="221"/>
      <c r="J259" s="222">
        <f>ROUND(I259*H259,2)</f>
        <v>0</v>
      </c>
      <c r="K259" s="218" t="s">
        <v>215</v>
      </c>
      <c r="L259" s="47"/>
      <c r="M259" s="223" t="s">
        <v>19</v>
      </c>
      <c r="N259" s="224" t="s">
        <v>42</v>
      </c>
      <c r="O259" s="87"/>
      <c r="P259" s="225">
        <f>O259*H259</f>
        <v>0</v>
      </c>
      <c r="Q259" s="225">
        <v>0</v>
      </c>
      <c r="R259" s="225">
        <f>Q259*H259</f>
        <v>0</v>
      </c>
      <c r="S259" s="225">
        <v>0</v>
      </c>
      <c r="T259" s="226">
        <f>S259*H259</f>
        <v>0</v>
      </c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R259" s="227" t="s">
        <v>216</v>
      </c>
      <c r="AT259" s="227" t="s">
        <v>211</v>
      </c>
      <c r="AU259" s="227" t="s">
        <v>81</v>
      </c>
      <c r="AY259" s="20" t="s">
        <v>209</v>
      </c>
      <c r="BE259" s="228">
        <f>IF(N259="základní",J259,0)</f>
        <v>0</v>
      </c>
      <c r="BF259" s="228">
        <f>IF(N259="snížená",J259,0)</f>
        <v>0</v>
      </c>
      <c r="BG259" s="228">
        <f>IF(N259="zákl. přenesená",J259,0)</f>
        <v>0</v>
      </c>
      <c r="BH259" s="228">
        <f>IF(N259="sníž. přenesená",J259,0)</f>
        <v>0</v>
      </c>
      <c r="BI259" s="228">
        <f>IF(N259="nulová",J259,0)</f>
        <v>0</v>
      </c>
      <c r="BJ259" s="20" t="s">
        <v>79</v>
      </c>
      <c r="BK259" s="228">
        <f>ROUND(I259*H259,2)</f>
        <v>0</v>
      </c>
      <c r="BL259" s="20" t="s">
        <v>216</v>
      </c>
      <c r="BM259" s="227" t="s">
        <v>1549</v>
      </c>
    </row>
    <row r="260" s="2" customFormat="1">
      <c r="A260" s="41"/>
      <c r="B260" s="42"/>
      <c r="C260" s="43"/>
      <c r="D260" s="229" t="s">
        <v>218</v>
      </c>
      <c r="E260" s="43"/>
      <c r="F260" s="230" t="s">
        <v>1296</v>
      </c>
      <c r="G260" s="43"/>
      <c r="H260" s="43"/>
      <c r="I260" s="231"/>
      <c r="J260" s="43"/>
      <c r="K260" s="43"/>
      <c r="L260" s="47"/>
      <c r="M260" s="232"/>
      <c r="N260" s="233"/>
      <c r="O260" s="87"/>
      <c r="P260" s="87"/>
      <c r="Q260" s="87"/>
      <c r="R260" s="87"/>
      <c r="S260" s="87"/>
      <c r="T260" s="88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T260" s="20" t="s">
        <v>218</v>
      </c>
      <c r="AU260" s="20" t="s">
        <v>81</v>
      </c>
    </row>
    <row r="261" s="13" customFormat="1">
      <c r="A261" s="13"/>
      <c r="B261" s="234"/>
      <c r="C261" s="235"/>
      <c r="D261" s="236" t="s">
        <v>220</v>
      </c>
      <c r="E261" s="237" t="s">
        <v>19</v>
      </c>
      <c r="F261" s="238" t="s">
        <v>1185</v>
      </c>
      <c r="G261" s="235"/>
      <c r="H261" s="237" t="s">
        <v>19</v>
      </c>
      <c r="I261" s="239"/>
      <c r="J261" s="235"/>
      <c r="K261" s="235"/>
      <c r="L261" s="240"/>
      <c r="M261" s="241"/>
      <c r="N261" s="242"/>
      <c r="O261" s="242"/>
      <c r="P261" s="242"/>
      <c r="Q261" s="242"/>
      <c r="R261" s="242"/>
      <c r="S261" s="242"/>
      <c r="T261" s="24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4" t="s">
        <v>220</v>
      </c>
      <c r="AU261" s="244" t="s">
        <v>81</v>
      </c>
      <c r="AV261" s="13" t="s">
        <v>79</v>
      </c>
      <c r="AW261" s="13" t="s">
        <v>32</v>
      </c>
      <c r="AX261" s="13" t="s">
        <v>71</v>
      </c>
      <c r="AY261" s="244" t="s">
        <v>209</v>
      </c>
    </row>
    <row r="262" s="13" customFormat="1">
      <c r="A262" s="13"/>
      <c r="B262" s="234"/>
      <c r="C262" s="235"/>
      <c r="D262" s="236" t="s">
        <v>220</v>
      </c>
      <c r="E262" s="237" t="s">
        <v>19</v>
      </c>
      <c r="F262" s="238" t="s">
        <v>269</v>
      </c>
      <c r="G262" s="235"/>
      <c r="H262" s="237" t="s">
        <v>19</v>
      </c>
      <c r="I262" s="239"/>
      <c r="J262" s="235"/>
      <c r="K262" s="235"/>
      <c r="L262" s="240"/>
      <c r="M262" s="241"/>
      <c r="N262" s="242"/>
      <c r="O262" s="242"/>
      <c r="P262" s="242"/>
      <c r="Q262" s="242"/>
      <c r="R262" s="242"/>
      <c r="S262" s="242"/>
      <c r="T262" s="24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4" t="s">
        <v>220</v>
      </c>
      <c r="AU262" s="244" t="s">
        <v>81</v>
      </c>
      <c r="AV262" s="13" t="s">
        <v>79</v>
      </c>
      <c r="AW262" s="13" t="s">
        <v>32</v>
      </c>
      <c r="AX262" s="13" t="s">
        <v>71</v>
      </c>
      <c r="AY262" s="244" t="s">
        <v>209</v>
      </c>
    </row>
    <row r="263" s="14" customFormat="1">
      <c r="A263" s="14"/>
      <c r="B263" s="245"/>
      <c r="C263" s="246"/>
      <c r="D263" s="236" t="s">
        <v>220</v>
      </c>
      <c r="E263" s="247" t="s">
        <v>19</v>
      </c>
      <c r="F263" s="248" t="s">
        <v>1473</v>
      </c>
      <c r="G263" s="246"/>
      <c r="H263" s="249">
        <v>270</v>
      </c>
      <c r="I263" s="250"/>
      <c r="J263" s="246"/>
      <c r="K263" s="246"/>
      <c r="L263" s="251"/>
      <c r="M263" s="252"/>
      <c r="N263" s="253"/>
      <c r="O263" s="253"/>
      <c r="P263" s="253"/>
      <c r="Q263" s="253"/>
      <c r="R263" s="253"/>
      <c r="S263" s="253"/>
      <c r="T263" s="25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5" t="s">
        <v>220</v>
      </c>
      <c r="AU263" s="255" t="s">
        <v>81</v>
      </c>
      <c r="AV263" s="14" t="s">
        <v>81</v>
      </c>
      <c r="AW263" s="14" t="s">
        <v>32</v>
      </c>
      <c r="AX263" s="14" t="s">
        <v>79</v>
      </c>
      <c r="AY263" s="255" t="s">
        <v>209</v>
      </c>
    </row>
    <row r="264" s="2" customFormat="1" ht="21.75" customHeight="1">
      <c r="A264" s="41"/>
      <c r="B264" s="42"/>
      <c r="C264" s="216" t="s">
        <v>435</v>
      </c>
      <c r="D264" s="216" t="s">
        <v>211</v>
      </c>
      <c r="E264" s="217" t="s">
        <v>1297</v>
      </c>
      <c r="F264" s="218" t="s">
        <v>1298</v>
      </c>
      <c r="G264" s="219" t="s">
        <v>258</v>
      </c>
      <c r="H264" s="220">
        <v>270</v>
      </c>
      <c r="I264" s="221"/>
      <c r="J264" s="222">
        <f>ROUND(I264*H264,2)</f>
        <v>0</v>
      </c>
      <c r="K264" s="218" t="s">
        <v>215</v>
      </c>
      <c r="L264" s="47"/>
      <c r="M264" s="223" t="s">
        <v>19</v>
      </c>
      <c r="N264" s="224" t="s">
        <v>42</v>
      </c>
      <c r="O264" s="87"/>
      <c r="P264" s="225">
        <f>O264*H264</f>
        <v>0</v>
      </c>
      <c r="Q264" s="225">
        <v>0</v>
      </c>
      <c r="R264" s="225">
        <f>Q264*H264</f>
        <v>0</v>
      </c>
      <c r="S264" s="225">
        <v>0</v>
      </c>
      <c r="T264" s="226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227" t="s">
        <v>216</v>
      </c>
      <c r="AT264" s="227" t="s">
        <v>211</v>
      </c>
      <c r="AU264" s="227" t="s">
        <v>81</v>
      </c>
      <c r="AY264" s="20" t="s">
        <v>209</v>
      </c>
      <c r="BE264" s="228">
        <f>IF(N264="základní",J264,0)</f>
        <v>0</v>
      </c>
      <c r="BF264" s="228">
        <f>IF(N264="snížená",J264,0)</f>
        <v>0</v>
      </c>
      <c r="BG264" s="228">
        <f>IF(N264="zákl. přenesená",J264,0)</f>
        <v>0</v>
      </c>
      <c r="BH264" s="228">
        <f>IF(N264="sníž. přenesená",J264,0)</f>
        <v>0</v>
      </c>
      <c r="BI264" s="228">
        <f>IF(N264="nulová",J264,0)</f>
        <v>0</v>
      </c>
      <c r="BJ264" s="20" t="s">
        <v>79</v>
      </c>
      <c r="BK264" s="228">
        <f>ROUND(I264*H264,2)</f>
        <v>0</v>
      </c>
      <c r="BL264" s="20" t="s">
        <v>216</v>
      </c>
      <c r="BM264" s="227" t="s">
        <v>1550</v>
      </c>
    </row>
    <row r="265" s="2" customFormat="1">
      <c r="A265" s="41"/>
      <c r="B265" s="42"/>
      <c r="C265" s="43"/>
      <c r="D265" s="229" t="s">
        <v>218</v>
      </c>
      <c r="E265" s="43"/>
      <c r="F265" s="230" t="s">
        <v>1300</v>
      </c>
      <c r="G265" s="43"/>
      <c r="H265" s="43"/>
      <c r="I265" s="231"/>
      <c r="J265" s="43"/>
      <c r="K265" s="43"/>
      <c r="L265" s="47"/>
      <c r="M265" s="232"/>
      <c r="N265" s="233"/>
      <c r="O265" s="87"/>
      <c r="P265" s="87"/>
      <c r="Q265" s="87"/>
      <c r="R265" s="87"/>
      <c r="S265" s="87"/>
      <c r="T265" s="88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T265" s="20" t="s">
        <v>218</v>
      </c>
      <c r="AU265" s="20" t="s">
        <v>81</v>
      </c>
    </row>
    <row r="266" s="13" customFormat="1">
      <c r="A266" s="13"/>
      <c r="B266" s="234"/>
      <c r="C266" s="235"/>
      <c r="D266" s="236" t="s">
        <v>220</v>
      </c>
      <c r="E266" s="237" t="s">
        <v>19</v>
      </c>
      <c r="F266" s="238" t="s">
        <v>1185</v>
      </c>
      <c r="G266" s="235"/>
      <c r="H266" s="237" t="s">
        <v>19</v>
      </c>
      <c r="I266" s="239"/>
      <c r="J266" s="235"/>
      <c r="K266" s="235"/>
      <c r="L266" s="240"/>
      <c r="M266" s="241"/>
      <c r="N266" s="242"/>
      <c r="O266" s="242"/>
      <c r="P266" s="242"/>
      <c r="Q266" s="242"/>
      <c r="R266" s="242"/>
      <c r="S266" s="242"/>
      <c r="T266" s="24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4" t="s">
        <v>220</v>
      </c>
      <c r="AU266" s="244" t="s">
        <v>81</v>
      </c>
      <c r="AV266" s="13" t="s">
        <v>79</v>
      </c>
      <c r="AW266" s="13" t="s">
        <v>32</v>
      </c>
      <c r="AX266" s="13" t="s">
        <v>71</v>
      </c>
      <c r="AY266" s="244" t="s">
        <v>209</v>
      </c>
    </row>
    <row r="267" s="13" customFormat="1">
      <c r="A267" s="13"/>
      <c r="B267" s="234"/>
      <c r="C267" s="235"/>
      <c r="D267" s="236" t="s">
        <v>220</v>
      </c>
      <c r="E267" s="237" t="s">
        <v>19</v>
      </c>
      <c r="F267" s="238" t="s">
        <v>269</v>
      </c>
      <c r="G267" s="235"/>
      <c r="H267" s="237" t="s">
        <v>19</v>
      </c>
      <c r="I267" s="239"/>
      <c r="J267" s="235"/>
      <c r="K267" s="235"/>
      <c r="L267" s="240"/>
      <c r="M267" s="241"/>
      <c r="N267" s="242"/>
      <c r="O267" s="242"/>
      <c r="P267" s="242"/>
      <c r="Q267" s="242"/>
      <c r="R267" s="242"/>
      <c r="S267" s="242"/>
      <c r="T267" s="24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4" t="s">
        <v>220</v>
      </c>
      <c r="AU267" s="244" t="s">
        <v>81</v>
      </c>
      <c r="AV267" s="13" t="s">
        <v>79</v>
      </c>
      <c r="AW267" s="13" t="s">
        <v>32</v>
      </c>
      <c r="AX267" s="13" t="s">
        <v>71</v>
      </c>
      <c r="AY267" s="244" t="s">
        <v>209</v>
      </c>
    </row>
    <row r="268" s="14" customFormat="1">
      <c r="A268" s="14"/>
      <c r="B268" s="245"/>
      <c r="C268" s="246"/>
      <c r="D268" s="236" t="s">
        <v>220</v>
      </c>
      <c r="E268" s="247" t="s">
        <v>19</v>
      </c>
      <c r="F268" s="248" t="s">
        <v>1473</v>
      </c>
      <c r="G268" s="246"/>
      <c r="H268" s="249">
        <v>270</v>
      </c>
      <c r="I268" s="250"/>
      <c r="J268" s="246"/>
      <c r="K268" s="246"/>
      <c r="L268" s="251"/>
      <c r="M268" s="252"/>
      <c r="N268" s="253"/>
      <c r="O268" s="253"/>
      <c r="P268" s="253"/>
      <c r="Q268" s="253"/>
      <c r="R268" s="253"/>
      <c r="S268" s="253"/>
      <c r="T268" s="25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5" t="s">
        <v>220</v>
      </c>
      <c r="AU268" s="255" t="s">
        <v>81</v>
      </c>
      <c r="AV268" s="14" t="s">
        <v>81</v>
      </c>
      <c r="AW268" s="14" t="s">
        <v>32</v>
      </c>
      <c r="AX268" s="14" t="s">
        <v>79</v>
      </c>
      <c r="AY268" s="255" t="s">
        <v>209</v>
      </c>
    </row>
    <row r="269" s="2" customFormat="1" ht="16.5" customHeight="1">
      <c r="A269" s="41"/>
      <c r="B269" s="42"/>
      <c r="C269" s="216" t="s">
        <v>441</v>
      </c>
      <c r="D269" s="216" t="s">
        <v>211</v>
      </c>
      <c r="E269" s="217" t="s">
        <v>776</v>
      </c>
      <c r="F269" s="218" t="s">
        <v>777</v>
      </c>
      <c r="G269" s="219" t="s">
        <v>258</v>
      </c>
      <c r="H269" s="220">
        <v>270</v>
      </c>
      <c r="I269" s="221"/>
      <c r="J269" s="222">
        <f>ROUND(I269*H269,2)</f>
        <v>0</v>
      </c>
      <c r="K269" s="218" t="s">
        <v>215</v>
      </c>
      <c r="L269" s="47"/>
      <c r="M269" s="223" t="s">
        <v>19</v>
      </c>
      <c r="N269" s="224" t="s">
        <v>42</v>
      </c>
      <c r="O269" s="87"/>
      <c r="P269" s="225">
        <f>O269*H269</f>
        <v>0</v>
      </c>
      <c r="Q269" s="225">
        <v>0</v>
      </c>
      <c r="R269" s="225">
        <f>Q269*H269</f>
        <v>0</v>
      </c>
      <c r="S269" s="225">
        <v>0</v>
      </c>
      <c r="T269" s="226">
        <f>S269*H269</f>
        <v>0</v>
      </c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R269" s="227" t="s">
        <v>216</v>
      </c>
      <c r="AT269" s="227" t="s">
        <v>211</v>
      </c>
      <c r="AU269" s="227" t="s">
        <v>81</v>
      </c>
      <c r="AY269" s="20" t="s">
        <v>209</v>
      </c>
      <c r="BE269" s="228">
        <f>IF(N269="základní",J269,0)</f>
        <v>0</v>
      </c>
      <c r="BF269" s="228">
        <f>IF(N269="snížená",J269,0)</f>
        <v>0</v>
      </c>
      <c r="BG269" s="228">
        <f>IF(N269="zákl. přenesená",J269,0)</f>
        <v>0</v>
      </c>
      <c r="BH269" s="228">
        <f>IF(N269="sníž. přenesená",J269,0)</f>
        <v>0</v>
      </c>
      <c r="BI269" s="228">
        <f>IF(N269="nulová",J269,0)</f>
        <v>0</v>
      </c>
      <c r="BJ269" s="20" t="s">
        <v>79</v>
      </c>
      <c r="BK269" s="228">
        <f>ROUND(I269*H269,2)</f>
        <v>0</v>
      </c>
      <c r="BL269" s="20" t="s">
        <v>216</v>
      </c>
      <c r="BM269" s="227" t="s">
        <v>1551</v>
      </c>
    </row>
    <row r="270" s="2" customFormat="1">
      <c r="A270" s="41"/>
      <c r="B270" s="42"/>
      <c r="C270" s="43"/>
      <c r="D270" s="229" t="s">
        <v>218</v>
      </c>
      <c r="E270" s="43"/>
      <c r="F270" s="230" t="s">
        <v>779</v>
      </c>
      <c r="G270" s="43"/>
      <c r="H270" s="43"/>
      <c r="I270" s="231"/>
      <c r="J270" s="43"/>
      <c r="K270" s="43"/>
      <c r="L270" s="47"/>
      <c r="M270" s="232"/>
      <c r="N270" s="233"/>
      <c r="O270" s="87"/>
      <c r="P270" s="87"/>
      <c r="Q270" s="87"/>
      <c r="R270" s="87"/>
      <c r="S270" s="87"/>
      <c r="T270" s="88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T270" s="20" t="s">
        <v>218</v>
      </c>
      <c r="AU270" s="20" t="s">
        <v>81</v>
      </c>
    </row>
    <row r="271" s="12" customFormat="1" ht="22.8" customHeight="1">
      <c r="A271" s="12"/>
      <c r="B271" s="200"/>
      <c r="C271" s="201"/>
      <c r="D271" s="202" t="s">
        <v>70</v>
      </c>
      <c r="E271" s="214" t="s">
        <v>250</v>
      </c>
      <c r="F271" s="214" t="s">
        <v>802</v>
      </c>
      <c r="G271" s="201"/>
      <c r="H271" s="201"/>
      <c r="I271" s="204"/>
      <c r="J271" s="215">
        <f>BK271</f>
        <v>0</v>
      </c>
      <c r="K271" s="201"/>
      <c r="L271" s="206"/>
      <c r="M271" s="207"/>
      <c r="N271" s="208"/>
      <c r="O271" s="208"/>
      <c r="P271" s="209">
        <f>SUM(P272:P369)</f>
        <v>0</v>
      </c>
      <c r="Q271" s="208"/>
      <c r="R271" s="209">
        <f>SUM(R272:R369)</f>
        <v>3.2538339999999999</v>
      </c>
      <c r="S271" s="208"/>
      <c r="T271" s="210">
        <f>SUM(T272:T369)</f>
        <v>0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R271" s="211" t="s">
        <v>79</v>
      </c>
      <c r="AT271" s="212" t="s">
        <v>70</v>
      </c>
      <c r="AU271" s="212" t="s">
        <v>79</v>
      </c>
      <c r="AY271" s="211" t="s">
        <v>209</v>
      </c>
      <c r="BK271" s="213">
        <f>SUM(BK272:BK369)</f>
        <v>0</v>
      </c>
    </row>
    <row r="272" s="2" customFormat="1" ht="24.15" customHeight="1">
      <c r="A272" s="41"/>
      <c r="B272" s="42"/>
      <c r="C272" s="216" t="s">
        <v>448</v>
      </c>
      <c r="D272" s="216" t="s">
        <v>211</v>
      </c>
      <c r="E272" s="217" t="s">
        <v>804</v>
      </c>
      <c r="F272" s="218" t="s">
        <v>805</v>
      </c>
      <c r="G272" s="219" t="s">
        <v>214</v>
      </c>
      <c r="H272" s="220">
        <v>6</v>
      </c>
      <c r="I272" s="221"/>
      <c r="J272" s="222">
        <f>ROUND(I272*H272,2)</f>
        <v>0</v>
      </c>
      <c r="K272" s="218" t="s">
        <v>215</v>
      </c>
      <c r="L272" s="47"/>
      <c r="M272" s="223" t="s">
        <v>19</v>
      </c>
      <c r="N272" s="224" t="s">
        <v>42</v>
      </c>
      <c r="O272" s="87"/>
      <c r="P272" s="225">
        <f>O272*H272</f>
        <v>0</v>
      </c>
      <c r="Q272" s="225">
        <v>0.00167</v>
      </c>
      <c r="R272" s="225">
        <f>Q272*H272</f>
        <v>0.010020000000000001</v>
      </c>
      <c r="S272" s="225">
        <v>0</v>
      </c>
      <c r="T272" s="226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27" t="s">
        <v>216</v>
      </c>
      <c r="AT272" s="227" t="s">
        <v>211</v>
      </c>
      <c r="AU272" s="227" t="s">
        <v>81</v>
      </c>
      <c r="AY272" s="20" t="s">
        <v>209</v>
      </c>
      <c r="BE272" s="228">
        <f>IF(N272="základní",J272,0)</f>
        <v>0</v>
      </c>
      <c r="BF272" s="228">
        <f>IF(N272="snížená",J272,0)</f>
        <v>0</v>
      </c>
      <c r="BG272" s="228">
        <f>IF(N272="zákl. přenesená",J272,0)</f>
        <v>0</v>
      </c>
      <c r="BH272" s="228">
        <f>IF(N272="sníž. přenesená",J272,0)</f>
        <v>0</v>
      </c>
      <c r="BI272" s="228">
        <f>IF(N272="nulová",J272,0)</f>
        <v>0</v>
      </c>
      <c r="BJ272" s="20" t="s">
        <v>79</v>
      </c>
      <c r="BK272" s="228">
        <f>ROUND(I272*H272,2)</f>
        <v>0</v>
      </c>
      <c r="BL272" s="20" t="s">
        <v>216</v>
      </c>
      <c r="BM272" s="227" t="s">
        <v>1552</v>
      </c>
    </row>
    <row r="273" s="2" customFormat="1">
      <c r="A273" s="41"/>
      <c r="B273" s="42"/>
      <c r="C273" s="43"/>
      <c r="D273" s="229" t="s">
        <v>218</v>
      </c>
      <c r="E273" s="43"/>
      <c r="F273" s="230" t="s">
        <v>807</v>
      </c>
      <c r="G273" s="43"/>
      <c r="H273" s="43"/>
      <c r="I273" s="231"/>
      <c r="J273" s="43"/>
      <c r="K273" s="43"/>
      <c r="L273" s="47"/>
      <c r="M273" s="232"/>
      <c r="N273" s="233"/>
      <c r="O273" s="87"/>
      <c r="P273" s="87"/>
      <c r="Q273" s="87"/>
      <c r="R273" s="87"/>
      <c r="S273" s="87"/>
      <c r="T273" s="88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T273" s="20" t="s">
        <v>218</v>
      </c>
      <c r="AU273" s="20" t="s">
        <v>81</v>
      </c>
    </row>
    <row r="274" s="2" customFormat="1" ht="16.5" customHeight="1">
      <c r="A274" s="41"/>
      <c r="B274" s="42"/>
      <c r="C274" s="278" t="s">
        <v>453</v>
      </c>
      <c r="D274" s="278" t="s">
        <v>681</v>
      </c>
      <c r="E274" s="279" t="s">
        <v>809</v>
      </c>
      <c r="F274" s="280" t="s">
        <v>810</v>
      </c>
      <c r="G274" s="281" t="s">
        <v>214</v>
      </c>
      <c r="H274" s="282">
        <v>3</v>
      </c>
      <c r="I274" s="283"/>
      <c r="J274" s="284">
        <f>ROUND(I274*H274,2)</f>
        <v>0</v>
      </c>
      <c r="K274" s="280" t="s">
        <v>215</v>
      </c>
      <c r="L274" s="285"/>
      <c r="M274" s="286" t="s">
        <v>19</v>
      </c>
      <c r="N274" s="287" t="s">
        <v>42</v>
      </c>
      <c r="O274" s="87"/>
      <c r="P274" s="225">
        <f>O274*H274</f>
        <v>0</v>
      </c>
      <c r="Q274" s="225">
        <v>0.0095999999999999992</v>
      </c>
      <c r="R274" s="225">
        <f>Q274*H274</f>
        <v>0.028799999999999999</v>
      </c>
      <c r="S274" s="225">
        <v>0</v>
      </c>
      <c r="T274" s="226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227" t="s">
        <v>250</v>
      </c>
      <c r="AT274" s="227" t="s">
        <v>681</v>
      </c>
      <c r="AU274" s="227" t="s">
        <v>81</v>
      </c>
      <c r="AY274" s="20" t="s">
        <v>209</v>
      </c>
      <c r="BE274" s="228">
        <f>IF(N274="základní",J274,0)</f>
        <v>0</v>
      </c>
      <c r="BF274" s="228">
        <f>IF(N274="snížená",J274,0)</f>
        <v>0</v>
      </c>
      <c r="BG274" s="228">
        <f>IF(N274="zákl. přenesená",J274,0)</f>
        <v>0</v>
      </c>
      <c r="BH274" s="228">
        <f>IF(N274="sníž. přenesená",J274,0)</f>
        <v>0</v>
      </c>
      <c r="BI274" s="228">
        <f>IF(N274="nulová",J274,0)</f>
        <v>0</v>
      </c>
      <c r="BJ274" s="20" t="s">
        <v>79</v>
      </c>
      <c r="BK274" s="228">
        <f>ROUND(I274*H274,2)</f>
        <v>0</v>
      </c>
      <c r="BL274" s="20" t="s">
        <v>216</v>
      </c>
      <c r="BM274" s="227" t="s">
        <v>1553</v>
      </c>
    </row>
    <row r="275" s="2" customFormat="1" ht="16.5" customHeight="1">
      <c r="A275" s="41"/>
      <c r="B275" s="42"/>
      <c r="C275" s="278" t="s">
        <v>458</v>
      </c>
      <c r="D275" s="278" t="s">
        <v>681</v>
      </c>
      <c r="E275" s="279" t="s">
        <v>1308</v>
      </c>
      <c r="F275" s="280" t="s">
        <v>1309</v>
      </c>
      <c r="G275" s="281" t="s">
        <v>214</v>
      </c>
      <c r="H275" s="282">
        <v>3</v>
      </c>
      <c r="I275" s="283"/>
      <c r="J275" s="284">
        <f>ROUND(I275*H275,2)</f>
        <v>0</v>
      </c>
      <c r="K275" s="280" t="s">
        <v>215</v>
      </c>
      <c r="L275" s="285"/>
      <c r="M275" s="286" t="s">
        <v>19</v>
      </c>
      <c r="N275" s="287" t="s">
        <v>42</v>
      </c>
      <c r="O275" s="87"/>
      <c r="P275" s="225">
        <f>O275*H275</f>
        <v>0</v>
      </c>
      <c r="Q275" s="225">
        <v>0.012</v>
      </c>
      <c r="R275" s="225">
        <f>Q275*H275</f>
        <v>0.036000000000000004</v>
      </c>
      <c r="S275" s="225">
        <v>0</v>
      </c>
      <c r="T275" s="226">
        <f>S275*H275</f>
        <v>0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227" t="s">
        <v>250</v>
      </c>
      <c r="AT275" s="227" t="s">
        <v>681</v>
      </c>
      <c r="AU275" s="227" t="s">
        <v>81</v>
      </c>
      <c r="AY275" s="20" t="s">
        <v>209</v>
      </c>
      <c r="BE275" s="228">
        <f>IF(N275="základní",J275,0)</f>
        <v>0</v>
      </c>
      <c r="BF275" s="228">
        <f>IF(N275="snížená",J275,0)</f>
        <v>0</v>
      </c>
      <c r="BG275" s="228">
        <f>IF(N275="zákl. přenesená",J275,0)</f>
        <v>0</v>
      </c>
      <c r="BH275" s="228">
        <f>IF(N275="sníž. přenesená",J275,0)</f>
        <v>0</v>
      </c>
      <c r="BI275" s="228">
        <f>IF(N275="nulová",J275,0)</f>
        <v>0</v>
      </c>
      <c r="BJ275" s="20" t="s">
        <v>79</v>
      </c>
      <c r="BK275" s="228">
        <f>ROUND(I275*H275,2)</f>
        <v>0</v>
      </c>
      <c r="BL275" s="20" t="s">
        <v>216</v>
      </c>
      <c r="BM275" s="227" t="s">
        <v>1554</v>
      </c>
    </row>
    <row r="276" s="2" customFormat="1" ht="24.15" customHeight="1">
      <c r="A276" s="41"/>
      <c r="B276" s="42"/>
      <c r="C276" s="216" t="s">
        <v>463</v>
      </c>
      <c r="D276" s="216" t="s">
        <v>211</v>
      </c>
      <c r="E276" s="217" t="s">
        <v>814</v>
      </c>
      <c r="F276" s="218" t="s">
        <v>815</v>
      </c>
      <c r="G276" s="219" t="s">
        <v>214</v>
      </c>
      <c r="H276" s="220">
        <v>13</v>
      </c>
      <c r="I276" s="221"/>
      <c r="J276" s="222">
        <f>ROUND(I276*H276,2)</f>
        <v>0</v>
      </c>
      <c r="K276" s="218" t="s">
        <v>215</v>
      </c>
      <c r="L276" s="47"/>
      <c r="M276" s="223" t="s">
        <v>19</v>
      </c>
      <c r="N276" s="224" t="s">
        <v>42</v>
      </c>
      <c r="O276" s="87"/>
      <c r="P276" s="225">
        <f>O276*H276</f>
        <v>0</v>
      </c>
      <c r="Q276" s="225">
        <v>0.00167</v>
      </c>
      <c r="R276" s="225">
        <f>Q276*H276</f>
        <v>0.02171</v>
      </c>
      <c r="S276" s="225">
        <v>0</v>
      </c>
      <c r="T276" s="226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227" t="s">
        <v>216</v>
      </c>
      <c r="AT276" s="227" t="s">
        <v>211</v>
      </c>
      <c r="AU276" s="227" t="s">
        <v>81</v>
      </c>
      <c r="AY276" s="20" t="s">
        <v>209</v>
      </c>
      <c r="BE276" s="228">
        <f>IF(N276="základní",J276,0)</f>
        <v>0</v>
      </c>
      <c r="BF276" s="228">
        <f>IF(N276="snížená",J276,0)</f>
        <v>0</v>
      </c>
      <c r="BG276" s="228">
        <f>IF(N276="zákl. přenesená",J276,0)</f>
        <v>0</v>
      </c>
      <c r="BH276" s="228">
        <f>IF(N276="sníž. přenesená",J276,0)</f>
        <v>0</v>
      </c>
      <c r="BI276" s="228">
        <f>IF(N276="nulová",J276,0)</f>
        <v>0</v>
      </c>
      <c r="BJ276" s="20" t="s">
        <v>79</v>
      </c>
      <c r="BK276" s="228">
        <f>ROUND(I276*H276,2)</f>
        <v>0</v>
      </c>
      <c r="BL276" s="20" t="s">
        <v>216</v>
      </c>
      <c r="BM276" s="227" t="s">
        <v>1555</v>
      </c>
    </row>
    <row r="277" s="2" customFormat="1">
      <c r="A277" s="41"/>
      <c r="B277" s="42"/>
      <c r="C277" s="43"/>
      <c r="D277" s="229" t="s">
        <v>218</v>
      </c>
      <c r="E277" s="43"/>
      <c r="F277" s="230" t="s">
        <v>817</v>
      </c>
      <c r="G277" s="43"/>
      <c r="H277" s="43"/>
      <c r="I277" s="231"/>
      <c r="J277" s="43"/>
      <c r="K277" s="43"/>
      <c r="L277" s="47"/>
      <c r="M277" s="232"/>
      <c r="N277" s="233"/>
      <c r="O277" s="87"/>
      <c r="P277" s="87"/>
      <c r="Q277" s="87"/>
      <c r="R277" s="87"/>
      <c r="S277" s="87"/>
      <c r="T277" s="88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T277" s="20" t="s">
        <v>218</v>
      </c>
      <c r="AU277" s="20" t="s">
        <v>81</v>
      </c>
    </row>
    <row r="278" s="2" customFormat="1" ht="16.5" customHeight="1">
      <c r="A278" s="41"/>
      <c r="B278" s="42"/>
      <c r="C278" s="278" t="s">
        <v>470</v>
      </c>
      <c r="D278" s="278" t="s">
        <v>681</v>
      </c>
      <c r="E278" s="279" t="s">
        <v>819</v>
      </c>
      <c r="F278" s="280" t="s">
        <v>820</v>
      </c>
      <c r="G278" s="281" t="s">
        <v>214</v>
      </c>
      <c r="H278" s="282">
        <v>2</v>
      </c>
      <c r="I278" s="283"/>
      <c r="J278" s="284">
        <f>ROUND(I278*H278,2)</f>
        <v>0</v>
      </c>
      <c r="K278" s="280" t="s">
        <v>215</v>
      </c>
      <c r="L278" s="285"/>
      <c r="M278" s="286" t="s">
        <v>19</v>
      </c>
      <c r="N278" s="287" t="s">
        <v>42</v>
      </c>
      <c r="O278" s="87"/>
      <c r="P278" s="225">
        <f>O278*H278</f>
        <v>0</v>
      </c>
      <c r="Q278" s="225">
        <v>0.011100000000000001</v>
      </c>
      <c r="R278" s="225">
        <f>Q278*H278</f>
        <v>0.022200000000000001</v>
      </c>
      <c r="S278" s="225">
        <v>0</v>
      </c>
      <c r="T278" s="226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227" t="s">
        <v>250</v>
      </c>
      <c r="AT278" s="227" t="s">
        <v>681</v>
      </c>
      <c r="AU278" s="227" t="s">
        <v>81</v>
      </c>
      <c r="AY278" s="20" t="s">
        <v>209</v>
      </c>
      <c r="BE278" s="228">
        <f>IF(N278="základní",J278,0)</f>
        <v>0</v>
      </c>
      <c r="BF278" s="228">
        <f>IF(N278="snížená",J278,0)</f>
        <v>0</v>
      </c>
      <c r="BG278" s="228">
        <f>IF(N278="zákl. přenesená",J278,0)</f>
        <v>0</v>
      </c>
      <c r="BH278" s="228">
        <f>IF(N278="sníž. přenesená",J278,0)</f>
        <v>0</v>
      </c>
      <c r="BI278" s="228">
        <f>IF(N278="nulová",J278,0)</f>
        <v>0</v>
      </c>
      <c r="BJ278" s="20" t="s">
        <v>79</v>
      </c>
      <c r="BK278" s="228">
        <f>ROUND(I278*H278,2)</f>
        <v>0</v>
      </c>
      <c r="BL278" s="20" t="s">
        <v>216</v>
      </c>
      <c r="BM278" s="227" t="s">
        <v>1556</v>
      </c>
    </row>
    <row r="279" s="13" customFormat="1">
      <c r="A279" s="13"/>
      <c r="B279" s="234"/>
      <c r="C279" s="235"/>
      <c r="D279" s="236" t="s">
        <v>220</v>
      </c>
      <c r="E279" s="237" t="s">
        <v>19</v>
      </c>
      <c r="F279" s="238" t="s">
        <v>1557</v>
      </c>
      <c r="G279" s="235"/>
      <c r="H279" s="237" t="s">
        <v>19</v>
      </c>
      <c r="I279" s="239"/>
      <c r="J279" s="235"/>
      <c r="K279" s="235"/>
      <c r="L279" s="240"/>
      <c r="M279" s="241"/>
      <c r="N279" s="242"/>
      <c r="O279" s="242"/>
      <c r="P279" s="242"/>
      <c r="Q279" s="242"/>
      <c r="R279" s="242"/>
      <c r="S279" s="242"/>
      <c r="T279" s="24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4" t="s">
        <v>220</v>
      </c>
      <c r="AU279" s="244" t="s">
        <v>81</v>
      </c>
      <c r="AV279" s="13" t="s">
        <v>79</v>
      </c>
      <c r="AW279" s="13" t="s">
        <v>32</v>
      </c>
      <c r="AX279" s="13" t="s">
        <v>71</v>
      </c>
      <c r="AY279" s="244" t="s">
        <v>209</v>
      </c>
    </row>
    <row r="280" s="14" customFormat="1">
      <c r="A280" s="14"/>
      <c r="B280" s="245"/>
      <c r="C280" s="246"/>
      <c r="D280" s="236" t="s">
        <v>220</v>
      </c>
      <c r="E280" s="247" t="s">
        <v>19</v>
      </c>
      <c r="F280" s="248" t="s">
        <v>81</v>
      </c>
      <c r="G280" s="246"/>
      <c r="H280" s="249">
        <v>2</v>
      </c>
      <c r="I280" s="250"/>
      <c r="J280" s="246"/>
      <c r="K280" s="246"/>
      <c r="L280" s="251"/>
      <c r="M280" s="252"/>
      <c r="N280" s="253"/>
      <c r="O280" s="253"/>
      <c r="P280" s="253"/>
      <c r="Q280" s="253"/>
      <c r="R280" s="253"/>
      <c r="S280" s="253"/>
      <c r="T280" s="25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5" t="s">
        <v>220</v>
      </c>
      <c r="AU280" s="255" t="s">
        <v>81</v>
      </c>
      <c r="AV280" s="14" t="s">
        <v>81</v>
      </c>
      <c r="AW280" s="14" t="s">
        <v>32</v>
      </c>
      <c r="AX280" s="14" t="s">
        <v>79</v>
      </c>
      <c r="AY280" s="255" t="s">
        <v>209</v>
      </c>
    </row>
    <row r="281" s="2" customFormat="1" ht="16.5" customHeight="1">
      <c r="A281" s="41"/>
      <c r="B281" s="42"/>
      <c r="C281" s="278" t="s">
        <v>475</v>
      </c>
      <c r="D281" s="278" t="s">
        <v>681</v>
      </c>
      <c r="E281" s="279" t="s">
        <v>823</v>
      </c>
      <c r="F281" s="280" t="s">
        <v>824</v>
      </c>
      <c r="G281" s="281" t="s">
        <v>214</v>
      </c>
      <c r="H281" s="282">
        <v>3</v>
      </c>
      <c r="I281" s="283"/>
      <c r="J281" s="284">
        <f>ROUND(I281*H281,2)</f>
        <v>0</v>
      </c>
      <c r="K281" s="280" t="s">
        <v>215</v>
      </c>
      <c r="L281" s="285"/>
      <c r="M281" s="286" t="s">
        <v>19</v>
      </c>
      <c r="N281" s="287" t="s">
        <v>42</v>
      </c>
      <c r="O281" s="87"/>
      <c r="P281" s="225">
        <f>O281*H281</f>
        <v>0</v>
      </c>
      <c r="Q281" s="225">
        <v>0.0141</v>
      </c>
      <c r="R281" s="225">
        <f>Q281*H281</f>
        <v>0.042299999999999997</v>
      </c>
      <c r="S281" s="225">
        <v>0</v>
      </c>
      <c r="T281" s="226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227" t="s">
        <v>250</v>
      </c>
      <c r="AT281" s="227" t="s">
        <v>681</v>
      </c>
      <c r="AU281" s="227" t="s">
        <v>81</v>
      </c>
      <c r="AY281" s="20" t="s">
        <v>209</v>
      </c>
      <c r="BE281" s="228">
        <f>IF(N281="základní",J281,0)</f>
        <v>0</v>
      </c>
      <c r="BF281" s="228">
        <f>IF(N281="snížená",J281,0)</f>
        <v>0</v>
      </c>
      <c r="BG281" s="228">
        <f>IF(N281="zákl. přenesená",J281,0)</f>
        <v>0</v>
      </c>
      <c r="BH281" s="228">
        <f>IF(N281="sníž. přenesená",J281,0)</f>
        <v>0</v>
      </c>
      <c r="BI281" s="228">
        <f>IF(N281="nulová",J281,0)</f>
        <v>0</v>
      </c>
      <c r="BJ281" s="20" t="s">
        <v>79</v>
      </c>
      <c r="BK281" s="228">
        <f>ROUND(I281*H281,2)</f>
        <v>0</v>
      </c>
      <c r="BL281" s="20" t="s">
        <v>216</v>
      </c>
      <c r="BM281" s="227" t="s">
        <v>1558</v>
      </c>
    </row>
    <row r="282" s="13" customFormat="1">
      <c r="A282" s="13"/>
      <c r="B282" s="234"/>
      <c r="C282" s="235"/>
      <c r="D282" s="236" t="s">
        <v>220</v>
      </c>
      <c r="E282" s="237" t="s">
        <v>19</v>
      </c>
      <c r="F282" s="238" t="s">
        <v>1557</v>
      </c>
      <c r="G282" s="235"/>
      <c r="H282" s="237" t="s">
        <v>19</v>
      </c>
      <c r="I282" s="239"/>
      <c r="J282" s="235"/>
      <c r="K282" s="235"/>
      <c r="L282" s="240"/>
      <c r="M282" s="241"/>
      <c r="N282" s="242"/>
      <c r="O282" s="242"/>
      <c r="P282" s="242"/>
      <c r="Q282" s="242"/>
      <c r="R282" s="242"/>
      <c r="S282" s="242"/>
      <c r="T282" s="24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4" t="s">
        <v>220</v>
      </c>
      <c r="AU282" s="244" t="s">
        <v>81</v>
      </c>
      <c r="AV282" s="13" t="s">
        <v>79</v>
      </c>
      <c r="AW282" s="13" t="s">
        <v>32</v>
      </c>
      <c r="AX282" s="13" t="s">
        <v>71</v>
      </c>
      <c r="AY282" s="244" t="s">
        <v>209</v>
      </c>
    </row>
    <row r="283" s="14" customFormat="1">
      <c r="A283" s="14"/>
      <c r="B283" s="245"/>
      <c r="C283" s="246"/>
      <c r="D283" s="236" t="s">
        <v>220</v>
      </c>
      <c r="E283" s="247" t="s">
        <v>19</v>
      </c>
      <c r="F283" s="248" t="s">
        <v>146</v>
      </c>
      <c r="G283" s="246"/>
      <c r="H283" s="249">
        <v>3</v>
      </c>
      <c r="I283" s="250"/>
      <c r="J283" s="246"/>
      <c r="K283" s="246"/>
      <c r="L283" s="251"/>
      <c r="M283" s="252"/>
      <c r="N283" s="253"/>
      <c r="O283" s="253"/>
      <c r="P283" s="253"/>
      <c r="Q283" s="253"/>
      <c r="R283" s="253"/>
      <c r="S283" s="253"/>
      <c r="T283" s="25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5" t="s">
        <v>220</v>
      </c>
      <c r="AU283" s="255" t="s">
        <v>81</v>
      </c>
      <c r="AV283" s="14" t="s">
        <v>81</v>
      </c>
      <c r="AW283" s="14" t="s">
        <v>32</v>
      </c>
      <c r="AX283" s="14" t="s">
        <v>79</v>
      </c>
      <c r="AY283" s="255" t="s">
        <v>209</v>
      </c>
    </row>
    <row r="284" s="2" customFormat="1" ht="16.5" customHeight="1">
      <c r="A284" s="41"/>
      <c r="B284" s="42"/>
      <c r="C284" s="278" t="s">
        <v>480</v>
      </c>
      <c r="D284" s="278" t="s">
        <v>681</v>
      </c>
      <c r="E284" s="279" t="s">
        <v>827</v>
      </c>
      <c r="F284" s="280" t="s">
        <v>828</v>
      </c>
      <c r="G284" s="281" t="s">
        <v>214</v>
      </c>
      <c r="H284" s="282">
        <v>1</v>
      </c>
      <c r="I284" s="283"/>
      <c r="J284" s="284">
        <f>ROUND(I284*H284,2)</f>
        <v>0</v>
      </c>
      <c r="K284" s="280" t="s">
        <v>215</v>
      </c>
      <c r="L284" s="285"/>
      <c r="M284" s="286" t="s">
        <v>19</v>
      </c>
      <c r="N284" s="287" t="s">
        <v>42</v>
      </c>
      <c r="O284" s="87"/>
      <c r="P284" s="225">
        <f>O284*H284</f>
        <v>0</v>
      </c>
      <c r="Q284" s="225">
        <v>0.0112</v>
      </c>
      <c r="R284" s="225">
        <f>Q284*H284</f>
        <v>0.0112</v>
      </c>
      <c r="S284" s="225">
        <v>0</v>
      </c>
      <c r="T284" s="226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227" t="s">
        <v>250</v>
      </c>
      <c r="AT284" s="227" t="s">
        <v>681</v>
      </c>
      <c r="AU284" s="227" t="s">
        <v>81</v>
      </c>
      <c r="AY284" s="20" t="s">
        <v>209</v>
      </c>
      <c r="BE284" s="228">
        <f>IF(N284="základní",J284,0)</f>
        <v>0</v>
      </c>
      <c r="BF284" s="228">
        <f>IF(N284="snížená",J284,0)</f>
        <v>0</v>
      </c>
      <c r="BG284" s="228">
        <f>IF(N284="zákl. přenesená",J284,0)</f>
        <v>0</v>
      </c>
      <c r="BH284" s="228">
        <f>IF(N284="sníž. přenesená",J284,0)</f>
        <v>0</v>
      </c>
      <c r="BI284" s="228">
        <f>IF(N284="nulová",J284,0)</f>
        <v>0</v>
      </c>
      <c r="BJ284" s="20" t="s">
        <v>79</v>
      </c>
      <c r="BK284" s="228">
        <f>ROUND(I284*H284,2)</f>
        <v>0</v>
      </c>
      <c r="BL284" s="20" t="s">
        <v>216</v>
      </c>
      <c r="BM284" s="227" t="s">
        <v>1559</v>
      </c>
    </row>
    <row r="285" s="2" customFormat="1" ht="16.5" customHeight="1">
      <c r="A285" s="41"/>
      <c r="B285" s="42"/>
      <c r="C285" s="278" t="s">
        <v>485</v>
      </c>
      <c r="D285" s="278" t="s">
        <v>681</v>
      </c>
      <c r="E285" s="279" t="s">
        <v>1313</v>
      </c>
      <c r="F285" s="280" t="s">
        <v>1314</v>
      </c>
      <c r="G285" s="281" t="s">
        <v>214</v>
      </c>
      <c r="H285" s="282">
        <v>7</v>
      </c>
      <c r="I285" s="283"/>
      <c r="J285" s="284">
        <f>ROUND(I285*H285,2)</f>
        <v>0</v>
      </c>
      <c r="K285" s="280" t="s">
        <v>215</v>
      </c>
      <c r="L285" s="285"/>
      <c r="M285" s="286" t="s">
        <v>19</v>
      </c>
      <c r="N285" s="287" t="s">
        <v>42</v>
      </c>
      <c r="O285" s="87"/>
      <c r="P285" s="225">
        <f>O285*H285</f>
        <v>0</v>
      </c>
      <c r="Q285" s="225">
        <v>0.0038</v>
      </c>
      <c r="R285" s="225">
        <f>Q285*H285</f>
        <v>0.026599999999999999</v>
      </c>
      <c r="S285" s="225">
        <v>0</v>
      </c>
      <c r="T285" s="226">
        <f>S285*H285</f>
        <v>0</v>
      </c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R285" s="227" t="s">
        <v>250</v>
      </c>
      <c r="AT285" s="227" t="s">
        <v>681</v>
      </c>
      <c r="AU285" s="227" t="s">
        <v>81</v>
      </c>
      <c r="AY285" s="20" t="s">
        <v>209</v>
      </c>
      <c r="BE285" s="228">
        <f>IF(N285="základní",J285,0)</f>
        <v>0</v>
      </c>
      <c r="BF285" s="228">
        <f>IF(N285="snížená",J285,0)</f>
        <v>0</v>
      </c>
      <c r="BG285" s="228">
        <f>IF(N285="zákl. přenesená",J285,0)</f>
        <v>0</v>
      </c>
      <c r="BH285" s="228">
        <f>IF(N285="sníž. přenesená",J285,0)</f>
        <v>0</v>
      </c>
      <c r="BI285" s="228">
        <f>IF(N285="nulová",J285,0)</f>
        <v>0</v>
      </c>
      <c r="BJ285" s="20" t="s">
        <v>79</v>
      </c>
      <c r="BK285" s="228">
        <f>ROUND(I285*H285,2)</f>
        <v>0</v>
      </c>
      <c r="BL285" s="20" t="s">
        <v>216</v>
      </c>
      <c r="BM285" s="227" t="s">
        <v>1560</v>
      </c>
    </row>
    <row r="286" s="13" customFormat="1">
      <c r="A286" s="13"/>
      <c r="B286" s="234"/>
      <c r="C286" s="235"/>
      <c r="D286" s="236" t="s">
        <v>220</v>
      </c>
      <c r="E286" s="237" t="s">
        <v>19</v>
      </c>
      <c r="F286" s="238" t="s">
        <v>1557</v>
      </c>
      <c r="G286" s="235"/>
      <c r="H286" s="237" t="s">
        <v>19</v>
      </c>
      <c r="I286" s="239"/>
      <c r="J286" s="235"/>
      <c r="K286" s="235"/>
      <c r="L286" s="240"/>
      <c r="M286" s="241"/>
      <c r="N286" s="242"/>
      <c r="O286" s="242"/>
      <c r="P286" s="242"/>
      <c r="Q286" s="242"/>
      <c r="R286" s="242"/>
      <c r="S286" s="242"/>
      <c r="T286" s="24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4" t="s">
        <v>220</v>
      </c>
      <c r="AU286" s="244" t="s">
        <v>81</v>
      </c>
      <c r="AV286" s="13" t="s">
        <v>79</v>
      </c>
      <c r="AW286" s="13" t="s">
        <v>32</v>
      </c>
      <c r="AX286" s="13" t="s">
        <v>71</v>
      </c>
      <c r="AY286" s="244" t="s">
        <v>209</v>
      </c>
    </row>
    <row r="287" s="14" customFormat="1">
      <c r="A287" s="14"/>
      <c r="B287" s="245"/>
      <c r="C287" s="246"/>
      <c r="D287" s="236" t="s">
        <v>220</v>
      </c>
      <c r="E287" s="247" t="s">
        <v>19</v>
      </c>
      <c r="F287" s="248" t="s">
        <v>245</v>
      </c>
      <c r="G287" s="246"/>
      <c r="H287" s="249">
        <v>7</v>
      </c>
      <c r="I287" s="250"/>
      <c r="J287" s="246"/>
      <c r="K287" s="246"/>
      <c r="L287" s="251"/>
      <c r="M287" s="252"/>
      <c r="N287" s="253"/>
      <c r="O287" s="253"/>
      <c r="P287" s="253"/>
      <c r="Q287" s="253"/>
      <c r="R287" s="253"/>
      <c r="S287" s="253"/>
      <c r="T287" s="25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5" t="s">
        <v>220</v>
      </c>
      <c r="AU287" s="255" t="s">
        <v>81</v>
      </c>
      <c r="AV287" s="14" t="s">
        <v>81</v>
      </c>
      <c r="AW287" s="14" t="s">
        <v>32</v>
      </c>
      <c r="AX287" s="14" t="s">
        <v>79</v>
      </c>
      <c r="AY287" s="255" t="s">
        <v>209</v>
      </c>
    </row>
    <row r="288" s="2" customFormat="1" ht="24.15" customHeight="1">
      <c r="A288" s="41"/>
      <c r="B288" s="42"/>
      <c r="C288" s="216" t="s">
        <v>490</v>
      </c>
      <c r="D288" s="216" t="s">
        <v>211</v>
      </c>
      <c r="E288" s="217" t="s">
        <v>1316</v>
      </c>
      <c r="F288" s="218" t="s">
        <v>1317</v>
      </c>
      <c r="G288" s="219" t="s">
        <v>214</v>
      </c>
      <c r="H288" s="220">
        <v>6</v>
      </c>
      <c r="I288" s="221"/>
      <c r="J288" s="222">
        <f>ROUND(I288*H288,2)</f>
        <v>0</v>
      </c>
      <c r="K288" s="218" t="s">
        <v>215</v>
      </c>
      <c r="L288" s="47"/>
      <c r="M288" s="223" t="s">
        <v>19</v>
      </c>
      <c r="N288" s="224" t="s">
        <v>42</v>
      </c>
      <c r="O288" s="87"/>
      <c r="P288" s="225">
        <f>O288*H288</f>
        <v>0</v>
      </c>
      <c r="Q288" s="225">
        <v>0.0017099999999999999</v>
      </c>
      <c r="R288" s="225">
        <f>Q288*H288</f>
        <v>0.01026</v>
      </c>
      <c r="S288" s="225">
        <v>0</v>
      </c>
      <c r="T288" s="226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227" t="s">
        <v>216</v>
      </c>
      <c r="AT288" s="227" t="s">
        <v>211</v>
      </c>
      <c r="AU288" s="227" t="s">
        <v>81</v>
      </c>
      <c r="AY288" s="20" t="s">
        <v>209</v>
      </c>
      <c r="BE288" s="228">
        <f>IF(N288="základní",J288,0)</f>
        <v>0</v>
      </c>
      <c r="BF288" s="228">
        <f>IF(N288="snížená",J288,0)</f>
        <v>0</v>
      </c>
      <c r="BG288" s="228">
        <f>IF(N288="zákl. přenesená",J288,0)</f>
        <v>0</v>
      </c>
      <c r="BH288" s="228">
        <f>IF(N288="sníž. přenesená",J288,0)</f>
        <v>0</v>
      </c>
      <c r="BI288" s="228">
        <f>IF(N288="nulová",J288,0)</f>
        <v>0</v>
      </c>
      <c r="BJ288" s="20" t="s">
        <v>79</v>
      </c>
      <c r="BK288" s="228">
        <f>ROUND(I288*H288,2)</f>
        <v>0</v>
      </c>
      <c r="BL288" s="20" t="s">
        <v>216</v>
      </c>
      <c r="BM288" s="227" t="s">
        <v>1561</v>
      </c>
    </row>
    <row r="289" s="2" customFormat="1">
      <c r="A289" s="41"/>
      <c r="B289" s="42"/>
      <c r="C289" s="43"/>
      <c r="D289" s="229" t="s">
        <v>218</v>
      </c>
      <c r="E289" s="43"/>
      <c r="F289" s="230" t="s">
        <v>1319</v>
      </c>
      <c r="G289" s="43"/>
      <c r="H289" s="43"/>
      <c r="I289" s="231"/>
      <c r="J289" s="43"/>
      <c r="K289" s="43"/>
      <c r="L289" s="47"/>
      <c r="M289" s="232"/>
      <c r="N289" s="233"/>
      <c r="O289" s="87"/>
      <c r="P289" s="87"/>
      <c r="Q289" s="87"/>
      <c r="R289" s="87"/>
      <c r="S289" s="87"/>
      <c r="T289" s="88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T289" s="20" t="s">
        <v>218</v>
      </c>
      <c r="AU289" s="20" t="s">
        <v>81</v>
      </c>
    </row>
    <row r="290" s="2" customFormat="1" ht="16.5" customHeight="1">
      <c r="A290" s="41"/>
      <c r="B290" s="42"/>
      <c r="C290" s="278" t="s">
        <v>495</v>
      </c>
      <c r="D290" s="278" t="s">
        <v>681</v>
      </c>
      <c r="E290" s="279" t="s">
        <v>1320</v>
      </c>
      <c r="F290" s="280" t="s">
        <v>1321</v>
      </c>
      <c r="G290" s="281" t="s">
        <v>214</v>
      </c>
      <c r="H290" s="282">
        <v>6</v>
      </c>
      <c r="I290" s="283"/>
      <c r="J290" s="284">
        <f>ROUND(I290*H290,2)</f>
        <v>0</v>
      </c>
      <c r="K290" s="280" t="s">
        <v>215</v>
      </c>
      <c r="L290" s="285"/>
      <c r="M290" s="286" t="s">
        <v>19</v>
      </c>
      <c r="N290" s="287" t="s">
        <v>42</v>
      </c>
      <c r="O290" s="87"/>
      <c r="P290" s="225">
        <f>O290*H290</f>
        <v>0</v>
      </c>
      <c r="Q290" s="225">
        <v>0.0149</v>
      </c>
      <c r="R290" s="225">
        <f>Q290*H290</f>
        <v>0.089400000000000007</v>
      </c>
      <c r="S290" s="225">
        <v>0</v>
      </c>
      <c r="T290" s="226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227" t="s">
        <v>250</v>
      </c>
      <c r="AT290" s="227" t="s">
        <v>681</v>
      </c>
      <c r="AU290" s="227" t="s">
        <v>81</v>
      </c>
      <c r="AY290" s="20" t="s">
        <v>209</v>
      </c>
      <c r="BE290" s="228">
        <f>IF(N290="základní",J290,0)</f>
        <v>0</v>
      </c>
      <c r="BF290" s="228">
        <f>IF(N290="snížená",J290,0)</f>
        <v>0</v>
      </c>
      <c r="BG290" s="228">
        <f>IF(N290="zákl. přenesená",J290,0)</f>
        <v>0</v>
      </c>
      <c r="BH290" s="228">
        <f>IF(N290="sníž. přenesená",J290,0)</f>
        <v>0</v>
      </c>
      <c r="BI290" s="228">
        <f>IF(N290="nulová",J290,0)</f>
        <v>0</v>
      </c>
      <c r="BJ290" s="20" t="s">
        <v>79</v>
      </c>
      <c r="BK290" s="228">
        <f>ROUND(I290*H290,2)</f>
        <v>0</v>
      </c>
      <c r="BL290" s="20" t="s">
        <v>216</v>
      </c>
      <c r="BM290" s="227" t="s">
        <v>1562</v>
      </c>
    </row>
    <row r="291" s="13" customFormat="1">
      <c r="A291" s="13"/>
      <c r="B291" s="234"/>
      <c r="C291" s="235"/>
      <c r="D291" s="236" t="s">
        <v>220</v>
      </c>
      <c r="E291" s="237" t="s">
        <v>19</v>
      </c>
      <c r="F291" s="238" t="s">
        <v>1557</v>
      </c>
      <c r="G291" s="235"/>
      <c r="H291" s="237" t="s">
        <v>19</v>
      </c>
      <c r="I291" s="239"/>
      <c r="J291" s="235"/>
      <c r="K291" s="235"/>
      <c r="L291" s="240"/>
      <c r="M291" s="241"/>
      <c r="N291" s="242"/>
      <c r="O291" s="242"/>
      <c r="P291" s="242"/>
      <c r="Q291" s="242"/>
      <c r="R291" s="242"/>
      <c r="S291" s="242"/>
      <c r="T291" s="24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4" t="s">
        <v>220</v>
      </c>
      <c r="AU291" s="244" t="s">
        <v>81</v>
      </c>
      <c r="AV291" s="13" t="s">
        <v>79</v>
      </c>
      <c r="AW291" s="13" t="s">
        <v>32</v>
      </c>
      <c r="AX291" s="13" t="s">
        <v>71</v>
      </c>
      <c r="AY291" s="244" t="s">
        <v>209</v>
      </c>
    </row>
    <row r="292" s="14" customFormat="1">
      <c r="A292" s="14"/>
      <c r="B292" s="245"/>
      <c r="C292" s="246"/>
      <c r="D292" s="236" t="s">
        <v>220</v>
      </c>
      <c r="E292" s="247" t="s">
        <v>19</v>
      </c>
      <c r="F292" s="248" t="s">
        <v>227</v>
      </c>
      <c r="G292" s="246"/>
      <c r="H292" s="249">
        <v>6</v>
      </c>
      <c r="I292" s="250"/>
      <c r="J292" s="246"/>
      <c r="K292" s="246"/>
      <c r="L292" s="251"/>
      <c r="M292" s="252"/>
      <c r="N292" s="253"/>
      <c r="O292" s="253"/>
      <c r="P292" s="253"/>
      <c r="Q292" s="253"/>
      <c r="R292" s="253"/>
      <c r="S292" s="253"/>
      <c r="T292" s="25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5" t="s">
        <v>220</v>
      </c>
      <c r="AU292" s="255" t="s">
        <v>81</v>
      </c>
      <c r="AV292" s="14" t="s">
        <v>81</v>
      </c>
      <c r="AW292" s="14" t="s">
        <v>32</v>
      </c>
      <c r="AX292" s="14" t="s">
        <v>79</v>
      </c>
      <c r="AY292" s="255" t="s">
        <v>209</v>
      </c>
    </row>
    <row r="293" s="2" customFormat="1" ht="24.15" customHeight="1">
      <c r="A293" s="41"/>
      <c r="B293" s="42"/>
      <c r="C293" s="216" t="s">
        <v>500</v>
      </c>
      <c r="D293" s="216" t="s">
        <v>211</v>
      </c>
      <c r="E293" s="217" t="s">
        <v>1326</v>
      </c>
      <c r="F293" s="218" t="s">
        <v>1327</v>
      </c>
      <c r="G293" s="219" t="s">
        <v>299</v>
      </c>
      <c r="H293" s="220">
        <v>592</v>
      </c>
      <c r="I293" s="221"/>
      <c r="J293" s="222">
        <f>ROUND(I293*H293,2)</f>
        <v>0</v>
      </c>
      <c r="K293" s="218" t="s">
        <v>215</v>
      </c>
      <c r="L293" s="47"/>
      <c r="M293" s="223" t="s">
        <v>19</v>
      </c>
      <c r="N293" s="224" t="s">
        <v>42</v>
      </c>
      <c r="O293" s="87"/>
      <c r="P293" s="225">
        <f>O293*H293</f>
        <v>0</v>
      </c>
      <c r="Q293" s="225">
        <v>0</v>
      </c>
      <c r="R293" s="225">
        <f>Q293*H293</f>
        <v>0</v>
      </c>
      <c r="S293" s="225">
        <v>0</v>
      </c>
      <c r="T293" s="226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227" t="s">
        <v>216</v>
      </c>
      <c r="AT293" s="227" t="s">
        <v>211</v>
      </c>
      <c r="AU293" s="227" t="s">
        <v>81</v>
      </c>
      <c r="AY293" s="20" t="s">
        <v>209</v>
      </c>
      <c r="BE293" s="228">
        <f>IF(N293="základní",J293,0)</f>
        <v>0</v>
      </c>
      <c r="BF293" s="228">
        <f>IF(N293="snížená",J293,0)</f>
        <v>0</v>
      </c>
      <c r="BG293" s="228">
        <f>IF(N293="zákl. přenesená",J293,0)</f>
        <v>0</v>
      </c>
      <c r="BH293" s="228">
        <f>IF(N293="sníž. přenesená",J293,0)</f>
        <v>0</v>
      </c>
      <c r="BI293" s="228">
        <f>IF(N293="nulová",J293,0)</f>
        <v>0</v>
      </c>
      <c r="BJ293" s="20" t="s">
        <v>79</v>
      </c>
      <c r="BK293" s="228">
        <f>ROUND(I293*H293,2)</f>
        <v>0</v>
      </c>
      <c r="BL293" s="20" t="s">
        <v>216</v>
      </c>
      <c r="BM293" s="227" t="s">
        <v>1563</v>
      </c>
    </row>
    <row r="294" s="2" customFormat="1">
      <c r="A294" s="41"/>
      <c r="B294" s="42"/>
      <c r="C294" s="43"/>
      <c r="D294" s="229" t="s">
        <v>218</v>
      </c>
      <c r="E294" s="43"/>
      <c r="F294" s="230" t="s">
        <v>1329</v>
      </c>
      <c r="G294" s="43"/>
      <c r="H294" s="43"/>
      <c r="I294" s="231"/>
      <c r="J294" s="43"/>
      <c r="K294" s="43"/>
      <c r="L294" s="47"/>
      <c r="M294" s="232"/>
      <c r="N294" s="233"/>
      <c r="O294" s="87"/>
      <c r="P294" s="87"/>
      <c r="Q294" s="87"/>
      <c r="R294" s="87"/>
      <c r="S294" s="87"/>
      <c r="T294" s="88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T294" s="20" t="s">
        <v>218</v>
      </c>
      <c r="AU294" s="20" t="s">
        <v>81</v>
      </c>
    </row>
    <row r="295" s="13" customFormat="1">
      <c r="A295" s="13"/>
      <c r="B295" s="234"/>
      <c r="C295" s="235"/>
      <c r="D295" s="236" t="s">
        <v>220</v>
      </c>
      <c r="E295" s="237" t="s">
        <v>19</v>
      </c>
      <c r="F295" s="238" t="s">
        <v>221</v>
      </c>
      <c r="G295" s="235"/>
      <c r="H295" s="237" t="s">
        <v>19</v>
      </c>
      <c r="I295" s="239"/>
      <c r="J295" s="235"/>
      <c r="K295" s="235"/>
      <c r="L295" s="240"/>
      <c r="M295" s="241"/>
      <c r="N295" s="242"/>
      <c r="O295" s="242"/>
      <c r="P295" s="242"/>
      <c r="Q295" s="242"/>
      <c r="R295" s="242"/>
      <c r="S295" s="242"/>
      <c r="T295" s="24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4" t="s">
        <v>220</v>
      </c>
      <c r="AU295" s="244" t="s">
        <v>81</v>
      </c>
      <c r="AV295" s="13" t="s">
        <v>79</v>
      </c>
      <c r="AW295" s="13" t="s">
        <v>32</v>
      </c>
      <c r="AX295" s="13" t="s">
        <v>71</v>
      </c>
      <c r="AY295" s="244" t="s">
        <v>209</v>
      </c>
    </row>
    <row r="296" s="13" customFormat="1">
      <c r="A296" s="13"/>
      <c r="B296" s="234"/>
      <c r="C296" s="235"/>
      <c r="D296" s="236" t="s">
        <v>220</v>
      </c>
      <c r="E296" s="237" t="s">
        <v>19</v>
      </c>
      <c r="F296" s="238" t="s">
        <v>1557</v>
      </c>
      <c r="G296" s="235"/>
      <c r="H296" s="237" t="s">
        <v>19</v>
      </c>
      <c r="I296" s="239"/>
      <c r="J296" s="235"/>
      <c r="K296" s="235"/>
      <c r="L296" s="240"/>
      <c r="M296" s="241"/>
      <c r="N296" s="242"/>
      <c r="O296" s="242"/>
      <c r="P296" s="242"/>
      <c r="Q296" s="242"/>
      <c r="R296" s="242"/>
      <c r="S296" s="242"/>
      <c r="T296" s="24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4" t="s">
        <v>220</v>
      </c>
      <c r="AU296" s="244" t="s">
        <v>81</v>
      </c>
      <c r="AV296" s="13" t="s">
        <v>79</v>
      </c>
      <c r="AW296" s="13" t="s">
        <v>32</v>
      </c>
      <c r="AX296" s="13" t="s">
        <v>71</v>
      </c>
      <c r="AY296" s="244" t="s">
        <v>209</v>
      </c>
    </row>
    <row r="297" s="14" customFormat="1">
      <c r="A297" s="14"/>
      <c r="B297" s="245"/>
      <c r="C297" s="246"/>
      <c r="D297" s="236" t="s">
        <v>220</v>
      </c>
      <c r="E297" s="247" t="s">
        <v>19</v>
      </c>
      <c r="F297" s="248" t="s">
        <v>1564</v>
      </c>
      <c r="G297" s="246"/>
      <c r="H297" s="249">
        <v>592</v>
      </c>
      <c r="I297" s="250"/>
      <c r="J297" s="246"/>
      <c r="K297" s="246"/>
      <c r="L297" s="251"/>
      <c r="M297" s="252"/>
      <c r="N297" s="253"/>
      <c r="O297" s="253"/>
      <c r="P297" s="253"/>
      <c r="Q297" s="253"/>
      <c r="R297" s="253"/>
      <c r="S297" s="253"/>
      <c r="T297" s="25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5" t="s">
        <v>220</v>
      </c>
      <c r="AU297" s="255" t="s">
        <v>81</v>
      </c>
      <c r="AV297" s="14" t="s">
        <v>81</v>
      </c>
      <c r="AW297" s="14" t="s">
        <v>32</v>
      </c>
      <c r="AX297" s="14" t="s">
        <v>79</v>
      </c>
      <c r="AY297" s="255" t="s">
        <v>209</v>
      </c>
    </row>
    <row r="298" s="2" customFormat="1" ht="24.15" customHeight="1">
      <c r="A298" s="41"/>
      <c r="B298" s="42"/>
      <c r="C298" s="278" t="s">
        <v>505</v>
      </c>
      <c r="D298" s="278" t="s">
        <v>681</v>
      </c>
      <c r="E298" s="279" t="s">
        <v>1331</v>
      </c>
      <c r="F298" s="280" t="s">
        <v>1332</v>
      </c>
      <c r="G298" s="281" t="s">
        <v>299</v>
      </c>
      <c r="H298" s="282">
        <v>600.88</v>
      </c>
      <c r="I298" s="283"/>
      <c r="J298" s="284">
        <f>ROUND(I298*H298,2)</f>
        <v>0</v>
      </c>
      <c r="K298" s="280" t="s">
        <v>215</v>
      </c>
      <c r="L298" s="285"/>
      <c r="M298" s="286" t="s">
        <v>19</v>
      </c>
      <c r="N298" s="287" t="s">
        <v>42</v>
      </c>
      <c r="O298" s="87"/>
      <c r="P298" s="225">
        <f>O298*H298</f>
        <v>0</v>
      </c>
      <c r="Q298" s="225">
        <v>0.0027000000000000001</v>
      </c>
      <c r="R298" s="225">
        <f>Q298*H298</f>
        <v>1.622376</v>
      </c>
      <c r="S298" s="225">
        <v>0</v>
      </c>
      <c r="T298" s="226">
        <f>S298*H298</f>
        <v>0</v>
      </c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R298" s="227" t="s">
        <v>250</v>
      </c>
      <c r="AT298" s="227" t="s">
        <v>681</v>
      </c>
      <c r="AU298" s="227" t="s">
        <v>81</v>
      </c>
      <c r="AY298" s="20" t="s">
        <v>209</v>
      </c>
      <c r="BE298" s="228">
        <f>IF(N298="základní",J298,0)</f>
        <v>0</v>
      </c>
      <c r="BF298" s="228">
        <f>IF(N298="snížená",J298,0)</f>
        <v>0</v>
      </c>
      <c r="BG298" s="228">
        <f>IF(N298="zákl. přenesená",J298,0)</f>
        <v>0</v>
      </c>
      <c r="BH298" s="228">
        <f>IF(N298="sníž. přenesená",J298,0)</f>
        <v>0</v>
      </c>
      <c r="BI298" s="228">
        <f>IF(N298="nulová",J298,0)</f>
        <v>0</v>
      </c>
      <c r="BJ298" s="20" t="s">
        <v>79</v>
      </c>
      <c r="BK298" s="228">
        <f>ROUND(I298*H298,2)</f>
        <v>0</v>
      </c>
      <c r="BL298" s="20" t="s">
        <v>216</v>
      </c>
      <c r="BM298" s="227" t="s">
        <v>1565</v>
      </c>
    </row>
    <row r="299" s="2" customFormat="1">
      <c r="A299" s="41"/>
      <c r="B299" s="42"/>
      <c r="C299" s="43"/>
      <c r="D299" s="236" t="s">
        <v>859</v>
      </c>
      <c r="E299" s="43"/>
      <c r="F299" s="288" t="s">
        <v>1334</v>
      </c>
      <c r="G299" s="43"/>
      <c r="H299" s="43"/>
      <c r="I299" s="231"/>
      <c r="J299" s="43"/>
      <c r="K299" s="43"/>
      <c r="L299" s="47"/>
      <c r="M299" s="232"/>
      <c r="N299" s="233"/>
      <c r="O299" s="87"/>
      <c r="P299" s="87"/>
      <c r="Q299" s="87"/>
      <c r="R299" s="87"/>
      <c r="S299" s="87"/>
      <c r="T299" s="88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T299" s="20" t="s">
        <v>859</v>
      </c>
      <c r="AU299" s="20" t="s">
        <v>81</v>
      </c>
    </row>
    <row r="300" s="14" customFormat="1">
      <c r="A300" s="14"/>
      <c r="B300" s="245"/>
      <c r="C300" s="246"/>
      <c r="D300" s="236" t="s">
        <v>220</v>
      </c>
      <c r="E300" s="246"/>
      <c r="F300" s="248" t="s">
        <v>1566</v>
      </c>
      <c r="G300" s="246"/>
      <c r="H300" s="249">
        <v>600.88</v>
      </c>
      <c r="I300" s="250"/>
      <c r="J300" s="246"/>
      <c r="K300" s="246"/>
      <c r="L300" s="251"/>
      <c r="M300" s="252"/>
      <c r="N300" s="253"/>
      <c r="O300" s="253"/>
      <c r="P300" s="253"/>
      <c r="Q300" s="253"/>
      <c r="R300" s="253"/>
      <c r="S300" s="253"/>
      <c r="T300" s="25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5" t="s">
        <v>220</v>
      </c>
      <c r="AU300" s="255" t="s">
        <v>81</v>
      </c>
      <c r="AV300" s="14" t="s">
        <v>81</v>
      </c>
      <c r="AW300" s="14" t="s">
        <v>4</v>
      </c>
      <c r="AX300" s="14" t="s">
        <v>79</v>
      </c>
      <c r="AY300" s="255" t="s">
        <v>209</v>
      </c>
    </row>
    <row r="301" s="2" customFormat="1" ht="24.15" customHeight="1">
      <c r="A301" s="41"/>
      <c r="B301" s="42"/>
      <c r="C301" s="216" t="s">
        <v>510</v>
      </c>
      <c r="D301" s="216" t="s">
        <v>211</v>
      </c>
      <c r="E301" s="217" t="s">
        <v>1336</v>
      </c>
      <c r="F301" s="218" t="s">
        <v>1337</v>
      </c>
      <c r="G301" s="219" t="s">
        <v>214</v>
      </c>
      <c r="H301" s="220">
        <v>62</v>
      </c>
      <c r="I301" s="221"/>
      <c r="J301" s="222">
        <f>ROUND(I301*H301,2)</f>
        <v>0</v>
      </c>
      <c r="K301" s="218" t="s">
        <v>215</v>
      </c>
      <c r="L301" s="47"/>
      <c r="M301" s="223" t="s">
        <v>19</v>
      </c>
      <c r="N301" s="224" t="s">
        <v>42</v>
      </c>
      <c r="O301" s="87"/>
      <c r="P301" s="225">
        <f>O301*H301</f>
        <v>0</v>
      </c>
      <c r="Q301" s="225">
        <v>0</v>
      </c>
      <c r="R301" s="225">
        <f>Q301*H301</f>
        <v>0</v>
      </c>
      <c r="S301" s="225">
        <v>0</v>
      </c>
      <c r="T301" s="226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227" t="s">
        <v>216</v>
      </c>
      <c r="AT301" s="227" t="s">
        <v>211</v>
      </c>
      <c r="AU301" s="227" t="s">
        <v>81</v>
      </c>
      <c r="AY301" s="20" t="s">
        <v>209</v>
      </c>
      <c r="BE301" s="228">
        <f>IF(N301="základní",J301,0)</f>
        <v>0</v>
      </c>
      <c r="BF301" s="228">
        <f>IF(N301="snížená",J301,0)</f>
        <v>0</v>
      </c>
      <c r="BG301" s="228">
        <f>IF(N301="zákl. přenesená",J301,0)</f>
        <v>0</v>
      </c>
      <c r="BH301" s="228">
        <f>IF(N301="sníž. přenesená",J301,0)</f>
        <v>0</v>
      </c>
      <c r="BI301" s="228">
        <f>IF(N301="nulová",J301,0)</f>
        <v>0</v>
      </c>
      <c r="BJ301" s="20" t="s">
        <v>79</v>
      </c>
      <c r="BK301" s="228">
        <f>ROUND(I301*H301,2)</f>
        <v>0</v>
      </c>
      <c r="BL301" s="20" t="s">
        <v>216</v>
      </c>
      <c r="BM301" s="227" t="s">
        <v>1567</v>
      </c>
    </row>
    <row r="302" s="2" customFormat="1">
      <c r="A302" s="41"/>
      <c r="B302" s="42"/>
      <c r="C302" s="43"/>
      <c r="D302" s="229" t="s">
        <v>218</v>
      </c>
      <c r="E302" s="43"/>
      <c r="F302" s="230" t="s">
        <v>1339</v>
      </c>
      <c r="G302" s="43"/>
      <c r="H302" s="43"/>
      <c r="I302" s="231"/>
      <c r="J302" s="43"/>
      <c r="K302" s="43"/>
      <c r="L302" s="47"/>
      <c r="M302" s="232"/>
      <c r="N302" s="233"/>
      <c r="O302" s="87"/>
      <c r="P302" s="87"/>
      <c r="Q302" s="87"/>
      <c r="R302" s="87"/>
      <c r="S302" s="87"/>
      <c r="T302" s="88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T302" s="20" t="s">
        <v>218</v>
      </c>
      <c r="AU302" s="20" t="s">
        <v>81</v>
      </c>
    </row>
    <row r="303" s="2" customFormat="1" ht="16.5" customHeight="1">
      <c r="A303" s="41"/>
      <c r="B303" s="42"/>
      <c r="C303" s="278" t="s">
        <v>515</v>
      </c>
      <c r="D303" s="278" t="s">
        <v>681</v>
      </c>
      <c r="E303" s="279" t="s">
        <v>1340</v>
      </c>
      <c r="F303" s="280" t="s">
        <v>1341</v>
      </c>
      <c r="G303" s="281" t="s">
        <v>214</v>
      </c>
      <c r="H303" s="282">
        <v>62</v>
      </c>
      <c r="I303" s="283"/>
      <c r="J303" s="284">
        <f>ROUND(I303*H303,2)</f>
        <v>0</v>
      </c>
      <c r="K303" s="280" t="s">
        <v>215</v>
      </c>
      <c r="L303" s="285"/>
      <c r="M303" s="286" t="s">
        <v>19</v>
      </c>
      <c r="N303" s="287" t="s">
        <v>42</v>
      </c>
      <c r="O303" s="87"/>
      <c r="P303" s="225">
        <f>O303*H303</f>
        <v>0</v>
      </c>
      <c r="Q303" s="225">
        <v>0.00038999999999999999</v>
      </c>
      <c r="R303" s="225">
        <f>Q303*H303</f>
        <v>0.02418</v>
      </c>
      <c r="S303" s="225">
        <v>0</v>
      </c>
      <c r="T303" s="226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227" t="s">
        <v>250</v>
      </c>
      <c r="AT303" s="227" t="s">
        <v>681</v>
      </c>
      <c r="AU303" s="227" t="s">
        <v>81</v>
      </c>
      <c r="AY303" s="20" t="s">
        <v>209</v>
      </c>
      <c r="BE303" s="228">
        <f>IF(N303="základní",J303,0)</f>
        <v>0</v>
      </c>
      <c r="BF303" s="228">
        <f>IF(N303="snížená",J303,0)</f>
        <v>0</v>
      </c>
      <c r="BG303" s="228">
        <f>IF(N303="zákl. přenesená",J303,0)</f>
        <v>0</v>
      </c>
      <c r="BH303" s="228">
        <f>IF(N303="sníž. přenesená",J303,0)</f>
        <v>0</v>
      </c>
      <c r="BI303" s="228">
        <f>IF(N303="nulová",J303,0)</f>
        <v>0</v>
      </c>
      <c r="BJ303" s="20" t="s">
        <v>79</v>
      </c>
      <c r="BK303" s="228">
        <f>ROUND(I303*H303,2)</f>
        <v>0</v>
      </c>
      <c r="BL303" s="20" t="s">
        <v>216</v>
      </c>
      <c r="BM303" s="227" t="s">
        <v>1568</v>
      </c>
    </row>
    <row r="304" s="13" customFormat="1">
      <c r="A304" s="13"/>
      <c r="B304" s="234"/>
      <c r="C304" s="235"/>
      <c r="D304" s="236" t="s">
        <v>220</v>
      </c>
      <c r="E304" s="237" t="s">
        <v>19</v>
      </c>
      <c r="F304" s="238" t="s">
        <v>1557</v>
      </c>
      <c r="G304" s="235"/>
      <c r="H304" s="237" t="s">
        <v>19</v>
      </c>
      <c r="I304" s="239"/>
      <c r="J304" s="235"/>
      <c r="K304" s="235"/>
      <c r="L304" s="240"/>
      <c r="M304" s="241"/>
      <c r="N304" s="242"/>
      <c r="O304" s="242"/>
      <c r="P304" s="242"/>
      <c r="Q304" s="242"/>
      <c r="R304" s="242"/>
      <c r="S304" s="242"/>
      <c r="T304" s="24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4" t="s">
        <v>220</v>
      </c>
      <c r="AU304" s="244" t="s">
        <v>81</v>
      </c>
      <c r="AV304" s="13" t="s">
        <v>79</v>
      </c>
      <c r="AW304" s="13" t="s">
        <v>32</v>
      </c>
      <c r="AX304" s="13" t="s">
        <v>71</v>
      </c>
      <c r="AY304" s="244" t="s">
        <v>209</v>
      </c>
    </row>
    <row r="305" s="14" customFormat="1">
      <c r="A305" s="14"/>
      <c r="B305" s="245"/>
      <c r="C305" s="246"/>
      <c r="D305" s="236" t="s">
        <v>220</v>
      </c>
      <c r="E305" s="247" t="s">
        <v>19</v>
      </c>
      <c r="F305" s="248" t="s">
        <v>1569</v>
      </c>
      <c r="G305" s="246"/>
      <c r="H305" s="249">
        <v>62</v>
      </c>
      <c r="I305" s="250"/>
      <c r="J305" s="246"/>
      <c r="K305" s="246"/>
      <c r="L305" s="251"/>
      <c r="M305" s="252"/>
      <c r="N305" s="253"/>
      <c r="O305" s="253"/>
      <c r="P305" s="253"/>
      <c r="Q305" s="253"/>
      <c r="R305" s="253"/>
      <c r="S305" s="253"/>
      <c r="T305" s="25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5" t="s">
        <v>220</v>
      </c>
      <c r="AU305" s="255" t="s">
        <v>81</v>
      </c>
      <c r="AV305" s="14" t="s">
        <v>81</v>
      </c>
      <c r="AW305" s="14" t="s">
        <v>32</v>
      </c>
      <c r="AX305" s="14" t="s">
        <v>79</v>
      </c>
      <c r="AY305" s="255" t="s">
        <v>209</v>
      </c>
    </row>
    <row r="306" s="2" customFormat="1" ht="24.15" customHeight="1">
      <c r="A306" s="41"/>
      <c r="B306" s="42"/>
      <c r="C306" s="216" t="s">
        <v>520</v>
      </c>
      <c r="D306" s="216" t="s">
        <v>211</v>
      </c>
      <c r="E306" s="217" t="s">
        <v>1344</v>
      </c>
      <c r="F306" s="218" t="s">
        <v>1345</v>
      </c>
      <c r="G306" s="219" t="s">
        <v>214</v>
      </c>
      <c r="H306" s="220">
        <v>28</v>
      </c>
      <c r="I306" s="221"/>
      <c r="J306" s="222">
        <f>ROUND(I306*H306,2)</f>
        <v>0</v>
      </c>
      <c r="K306" s="218" t="s">
        <v>215</v>
      </c>
      <c r="L306" s="47"/>
      <c r="M306" s="223" t="s">
        <v>19</v>
      </c>
      <c r="N306" s="224" t="s">
        <v>42</v>
      </c>
      <c r="O306" s="87"/>
      <c r="P306" s="225">
        <f>O306*H306</f>
        <v>0</v>
      </c>
      <c r="Q306" s="225">
        <v>0</v>
      </c>
      <c r="R306" s="225">
        <f>Q306*H306</f>
        <v>0</v>
      </c>
      <c r="S306" s="225">
        <v>0</v>
      </c>
      <c r="T306" s="226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27" t="s">
        <v>216</v>
      </c>
      <c r="AT306" s="227" t="s">
        <v>211</v>
      </c>
      <c r="AU306" s="227" t="s">
        <v>81</v>
      </c>
      <c r="AY306" s="20" t="s">
        <v>209</v>
      </c>
      <c r="BE306" s="228">
        <f>IF(N306="základní",J306,0)</f>
        <v>0</v>
      </c>
      <c r="BF306" s="228">
        <f>IF(N306="snížená",J306,0)</f>
        <v>0</v>
      </c>
      <c r="BG306" s="228">
        <f>IF(N306="zákl. přenesená",J306,0)</f>
        <v>0</v>
      </c>
      <c r="BH306" s="228">
        <f>IF(N306="sníž. přenesená",J306,0)</f>
        <v>0</v>
      </c>
      <c r="BI306" s="228">
        <f>IF(N306="nulová",J306,0)</f>
        <v>0</v>
      </c>
      <c r="BJ306" s="20" t="s">
        <v>79</v>
      </c>
      <c r="BK306" s="228">
        <f>ROUND(I306*H306,2)</f>
        <v>0</v>
      </c>
      <c r="BL306" s="20" t="s">
        <v>216</v>
      </c>
      <c r="BM306" s="227" t="s">
        <v>1570</v>
      </c>
    </row>
    <row r="307" s="2" customFormat="1">
      <c r="A307" s="41"/>
      <c r="B307" s="42"/>
      <c r="C307" s="43"/>
      <c r="D307" s="229" t="s">
        <v>218</v>
      </c>
      <c r="E307" s="43"/>
      <c r="F307" s="230" t="s">
        <v>1347</v>
      </c>
      <c r="G307" s="43"/>
      <c r="H307" s="43"/>
      <c r="I307" s="231"/>
      <c r="J307" s="43"/>
      <c r="K307" s="43"/>
      <c r="L307" s="47"/>
      <c r="M307" s="232"/>
      <c r="N307" s="233"/>
      <c r="O307" s="87"/>
      <c r="P307" s="87"/>
      <c r="Q307" s="87"/>
      <c r="R307" s="87"/>
      <c r="S307" s="87"/>
      <c r="T307" s="88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T307" s="20" t="s">
        <v>218</v>
      </c>
      <c r="AU307" s="20" t="s">
        <v>81</v>
      </c>
    </row>
    <row r="308" s="2" customFormat="1" ht="16.5" customHeight="1">
      <c r="A308" s="41"/>
      <c r="B308" s="42"/>
      <c r="C308" s="278" t="s">
        <v>525</v>
      </c>
      <c r="D308" s="278" t="s">
        <v>681</v>
      </c>
      <c r="E308" s="279" t="s">
        <v>1348</v>
      </c>
      <c r="F308" s="280" t="s">
        <v>1349</v>
      </c>
      <c r="G308" s="281" t="s">
        <v>214</v>
      </c>
      <c r="H308" s="282">
        <v>6</v>
      </c>
      <c r="I308" s="283"/>
      <c r="J308" s="284">
        <f>ROUND(I308*H308,2)</f>
        <v>0</v>
      </c>
      <c r="K308" s="280" t="s">
        <v>19</v>
      </c>
      <c r="L308" s="285"/>
      <c r="M308" s="286" t="s">
        <v>19</v>
      </c>
      <c r="N308" s="287" t="s">
        <v>42</v>
      </c>
      <c r="O308" s="87"/>
      <c r="P308" s="225">
        <f>O308*H308</f>
        <v>0</v>
      </c>
      <c r="Q308" s="225">
        <v>0.0014</v>
      </c>
      <c r="R308" s="225">
        <f>Q308*H308</f>
        <v>0.0083999999999999995</v>
      </c>
      <c r="S308" s="225">
        <v>0</v>
      </c>
      <c r="T308" s="226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227" t="s">
        <v>250</v>
      </c>
      <c r="AT308" s="227" t="s">
        <v>681</v>
      </c>
      <c r="AU308" s="227" t="s">
        <v>81</v>
      </c>
      <c r="AY308" s="20" t="s">
        <v>209</v>
      </c>
      <c r="BE308" s="228">
        <f>IF(N308="základní",J308,0)</f>
        <v>0</v>
      </c>
      <c r="BF308" s="228">
        <f>IF(N308="snížená",J308,0)</f>
        <v>0</v>
      </c>
      <c r="BG308" s="228">
        <f>IF(N308="zákl. přenesená",J308,0)</f>
        <v>0</v>
      </c>
      <c r="BH308" s="228">
        <f>IF(N308="sníž. přenesená",J308,0)</f>
        <v>0</v>
      </c>
      <c r="BI308" s="228">
        <f>IF(N308="nulová",J308,0)</f>
        <v>0</v>
      </c>
      <c r="BJ308" s="20" t="s">
        <v>79</v>
      </c>
      <c r="BK308" s="228">
        <f>ROUND(I308*H308,2)</f>
        <v>0</v>
      </c>
      <c r="BL308" s="20" t="s">
        <v>216</v>
      </c>
      <c r="BM308" s="227" t="s">
        <v>1571</v>
      </c>
    </row>
    <row r="309" s="13" customFormat="1">
      <c r="A309" s="13"/>
      <c r="B309" s="234"/>
      <c r="C309" s="235"/>
      <c r="D309" s="236" t="s">
        <v>220</v>
      </c>
      <c r="E309" s="237" t="s">
        <v>19</v>
      </c>
      <c r="F309" s="238" t="s">
        <v>1557</v>
      </c>
      <c r="G309" s="235"/>
      <c r="H309" s="237" t="s">
        <v>19</v>
      </c>
      <c r="I309" s="239"/>
      <c r="J309" s="235"/>
      <c r="K309" s="235"/>
      <c r="L309" s="240"/>
      <c r="M309" s="241"/>
      <c r="N309" s="242"/>
      <c r="O309" s="242"/>
      <c r="P309" s="242"/>
      <c r="Q309" s="242"/>
      <c r="R309" s="242"/>
      <c r="S309" s="242"/>
      <c r="T309" s="24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4" t="s">
        <v>220</v>
      </c>
      <c r="AU309" s="244" t="s">
        <v>81</v>
      </c>
      <c r="AV309" s="13" t="s">
        <v>79</v>
      </c>
      <c r="AW309" s="13" t="s">
        <v>32</v>
      </c>
      <c r="AX309" s="13" t="s">
        <v>71</v>
      </c>
      <c r="AY309" s="244" t="s">
        <v>209</v>
      </c>
    </row>
    <row r="310" s="14" customFormat="1">
      <c r="A310" s="14"/>
      <c r="B310" s="245"/>
      <c r="C310" s="246"/>
      <c r="D310" s="236" t="s">
        <v>220</v>
      </c>
      <c r="E310" s="247" t="s">
        <v>19</v>
      </c>
      <c r="F310" s="248" t="s">
        <v>227</v>
      </c>
      <c r="G310" s="246"/>
      <c r="H310" s="249">
        <v>6</v>
      </c>
      <c r="I310" s="250"/>
      <c r="J310" s="246"/>
      <c r="K310" s="246"/>
      <c r="L310" s="251"/>
      <c r="M310" s="252"/>
      <c r="N310" s="253"/>
      <c r="O310" s="253"/>
      <c r="P310" s="253"/>
      <c r="Q310" s="253"/>
      <c r="R310" s="253"/>
      <c r="S310" s="253"/>
      <c r="T310" s="25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5" t="s">
        <v>220</v>
      </c>
      <c r="AU310" s="255" t="s">
        <v>81</v>
      </c>
      <c r="AV310" s="14" t="s">
        <v>81</v>
      </c>
      <c r="AW310" s="14" t="s">
        <v>32</v>
      </c>
      <c r="AX310" s="14" t="s">
        <v>79</v>
      </c>
      <c r="AY310" s="255" t="s">
        <v>209</v>
      </c>
    </row>
    <row r="311" s="2" customFormat="1" ht="16.5" customHeight="1">
      <c r="A311" s="41"/>
      <c r="B311" s="42"/>
      <c r="C311" s="278" t="s">
        <v>530</v>
      </c>
      <c r="D311" s="278" t="s">
        <v>681</v>
      </c>
      <c r="E311" s="279" t="s">
        <v>1351</v>
      </c>
      <c r="F311" s="280" t="s">
        <v>1352</v>
      </c>
      <c r="G311" s="281" t="s">
        <v>214</v>
      </c>
      <c r="H311" s="282">
        <v>2</v>
      </c>
      <c r="I311" s="283"/>
      <c r="J311" s="284">
        <f>ROUND(I311*H311,2)</f>
        <v>0</v>
      </c>
      <c r="K311" s="280" t="s">
        <v>19</v>
      </c>
      <c r="L311" s="285"/>
      <c r="M311" s="286" t="s">
        <v>19</v>
      </c>
      <c r="N311" s="287" t="s">
        <v>42</v>
      </c>
      <c r="O311" s="87"/>
      <c r="P311" s="225">
        <f>O311*H311</f>
        <v>0</v>
      </c>
      <c r="Q311" s="225">
        <v>0.0014</v>
      </c>
      <c r="R311" s="225">
        <f>Q311*H311</f>
        <v>0.0028</v>
      </c>
      <c r="S311" s="225">
        <v>0</v>
      </c>
      <c r="T311" s="226">
        <f>S311*H311</f>
        <v>0</v>
      </c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R311" s="227" t="s">
        <v>250</v>
      </c>
      <c r="AT311" s="227" t="s">
        <v>681</v>
      </c>
      <c r="AU311" s="227" t="s">
        <v>81</v>
      </c>
      <c r="AY311" s="20" t="s">
        <v>209</v>
      </c>
      <c r="BE311" s="228">
        <f>IF(N311="základní",J311,0)</f>
        <v>0</v>
      </c>
      <c r="BF311" s="228">
        <f>IF(N311="snížená",J311,0)</f>
        <v>0</v>
      </c>
      <c r="BG311" s="228">
        <f>IF(N311="zákl. přenesená",J311,0)</f>
        <v>0</v>
      </c>
      <c r="BH311" s="228">
        <f>IF(N311="sníž. přenesená",J311,0)</f>
        <v>0</v>
      </c>
      <c r="BI311" s="228">
        <f>IF(N311="nulová",J311,0)</f>
        <v>0</v>
      </c>
      <c r="BJ311" s="20" t="s">
        <v>79</v>
      </c>
      <c r="BK311" s="228">
        <f>ROUND(I311*H311,2)</f>
        <v>0</v>
      </c>
      <c r="BL311" s="20" t="s">
        <v>216</v>
      </c>
      <c r="BM311" s="227" t="s">
        <v>1572</v>
      </c>
    </row>
    <row r="312" s="13" customFormat="1">
      <c r="A312" s="13"/>
      <c r="B312" s="234"/>
      <c r="C312" s="235"/>
      <c r="D312" s="236" t="s">
        <v>220</v>
      </c>
      <c r="E312" s="237" t="s">
        <v>19</v>
      </c>
      <c r="F312" s="238" t="s">
        <v>1557</v>
      </c>
      <c r="G312" s="235"/>
      <c r="H312" s="237" t="s">
        <v>19</v>
      </c>
      <c r="I312" s="239"/>
      <c r="J312" s="235"/>
      <c r="K312" s="235"/>
      <c r="L312" s="240"/>
      <c r="M312" s="241"/>
      <c r="N312" s="242"/>
      <c r="O312" s="242"/>
      <c r="P312" s="242"/>
      <c r="Q312" s="242"/>
      <c r="R312" s="242"/>
      <c r="S312" s="242"/>
      <c r="T312" s="24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4" t="s">
        <v>220</v>
      </c>
      <c r="AU312" s="244" t="s">
        <v>81</v>
      </c>
      <c r="AV312" s="13" t="s">
        <v>79</v>
      </c>
      <c r="AW312" s="13" t="s">
        <v>32</v>
      </c>
      <c r="AX312" s="13" t="s">
        <v>71</v>
      </c>
      <c r="AY312" s="244" t="s">
        <v>209</v>
      </c>
    </row>
    <row r="313" s="14" customFormat="1">
      <c r="A313" s="14"/>
      <c r="B313" s="245"/>
      <c r="C313" s="246"/>
      <c r="D313" s="236" t="s">
        <v>220</v>
      </c>
      <c r="E313" s="247" t="s">
        <v>19</v>
      </c>
      <c r="F313" s="248" t="s">
        <v>81</v>
      </c>
      <c r="G313" s="246"/>
      <c r="H313" s="249">
        <v>2</v>
      </c>
      <c r="I313" s="250"/>
      <c r="J313" s="246"/>
      <c r="K313" s="246"/>
      <c r="L313" s="251"/>
      <c r="M313" s="252"/>
      <c r="N313" s="253"/>
      <c r="O313" s="253"/>
      <c r="P313" s="253"/>
      <c r="Q313" s="253"/>
      <c r="R313" s="253"/>
      <c r="S313" s="253"/>
      <c r="T313" s="25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5" t="s">
        <v>220</v>
      </c>
      <c r="AU313" s="255" t="s">
        <v>81</v>
      </c>
      <c r="AV313" s="14" t="s">
        <v>81</v>
      </c>
      <c r="AW313" s="14" t="s">
        <v>32</v>
      </c>
      <c r="AX313" s="14" t="s">
        <v>79</v>
      </c>
      <c r="AY313" s="255" t="s">
        <v>209</v>
      </c>
    </row>
    <row r="314" s="2" customFormat="1" ht="16.5" customHeight="1">
      <c r="A314" s="41"/>
      <c r="B314" s="42"/>
      <c r="C314" s="278" t="s">
        <v>535</v>
      </c>
      <c r="D314" s="278" t="s">
        <v>681</v>
      </c>
      <c r="E314" s="279" t="s">
        <v>1357</v>
      </c>
      <c r="F314" s="280" t="s">
        <v>1358</v>
      </c>
      <c r="G314" s="281" t="s">
        <v>214</v>
      </c>
      <c r="H314" s="282">
        <v>10</v>
      </c>
      <c r="I314" s="283"/>
      <c r="J314" s="284">
        <f>ROUND(I314*H314,2)</f>
        <v>0</v>
      </c>
      <c r="K314" s="280" t="s">
        <v>215</v>
      </c>
      <c r="L314" s="285"/>
      <c r="M314" s="286" t="s">
        <v>19</v>
      </c>
      <c r="N314" s="287" t="s">
        <v>42</v>
      </c>
      <c r="O314" s="87"/>
      <c r="P314" s="225">
        <f>O314*H314</f>
        <v>0</v>
      </c>
      <c r="Q314" s="225">
        <v>0.00048000000000000001</v>
      </c>
      <c r="R314" s="225">
        <f>Q314*H314</f>
        <v>0.0048000000000000004</v>
      </c>
      <c r="S314" s="225">
        <v>0</v>
      </c>
      <c r="T314" s="226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227" t="s">
        <v>250</v>
      </c>
      <c r="AT314" s="227" t="s">
        <v>681</v>
      </c>
      <c r="AU314" s="227" t="s">
        <v>81</v>
      </c>
      <c r="AY314" s="20" t="s">
        <v>209</v>
      </c>
      <c r="BE314" s="228">
        <f>IF(N314="základní",J314,0)</f>
        <v>0</v>
      </c>
      <c r="BF314" s="228">
        <f>IF(N314="snížená",J314,0)</f>
        <v>0</v>
      </c>
      <c r="BG314" s="228">
        <f>IF(N314="zákl. přenesená",J314,0)</f>
        <v>0</v>
      </c>
      <c r="BH314" s="228">
        <f>IF(N314="sníž. přenesená",J314,0)</f>
        <v>0</v>
      </c>
      <c r="BI314" s="228">
        <f>IF(N314="nulová",J314,0)</f>
        <v>0</v>
      </c>
      <c r="BJ314" s="20" t="s">
        <v>79</v>
      </c>
      <c r="BK314" s="228">
        <f>ROUND(I314*H314,2)</f>
        <v>0</v>
      </c>
      <c r="BL314" s="20" t="s">
        <v>216</v>
      </c>
      <c r="BM314" s="227" t="s">
        <v>1573</v>
      </c>
    </row>
    <row r="315" s="13" customFormat="1">
      <c r="A315" s="13"/>
      <c r="B315" s="234"/>
      <c r="C315" s="235"/>
      <c r="D315" s="236" t="s">
        <v>220</v>
      </c>
      <c r="E315" s="237" t="s">
        <v>19</v>
      </c>
      <c r="F315" s="238" t="s">
        <v>1557</v>
      </c>
      <c r="G315" s="235"/>
      <c r="H315" s="237" t="s">
        <v>19</v>
      </c>
      <c r="I315" s="239"/>
      <c r="J315" s="235"/>
      <c r="K315" s="235"/>
      <c r="L315" s="240"/>
      <c r="M315" s="241"/>
      <c r="N315" s="242"/>
      <c r="O315" s="242"/>
      <c r="P315" s="242"/>
      <c r="Q315" s="242"/>
      <c r="R315" s="242"/>
      <c r="S315" s="242"/>
      <c r="T315" s="24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4" t="s">
        <v>220</v>
      </c>
      <c r="AU315" s="244" t="s">
        <v>81</v>
      </c>
      <c r="AV315" s="13" t="s">
        <v>79</v>
      </c>
      <c r="AW315" s="13" t="s">
        <v>32</v>
      </c>
      <c r="AX315" s="13" t="s">
        <v>71</v>
      </c>
      <c r="AY315" s="244" t="s">
        <v>209</v>
      </c>
    </row>
    <row r="316" s="14" customFormat="1">
      <c r="A316" s="14"/>
      <c r="B316" s="245"/>
      <c r="C316" s="246"/>
      <c r="D316" s="236" t="s">
        <v>220</v>
      </c>
      <c r="E316" s="247" t="s">
        <v>19</v>
      </c>
      <c r="F316" s="248" t="s">
        <v>263</v>
      </c>
      <c r="G316" s="246"/>
      <c r="H316" s="249">
        <v>10</v>
      </c>
      <c r="I316" s="250"/>
      <c r="J316" s="246"/>
      <c r="K316" s="246"/>
      <c r="L316" s="251"/>
      <c r="M316" s="252"/>
      <c r="N316" s="253"/>
      <c r="O316" s="253"/>
      <c r="P316" s="253"/>
      <c r="Q316" s="253"/>
      <c r="R316" s="253"/>
      <c r="S316" s="253"/>
      <c r="T316" s="25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5" t="s">
        <v>220</v>
      </c>
      <c r="AU316" s="255" t="s">
        <v>81</v>
      </c>
      <c r="AV316" s="14" t="s">
        <v>81</v>
      </c>
      <c r="AW316" s="14" t="s">
        <v>32</v>
      </c>
      <c r="AX316" s="14" t="s">
        <v>79</v>
      </c>
      <c r="AY316" s="255" t="s">
        <v>209</v>
      </c>
    </row>
    <row r="317" s="2" customFormat="1" ht="16.5" customHeight="1">
      <c r="A317" s="41"/>
      <c r="B317" s="42"/>
      <c r="C317" s="278" t="s">
        <v>541</v>
      </c>
      <c r="D317" s="278" t="s">
        <v>681</v>
      </c>
      <c r="E317" s="279" t="s">
        <v>1360</v>
      </c>
      <c r="F317" s="280" t="s">
        <v>1361</v>
      </c>
      <c r="G317" s="281" t="s">
        <v>214</v>
      </c>
      <c r="H317" s="282">
        <v>10</v>
      </c>
      <c r="I317" s="283"/>
      <c r="J317" s="284">
        <f>ROUND(I317*H317,2)</f>
        <v>0</v>
      </c>
      <c r="K317" s="280" t="s">
        <v>19</v>
      </c>
      <c r="L317" s="285"/>
      <c r="M317" s="286" t="s">
        <v>19</v>
      </c>
      <c r="N317" s="287" t="s">
        <v>42</v>
      </c>
      <c r="O317" s="87"/>
      <c r="P317" s="225">
        <f>O317*H317</f>
        <v>0</v>
      </c>
      <c r="Q317" s="225">
        <v>0</v>
      </c>
      <c r="R317" s="225">
        <f>Q317*H317</f>
        <v>0</v>
      </c>
      <c r="S317" s="225">
        <v>0</v>
      </c>
      <c r="T317" s="226">
        <f>S317*H317</f>
        <v>0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227" t="s">
        <v>250</v>
      </c>
      <c r="AT317" s="227" t="s">
        <v>681</v>
      </c>
      <c r="AU317" s="227" t="s">
        <v>81</v>
      </c>
      <c r="AY317" s="20" t="s">
        <v>209</v>
      </c>
      <c r="BE317" s="228">
        <f>IF(N317="základní",J317,0)</f>
        <v>0</v>
      </c>
      <c r="BF317" s="228">
        <f>IF(N317="snížená",J317,0)</f>
        <v>0</v>
      </c>
      <c r="BG317" s="228">
        <f>IF(N317="zákl. přenesená",J317,0)</f>
        <v>0</v>
      </c>
      <c r="BH317" s="228">
        <f>IF(N317="sníž. přenesená",J317,0)</f>
        <v>0</v>
      </c>
      <c r="BI317" s="228">
        <f>IF(N317="nulová",J317,0)</f>
        <v>0</v>
      </c>
      <c r="BJ317" s="20" t="s">
        <v>79</v>
      </c>
      <c r="BK317" s="228">
        <f>ROUND(I317*H317,2)</f>
        <v>0</v>
      </c>
      <c r="BL317" s="20" t="s">
        <v>216</v>
      </c>
      <c r="BM317" s="227" t="s">
        <v>1574</v>
      </c>
    </row>
    <row r="318" s="13" customFormat="1">
      <c r="A318" s="13"/>
      <c r="B318" s="234"/>
      <c r="C318" s="235"/>
      <c r="D318" s="236" t="s">
        <v>220</v>
      </c>
      <c r="E318" s="237" t="s">
        <v>19</v>
      </c>
      <c r="F318" s="238" t="s">
        <v>1557</v>
      </c>
      <c r="G318" s="235"/>
      <c r="H318" s="237" t="s">
        <v>19</v>
      </c>
      <c r="I318" s="239"/>
      <c r="J318" s="235"/>
      <c r="K318" s="235"/>
      <c r="L318" s="240"/>
      <c r="M318" s="241"/>
      <c r="N318" s="242"/>
      <c r="O318" s="242"/>
      <c r="P318" s="242"/>
      <c r="Q318" s="242"/>
      <c r="R318" s="242"/>
      <c r="S318" s="242"/>
      <c r="T318" s="24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4" t="s">
        <v>220</v>
      </c>
      <c r="AU318" s="244" t="s">
        <v>81</v>
      </c>
      <c r="AV318" s="13" t="s">
        <v>79</v>
      </c>
      <c r="AW318" s="13" t="s">
        <v>32</v>
      </c>
      <c r="AX318" s="13" t="s">
        <v>71</v>
      </c>
      <c r="AY318" s="244" t="s">
        <v>209</v>
      </c>
    </row>
    <row r="319" s="14" customFormat="1">
      <c r="A319" s="14"/>
      <c r="B319" s="245"/>
      <c r="C319" s="246"/>
      <c r="D319" s="236" t="s">
        <v>220</v>
      </c>
      <c r="E319" s="247" t="s">
        <v>19</v>
      </c>
      <c r="F319" s="248" t="s">
        <v>263</v>
      </c>
      <c r="G319" s="246"/>
      <c r="H319" s="249">
        <v>10</v>
      </c>
      <c r="I319" s="250"/>
      <c r="J319" s="246"/>
      <c r="K319" s="246"/>
      <c r="L319" s="251"/>
      <c r="M319" s="252"/>
      <c r="N319" s="253"/>
      <c r="O319" s="253"/>
      <c r="P319" s="253"/>
      <c r="Q319" s="253"/>
      <c r="R319" s="253"/>
      <c r="S319" s="253"/>
      <c r="T319" s="25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5" t="s">
        <v>220</v>
      </c>
      <c r="AU319" s="255" t="s">
        <v>81</v>
      </c>
      <c r="AV319" s="14" t="s">
        <v>81</v>
      </c>
      <c r="AW319" s="14" t="s">
        <v>32</v>
      </c>
      <c r="AX319" s="14" t="s">
        <v>79</v>
      </c>
      <c r="AY319" s="255" t="s">
        <v>209</v>
      </c>
    </row>
    <row r="320" s="2" customFormat="1" ht="24.15" customHeight="1">
      <c r="A320" s="41"/>
      <c r="B320" s="42"/>
      <c r="C320" s="216" t="s">
        <v>547</v>
      </c>
      <c r="D320" s="216" t="s">
        <v>211</v>
      </c>
      <c r="E320" s="217" t="s">
        <v>1363</v>
      </c>
      <c r="F320" s="218" t="s">
        <v>1364</v>
      </c>
      <c r="G320" s="219" t="s">
        <v>214</v>
      </c>
      <c r="H320" s="220">
        <v>4</v>
      </c>
      <c r="I320" s="221"/>
      <c r="J320" s="222">
        <f>ROUND(I320*H320,2)</f>
        <v>0</v>
      </c>
      <c r="K320" s="218" t="s">
        <v>215</v>
      </c>
      <c r="L320" s="47"/>
      <c r="M320" s="223" t="s">
        <v>19</v>
      </c>
      <c r="N320" s="224" t="s">
        <v>42</v>
      </c>
      <c r="O320" s="87"/>
      <c r="P320" s="225">
        <f>O320*H320</f>
        <v>0</v>
      </c>
      <c r="Q320" s="225">
        <v>0</v>
      </c>
      <c r="R320" s="225">
        <f>Q320*H320</f>
        <v>0</v>
      </c>
      <c r="S320" s="225">
        <v>0</v>
      </c>
      <c r="T320" s="226">
        <f>S320*H320</f>
        <v>0</v>
      </c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R320" s="227" t="s">
        <v>216</v>
      </c>
      <c r="AT320" s="227" t="s">
        <v>211</v>
      </c>
      <c r="AU320" s="227" t="s">
        <v>81</v>
      </c>
      <c r="AY320" s="20" t="s">
        <v>209</v>
      </c>
      <c r="BE320" s="228">
        <f>IF(N320="základní",J320,0)</f>
        <v>0</v>
      </c>
      <c r="BF320" s="228">
        <f>IF(N320="snížená",J320,0)</f>
        <v>0</v>
      </c>
      <c r="BG320" s="228">
        <f>IF(N320="zákl. přenesená",J320,0)</f>
        <v>0</v>
      </c>
      <c r="BH320" s="228">
        <f>IF(N320="sníž. přenesená",J320,0)</f>
        <v>0</v>
      </c>
      <c r="BI320" s="228">
        <f>IF(N320="nulová",J320,0)</f>
        <v>0</v>
      </c>
      <c r="BJ320" s="20" t="s">
        <v>79</v>
      </c>
      <c r="BK320" s="228">
        <f>ROUND(I320*H320,2)</f>
        <v>0</v>
      </c>
      <c r="BL320" s="20" t="s">
        <v>216</v>
      </c>
      <c r="BM320" s="227" t="s">
        <v>1575</v>
      </c>
    </row>
    <row r="321" s="2" customFormat="1">
      <c r="A321" s="41"/>
      <c r="B321" s="42"/>
      <c r="C321" s="43"/>
      <c r="D321" s="229" t="s">
        <v>218</v>
      </c>
      <c r="E321" s="43"/>
      <c r="F321" s="230" t="s">
        <v>1366</v>
      </c>
      <c r="G321" s="43"/>
      <c r="H321" s="43"/>
      <c r="I321" s="231"/>
      <c r="J321" s="43"/>
      <c r="K321" s="43"/>
      <c r="L321" s="47"/>
      <c r="M321" s="232"/>
      <c r="N321" s="233"/>
      <c r="O321" s="87"/>
      <c r="P321" s="87"/>
      <c r="Q321" s="87"/>
      <c r="R321" s="87"/>
      <c r="S321" s="87"/>
      <c r="T321" s="88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T321" s="20" t="s">
        <v>218</v>
      </c>
      <c r="AU321" s="20" t="s">
        <v>81</v>
      </c>
    </row>
    <row r="322" s="2" customFormat="1" ht="16.5" customHeight="1">
      <c r="A322" s="41"/>
      <c r="B322" s="42"/>
      <c r="C322" s="278" t="s">
        <v>552</v>
      </c>
      <c r="D322" s="278" t="s">
        <v>681</v>
      </c>
      <c r="E322" s="279" t="s">
        <v>1367</v>
      </c>
      <c r="F322" s="280" t="s">
        <v>1368</v>
      </c>
      <c r="G322" s="281" t="s">
        <v>214</v>
      </c>
      <c r="H322" s="282">
        <v>4</v>
      </c>
      <c r="I322" s="283"/>
      <c r="J322" s="284">
        <f>ROUND(I322*H322,2)</f>
        <v>0</v>
      </c>
      <c r="K322" s="280" t="s">
        <v>215</v>
      </c>
      <c r="L322" s="285"/>
      <c r="M322" s="286" t="s">
        <v>19</v>
      </c>
      <c r="N322" s="287" t="s">
        <v>42</v>
      </c>
      <c r="O322" s="87"/>
      <c r="P322" s="225">
        <f>O322*H322</f>
        <v>0</v>
      </c>
      <c r="Q322" s="225">
        <v>0.00048999999999999998</v>
      </c>
      <c r="R322" s="225">
        <f>Q322*H322</f>
        <v>0.0019599999999999999</v>
      </c>
      <c r="S322" s="225">
        <v>0</v>
      </c>
      <c r="T322" s="226">
        <f>S322*H322</f>
        <v>0</v>
      </c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R322" s="227" t="s">
        <v>250</v>
      </c>
      <c r="AT322" s="227" t="s">
        <v>681</v>
      </c>
      <c r="AU322" s="227" t="s">
        <v>81</v>
      </c>
      <c r="AY322" s="20" t="s">
        <v>209</v>
      </c>
      <c r="BE322" s="228">
        <f>IF(N322="základní",J322,0)</f>
        <v>0</v>
      </c>
      <c r="BF322" s="228">
        <f>IF(N322="snížená",J322,0)</f>
        <v>0</v>
      </c>
      <c r="BG322" s="228">
        <f>IF(N322="zákl. přenesená",J322,0)</f>
        <v>0</v>
      </c>
      <c r="BH322" s="228">
        <f>IF(N322="sníž. přenesená",J322,0)</f>
        <v>0</v>
      </c>
      <c r="BI322" s="228">
        <f>IF(N322="nulová",J322,0)</f>
        <v>0</v>
      </c>
      <c r="BJ322" s="20" t="s">
        <v>79</v>
      </c>
      <c r="BK322" s="228">
        <f>ROUND(I322*H322,2)</f>
        <v>0</v>
      </c>
      <c r="BL322" s="20" t="s">
        <v>216</v>
      </c>
      <c r="BM322" s="227" t="s">
        <v>1576</v>
      </c>
    </row>
    <row r="323" s="13" customFormat="1">
      <c r="A323" s="13"/>
      <c r="B323" s="234"/>
      <c r="C323" s="235"/>
      <c r="D323" s="236" t="s">
        <v>220</v>
      </c>
      <c r="E323" s="237" t="s">
        <v>19</v>
      </c>
      <c r="F323" s="238" t="s">
        <v>1557</v>
      </c>
      <c r="G323" s="235"/>
      <c r="H323" s="237" t="s">
        <v>19</v>
      </c>
      <c r="I323" s="239"/>
      <c r="J323" s="235"/>
      <c r="K323" s="235"/>
      <c r="L323" s="240"/>
      <c r="M323" s="241"/>
      <c r="N323" s="242"/>
      <c r="O323" s="242"/>
      <c r="P323" s="242"/>
      <c r="Q323" s="242"/>
      <c r="R323" s="242"/>
      <c r="S323" s="242"/>
      <c r="T323" s="24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4" t="s">
        <v>220</v>
      </c>
      <c r="AU323" s="244" t="s">
        <v>81</v>
      </c>
      <c r="AV323" s="13" t="s">
        <v>79</v>
      </c>
      <c r="AW323" s="13" t="s">
        <v>32</v>
      </c>
      <c r="AX323" s="13" t="s">
        <v>71</v>
      </c>
      <c r="AY323" s="244" t="s">
        <v>209</v>
      </c>
    </row>
    <row r="324" s="14" customFormat="1">
      <c r="A324" s="14"/>
      <c r="B324" s="245"/>
      <c r="C324" s="246"/>
      <c r="D324" s="236" t="s">
        <v>220</v>
      </c>
      <c r="E324" s="247" t="s">
        <v>19</v>
      </c>
      <c r="F324" s="248" t="s">
        <v>216</v>
      </c>
      <c r="G324" s="246"/>
      <c r="H324" s="249">
        <v>4</v>
      </c>
      <c r="I324" s="250"/>
      <c r="J324" s="246"/>
      <c r="K324" s="246"/>
      <c r="L324" s="251"/>
      <c r="M324" s="252"/>
      <c r="N324" s="253"/>
      <c r="O324" s="253"/>
      <c r="P324" s="253"/>
      <c r="Q324" s="253"/>
      <c r="R324" s="253"/>
      <c r="S324" s="253"/>
      <c r="T324" s="25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5" t="s">
        <v>220</v>
      </c>
      <c r="AU324" s="255" t="s">
        <v>81</v>
      </c>
      <c r="AV324" s="14" t="s">
        <v>81</v>
      </c>
      <c r="AW324" s="14" t="s">
        <v>32</v>
      </c>
      <c r="AX324" s="14" t="s">
        <v>79</v>
      </c>
      <c r="AY324" s="255" t="s">
        <v>209</v>
      </c>
    </row>
    <row r="325" s="2" customFormat="1" ht="24.15" customHeight="1">
      <c r="A325" s="41"/>
      <c r="B325" s="42"/>
      <c r="C325" s="216" t="s">
        <v>557</v>
      </c>
      <c r="D325" s="216" t="s">
        <v>211</v>
      </c>
      <c r="E325" s="217" t="s">
        <v>914</v>
      </c>
      <c r="F325" s="218" t="s">
        <v>915</v>
      </c>
      <c r="G325" s="219" t="s">
        <v>214</v>
      </c>
      <c r="H325" s="220">
        <v>12</v>
      </c>
      <c r="I325" s="221"/>
      <c r="J325" s="222">
        <f>ROUND(I325*H325,2)</f>
        <v>0</v>
      </c>
      <c r="K325" s="218" t="s">
        <v>215</v>
      </c>
      <c r="L325" s="47"/>
      <c r="M325" s="223" t="s">
        <v>19</v>
      </c>
      <c r="N325" s="224" t="s">
        <v>42</v>
      </c>
      <c r="O325" s="87"/>
      <c r="P325" s="225">
        <f>O325*H325</f>
        <v>0</v>
      </c>
      <c r="Q325" s="225">
        <v>0.0016199999999999999</v>
      </c>
      <c r="R325" s="225">
        <f>Q325*H325</f>
        <v>0.019439999999999999</v>
      </c>
      <c r="S325" s="225">
        <v>0</v>
      </c>
      <c r="T325" s="226">
        <f>S325*H325</f>
        <v>0</v>
      </c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R325" s="227" t="s">
        <v>216</v>
      </c>
      <c r="AT325" s="227" t="s">
        <v>211</v>
      </c>
      <c r="AU325" s="227" t="s">
        <v>81</v>
      </c>
      <c r="AY325" s="20" t="s">
        <v>209</v>
      </c>
      <c r="BE325" s="228">
        <f>IF(N325="základní",J325,0)</f>
        <v>0</v>
      </c>
      <c r="BF325" s="228">
        <f>IF(N325="snížená",J325,0)</f>
        <v>0</v>
      </c>
      <c r="BG325" s="228">
        <f>IF(N325="zákl. přenesená",J325,0)</f>
        <v>0</v>
      </c>
      <c r="BH325" s="228">
        <f>IF(N325="sníž. přenesená",J325,0)</f>
        <v>0</v>
      </c>
      <c r="BI325" s="228">
        <f>IF(N325="nulová",J325,0)</f>
        <v>0</v>
      </c>
      <c r="BJ325" s="20" t="s">
        <v>79</v>
      </c>
      <c r="BK325" s="228">
        <f>ROUND(I325*H325,2)</f>
        <v>0</v>
      </c>
      <c r="BL325" s="20" t="s">
        <v>216</v>
      </c>
      <c r="BM325" s="227" t="s">
        <v>1577</v>
      </c>
    </row>
    <row r="326" s="2" customFormat="1">
      <c r="A326" s="41"/>
      <c r="B326" s="42"/>
      <c r="C326" s="43"/>
      <c r="D326" s="229" t="s">
        <v>218</v>
      </c>
      <c r="E326" s="43"/>
      <c r="F326" s="230" t="s">
        <v>917</v>
      </c>
      <c r="G326" s="43"/>
      <c r="H326" s="43"/>
      <c r="I326" s="231"/>
      <c r="J326" s="43"/>
      <c r="K326" s="43"/>
      <c r="L326" s="47"/>
      <c r="M326" s="232"/>
      <c r="N326" s="233"/>
      <c r="O326" s="87"/>
      <c r="P326" s="87"/>
      <c r="Q326" s="87"/>
      <c r="R326" s="87"/>
      <c r="S326" s="87"/>
      <c r="T326" s="88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T326" s="20" t="s">
        <v>218</v>
      </c>
      <c r="AU326" s="20" t="s">
        <v>81</v>
      </c>
    </row>
    <row r="327" s="2" customFormat="1" ht="16.5" customHeight="1">
      <c r="A327" s="41"/>
      <c r="B327" s="42"/>
      <c r="C327" s="278" t="s">
        <v>562</v>
      </c>
      <c r="D327" s="278" t="s">
        <v>681</v>
      </c>
      <c r="E327" s="279" t="s">
        <v>919</v>
      </c>
      <c r="F327" s="280" t="s">
        <v>920</v>
      </c>
      <c r="G327" s="281" t="s">
        <v>214</v>
      </c>
      <c r="H327" s="282">
        <v>12</v>
      </c>
      <c r="I327" s="283"/>
      <c r="J327" s="284">
        <f>ROUND(I327*H327,2)</f>
        <v>0</v>
      </c>
      <c r="K327" s="280" t="s">
        <v>215</v>
      </c>
      <c r="L327" s="285"/>
      <c r="M327" s="286" t="s">
        <v>19</v>
      </c>
      <c r="N327" s="287" t="s">
        <v>42</v>
      </c>
      <c r="O327" s="87"/>
      <c r="P327" s="225">
        <f>O327*H327</f>
        <v>0</v>
      </c>
      <c r="Q327" s="225">
        <v>0.017999999999999999</v>
      </c>
      <c r="R327" s="225">
        <f>Q327*H327</f>
        <v>0.21599999999999997</v>
      </c>
      <c r="S327" s="225">
        <v>0</v>
      </c>
      <c r="T327" s="226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227" t="s">
        <v>250</v>
      </c>
      <c r="AT327" s="227" t="s">
        <v>681</v>
      </c>
      <c r="AU327" s="227" t="s">
        <v>81</v>
      </c>
      <c r="AY327" s="20" t="s">
        <v>209</v>
      </c>
      <c r="BE327" s="228">
        <f>IF(N327="základní",J327,0)</f>
        <v>0</v>
      </c>
      <c r="BF327" s="228">
        <f>IF(N327="snížená",J327,0)</f>
        <v>0</v>
      </c>
      <c r="BG327" s="228">
        <f>IF(N327="zákl. přenesená",J327,0)</f>
        <v>0</v>
      </c>
      <c r="BH327" s="228">
        <f>IF(N327="sníž. přenesená",J327,0)</f>
        <v>0</v>
      </c>
      <c r="BI327" s="228">
        <f>IF(N327="nulová",J327,0)</f>
        <v>0</v>
      </c>
      <c r="BJ327" s="20" t="s">
        <v>79</v>
      </c>
      <c r="BK327" s="228">
        <f>ROUND(I327*H327,2)</f>
        <v>0</v>
      </c>
      <c r="BL327" s="20" t="s">
        <v>216</v>
      </c>
      <c r="BM327" s="227" t="s">
        <v>1578</v>
      </c>
    </row>
    <row r="328" s="2" customFormat="1" ht="16.5" customHeight="1">
      <c r="A328" s="41"/>
      <c r="B328" s="42"/>
      <c r="C328" s="278" t="s">
        <v>567</v>
      </c>
      <c r="D328" s="278" t="s">
        <v>681</v>
      </c>
      <c r="E328" s="279" t="s">
        <v>923</v>
      </c>
      <c r="F328" s="280" t="s">
        <v>924</v>
      </c>
      <c r="G328" s="281" t="s">
        <v>214</v>
      </c>
      <c r="H328" s="282">
        <v>12</v>
      </c>
      <c r="I328" s="283"/>
      <c r="J328" s="284">
        <f>ROUND(I328*H328,2)</f>
        <v>0</v>
      </c>
      <c r="K328" s="280" t="s">
        <v>19</v>
      </c>
      <c r="L328" s="285"/>
      <c r="M328" s="286" t="s">
        <v>19</v>
      </c>
      <c r="N328" s="287" t="s">
        <v>42</v>
      </c>
      <c r="O328" s="87"/>
      <c r="P328" s="225">
        <f>O328*H328</f>
        <v>0</v>
      </c>
      <c r="Q328" s="225">
        <v>0.0060000000000000001</v>
      </c>
      <c r="R328" s="225">
        <f>Q328*H328</f>
        <v>0.072000000000000008</v>
      </c>
      <c r="S328" s="225">
        <v>0</v>
      </c>
      <c r="T328" s="226">
        <f>S328*H328</f>
        <v>0</v>
      </c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R328" s="227" t="s">
        <v>250</v>
      </c>
      <c r="AT328" s="227" t="s">
        <v>681</v>
      </c>
      <c r="AU328" s="227" t="s">
        <v>81</v>
      </c>
      <c r="AY328" s="20" t="s">
        <v>209</v>
      </c>
      <c r="BE328" s="228">
        <f>IF(N328="základní",J328,0)</f>
        <v>0</v>
      </c>
      <c r="BF328" s="228">
        <f>IF(N328="snížená",J328,0)</f>
        <v>0</v>
      </c>
      <c r="BG328" s="228">
        <f>IF(N328="zákl. přenesená",J328,0)</f>
        <v>0</v>
      </c>
      <c r="BH328" s="228">
        <f>IF(N328="sníž. přenesená",J328,0)</f>
        <v>0</v>
      </c>
      <c r="BI328" s="228">
        <f>IF(N328="nulová",J328,0)</f>
        <v>0</v>
      </c>
      <c r="BJ328" s="20" t="s">
        <v>79</v>
      </c>
      <c r="BK328" s="228">
        <f>ROUND(I328*H328,2)</f>
        <v>0</v>
      </c>
      <c r="BL328" s="20" t="s">
        <v>216</v>
      </c>
      <c r="BM328" s="227" t="s">
        <v>1579</v>
      </c>
    </row>
    <row r="329" s="13" customFormat="1">
      <c r="A329" s="13"/>
      <c r="B329" s="234"/>
      <c r="C329" s="235"/>
      <c r="D329" s="236" t="s">
        <v>220</v>
      </c>
      <c r="E329" s="237" t="s">
        <v>19</v>
      </c>
      <c r="F329" s="238" t="s">
        <v>1557</v>
      </c>
      <c r="G329" s="235"/>
      <c r="H329" s="237" t="s">
        <v>19</v>
      </c>
      <c r="I329" s="239"/>
      <c r="J329" s="235"/>
      <c r="K329" s="235"/>
      <c r="L329" s="240"/>
      <c r="M329" s="241"/>
      <c r="N329" s="242"/>
      <c r="O329" s="242"/>
      <c r="P329" s="242"/>
      <c r="Q329" s="242"/>
      <c r="R329" s="242"/>
      <c r="S329" s="242"/>
      <c r="T329" s="24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4" t="s">
        <v>220</v>
      </c>
      <c r="AU329" s="244" t="s">
        <v>81</v>
      </c>
      <c r="AV329" s="13" t="s">
        <v>79</v>
      </c>
      <c r="AW329" s="13" t="s">
        <v>32</v>
      </c>
      <c r="AX329" s="13" t="s">
        <v>71</v>
      </c>
      <c r="AY329" s="244" t="s">
        <v>209</v>
      </c>
    </row>
    <row r="330" s="14" customFormat="1">
      <c r="A330" s="14"/>
      <c r="B330" s="245"/>
      <c r="C330" s="246"/>
      <c r="D330" s="236" t="s">
        <v>220</v>
      </c>
      <c r="E330" s="247" t="s">
        <v>19</v>
      </c>
      <c r="F330" s="248" t="s">
        <v>8</v>
      </c>
      <c r="G330" s="246"/>
      <c r="H330" s="249">
        <v>12</v>
      </c>
      <c r="I330" s="250"/>
      <c r="J330" s="246"/>
      <c r="K330" s="246"/>
      <c r="L330" s="251"/>
      <c r="M330" s="252"/>
      <c r="N330" s="253"/>
      <c r="O330" s="253"/>
      <c r="P330" s="253"/>
      <c r="Q330" s="253"/>
      <c r="R330" s="253"/>
      <c r="S330" s="253"/>
      <c r="T330" s="25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55" t="s">
        <v>220</v>
      </c>
      <c r="AU330" s="255" t="s">
        <v>81</v>
      </c>
      <c r="AV330" s="14" t="s">
        <v>81</v>
      </c>
      <c r="AW330" s="14" t="s">
        <v>32</v>
      </c>
      <c r="AX330" s="14" t="s">
        <v>79</v>
      </c>
      <c r="AY330" s="255" t="s">
        <v>209</v>
      </c>
    </row>
    <row r="331" s="2" customFormat="1" ht="16.5" customHeight="1">
      <c r="A331" s="41"/>
      <c r="B331" s="42"/>
      <c r="C331" s="216" t="s">
        <v>572</v>
      </c>
      <c r="D331" s="216" t="s">
        <v>211</v>
      </c>
      <c r="E331" s="217" t="s">
        <v>927</v>
      </c>
      <c r="F331" s="218" t="s">
        <v>928</v>
      </c>
      <c r="G331" s="219" t="s">
        <v>214</v>
      </c>
      <c r="H331" s="220">
        <v>3</v>
      </c>
      <c r="I331" s="221"/>
      <c r="J331" s="222">
        <f>ROUND(I331*H331,2)</f>
        <v>0</v>
      </c>
      <c r="K331" s="218" t="s">
        <v>215</v>
      </c>
      <c r="L331" s="47"/>
      <c r="M331" s="223" t="s">
        <v>19</v>
      </c>
      <c r="N331" s="224" t="s">
        <v>42</v>
      </c>
      <c r="O331" s="87"/>
      <c r="P331" s="225">
        <f>O331*H331</f>
        <v>0</v>
      </c>
      <c r="Q331" s="225">
        <v>0.0013600000000000001</v>
      </c>
      <c r="R331" s="225">
        <f>Q331*H331</f>
        <v>0.0040800000000000003</v>
      </c>
      <c r="S331" s="225">
        <v>0</v>
      </c>
      <c r="T331" s="226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227" t="s">
        <v>216</v>
      </c>
      <c r="AT331" s="227" t="s">
        <v>211</v>
      </c>
      <c r="AU331" s="227" t="s">
        <v>81</v>
      </c>
      <c r="AY331" s="20" t="s">
        <v>209</v>
      </c>
      <c r="BE331" s="228">
        <f>IF(N331="základní",J331,0)</f>
        <v>0</v>
      </c>
      <c r="BF331" s="228">
        <f>IF(N331="snížená",J331,0)</f>
        <v>0</v>
      </c>
      <c r="BG331" s="228">
        <f>IF(N331="zákl. přenesená",J331,0)</f>
        <v>0</v>
      </c>
      <c r="BH331" s="228">
        <f>IF(N331="sníž. přenesená",J331,0)</f>
        <v>0</v>
      </c>
      <c r="BI331" s="228">
        <f>IF(N331="nulová",J331,0)</f>
        <v>0</v>
      </c>
      <c r="BJ331" s="20" t="s">
        <v>79</v>
      </c>
      <c r="BK331" s="228">
        <f>ROUND(I331*H331,2)</f>
        <v>0</v>
      </c>
      <c r="BL331" s="20" t="s">
        <v>216</v>
      </c>
      <c r="BM331" s="227" t="s">
        <v>1580</v>
      </c>
    </row>
    <row r="332" s="2" customFormat="1">
      <c r="A332" s="41"/>
      <c r="B332" s="42"/>
      <c r="C332" s="43"/>
      <c r="D332" s="229" t="s">
        <v>218</v>
      </c>
      <c r="E332" s="43"/>
      <c r="F332" s="230" t="s">
        <v>930</v>
      </c>
      <c r="G332" s="43"/>
      <c r="H332" s="43"/>
      <c r="I332" s="231"/>
      <c r="J332" s="43"/>
      <c r="K332" s="43"/>
      <c r="L332" s="47"/>
      <c r="M332" s="232"/>
      <c r="N332" s="233"/>
      <c r="O332" s="87"/>
      <c r="P332" s="87"/>
      <c r="Q332" s="87"/>
      <c r="R332" s="87"/>
      <c r="S332" s="87"/>
      <c r="T332" s="88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T332" s="20" t="s">
        <v>218</v>
      </c>
      <c r="AU332" s="20" t="s">
        <v>81</v>
      </c>
    </row>
    <row r="333" s="2" customFormat="1" ht="16.5" customHeight="1">
      <c r="A333" s="41"/>
      <c r="B333" s="42"/>
      <c r="C333" s="278" t="s">
        <v>577</v>
      </c>
      <c r="D333" s="278" t="s">
        <v>681</v>
      </c>
      <c r="E333" s="279" t="s">
        <v>932</v>
      </c>
      <c r="F333" s="280" t="s">
        <v>933</v>
      </c>
      <c r="G333" s="281" t="s">
        <v>214</v>
      </c>
      <c r="H333" s="282">
        <v>3</v>
      </c>
      <c r="I333" s="283"/>
      <c r="J333" s="284">
        <f>ROUND(I333*H333,2)</f>
        <v>0</v>
      </c>
      <c r="K333" s="280" t="s">
        <v>19</v>
      </c>
      <c r="L333" s="285"/>
      <c r="M333" s="286" t="s">
        <v>19</v>
      </c>
      <c r="N333" s="287" t="s">
        <v>42</v>
      </c>
      <c r="O333" s="87"/>
      <c r="P333" s="225">
        <f>O333*H333</f>
        <v>0</v>
      </c>
      <c r="Q333" s="225">
        <v>0.032000000000000001</v>
      </c>
      <c r="R333" s="225">
        <f>Q333*H333</f>
        <v>0.096000000000000002</v>
      </c>
      <c r="S333" s="225">
        <v>0</v>
      </c>
      <c r="T333" s="226">
        <f>S333*H333</f>
        <v>0</v>
      </c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R333" s="227" t="s">
        <v>250</v>
      </c>
      <c r="AT333" s="227" t="s">
        <v>681</v>
      </c>
      <c r="AU333" s="227" t="s">
        <v>81</v>
      </c>
      <c r="AY333" s="20" t="s">
        <v>209</v>
      </c>
      <c r="BE333" s="228">
        <f>IF(N333="základní",J333,0)</f>
        <v>0</v>
      </c>
      <c r="BF333" s="228">
        <f>IF(N333="snížená",J333,0)</f>
        <v>0</v>
      </c>
      <c r="BG333" s="228">
        <f>IF(N333="zákl. přenesená",J333,0)</f>
        <v>0</v>
      </c>
      <c r="BH333" s="228">
        <f>IF(N333="sníž. přenesená",J333,0)</f>
        <v>0</v>
      </c>
      <c r="BI333" s="228">
        <f>IF(N333="nulová",J333,0)</f>
        <v>0</v>
      </c>
      <c r="BJ333" s="20" t="s">
        <v>79</v>
      </c>
      <c r="BK333" s="228">
        <f>ROUND(I333*H333,2)</f>
        <v>0</v>
      </c>
      <c r="BL333" s="20" t="s">
        <v>216</v>
      </c>
      <c r="BM333" s="227" t="s">
        <v>1581</v>
      </c>
    </row>
    <row r="334" s="13" customFormat="1">
      <c r="A334" s="13"/>
      <c r="B334" s="234"/>
      <c r="C334" s="235"/>
      <c r="D334" s="236" t="s">
        <v>220</v>
      </c>
      <c r="E334" s="237" t="s">
        <v>19</v>
      </c>
      <c r="F334" s="238" t="s">
        <v>1557</v>
      </c>
      <c r="G334" s="235"/>
      <c r="H334" s="237" t="s">
        <v>19</v>
      </c>
      <c r="I334" s="239"/>
      <c r="J334" s="235"/>
      <c r="K334" s="235"/>
      <c r="L334" s="240"/>
      <c r="M334" s="241"/>
      <c r="N334" s="242"/>
      <c r="O334" s="242"/>
      <c r="P334" s="242"/>
      <c r="Q334" s="242"/>
      <c r="R334" s="242"/>
      <c r="S334" s="242"/>
      <c r="T334" s="24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4" t="s">
        <v>220</v>
      </c>
      <c r="AU334" s="244" t="s">
        <v>81</v>
      </c>
      <c r="AV334" s="13" t="s">
        <v>79</v>
      </c>
      <c r="AW334" s="13" t="s">
        <v>32</v>
      </c>
      <c r="AX334" s="13" t="s">
        <v>71</v>
      </c>
      <c r="AY334" s="244" t="s">
        <v>209</v>
      </c>
    </row>
    <row r="335" s="14" customFormat="1">
      <c r="A335" s="14"/>
      <c r="B335" s="245"/>
      <c r="C335" s="246"/>
      <c r="D335" s="236" t="s">
        <v>220</v>
      </c>
      <c r="E335" s="247" t="s">
        <v>19</v>
      </c>
      <c r="F335" s="248" t="s">
        <v>146</v>
      </c>
      <c r="G335" s="246"/>
      <c r="H335" s="249">
        <v>3</v>
      </c>
      <c r="I335" s="250"/>
      <c r="J335" s="246"/>
      <c r="K335" s="246"/>
      <c r="L335" s="251"/>
      <c r="M335" s="252"/>
      <c r="N335" s="253"/>
      <c r="O335" s="253"/>
      <c r="P335" s="253"/>
      <c r="Q335" s="253"/>
      <c r="R335" s="253"/>
      <c r="S335" s="253"/>
      <c r="T335" s="25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5" t="s">
        <v>220</v>
      </c>
      <c r="AU335" s="255" t="s">
        <v>81</v>
      </c>
      <c r="AV335" s="14" t="s">
        <v>81</v>
      </c>
      <c r="AW335" s="14" t="s">
        <v>32</v>
      </c>
      <c r="AX335" s="14" t="s">
        <v>79</v>
      </c>
      <c r="AY335" s="255" t="s">
        <v>209</v>
      </c>
    </row>
    <row r="336" s="2" customFormat="1" ht="16.5" customHeight="1">
      <c r="A336" s="41"/>
      <c r="B336" s="42"/>
      <c r="C336" s="216" t="s">
        <v>582</v>
      </c>
      <c r="D336" s="216" t="s">
        <v>211</v>
      </c>
      <c r="E336" s="217" t="s">
        <v>1379</v>
      </c>
      <c r="F336" s="218" t="s">
        <v>1380</v>
      </c>
      <c r="G336" s="219" t="s">
        <v>299</v>
      </c>
      <c r="H336" s="220">
        <v>592</v>
      </c>
      <c r="I336" s="221"/>
      <c r="J336" s="222">
        <f>ROUND(I336*H336,2)</f>
        <v>0</v>
      </c>
      <c r="K336" s="218" t="s">
        <v>215</v>
      </c>
      <c r="L336" s="47"/>
      <c r="M336" s="223" t="s">
        <v>19</v>
      </c>
      <c r="N336" s="224" t="s">
        <v>42</v>
      </c>
      <c r="O336" s="87"/>
      <c r="P336" s="225">
        <f>O336*H336</f>
        <v>0</v>
      </c>
      <c r="Q336" s="225">
        <v>0</v>
      </c>
      <c r="R336" s="225">
        <f>Q336*H336</f>
        <v>0</v>
      </c>
      <c r="S336" s="225">
        <v>0</v>
      </c>
      <c r="T336" s="226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227" t="s">
        <v>216</v>
      </c>
      <c r="AT336" s="227" t="s">
        <v>211</v>
      </c>
      <c r="AU336" s="227" t="s">
        <v>81</v>
      </c>
      <c r="AY336" s="20" t="s">
        <v>209</v>
      </c>
      <c r="BE336" s="228">
        <f>IF(N336="základní",J336,0)</f>
        <v>0</v>
      </c>
      <c r="BF336" s="228">
        <f>IF(N336="snížená",J336,0)</f>
        <v>0</v>
      </c>
      <c r="BG336" s="228">
        <f>IF(N336="zákl. přenesená",J336,0)</f>
        <v>0</v>
      </c>
      <c r="BH336" s="228">
        <f>IF(N336="sníž. přenesená",J336,0)</f>
        <v>0</v>
      </c>
      <c r="BI336" s="228">
        <f>IF(N336="nulová",J336,0)</f>
        <v>0</v>
      </c>
      <c r="BJ336" s="20" t="s">
        <v>79</v>
      </c>
      <c r="BK336" s="228">
        <f>ROUND(I336*H336,2)</f>
        <v>0</v>
      </c>
      <c r="BL336" s="20" t="s">
        <v>216</v>
      </c>
      <c r="BM336" s="227" t="s">
        <v>1582</v>
      </c>
    </row>
    <row r="337" s="2" customFormat="1">
      <c r="A337" s="41"/>
      <c r="B337" s="42"/>
      <c r="C337" s="43"/>
      <c r="D337" s="229" t="s">
        <v>218</v>
      </c>
      <c r="E337" s="43"/>
      <c r="F337" s="230" t="s">
        <v>1382</v>
      </c>
      <c r="G337" s="43"/>
      <c r="H337" s="43"/>
      <c r="I337" s="231"/>
      <c r="J337" s="43"/>
      <c r="K337" s="43"/>
      <c r="L337" s="47"/>
      <c r="M337" s="232"/>
      <c r="N337" s="233"/>
      <c r="O337" s="87"/>
      <c r="P337" s="87"/>
      <c r="Q337" s="87"/>
      <c r="R337" s="87"/>
      <c r="S337" s="87"/>
      <c r="T337" s="88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T337" s="20" t="s">
        <v>218</v>
      </c>
      <c r="AU337" s="20" t="s">
        <v>81</v>
      </c>
    </row>
    <row r="338" s="13" customFormat="1">
      <c r="A338" s="13"/>
      <c r="B338" s="234"/>
      <c r="C338" s="235"/>
      <c r="D338" s="236" t="s">
        <v>220</v>
      </c>
      <c r="E338" s="237" t="s">
        <v>19</v>
      </c>
      <c r="F338" s="238" t="s">
        <v>221</v>
      </c>
      <c r="G338" s="235"/>
      <c r="H338" s="237" t="s">
        <v>19</v>
      </c>
      <c r="I338" s="239"/>
      <c r="J338" s="235"/>
      <c r="K338" s="235"/>
      <c r="L338" s="240"/>
      <c r="M338" s="241"/>
      <c r="N338" s="242"/>
      <c r="O338" s="242"/>
      <c r="P338" s="242"/>
      <c r="Q338" s="242"/>
      <c r="R338" s="242"/>
      <c r="S338" s="242"/>
      <c r="T338" s="24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4" t="s">
        <v>220</v>
      </c>
      <c r="AU338" s="244" t="s">
        <v>81</v>
      </c>
      <c r="AV338" s="13" t="s">
        <v>79</v>
      </c>
      <c r="AW338" s="13" t="s">
        <v>32</v>
      </c>
      <c r="AX338" s="13" t="s">
        <v>71</v>
      </c>
      <c r="AY338" s="244" t="s">
        <v>209</v>
      </c>
    </row>
    <row r="339" s="14" customFormat="1">
      <c r="A339" s="14"/>
      <c r="B339" s="245"/>
      <c r="C339" s="246"/>
      <c r="D339" s="236" t="s">
        <v>220</v>
      </c>
      <c r="E339" s="247" t="s">
        <v>19</v>
      </c>
      <c r="F339" s="248" t="s">
        <v>1564</v>
      </c>
      <c r="G339" s="246"/>
      <c r="H339" s="249">
        <v>592</v>
      </c>
      <c r="I339" s="250"/>
      <c r="J339" s="246"/>
      <c r="K339" s="246"/>
      <c r="L339" s="251"/>
      <c r="M339" s="252"/>
      <c r="N339" s="253"/>
      <c r="O339" s="253"/>
      <c r="P339" s="253"/>
      <c r="Q339" s="253"/>
      <c r="R339" s="253"/>
      <c r="S339" s="253"/>
      <c r="T339" s="25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5" t="s">
        <v>220</v>
      </c>
      <c r="AU339" s="255" t="s">
        <v>81</v>
      </c>
      <c r="AV339" s="14" t="s">
        <v>81</v>
      </c>
      <c r="AW339" s="14" t="s">
        <v>32</v>
      </c>
      <c r="AX339" s="14" t="s">
        <v>79</v>
      </c>
      <c r="AY339" s="255" t="s">
        <v>209</v>
      </c>
    </row>
    <row r="340" s="2" customFormat="1" ht="16.5" customHeight="1">
      <c r="A340" s="41"/>
      <c r="B340" s="42"/>
      <c r="C340" s="216" t="s">
        <v>587</v>
      </c>
      <c r="D340" s="216" t="s">
        <v>211</v>
      </c>
      <c r="E340" s="217" t="s">
        <v>1383</v>
      </c>
      <c r="F340" s="218" t="s">
        <v>1384</v>
      </c>
      <c r="G340" s="219" t="s">
        <v>299</v>
      </c>
      <c r="H340" s="220">
        <v>592</v>
      </c>
      <c r="I340" s="221"/>
      <c r="J340" s="222">
        <f>ROUND(I340*H340,2)</f>
        <v>0</v>
      </c>
      <c r="K340" s="218" t="s">
        <v>215</v>
      </c>
      <c r="L340" s="47"/>
      <c r="M340" s="223" t="s">
        <v>19</v>
      </c>
      <c r="N340" s="224" t="s">
        <v>42</v>
      </c>
      <c r="O340" s="87"/>
      <c r="P340" s="225">
        <f>O340*H340</f>
        <v>0</v>
      </c>
      <c r="Q340" s="225">
        <v>0</v>
      </c>
      <c r="R340" s="225">
        <f>Q340*H340</f>
        <v>0</v>
      </c>
      <c r="S340" s="225">
        <v>0</v>
      </c>
      <c r="T340" s="226">
        <f>S340*H340</f>
        <v>0</v>
      </c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R340" s="227" t="s">
        <v>216</v>
      </c>
      <c r="AT340" s="227" t="s">
        <v>211</v>
      </c>
      <c r="AU340" s="227" t="s">
        <v>81</v>
      </c>
      <c r="AY340" s="20" t="s">
        <v>209</v>
      </c>
      <c r="BE340" s="228">
        <f>IF(N340="základní",J340,0)</f>
        <v>0</v>
      </c>
      <c r="BF340" s="228">
        <f>IF(N340="snížená",J340,0)</f>
        <v>0</v>
      </c>
      <c r="BG340" s="228">
        <f>IF(N340="zákl. přenesená",J340,0)</f>
        <v>0</v>
      </c>
      <c r="BH340" s="228">
        <f>IF(N340="sníž. přenesená",J340,0)</f>
        <v>0</v>
      </c>
      <c r="BI340" s="228">
        <f>IF(N340="nulová",J340,0)</f>
        <v>0</v>
      </c>
      <c r="BJ340" s="20" t="s">
        <v>79</v>
      </c>
      <c r="BK340" s="228">
        <f>ROUND(I340*H340,2)</f>
        <v>0</v>
      </c>
      <c r="BL340" s="20" t="s">
        <v>216</v>
      </c>
      <c r="BM340" s="227" t="s">
        <v>1583</v>
      </c>
    </row>
    <row r="341" s="2" customFormat="1">
      <c r="A341" s="41"/>
      <c r="B341" s="42"/>
      <c r="C341" s="43"/>
      <c r="D341" s="229" t="s">
        <v>218</v>
      </c>
      <c r="E341" s="43"/>
      <c r="F341" s="230" t="s">
        <v>1386</v>
      </c>
      <c r="G341" s="43"/>
      <c r="H341" s="43"/>
      <c r="I341" s="231"/>
      <c r="J341" s="43"/>
      <c r="K341" s="43"/>
      <c r="L341" s="47"/>
      <c r="M341" s="232"/>
      <c r="N341" s="233"/>
      <c r="O341" s="87"/>
      <c r="P341" s="87"/>
      <c r="Q341" s="87"/>
      <c r="R341" s="87"/>
      <c r="S341" s="87"/>
      <c r="T341" s="88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T341" s="20" t="s">
        <v>218</v>
      </c>
      <c r="AU341" s="20" t="s">
        <v>81</v>
      </c>
    </row>
    <row r="342" s="13" customFormat="1">
      <c r="A342" s="13"/>
      <c r="B342" s="234"/>
      <c r="C342" s="235"/>
      <c r="D342" s="236" t="s">
        <v>220</v>
      </c>
      <c r="E342" s="237" t="s">
        <v>19</v>
      </c>
      <c r="F342" s="238" t="s">
        <v>221</v>
      </c>
      <c r="G342" s="235"/>
      <c r="H342" s="237" t="s">
        <v>19</v>
      </c>
      <c r="I342" s="239"/>
      <c r="J342" s="235"/>
      <c r="K342" s="235"/>
      <c r="L342" s="240"/>
      <c r="M342" s="241"/>
      <c r="N342" s="242"/>
      <c r="O342" s="242"/>
      <c r="P342" s="242"/>
      <c r="Q342" s="242"/>
      <c r="R342" s="242"/>
      <c r="S342" s="242"/>
      <c r="T342" s="24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4" t="s">
        <v>220</v>
      </c>
      <c r="AU342" s="244" t="s">
        <v>81</v>
      </c>
      <c r="AV342" s="13" t="s">
        <v>79</v>
      </c>
      <c r="AW342" s="13" t="s">
        <v>32</v>
      </c>
      <c r="AX342" s="13" t="s">
        <v>71</v>
      </c>
      <c r="AY342" s="244" t="s">
        <v>209</v>
      </c>
    </row>
    <row r="343" s="14" customFormat="1">
      <c r="A343" s="14"/>
      <c r="B343" s="245"/>
      <c r="C343" s="246"/>
      <c r="D343" s="236" t="s">
        <v>220</v>
      </c>
      <c r="E343" s="247" t="s">
        <v>19</v>
      </c>
      <c r="F343" s="248" t="s">
        <v>1564</v>
      </c>
      <c r="G343" s="246"/>
      <c r="H343" s="249">
        <v>592</v>
      </c>
      <c r="I343" s="250"/>
      <c r="J343" s="246"/>
      <c r="K343" s="246"/>
      <c r="L343" s="251"/>
      <c r="M343" s="252"/>
      <c r="N343" s="253"/>
      <c r="O343" s="253"/>
      <c r="P343" s="253"/>
      <c r="Q343" s="253"/>
      <c r="R343" s="253"/>
      <c r="S343" s="253"/>
      <c r="T343" s="25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55" t="s">
        <v>220</v>
      </c>
      <c r="AU343" s="255" t="s">
        <v>81</v>
      </c>
      <c r="AV343" s="14" t="s">
        <v>81</v>
      </c>
      <c r="AW343" s="14" t="s">
        <v>32</v>
      </c>
      <c r="AX343" s="14" t="s">
        <v>79</v>
      </c>
      <c r="AY343" s="255" t="s">
        <v>209</v>
      </c>
    </row>
    <row r="344" s="2" customFormat="1" ht="16.5" customHeight="1">
      <c r="A344" s="41"/>
      <c r="B344" s="42"/>
      <c r="C344" s="216" t="s">
        <v>592</v>
      </c>
      <c r="D344" s="216" t="s">
        <v>211</v>
      </c>
      <c r="E344" s="217" t="s">
        <v>969</v>
      </c>
      <c r="F344" s="218" t="s">
        <v>970</v>
      </c>
      <c r="G344" s="219" t="s">
        <v>214</v>
      </c>
      <c r="H344" s="220">
        <v>1</v>
      </c>
      <c r="I344" s="221"/>
      <c r="J344" s="222">
        <f>ROUND(I344*H344,2)</f>
        <v>0</v>
      </c>
      <c r="K344" s="218" t="s">
        <v>215</v>
      </c>
      <c r="L344" s="47"/>
      <c r="M344" s="223" t="s">
        <v>19</v>
      </c>
      <c r="N344" s="224" t="s">
        <v>42</v>
      </c>
      <c r="O344" s="87"/>
      <c r="P344" s="225">
        <f>O344*H344</f>
        <v>0</v>
      </c>
      <c r="Q344" s="225">
        <v>0.45937</v>
      </c>
      <c r="R344" s="225">
        <f>Q344*H344</f>
        <v>0.45937</v>
      </c>
      <c r="S344" s="225">
        <v>0</v>
      </c>
      <c r="T344" s="226">
        <f>S344*H344</f>
        <v>0</v>
      </c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R344" s="227" t="s">
        <v>216</v>
      </c>
      <c r="AT344" s="227" t="s">
        <v>211</v>
      </c>
      <c r="AU344" s="227" t="s">
        <v>81</v>
      </c>
      <c r="AY344" s="20" t="s">
        <v>209</v>
      </c>
      <c r="BE344" s="228">
        <f>IF(N344="základní",J344,0)</f>
        <v>0</v>
      </c>
      <c r="BF344" s="228">
        <f>IF(N344="snížená",J344,0)</f>
        <v>0</v>
      </c>
      <c r="BG344" s="228">
        <f>IF(N344="zákl. přenesená",J344,0)</f>
        <v>0</v>
      </c>
      <c r="BH344" s="228">
        <f>IF(N344="sníž. přenesená",J344,0)</f>
        <v>0</v>
      </c>
      <c r="BI344" s="228">
        <f>IF(N344="nulová",J344,0)</f>
        <v>0</v>
      </c>
      <c r="BJ344" s="20" t="s">
        <v>79</v>
      </c>
      <c r="BK344" s="228">
        <f>ROUND(I344*H344,2)</f>
        <v>0</v>
      </c>
      <c r="BL344" s="20" t="s">
        <v>216</v>
      </c>
      <c r="BM344" s="227" t="s">
        <v>1584</v>
      </c>
    </row>
    <row r="345" s="2" customFormat="1">
      <c r="A345" s="41"/>
      <c r="B345" s="42"/>
      <c r="C345" s="43"/>
      <c r="D345" s="229" t="s">
        <v>218</v>
      </c>
      <c r="E345" s="43"/>
      <c r="F345" s="230" t="s">
        <v>972</v>
      </c>
      <c r="G345" s="43"/>
      <c r="H345" s="43"/>
      <c r="I345" s="231"/>
      <c r="J345" s="43"/>
      <c r="K345" s="43"/>
      <c r="L345" s="47"/>
      <c r="M345" s="232"/>
      <c r="N345" s="233"/>
      <c r="O345" s="87"/>
      <c r="P345" s="87"/>
      <c r="Q345" s="87"/>
      <c r="R345" s="87"/>
      <c r="S345" s="87"/>
      <c r="T345" s="88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T345" s="20" t="s">
        <v>218</v>
      </c>
      <c r="AU345" s="20" t="s">
        <v>81</v>
      </c>
    </row>
    <row r="346" s="2" customFormat="1" ht="16.5" customHeight="1">
      <c r="A346" s="41"/>
      <c r="B346" s="42"/>
      <c r="C346" s="216" t="s">
        <v>597</v>
      </c>
      <c r="D346" s="216" t="s">
        <v>211</v>
      </c>
      <c r="E346" s="217" t="s">
        <v>974</v>
      </c>
      <c r="F346" s="218" t="s">
        <v>975</v>
      </c>
      <c r="G346" s="219" t="s">
        <v>214</v>
      </c>
      <c r="H346" s="220">
        <v>12</v>
      </c>
      <c r="I346" s="221"/>
      <c r="J346" s="222">
        <f>ROUND(I346*H346,2)</f>
        <v>0</v>
      </c>
      <c r="K346" s="218" t="s">
        <v>19</v>
      </c>
      <c r="L346" s="47"/>
      <c r="M346" s="223" t="s">
        <v>19</v>
      </c>
      <c r="N346" s="224" t="s">
        <v>42</v>
      </c>
      <c r="O346" s="87"/>
      <c r="P346" s="225">
        <f>O346*H346</f>
        <v>0</v>
      </c>
      <c r="Q346" s="225">
        <v>0</v>
      </c>
      <c r="R346" s="225">
        <f>Q346*H346</f>
        <v>0</v>
      </c>
      <c r="S346" s="225">
        <v>0</v>
      </c>
      <c r="T346" s="226">
        <f>S346*H346</f>
        <v>0</v>
      </c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R346" s="227" t="s">
        <v>216</v>
      </c>
      <c r="AT346" s="227" t="s">
        <v>211</v>
      </c>
      <c r="AU346" s="227" t="s">
        <v>81</v>
      </c>
      <c r="AY346" s="20" t="s">
        <v>209</v>
      </c>
      <c r="BE346" s="228">
        <f>IF(N346="základní",J346,0)</f>
        <v>0</v>
      </c>
      <c r="BF346" s="228">
        <f>IF(N346="snížená",J346,0)</f>
        <v>0</v>
      </c>
      <c r="BG346" s="228">
        <f>IF(N346="zákl. přenesená",J346,0)</f>
        <v>0</v>
      </c>
      <c r="BH346" s="228">
        <f>IF(N346="sníž. přenesená",J346,0)</f>
        <v>0</v>
      </c>
      <c r="BI346" s="228">
        <f>IF(N346="nulová",J346,0)</f>
        <v>0</v>
      </c>
      <c r="BJ346" s="20" t="s">
        <v>79</v>
      </c>
      <c r="BK346" s="228">
        <f>ROUND(I346*H346,2)</f>
        <v>0</v>
      </c>
      <c r="BL346" s="20" t="s">
        <v>216</v>
      </c>
      <c r="BM346" s="227" t="s">
        <v>1585</v>
      </c>
    </row>
    <row r="347" s="2" customFormat="1" ht="16.5" customHeight="1">
      <c r="A347" s="41"/>
      <c r="B347" s="42"/>
      <c r="C347" s="278" t="s">
        <v>623</v>
      </c>
      <c r="D347" s="278" t="s">
        <v>681</v>
      </c>
      <c r="E347" s="279" t="s">
        <v>979</v>
      </c>
      <c r="F347" s="280" t="s">
        <v>980</v>
      </c>
      <c r="G347" s="281" t="s">
        <v>214</v>
      </c>
      <c r="H347" s="282">
        <v>12</v>
      </c>
      <c r="I347" s="283"/>
      <c r="J347" s="284">
        <f>ROUND(I347*H347,2)</f>
        <v>0</v>
      </c>
      <c r="K347" s="280" t="s">
        <v>19</v>
      </c>
      <c r="L347" s="285"/>
      <c r="M347" s="286" t="s">
        <v>19</v>
      </c>
      <c r="N347" s="287" t="s">
        <v>42</v>
      </c>
      <c r="O347" s="87"/>
      <c r="P347" s="225">
        <f>O347*H347</f>
        <v>0</v>
      </c>
      <c r="Q347" s="225">
        <v>0</v>
      </c>
      <c r="R347" s="225">
        <f>Q347*H347</f>
        <v>0</v>
      </c>
      <c r="S347" s="225">
        <v>0</v>
      </c>
      <c r="T347" s="226">
        <f>S347*H347</f>
        <v>0</v>
      </c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R347" s="227" t="s">
        <v>250</v>
      </c>
      <c r="AT347" s="227" t="s">
        <v>681</v>
      </c>
      <c r="AU347" s="227" t="s">
        <v>81</v>
      </c>
      <c r="AY347" s="20" t="s">
        <v>209</v>
      </c>
      <c r="BE347" s="228">
        <f>IF(N347="základní",J347,0)</f>
        <v>0</v>
      </c>
      <c r="BF347" s="228">
        <f>IF(N347="snížená",J347,0)</f>
        <v>0</v>
      </c>
      <c r="BG347" s="228">
        <f>IF(N347="zákl. přenesená",J347,0)</f>
        <v>0</v>
      </c>
      <c r="BH347" s="228">
        <f>IF(N347="sníž. přenesená",J347,0)</f>
        <v>0</v>
      </c>
      <c r="BI347" s="228">
        <f>IF(N347="nulová",J347,0)</f>
        <v>0</v>
      </c>
      <c r="BJ347" s="20" t="s">
        <v>79</v>
      </c>
      <c r="BK347" s="228">
        <f>ROUND(I347*H347,2)</f>
        <v>0</v>
      </c>
      <c r="BL347" s="20" t="s">
        <v>216</v>
      </c>
      <c r="BM347" s="227" t="s">
        <v>1586</v>
      </c>
    </row>
    <row r="348" s="13" customFormat="1">
      <c r="A348" s="13"/>
      <c r="B348" s="234"/>
      <c r="C348" s="235"/>
      <c r="D348" s="236" t="s">
        <v>220</v>
      </c>
      <c r="E348" s="237" t="s">
        <v>19</v>
      </c>
      <c r="F348" s="238" t="s">
        <v>1557</v>
      </c>
      <c r="G348" s="235"/>
      <c r="H348" s="237" t="s">
        <v>19</v>
      </c>
      <c r="I348" s="239"/>
      <c r="J348" s="235"/>
      <c r="K348" s="235"/>
      <c r="L348" s="240"/>
      <c r="M348" s="241"/>
      <c r="N348" s="242"/>
      <c r="O348" s="242"/>
      <c r="P348" s="242"/>
      <c r="Q348" s="242"/>
      <c r="R348" s="242"/>
      <c r="S348" s="242"/>
      <c r="T348" s="24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4" t="s">
        <v>220</v>
      </c>
      <c r="AU348" s="244" t="s">
        <v>81</v>
      </c>
      <c r="AV348" s="13" t="s">
        <v>79</v>
      </c>
      <c r="AW348" s="13" t="s">
        <v>32</v>
      </c>
      <c r="AX348" s="13" t="s">
        <v>71</v>
      </c>
      <c r="AY348" s="244" t="s">
        <v>209</v>
      </c>
    </row>
    <row r="349" s="14" customFormat="1">
      <c r="A349" s="14"/>
      <c r="B349" s="245"/>
      <c r="C349" s="246"/>
      <c r="D349" s="236" t="s">
        <v>220</v>
      </c>
      <c r="E349" s="247" t="s">
        <v>19</v>
      </c>
      <c r="F349" s="248" t="s">
        <v>8</v>
      </c>
      <c r="G349" s="246"/>
      <c r="H349" s="249">
        <v>12</v>
      </c>
      <c r="I349" s="250"/>
      <c r="J349" s="246"/>
      <c r="K349" s="246"/>
      <c r="L349" s="251"/>
      <c r="M349" s="252"/>
      <c r="N349" s="253"/>
      <c r="O349" s="253"/>
      <c r="P349" s="253"/>
      <c r="Q349" s="253"/>
      <c r="R349" s="253"/>
      <c r="S349" s="253"/>
      <c r="T349" s="25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55" t="s">
        <v>220</v>
      </c>
      <c r="AU349" s="255" t="s">
        <v>81</v>
      </c>
      <c r="AV349" s="14" t="s">
        <v>81</v>
      </c>
      <c r="AW349" s="14" t="s">
        <v>32</v>
      </c>
      <c r="AX349" s="14" t="s">
        <v>79</v>
      </c>
      <c r="AY349" s="255" t="s">
        <v>209</v>
      </c>
    </row>
    <row r="350" s="2" customFormat="1" ht="16.5" customHeight="1">
      <c r="A350" s="41"/>
      <c r="B350" s="42"/>
      <c r="C350" s="278" t="s">
        <v>632</v>
      </c>
      <c r="D350" s="278" t="s">
        <v>681</v>
      </c>
      <c r="E350" s="279" t="s">
        <v>983</v>
      </c>
      <c r="F350" s="280" t="s">
        <v>984</v>
      </c>
      <c r="G350" s="281" t="s">
        <v>214</v>
      </c>
      <c r="H350" s="282">
        <v>12</v>
      </c>
      <c r="I350" s="283"/>
      <c r="J350" s="284">
        <f>ROUND(I350*H350,2)</f>
        <v>0</v>
      </c>
      <c r="K350" s="280" t="s">
        <v>19</v>
      </c>
      <c r="L350" s="285"/>
      <c r="M350" s="286" t="s">
        <v>19</v>
      </c>
      <c r="N350" s="287" t="s">
        <v>42</v>
      </c>
      <c r="O350" s="87"/>
      <c r="P350" s="225">
        <f>O350*H350</f>
        <v>0</v>
      </c>
      <c r="Q350" s="225">
        <v>0</v>
      </c>
      <c r="R350" s="225">
        <f>Q350*H350</f>
        <v>0</v>
      </c>
      <c r="S350" s="225">
        <v>0</v>
      </c>
      <c r="T350" s="226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227" t="s">
        <v>250</v>
      </c>
      <c r="AT350" s="227" t="s">
        <v>681</v>
      </c>
      <c r="AU350" s="227" t="s">
        <v>81</v>
      </c>
      <c r="AY350" s="20" t="s">
        <v>209</v>
      </c>
      <c r="BE350" s="228">
        <f>IF(N350="základní",J350,0)</f>
        <v>0</v>
      </c>
      <c r="BF350" s="228">
        <f>IF(N350="snížená",J350,0)</f>
        <v>0</v>
      </c>
      <c r="BG350" s="228">
        <f>IF(N350="zákl. přenesená",J350,0)</f>
        <v>0</v>
      </c>
      <c r="BH350" s="228">
        <f>IF(N350="sníž. přenesená",J350,0)</f>
        <v>0</v>
      </c>
      <c r="BI350" s="228">
        <f>IF(N350="nulová",J350,0)</f>
        <v>0</v>
      </c>
      <c r="BJ350" s="20" t="s">
        <v>79</v>
      </c>
      <c r="BK350" s="228">
        <f>ROUND(I350*H350,2)</f>
        <v>0</v>
      </c>
      <c r="BL350" s="20" t="s">
        <v>216</v>
      </c>
      <c r="BM350" s="227" t="s">
        <v>1587</v>
      </c>
    </row>
    <row r="351" s="2" customFormat="1" ht="16.5" customHeight="1">
      <c r="A351" s="41"/>
      <c r="B351" s="42"/>
      <c r="C351" s="216" t="s">
        <v>638</v>
      </c>
      <c r="D351" s="216" t="s">
        <v>211</v>
      </c>
      <c r="E351" s="217" t="s">
        <v>987</v>
      </c>
      <c r="F351" s="218" t="s">
        <v>988</v>
      </c>
      <c r="G351" s="219" t="s">
        <v>214</v>
      </c>
      <c r="H351" s="220">
        <v>3</v>
      </c>
      <c r="I351" s="221"/>
      <c r="J351" s="222">
        <f>ROUND(I351*H351,2)</f>
        <v>0</v>
      </c>
      <c r="K351" s="218" t="s">
        <v>215</v>
      </c>
      <c r="L351" s="47"/>
      <c r="M351" s="223" t="s">
        <v>19</v>
      </c>
      <c r="N351" s="224" t="s">
        <v>42</v>
      </c>
      <c r="O351" s="87"/>
      <c r="P351" s="225">
        <f>O351*H351</f>
        <v>0</v>
      </c>
      <c r="Q351" s="225">
        <v>0.050000000000000003</v>
      </c>
      <c r="R351" s="225">
        <f>Q351*H351</f>
        <v>0.15000000000000002</v>
      </c>
      <c r="S351" s="225">
        <v>0</v>
      </c>
      <c r="T351" s="226">
        <f>S351*H351</f>
        <v>0</v>
      </c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R351" s="227" t="s">
        <v>216</v>
      </c>
      <c r="AT351" s="227" t="s">
        <v>211</v>
      </c>
      <c r="AU351" s="227" t="s">
        <v>81</v>
      </c>
      <c r="AY351" s="20" t="s">
        <v>209</v>
      </c>
      <c r="BE351" s="228">
        <f>IF(N351="základní",J351,0)</f>
        <v>0</v>
      </c>
      <c r="BF351" s="228">
        <f>IF(N351="snížená",J351,0)</f>
        <v>0</v>
      </c>
      <c r="BG351" s="228">
        <f>IF(N351="zákl. přenesená",J351,0)</f>
        <v>0</v>
      </c>
      <c r="BH351" s="228">
        <f>IF(N351="sníž. přenesená",J351,0)</f>
        <v>0</v>
      </c>
      <c r="BI351" s="228">
        <f>IF(N351="nulová",J351,0)</f>
        <v>0</v>
      </c>
      <c r="BJ351" s="20" t="s">
        <v>79</v>
      </c>
      <c r="BK351" s="228">
        <f>ROUND(I351*H351,2)</f>
        <v>0</v>
      </c>
      <c r="BL351" s="20" t="s">
        <v>216</v>
      </c>
      <c r="BM351" s="227" t="s">
        <v>1588</v>
      </c>
    </row>
    <row r="352" s="2" customFormat="1">
      <c r="A352" s="41"/>
      <c r="B352" s="42"/>
      <c r="C352" s="43"/>
      <c r="D352" s="229" t="s">
        <v>218</v>
      </c>
      <c r="E352" s="43"/>
      <c r="F352" s="230" t="s">
        <v>990</v>
      </c>
      <c r="G352" s="43"/>
      <c r="H352" s="43"/>
      <c r="I352" s="231"/>
      <c r="J352" s="43"/>
      <c r="K352" s="43"/>
      <c r="L352" s="47"/>
      <c r="M352" s="232"/>
      <c r="N352" s="233"/>
      <c r="O352" s="87"/>
      <c r="P352" s="87"/>
      <c r="Q352" s="87"/>
      <c r="R352" s="87"/>
      <c r="S352" s="87"/>
      <c r="T352" s="88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T352" s="20" t="s">
        <v>218</v>
      </c>
      <c r="AU352" s="20" t="s">
        <v>81</v>
      </c>
    </row>
    <row r="353" s="2" customFormat="1" ht="16.5" customHeight="1">
      <c r="A353" s="41"/>
      <c r="B353" s="42"/>
      <c r="C353" s="278" t="s">
        <v>643</v>
      </c>
      <c r="D353" s="278" t="s">
        <v>681</v>
      </c>
      <c r="E353" s="279" t="s">
        <v>992</v>
      </c>
      <c r="F353" s="280" t="s">
        <v>993</v>
      </c>
      <c r="G353" s="281" t="s">
        <v>214</v>
      </c>
      <c r="H353" s="282">
        <v>3</v>
      </c>
      <c r="I353" s="283"/>
      <c r="J353" s="284">
        <f>ROUND(I353*H353,2)</f>
        <v>0</v>
      </c>
      <c r="K353" s="280" t="s">
        <v>215</v>
      </c>
      <c r="L353" s="285"/>
      <c r="M353" s="286" t="s">
        <v>19</v>
      </c>
      <c r="N353" s="287" t="s">
        <v>42</v>
      </c>
      <c r="O353" s="87"/>
      <c r="P353" s="225">
        <f>O353*H353</f>
        <v>0</v>
      </c>
      <c r="Q353" s="225">
        <v>0.029499999999999998</v>
      </c>
      <c r="R353" s="225">
        <f>Q353*H353</f>
        <v>0.088499999999999995</v>
      </c>
      <c r="S353" s="225">
        <v>0</v>
      </c>
      <c r="T353" s="226">
        <f>S353*H353</f>
        <v>0</v>
      </c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R353" s="227" t="s">
        <v>250</v>
      </c>
      <c r="AT353" s="227" t="s">
        <v>681</v>
      </c>
      <c r="AU353" s="227" t="s">
        <v>81</v>
      </c>
      <c r="AY353" s="20" t="s">
        <v>209</v>
      </c>
      <c r="BE353" s="228">
        <f>IF(N353="základní",J353,0)</f>
        <v>0</v>
      </c>
      <c r="BF353" s="228">
        <f>IF(N353="snížená",J353,0)</f>
        <v>0</v>
      </c>
      <c r="BG353" s="228">
        <f>IF(N353="zákl. přenesená",J353,0)</f>
        <v>0</v>
      </c>
      <c r="BH353" s="228">
        <f>IF(N353="sníž. přenesená",J353,0)</f>
        <v>0</v>
      </c>
      <c r="BI353" s="228">
        <f>IF(N353="nulová",J353,0)</f>
        <v>0</v>
      </c>
      <c r="BJ353" s="20" t="s">
        <v>79</v>
      </c>
      <c r="BK353" s="228">
        <f>ROUND(I353*H353,2)</f>
        <v>0</v>
      </c>
      <c r="BL353" s="20" t="s">
        <v>216</v>
      </c>
      <c r="BM353" s="227" t="s">
        <v>1589</v>
      </c>
    </row>
    <row r="354" s="13" customFormat="1">
      <c r="A354" s="13"/>
      <c r="B354" s="234"/>
      <c r="C354" s="235"/>
      <c r="D354" s="236" t="s">
        <v>220</v>
      </c>
      <c r="E354" s="237" t="s">
        <v>19</v>
      </c>
      <c r="F354" s="238" t="s">
        <v>1557</v>
      </c>
      <c r="G354" s="235"/>
      <c r="H354" s="237" t="s">
        <v>19</v>
      </c>
      <c r="I354" s="239"/>
      <c r="J354" s="235"/>
      <c r="K354" s="235"/>
      <c r="L354" s="240"/>
      <c r="M354" s="241"/>
      <c r="N354" s="242"/>
      <c r="O354" s="242"/>
      <c r="P354" s="242"/>
      <c r="Q354" s="242"/>
      <c r="R354" s="242"/>
      <c r="S354" s="242"/>
      <c r="T354" s="24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4" t="s">
        <v>220</v>
      </c>
      <c r="AU354" s="244" t="s">
        <v>81</v>
      </c>
      <c r="AV354" s="13" t="s">
        <v>79</v>
      </c>
      <c r="AW354" s="13" t="s">
        <v>32</v>
      </c>
      <c r="AX354" s="13" t="s">
        <v>71</v>
      </c>
      <c r="AY354" s="244" t="s">
        <v>209</v>
      </c>
    </row>
    <row r="355" s="14" customFormat="1">
      <c r="A355" s="14"/>
      <c r="B355" s="245"/>
      <c r="C355" s="246"/>
      <c r="D355" s="236" t="s">
        <v>220</v>
      </c>
      <c r="E355" s="247" t="s">
        <v>19</v>
      </c>
      <c r="F355" s="248" t="s">
        <v>146</v>
      </c>
      <c r="G355" s="246"/>
      <c r="H355" s="249">
        <v>3</v>
      </c>
      <c r="I355" s="250"/>
      <c r="J355" s="246"/>
      <c r="K355" s="246"/>
      <c r="L355" s="251"/>
      <c r="M355" s="252"/>
      <c r="N355" s="253"/>
      <c r="O355" s="253"/>
      <c r="P355" s="253"/>
      <c r="Q355" s="253"/>
      <c r="R355" s="253"/>
      <c r="S355" s="253"/>
      <c r="T355" s="25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55" t="s">
        <v>220</v>
      </c>
      <c r="AU355" s="255" t="s">
        <v>81</v>
      </c>
      <c r="AV355" s="14" t="s">
        <v>81</v>
      </c>
      <c r="AW355" s="14" t="s">
        <v>32</v>
      </c>
      <c r="AX355" s="14" t="s">
        <v>79</v>
      </c>
      <c r="AY355" s="255" t="s">
        <v>209</v>
      </c>
    </row>
    <row r="356" s="2" customFormat="1" ht="16.5" customHeight="1">
      <c r="A356" s="41"/>
      <c r="B356" s="42"/>
      <c r="C356" s="278" t="s">
        <v>649</v>
      </c>
      <c r="D356" s="278" t="s">
        <v>681</v>
      </c>
      <c r="E356" s="279" t="s">
        <v>996</v>
      </c>
      <c r="F356" s="280" t="s">
        <v>997</v>
      </c>
      <c r="G356" s="281" t="s">
        <v>214</v>
      </c>
      <c r="H356" s="282">
        <v>3</v>
      </c>
      <c r="I356" s="283"/>
      <c r="J356" s="284">
        <f>ROUND(I356*H356,2)</f>
        <v>0</v>
      </c>
      <c r="K356" s="280" t="s">
        <v>215</v>
      </c>
      <c r="L356" s="285"/>
      <c r="M356" s="286" t="s">
        <v>19</v>
      </c>
      <c r="N356" s="287" t="s">
        <v>42</v>
      </c>
      <c r="O356" s="87"/>
      <c r="P356" s="225">
        <f>O356*H356</f>
        <v>0</v>
      </c>
      <c r="Q356" s="225">
        <v>0.0025000000000000001</v>
      </c>
      <c r="R356" s="225">
        <f>Q356*H356</f>
        <v>0.0074999999999999997</v>
      </c>
      <c r="S356" s="225">
        <v>0</v>
      </c>
      <c r="T356" s="226">
        <f>S356*H356</f>
        <v>0</v>
      </c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R356" s="227" t="s">
        <v>250</v>
      </c>
      <c r="AT356" s="227" t="s">
        <v>681</v>
      </c>
      <c r="AU356" s="227" t="s">
        <v>81</v>
      </c>
      <c r="AY356" s="20" t="s">
        <v>209</v>
      </c>
      <c r="BE356" s="228">
        <f>IF(N356="základní",J356,0)</f>
        <v>0</v>
      </c>
      <c r="BF356" s="228">
        <f>IF(N356="snížená",J356,0)</f>
        <v>0</v>
      </c>
      <c r="BG356" s="228">
        <f>IF(N356="zákl. přenesená",J356,0)</f>
        <v>0</v>
      </c>
      <c r="BH356" s="228">
        <f>IF(N356="sníž. přenesená",J356,0)</f>
        <v>0</v>
      </c>
      <c r="BI356" s="228">
        <f>IF(N356="nulová",J356,0)</f>
        <v>0</v>
      </c>
      <c r="BJ356" s="20" t="s">
        <v>79</v>
      </c>
      <c r="BK356" s="228">
        <f>ROUND(I356*H356,2)</f>
        <v>0</v>
      </c>
      <c r="BL356" s="20" t="s">
        <v>216</v>
      </c>
      <c r="BM356" s="227" t="s">
        <v>1590</v>
      </c>
    </row>
    <row r="357" s="2" customFormat="1" ht="16.5" customHeight="1">
      <c r="A357" s="41"/>
      <c r="B357" s="42"/>
      <c r="C357" s="216" t="s">
        <v>656</v>
      </c>
      <c r="D357" s="216" t="s">
        <v>211</v>
      </c>
      <c r="E357" s="217" t="s">
        <v>1391</v>
      </c>
      <c r="F357" s="218" t="s">
        <v>1392</v>
      </c>
      <c r="G357" s="219" t="s">
        <v>214</v>
      </c>
      <c r="H357" s="220">
        <v>3</v>
      </c>
      <c r="I357" s="221"/>
      <c r="J357" s="222">
        <f>ROUND(I357*H357,2)</f>
        <v>0</v>
      </c>
      <c r="K357" s="218" t="s">
        <v>215</v>
      </c>
      <c r="L357" s="47"/>
      <c r="M357" s="223" t="s">
        <v>19</v>
      </c>
      <c r="N357" s="224" t="s">
        <v>42</v>
      </c>
      <c r="O357" s="87"/>
      <c r="P357" s="225">
        <f>O357*H357</f>
        <v>0</v>
      </c>
      <c r="Q357" s="225">
        <v>0.00031</v>
      </c>
      <c r="R357" s="225">
        <f>Q357*H357</f>
        <v>0.00093000000000000005</v>
      </c>
      <c r="S357" s="225">
        <v>0</v>
      </c>
      <c r="T357" s="226">
        <f>S357*H357</f>
        <v>0</v>
      </c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R357" s="227" t="s">
        <v>216</v>
      </c>
      <c r="AT357" s="227" t="s">
        <v>211</v>
      </c>
      <c r="AU357" s="227" t="s">
        <v>81</v>
      </c>
      <c r="AY357" s="20" t="s">
        <v>209</v>
      </c>
      <c r="BE357" s="228">
        <f>IF(N357="základní",J357,0)</f>
        <v>0</v>
      </c>
      <c r="BF357" s="228">
        <f>IF(N357="snížená",J357,0)</f>
        <v>0</v>
      </c>
      <c r="BG357" s="228">
        <f>IF(N357="zákl. přenesená",J357,0)</f>
        <v>0</v>
      </c>
      <c r="BH357" s="228">
        <f>IF(N357="sníž. přenesená",J357,0)</f>
        <v>0</v>
      </c>
      <c r="BI357" s="228">
        <f>IF(N357="nulová",J357,0)</f>
        <v>0</v>
      </c>
      <c r="BJ357" s="20" t="s">
        <v>79</v>
      </c>
      <c r="BK357" s="228">
        <f>ROUND(I357*H357,2)</f>
        <v>0</v>
      </c>
      <c r="BL357" s="20" t="s">
        <v>216</v>
      </c>
      <c r="BM357" s="227" t="s">
        <v>1591</v>
      </c>
    </row>
    <row r="358" s="2" customFormat="1">
      <c r="A358" s="41"/>
      <c r="B358" s="42"/>
      <c r="C358" s="43"/>
      <c r="D358" s="229" t="s">
        <v>218</v>
      </c>
      <c r="E358" s="43"/>
      <c r="F358" s="230" t="s">
        <v>1394</v>
      </c>
      <c r="G358" s="43"/>
      <c r="H358" s="43"/>
      <c r="I358" s="231"/>
      <c r="J358" s="43"/>
      <c r="K358" s="43"/>
      <c r="L358" s="47"/>
      <c r="M358" s="232"/>
      <c r="N358" s="233"/>
      <c r="O358" s="87"/>
      <c r="P358" s="87"/>
      <c r="Q358" s="87"/>
      <c r="R358" s="87"/>
      <c r="S358" s="87"/>
      <c r="T358" s="88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T358" s="20" t="s">
        <v>218</v>
      </c>
      <c r="AU358" s="20" t="s">
        <v>81</v>
      </c>
    </row>
    <row r="359" s="13" customFormat="1">
      <c r="A359" s="13"/>
      <c r="B359" s="234"/>
      <c r="C359" s="235"/>
      <c r="D359" s="236" t="s">
        <v>220</v>
      </c>
      <c r="E359" s="237" t="s">
        <v>19</v>
      </c>
      <c r="F359" s="238" t="s">
        <v>1395</v>
      </c>
      <c r="G359" s="235"/>
      <c r="H359" s="237" t="s">
        <v>19</v>
      </c>
      <c r="I359" s="239"/>
      <c r="J359" s="235"/>
      <c r="K359" s="235"/>
      <c r="L359" s="240"/>
      <c r="M359" s="241"/>
      <c r="N359" s="242"/>
      <c r="O359" s="242"/>
      <c r="P359" s="242"/>
      <c r="Q359" s="242"/>
      <c r="R359" s="242"/>
      <c r="S359" s="242"/>
      <c r="T359" s="24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4" t="s">
        <v>220</v>
      </c>
      <c r="AU359" s="244" t="s">
        <v>81</v>
      </c>
      <c r="AV359" s="13" t="s">
        <v>79</v>
      </c>
      <c r="AW359" s="13" t="s">
        <v>32</v>
      </c>
      <c r="AX359" s="13" t="s">
        <v>71</v>
      </c>
      <c r="AY359" s="244" t="s">
        <v>209</v>
      </c>
    </row>
    <row r="360" s="14" customFormat="1">
      <c r="A360" s="14"/>
      <c r="B360" s="245"/>
      <c r="C360" s="246"/>
      <c r="D360" s="236" t="s">
        <v>220</v>
      </c>
      <c r="E360" s="247" t="s">
        <v>19</v>
      </c>
      <c r="F360" s="248" t="s">
        <v>146</v>
      </c>
      <c r="G360" s="246"/>
      <c r="H360" s="249">
        <v>3</v>
      </c>
      <c r="I360" s="250"/>
      <c r="J360" s="246"/>
      <c r="K360" s="246"/>
      <c r="L360" s="251"/>
      <c r="M360" s="252"/>
      <c r="N360" s="253"/>
      <c r="O360" s="253"/>
      <c r="P360" s="253"/>
      <c r="Q360" s="253"/>
      <c r="R360" s="253"/>
      <c r="S360" s="253"/>
      <c r="T360" s="25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5" t="s">
        <v>220</v>
      </c>
      <c r="AU360" s="255" t="s">
        <v>81</v>
      </c>
      <c r="AV360" s="14" t="s">
        <v>81</v>
      </c>
      <c r="AW360" s="14" t="s">
        <v>32</v>
      </c>
      <c r="AX360" s="14" t="s">
        <v>79</v>
      </c>
      <c r="AY360" s="255" t="s">
        <v>209</v>
      </c>
    </row>
    <row r="361" s="2" customFormat="1" ht="16.5" customHeight="1">
      <c r="A361" s="41"/>
      <c r="B361" s="42"/>
      <c r="C361" s="216" t="s">
        <v>663</v>
      </c>
      <c r="D361" s="216" t="s">
        <v>211</v>
      </c>
      <c r="E361" s="217" t="s">
        <v>1000</v>
      </c>
      <c r="F361" s="218" t="s">
        <v>1001</v>
      </c>
      <c r="G361" s="219" t="s">
        <v>214</v>
      </c>
      <c r="H361" s="220">
        <v>12</v>
      </c>
      <c r="I361" s="221"/>
      <c r="J361" s="222">
        <f>ROUND(I361*H361,2)</f>
        <v>0</v>
      </c>
      <c r="K361" s="218" t="s">
        <v>19</v>
      </c>
      <c r="L361" s="47"/>
      <c r="M361" s="223" t="s">
        <v>19</v>
      </c>
      <c r="N361" s="224" t="s">
        <v>42</v>
      </c>
      <c r="O361" s="87"/>
      <c r="P361" s="225">
        <f>O361*H361</f>
        <v>0</v>
      </c>
      <c r="Q361" s="225">
        <v>0</v>
      </c>
      <c r="R361" s="225">
        <f>Q361*H361</f>
        <v>0</v>
      </c>
      <c r="S361" s="225">
        <v>0</v>
      </c>
      <c r="T361" s="226">
        <f>S361*H361</f>
        <v>0</v>
      </c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R361" s="227" t="s">
        <v>216</v>
      </c>
      <c r="AT361" s="227" t="s">
        <v>211</v>
      </c>
      <c r="AU361" s="227" t="s">
        <v>81</v>
      </c>
      <c r="AY361" s="20" t="s">
        <v>209</v>
      </c>
      <c r="BE361" s="228">
        <f>IF(N361="základní",J361,0)</f>
        <v>0</v>
      </c>
      <c r="BF361" s="228">
        <f>IF(N361="snížená",J361,0)</f>
        <v>0</v>
      </c>
      <c r="BG361" s="228">
        <f>IF(N361="zákl. přenesená",J361,0)</f>
        <v>0</v>
      </c>
      <c r="BH361" s="228">
        <f>IF(N361="sníž. přenesená",J361,0)</f>
        <v>0</v>
      </c>
      <c r="BI361" s="228">
        <f>IF(N361="nulová",J361,0)</f>
        <v>0</v>
      </c>
      <c r="BJ361" s="20" t="s">
        <v>79</v>
      </c>
      <c r="BK361" s="228">
        <f>ROUND(I361*H361,2)</f>
        <v>0</v>
      </c>
      <c r="BL361" s="20" t="s">
        <v>216</v>
      </c>
      <c r="BM361" s="227" t="s">
        <v>1592</v>
      </c>
    </row>
    <row r="362" s="2" customFormat="1" ht="16.5" customHeight="1">
      <c r="A362" s="41"/>
      <c r="B362" s="42"/>
      <c r="C362" s="278" t="s">
        <v>669</v>
      </c>
      <c r="D362" s="278" t="s">
        <v>681</v>
      </c>
      <c r="E362" s="279" t="s">
        <v>1004</v>
      </c>
      <c r="F362" s="280" t="s">
        <v>1005</v>
      </c>
      <c r="G362" s="281" t="s">
        <v>214</v>
      </c>
      <c r="H362" s="282">
        <v>12</v>
      </c>
      <c r="I362" s="283"/>
      <c r="J362" s="284">
        <f>ROUND(I362*H362,2)</f>
        <v>0</v>
      </c>
      <c r="K362" s="280" t="s">
        <v>19</v>
      </c>
      <c r="L362" s="285"/>
      <c r="M362" s="286" t="s">
        <v>19</v>
      </c>
      <c r="N362" s="287" t="s">
        <v>42</v>
      </c>
      <c r="O362" s="87"/>
      <c r="P362" s="225">
        <f>O362*H362</f>
        <v>0</v>
      </c>
      <c r="Q362" s="225">
        <v>0</v>
      </c>
      <c r="R362" s="225">
        <f>Q362*H362</f>
        <v>0</v>
      </c>
      <c r="S362" s="225">
        <v>0</v>
      </c>
      <c r="T362" s="226">
        <f>S362*H362</f>
        <v>0</v>
      </c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R362" s="227" t="s">
        <v>250</v>
      </c>
      <c r="AT362" s="227" t="s">
        <v>681</v>
      </c>
      <c r="AU362" s="227" t="s">
        <v>81</v>
      </c>
      <c r="AY362" s="20" t="s">
        <v>209</v>
      </c>
      <c r="BE362" s="228">
        <f>IF(N362="základní",J362,0)</f>
        <v>0</v>
      </c>
      <c r="BF362" s="228">
        <f>IF(N362="snížená",J362,0)</f>
        <v>0</v>
      </c>
      <c r="BG362" s="228">
        <f>IF(N362="zákl. přenesená",J362,0)</f>
        <v>0</v>
      </c>
      <c r="BH362" s="228">
        <f>IF(N362="sníž. přenesená",J362,0)</f>
        <v>0</v>
      </c>
      <c r="BI362" s="228">
        <f>IF(N362="nulová",J362,0)</f>
        <v>0</v>
      </c>
      <c r="BJ362" s="20" t="s">
        <v>79</v>
      </c>
      <c r="BK362" s="228">
        <f>ROUND(I362*H362,2)</f>
        <v>0</v>
      </c>
      <c r="BL362" s="20" t="s">
        <v>216</v>
      </c>
      <c r="BM362" s="227" t="s">
        <v>1593</v>
      </c>
    </row>
    <row r="363" s="13" customFormat="1">
      <c r="A363" s="13"/>
      <c r="B363" s="234"/>
      <c r="C363" s="235"/>
      <c r="D363" s="236" t="s">
        <v>220</v>
      </c>
      <c r="E363" s="237" t="s">
        <v>19</v>
      </c>
      <c r="F363" s="238" t="s">
        <v>1395</v>
      </c>
      <c r="G363" s="235"/>
      <c r="H363" s="237" t="s">
        <v>19</v>
      </c>
      <c r="I363" s="239"/>
      <c r="J363" s="235"/>
      <c r="K363" s="235"/>
      <c r="L363" s="240"/>
      <c r="M363" s="241"/>
      <c r="N363" s="242"/>
      <c r="O363" s="242"/>
      <c r="P363" s="242"/>
      <c r="Q363" s="242"/>
      <c r="R363" s="242"/>
      <c r="S363" s="242"/>
      <c r="T363" s="24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4" t="s">
        <v>220</v>
      </c>
      <c r="AU363" s="244" t="s">
        <v>81</v>
      </c>
      <c r="AV363" s="13" t="s">
        <v>79</v>
      </c>
      <c r="AW363" s="13" t="s">
        <v>32</v>
      </c>
      <c r="AX363" s="13" t="s">
        <v>71</v>
      </c>
      <c r="AY363" s="244" t="s">
        <v>209</v>
      </c>
    </row>
    <row r="364" s="14" customFormat="1">
      <c r="A364" s="14"/>
      <c r="B364" s="245"/>
      <c r="C364" s="246"/>
      <c r="D364" s="236" t="s">
        <v>220</v>
      </c>
      <c r="E364" s="247" t="s">
        <v>19</v>
      </c>
      <c r="F364" s="248" t="s">
        <v>8</v>
      </c>
      <c r="G364" s="246"/>
      <c r="H364" s="249">
        <v>12</v>
      </c>
      <c r="I364" s="250"/>
      <c r="J364" s="246"/>
      <c r="K364" s="246"/>
      <c r="L364" s="251"/>
      <c r="M364" s="252"/>
      <c r="N364" s="253"/>
      <c r="O364" s="253"/>
      <c r="P364" s="253"/>
      <c r="Q364" s="253"/>
      <c r="R364" s="253"/>
      <c r="S364" s="253"/>
      <c r="T364" s="25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5" t="s">
        <v>220</v>
      </c>
      <c r="AU364" s="255" t="s">
        <v>81</v>
      </c>
      <c r="AV364" s="14" t="s">
        <v>81</v>
      </c>
      <c r="AW364" s="14" t="s">
        <v>32</v>
      </c>
      <c r="AX364" s="14" t="s">
        <v>79</v>
      </c>
      <c r="AY364" s="255" t="s">
        <v>209</v>
      </c>
    </row>
    <row r="365" s="2" customFormat="1" ht="16.5" customHeight="1">
      <c r="A365" s="41"/>
      <c r="B365" s="42"/>
      <c r="C365" s="216" t="s">
        <v>680</v>
      </c>
      <c r="D365" s="216" t="s">
        <v>211</v>
      </c>
      <c r="E365" s="217" t="s">
        <v>1008</v>
      </c>
      <c r="F365" s="218" t="s">
        <v>1009</v>
      </c>
      <c r="G365" s="219" t="s">
        <v>299</v>
      </c>
      <c r="H365" s="220">
        <v>651.20000000000005</v>
      </c>
      <c r="I365" s="221"/>
      <c r="J365" s="222">
        <f>ROUND(I365*H365,2)</f>
        <v>0</v>
      </c>
      <c r="K365" s="218" t="s">
        <v>215</v>
      </c>
      <c r="L365" s="47"/>
      <c r="M365" s="223" t="s">
        <v>19</v>
      </c>
      <c r="N365" s="224" t="s">
        <v>42</v>
      </c>
      <c r="O365" s="87"/>
      <c r="P365" s="225">
        <f>O365*H365</f>
        <v>0</v>
      </c>
      <c r="Q365" s="225">
        <v>0.00019000000000000001</v>
      </c>
      <c r="R365" s="225">
        <f>Q365*H365</f>
        <v>0.12372800000000002</v>
      </c>
      <c r="S365" s="225">
        <v>0</v>
      </c>
      <c r="T365" s="226">
        <f>S365*H365</f>
        <v>0</v>
      </c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R365" s="227" t="s">
        <v>216</v>
      </c>
      <c r="AT365" s="227" t="s">
        <v>211</v>
      </c>
      <c r="AU365" s="227" t="s">
        <v>81</v>
      </c>
      <c r="AY365" s="20" t="s">
        <v>209</v>
      </c>
      <c r="BE365" s="228">
        <f>IF(N365="základní",J365,0)</f>
        <v>0</v>
      </c>
      <c r="BF365" s="228">
        <f>IF(N365="snížená",J365,0)</f>
        <v>0</v>
      </c>
      <c r="BG365" s="228">
        <f>IF(N365="zákl. přenesená",J365,0)</f>
        <v>0</v>
      </c>
      <c r="BH365" s="228">
        <f>IF(N365="sníž. přenesená",J365,0)</f>
        <v>0</v>
      </c>
      <c r="BI365" s="228">
        <f>IF(N365="nulová",J365,0)</f>
        <v>0</v>
      </c>
      <c r="BJ365" s="20" t="s">
        <v>79</v>
      </c>
      <c r="BK365" s="228">
        <f>ROUND(I365*H365,2)</f>
        <v>0</v>
      </c>
      <c r="BL365" s="20" t="s">
        <v>216</v>
      </c>
      <c r="BM365" s="227" t="s">
        <v>1594</v>
      </c>
    </row>
    <row r="366" s="2" customFormat="1">
      <c r="A366" s="41"/>
      <c r="B366" s="42"/>
      <c r="C366" s="43"/>
      <c r="D366" s="229" t="s">
        <v>218</v>
      </c>
      <c r="E366" s="43"/>
      <c r="F366" s="230" t="s">
        <v>1011</v>
      </c>
      <c r="G366" s="43"/>
      <c r="H366" s="43"/>
      <c r="I366" s="231"/>
      <c r="J366" s="43"/>
      <c r="K366" s="43"/>
      <c r="L366" s="47"/>
      <c r="M366" s="232"/>
      <c r="N366" s="233"/>
      <c r="O366" s="87"/>
      <c r="P366" s="87"/>
      <c r="Q366" s="87"/>
      <c r="R366" s="87"/>
      <c r="S366" s="87"/>
      <c r="T366" s="88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T366" s="20" t="s">
        <v>218</v>
      </c>
      <c r="AU366" s="20" t="s">
        <v>81</v>
      </c>
    </row>
    <row r="367" s="14" customFormat="1">
      <c r="A367" s="14"/>
      <c r="B367" s="245"/>
      <c r="C367" s="246"/>
      <c r="D367" s="236" t="s">
        <v>220</v>
      </c>
      <c r="E367" s="247" t="s">
        <v>19</v>
      </c>
      <c r="F367" s="248" t="s">
        <v>1595</v>
      </c>
      <c r="G367" s="246"/>
      <c r="H367" s="249">
        <v>651.20000000000005</v>
      </c>
      <c r="I367" s="250"/>
      <c r="J367" s="246"/>
      <c r="K367" s="246"/>
      <c r="L367" s="251"/>
      <c r="M367" s="252"/>
      <c r="N367" s="253"/>
      <c r="O367" s="253"/>
      <c r="P367" s="253"/>
      <c r="Q367" s="253"/>
      <c r="R367" s="253"/>
      <c r="S367" s="253"/>
      <c r="T367" s="25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55" t="s">
        <v>220</v>
      </c>
      <c r="AU367" s="255" t="s">
        <v>81</v>
      </c>
      <c r="AV367" s="14" t="s">
        <v>81</v>
      </c>
      <c r="AW367" s="14" t="s">
        <v>32</v>
      </c>
      <c r="AX367" s="14" t="s">
        <v>79</v>
      </c>
      <c r="AY367" s="255" t="s">
        <v>209</v>
      </c>
    </row>
    <row r="368" s="2" customFormat="1" ht="16.5" customHeight="1">
      <c r="A368" s="41"/>
      <c r="B368" s="42"/>
      <c r="C368" s="216" t="s">
        <v>686</v>
      </c>
      <c r="D368" s="216" t="s">
        <v>211</v>
      </c>
      <c r="E368" s="217" t="s">
        <v>1014</v>
      </c>
      <c r="F368" s="218" t="s">
        <v>1015</v>
      </c>
      <c r="G368" s="219" t="s">
        <v>299</v>
      </c>
      <c r="H368" s="220">
        <v>592</v>
      </c>
      <c r="I368" s="221"/>
      <c r="J368" s="222">
        <f>ROUND(I368*H368,2)</f>
        <v>0</v>
      </c>
      <c r="K368" s="218" t="s">
        <v>215</v>
      </c>
      <c r="L368" s="47"/>
      <c r="M368" s="223" t="s">
        <v>19</v>
      </c>
      <c r="N368" s="224" t="s">
        <v>42</v>
      </c>
      <c r="O368" s="87"/>
      <c r="P368" s="225">
        <f>O368*H368</f>
        <v>0</v>
      </c>
      <c r="Q368" s="225">
        <v>9.0000000000000006E-05</v>
      </c>
      <c r="R368" s="225">
        <f>Q368*H368</f>
        <v>0.053280000000000001</v>
      </c>
      <c r="S368" s="225">
        <v>0</v>
      </c>
      <c r="T368" s="226">
        <f>S368*H368</f>
        <v>0</v>
      </c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R368" s="227" t="s">
        <v>216</v>
      </c>
      <c r="AT368" s="227" t="s">
        <v>211</v>
      </c>
      <c r="AU368" s="227" t="s">
        <v>81</v>
      </c>
      <c r="AY368" s="20" t="s">
        <v>209</v>
      </c>
      <c r="BE368" s="228">
        <f>IF(N368="základní",J368,0)</f>
        <v>0</v>
      </c>
      <c r="BF368" s="228">
        <f>IF(N368="snížená",J368,0)</f>
        <v>0</v>
      </c>
      <c r="BG368" s="228">
        <f>IF(N368="zákl. přenesená",J368,0)</f>
        <v>0</v>
      </c>
      <c r="BH368" s="228">
        <f>IF(N368="sníž. přenesená",J368,0)</f>
        <v>0</v>
      </c>
      <c r="BI368" s="228">
        <f>IF(N368="nulová",J368,0)</f>
        <v>0</v>
      </c>
      <c r="BJ368" s="20" t="s">
        <v>79</v>
      </c>
      <c r="BK368" s="228">
        <f>ROUND(I368*H368,2)</f>
        <v>0</v>
      </c>
      <c r="BL368" s="20" t="s">
        <v>216</v>
      </c>
      <c r="BM368" s="227" t="s">
        <v>1596</v>
      </c>
    </row>
    <row r="369" s="2" customFormat="1">
      <c r="A369" s="41"/>
      <c r="B369" s="42"/>
      <c r="C369" s="43"/>
      <c r="D369" s="229" t="s">
        <v>218</v>
      </c>
      <c r="E369" s="43"/>
      <c r="F369" s="230" t="s">
        <v>1017</v>
      </c>
      <c r="G369" s="43"/>
      <c r="H369" s="43"/>
      <c r="I369" s="231"/>
      <c r="J369" s="43"/>
      <c r="K369" s="43"/>
      <c r="L369" s="47"/>
      <c r="M369" s="232"/>
      <c r="N369" s="233"/>
      <c r="O369" s="87"/>
      <c r="P369" s="87"/>
      <c r="Q369" s="87"/>
      <c r="R369" s="87"/>
      <c r="S369" s="87"/>
      <c r="T369" s="88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T369" s="20" t="s">
        <v>218</v>
      </c>
      <c r="AU369" s="20" t="s">
        <v>81</v>
      </c>
    </row>
    <row r="370" s="12" customFormat="1" ht="22.8" customHeight="1">
      <c r="A370" s="12"/>
      <c r="B370" s="200"/>
      <c r="C370" s="201"/>
      <c r="D370" s="202" t="s">
        <v>70</v>
      </c>
      <c r="E370" s="214" t="s">
        <v>255</v>
      </c>
      <c r="F370" s="214" t="s">
        <v>1028</v>
      </c>
      <c r="G370" s="201"/>
      <c r="H370" s="201"/>
      <c r="I370" s="204"/>
      <c r="J370" s="215">
        <f>BK370</f>
        <v>0</v>
      </c>
      <c r="K370" s="201"/>
      <c r="L370" s="206"/>
      <c r="M370" s="207"/>
      <c r="N370" s="208"/>
      <c r="O370" s="208"/>
      <c r="P370" s="209">
        <f>SUM(P371:P377)</f>
        <v>0</v>
      </c>
      <c r="Q370" s="208"/>
      <c r="R370" s="209">
        <f>SUM(R371:R377)</f>
        <v>0.32939999999999997</v>
      </c>
      <c r="S370" s="208"/>
      <c r="T370" s="210">
        <f>SUM(T371:T377)</f>
        <v>0</v>
      </c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R370" s="211" t="s">
        <v>79</v>
      </c>
      <c r="AT370" s="212" t="s">
        <v>70</v>
      </c>
      <c r="AU370" s="212" t="s">
        <v>79</v>
      </c>
      <c r="AY370" s="211" t="s">
        <v>209</v>
      </c>
      <c r="BK370" s="213">
        <f>SUM(BK371:BK377)</f>
        <v>0</v>
      </c>
    </row>
    <row r="371" s="2" customFormat="1" ht="33" customHeight="1">
      <c r="A371" s="41"/>
      <c r="B371" s="42"/>
      <c r="C371" s="216" t="s">
        <v>694</v>
      </c>
      <c r="D371" s="216" t="s">
        <v>211</v>
      </c>
      <c r="E371" s="217" t="s">
        <v>1037</v>
      </c>
      <c r="F371" s="218" t="s">
        <v>1038</v>
      </c>
      <c r="G371" s="219" t="s">
        <v>299</v>
      </c>
      <c r="H371" s="220">
        <v>540</v>
      </c>
      <c r="I371" s="221"/>
      <c r="J371" s="222">
        <f>ROUND(I371*H371,2)</f>
        <v>0</v>
      </c>
      <c r="K371" s="218" t="s">
        <v>215</v>
      </c>
      <c r="L371" s="47"/>
      <c r="M371" s="223" t="s">
        <v>19</v>
      </c>
      <c r="N371" s="224" t="s">
        <v>42</v>
      </c>
      <c r="O371" s="87"/>
      <c r="P371" s="225">
        <f>O371*H371</f>
        <v>0</v>
      </c>
      <c r="Q371" s="225">
        <v>0.00060999999999999997</v>
      </c>
      <c r="R371" s="225">
        <f>Q371*H371</f>
        <v>0.32939999999999997</v>
      </c>
      <c r="S371" s="225">
        <v>0</v>
      </c>
      <c r="T371" s="226">
        <f>S371*H371</f>
        <v>0</v>
      </c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R371" s="227" t="s">
        <v>216</v>
      </c>
      <c r="AT371" s="227" t="s">
        <v>211</v>
      </c>
      <c r="AU371" s="227" t="s">
        <v>81</v>
      </c>
      <c r="AY371" s="20" t="s">
        <v>209</v>
      </c>
      <c r="BE371" s="228">
        <f>IF(N371="základní",J371,0)</f>
        <v>0</v>
      </c>
      <c r="BF371" s="228">
        <f>IF(N371="snížená",J371,0)</f>
        <v>0</v>
      </c>
      <c r="BG371" s="228">
        <f>IF(N371="zákl. přenesená",J371,0)</f>
        <v>0</v>
      </c>
      <c r="BH371" s="228">
        <f>IF(N371="sníž. přenesená",J371,0)</f>
        <v>0</v>
      </c>
      <c r="BI371" s="228">
        <f>IF(N371="nulová",J371,0)</f>
        <v>0</v>
      </c>
      <c r="BJ371" s="20" t="s">
        <v>79</v>
      </c>
      <c r="BK371" s="228">
        <f>ROUND(I371*H371,2)</f>
        <v>0</v>
      </c>
      <c r="BL371" s="20" t="s">
        <v>216</v>
      </c>
      <c r="BM371" s="227" t="s">
        <v>1597</v>
      </c>
    </row>
    <row r="372" s="2" customFormat="1">
      <c r="A372" s="41"/>
      <c r="B372" s="42"/>
      <c r="C372" s="43"/>
      <c r="D372" s="229" t="s">
        <v>218</v>
      </c>
      <c r="E372" s="43"/>
      <c r="F372" s="230" t="s">
        <v>1040</v>
      </c>
      <c r="G372" s="43"/>
      <c r="H372" s="43"/>
      <c r="I372" s="231"/>
      <c r="J372" s="43"/>
      <c r="K372" s="43"/>
      <c r="L372" s="47"/>
      <c r="M372" s="232"/>
      <c r="N372" s="233"/>
      <c r="O372" s="87"/>
      <c r="P372" s="87"/>
      <c r="Q372" s="87"/>
      <c r="R372" s="87"/>
      <c r="S372" s="87"/>
      <c r="T372" s="88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T372" s="20" t="s">
        <v>218</v>
      </c>
      <c r="AU372" s="20" t="s">
        <v>81</v>
      </c>
    </row>
    <row r="373" s="2" customFormat="1" ht="16.5" customHeight="1">
      <c r="A373" s="41"/>
      <c r="B373" s="42"/>
      <c r="C373" s="216" t="s">
        <v>699</v>
      </c>
      <c r="D373" s="216" t="s">
        <v>211</v>
      </c>
      <c r="E373" s="217" t="s">
        <v>1042</v>
      </c>
      <c r="F373" s="218" t="s">
        <v>1043</v>
      </c>
      <c r="G373" s="219" t="s">
        <v>299</v>
      </c>
      <c r="H373" s="220">
        <v>540</v>
      </c>
      <c r="I373" s="221"/>
      <c r="J373" s="222">
        <f>ROUND(I373*H373,2)</f>
        <v>0</v>
      </c>
      <c r="K373" s="218" t="s">
        <v>215</v>
      </c>
      <c r="L373" s="47"/>
      <c r="M373" s="223" t="s">
        <v>19</v>
      </c>
      <c r="N373" s="224" t="s">
        <v>42</v>
      </c>
      <c r="O373" s="87"/>
      <c r="P373" s="225">
        <f>O373*H373</f>
        <v>0</v>
      </c>
      <c r="Q373" s="225">
        <v>0</v>
      </c>
      <c r="R373" s="225">
        <f>Q373*H373</f>
        <v>0</v>
      </c>
      <c r="S373" s="225">
        <v>0</v>
      </c>
      <c r="T373" s="226">
        <f>S373*H373</f>
        <v>0</v>
      </c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R373" s="227" t="s">
        <v>216</v>
      </c>
      <c r="AT373" s="227" t="s">
        <v>211</v>
      </c>
      <c r="AU373" s="227" t="s">
        <v>81</v>
      </c>
      <c r="AY373" s="20" t="s">
        <v>209</v>
      </c>
      <c r="BE373" s="228">
        <f>IF(N373="základní",J373,0)</f>
        <v>0</v>
      </c>
      <c r="BF373" s="228">
        <f>IF(N373="snížená",J373,0)</f>
        <v>0</v>
      </c>
      <c r="BG373" s="228">
        <f>IF(N373="zákl. přenesená",J373,0)</f>
        <v>0</v>
      </c>
      <c r="BH373" s="228">
        <f>IF(N373="sníž. přenesená",J373,0)</f>
        <v>0</v>
      </c>
      <c r="BI373" s="228">
        <f>IF(N373="nulová",J373,0)</f>
        <v>0</v>
      </c>
      <c r="BJ373" s="20" t="s">
        <v>79</v>
      </c>
      <c r="BK373" s="228">
        <f>ROUND(I373*H373,2)</f>
        <v>0</v>
      </c>
      <c r="BL373" s="20" t="s">
        <v>216</v>
      </c>
      <c r="BM373" s="227" t="s">
        <v>1598</v>
      </c>
    </row>
    <row r="374" s="2" customFormat="1">
      <c r="A374" s="41"/>
      <c r="B374" s="42"/>
      <c r="C374" s="43"/>
      <c r="D374" s="229" t="s">
        <v>218</v>
      </c>
      <c r="E374" s="43"/>
      <c r="F374" s="230" t="s">
        <v>1045</v>
      </c>
      <c r="G374" s="43"/>
      <c r="H374" s="43"/>
      <c r="I374" s="231"/>
      <c r="J374" s="43"/>
      <c r="K374" s="43"/>
      <c r="L374" s="47"/>
      <c r="M374" s="232"/>
      <c r="N374" s="233"/>
      <c r="O374" s="87"/>
      <c r="P374" s="87"/>
      <c r="Q374" s="87"/>
      <c r="R374" s="87"/>
      <c r="S374" s="87"/>
      <c r="T374" s="88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T374" s="20" t="s">
        <v>218</v>
      </c>
      <c r="AU374" s="20" t="s">
        <v>81</v>
      </c>
    </row>
    <row r="375" s="13" customFormat="1">
      <c r="A375" s="13"/>
      <c r="B375" s="234"/>
      <c r="C375" s="235"/>
      <c r="D375" s="236" t="s">
        <v>220</v>
      </c>
      <c r="E375" s="237" t="s">
        <v>19</v>
      </c>
      <c r="F375" s="238" t="s">
        <v>1185</v>
      </c>
      <c r="G375" s="235"/>
      <c r="H375" s="237" t="s">
        <v>19</v>
      </c>
      <c r="I375" s="239"/>
      <c r="J375" s="235"/>
      <c r="K375" s="235"/>
      <c r="L375" s="240"/>
      <c r="M375" s="241"/>
      <c r="N375" s="242"/>
      <c r="O375" s="242"/>
      <c r="P375" s="242"/>
      <c r="Q375" s="242"/>
      <c r="R375" s="242"/>
      <c r="S375" s="242"/>
      <c r="T375" s="24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4" t="s">
        <v>220</v>
      </c>
      <c r="AU375" s="244" t="s">
        <v>81</v>
      </c>
      <c r="AV375" s="13" t="s">
        <v>79</v>
      </c>
      <c r="AW375" s="13" t="s">
        <v>32</v>
      </c>
      <c r="AX375" s="13" t="s">
        <v>71</v>
      </c>
      <c r="AY375" s="244" t="s">
        <v>209</v>
      </c>
    </row>
    <row r="376" s="13" customFormat="1">
      <c r="A376" s="13"/>
      <c r="B376" s="234"/>
      <c r="C376" s="235"/>
      <c r="D376" s="236" t="s">
        <v>220</v>
      </c>
      <c r="E376" s="237" t="s">
        <v>19</v>
      </c>
      <c r="F376" s="238" t="s">
        <v>1407</v>
      </c>
      <c r="G376" s="235"/>
      <c r="H376" s="237" t="s">
        <v>19</v>
      </c>
      <c r="I376" s="239"/>
      <c r="J376" s="235"/>
      <c r="K376" s="235"/>
      <c r="L376" s="240"/>
      <c r="M376" s="241"/>
      <c r="N376" s="242"/>
      <c r="O376" s="242"/>
      <c r="P376" s="242"/>
      <c r="Q376" s="242"/>
      <c r="R376" s="242"/>
      <c r="S376" s="242"/>
      <c r="T376" s="24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4" t="s">
        <v>220</v>
      </c>
      <c r="AU376" s="244" t="s">
        <v>81</v>
      </c>
      <c r="AV376" s="13" t="s">
        <v>79</v>
      </c>
      <c r="AW376" s="13" t="s">
        <v>32</v>
      </c>
      <c r="AX376" s="13" t="s">
        <v>71</v>
      </c>
      <c r="AY376" s="244" t="s">
        <v>209</v>
      </c>
    </row>
    <row r="377" s="14" customFormat="1">
      <c r="A377" s="14"/>
      <c r="B377" s="245"/>
      <c r="C377" s="246"/>
      <c r="D377" s="236" t="s">
        <v>220</v>
      </c>
      <c r="E377" s="247" t="s">
        <v>19</v>
      </c>
      <c r="F377" s="248" t="s">
        <v>1599</v>
      </c>
      <c r="G377" s="246"/>
      <c r="H377" s="249">
        <v>540</v>
      </c>
      <c r="I377" s="250"/>
      <c r="J377" s="246"/>
      <c r="K377" s="246"/>
      <c r="L377" s="251"/>
      <c r="M377" s="252"/>
      <c r="N377" s="253"/>
      <c r="O377" s="253"/>
      <c r="P377" s="253"/>
      <c r="Q377" s="253"/>
      <c r="R377" s="253"/>
      <c r="S377" s="253"/>
      <c r="T377" s="25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55" t="s">
        <v>220</v>
      </c>
      <c r="AU377" s="255" t="s">
        <v>81</v>
      </c>
      <c r="AV377" s="14" t="s">
        <v>81</v>
      </c>
      <c r="AW377" s="14" t="s">
        <v>32</v>
      </c>
      <c r="AX377" s="14" t="s">
        <v>79</v>
      </c>
      <c r="AY377" s="255" t="s">
        <v>209</v>
      </c>
    </row>
    <row r="378" s="12" customFormat="1" ht="22.8" customHeight="1">
      <c r="A378" s="12"/>
      <c r="B378" s="200"/>
      <c r="C378" s="201"/>
      <c r="D378" s="202" t="s">
        <v>70</v>
      </c>
      <c r="E378" s="214" t="s">
        <v>1053</v>
      </c>
      <c r="F378" s="214" t="s">
        <v>1054</v>
      </c>
      <c r="G378" s="201"/>
      <c r="H378" s="201"/>
      <c r="I378" s="204"/>
      <c r="J378" s="215">
        <f>BK378</f>
        <v>0</v>
      </c>
      <c r="K378" s="201"/>
      <c r="L378" s="206"/>
      <c r="M378" s="207"/>
      <c r="N378" s="208"/>
      <c r="O378" s="208"/>
      <c r="P378" s="209">
        <f>SUM(P379:P387)</f>
        <v>0</v>
      </c>
      <c r="Q378" s="208"/>
      <c r="R378" s="209">
        <f>SUM(R379:R387)</f>
        <v>0</v>
      </c>
      <c r="S378" s="208"/>
      <c r="T378" s="210">
        <f>SUM(T379:T387)</f>
        <v>0</v>
      </c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R378" s="211" t="s">
        <v>79</v>
      </c>
      <c r="AT378" s="212" t="s">
        <v>70</v>
      </c>
      <c r="AU378" s="212" t="s">
        <v>79</v>
      </c>
      <c r="AY378" s="211" t="s">
        <v>209</v>
      </c>
      <c r="BK378" s="213">
        <f>SUM(BK379:BK387)</f>
        <v>0</v>
      </c>
    </row>
    <row r="379" s="2" customFormat="1" ht="24.15" customHeight="1">
      <c r="A379" s="41"/>
      <c r="B379" s="42"/>
      <c r="C379" s="216" t="s">
        <v>704</v>
      </c>
      <c r="D379" s="216" t="s">
        <v>211</v>
      </c>
      <c r="E379" s="217" t="s">
        <v>1056</v>
      </c>
      <c r="F379" s="218" t="s">
        <v>1057</v>
      </c>
      <c r="G379" s="219" t="s">
        <v>659</v>
      </c>
      <c r="H379" s="220">
        <v>225.72</v>
      </c>
      <c r="I379" s="221"/>
      <c r="J379" s="222">
        <f>ROUND(I379*H379,2)</f>
        <v>0</v>
      </c>
      <c r="K379" s="218" t="s">
        <v>215</v>
      </c>
      <c r="L379" s="47"/>
      <c r="M379" s="223" t="s">
        <v>19</v>
      </c>
      <c r="N379" s="224" t="s">
        <v>42</v>
      </c>
      <c r="O379" s="87"/>
      <c r="P379" s="225">
        <f>O379*H379</f>
        <v>0</v>
      </c>
      <c r="Q379" s="225">
        <v>0</v>
      </c>
      <c r="R379" s="225">
        <f>Q379*H379</f>
        <v>0</v>
      </c>
      <c r="S379" s="225">
        <v>0</v>
      </c>
      <c r="T379" s="226">
        <f>S379*H379</f>
        <v>0</v>
      </c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R379" s="227" t="s">
        <v>216</v>
      </c>
      <c r="AT379" s="227" t="s">
        <v>211</v>
      </c>
      <c r="AU379" s="227" t="s">
        <v>81</v>
      </c>
      <c r="AY379" s="20" t="s">
        <v>209</v>
      </c>
      <c r="BE379" s="228">
        <f>IF(N379="základní",J379,0)</f>
        <v>0</v>
      </c>
      <c r="BF379" s="228">
        <f>IF(N379="snížená",J379,0)</f>
        <v>0</v>
      </c>
      <c r="BG379" s="228">
        <f>IF(N379="zákl. přenesená",J379,0)</f>
        <v>0</v>
      </c>
      <c r="BH379" s="228">
        <f>IF(N379="sníž. přenesená",J379,0)</f>
        <v>0</v>
      </c>
      <c r="BI379" s="228">
        <f>IF(N379="nulová",J379,0)</f>
        <v>0</v>
      </c>
      <c r="BJ379" s="20" t="s">
        <v>79</v>
      </c>
      <c r="BK379" s="228">
        <f>ROUND(I379*H379,2)</f>
        <v>0</v>
      </c>
      <c r="BL379" s="20" t="s">
        <v>216</v>
      </c>
      <c r="BM379" s="227" t="s">
        <v>1600</v>
      </c>
    </row>
    <row r="380" s="2" customFormat="1">
      <c r="A380" s="41"/>
      <c r="B380" s="42"/>
      <c r="C380" s="43"/>
      <c r="D380" s="229" t="s">
        <v>218</v>
      </c>
      <c r="E380" s="43"/>
      <c r="F380" s="230" t="s">
        <v>1059</v>
      </c>
      <c r="G380" s="43"/>
      <c r="H380" s="43"/>
      <c r="I380" s="231"/>
      <c r="J380" s="43"/>
      <c r="K380" s="43"/>
      <c r="L380" s="47"/>
      <c r="M380" s="232"/>
      <c r="N380" s="233"/>
      <c r="O380" s="87"/>
      <c r="P380" s="87"/>
      <c r="Q380" s="87"/>
      <c r="R380" s="87"/>
      <c r="S380" s="87"/>
      <c r="T380" s="88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T380" s="20" t="s">
        <v>218</v>
      </c>
      <c r="AU380" s="20" t="s">
        <v>81</v>
      </c>
    </row>
    <row r="381" s="2" customFormat="1" ht="24.15" customHeight="1">
      <c r="A381" s="41"/>
      <c r="B381" s="42"/>
      <c r="C381" s="216" t="s">
        <v>709</v>
      </c>
      <c r="D381" s="216" t="s">
        <v>211</v>
      </c>
      <c r="E381" s="217" t="s">
        <v>1061</v>
      </c>
      <c r="F381" s="218" t="s">
        <v>1062</v>
      </c>
      <c r="G381" s="219" t="s">
        <v>659</v>
      </c>
      <c r="H381" s="220">
        <v>3160.0799999999999</v>
      </c>
      <c r="I381" s="221"/>
      <c r="J381" s="222">
        <f>ROUND(I381*H381,2)</f>
        <v>0</v>
      </c>
      <c r="K381" s="218" t="s">
        <v>215</v>
      </c>
      <c r="L381" s="47"/>
      <c r="M381" s="223" t="s">
        <v>19</v>
      </c>
      <c r="N381" s="224" t="s">
        <v>42</v>
      </c>
      <c r="O381" s="87"/>
      <c r="P381" s="225">
        <f>O381*H381</f>
        <v>0</v>
      </c>
      <c r="Q381" s="225">
        <v>0</v>
      </c>
      <c r="R381" s="225">
        <f>Q381*H381</f>
        <v>0</v>
      </c>
      <c r="S381" s="225">
        <v>0</v>
      </c>
      <c r="T381" s="226">
        <f>S381*H381</f>
        <v>0</v>
      </c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R381" s="227" t="s">
        <v>216</v>
      </c>
      <c r="AT381" s="227" t="s">
        <v>211</v>
      </c>
      <c r="AU381" s="227" t="s">
        <v>81</v>
      </c>
      <c r="AY381" s="20" t="s">
        <v>209</v>
      </c>
      <c r="BE381" s="228">
        <f>IF(N381="základní",J381,0)</f>
        <v>0</v>
      </c>
      <c r="BF381" s="228">
        <f>IF(N381="snížená",J381,0)</f>
        <v>0</v>
      </c>
      <c r="BG381" s="228">
        <f>IF(N381="zákl. přenesená",J381,0)</f>
        <v>0</v>
      </c>
      <c r="BH381" s="228">
        <f>IF(N381="sníž. přenesená",J381,0)</f>
        <v>0</v>
      </c>
      <c r="BI381" s="228">
        <f>IF(N381="nulová",J381,0)</f>
        <v>0</v>
      </c>
      <c r="BJ381" s="20" t="s">
        <v>79</v>
      </c>
      <c r="BK381" s="228">
        <f>ROUND(I381*H381,2)</f>
        <v>0</v>
      </c>
      <c r="BL381" s="20" t="s">
        <v>216</v>
      </c>
      <c r="BM381" s="227" t="s">
        <v>1601</v>
      </c>
    </row>
    <row r="382" s="2" customFormat="1">
      <c r="A382" s="41"/>
      <c r="B382" s="42"/>
      <c r="C382" s="43"/>
      <c r="D382" s="229" t="s">
        <v>218</v>
      </c>
      <c r="E382" s="43"/>
      <c r="F382" s="230" t="s">
        <v>1064</v>
      </c>
      <c r="G382" s="43"/>
      <c r="H382" s="43"/>
      <c r="I382" s="231"/>
      <c r="J382" s="43"/>
      <c r="K382" s="43"/>
      <c r="L382" s="47"/>
      <c r="M382" s="232"/>
      <c r="N382" s="233"/>
      <c r="O382" s="87"/>
      <c r="P382" s="87"/>
      <c r="Q382" s="87"/>
      <c r="R382" s="87"/>
      <c r="S382" s="87"/>
      <c r="T382" s="88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T382" s="20" t="s">
        <v>218</v>
      </c>
      <c r="AU382" s="20" t="s">
        <v>81</v>
      </c>
    </row>
    <row r="383" s="14" customFormat="1">
      <c r="A383" s="14"/>
      <c r="B383" s="245"/>
      <c r="C383" s="246"/>
      <c r="D383" s="236" t="s">
        <v>220</v>
      </c>
      <c r="E383" s="246"/>
      <c r="F383" s="248" t="s">
        <v>1602</v>
      </c>
      <c r="G383" s="246"/>
      <c r="H383" s="249">
        <v>3160.0799999999999</v>
      </c>
      <c r="I383" s="250"/>
      <c r="J383" s="246"/>
      <c r="K383" s="246"/>
      <c r="L383" s="251"/>
      <c r="M383" s="252"/>
      <c r="N383" s="253"/>
      <c r="O383" s="253"/>
      <c r="P383" s="253"/>
      <c r="Q383" s="253"/>
      <c r="R383" s="253"/>
      <c r="S383" s="253"/>
      <c r="T383" s="25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5" t="s">
        <v>220</v>
      </c>
      <c r="AU383" s="255" t="s">
        <v>81</v>
      </c>
      <c r="AV383" s="14" t="s">
        <v>81</v>
      </c>
      <c r="AW383" s="14" t="s">
        <v>4</v>
      </c>
      <c r="AX383" s="14" t="s">
        <v>79</v>
      </c>
      <c r="AY383" s="255" t="s">
        <v>209</v>
      </c>
    </row>
    <row r="384" s="2" customFormat="1" ht="24.15" customHeight="1">
      <c r="A384" s="41"/>
      <c r="B384" s="42"/>
      <c r="C384" s="216" t="s">
        <v>717</v>
      </c>
      <c r="D384" s="216" t="s">
        <v>211</v>
      </c>
      <c r="E384" s="217" t="s">
        <v>1086</v>
      </c>
      <c r="F384" s="218" t="s">
        <v>658</v>
      </c>
      <c r="G384" s="219" t="s">
        <v>659</v>
      </c>
      <c r="H384" s="220">
        <v>156.59999999999999</v>
      </c>
      <c r="I384" s="221"/>
      <c r="J384" s="222">
        <f>ROUND(I384*H384,2)</f>
        <v>0</v>
      </c>
      <c r="K384" s="218" t="s">
        <v>215</v>
      </c>
      <c r="L384" s="47"/>
      <c r="M384" s="223" t="s">
        <v>19</v>
      </c>
      <c r="N384" s="224" t="s">
        <v>42</v>
      </c>
      <c r="O384" s="87"/>
      <c r="P384" s="225">
        <f>O384*H384</f>
        <v>0</v>
      </c>
      <c r="Q384" s="225">
        <v>0</v>
      </c>
      <c r="R384" s="225">
        <f>Q384*H384</f>
        <v>0</v>
      </c>
      <c r="S384" s="225">
        <v>0</v>
      </c>
      <c r="T384" s="226">
        <f>S384*H384</f>
        <v>0</v>
      </c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R384" s="227" t="s">
        <v>216</v>
      </c>
      <c r="AT384" s="227" t="s">
        <v>211</v>
      </c>
      <c r="AU384" s="227" t="s">
        <v>81</v>
      </c>
      <c r="AY384" s="20" t="s">
        <v>209</v>
      </c>
      <c r="BE384" s="228">
        <f>IF(N384="základní",J384,0)</f>
        <v>0</v>
      </c>
      <c r="BF384" s="228">
        <f>IF(N384="snížená",J384,0)</f>
        <v>0</v>
      </c>
      <c r="BG384" s="228">
        <f>IF(N384="zákl. přenesená",J384,0)</f>
        <v>0</v>
      </c>
      <c r="BH384" s="228">
        <f>IF(N384="sníž. přenesená",J384,0)</f>
        <v>0</v>
      </c>
      <c r="BI384" s="228">
        <f>IF(N384="nulová",J384,0)</f>
        <v>0</v>
      </c>
      <c r="BJ384" s="20" t="s">
        <v>79</v>
      </c>
      <c r="BK384" s="228">
        <f>ROUND(I384*H384,2)</f>
        <v>0</v>
      </c>
      <c r="BL384" s="20" t="s">
        <v>216</v>
      </c>
      <c r="BM384" s="227" t="s">
        <v>1603</v>
      </c>
    </row>
    <row r="385" s="2" customFormat="1">
      <c r="A385" s="41"/>
      <c r="B385" s="42"/>
      <c r="C385" s="43"/>
      <c r="D385" s="229" t="s">
        <v>218</v>
      </c>
      <c r="E385" s="43"/>
      <c r="F385" s="230" t="s">
        <v>1088</v>
      </c>
      <c r="G385" s="43"/>
      <c r="H385" s="43"/>
      <c r="I385" s="231"/>
      <c r="J385" s="43"/>
      <c r="K385" s="43"/>
      <c r="L385" s="47"/>
      <c r="M385" s="232"/>
      <c r="N385" s="233"/>
      <c r="O385" s="87"/>
      <c r="P385" s="87"/>
      <c r="Q385" s="87"/>
      <c r="R385" s="87"/>
      <c r="S385" s="87"/>
      <c r="T385" s="88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T385" s="20" t="s">
        <v>218</v>
      </c>
      <c r="AU385" s="20" t="s">
        <v>81</v>
      </c>
    </row>
    <row r="386" s="2" customFormat="1" ht="24.15" customHeight="1">
      <c r="A386" s="41"/>
      <c r="B386" s="42"/>
      <c r="C386" s="216" t="s">
        <v>722</v>
      </c>
      <c r="D386" s="216" t="s">
        <v>211</v>
      </c>
      <c r="E386" s="217" t="s">
        <v>1090</v>
      </c>
      <c r="F386" s="218" t="s">
        <v>1091</v>
      </c>
      <c r="G386" s="219" t="s">
        <v>659</v>
      </c>
      <c r="H386" s="220">
        <v>69.120000000000005</v>
      </c>
      <c r="I386" s="221"/>
      <c r="J386" s="222">
        <f>ROUND(I386*H386,2)</f>
        <v>0</v>
      </c>
      <c r="K386" s="218" t="s">
        <v>215</v>
      </c>
      <c r="L386" s="47"/>
      <c r="M386" s="223" t="s">
        <v>19</v>
      </c>
      <c r="N386" s="224" t="s">
        <v>42</v>
      </c>
      <c r="O386" s="87"/>
      <c r="P386" s="225">
        <f>O386*H386</f>
        <v>0</v>
      </c>
      <c r="Q386" s="225">
        <v>0</v>
      </c>
      <c r="R386" s="225">
        <f>Q386*H386</f>
        <v>0</v>
      </c>
      <c r="S386" s="225">
        <v>0</v>
      </c>
      <c r="T386" s="226">
        <f>S386*H386</f>
        <v>0</v>
      </c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R386" s="227" t="s">
        <v>216</v>
      </c>
      <c r="AT386" s="227" t="s">
        <v>211</v>
      </c>
      <c r="AU386" s="227" t="s">
        <v>81</v>
      </c>
      <c r="AY386" s="20" t="s">
        <v>209</v>
      </c>
      <c r="BE386" s="228">
        <f>IF(N386="základní",J386,0)</f>
        <v>0</v>
      </c>
      <c r="BF386" s="228">
        <f>IF(N386="snížená",J386,0)</f>
        <v>0</v>
      </c>
      <c r="BG386" s="228">
        <f>IF(N386="zákl. přenesená",J386,0)</f>
        <v>0</v>
      </c>
      <c r="BH386" s="228">
        <f>IF(N386="sníž. přenesená",J386,0)</f>
        <v>0</v>
      </c>
      <c r="BI386" s="228">
        <f>IF(N386="nulová",J386,0)</f>
        <v>0</v>
      </c>
      <c r="BJ386" s="20" t="s">
        <v>79</v>
      </c>
      <c r="BK386" s="228">
        <f>ROUND(I386*H386,2)</f>
        <v>0</v>
      </c>
      <c r="BL386" s="20" t="s">
        <v>216</v>
      </c>
      <c r="BM386" s="227" t="s">
        <v>1604</v>
      </c>
    </row>
    <row r="387" s="2" customFormat="1">
      <c r="A387" s="41"/>
      <c r="B387" s="42"/>
      <c r="C387" s="43"/>
      <c r="D387" s="229" t="s">
        <v>218</v>
      </c>
      <c r="E387" s="43"/>
      <c r="F387" s="230" t="s">
        <v>1093</v>
      </c>
      <c r="G387" s="43"/>
      <c r="H387" s="43"/>
      <c r="I387" s="231"/>
      <c r="J387" s="43"/>
      <c r="K387" s="43"/>
      <c r="L387" s="47"/>
      <c r="M387" s="232"/>
      <c r="N387" s="233"/>
      <c r="O387" s="87"/>
      <c r="P387" s="87"/>
      <c r="Q387" s="87"/>
      <c r="R387" s="87"/>
      <c r="S387" s="87"/>
      <c r="T387" s="88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T387" s="20" t="s">
        <v>218</v>
      </c>
      <c r="AU387" s="20" t="s">
        <v>81</v>
      </c>
    </row>
    <row r="388" s="12" customFormat="1" ht="22.8" customHeight="1">
      <c r="A388" s="12"/>
      <c r="B388" s="200"/>
      <c r="C388" s="201"/>
      <c r="D388" s="202" t="s">
        <v>70</v>
      </c>
      <c r="E388" s="214" t="s">
        <v>1094</v>
      </c>
      <c r="F388" s="214" t="s">
        <v>1095</v>
      </c>
      <c r="G388" s="201"/>
      <c r="H388" s="201"/>
      <c r="I388" s="204"/>
      <c r="J388" s="215">
        <f>BK388</f>
        <v>0</v>
      </c>
      <c r="K388" s="201"/>
      <c r="L388" s="206"/>
      <c r="M388" s="207"/>
      <c r="N388" s="208"/>
      <c r="O388" s="208"/>
      <c r="P388" s="209">
        <f>SUM(P389:P392)</f>
        <v>0</v>
      </c>
      <c r="Q388" s="208"/>
      <c r="R388" s="209">
        <f>SUM(R389:R392)</f>
        <v>0</v>
      </c>
      <c r="S388" s="208"/>
      <c r="T388" s="210">
        <f>SUM(T389:T392)</f>
        <v>0</v>
      </c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R388" s="211" t="s">
        <v>79</v>
      </c>
      <c r="AT388" s="212" t="s">
        <v>70</v>
      </c>
      <c r="AU388" s="212" t="s">
        <v>79</v>
      </c>
      <c r="AY388" s="211" t="s">
        <v>209</v>
      </c>
      <c r="BK388" s="213">
        <f>SUM(BK389:BK392)</f>
        <v>0</v>
      </c>
    </row>
    <row r="389" s="2" customFormat="1" ht="24.15" customHeight="1">
      <c r="A389" s="41"/>
      <c r="B389" s="42"/>
      <c r="C389" s="216" t="s">
        <v>728</v>
      </c>
      <c r="D389" s="216" t="s">
        <v>211</v>
      </c>
      <c r="E389" s="217" t="s">
        <v>1097</v>
      </c>
      <c r="F389" s="218" t="s">
        <v>1098</v>
      </c>
      <c r="G389" s="219" t="s">
        <v>659</v>
      </c>
      <c r="H389" s="220">
        <v>6.0650000000000004</v>
      </c>
      <c r="I389" s="221"/>
      <c r="J389" s="222">
        <f>ROUND(I389*H389,2)</f>
        <v>0</v>
      </c>
      <c r="K389" s="218" t="s">
        <v>215</v>
      </c>
      <c r="L389" s="47"/>
      <c r="M389" s="223" t="s">
        <v>19</v>
      </c>
      <c r="N389" s="224" t="s">
        <v>42</v>
      </c>
      <c r="O389" s="87"/>
      <c r="P389" s="225">
        <f>O389*H389</f>
        <v>0</v>
      </c>
      <c r="Q389" s="225">
        <v>0</v>
      </c>
      <c r="R389" s="225">
        <f>Q389*H389</f>
        <v>0</v>
      </c>
      <c r="S389" s="225">
        <v>0</v>
      </c>
      <c r="T389" s="226">
        <f>S389*H389</f>
        <v>0</v>
      </c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R389" s="227" t="s">
        <v>216</v>
      </c>
      <c r="AT389" s="227" t="s">
        <v>211</v>
      </c>
      <c r="AU389" s="227" t="s">
        <v>81</v>
      </c>
      <c r="AY389" s="20" t="s">
        <v>209</v>
      </c>
      <c r="BE389" s="228">
        <f>IF(N389="základní",J389,0)</f>
        <v>0</v>
      </c>
      <c r="BF389" s="228">
        <f>IF(N389="snížená",J389,0)</f>
        <v>0</v>
      </c>
      <c r="BG389" s="228">
        <f>IF(N389="zákl. přenesená",J389,0)</f>
        <v>0</v>
      </c>
      <c r="BH389" s="228">
        <f>IF(N389="sníž. přenesená",J389,0)</f>
        <v>0</v>
      </c>
      <c r="BI389" s="228">
        <f>IF(N389="nulová",J389,0)</f>
        <v>0</v>
      </c>
      <c r="BJ389" s="20" t="s">
        <v>79</v>
      </c>
      <c r="BK389" s="228">
        <f>ROUND(I389*H389,2)</f>
        <v>0</v>
      </c>
      <c r="BL389" s="20" t="s">
        <v>216</v>
      </c>
      <c r="BM389" s="227" t="s">
        <v>1605</v>
      </c>
    </row>
    <row r="390" s="2" customFormat="1">
      <c r="A390" s="41"/>
      <c r="B390" s="42"/>
      <c r="C390" s="43"/>
      <c r="D390" s="229" t="s">
        <v>218</v>
      </c>
      <c r="E390" s="43"/>
      <c r="F390" s="230" t="s">
        <v>1100</v>
      </c>
      <c r="G390" s="43"/>
      <c r="H390" s="43"/>
      <c r="I390" s="231"/>
      <c r="J390" s="43"/>
      <c r="K390" s="43"/>
      <c r="L390" s="47"/>
      <c r="M390" s="232"/>
      <c r="N390" s="233"/>
      <c r="O390" s="87"/>
      <c r="P390" s="87"/>
      <c r="Q390" s="87"/>
      <c r="R390" s="87"/>
      <c r="S390" s="87"/>
      <c r="T390" s="88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T390" s="20" t="s">
        <v>218</v>
      </c>
      <c r="AU390" s="20" t="s">
        <v>81</v>
      </c>
    </row>
    <row r="391" s="2" customFormat="1" ht="33" customHeight="1">
      <c r="A391" s="41"/>
      <c r="B391" s="42"/>
      <c r="C391" s="216" t="s">
        <v>734</v>
      </c>
      <c r="D391" s="216" t="s">
        <v>211</v>
      </c>
      <c r="E391" s="217" t="s">
        <v>1102</v>
      </c>
      <c r="F391" s="218" t="s">
        <v>1103</v>
      </c>
      <c r="G391" s="219" t="s">
        <v>659</v>
      </c>
      <c r="H391" s="220">
        <v>6.0650000000000004</v>
      </c>
      <c r="I391" s="221"/>
      <c r="J391" s="222">
        <f>ROUND(I391*H391,2)</f>
        <v>0</v>
      </c>
      <c r="K391" s="218" t="s">
        <v>215</v>
      </c>
      <c r="L391" s="47"/>
      <c r="M391" s="223" t="s">
        <v>19</v>
      </c>
      <c r="N391" s="224" t="s">
        <v>42</v>
      </c>
      <c r="O391" s="87"/>
      <c r="P391" s="225">
        <f>O391*H391</f>
        <v>0</v>
      </c>
      <c r="Q391" s="225">
        <v>0</v>
      </c>
      <c r="R391" s="225">
        <f>Q391*H391</f>
        <v>0</v>
      </c>
      <c r="S391" s="225">
        <v>0</v>
      </c>
      <c r="T391" s="226">
        <f>S391*H391</f>
        <v>0</v>
      </c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R391" s="227" t="s">
        <v>216</v>
      </c>
      <c r="AT391" s="227" t="s">
        <v>211</v>
      </c>
      <c r="AU391" s="227" t="s">
        <v>81</v>
      </c>
      <c r="AY391" s="20" t="s">
        <v>209</v>
      </c>
      <c r="BE391" s="228">
        <f>IF(N391="základní",J391,0)</f>
        <v>0</v>
      </c>
      <c r="BF391" s="228">
        <f>IF(N391="snížená",J391,0)</f>
        <v>0</v>
      </c>
      <c r="BG391" s="228">
        <f>IF(N391="zákl. přenesená",J391,0)</f>
        <v>0</v>
      </c>
      <c r="BH391" s="228">
        <f>IF(N391="sníž. přenesená",J391,0)</f>
        <v>0</v>
      </c>
      <c r="BI391" s="228">
        <f>IF(N391="nulová",J391,0)</f>
        <v>0</v>
      </c>
      <c r="BJ391" s="20" t="s">
        <v>79</v>
      </c>
      <c r="BK391" s="228">
        <f>ROUND(I391*H391,2)</f>
        <v>0</v>
      </c>
      <c r="BL391" s="20" t="s">
        <v>216</v>
      </c>
      <c r="BM391" s="227" t="s">
        <v>1606</v>
      </c>
    </row>
    <row r="392" s="2" customFormat="1">
      <c r="A392" s="41"/>
      <c r="B392" s="42"/>
      <c r="C392" s="43"/>
      <c r="D392" s="229" t="s">
        <v>218</v>
      </c>
      <c r="E392" s="43"/>
      <c r="F392" s="230" t="s">
        <v>1105</v>
      </c>
      <c r="G392" s="43"/>
      <c r="H392" s="43"/>
      <c r="I392" s="231"/>
      <c r="J392" s="43"/>
      <c r="K392" s="43"/>
      <c r="L392" s="47"/>
      <c r="M392" s="232"/>
      <c r="N392" s="233"/>
      <c r="O392" s="87"/>
      <c r="P392" s="87"/>
      <c r="Q392" s="87"/>
      <c r="R392" s="87"/>
      <c r="S392" s="87"/>
      <c r="T392" s="88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T392" s="20" t="s">
        <v>218</v>
      </c>
      <c r="AU392" s="20" t="s">
        <v>81</v>
      </c>
    </row>
    <row r="393" s="12" customFormat="1" ht="25.92" customHeight="1">
      <c r="A393" s="12"/>
      <c r="B393" s="200"/>
      <c r="C393" s="201"/>
      <c r="D393" s="202" t="s">
        <v>70</v>
      </c>
      <c r="E393" s="203" t="s">
        <v>681</v>
      </c>
      <c r="F393" s="203" t="s">
        <v>1106</v>
      </c>
      <c r="G393" s="201"/>
      <c r="H393" s="201"/>
      <c r="I393" s="204"/>
      <c r="J393" s="205">
        <f>BK393</f>
        <v>0</v>
      </c>
      <c r="K393" s="201"/>
      <c r="L393" s="206"/>
      <c r="M393" s="207"/>
      <c r="N393" s="208"/>
      <c r="O393" s="208"/>
      <c r="P393" s="209">
        <f>P394+P398</f>
        <v>0</v>
      </c>
      <c r="Q393" s="208"/>
      <c r="R393" s="209">
        <f>R394+R398</f>
        <v>0</v>
      </c>
      <c r="S393" s="208"/>
      <c r="T393" s="210">
        <f>T394+T398</f>
        <v>0</v>
      </c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R393" s="211" t="s">
        <v>146</v>
      </c>
      <c r="AT393" s="212" t="s">
        <v>70</v>
      </c>
      <c r="AU393" s="212" t="s">
        <v>71</v>
      </c>
      <c r="AY393" s="211" t="s">
        <v>209</v>
      </c>
      <c r="BK393" s="213">
        <f>BK394+BK398</f>
        <v>0</v>
      </c>
    </row>
    <row r="394" s="12" customFormat="1" ht="22.8" customHeight="1">
      <c r="A394" s="12"/>
      <c r="B394" s="200"/>
      <c r="C394" s="201"/>
      <c r="D394" s="202" t="s">
        <v>70</v>
      </c>
      <c r="E394" s="214" t="s">
        <v>1123</v>
      </c>
      <c r="F394" s="214" t="s">
        <v>1124</v>
      </c>
      <c r="G394" s="201"/>
      <c r="H394" s="201"/>
      <c r="I394" s="204"/>
      <c r="J394" s="215">
        <f>BK394</f>
        <v>0</v>
      </c>
      <c r="K394" s="201"/>
      <c r="L394" s="206"/>
      <c r="M394" s="207"/>
      <c r="N394" s="208"/>
      <c r="O394" s="208"/>
      <c r="P394" s="209">
        <f>SUM(P395:P397)</f>
        <v>0</v>
      </c>
      <c r="Q394" s="208"/>
      <c r="R394" s="209">
        <f>SUM(R395:R397)</f>
        <v>0</v>
      </c>
      <c r="S394" s="208"/>
      <c r="T394" s="210">
        <f>SUM(T395:T397)</f>
        <v>0</v>
      </c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R394" s="211" t="s">
        <v>146</v>
      </c>
      <c r="AT394" s="212" t="s">
        <v>70</v>
      </c>
      <c r="AU394" s="212" t="s">
        <v>79</v>
      </c>
      <c r="AY394" s="211" t="s">
        <v>209</v>
      </c>
      <c r="BK394" s="213">
        <f>SUM(BK395:BK397)</f>
        <v>0</v>
      </c>
    </row>
    <row r="395" s="2" customFormat="1" ht="16.5" customHeight="1">
      <c r="A395" s="41"/>
      <c r="B395" s="42"/>
      <c r="C395" s="216" t="s">
        <v>740</v>
      </c>
      <c r="D395" s="216" t="s">
        <v>211</v>
      </c>
      <c r="E395" s="217" t="s">
        <v>1126</v>
      </c>
      <c r="F395" s="218" t="s">
        <v>1127</v>
      </c>
      <c r="G395" s="219" t="s">
        <v>214</v>
      </c>
      <c r="H395" s="220">
        <v>42</v>
      </c>
      <c r="I395" s="221"/>
      <c r="J395" s="222">
        <f>ROUND(I395*H395,2)</f>
        <v>0</v>
      </c>
      <c r="K395" s="218" t="s">
        <v>215</v>
      </c>
      <c r="L395" s="47"/>
      <c r="M395" s="223" t="s">
        <v>19</v>
      </c>
      <c r="N395" s="224" t="s">
        <v>42</v>
      </c>
      <c r="O395" s="87"/>
      <c r="P395" s="225">
        <f>O395*H395</f>
        <v>0</v>
      </c>
      <c r="Q395" s="225">
        <v>0</v>
      </c>
      <c r="R395" s="225">
        <f>Q395*H395</f>
        <v>0</v>
      </c>
      <c r="S395" s="225">
        <v>0</v>
      </c>
      <c r="T395" s="226">
        <f>S395*H395</f>
        <v>0</v>
      </c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R395" s="227" t="s">
        <v>592</v>
      </c>
      <c r="AT395" s="227" t="s">
        <v>211</v>
      </c>
      <c r="AU395" s="227" t="s">
        <v>81</v>
      </c>
      <c r="AY395" s="20" t="s">
        <v>209</v>
      </c>
      <c r="BE395" s="228">
        <f>IF(N395="základní",J395,0)</f>
        <v>0</v>
      </c>
      <c r="BF395" s="228">
        <f>IF(N395="snížená",J395,0)</f>
        <v>0</v>
      </c>
      <c r="BG395" s="228">
        <f>IF(N395="zákl. přenesená",J395,0)</f>
        <v>0</v>
      </c>
      <c r="BH395" s="228">
        <f>IF(N395="sníž. přenesená",J395,0)</f>
        <v>0</v>
      </c>
      <c r="BI395" s="228">
        <f>IF(N395="nulová",J395,0)</f>
        <v>0</v>
      </c>
      <c r="BJ395" s="20" t="s">
        <v>79</v>
      </c>
      <c r="BK395" s="228">
        <f>ROUND(I395*H395,2)</f>
        <v>0</v>
      </c>
      <c r="BL395" s="20" t="s">
        <v>592</v>
      </c>
      <c r="BM395" s="227" t="s">
        <v>1607</v>
      </c>
    </row>
    <row r="396" s="2" customFormat="1">
      <c r="A396" s="41"/>
      <c r="B396" s="42"/>
      <c r="C396" s="43"/>
      <c r="D396" s="229" t="s">
        <v>218</v>
      </c>
      <c r="E396" s="43"/>
      <c r="F396" s="230" t="s">
        <v>1129</v>
      </c>
      <c r="G396" s="43"/>
      <c r="H396" s="43"/>
      <c r="I396" s="231"/>
      <c r="J396" s="43"/>
      <c r="K396" s="43"/>
      <c r="L396" s="47"/>
      <c r="M396" s="232"/>
      <c r="N396" s="233"/>
      <c r="O396" s="87"/>
      <c r="P396" s="87"/>
      <c r="Q396" s="87"/>
      <c r="R396" s="87"/>
      <c r="S396" s="87"/>
      <c r="T396" s="88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T396" s="20" t="s">
        <v>218</v>
      </c>
      <c r="AU396" s="20" t="s">
        <v>81</v>
      </c>
    </row>
    <row r="397" s="2" customFormat="1" ht="16.5" customHeight="1">
      <c r="A397" s="41"/>
      <c r="B397" s="42"/>
      <c r="C397" s="216" t="s">
        <v>748</v>
      </c>
      <c r="D397" s="216" t="s">
        <v>211</v>
      </c>
      <c r="E397" s="217" t="s">
        <v>1131</v>
      </c>
      <c r="F397" s="218" t="s">
        <v>1132</v>
      </c>
      <c r="G397" s="219" t="s">
        <v>214</v>
      </c>
      <c r="H397" s="220">
        <v>42</v>
      </c>
      <c r="I397" s="221"/>
      <c r="J397" s="222">
        <f>ROUND(I397*H397,2)</f>
        <v>0</v>
      </c>
      <c r="K397" s="218" t="s">
        <v>19</v>
      </c>
      <c r="L397" s="47"/>
      <c r="M397" s="223" t="s">
        <v>19</v>
      </c>
      <c r="N397" s="224" t="s">
        <v>42</v>
      </c>
      <c r="O397" s="87"/>
      <c r="P397" s="225">
        <f>O397*H397</f>
        <v>0</v>
      </c>
      <c r="Q397" s="225">
        <v>0</v>
      </c>
      <c r="R397" s="225">
        <f>Q397*H397</f>
        <v>0</v>
      </c>
      <c r="S397" s="225">
        <v>0</v>
      </c>
      <c r="T397" s="226">
        <f>S397*H397</f>
        <v>0</v>
      </c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R397" s="227" t="s">
        <v>216</v>
      </c>
      <c r="AT397" s="227" t="s">
        <v>211</v>
      </c>
      <c r="AU397" s="227" t="s">
        <v>81</v>
      </c>
      <c r="AY397" s="20" t="s">
        <v>209</v>
      </c>
      <c r="BE397" s="228">
        <f>IF(N397="základní",J397,0)</f>
        <v>0</v>
      </c>
      <c r="BF397" s="228">
        <f>IF(N397="snížená",J397,0)</f>
        <v>0</v>
      </c>
      <c r="BG397" s="228">
        <f>IF(N397="zákl. přenesená",J397,0)</f>
        <v>0</v>
      </c>
      <c r="BH397" s="228">
        <f>IF(N397="sníž. přenesená",J397,0)</f>
        <v>0</v>
      </c>
      <c r="BI397" s="228">
        <f>IF(N397="nulová",J397,0)</f>
        <v>0</v>
      </c>
      <c r="BJ397" s="20" t="s">
        <v>79</v>
      </c>
      <c r="BK397" s="228">
        <f>ROUND(I397*H397,2)</f>
        <v>0</v>
      </c>
      <c r="BL397" s="20" t="s">
        <v>216</v>
      </c>
      <c r="BM397" s="227" t="s">
        <v>1608</v>
      </c>
    </row>
    <row r="398" s="12" customFormat="1" ht="22.8" customHeight="1">
      <c r="A398" s="12"/>
      <c r="B398" s="200"/>
      <c r="C398" s="201"/>
      <c r="D398" s="202" t="s">
        <v>70</v>
      </c>
      <c r="E398" s="214" t="s">
        <v>1171</v>
      </c>
      <c r="F398" s="214" t="s">
        <v>1172</v>
      </c>
      <c r="G398" s="201"/>
      <c r="H398" s="201"/>
      <c r="I398" s="204"/>
      <c r="J398" s="215">
        <f>BK398</f>
        <v>0</v>
      </c>
      <c r="K398" s="201"/>
      <c r="L398" s="206"/>
      <c r="M398" s="207"/>
      <c r="N398" s="208"/>
      <c r="O398" s="208"/>
      <c r="P398" s="209">
        <f>SUM(P399:P400)</f>
        <v>0</v>
      </c>
      <c r="Q398" s="208"/>
      <c r="R398" s="209">
        <f>SUM(R399:R400)</f>
        <v>0</v>
      </c>
      <c r="S398" s="208"/>
      <c r="T398" s="210">
        <f>SUM(T399:T400)</f>
        <v>0</v>
      </c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R398" s="211" t="s">
        <v>146</v>
      </c>
      <c r="AT398" s="212" t="s">
        <v>70</v>
      </c>
      <c r="AU398" s="212" t="s">
        <v>79</v>
      </c>
      <c r="AY398" s="211" t="s">
        <v>209</v>
      </c>
      <c r="BK398" s="213">
        <f>SUM(BK399:BK400)</f>
        <v>0</v>
      </c>
    </row>
    <row r="399" s="2" customFormat="1" ht="24.15" customHeight="1">
      <c r="A399" s="41"/>
      <c r="B399" s="42"/>
      <c r="C399" s="216" t="s">
        <v>760</v>
      </c>
      <c r="D399" s="216" t="s">
        <v>211</v>
      </c>
      <c r="E399" s="217" t="s">
        <v>1174</v>
      </c>
      <c r="F399" s="218" t="s">
        <v>1175</v>
      </c>
      <c r="G399" s="219" t="s">
        <v>299</v>
      </c>
      <c r="H399" s="220">
        <v>16</v>
      </c>
      <c r="I399" s="221"/>
      <c r="J399" s="222">
        <f>ROUND(I399*H399,2)</f>
        <v>0</v>
      </c>
      <c r="K399" s="218" t="s">
        <v>215</v>
      </c>
      <c r="L399" s="47"/>
      <c r="M399" s="223" t="s">
        <v>19</v>
      </c>
      <c r="N399" s="224" t="s">
        <v>42</v>
      </c>
      <c r="O399" s="87"/>
      <c r="P399" s="225">
        <f>O399*H399</f>
        <v>0</v>
      </c>
      <c r="Q399" s="225">
        <v>0</v>
      </c>
      <c r="R399" s="225">
        <f>Q399*H399</f>
        <v>0</v>
      </c>
      <c r="S399" s="225">
        <v>0</v>
      </c>
      <c r="T399" s="226">
        <f>S399*H399</f>
        <v>0</v>
      </c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R399" s="227" t="s">
        <v>592</v>
      </c>
      <c r="AT399" s="227" t="s">
        <v>211</v>
      </c>
      <c r="AU399" s="227" t="s">
        <v>81</v>
      </c>
      <c r="AY399" s="20" t="s">
        <v>209</v>
      </c>
      <c r="BE399" s="228">
        <f>IF(N399="základní",J399,0)</f>
        <v>0</v>
      </c>
      <c r="BF399" s="228">
        <f>IF(N399="snížená",J399,0)</f>
        <v>0</v>
      </c>
      <c r="BG399" s="228">
        <f>IF(N399="zákl. přenesená",J399,0)</f>
        <v>0</v>
      </c>
      <c r="BH399" s="228">
        <f>IF(N399="sníž. přenesená",J399,0)</f>
        <v>0</v>
      </c>
      <c r="BI399" s="228">
        <f>IF(N399="nulová",J399,0)</f>
        <v>0</v>
      </c>
      <c r="BJ399" s="20" t="s">
        <v>79</v>
      </c>
      <c r="BK399" s="228">
        <f>ROUND(I399*H399,2)</f>
        <v>0</v>
      </c>
      <c r="BL399" s="20" t="s">
        <v>592</v>
      </c>
      <c r="BM399" s="227" t="s">
        <v>1609</v>
      </c>
    </row>
    <row r="400" s="2" customFormat="1">
      <c r="A400" s="41"/>
      <c r="B400" s="42"/>
      <c r="C400" s="43"/>
      <c r="D400" s="229" t="s">
        <v>218</v>
      </c>
      <c r="E400" s="43"/>
      <c r="F400" s="230" t="s">
        <v>1177</v>
      </c>
      <c r="G400" s="43"/>
      <c r="H400" s="43"/>
      <c r="I400" s="231"/>
      <c r="J400" s="43"/>
      <c r="K400" s="43"/>
      <c r="L400" s="47"/>
      <c r="M400" s="289"/>
      <c r="N400" s="290"/>
      <c r="O400" s="291"/>
      <c r="P400" s="291"/>
      <c r="Q400" s="291"/>
      <c r="R400" s="291"/>
      <c r="S400" s="291"/>
      <c r="T400" s="292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T400" s="20" t="s">
        <v>218</v>
      </c>
      <c r="AU400" s="20" t="s">
        <v>81</v>
      </c>
    </row>
    <row r="401" s="2" customFormat="1" ht="6.96" customHeight="1">
      <c r="A401" s="41"/>
      <c r="B401" s="62"/>
      <c r="C401" s="63"/>
      <c r="D401" s="63"/>
      <c r="E401" s="63"/>
      <c r="F401" s="63"/>
      <c r="G401" s="63"/>
      <c r="H401" s="63"/>
      <c r="I401" s="63"/>
      <c r="J401" s="63"/>
      <c r="K401" s="63"/>
      <c r="L401" s="47"/>
      <c r="M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</row>
  </sheetData>
  <sheetProtection sheet="1" autoFilter="0" formatColumns="0" formatRows="0" objects="1" scenarios="1" spinCount="100000" saltValue="q4pXwQvpqV538G5zQNj89D6iNSPahljIvtd5zvh0yJ6bz1ZYHz2+bF1SksnRNU4UE/DWY2Di2WzALbZU3O+v0w==" hashValue="iC/3BlkbQdSqa/8qiCXVXbt8fzkqV9URUFtk+hXZyHQlL7WK/gtRBKXJMZenfSJwJiP6wZtG1jryQxGVWYy42g==" algorithmName="SHA-512" password="CC35"/>
  <autoFilter ref="C96:K40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5:H85"/>
    <mergeCell ref="E87:H87"/>
    <mergeCell ref="E89:H89"/>
    <mergeCell ref="L2:V2"/>
  </mergeCells>
  <hyperlinks>
    <hyperlink ref="F101" r:id="rId1" display="https://podminky.urs.cz/item/CS_URS_2023_02/113107164"/>
    <hyperlink ref="F106" r:id="rId2" display="https://podminky.urs.cz/item/CS_URS_2023_02/113155124"/>
    <hyperlink ref="F111" r:id="rId3" display="https://podminky.urs.cz/item/CS_URS_2023_02/115101201"/>
    <hyperlink ref="F113" r:id="rId4" display="https://podminky.urs.cz/item/CS_URS_2023_02/115101301"/>
    <hyperlink ref="F115" r:id="rId5" display="https://podminky.urs.cz/item/CS_URS_2023_02/119001422"/>
    <hyperlink ref="F122" r:id="rId6" display="https://podminky.urs.cz/item/CS_URS_2023_02/121112003"/>
    <hyperlink ref="F124" r:id="rId7" display="https://podminky.urs.cz/item/CS_URS_2023_02/132154206"/>
    <hyperlink ref="F129" r:id="rId8" display="https://podminky.urs.cz/item/CS_URS_2023_02/132254206"/>
    <hyperlink ref="F132" r:id="rId9" display="https://podminky.urs.cz/item/CS_URS_2023_02/132354206"/>
    <hyperlink ref="F135" r:id="rId10" display="https://podminky.urs.cz/item/CS_URS_2023_02/132454206"/>
    <hyperlink ref="F138" r:id="rId11" display="https://podminky.urs.cz/item/CS_URS_2023_02/139001101"/>
    <hyperlink ref="F145" r:id="rId12" display="https://podminky.urs.cz/item/CS_URS_2023_02/151811131"/>
    <hyperlink ref="F148" r:id="rId13" display="https://podminky.urs.cz/item/CS_URS_2023_02/151811231"/>
    <hyperlink ref="F150" r:id="rId14" display="https://podminky.urs.cz/item/CS_URS_2023_02/162651112"/>
    <hyperlink ref="F167" r:id="rId15" display="https://podminky.urs.cz/item/CS_URS_2023_02/162751117"/>
    <hyperlink ref="F176" r:id="rId16" display="https://podminky.urs.cz/item/CS_URS_2023_02/162751119"/>
    <hyperlink ref="F179" r:id="rId17" display="https://podminky.urs.cz/item/CS_URS_2023_02/162751137"/>
    <hyperlink ref="F184" r:id="rId18" display="https://podminky.urs.cz/item/CS_URS_2023_02/162751139"/>
    <hyperlink ref="F187" r:id="rId19" display="https://podminky.urs.cz/item/CS_URS_2023_02/167151111"/>
    <hyperlink ref="F201" r:id="rId20" display="https://podminky.urs.cz/item/CS_URS_2023_02/171201231"/>
    <hyperlink ref="F204" r:id="rId21" display="https://podminky.urs.cz/item/CS_URS_2023_02/171251201"/>
    <hyperlink ref="F209" r:id="rId22" display="https://podminky.urs.cz/item/CS_URS_2023_02/174151101"/>
    <hyperlink ref="F216" r:id="rId23" display="https://podminky.urs.cz/item/CS_URS_2023_02/175151101"/>
    <hyperlink ref="F222" r:id="rId24" display="https://podminky.urs.cz/item/CS_URS_2023_02/181351003"/>
    <hyperlink ref="F226" r:id="rId25" display="https://podminky.urs.cz/item/CS_URS_2023_02/181411131"/>
    <hyperlink ref="F231" r:id="rId26" display="https://podminky.urs.cz/item/CS_URS_2023_02/212755214"/>
    <hyperlink ref="F234" r:id="rId27" display="https://podminky.urs.cz/item/CS_URS_2023_02/451572111"/>
    <hyperlink ref="F239" r:id="rId28" display="https://podminky.urs.cz/item/CS_URS_2023_02/452313141"/>
    <hyperlink ref="F250" r:id="rId29" display="https://podminky.urs.cz/item/CS_URS_2023_02/564750111"/>
    <hyperlink ref="F255" r:id="rId30" display="https://podminky.urs.cz/item/CS_URS_2023_02/564851111"/>
    <hyperlink ref="F260" r:id="rId31" display="https://podminky.urs.cz/item/CS_URS_2023_02/564861111"/>
    <hyperlink ref="F265" r:id="rId32" display="https://podminky.urs.cz/item/CS_URS_2023_02/564931512"/>
    <hyperlink ref="F270" r:id="rId33" display="https://podminky.urs.cz/item/CS_URS_2023_02/573191111"/>
    <hyperlink ref="F273" r:id="rId34" display="https://podminky.urs.cz/item/CS_URS_2023_02/852242122"/>
    <hyperlink ref="F277" r:id="rId35" display="https://podminky.urs.cz/item/CS_URS_2023_02/857242122"/>
    <hyperlink ref="F289" r:id="rId36" display="https://podminky.urs.cz/item/CS_URS_2023_02/857244122"/>
    <hyperlink ref="F294" r:id="rId37" display="https://podminky.urs.cz/item/CS_URS_2023_02/871241211"/>
    <hyperlink ref="F302" r:id="rId38" display="https://podminky.urs.cz/item/CS_URS_2023_02/877241101"/>
    <hyperlink ref="F307" r:id="rId39" display="https://podminky.urs.cz/item/CS_URS_2023_02/877241201"/>
    <hyperlink ref="F321" r:id="rId40" display="https://podminky.urs.cz/item/CS_URS_2023_02/877241210"/>
    <hyperlink ref="F326" r:id="rId41" display="https://podminky.urs.cz/item/CS_URS_2023_02/891241112"/>
    <hyperlink ref="F332" r:id="rId42" display="https://podminky.urs.cz/item/CS_URS_2023_02/891247112"/>
    <hyperlink ref="F337" r:id="rId43" display="https://podminky.urs.cz/item/CS_URS_2023_02/892241111"/>
    <hyperlink ref="F341" r:id="rId44" display="https://podminky.urs.cz/item/CS_URS_2023_02/892273122"/>
    <hyperlink ref="F345" r:id="rId45" display="https://podminky.urs.cz/item/CS_URS_2023_02/892372111"/>
    <hyperlink ref="F352" r:id="rId46" display="https://podminky.urs.cz/item/CS_URS_2023_02/899401113"/>
    <hyperlink ref="F358" r:id="rId47" display="https://podminky.urs.cz/item/CS_URS_2023_02/899712111"/>
    <hyperlink ref="F366" r:id="rId48" display="https://podminky.urs.cz/item/CS_URS_2023_02/899721111"/>
    <hyperlink ref="F369" r:id="rId49" display="https://podminky.urs.cz/item/CS_URS_2023_02/899722113"/>
    <hyperlink ref="F372" r:id="rId50" display="https://podminky.urs.cz/item/CS_URS_2023_02/919732211"/>
    <hyperlink ref="F374" r:id="rId51" display="https://podminky.urs.cz/item/CS_URS_2023_02/919735112"/>
    <hyperlink ref="F380" r:id="rId52" display="https://podminky.urs.cz/item/CS_URS_2023_02/997221551"/>
    <hyperlink ref="F382" r:id="rId53" display="https://podminky.urs.cz/item/CS_URS_2023_02/997221559"/>
    <hyperlink ref="F385" r:id="rId54" display="https://podminky.urs.cz/item/CS_URS_2023_02/997221873"/>
    <hyperlink ref="F387" r:id="rId55" display="https://podminky.urs.cz/item/CS_URS_2023_02/997221875"/>
    <hyperlink ref="F390" r:id="rId56" display="https://podminky.urs.cz/item/CS_URS_2023_02/998276101"/>
    <hyperlink ref="F392" r:id="rId57" display="https://podminky.urs.cz/item/CS_URS_2023_02/998276125"/>
    <hyperlink ref="F396" r:id="rId58" display="https://podminky.urs.cz/item/CS_URS_2023_02/230032029"/>
    <hyperlink ref="F400" r:id="rId59" display="https://podminky.urs.cz/item/CS_URS_2023_02/4606615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0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97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1178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1179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1610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ROUND(J96,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ROUND((SUM(BE96:BE340)),  2)</f>
        <v>0</v>
      </c>
      <c r="G35" s="41"/>
      <c r="H35" s="41"/>
      <c r="I35" s="161">
        <v>0.20999999999999999</v>
      </c>
      <c r="J35" s="160">
        <f>ROUND(((SUM(BE96:BE340))*I35),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ROUND((SUM(BF96:BF340)),  2)</f>
        <v>0</v>
      </c>
      <c r="G36" s="41"/>
      <c r="H36" s="41"/>
      <c r="I36" s="161">
        <v>0.12</v>
      </c>
      <c r="J36" s="160">
        <f>ROUND(((SUM(BF96:BF340))*I36),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ROUND((SUM(BG96:BG340)),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ROUND((SUM(BH96:BH340)),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ROUND((SUM(BI96:BI340)),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1178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1179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IO.02.03 - Řad A2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J96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J97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J98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J203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J206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J218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J238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187</v>
      </c>
      <c r="E70" s="186"/>
      <c r="F70" s="186"/>
      <c r="G70" s="186"/>
      <c r="H70" s="186"/>
      <c r="I70" s="186"/>
      <c r="J70" s="187">
        <f>J314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188</v>
      </c>
      <c r="E71" s="186"/>
      <c r="F71" s="186"/>
      <c r="G71" s="186"/>
      <c r="H71" s="186"/>
      <c r="I71" s="186"/>
      <c r="J71" s="187">
        <f>J321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189</v>
      </c>
      <c r="E72" s="186"/>
      <c r="F72" s="186"/>
      <c r="G72" s="186"/>
      <c r="H72" s="186"/>
      <c r="I72" s="186"/>
      <c r="J72" s="187">
        <f>J331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8"/>
      <c r="C73" s="179"/>
      <c r="D73" s="180" t="s">
        <v>190</v>
      </c>
      <c r="E73" s="181"/>
      <c r="F73" s="181"/>
      <c r="G73" s="181"/>
      <c r="H73" s="181"/>
      <c r="I73" s="181"/>
      <c r="J73" s="182">
        <f>J336</f>
        <v>0</v>
      </c>
      <c r="K73" s="179"/>
      <c r="L73" s="183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4"/>
      <c r="C74" s="128"/>
      <c r="D74" s="185" t="s">
        <v>192</v>
      </c>
      <c r="E74" s="186"/>
      <c r="F74" s="186"/>
      <c r="G74" s="186"/>
      <c r="H74" s="186"/>
      <c r="I74" s="186"/>
      <c r="J74" s="187">
        <f>J337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2" customFormat="1" ht="21.84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80" s="2" customFormat="1" ht="6.96" customHeight="1">
      <c r="A80" s="41"/>
      <c r="B80" s="64"/>
      <c r="C80" s="65"/>
      <c r="D80" s="65"/>
      <c r="E80" s="65"/>
      <c r="F80" s="65"/>
      <c r="G80" s="65"/>
      <c r="H80" s="65"/>
      <c r="I80" s="65"/>
      <c r="J80" s="65"/>
      <c r="K80" s="65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24.96" customHeight="1">
      <c r="A81" s="41"/>
      <c r="B81" s="42"/>
      <c r="C81" s="26" t="s">
        <v>194</v>
      </c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16</v>
      </c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6.5" customHeight="1">
      <c r="A84" s="41"/>
      <c r="B84" s="42"/>
      <c r="C84" s="43"/>
      <c r="D84" s="43"/>
      <c r="E84" s="173" t="str">
        <f>E7</f>
        <v>VODOVOD BORKA</v>
      </c>
      <c r="F84" s="35"/>
      <c r="G84" s="35"/>
      <c r="H84" s="35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1" customFormat="1" ht="12" customHeight="1">
      <c r="B85" s="24"/>
      <c r="C85" s="35" t="s">
        <v>175</v>
      </c>
      <c r="D85" s="25"/>
      <c r="E85" s="25"/>
      <c r="F85" s="25"/>
      <c r="G85" s="25"/>
      <c r="H85" s="25"/>
      <c r="I85" s="25"/>
      <c r="J85" s="25"/>
      <c r="K85" s="25"/>
      <c r="L85" s="23"/>
    </row>
    <row r="86" s="2" customFormat="1" ht="16.5" customHeight="1">
      <c r="A86" s="41"/>
      <c r="B86" s="42"/>
      <c r="C86" s="43"/>
      <c r="D86" s="43"/>
      <c r="E86" s="173" t="s">
        <v>1178</v>
      </c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1179</v>
      </c>
      <c r="D87" s="43"/>
      <c r="E87" s="43"/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6.5" customHeight="1">
      <c r="A88" s="41"/>
      <c r="B88" s="42"/>
      <c r="C88" s="43"/>
      <c r="D88" s="43"/>
      <c r="E88" s="72" t="str">
        <f>E11</f>
        <v>IO.02.03 - Řad A2</v>
      </c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6.96" customHeight="1">
      <c r="A89" s="41"/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2" customHeight="1">
      <c r="A90" s="41"/>
      <c r="B90" s="42"/>
      <c r="C90" s="35" t="s">
        <v>21</v>
      </c>
      <c r="D90" s="43"/>
      <c r="E90" s="43"/>
      <c r="F90" s="30" t="str">
        <f>F14</f>
        <v>Obec Přestavlky u Čerčan</v>
      </c>
      <c r="G90" s="43"/>
      <c r="H90" s="43"/>
      <c r="I90" s="35" t="s">
        <v>23</v>
      </c>
      <c r="J90" s="75" t="str">
        <f>IF(J14="","",J14)</f>
        <v>4. 9. 2023</v>
      </c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6.96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25.65" customHeight="1">
      <c r="A92" s="41"/>
      <c r="B92" s="42"/>
      <c r="C92" s="35" t="s">
        <v>25</v>
      </c>
      <c r="D92" s="43"/>
      <c r="E92" s="43"/>
      <c r="F92" s="30" t="str">
        <f>E17</f>
        <v>Obec Přestavlky u Čerčan</v>
      </c>
      <c r="G92" s="43"/>
      <c r="H92" s="43"/>
      <c r="I92" s="35" t="s">
        <v>30</v>
      </c>
      <c r="J92" s="39" t="str">
        <f>E23</f>
        <v>Vodohospodářský rozvoj a výstavba, a.s.</v>
      </c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5.15" customHeight="1">
      <c r="A93" s="41"/>
      <c r="B93" s="42"/>
      <c r="C93" s="35" t="s">
        <v>28</v>
      </c>
      <c r="D93" s="43"/>
      <c r="E93" s="43"/>
      <c r="F93" s="30" t="str">
        <f>IF(E20="","",E20)</f>
        <v>Vyplň údaj</v>
      </c>
      <c r="G93" s="43"/>
      <c r="H93" s="43"/>
      <c r="I93" s="35" t="s">
        <v>33</v>
      </c>
      <c r="J93" s="39" t="str">
        <f>E26</f>
        <v>M. Morská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0.32" customHeight="1">
      <c r="A94" s="41"/>
      <c r="B94" s="42"/>
      <c r="C94" s="43"/>
      <c r="D94" s="43"/>
      <c r="E94" s="43"/>
      <c r="F94" s="43"/>
      <c r="G94" s="43"/>
      <c r="H94" s="43"/>
      <c r="I94" s="43"/>
      <c r="J94" s="43"/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11" customFormat="1" ht="29.28" customHeight="1">
      <c r="A95" s="189"/>
      <c r="B95" s="190"/>
      <c r="C95" s="191" t="s">
        <v>195</v>
      </c>
      <c r="D95" s="192" t="s">
        <v>56</v>
      </c>
      <c r="E95" s="192" t="s">
        <v>52</v>
      </c>
      <c r="F95" s="192" t="s">
        <v>53</v>
      </c>
      <c r="G95" s="192" t="s">
        <v>196</v>
      </c>
      <c r="H95" s="192" t="s">
        <v>197</v>
      </c>
      <c r="I95" s="192" t="s">
        <v>198</v>
      </c>
      <c r="J95" s="192" t="s">
        <v>179</v>
      </c>
      <c r="K95" s="193" t="s">
        <v>199</v>
      </c>
      <c r="L95" s="194"/>
      <c r="M95" s="95" t="s">
        <v>19</v>
      </c>
      <c r="N95" s="96" t="s">
        <v>41</v>
      </c>
      <c r="O95" s="96" t="s">
        <v>200</v>
      </c>
      <c r="P95" s="96" t="s">
        <v>201</v>
      </c>
      <c r="Q95" s="96" t="s">
        <v>202</v>
      </c>
      <c r="R95" s="96" t="s">
        <v>203</v>
      </c>
      <c r="S95" s="96" t="s">
        <v>204</v>
      </c>
      <c r="T95" s="97" t="s">
        <v>205</v>
      </c>
      <c r="U95" s="189"/>
      <c r="V95" s="189"/>
      <c r="W95" s="189"/>
      <c r="X95" s="189"/>
      <c r="Y95" s="189"/>
      <c r="Z95" s="189"/>
      <c r="AA95" s="189"/>
      <c r="AB95" s="189"/>
      <c r="AC95" s="189"/>
      <c r="AD95" s="189"/>
      <c r="AE95" s="189"/>
    </row>
    <row r="96" s="2" customFormat="1" ht="22.8" customHeight="1">
      <c r="A96" s="41"/>
      <c r="B96" s="42"/>
      <c r="C96" s="102" t="s">
        <v>206</v>
      </c>
      <c r="D96" s="43"/>
      <c r="E96" s="43"/>
      <c r="F96" s="43"/>
      <c r="G96" s="43"/>
      <c r="H96" s="43"/>
      <c r="I96" s="43"/>
      <c r="J96" s="195">
        <f>BK96</f>
        <v>0</v>
      </c>
      <c r="K96" s="43"/>
      <c r="L96" s="47"/>
      <c r="M96" s="98"/>
      <c r="N96" s="196"/>
      <c r="O96" s="99"/>
      <c r="P96" s="197">
        <f>P97+P336</f>
        <v>0</v>
      </c>
      <c r="Q96" s="99"/>
      <c r="R96" s="197">
        <f>R97+R336</f>
        <v>0.84943250000000003</v>
      </c>
      <c r="S96" s="99"/>
      <c r="T96" s="198">
        <f>T97+T336</f>
        <v>2.3999999999999999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70</v>
      </c>
      <c r="AU96" s="20" t="s">
        <v>180</v>
      </c>
      <c r="BK96" s="199">
        <f>BK97+BK336</f>
        <v>0</v>
      </c>
    </row>
    <row r="97" s="12" customFormat="1" ht="25.92" customHeight="1">
      <c r="A97" s="12"/>
      <c r="B97" s="200"/>
      <c r="C97" s="201"/>
      <c r="D97" s="202" t="s">
        <v>70</v>
      </c>
      <c r="E97" s="203" t="s">
        <v>207</v>
      </c>
      <c r="F97" s="203" t="s">
        <v>208</v>
      </c>
      <c r="G97" s="201"/>
      <c r="H97" s="201"/>
      <c r="I97" s="204"/>
      <c r="J97" s="205">
        <f>BK97</f>
        <v>0</v>
      </c>
      <c r="K97" s="201"/>
      <c r="L97" s="206"/>
      <c r="M97" s="207"/>
      <c r="N97" s="208"/>
      <c r="O97" s="208"/>
      <c r="P97" s="209">
        <f>P98+P203+P206+P218+P238+P314+P321+P331</f>
        <v>0</v>
      </c>
      <c r="Q97" s="208"/>
      <c r="R97" s="209">
        <f>R98+R203+R206+R218+R238+R314+R321+R331</f>
        <v>0.84943250000000003</v>
      </c>
      <c r="S97" s="208"/>
      <c r="T97" s="210">
        <f>T98+T203+T206+T218+T238+T314+T321+T331</f>
        <v>2.3999999999999999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1" t="s">
        <v>79</v>
      </c>
      <c r="AT97" s="212" t="s">
        <v>70</v>
      </c>
      <c r="AU97" s="212" t="s">
        <v>71</v>
      </c>
      <c r="AY97" s="211" t="s">
        <v>209</v>
      </c>
      <c r="BK97" s="213">
        <f>BK98+BK203+BK206+BK218+BK238+BK314+BK321+BK331</f>
        <v>0</v>
      </c>
    </row>
    <row r="98" s="12" customFormat="1" ht="22.8" customHeight="1">
      <c r="A98" s="12"/>
      <c r="B98" s="200"/>
      <c r="C98" s="201"/>
      <c r="D98" s="202" t="s">
        <v>70</v>
      </c>
      <c r="E98" s="214" t="s">
        <v>79</v>
      </c>
      <c r="F98" s="214" t="s">
        <v>210</v>
      </c>
      <c r="G98" s="201"/>
      <c r="H98" s="201"/>
      <c r="I98" s="204"/>
      <c r="J98" s="215">
        <f>BK98</f>
        <v>0</v>
      </c>
      <c r="K98" s="201"/>
      <c r="L98" s="206"/>
      <c r="M98" s="207"/>
      <c r="N98" s="208"/>
      <c r="O98" s="208"/>
      <c r="P98" s="209">
        <f>SUM(P99:P202)</f>
        <v>0</v>
      </c>
      <c r="Q98" s="208"/>
      <c r="R98" s="209">
        <f>SUM(R99:R202)</f>
        <v>0.073520000000000002</v>
      </c>
      <c r="S98" s="208"/>
      <c r="T98" s="210">
        <f>SUM(T99:T202)</f>
        <v>2.3999999999999999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70</v>
      </c>
      <c r="AU98" s="212" t="s">
        <v>79</v>
      </c>
      <c r="AY98" s="211" t="s">
        <v>209</v>
      </c>
      <c r="BK98" s="213">
        <f>SUM(BK99:BK202)</f>
        <v>0</v>
      </c>
    </row>
    <row r="99" s="2" customFormat="1" ht="37.8" customHeight="1">
      <c r="A99" s="41"/>
      <c r="B99" s="42"/>
      <c r="C99" s="216" t="s">
        <v>79</v>
      </c>
      <c r="D99" s="216" t="s">
        <v>211</v>
      </c>
      <c r="E99" s="217" t="s">
        <v>1611</v>
      </c>
      <c r="F99" s="218" t="s">
        <v>1612</v>
      </c>
      <c r="G99" s="219" t="s">
        <v>258</v>
      </c>
      <c r="H99" s="220">
        <v>3</v>
      </c>
      <c r="I99" s="221"/>
      <c r="J99" s="222">
        <f>ROUND(I99*H99,2)</f>
        <v>0</v>
      </c>
      <c r="K99" s="218" t="s">
        <v>215</v>
      </c>
      <c r="L99" s="47"/>
      <c r="M99" s="223" t="s">
        <v>19</v>
      </c>
      <c r="N99" s="224" t="s">
        <v>42</v>
      </c>
      <c r="O99" s="87"/>
      <c r="P99" s="225">
        <f>O99*H99</f>
        <v>0</v>
      </c>
      <c r="Q99" s="225">
        <v>0</v>
      </c>
      <c r="R99" s="225">
        <f>Q99*H99</f>
        <v>0</v>
      </c>
      <c r="S99" s="225">
        <v>0.57999999999999996</v>
      </c>
      <c r="T99" s="226">
        <f>S99*H99</f>
        <v>1.7399999999999998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7" t="s">
        <v>216</v>
      </c>
      <c r="AT99" s="227" t="s">
        <v>211</v>
      </c>
      <c r="AU99" s="227" t="s">
        <v>81</v>
      </c>
      <c r="AY99" s="20" t="s">
        <v>209</v>
      </c>
      <c r="BE99" s="228">
        <f>IF(N99="základní",J99,0)</f>
        <v>0</v>
      </c>
      <c r="BF99" s="228">
        <f>IF(N99="snížená",J99,0)</f>
        <v>0</v>
      </c>
      <c r="BG99" s="228">
        <f>IF(N99="zákl. přenesená",J99,0)</f>
        <v>0</v>
      </c>
      <c r="BH99" s="228">
        <f>IF(N99="sníž. přenesená",J99,0)</f>
        <v>0</v>
      </c>
      <c r="BI99" s="228">
        <f>IF(N99="nulová",J99,0)</f>
        <v>0</v>
      </c>
      <c r="BJ99" s="20" t="s">
        <v>79</v>
      </c>
      <c r="BK99" s="228">
        <f>ROUND(I99*H99,2)</f>
        <v>0</v>
      </c>
      <c r="BL99" s="20" t="s">
        <v>216</v>
      </c>
      <c r="BM99" s="227" t="s">
        <v>1613</v>
      </c>
    </row>
    <row r="100" s="2" customFormat="1">
      <c r="A100" s="41"/>
      <c r="B100" s="42"/>
      <c r="C100" s="43"/>
      <c r="D100" s="229" t="s">
        <v>218</v>
      </c>
      <c r="E100" s="43"/>
      <c r="F100" s="230" t="s">
        <v>1614</v>
      </c>
      <c r="G100" s="43"/>
      <c r="H100" s="43"/>
      <c r="I100" s="231"/>
      <c r="J100" s="43"/>
      <c r="K100" s="43"/>
      <c r="L100" s="47"/>
      <c r="M100" s="232"/>
      <c r="N100" s="233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218</v>
      </c>
      <c r="AU100" s="20" t="s">
        <v>81</v>
      </c>
    </row>
    <row r="101" s="13" customFormat="1">
      <c r="A101" s="13"/>
      <c r="B101" s="234"/>
      <c r="C101" s="235"/>
      <c r="D101" s="236" t="s">
        <v>220</v>
      </c>
      <c r="E101" s="237" t="s">
        <v>19</v>
      </c>
      <c r="F101" s="238" t="s">
        <v>1185</v>
      </c>
      <c r="G101" s="235"/>
      <c r="H101" s="237" t="s">
        <v>19</v>
      </c>
      <c r="I101" s="239"/>
      <c r="J101" s="235"/>
      <c r="K101" s="235"/>
      <c r="L101" s="240"/>
      <c r="M101" s="241"/>
      <c r="N101" s="242"/>
      <c r="O101" s="242"/>
      <c r="P101" s="242"/>
      <c r="Q101" s="242"/>
      <c r="R101" s="242"/>
      <c r="S101" s="242"/>
      <c r="T101" s="24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4" t="s">
        <v>220</v>
      </c>
      <c r="AU101" s="244" t="s">
        <v>81</v>
      </c>
      <c r="AV101" s="13" t="s">
        <v>79</v>
      </c>
      <c r="AW101" s="13" t="s">
        <v>32</v>
      </c>
      <c r="AX101" s="13" t="s">
        <v>71</v>
      </c>
      <c r="AY101" s="244" t="s">
        <v>209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269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4" customFormat="1">
      <c r="A103" s="14"/>
      <c r="B103" s="245"/>
      <c r="C103" s="246"/>
      <c r="D103" s="236" t="s">
        <v>220</v>
      </c>
      <c r="E103" s="247" t="s">
        <v>19</v>
      </c>
      <c r="F103" s="248" t="s">
        <v>1615</v>
      </c>
      <c r="G103" s="246"/>
      <c r="H103" s="249">
        <v>3</v>
      </c>
      <c r="I103" s="250"/>
      <c r="J103" s="246"/>
      <c r="K103" s="246"/>
      <c r="L103" s="251"/>
      <c r="M103" s="252"/>
      <c r="N103" s="253"/>
      <c r="O103" s="253"/>
      <c r="P103" s="253"/>
      <c r="Q103" s="253"/>
      <c r="R103" s="253"/>
      <c r="S103" s="253"/>
      <c r="T103" s="25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5" t="s">
        <v>220</v>
      </c>
      <c r="AU103" s="255" t="s">
        <v>81</v>
      </c>
      <c r="AV103" s="14" t="s">
        <v>81</v>
      </c>
      <c r="AW103" s="14" t="s">
        <v>32</v>
      </c>
      <c r="AX103" s="14" t="s">
        <v>79</v>
      </c>
      <c r="AY103" s="255" t="s">
        <v>209</v>
      </c>
    </row>
    <row r="104" s="2" customFormat="1" ht="33" customHeight="1">
      <c r="A104" s="41"/>
      <c r="B104" s="42"/>
      <c r="C104" s="216" t="s">
        <v>81</v>
      </c>
      <c r="D104" s="216" t="s">
        <v>211</v>
      </c>
      <c r="E104" s="217" t="s">
        <v>1616</v>
      </c>
      <c r="F104" s="218" t="s">
        <v>1617</v>
      </c>
      <c r="G104" s="219" t="s">
        <v>258</v>
      </c>
      <c r="H104" s="220">
        <v>3</v>
      </c>
      <c r="I104" s="221"/>
      <c r="J104" s="222">
        <f>ROUND(I104*H104,2)</f>
        <v>0</v>
      </c>
      <c r="K104" s="218" t="s">
        <v>215</v>
      </c>
      <c r="L104" s="47"/>
      <c r="M104" s="223" t="s">
        <v>19</v>
      </c>
      <c r="N104" s="224" t="s">
        <v>42</v>
      </c>
      <c r="O104" s="87"/>
      <c r="P104" s="225">
        <f>O104*H104</f>
        <v>0</v>
      </c>
      <c r="Q104" s="225">
        <v>0</v>
      </c>
      <c r="R104" s="225">
        <f>Q104*H104</f>
        <v>0</v>
      </c>
      <c r="S104" s="225">
        <v>0.22</v>
      </c>
      <c r="T104" s="226">
        <f>S104*H104</f>
        <v>0.66000000000000003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7" t="s">
        <v>216</v>
      </c>
      <c r="AT104" s="227" t="s">
        <v>211</v>
      </c>
      <c r="AU104" s="227" t="s">
        <v>81</v>
      </c>
      <c r="AY104" s="20" t="s">
        <v>209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20" t="s">
        <v>79</v>
      </c>
      <c r="BK104" s="228">
        <f>ROUND(I104*H104,2)</f>
        <v>0</v>
      </c>
      <c r="BL104" s="20" t="s">
        <v>216</v>
      </c>
      <c r="BM104" s="227" t="s">
        <v>1618</v>
      </c>
    </row>
    <row r="105" s="2" customFormat="1">
      <c r="A105" s="41"/>
      <c r="B105" s="42"/>
      <c r="C105" s="43"/>
      <c r="D105" s="229" t="s">
        <v>218</v>
      </c>
      <c r="E105" s="43"/>
      <c r="F105" s="230" t="s">
        <v>1619</v>
      </c>
      <c r="G105" s="43"/>
      <c r="H105" s="43"/>
      <c r="I105" s="231"/>
      <c r="J105" s="43"/>
      <c r="K105" s="43"/>
      <c r="L105" s="47"/>
      <c r="M105" s="232"/>
      <c r="N105" s="233"/>
      <c r="O105" s="87"/>
      <c r="P105" s="87"/>
      <c r="Q105" s="87"/>
      <c r="R105" s="87"/>
      <c r="S105" s="87"/>
      <c r="T105" s="88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0" t="s">
        <v>218</v>
      </c>
      <c r="AU105" s="20" t="s">
        <v>81</v>
      </c>
    </row>
    <row r="106" s="13" customFormat="1">
      <c r="A106" s="13"/>
      <c r="B106" s="234"/>
      <c r="C106" s="235"/>
      <c r="D106" s="236" t="s">
        <v>220</v>
      </c>
      <c r="E106" s="237" t="s">
        <v>19</v>
      </c>
      <c r="F106" s="238" t="s">
        <v>1185</v>
      </c>
      <c r="G106" s="235"/>
      <c r="H106" s="237" t="s">
        <v>19</v>
      </c>
      <c r="I106" s="239"/>
      <c r="J106" s="235"/>
      <c r="K106" s="235"/>
      <c r="L106" s="240"/>
      <c r="M106" s="241"/>
      <c r="N106" s="242"/>
      <c r="O106" s="242"/>
      <c r="P106" s="242"/>
      <c r="Q106" s="242"/>
      <c r="R106" s="242"/>
      <c r="S106" s="242"/>
      <c r="T106" s="24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4" t="s">
        <v>220</v>
      </c>
      <c r="AU106" s="244" t="s">
        <v>81</v>
      </c>
      <c r="AV106" s="13" t="s">
        <v>79</v>
      </c>
      <c r="AW106" s="13" t="s">
        <v>32</v>
      </c>
      <c r="AX106" s="13" t="s">
        <v>71</v>
      </c>
      <c r="AY106" s="244" t="s">
        <v>209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269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4" customFormat="1">
      <c r="A108" s="14"/>
      <c r="B108" s="245"/>
      <c r="C108" s="246"/>
      <c r="D108" s="236" t="s">
        <v>220</v>
      </c>
      <c r="E108" s="247" t="s">
        <v>19</v>
      </c>
      <c r="F108" s="248" t="s">
        <v>1615</v>
      </c>
      <c r="G108" s="246"/>
      <c r="H108" s="249">
        <v>3</v>
      </c>
      <c r="I108" s="250"/>
      <c r="J108" s="246"/>
      <c r="K108" s="246"/>
      <c r="L108" s="251"/>
      <c r="M108" s="252"/>
      <c r="N108" s="253"/>
      <c r="O108" s="253"/>
      <c r="P108" s="253"/>
      <c r="Q108" s="253"/>
      <c r="R108" s="253"/>
      <c r="S108" s="253"/>
      <c r="T108" s="25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5" t="s">
        <v>220</v>
      </c>
      <c r="AU108" s="255" t="s">
        <v>81</v>
      </c>
      <c r="AV108" s="14" t="s">
        <v>81</v>
      </c>
      <c r="AW108" s="14" t="s">
        <v>32</v>
      </c>
      <c r="AX108" s="14" t="s">
        <v>79</v>
      </c>
      <c r="AY108" s="255" t="s">
        <v>209</v>
      </c>
    </row>
    <row r="109" s="2" customFormat="1" ht="16.5" customHeight="1">
      <c r="A109" s="41"/>
      <c r="B109" s="42"/>
      <c r="C109" s="216" t="s">
        <v>146</v>
      </c>
      <c r="D109" s="216" t="s">
        <v>211</v>
      </c>
      <c r="E109" s="217" t="s">
        <v>285</v>
      </c>
      <c r="F109" s="218" t="s">
        <v>286</v>
      </c>
      <c r="G109" s="219" t="s">
        <v>287</v>
      </c>
      <c r="H109" s="220">
        <v>150</v>
      </c>
      <c r="I109" s="221"/>
      <c r="J109" s="222">
        <f>ROUND(I109*H109,2)</f>
        <v>0</v>
      </c>
      <c r="K109" s="218" t="s">
        <v>215</v>
      </c>
      <c r="L109" s="47"/>
      <c r="M109" s="223" t="s">
        <v>19</v>
      </c>
      <c r="N109" s="224" t="s">
        <v>42</v>
      </c>
      <c r="O109" s="87"/>
      <c r="P109" s="225">
        <f>O109*H109</f>
        <v>0</v>
      </c>
      <c r="Q109" s="225">
        <v>3.0000000000000001E-05</v>
      </c>
      <c r="R109" s="225">
        <f>Q109*H109</f>
        <v>0.0045000000000000005</v>
      </c>
      <c r="S109" s="225">
        <v>0</v>
      </c>
      <c r="T109" s="226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7" t="s">
        <v>216</v>
      </c>
      <c r="AT109" s="227" t="s">
        <v>211</v>
      </c>
      <c r="AU109" s="227" t="s">
        <v>81</v>
      </c>
      <c r="AY109" s="20" t="s">
        <v>209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20" t="s">
        <v>79</v>
      </c>
      <c r="BK109" s="228">
        <f>ROUND(I109*H109,2)</f>
        <v>0</v>
      </c>
      <c r="BL109" s="20" t="s">
        <v>216</v>
      </c>
      <c r="BM109" s="227" t="s">
        <v>1620</v>
      </c>
    </row>
    <row r="110" s="2" customFormat="1">
      <c r="A110" s="41"/>
      <c r="B110" s="42"/>
      <c r="C110" s="43"/>
      <c r="D110" s="229" t="s">
        <v>218</v>
      </c>
      <c r="E110" s="43"/>
      <c r="F110" s="230" t="s">
        <v>289</v>
      </c>
      <c r="G110" s="43"/>
      <c r="H110" s="43"/>
      <c r="I110" s="231"/>
      <c r="J110" s="43"/>
      <c r="K110" s="43"/>
      <c r="L110" s="47"/>
      <c r="M110" s="232"/>
      <c r="N110" s="233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218</v>
      </c>
      <c r="AU110" s="20" t="s">
        <v>81</v>
      </c>
    </row>
    <row r="111" s="2" customFormat="1" ht="24.15" customHeight="1">
      <c r="A111" s="41"/>
      <c r="B111" s="42"/>
      <c r="C111" s="216" t="s">
        <v>216</v>
      </c>
      <c r="D111" s="216" t="s">
        <v>211</v>
      </c>
      <c r="E111" s="217" t="s">
        <v>291</v>
      </c>
      <c r="F111" s="218" t="s">
        <v>292</v>
      </c>
      <c r="G111" s="219" t="s">
        <v>293</v>
      </c>
      <c r="H111" s="220">
        <v>15</v>
      </c>
      <c r="I111" s="221"/>
      <c r="J111" s="222">
        <f>ROUND(I111*H111,2)</f>
        <v>0</v>
      </c>
      <c r="K111" s="218" t="s">
        <v>215</v>
      </c>
      <c r="L111" s="47"/>
      <c r="M111" s="223" t="s">
        <v>19</v>
      </c>
      <c r="N111" s="224" t="s">
        <v>42</v>
      </c>
      <c r="O111" s="87"/>
      <c r="P111" s="225">
        <f>O111*H111</f>
        <v>0</v>
      </c>
      <c r="Q111" s="225">
        <v>0</v>
      </c>
      <c r="R111" s="225">
        <f>Q111*H111</f>
        <v>0</v>
      </c>
      <c r="S111" s="225">
        <v>0</v>
      </c>
      <c r="T111" s="226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7" t="s">
        <v>216</v>
      </c>
      <c r="AT111" s="227" t="s">
        <v>211</v>
      </c>
      <c r="AU111" s="227" t="s">
        <v>81</v>
      </c>
      <c r="AY111" s="20" t="s">
        <v>209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20" t="s">
        <v>79</v>
      </c>
      <c r="BK111" s="228">
        <f>ROUND(I111*H111,2)</f>
        <v>0</v>
      </c>
      <c r="BL111" s="20" t="s">
        <v>216</v>
      </c>
      <c r="BM111" s="227" t="s">
        <v>1621</v>
      </c>
    </row>
    <row r="112" s="2" customFormat="1">
      <c r="A112" s="41"/>
      <c r="B112" s="42"/>
      <c r="C112" s="43"/>
      <c r="D112" s="229" t="s">
        <v>218</v>
      </c>
      <c r="E112" s="43"/>
      <c r="F112" s="230" t="s">
        <v>295</v>
      </c>
      <c r="G112" s="43"/>
      <c r="H112" s="43"/>
      <c r="I112" s="231"/>
      <c r="J112" s="43"/>
      <c r="K112" s="43"/>
      <c r="L112" s="47"/>
      <c r="M112" s="232"/>
      <c r="N112" s="233"/>
      <c r="O112" s="87"/>
      <c r="P112" s="87"/>
      <c r="Q112" s="87"/>
      <c r="R112" s="87"/>
      <c r="S112" s="87"/>
      <c r="T112" s="88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0" t="s">
        <v>218</v>
      </c>
      <c r="AU112" s="20" t="s">
        <v>81</v>
      </c>
    </row>
    <row r="113" s="2" customFormat="1" ht="33" customHeight="1">
      <c r="A113" s="41"/>
      <c r="B113" s="42"/>
      <c r="C113" s="216" t="s">
        <v>236</v>
      </c>
      <c r="D113" s="216" t="s">
        <v>211</v>
      </c>
      <c r="E113" s="217" t="s">
        <v>391</v>
      </c>
      <c r="F113" s="218" t="s">
        <v>392</v>
      </c>
      <c r="G113" s="219" t="s">
        <v>362</v>
      </c>
      <c r="H113" s="220">
        <v>17.699999999999999</v>
      </c>
      <c r="I113" s="221"/>
      <c r="J113" s="222">
        <f>ROUND(I113*H113,2)</f>
        <v>0</v>
      </c>
      <c r="K113" s="218" t="s">
        <v>215</v>
      </c>
      <c r="L113" s="47"/>
      <c r="M113" s="223" t="s">
        <v>19</v>
      </c>
      <c r="N113" s="224" t="s">
        <v>42</v>
      </c>
      <c r="O113" s="87"/>
      <c r="P113" s="225">
        <f>O113*H113</f>
        <v>0</v>
      </c>
      <c r="Q113" s="225">
        <v>0</v>
      </c>
      <c r="R113" s="225">
        <f>Q113*H113</f>
        <v>0</v>
      </c>
      <c r="S113" s="225">
        <v>0</v>
      </c>
      <c r="T113" s="226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216</v>
      </c>
      <c r="AT113" s="227" t="s">
        <v>211</v>
      </c>
      <c r="AU113" s="227" t="s">
        <v>81</v>
      </c>
      <c r="AY113" s="20" t="s">
        <v>209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20" t="s">
        <v>79</v>
      </c>
      <c r="BK113" s="228">
        <f>ROUND(I113*H113,2)</f>
        <v>0</v>
      </c>
      <c r="BL113" s="20" t="s">
        <v>216</v>
      </c>
      <c r="BM113" s="227" t="s">
        <v>1622</v>
      </c>
    </row>
    <row r="114" s="2" customFormat="1">
      <c r="A114" s="41"/>
      <c r="B114" s="42"/>
      <c r="C114" s="43"/>
      <c r="D114" s="229" t="s">
        <v>218</v>
      </c>
      <c r="E114" s="43"/>
      <c r="F114" s="230" t="s">
        <v>394</v>
      </c>
      <c r="G114" s="43"/>
      <c r="H114" s="43"/>
      <c r="I114" s="231"/>
      <c r="J114" s="43"/>
      <c r="K114" s="43"/>
      <c r="L114" s="47"/>
      <c r="M114" s="232"/>
      <c r="N114" s="233"/>
      <c r="O114" s="87"/>
      <c r="P114" s="87"/>
      <c r="Q114" s="87"/>
      <c r="R114" s="87"/>
      <c r="S114" s="87"/>
      <c r="T114" s="88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218</v>
      </c>
      <c r="AU114" s="20" t="s">
        <v>81</v>
      </c>
    </row>
    <row r="115" s="13" customFormat="1">
      <c r="A115" s="13"/>
      <c r="B115" s="234"/>
      <c r="C115" s="235"/>
      <c r="D115" s="236" t="s">
        <v>220</v>
      </c>
      <c r="E115" s="237" t="s">
        <v>19</v>
      </c>
      <c r="F115" s="238" t="s">
        <v>395</v>
      </c>
      <c r="G115" s="235"/>
      <c r="H115" s="237" t="s">
        <v>19</v>
      </c>
      <c r="I115" s="239"/>
      <c r="J115" s="235"/>
      <c r="K115" s="235"/>
      <c r="L115" s="240"/>
      <c r="M115" s="241"/>
      <c r="N115" s="242"/>
      <c r="O115" s="242"/>
      <c r="P115" s="242"/>
      <c r="Q115" s="242"/>
      <c r="R115" s="242"/>
      <c r="S115" s="242"/>
      <c r="T115" s="24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4" t="s">
        <v>220</v>
      </c>
      <c r="AU115" s="244" t="s">
        <v>81</v>
      </c>
      <c r="AV115" s="13" t="s">
        <v>79</v>
      </c>
      <c r="AW115" s="13" t="s">
        <v>32</v>
      </c>
      <c r="AX115" s="13" t="s">
        <v>71</v>
      </c>
      <c r="AY115" s="244" t="s">
        <v>209</v>
      </c>
    </row>
    <row r="116" s="14" customFormat="1">
      <c r="A116" s="14"/>
      <c r="B116" s="245"/>
      <c r="C116" s="246"/>
      <c r="D116" s="236" t="s">
        <v>220</v>
      </c>
      <c r="E116" s="247" t="s">
        <v>19</v>
      </c>
      <c r="F116" s="248" t="s">
        <v>1623</v>
      </c>
      <c r="G116" s="246"/>
      <c r="H116" s="249">
        <v>59</v>
      </c>
      <c r="I116" s="250"/>
      <c r="J116" s="246"/>
      <c r="K116" s="246"/>
      <c r="L116" s="251"/>
      <c r="M116" s="252"/>
      <c r="N116" s="253"/>
      <c r="O116" s="253"/>
      <c r="P116" s="253"/>
      <c r="Q116" s="253"/>
      <c r="R116" s="253"/>
      <c r="S116" s="253"/>
      <c r="T116" s="25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5" t="s">
        <v>220</v>
      </c>
      <c r="AU116" s="255" t="s">
        <v>81</v>
      </c>
      <c r="AV116" s="14" t="s">
        <v>81</v>
      </c>
      <c r="AW116" s="14" t="s">
        <v>32</v>
      </c>
      <c r="AX116" s="14" t="s">
        <v>71</v>
      </c>
      <c r="AY116" s="255" t="s">
        <v>209</v>
      </c>
    </row>
    <row r="117" s="14" customFormat="1">
      <c r="A117" s="14"/>
      <c r="B117" s="245"/>
      <c r="C117" s="246"/>
      <c r="D117" s="236" t="s">
        <v>220</v>
      </c>
      <c r="E117" s="247" t="s">
        <v>19</v>
      </c>
      <c r="F117" s="248" t="s">
        <v>1624</v>
      </c>
      <c r="G117" s="246"/>
      <c r="H117" s="249">
        <v>17.699999999999999</v>
      </c>
      <c r="I117" s="250"/>
      <c r="J117" s="246"/>
      <c r="K117" s="246"/>
      <c r="L117" s="251"/>
      <c r="M117" s="252"/>
      <c r="N117" s="253"/>
      <c r="O117" s="253"/>
      <c r="P117" s="253"/>
      <c r="Q117" s="253"/>
      <c r="R117" s="253"/>
      <c r="S117" s="253"/>
      <c r="T117" s="25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5" t="s">
        <v>220</v>
      </c>
      <c r="AU117" s="255" t="s">
        <v>81</v>
      </c>
      <c r="AV117" s="14" t="s">
        <v>81</v>
      </c>
      <c r="AW117" s="14" t="s">
        <v>32</v>
      </c>
      <c r="AX117" s="14" t="s">
        <v>79</v>
      </c>
      <c r="AY117" s="255" t="s">
        <v>209</v>
      </c>
    </row>
    <row r="118" s="2" customFormat="1" ht="24.15" customHeight="1">
      <c r="A118" s="41"/>
      <c r="B118" s="42"/>
      <c r="C118" s="216" t="s">
        <v>227</v>
      </c>
      <c r="D118" s="216" t="s">
        <v>211</v>
      </c>
      <c r="E118" s="217" t="s">
        <v>400</v>
      </c>
      <c r="F118" s="218" t="s">
        <v>401</v>
      </c>
      <c r="G118" s="219" t="s">
        <v>362</v>
      </c>
      <c r="H118" s="220">
        <v>20.649999999999999</v>
      </c>
      <c r="I118" s="221"/>
      <c r="J118" s="222">
        <f>ROUND(I118*H118,2)</f>
        <v>0</v>
      </c>
      <c r="K118" s="218" t="s">
        <v>215</v>
      </c>
      <c r="L118" s="47"/>
      <c r="M118" s="223" t="s">
        <v>19</v>
      </c>
      <c r="N118" s="224" t="s">
        <v>42</v>
      </c>
      <c r="O118" s="87"/>
      <c r="P118" s="225">
        <f>O118*H118</f>
        <v>0</v>
      </c>
      <c r="Q118" s="225">
        <v>0</v>
      </c>
      <c r="R118" s="225">
        <f>Q118*H118</f>
        <v>0</v>
      </c>
      <c r="S118" s="225">
        <v>0</v>
      </c>
      <c r="T118" s="226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7" t="s">
        <v>216</v>
      </c>
      <c r="AT118" s="227" t="s">
        <v>211</v>
      </c>
      <c r="AU118" s="227" t="s">
        <v>81</v>
      </c>
      <c r="AY118" s="20" t="s">
        <v>209</v>
      </c>
      <c r="BE118" s="228">
        <f>IF(N118="základní",J118,0)</f>
        <v>0</v>
      </c>
      <c r="BF118" s="228">
        <f>IF(N118="snížená",J118,0)</f>
        <v>0</v>
      </c>
      <c r="BG118" s="228">
        <f>IF(N118="zákl. přenesená",J118,0)</f>
        <v>0</v>
      </c>
      <c r="BH118" s="228">
        <f>IF(N118="sníž. přenesená",J118,0)</f>
        <v>0</v>
      </c>
      <c r="BI118" s="228">
        <f>IF(N118="nulová",J118,0)</f>
        <v>0</v>
      </c>
      <c r="BJ118" s="20" t="s">
        <v>79</v>
      </c>
      <c r="BK118" s="228">
        <f>ROUND(I118*H118,2)</f>
        <v>0</v>
      </c>
      <c r="BL118" s="20" t="s">
        <v>216</v>
      </c>
      <c r="BM118" s="227" t="s">
        <v>1625</v>
      </c>
    </row>
    <row r="119" s="2" customFormat="1">
      <c r="A119" s="41"/>
      <c r="B119" s="42"/>
      <c r="C119" s="43"/>
      <c r="D119" s="229" t="s">
        <v>218</v>
      </c>
      <c r="E119" s="43"/>
      <c r="F119" s="230" t="s">
        <v>403</v>
      </c>
      <c r="G119" s="43"/>
      <c r="H119" s="43"/>
      <c r="I119" s="231"/>
      <c r="J119" s="43"/>
      <c r="K119" s="43"/>
      <c r="L119" s="47"/>
      <c r="M119" s="232"/>
      <c r="N119" s="233"/>
      <c r="O119" s="87"/>
      <c r="P119" s="87"/>
      <c r="Q119" s="87"/>
      <c r="R119" s="87"/>
      <c r="S119" s="87"/>
      <c r="T119" s="88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0" t="s">
        <v>218</v>
      </c>
      <c r="AU119" s="20" t="s">
        <v>81</v>
      </c>
    </row>
    <row r="120" s="14" customFormat="1">
      <c r="A120" s="14"/>
      <c r="B120" s="245"/>
      <c r="C120" s="246"/>
      <c r="D120" s="236" t="s">
        <v>220</v>
      </c>
      <c r="E120" s="247" t="s">
        <v>19</v>
      </c>
      <c r="F120" s="248" t="s">
        <v>1626</v>
      </c>
      <c r="G120" s="246"/>
      <c r="H120" s="249">
        <v>20.649999999999999</v>
      </c>
      <c r="I120" s="250"/>
      <c r="J120" s="246"/>
      <c r="K120" s="246"/>
      <c r="L120" s="251"/>
      <c r="M120" s="252"/>
      <c r="N120" s="253"/>
      <c r="O120" s="253"/>
      <c r="P120" s="253"/>
      <c r="Q120" s="253"/>
      <c r="R120" s="253"/>
      <c r="S120" s="253"/>
      <c r="T120" s="25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5" t="s">
        <v>220</v>
      </c>
      <c r="AU120" s="255" t="s">
        <v>81</v>
      </c>
      <c r="AV120" s="14" t="s">
        <v>81</v>
      </c>
      <c r="AW120" s="14" t="s">
        <v>32</v>
      </c>
      <c r="AX120" s="14" t="s">
        <v>79</v>
      </c>
      <c r="AY120" s="255" t="s">
        <v>209</v>
      </c>
    </row>
    <row r="121" s="2" customFormat="1" ht="33" customHeight="1">
      <c r="A121" s="41"/>
      <c r="B121" s="42"/>
      <c r="C121" s="216" t="s">
        <v>245</v>
      </c>
      <c r="D121" s="216" t="s">
        <v>211</v>
      </c>
      <c r="E121" s="217" t="s">
        <v>406</v>
      </c>
      <c r="F121" s="218" t="s">
        <v>407</v>
      </c>
      <c r="G121" s="219" t="s">
        <v>362</v>
      </c>
      <c r="H121" s="220">
        <v>14.75</v>
      </c>
      <c r="I121" s="221"/>
      <c r="J121" s="222">
        <f>ROUND(I121*H121,2)</f>
        <v>0</v>
      </c>
      <c r="K121" s="218" t="s">
        <v>215</v>
      </c>
      <c r="L121" s="47"/>
      <c r="M121" s="223" t="s">
        <v>19</v>
      </c>
      <c r="N121" s="224" t="s">
        <v>42</v>
      </c>
      <c r="O121" s="87"/>
      <c r="P121" s="225">
        <f>O121*H121</f>
        <v>0</v>
      </c>
      <c r="Q121" s="225">
        <v>0</v>
      </c>
      <c r="R121" s="225">
        <f>Q121*H121</f>
        <v>0</v>
      </c>
      <c r="S121" s="225">
        <v>0</v>
      </c>
      <c r="T121" s="226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7" t="s">
        <v>216</v>
      </c>
      <c r="AT121" s="227" t="s">
        <v>211</v>
      </c>
      <c r="AU121" s="227" t="s">
        <v>81</v>
      </c>
      <c r="AY121" s="20" t="s">
        <v>209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20" t="s">
        <v>79</v>
      </c>
      <c r="BK121" s="228">
        <f>ROUND(I121*H121,2)</f>
        <v>0</v>
      </c>
      <c r="BL121" s="20" t="s">
        <v>216</v>
      </c>
      <c r="BM121" s="227" t="s">
        <v>1627</v>
      </c>
    </row>
    <row r="122" s="2" customFormat="1">
      <c r="A122" s="41"/>
      <c r="B122" s="42"/>
      <c r="C122" s="43"/>
      <c r="D122" s="229" t="s">
        <v>218</v>
      </c>
      <c r="E122" s="43"/>
      <c r="F122" s="230" t="s">
        <v>409</v>
      </c>
      <c r="G122" s="43"/>
      <c r="H122" s="43"/>
      <c r="I122" s="231"/>
      <c r="J122" s="43"/>
      <c r="K122" s="43"/>
      <c r="L122" s="47"/>
      <c r="M122" s="232"/>
      <c r="N122" s="233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218</v>
      </c>
      <c r="AU122" s="20" t="s">
        <v>81</v>
      </c>
    </row>
    <row r="123" s="14" customFormat="1">
      <c r="A123" s="14"/>
      <c r="B123" s="245"/>
      <c r="C123" s="246"/>
      <c r="D123" s="236" t="s">
        <v>220</v>
      </c>
      <c r="E123" s="247" t="s">
        <v>19</v>
      </c>
      <c r="F123" s="248" t="s">
        <v>1628</v>
      </c>
      <c r="G123" s="246"/>
      <c r="H123" s="249">
        <v>14.75</v>
      </c>
      <c r="I123" s="250"/>
      <c r="J123" s="246"/>
      <c r="K123" s="246"/>
      <c r="L123" s="251"/>
      <c r="M123" s="252"/>
      <c r="N123" s="253"/>
      <c r="O123" s="253"/>
      <c r="P123" s="253"/>
      <c r="Q123" s="253"/>
      <c r="R123" s="253"/>
      <c r="S123" s="253"/>
      <c r="T123" s="25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5" t="s">
        <v>220</v>
      </c>
      <c r="AU123" s="255" t="s">
        <v>81</v>
      </c>
      <c r="AV123" s="14" t="s">
        <v>81</v>
      </c>
      <c r="AW123" s="14" t="s">
        <v>32</v>
      </c>
      <c r="AX123" s="14" t="s">
        <v>79</v>
      </c>
      <c r="AY123" s="255" t="s">
        <v>209</v>
      </c>
    </row>
    <row r="124" s="2" customFormat="1" ht="33" customHeight="1">
      <c r="A124" s="41"/>
      <c r="B124" s="42"/>
      <c r="C124" s="216" t="s">
        <v>250</v>
      </c>
      <c r="D124" s="216" t="s">
        <v>211</v>
      </c>
      <c r="E124" s="217" t="s">
        <v>412</v>
      </c>
      <c r="F124" s="218" t="s">
        <v>413</v>
      </c>
      <c r="G124" s="219" t="s">
        <v>362</v>
      </c>
      <c r="H124" s="220">
        <v>5.9000000000000004</v>
      </c>
      <c r="I124" s="221"/>
      <c r="J124" s="222">
        <f>ROUND(I124*H124,2)</f>
        <v>0</v>
      </c>
      <c r="K124" s="218" t="s">
        <v>215</v>
      </c>
      <c r="L124" s="47"/>
      <c r="M124" s="223" t="s">
        <v>19</v>
      </c>
      <c r="N124" s="224" t="s">
        <v>42</v>
      </c>
      <c r="O124" s="87"/>
      <c r="P124" s="225">
        <f>O124*H124</f>
        <v>0</v>
      </c>
      <c r="Q124" s="225">
        <v>0</v>
      </c>
      <c r="R124" s="225">
        <f>Q124*H124</f>
        <v>0</v>
      </c>
      <c r="S124" s="225">
        <v>0</v>
      </c>
      <c r="T124" s="226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7" t="s">
        <v>216</v>
      </c>
      <c r="AT124" s="227" t="s">
        <v>211</v>
      </c>
      <c r="AU124" s="227" t="s">
        <v>81</v>
      </c>
      <c r="AY124" s="20" t="s">
        <v>209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20" t="s">
        <v>79</v>
      </c>
      <c r="BK124" s="228">
        <f>ROUND(I124*H124,2)</f>
        <v>0</v>
      </c>
      <c r="BL124" s="20" t="s">
        <v>216</v>
      </c>
      <c r="BM124" s="227" t="s">
        <v>1629</v>
      </c>
    </row>
    <row r="125" s="2" customFormat="1">
      <c r="A125" s="41"/>
      <c r="B125" s="42"/>
      <c r="C125" s="43"/>
      <c r="D125" s="229" t="s">
        <v>218</v>
      </c>
      <c r="E125" s="43"/>
      <c r="F125" s="230" t="s">
        <v>415</v>
      </c>
      <c r="G125" s="43"/>
      <c r="H125" s="43"/>
      <c r="I125" s="231"/>
      <c r="J125" s="43"/>
      <c r="K125" s="43"/>
      <c r="L125" s="47"/>
      <c r="M125" s="232"/>
      <c r="N125" s="233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218</v>
      </c>
      <c r="AU125" s="20" t="s">
        <v>81</v>
      </c>
    </row>
    <row r="126" s="14" customFormat="1">
      <c r="A126" s="14"/>
      <c r="B126" s="245"/>
      <c r="C126" s="246"/>
      <c r="D126" s="236" t="s">
        <v>220</v>
      </c>
      <c r="E126" s="247" t="s">
        <v>19</v>
      </c>
      <c r="F126" s="248" t="s">
        <v>1630</v>
      </c>
      <c r="G126" s="246"/>
      <c r="H126" s="249">
        <v>5.9000000000000004</v>
      </c>
      <c r="I126" s="250"/>
      <c r="J126" s="246"/>
      <c r="K126" s="246"/>
      <c r="L126" s="251"/>
      <c r="M126" s="252"/>
      <c r="N126" s="253"/>
      <c r="O126" s="253"/>
      <c r="P126" s="253"/>
      <c r="Q126" s="253"/>
      <c r="R126" s="253"/>
      <c r="S126" s="253"/>
      <c r="T126" s="25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5" t="s">
        <v>220</v>
      </c>
      <c r="AU126" s="255" t="s">
        <v>81</v>
      </c>
      <c r="AV126" s="14" t="s">
        <v>81</v>
      </c>
      <c r="AW126" s="14" t="s">
        <v>32</v>
      </c>
      <c r="AX126" s="14" t="s">
        <v>79</v>
      </c>
      <c r="AY126" s="255" t="s">
        <v>209</v>
      </c>
    </row>
    <row r="127" s="2" customFormat="1" ht="24.15" customHeight="1">
      <c r="A127" s="41"/>
      <c r="B127" s="42"/>
      <c r="C127" s="216" t="s">
        <v>255</v>
      </c>
      <c r="D127" s="216" t="s">
        <v>211</v>
      </c>
      <c r="E127" s="217" t="s">
        <v>418</v>
      </c>
      <c r="F127" s="218" t="s">
        <v>419</v>
      </c>
      <c r="G127" s="219" t="s">
        <v>362</v>
      </c>
      <c r="H127" s="220">
        <v>5.9000000000000004</v>
      </c>
      <c r="I127" s="221"/>
      <c r="J127" s="222">
        <f>ROUND(I127*H127,2)</f>
        <v>0</v>
      </c>
      <c r="K127" s="218" t="s">
        <v>215</v>
      </c>
      <c r="L127" s="47"/>
      <c r="M127" s="223" t="s">
        <v>19</v>
      </c>
      <c r="N127" s="224" t="s">
        <v>42</v>
      </c>
      <c r="O127" s="87"/>
      <c r="P127" s="225">
        <f>O127*H127</f>
        <v>0</v>
      </c>
      <c r="Q127" s="225">
        <v>0</v>
      </c>
      <c r="R127" s="225">
        <f>Q127*H127</f>
        <v>0</v>
      </c>
      <c r="S127" s="225">
        <v>0</v>
      </c>
      <c r="T127" s="226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7" t="s">
        <v>216</v>
      </c>
      <c r="AT127" s="227" t="s">
        <v>211</v>
      </c>
      <c r="AU127" s="227" t="s">
        <v>81</v>
      </c>
      <c r="AY127" s="20" t="s">
        <v>209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20" t="s">
        <v>79</v>
      </c>
      <c r="BK127" s="228">
        <f>ROUND(I127*H127,2)</f>
        <v>0</v>
      </c>
      <c r="BL127" s="20" t="s">
        <v>216</v>
      </c>
      <c r="BM127" s="227" t="s">
        <v>1631</v>
      </c>
    </row>
    <row r="128" s="2" customFormat="1">
      <c r="A128" s="41"/>
      <c r="B128" s="42"/>
      <c r="C128" s="43"/>
      <c r="D128" s="229" t="s">
        <v>218</v>
      </c>
      <c r="E128" s="43"/>
      <c r="F128" s="230" t="s">
        <v>421</v>
      </c>
      <c r="G128" s="43"/>
      <c r="H128" s="43"/>
      <c r="I128" s="231"/>
      <c r="J128" s="43"/>
      <c r="K128" s="43"/>
      <c r="L128" s="47"/>
      <c r="M128" s="232"/>
      <c r="N128" s="233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218</v>
      </c>
      <c r="AU128" s="20" t="s">
        <v>81</v>
      </c>
    </row>
    <row r="129" s="13" customFormat="1">
      <c r="A129" s="13"/>
      <c r="B129" s="234"/>
      <c r="C129" s="235"/>
      <c r="D129" s="236" t="s">
        <v>220</v>
      </c>
      <c r="E129" s="237" t="s">
        <v>19</v>
      </c>
      <c r="F129" s="238" t="s">
        <v>422</v>
      </c>
      <c r="G129" s="235"/>
      <c r="H129" s="237" t="s">
        <v>19</v>
      </c>
      <c r="I129" s="239"/>
      <c r="J129" s="235"/>
      <c r="K129" s="235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220</v>
      </c>
      <c r="AU129" s="244" t="s">
        <v>81</v>
      </c>
      <c r="AV129" s="13" t="s">
        <v>79</v>
      </c>
      <c r="AW129" s="13" t="s">
        <v>32</v>
      </c>
      <c r="AX129" s="13" t="s">
        <v>71</v>
      </c>
      <c r="AY129" s="244" t="s">
        <v>209</v>
      </c>
    </row>
    <row r="130" s="14" customFormat="1">
      <c r="A130" s="14"/>
      <c r="B130" s="245"/>
      <c r="C130" s="246"/>
      <c r="D130" s="236" t="s">
        <v>220</v>
      </c>
      <c r="E130" s="247" t="s">
        <v>19</v>
      </c>
      <c r="F130" s="248" t="s">
        <v>1632</v>
      </c>
      <c r="G130" s="246"/>
      <c r="H130" s="249">
        <v>59</v>
      </c>
      <c r="I130" s="250"/>
      <c r="J130" s="246"/>
      <c r="K130" s="246"/>
      <c r="L130" s="251"/>
      <c r="M130" s="252"/>
      <c r="N130" s="253"/>
      <c r="O130" s="253"/>
      <c r="P130" s="253"/>
      <c r="Q130" s="253"/>
      <c r="R130" s="253"/>
      <c r="S130" s="253"/>
      <c r="T130" s="25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5" t="s">
        <v>220</v>
      </c>
      <c r="AU130" s="255" t="s">
        <v>81</v>
      </c>
      <c r="AV130" s="14" t="s">
        <v>81</v>
      </c>
      <c r="AW130" s="14" t="s">
        <v>32</v>
      </c>
      <c r="AX130" s="14" t="s">
        <v>71</v>
      </c>
      <c r="AY130" s="255" t="s">
        <v>209</v>
      </c>
    </row>
    <row r="131" s="16" customFormat="1">
      <c r="A131" s="16"/>
      <c r="B131" s="267"/>
      <c r="C131" s="268"/>
      <c r="D131" s="236" t="s">
        <v>220</v>
      </c>
      <c r="E131" s="269" t="s">
        <v>19</v>
      </c>
      <c r="F131" s="270" t="s">
        <v>370</v>
      </c>
      <c r="G131" s="268"/>
      <c r="H131" s="271">
        <v>59</v>
      </c>
      <c r="I131" s="272"/>
      <c r="J131" s="268"/>
      <c r="K131" s="268"/>
      <c r="L131" s="273"/>
      <c r="M131" s="274"/>
      <c r="N131" s="275"/>
      <c r="O131" s="275"/>
      <c r="P131" s="275"/>
      <c r="Q131" s="275"/>
      <c r="R131" s="275"/>
      <c r="S131" s="275"/>
      <c r="T131" s="27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T131" s="277" t="s">
        <v>220</v>
      </c>
      <c r="AU131" s="277" t="s">
        <v>81</v>
      </c>
      <c r="AV131" s="16" t="s">
        <v>146</v>
      </c>
      <c r="AW131" s="16" t="s">
        <v>32</v>
      </c>
      <c r="AX131" s="16" t="s">
        <v>71</v>
      </c>
      <c r="AY131" s="277" t="s">
        <v>209</v>
      </c>
    </row>
    <row r="132" s="13" customFormat="1">
      <c r="A132" s="13"/>
      <c r="B132" s="234"/>
      <c r="C132" s="235"/>
      <c r="D132" s="236" t="s">
        <v>220</v>
      </c>
      <c r="E132" s="237" t="s">
        <v>19</v>
      </c>
      <c r="F132" s="238" t="s">
        <v>425</v>
      </c>
      <c r="G132" s="235"/>
      <c r="H132" s="237" t="s">
        <v>19</v>
      </c>
      <c r="I132" s="239"/>
      <c r="J132" s="235"/>
      <c r="K132" s="235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220</v>
      </c>
      <c r="AU132" s="244" t="s">
        <v>81</v>
      </c>
      <c r="AV132" s="13" t="s">
        <v>79</v>
      </c>
      <c r="AW132" s="13" t="s">
        <v>32</v>
      </c>
      <c r="AX132" s="13" t="s">
        <v>71</v>
      </c>
      <c r="AY132" s="244" t="s">
        <v>209</v>
      </c>
    </row>
    <row r="133" s="14" customFormat="1">
      <c r="A133" s="14"/>
      <c r="B133" s="245"/>
      <c r="C133" s="246"/>
      <c r="D133" s="236" t="s">
        <v>220</v>
      </c>
      <c r="E133" s="247" t="s">
        <v>19</v>
      </c>
      <c r="F133" s="248" t="s">
        <v>1633</v>
      </c>
      <c r="G133" s="246"/>
      <c r="H133" s="249">
        <v>5.9000000000000004</v>
      </c>
      <c r="I133" s="250"/>
      <c r="J133" s="246"/>
      <c r="K133" s="246"/>
      <c r="L133" s="251"/>
      <c r="M133" s="252"/>
      <c r="N133" s="253"/>
      <c r="O133" s="253"/>
      <c r="P133" s="253"/>
      <c r="Q133" s="253"/>
      <c r="R133" s="253"/>
      <c r="S133" s="253"/>
      <c r="T133" s="25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5" t="s">
        <v>220</v>
      </c>
      <c r="AU133" s="255" t="s">
        <v>81</v>
      </c>
      <c r="AV133" s="14" t="s">
        <v>81</v>
      </c>
      <c r="AW133" s="14" t="s">
        <v>32</v>
      </c>
      <c r="AX133" s="14" t="s">
        <v>79</v>
      </c>
      <c r="AY133" s="255" t="s">
        <v>209</v>
      </c>
    </row>
    <row r="134" s="2" customFormat="1" ht="24.15" customHeight="1">
      <c r="A134" s="41"/>
      <c r="B134" s="42"/>
      <c r="C134" s="216" t="s">
        <v>263</v>
      </c>
      <c r="D134" s="216" t="s">
        <v>211</v>
      </c>
      <c r="E134" s="217" t="s">
        <v>464</v>
      </c>
      <c r="F134" s="218" t="s">
        <v>465</v>
      </c>
      <c r="G134" s="219" t="s">
        <v>258</v>
      </c>
      <c r="H134" s="220">
        <v>119</v>
      </c>
      <c r="I134" s="221"/>
      <c r="J134" s="222">
        <f>ROUND(I134*H134,2)</f>
        <v>0</v>
      </c>
      <c r="K134" s="218" t="s">
        <v>215</v>
      </c>
      <c r="L134" s="47"/>
      <c r="M134" s="223" t="s">
        <v>19</v>
      </c>
      <c r="N134" s="224" t="s">
        <v>42</v>
      </c>
      <c r="O134" s="87"/>
      <c r="P134" s="225">
        <f>O134*H134</f>
        <v>0</v>
      </c>
      <c r="Q134" s="225">
        <v>0.00058</v>
      </c>
      <c r="R134" s="225">
        <f>Q134*H134</f>
        <v>0.069019999999999998</v>
      </c>
      <c r="S134" s="225">
        <v>0</v>
      </c>
      <c r="T134" s="226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7" t="s">
        <v>216</v>
      </c>
      <c r="AT134" s="227" t="s">
        <v>211</v>
      </c>
      <c r="AU134" s="227" t="s">
        <v>81</v>
      </c>
      <c r="AY134" s="20" t="s">
        <v>209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20" t="s">
        <v>79</v>
      </c>
      <c r="BK134" s="228">
        <f>ROUND(I134*H134,2)</f>
        <v>0</v>
      </c>
      <c r="BL134" s="20" t="s">
        <v>216</v>
      </c>
      <c r="BM134" s="227" t="s">
        <v>1634</v>
      </c>
    </row>
    <row r="135" s="2" customFormat="1">
      <c r="A135" s="41"/>
      <c r="B135" s="42"/>
      <c r="C135" s="43"/>
      <c r="D135" s="229" t="s">
        <v>218</v>
      </c>
      <c r="E135" s="43"/>
      <c r="F135" s="230" t="s">
        <v>467</v>
      </c>
      <c r="G135" s="43"/>
      <c r="H135" s="43"/>
      <c r="I135" s="231"/>
      <c r="J135" s="43"/>
      <c r="K135" s="43"/>
      <c r="L135" s="47"/>
      <c r="M135" s="232"/>
      <c r="N135" s="233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218</v>
      </c>
      <c r="AU135" s="20" t="s">
        <v>81</v>
      </c>
    </row>
    <row r="136" s="14" customFormat="1">
      <c r="A136" s="14"/>
      <c r="B136" s="245"/>
      <c r="C136" s="246"/>
      <c r="D136" s="236" t="s">
        <v>220</v>
      </c>
      <c r="E136" s="247" t="s">
        <v>19</v>
      </c>
      <c r="F136" s="248" t="s">
        <v>1635</v>
      </c>
      <c r="G136" s="246"/>
      <c r="H136" s="249">
        <v>119</v>
      </c>
      <c r="I136" s="250"/>
      <c r="J136" s="246"/>
      <c r="K136" s="246"/>
      <c r="L136" s="251"/>
      <c r="M136" s="252"/>
      <c r="N136" s="253"/>
      <c r="O136" s="253"/>
      <c r="P136" s="253"/>
      <c r="Q136" s="253"/>
      <c r="R136" s="253"/>
      <c r="S136" s="253"/>
      <c r="T136" s="25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5" t="s">
        <v>220</v>
      </c>
      <c r="AU136" s="255" t="s">
        <v>81</v>
      </c>
      <c r="AV136" s="14" t="s">
        <v>81</v>
      </c>
      <c r="AW136" s="14" t="s">
        <v>32</v>
      </c>
      <c r="AX136" s="14" t="s">
        <v>79</v>
      </c>
      <c r="AY136" s="255" t="s">
        <v>209</v>
      </c>
    </row>
    <row r="137" s="2" customFormat="1" ht="24.15" customHeight="1">
      <c r="A137" s="41"/>
      <c r="B137" s="42"/>
      <c r="C137" s="216" t="s">
        <v>272</v>
      </c>
      <c r="D137" s="216" t="s">
        <v>211</v>
      </c>
      <c r="E137" s="217" t="s">
        <v>471</v>
      </c>
      <c r="F137" s="218" t="s">
        <v>472</v>
      </c>
      <c r="G137" s="219" t="s">
        <v>258</v>
      </c>
      <c r="H137" s="220">
        <v>119</v>
      </c>
      <c r="I137" s="221"/>
      <c r="J137" s="222">
        <f>ROUND(I137*H137,2)</f>
        <v>0</v>
      </c>
      <c r="K137" s="218" t="s">
        <v>215</v>
      </c>
      <c r="L137" s="47"/>
      <c r="M137" s="223" t="s">
        <v>19</v>
      </c>
      <c r="N137" s="224" t="s">
        <v>42</v>
      </c>
      <c r="O137" s="87"/>
      <c r="P137" s="225">
        <f>O137*H137</f>
        <v>0</v>
      </c>
      <c r="Q137" s="225">
        <v>0</v>
      </c>
      <c r="R137" s="225">
        <f>Q137*H137</f>
        <v>0</v>
      </c>
      <c r="S137" s="225">
        <v>0</v>
      </c>
      <c r="T137" s="22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7" t="s">
        <v>216</v>
      </c>
      <c r="AT137" s="227" t="s">
        <v>211</v>
      </c>
      <c r="AU137" s="227" t="s">
        <v>81</v>
      </c>
      <c r="AY137" s="20" t="s">
        <v>209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20" t="s">
        <v>79</v>
      </c>
      <c r="BK137" s="228">
        <f>ROUND(I137*H137,2)</f>
        <v>0</v>
      </c>
      <c r="BL137" s="20" t="s">
        <v>216</v>
      </c>
      <c r="BM137" s="227" t="s">
        <v>1636</v>
      </c>
    </row>
    <row r="138" s="2" customFormat="1">
      <c r="A138" s="41"/>
      <c r="B138" s="42"/>
      <c r="C138" s="43"/>
      <c r="D138" s="229" t="s">
        <v>218</v>
      </c>
      <c r="E138" s="43"/>
      <c r="F138" s="230" t="s">
        <v>474</v>
      </c>
      <c r="G138" s="43"/>
      <c r="H138" s="43"/>
      <c r="I138" s="231"/>
      <c r="J138" s="43"/>
      <c r="K138" s="43"/>
      <c r="L138" s="47"/>
      <c r="M138" s="232"/>
      <c r="N138" s="233"/>
      <c r="O138" s="87"/>
      <c r="P138" s="87"/>
      <c r="Q138" s="87"/>
      <c r="R138" s="87"/>
      <c r="S138" s="87"/>
      <c r="T138" s="88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0" t="s">
        <v>218</v>
      </c>
      <c r="AU138" s="20" t="s">
        <v>81</v>
      </c>
    </row>
    <row r="139" s="2" customFormat="1" ht="37.8" customHeight="1">
      <c r="A139" s="41"/>
      <c r="B139" s="42"/>
      <c r="C139" s="216" t="s">
        <v>8</v>
      </c>
      <c r="D139" s="216" t="s">
        <v>211</v>
      </c>
      <c r="E139" s="217" t="s">
        <v>598</v>
      </c>
      <c r="F139" s="218" t="s">
        <v>599</v>
      </c>
      <c r="G139" s="219" t="s">
        <v>362</v>
      </c>
      <c r="H139" s="220">
        <v>98.099999999999994</v>
      </c>
      <c r="I139" s="221"/>
      <c r="J139" s="222">
        <f>ROUND(I139*H139,2)</f>
        <v>0</v>
      </c>
      <c r="K139" s="218" t="s">
        <v>215</v>
      </c>
      <c r="L139" s="47"/>
      <c r="M139" s="223" t="s">
        <v>19</v>
      </c>
      <c r="N139" s="224" t="s">
        <v>42</v>
      </c>
      <c r="O139" s="87"/>
      <c r="P139" s="225">
        <f>O139*H139</f>
        <v>0</v>
      </c>
      <c r="Q139" s="225">
        <v>0</v>
      </c>
      <c r="R139" s="225">
        <f>Q139*H139</f>
        <v>0</v>
      </c>
      <c r="S139" s="225">
        <v>0</v>
      </c>
      <c r="T139" s="226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7" t="s">
        <v>216</v>
      </c>
      <c r="AT139" s="227" t="s">
        <v>211</v>
      </c>
      <c r="AU139" s="227" t="s">
        <v>81</v>
      </c>
      <c r="AY139" s="20" t="s">
        <v>209</v>
      </c>
      <c r="BE139" s="228">
        <f>IF(N139="základní",J139,0)</f>
        <v>0</v>
      </c>
      <c r="BF139" s="228">
        <f>IF(N139="snížená",J139,0)</f>
        <v>0</v>
      </c>
      <c r="BG139" s="228">
        <f>IF(N139="zákl. přenesená",J139,0)</f>
        <v>0</v>
      </c>
      <c r="BH139" s="228">
        <f>IF(N139="sníž. přenesená",J139,0)</f>
        <v>0</v>
      </c>
      <c r="BI139" s="228">
        <f>IF(N139="nulová",J139,0)</f>
        <v>0</v>
      </c>
      <c r="BJ139" s="20" t="s">
        <v>79</v>
      </c>
      <c r="BK139" s="228">
        <f>ROUND(I139*H139,2)</f>
        <v>0</v>
      </c>
      <c r="BL139" s="20" t="s">
        <v>216</v>
      </c>
      <c r="BM139" s="227" t="s">
        <v>1637</v>
      </c>
    </row>
    <row r="140" s="2" customFormat="1">
      <c r="A140" s="41"/>
      <c r="B140" s="42"/>
      <c r="C140" s="43"/>
      <c r="D140" s="229" t="s">
        <v>218</v>
      </c>
      <c r="E140" s="43"/>
      <c r="F140" s="230" t="s">
        <v>601</v>
      </c>
      <c r="G140" s="43"/>
      <c r="H140" s="43"/>
      <c r="I140" s="231"/>
      <c r="J140" s="43"/>
      <c r="K140" s="43"/>
      <c r="L140" s="47"/>
      <c r="M140" s="232"/>
      <c r="N140" s="233"/>
      <c r="O140" s="87"/>
      <c r="P140" s="87"/>
      <c r="Q140" s="87"/>
      <c r="R140" s="87"/>
      <c r="S140" s="87"/>
      <c r="T140" s="88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0" t="s">
        <v>218</v>
      </c>
      <c r="AU140" s="20" t="s">
        <v>81</v>
      </c>
    </row>
    <row r="141" s="13" customFormat="1">
      <c r="A141" s="13"/>
      <c r="B141" s="234"/>
      <c r="C141" s="235"/>
      <c r="D141" s="236" t="s">
        <v>220</v>
      </c>
      <c r="E141" s="237" t="s">
        <v>19</v>
      </c>
      <c r="F141" s="238" t="s">
        <v>610</v>
      </c>
      <c r="G141" s="235"/>
      <c r="H141" s="237" t="s">
        <v>19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220</v>
      </c>
      <c r="AU141" s="244" t="s">
        <v>81</v>
      </c>
      <c r="AV141" s="13" t="s">
        <v>79</v>
      </c>
      <c r="AW141" s="13" t="s">
        <v>32</v>
      </c>
      <c r="AX141" s="13" t="s">
        <v>71</v>
      </c>
      <c r="AY141" s="244" t="s">
        <v>209</v>
      </c>
    </row>
    <row r="142" s="14" customFormat="1">
      <c r="A142" s="14"/>
      <c r="B142" s="245"/>
      <c r="C142" s="246"/>
      <c r="D142" s="236" t="s">
        <v>220</v>
      </c>
      <c r="E142" s="247" t="s">
        <v>19</v>
      </c>
      <c r="F142" s="248" t="s">
        <v>1638</v>
      </c>
      <c r="G142" s="246"/>
      <c r="H142" s="249">
        <v>38.350000000000001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220</v>
      </c>
      <c r="AU142" s="255" t="s">
        <v>81</v>
      </c>
      <c r="AV142" s="14" t="s">
        <v>81</v>
      </c>
      <c r="AW142" s="14" t="s">
        <v>32</v>
      </c>
      <c r="AX142" s="14" t="s">
        <v>71</v>
      </c>
      <c r="AY142" s="255" t="s">
        <v>209</v>
      </c>
    </row>
    <row r="143" s="16" customFormat="1">
      <c r="A143" s="16"/>
      <c r="B143" s="267"/>
      <c r="C143" s="268"/>
      <c r="D143" s="236" t="s">
        <v>220</v>
      </c>
      <c r="E143" s="269" t="s">
        <v>19</v>
      </c>
      <c r="F143" s="270" t="s">
        <v>370</v>
      </c>
      <c r="G143" s="268"/>
      <c r="H143" s="271">
        <v>38.350000000000001</v>
      </c>
      <c r="I143" s="272"/>
      <c r="J143" s="268"/>
      <c r="K143" s="268"/>
      <c r="L143" s="273"/>
      <c r="M143" s="274"/>
      <c r="N143" s="275"/>
      <c r="O143" s="275"/>
      <c r="P143" s="275"/>
      <c r="Q143" s="275"/>
      <c r="R143" s="275"/>
      <c r="S143" s="275"/>
      <c r="T143" s="27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T143" s="277" t="s">
        <v>220</v>
      </c>
      <c r="AU143" s="277" t="s">
        <v>81</v>
      </c>
      <c r="AV143" s="16" t="s">
        <v>146</v>
      </c>
      <c r="AW143" s="16" t="s">
        <v>32</v>
      </c>
      <c r="AX143" s="16" t="s">
        <v>71</v>
      </c>
      <c r="AY143" s="277" t="s">
        <v>209</v>
      </c>
    </row>
    <row r="144" s="13" customFormat="1">
      <c r="A144" s="13"/>
      <c r="B144" s="234"/>
      <c r="C144" s="235"/>
      <c r="D144" s="236" t="s">
        <v>220</v>
      </c>
      <c r="E144" s="237" t="s">
        <v>19</v>
      </c>
      <c r="F144" s="238" t="s">
        <v>617</v>
      </c>
      <c r="G144" s="235"/>
      <c r="H144" s="237" t="s">
        <v>19</v>
      </c>
      <c r="I144" s="239"/>
      <c r="J144" s="235"/>
      <c r="K144" s="235"/>
      <c r="L144" s="240"/>
      <c r="M144" s="241"/>
      <c r="N144" s="242"/>
      <c r="O144" s="242"/>
      <c r="P144" s="242"/>
      <c r="Q144" s="242"/>
      <c r="R144" s="242"/>
      <c r="S144" s="242"/>
      <c r="T144" s="24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4" t="s">
        <v>220</v>
      </c>
      <c r="AU144" s="244" t="s">
        <v>81</v>
      </c>
      <c r="AV144" s="13" t="s">
        <v>79</v>
      </c>
      <c r="AW144" s="13" t="s">
        <v>32</v>
      </c>
      <c r="AX144" s="13" t="s">
        <v>71</v>
      </c>
      <c r="AY144" s="244" t="s">
        <v>209</v>
      </c>
    </row>
    <row r="145" s="14" customFormat="1">
      <c r="A145" s="14"/>
      <c r="B145" s="245"/>
      <c r="C145" s="246"/>
      <c r="D145" s="236" t="s">
        <v>220</v>
      </c>
      <c r="E145" s="247" t="s">
        <v>19</v>
      </c>
      <c r="F145" s="248" t="s">
        <v>1639</v>
      </c>
      <c r="G145" s="246"/>
      <c r="H145" s="249">
        <v>38.350000000000001</v>
      </c>
      <c r="I145" s="250"/>
      <c r="J145" s="246"/>
      <c r="K145" s="246"/>
      <c r="L145" s="251"/>
      <c r="M145" s="252"/>
      <c r="N145" s="253"/>
      <c r="O145" s="253"/>
      <c r="P145" s="253"/>
      <c r="Q145" s="253"/>
      <c r="R145" s="253"/>
      <c r="S145" s="253"/>
      <c r="T145" s="25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5" t="s">
        <v>220</v>
      </c>
      <c r="AU145" s="255" t="s">
        <v>81</v>
      </c>
      <c r="AV145" s="14" t="s">
        <v>81</v>
      </c>
      <c r="AW145" s="14" t="s">
        <v>32</v>
      </c>
      <c r="AX145" s="14" t="s">
        <v>71</v>
      </c>
      <c r="AY145" s="255" t="s">
        <v>209</v>
      </c>
    </row>
    <row r="146" s="16" customFormat="1">
      <c r="A146" s="16"/>
      <c r="B146" s="267"/>
      <c r="C146" s="268"/>
      <c r="D146" s="236" t="s">
        <v>220</v>
      </c>
      <c r="E146" s="269" t="s">
        <v>19</v>
      </c>
      <c r="F146" s="270" t="s">
        <v>370</v>
      </c>
      <c r="G146" s="268"/>
      <c r="H146" s="271">
        <v>38.350000000000001</v>
      </c>
      <c r="I146" s="272"/>
      <c r="J146" s="268"/>
      <c r="K146" s="268"/>
      <c r="L146" s="273"/>
      <c r="M146" s="274"/>
      <c r="N146" s="275"/>
      <c r="O146" s="275"/>
      <c r="P146" s="275"/>
      <c r="Q146" s="275"/>
      <c r="R146" s="275"/>
      <c r="S146" s="275"/>
      <c r="T146" s="27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T146" s="277" t="s">
        <v>220</v>
      </c>
      <c r="AU146" s="277" t="s">
        <v>81</v>
      </c>
      <c r="AV146" s="16" t="s">
        <v>146</v>
      </c>
      <c r="AW146" s="16" t="s">
        <v>32</v>
      </c>
      <c r="AX146" s="16" t="s">
        <v>71</v>
      </c>
      <c r="AY146" s="277" t="s">
        <v>209</v>
      </c>
    </row>
    <row r="147" s="13" customFormat="1">
      <c r="A147" s="13"/>
      <c r="B147" s="234"/>
      <c r="C147" s="235"/>
      <c r="D147" s="236" t="s">
        <v>220</v>
      </c>
      <c r="E147" s="237" t="s">
        <v>19</v>
      </c>
      <c r="F147" s="238" t="s">
        <v>619</v>
      </c>
      <c r="G147" s="235"/>
      <c r="H147" s="237" t="s">
        <v>19</v>
      </c>
      <c r="I147" s="239"/>
      <c r="J147" s="235"/>
      <c r="K147" s="235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220</v>
      </c>
      <c r="AU147" s="244" t="s">
        <v>81</v>
      </c>
      <c r="AV147" s="13" t="s">
        <v>79</v>
      </c>
      <c r="AW147" s="13" t="s">
        <v>32</v>
      </c>
      <c r="AX147" s="13" t="s">
        <v>71</v>
      </c>
      <c r="AY147" s="244" t="s">
        <v>209</v>
      </c>
    </row>
    <row r="148" s="14" customFormat="1">
      <c r="A148" s="14"/>
      <c r="B148" s="245"/>
      <c r="C148" s="246"/>
      <c r="D148" s="236" t="s">
        <v>220</v>
      </c>
      <c r="E148" s="247" t="s">
        <v>19</v>
      </c>
      <c r="F148" s="248" t="s">
        <v>1640</v>
      </c>
      <c r="G148" s="246"/>
      <c r="H148" s="249">
        <v>3.3999999999999999</v>
      </c>
      <c r="I148" s="250"/>
      <c r="J148" s="246"/>
      <c r="K148" s="246"/>
      <c r="L148" s="251"/>
      <c r="M148" s="252"/>
      <c r="N148" s="253"/>
      <c r="O148" s="253"/>
      <c r="P148" s="253"/>
      <c r="Q148" s="253"/>
      <c r="R148" s="253"/>
      <c r="S148" s="253"/>
      <c r="T148" s="25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5" t="s">
        <v>220</v>
      </c>
      <c r="AU148" s="255" t="s">
        <v>81</v>
      </c>
      <c r="AV148" s="14" t="s">
        <v>81</v>
      </c>
      <c r="AW148" s="14" t="s">
        <v>32</v>
      </c>
      <c r="AX148" s="14" t="s">
        <v>71</v>
      </c>
      <c r="AY148" s="255" t="s">
        <v>209</v>
      </c>
    </row>
    <row r="149" s="14" customFormat="1">
      <c r="A149" s="14"/>
      <c r="B149" s="245"/>
      <c r="C149" s="246"/>
      <c r="D149" s="236" t="s">
        <v>220</v>
      </c>
      <c r="E149" s="247" t="s">
        <v>19</v>
      </c>
      <c r="F149" s="248" t="s">
        <v>1641</v>
      </c>
      <c r="G149" s="246"/>
      <c r="H149" s="249">
        <v>14</v>
      </c>
      <c r="I149" s="250"/>
      <c r="J149" s="246"/>
      <c r="K149" s="246"/>
      <c r="L149" s="251"/>
      <c r="M149" s="252"/>
      <c r="N149" s="253"/>
      <c r="O149" s="253"/>
      <c r="P149" s="253"/>
      <c r="Q149" s="253"/>
      <c r="R149" s="253"/>
      <c r="S149" s="253"/>
      <c r="T149" s="25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5" t="s">
        <v>220</v>
      </c>
      <c r="AU149" s="255" t="s">
        <v>81</v>
      </c>
      <c r="AV149" s="14" t="s">
        <v>81</v>
      </c>
      <c r="AW149" s="14" t="s">
        <v>32</v>
      </c>
      <c r="AX149" s="14" t="s">
        <v>71</v>
      </c>
      <c r="AY149" s="255" t="s">
        <v>209</v>
      </c>
    </row>
    <row r="150" s="14" customFormat="1">
      <c r="A150" s="14"/>
      <c r="B150" s="245"/>
      <c r="C150" s="246"/>
      <c r="D150" s="236" t="s">
        <v>220</v>
      </c>
      <c r="E150" s="247" t="s">
        <v>19</v>
      </c>
      <c r="F150" s="248" t="s">
        <v>1642</v>
      </c>
      <c r="G150" s="246"/>
      <c r="H150" s="249">
        <v>4</v>
      </c>
      <c r="I150" s="250"/>
      <c r="J150" s="246"/>
      <c r="K150" s="246"/>
      <c r="L150" s="251"/>
      <c r="M150" s="252"/>
      <c r="N150" s="253"/>
      <c r="O150" s="253"/>
      <c r="P150" s="253"/>
      <c r="Q150" s="253"/>
      <c r="R150" s="253"/>
      <c r="S150" s="253"/>
      <c r="T150" s="25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5" t="s">
        <v>220</v>
      </c>
      <c r="AU150" s="255" t="s">
        <v>81</v>
      </c>
      <c r="AV150" s="14" t="s">
        <v>81</v>
      </c>
      <c r="AW150" s="14" t="s">
        <v>32</v>
      </c>
      <c r="AX150" s="14" t="s">
        <v>71</v>
      </c>
      <c r="AY150" s="255" t="s">
        <v>209</v>
      </c>
    </row>
    <row r="151" s="16" customFormat="1">
      <c r="A151" s="16"/>
      <c r="B151" s="267"/>
      <c r="C151" s="268"/>
      <c r="D151" s="236" t="s">
        <v>220</v>
      </c>
      <c r="E151" s="269" t="s">
        <v>19</v>
      </c>
      <c r="F151" s="270" t="s">
        <v>370</v>
      </c>
      <c r="G151" s="268"/>
      <c r="H151" s="271">
        <v>21.399999999999999</v>
      </c>
      <c r="I151" s="272"/>
      <c r="J151" s="268"/>
      <c r="K151" s="268"/>
      <c r="L151" s="273"/>
      <c r="M151" s="274"/>
      <c r="N151" s="275"/>
      <c r="O151" s="275"/>
      <c r="P151" s="275"/>
      <c r="Q151" s="275"/>
      <c r="R151" s="275"/>
      <c r="S151" s="275"/>
      <c r="T151" s="27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T151" s="277" t="s">
        <v>220</v>
      </c>
      <c r="AU151" s="277" t="s">
        <v>81</v>
      </c>
      <c r="AV151" s="16" t="s">
        <v>146</v>
      </c>
      <c r="AW151" s="16" t="s">
        <v>32</v>
      </c>
      <c r="AX151" s="16" t="s">
        <v>71</v>
      </c>
      <c r="AY151" s="277" t="s">
        <v>209</v>
      </c>
    </row>
    <row r="152" s="15" customFormat="1">
      <c r="A152" s="15"/>
      <c r="B152" s="256"/>
      <c r="C152" s="257"/>
      <c r="D152" s="236" t="s">
        <v>220</v>
      </c>
      <c r="E152" s="258" t="s">
        <v>19</v>
      </c>
      <c r="F152" s="259" t="s">
        <v>271</v>
      </c>
      <c r="G152" s="257"/>
      <c r="H152" s="260">
        <v>98.100000000000009</v>
      </c>
      <c r="I152" s="261"/>
      <c r="J152" s="257"/>
      <c r="K152" s="257"/>
      <c r="L152" s="262"/>
      <c r="M152" s="263"/>
      <c r="N152" s="264"/>
      <c r="O152" s="264"/>
      <c r="P152" s="264"/>
      <c r="Q152" s="264"/>
      <c r="R152" s="264"/>
      <c r="S152" s="264"/>
      <c r="T152" s="26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66" t="s">
        <v>220</v>
      </c>
      <c r="AU152" s="266" t="s">
        <v>81</v>
      </c>
      <c r="AV152" s="15" t="s">
        <v>216</v>
      </c>
      <c r="AW152" s="15" t="s">
        <v>32</v>
      </c>
      <c r="AX152" s="15" t="s">
        <v>79</v>
      </c>
      <c r="AY152" s="266" t="s">
        <v>209</v>
      </c>
    </row>
    <row r="153" s="2" customFormat="1" ht="37.8" customHeight="1">
      <c r="A153" s="41"/>
      <c r="B153" s="42"/>
      <c r="C153" s="216" t="s">
        <v>284</v>
      </c>
      <c r="D153" s="216" t="s">
        <v>211</v>
      </c>
      <c r="E153" s="217" t="s">
        <v>1230</v>
      </c>
      <c r="F153" s="218" t="s">
        <v>1231</v>
      </c>
      <c r="G153" s="219" t="s">
        <v>362</v>
      </c>
      <c r="H153" s="220">
        <v>20.649999999999999</v>
      </c>
      <c r="I153" s="221"/>
      <c r="J153" s="222">
        <f>ROUND(I153*H153,2)</f>
        <v>0</v>
      </c>
      <c r="K153" s="218" t="s">
        <v>215</v>
      </c>
      <c r="L153" s="47"/>
      <c r="M153" s="223" t="s">
        <v>19</v>
      </c>
      <c r="N153" s="224" t="s">
        <v>42</v>
      </c>
      <c r="O153" s="87"/>
      <c r="P153" s="225">
        <f>O153*H153</f>
        <v>0</v>
      </c>
      <c r="Q153" s="225">
        <v>0</v>
      </c>
      <c r="R153" s="225">
        <f>Q153*H153</f>
        <v>0</v>
      </c>
      <c r="S153" s="225">
        <v>0</v>
      </c>
      <c r="T153" s="226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27" t="s">
        <v>216</v>
      </c>
      <c r="AT153" s="227" t="s">
        <v>211</v>
      </c>
      <c r="AU153" s="227" t="s">
        <v>81</v>
      </c>
      <c r="AY153" s="20" t="s">
        <v>209</v>
      </c>
      <c r="BE153" s="228">
        <f>IF(N153="základní",J153,0)</f>
        <v>0</v>
      </c>
      <c r="BF153" s="228">
        <f>IF(N153="snížená",J153,0)</f>
        <v>0</v>
      </c>
      <c r="BG153" s="228">
        <f>IF(N153="zákl. přenesená",J153,0)</f>
        <v>0</v>
      </c>
      <c r="BH153" s="228">
        <f>IF(N153="sníž. přenesená",J153,0)</f>
        <v>0</v>
      </c>
      <c r="BI153" s="228">
        <f>IF(N153="nulová",J153,0)</f>
        <v>0</v>
      </c>
      <c r="BJ153" s="20" t="s">
        <v>79</v>
      </c>
      <c r="BK153" s="228">
        <f>ROUND(I153*H153,2)</f>
        <v>0</v>
      </c>
      <c r="BL153" s="20" t="s">
        <v>216</v>
      </c>
      <c r="BM153" s="227" t="s">
        <v>1643</v>
      </c>
    </row>
    <row r="154" s="2" customFormat="1">
      <c r="A154" s="41"/>
      <c r="B154" s="42"/>
      <c r="C154" s="43"/>
      <c r="D154" s="229" t="s">
        <v>218</v>
      </c>
      <c r="E154" s="43"/>
      <c r="F154" s="230" t="s">
        <v>1233</v>
      </c>
      <c r="G154" s="43"/>
      <c r="H154" s="43"/>
      <c r="I154" s="231"/>
      <c r="J154" s="43"/>
      <c r="K154" s="43"/>
      <c r="L154" s="47"/>
      <c r="M154" s="232"/>
      <c r="N154" s="233"/>
      <c r="O154" s="87"/>
      <c r="P154" s="87"/>
      <c r="Q154" s="87"/>
      <c r="R154" s="87"/>
      <c r="S154" s="87"/>
      <c r="T154" s="88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T154" s="20" t="s">
        <v>218</v>
      </c>
      <c r="AU154" s="20" t="s">
        <v>81</v>
      </c>
    </row>
    <row r="155" s="13" customFormat="1">
      <c r="A155" s="13"/>
      <c r="B155" s="234"/>
      <c r="C155" s="235"/>
      <c r="D155" s="236" t="s">
        <v>220</v>
      </c>
      <c r="E155" s="237" t="s">
        <v>19</v>
      </c>
      <c r="F155" s="238" t="s">
        <v>610</v>
      </c>
      <c r="G155" s="235"/>
      <c r="H155" s="237" t="s">
        <v>19</v>
      </c>
      <c r="I155" s="239"/>
      <c r="J155" s="235"/>
      <c r="K155" s="235"/>
      <c r="L155" s="240"/>
      <c r="M155" s="241"/>
      <c r="N155" s="242"/>
      <c r="O155" s="242"/>
      <c r="P155" s="242"/>
      <c r="Q155" s="242"/>
      <c r="R155" s="242"/>
      <c r="S155" s="242"/>
      <c r="T155" s="24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4" t="s">
        <v>220</v>
      </c>
      <c r="AU155" s="244" t="s">
        <v>81</v>
      </c>
      <c r="AV155" s="13" t="s">
        <v>79</v>
      </c>
      <c r="AW155" s="13" t="s">
        <v>32</v>
      </c>
      <c r="AX155" s="13" t="s">
        <v>71</v>
      </c>
      <c r="AY155" s="244" t="s">
        <v>209</v>
      </c>
    </row>
    <row r="156" s="14" customFormat="1">
      <c r="A156" s="14"/>
      <c r="B156" s="245"/>
      <c r="C156" s="246"/>
      <c r="D156" s="236" t="s">
        <v>220</v>
      </c>
      <c r="E156" s="247" t="s">
        <v>19</v>
      </c>
      <c r="F156" s="248" t="s">
        <v>1644</v>
      </c>
      <c r="G156" s="246"/>
      <c r="H156" s="249">
        <v>20.649999999999999</v>
      </c>
      <c r="I156" s="250"/>
      <c r="J156" s="246"/>
      <c r="K156" s="246"/>
      <c r="L156" s="251"/>
      <c r="M156" s="252"/>
      <c r="N156" s="253"/>
      <c r="O156" s="253"/>
      <c r="P156" s="253"/>
      <c r="Q156" s="253"/>
      <c r="R156" s="253"/>
      <c r="S156" s="253"/>
      <c r="T156" s="25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5" t="s">
        <v>220</v>
      </c>
      <c r="AU156" s="255" t="s">
        <v>81</v>
      </c>
      <c r="AV156" s="14" t="s">
        <v>81</v>
      </c>
      <c r="AW156" s="14" t="s">
        <v>32</v>
      </c>
      <c r="AX156" s="14" t="s">
        <v>71</v>
      </c>
      <c r="AY156" s="255" t="s">
        <v>209</v>
      </c>
    </row>
    <row r="157" s="15" customFormat="1">
      <c r="A157" s="15"/>
      <c r="B157" s="256"/>
      <c r="C157" s="257"/>
      <c r="D157" s="236" t="s">
        <v>220</v>
      </c>
      <c r="E157" s="258" t="s">
        <v>19</v>
      </c>
      <c r="F157" s="259" t="s">
        <v>271</v>
      </c>
      <c r="G157" s="257"/>
      <c r="H157" s="260">
        <v>20.649999999999999</v>
      </c>
      <c r="I157" s="261"/>
      <c r="J157" s="257"/>
      <c r="K157" s="257"/>
      <c r="L157" s="262"/>
      <c r="M157" s="263"/>
      <c r="N157" s="264"/>
      <c r="O157" s="264"/>
      <c r="P157" s="264"/>
      <c r="Q157" s="264"/>
      <c r="R157" s="264"/>
      <c r="S157" s="264"/>
      <c r="T157" s="26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6" t="s">
        <v>220</v>
      </c>
      <c r="AU157" s="266" t="s">
        <v>81</v>
      </c>
      <c r="AV157" s="15" t="s">
        <v>216</v>
      </c>
      <c r="AW157" s="15" t="s">
        <v>32</v>
      </c>
      <c r="AX157" s="15" t="s">
        <v>79</v>
      </c>
      <c r="AY157" s="266" t="s">
        <v>209</v>
      </c>
    </row>
    <row r="158" s="2" customFormat="1" ht="37.8" customHeight="1">
      <c r="A158" s="41"/>
      <c r="B158" s="42"/>
      <c r="C158" s="216" t="s">
        <v>290</v>
      </c>
      <c r="D158" s="216" t="s">
        <v>211</v>
      </c>
      <c r="E158" s="217" t="s">
        <v>639</v>
      </c>
      <c r="F158" s="218" t="s">
        <v>640</v>
      </c>
      <c r="G158" s="219" t="s">
        <v>362</v>
      </c>
      <c r="H158" s="220">
        <v>20.649999999999999</v>
      </c>
      <c r="I158" s="221"/>
      <c r="J158" s="222">
        <f>ROUND(I158*H158,2)</f>
        <v>0</v>
      </c>
      <c r="K158" s="218" t="s">
        <v>215</v>
      </c>
      <c r="L158" s="47"/>
      <c r="M158" s="223" t="s">
        <v>19</v>
      </c>
      <c r="N158" s="224" t="s">
        <v>42</v>
      </c>
      <c r="O158" s="87"/>
      <c r="P158" s="225">
        <f>O158*H158</f>
        <v>0</v>
      </c>
      <c r="Q158" s="225">
        <v>0</v>
      </c>
      <c r="R158" s="225">
        <f>Q158*H158</f>
        <v>0</v>
      </c>
      <c r="S158" s="225">
        <v>0</v>
      </c>
      <c r="T158" s="226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7" t="s">
        <v>216</v>
      </c>
      <c r="AT158" s="227" t="s">
        <v>211</v>
      </c>
      <c r="AU158" s="227" t="s">
        <v>81</v>
      </c>
      <c r="AY158" s="20" t="s">
        <v>209</v>
      </c>
      <c r="BE158" s="228">
        <f>IF(N158="základní",J158,0)</f>
        <v>0</v>
      </c>
      <c r="BF158" s="228">
        <f>IF(N158="snížená",J158,0)</f>
        <v>0</v>
      </c>
      <c r="BG158" s="228">
        <f>IF(N158="zákl. přenesená",J158,0)</f>
        <v>0</v>
      </c>
      <c r="BH158" s="228">
        <f>IF(N158="sníž. přenesená",J158,0)</f>
        <v>0</v>
      </c>
      <c r="BI158" s="228">
        <f>IF(N158="nulová",J158,0)</f>
        <v>0</v>
      </c>
      <c r="BJ158" s="20" t="s">
        <v>79</v>
      </c>
      <c r="BK158" s="228">
        <f>ROUND(I158*H158,2)</f>
        <v>0</v>
      </c>
      <c r="BL158" s="20" t="s">
        <v>216</v>
      </c>
      <c r="BM158" s="227" t="s">
        <v>1645</v>
      </c>
    </row>
    <row r="159" s="2" customFormat="1">
      <c r="A159" s="41"/>
      <c r="B159" s="42"/>
      <c r="C159" s="43"/>
      <c r="D159" s="229" t="s">
        <v>218</v>
      </c>
      <c r="E159" s="43"/>
      <c r="F159" s="230" t="s">
        <v>642</v>
      </c>
      <c r="G159" s="43"/>
      <c r="H159" s="43"/>
      <c r="I159" s="231"/>
      <c r="J159" s="43"/>
      <c r="K159" s="43"/>
      <c r="L159" s="47"/>
      <c r="M159" s="232"/>
      <c r="N159" s="233"/>
      <c r="O159" s="87"/>
      <c r="P159" s="87"/>
      <c r="Q159" s="87"/>
      <c r="R159" s="87"/>
      <c r="S159" s="87"/>
      <c r="T159" s="88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0" t="s">
        <v>218</v>
      </c>
      <c r="AU159" s="20" t="s">
        <v>81</v>
      </c>
    </row>
    <row r="160" s="13" customFormat="1">
      <c r="A160" s="13"/>
      <c r="B160" s="234"/>
      <c r="C160" s="235"/>
      <c r="D160" s="236" t="s">
        <v>220</v>
      </c>
      <c r="E160" s="237" t="s">
        <v>19</v>
      </c>
      <c r="F160" s="238" t="s">
        <v>628</v>
      </c>
      <c r="G160" s="235"/>
      <c r="H160" s="237" t="s">
        <v>19</v>
      </c>
      <c r="I160" s="239"/>
      <c r="J160" s="235"/>
      <c r="K160" s="235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220</v>
      </c>
      <c r="AU160" s="244" t="s">
        <v>81</v>
      </c>
      <c r="AV160" s="13" t="s">
        <v>79</v>
      </c>
      <c r="AW160" s="13" t="s">
        <v>32</v>
      </c>
      <c r="AX160" s="13" t="s">
        <v>71</v>
      </c>
      <c r="AY160" s="244" t="s">
        <v>209</v>
      </c>
    </row>
    <row r="161" s="13" customFormat="1">
      <c r="A161" s="13"/>
      <c r="B161" s="234"/>
      <c r="C161" s="235"/>
      <c r="D161" s="236" t="s">
        <v>220</v>
      </c>
      <c r="E161" s="237" t="s">
        <v>19</v>
      </c>
      <c r="F161" s="238" t="s">
        <v>629</v>
      </c>
      <c r="G161" s="235"/>
      <c r="H161" s="237" t="s">
        <v>19</v>
      </c>
      <c r="I161" s="239"/>
      <c r="J161" s="235"/>
      <c r="K161" s="235"/>
      <c r="L161" s="240"/>
      <c r="M161" s="241"/>
      <c r="N161" s="242"/>
      <c r="O161" s="242"/>
      <c r="P161" s="242"/>
      <c r="Q161" s="242"/>
      <c r="R161" s="242"/>
      <c r="S161" s="242"/>
      <c r="T161" s="24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4" t="s">
        <v>220</v>
      </c>
      <c r="AU161" s="244" t="s">
        <v>81</v>
      </c>
      <c r="AV161" s="13" t="s">
        <v>79</v>
      </c>
      <c r="AW161" s="13" t="s">
        <v>32</v>
      </c>
      <c r="AX161" s="13" t="s">
        <v>71</v>
      </c>
      <c r="AY161" s="244" t="s">
        <v>209</v>
      </c>
    </row>
    <row r="162" s="14" customFormat="1">
      <c r="A162" s="14"/>
      <c r="B162" s="245"/>
      <c r="C162" s="246"/>
      <c r="D162" s="236" t="s">
        <v>220</v>
      </c>
      <c r="E162" s="247" t="s">
        <v>19</v>
      </c>
      <c r="F162" s="248" t="s">
        <v>1644</v>
      </c>
      <c r="G162" s="246"/>
      <c r="H162" s="249">
        <v>20.649999999999999</v>
      </c>
      <c r="I162" s="250"/>
      <c r="J162" s="246"/>
      <c r="K162" s="246"/>
      <c r="L162" s="251"/>
      <c r="M162" s="252"/>
      <c r="N162" s="253"/>
      <c r="O162" s="253"/>
      <c r="P162" s="253"/>
      <c r="Q162" s="253"/>
      <c r="R162" s="253"/>
      <c r="S162" s="253"/>
      <c r="T162" s="25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5" t="s">
        <v>220</v>
      </c>
      <c r="AU162" s="255" t="s">
        <v>81</v>
      </c>
      <c r="AV162" s="14" t="s">
        <v>81</v>
      </c>
      <c r="AW162" s="14" t="s">
        <v>32</v>
      </c>
      <c r="AX162" s="14" t="s">
        <v>79</v>
      </c>
      <c r="AY162" s="255" t="s">
        <v>209</v>
      </c>
    </row>
    <row r="163" s="2" customFormat="1" ht="37.8" customHeight="1">
      <c r="A163" s="41"/>
      <c r="B163" s="42"/>
      <c r="C163" s="216" t="s">
        <v>296</v>
      </c>
      <c r="D163" s="216" t="s">
        <v>211</v>
      </c>
      <c r="E163" s="217" t="s">
        <v>644</v>
      </c>
      <c r="F163" s="218" t="s">
        <v>645</v>
      </c>
      <c r="G163" s="219" t="s">
        <v>362</v>
      </c>
      <c r="H163" s="220">
        <v>103.25</v>
      </c>
      <c r="I163" s="221"/>
      <c r="J163" s="222">
        <f>ROUND(I163*H163,2)</f>
        <v>0</v>
      </c>
      <c r="K163" s="218" t="s">
        <v>215</v>
      </c>
      <c r="L163" s="47"/>
      <c r="M163" s="223" t="s">
        <v>19</v>
      </c>
      <c r="N163" s="224" t="s">
        <v>42</v>
      </c>
      <c r="O163" s="87"/>
      <c r="P163" s="225">
        <f>O163*H163</f>
        <v>0</v>
      </c>
      <c r="Q163" s="225">
        <v>0</v>
      </c>
      <c r="R163" s="225">
        <f>Q163*H163</f>
        <v>0</v>
      </c>
      <c r="S163" s="225">
        <v>0</v>
      </c>
      <c r="T163" s="226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7" t="s">
        <v>216</v>
      </c>
      <c r="AT163" s="227" t="s">
        <v>211</v>
      </c>
      <c r="AU163" s="227" t="s">
        <v>81</v>
      </c>
      <c r="AY163" s="20" t="s">
        <v>209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20" t="s">
        <v>79</v>
      </c>
      <c r="BK163" s="228">
        <f>ROUND(I163*H163,2)</f>
        <v>0</v>
      </c>
      <c r="BL163" s="20" t="s">
        <v>216</v>
      </c>
      <c r="BM163" s="227" t="s">
        <v>1646</v>
      </c>
    </row>
    <row r="164" s="2" customFormat="1">
      <c r="A164" s="41"/>
      <c r="B164" s="42"/>
      <c r="C164" s="43"/>
      <c r="D164" s="229" t="s">
        <v>218</v>
      </c>
      <c r="E164" s="43"/>
      <c r="F164" s="230" t="s">
        <v>647</v>
      </c>
      <c r="G164" s="43"/>
      <c r="H164" s="43"/>
      <c r="I164" s="231"/>
      <c r="J164" s="43"/>
      <c r="K164" s="43"/>
      <c r="L164" s="47"/>
      <c r="M164" s="232"/>
      <c r="N164" s="233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218</v>
      </c>
      <c r="AU164" s="20" t="s">
        <v>81</v>
      </c>
    </row>
    <row r="165" s="14" customFormat="1">
      <c r="A165" s="14"/>
      <c r="B165" s="245"/>
      <c r="C165" s="246"/>
      <c r="D165" s="236" t="s">
        <v>220</v>
      </c>
      <c r="E165" s="246"/>
      <c r="F165" s="248" t="s">
        <v>1647</v>
      </c>
      <c r="G165" s="246"/>
      <c r="H165" s="249">
        <v>103.25</v>
      </c>
      <c r="I165" s="250"/>
      <c r="J165" s="246"/>
      <c r="K165" s="246"/>
      <c r="L165" s="251"/>
      <c r="M165" s="252"/>
      <c r="N165" s="253"/>
      <c r="O165" s="253"/>
      <c r="P165" s="253"/>
      <c r="Q165" s="253"/>
      <c r="R165" s="253"/>
      <c r="S165" s="253"/>
      <c r="T165" s="25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5" t="s">
        <v>220</v>
      </c>
      <c r="AU165" s="255" t="s">
        <v>81</v>
      </c>
      <c r="AV165" s="14" t="s">
        <v>81</v>
      </c>
      <c r="AW165" s="14" t="s">
        <v>4</v>
      </c>
      <c r="AX165" s="14" t="s">
        <v>79</v>
      </c>
      <c r="AY165" s="255" t="s">
        <v>209</v>
      </c>
    </row>
    <row r="166" s="2" customFormat="1" ht="24.15" customHeight="1">
      <c r="A166" s="41"/>
      <c r="B166" s="42"/>
      <c r="C166" s="216" t="s">
        <v>304</v>
      </c>
      <c r="D166" s="216" t="s">
        <v>211</v>
      </c>
      <c r="E166" s="217" t="s">
        <v>650</v>
      </c>
      <c r="F166" s="218" t="s">
        <v>651</v>
      </c>
      <c r="G166" s="219" t="s">
        <v>362</v>
      </c>
      <c r="H166" s="220">
        <v>59.75</v>
      </c>
      <c r="I166" s="221"/>
      <c r="J166" s="222">
        <f>ROUND(I166*H166,2)</f>
        <v>0</v>
      </c>
      <c r="K166" s="218" t="s">
        <v>215</v>
      </c>
      <c r="L166" s="47"/>
      <c r="M166" s="223" t="s">
        <v>19</v>
      </c>
      <c r="N166" s="224" t="s">
        <v>42</v>
      </c>
      <c r="O166" s="87"/>
      <c r="P166" s="225">
        <f>O166*H166</f>
        <v>0</v>
      </c>
      <c r="Q166" s="225">
        <v>0</v>
      </c>
      <c r="R166" s="225">
        <f>Q166*H166</f>
        <v>0</v>
      </c>
      <c r="S166" s="225">
        <v>0</v>
      </c>
      <c r="T166" s="226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7" t="s">
        <v>216</v>
      </c>
      <c r="AT166" s="227" t="s">
        <v>211</v>
      </c>
      <c r="AU166" s="227" t="s">
        <v>81</v>
      </c>
      <c r="AY166" s="20" t="s">
        <v>209</v>
      </c>
      <c r="BE166" s="228">
        <f>IF(N166="základní",J166,0)</f>
        <v>0</v>
      </c>
      <c r="BF166" s="228">
        <f>IF(N166="snížená",J166,0)</f>
        <v>0</v>
      </c>
      <c r="BG166" s="228">
        <f>IF(N166="zákl. přenesená",J166,0)</f>
        <v>0</v>
      </c>
      <c r="BH166" s="228">
        <f>IF(N166="sníž. přenesená",J166,0)</f>
        <v>0</v>
      </c>
      <c r="BI166" s="228">
        <f>IF(N166="nulová",J166,0)</f>
        <v>0</v>
      </c>
      <c r="BJ166" s="20" t="s">
        <v>79</v>
      </c>
      <c r="BK166" s="228">
        <f>ROUND(I166*H166,2)</f>
        <v>0</v>
      </c>
      <c r="BL166" s="20" t="s">
        <v>216</v>
      </c>
      <c r="BM166" s="227" t="s">
        <v>1648</v>
      </c>
    </row>
    <row r="167" s="2" customFormat="1">
      <c r="A167" s="41"/>
      <c r="B167" s="42"/>
      <c r="C167" s="43"/>
      <c r="D167" s="229" t="s">
        <v>218</v>
      </c>
      <c r="E167" s="43"/>
      <c r="F167" s="230" t="s">
        <v>653</v>
      </c>
      <c r="G167" s="43"/>
      <c r="H167" s="43"/>
      <c r="I167" s="231"/>
      <c r="J167" s="43"/>
      <c r="K167" s="43"/>
      <c r="L167" s="47"/>
      <c r="M167" s="232"/>
      <c r="N167" s="233"/>
      <c r="O167" s="87"/>
      <c r="P167" s="87"/>
      <c r="Q167" s="87"/>
      <c r="R167" s="87"/>
      <c r="S167" s="87"/>
      <c r="T167" s="88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0" t="s">
        <v>218</v>
      </c>
      <c r="AU167" s="20" t="s">
        <v>81</v>
      </c>
    </row>
    <row r="168" s="13" customFormat="1">
      <c r="A168" s="13"/>
      <c r="B168" s="234"/>
      <c r="C168" s="235"/>
      <c r="D168" s="236" t="s">
        <v>220</v>
      </c>
      <c r="E168" s="237" t="s">
        <v>19</v>
      </c>
      <c r="F168" s="238" t="s">
        <v>617</v>
      </c>
      <c r="G168" s="235"/>
      <c r="H168" s="237" t="s">
        <v>19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220</v>
      </c>
      <c r="AU168" s="244" t="s">
        <v>81</v>
      </c>
      <c r="AV168" s="13" t="s">
        <v>79</v>
      </c>
      <c r="AW168" s="13" t="s">
        <v>32</v>
      </c>
      <c r="AX168" s="13" t="s">
        <v>71</v>
      </c>
      <c r="AY168" s="244" t="s">
        <v>209</v>
      </c>
    </row>
    <row r="169" s="14" customFormat="1">
      <c r="A169" s="14"/>
      <c r="B169" s="245"/>
      <c r="C169" s="246"/>
      <c r="D169" s="236" t="s">
        <v>220</v>
      </c>
      <c r="E169" s="247" t="s">
        <v>19</v>
      </c>
      <c r="F169" s="248" t="s">
        <v>1639</v>
      </c>
      <c r="G169" s="246"/>
      <c r="H169" s="249">
        <v>38.350000000000001</v>
      </c>
      <c r="I169" s="250"/>
      <c r="J169" s="246"/>
      <c r="K169" s="246"/>
      <c r="L169" s="251"/>
      <c r="M169" s="252"/>
      <c r="N169" s="253"/>
      <c r="O169" s="253"/>
      <c r="P169" s="253"/>
      <c r="Q169" s="253"/>
      <c r="R169" s="253"/>
      <c r="S169" s="253"/>
      <c r="T169" s="25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5" t="s">
        <v>220</v>
      </c>
      <c r="AU169" s="255" t="s">
        <v>81</v>
      </c>
      <c r="AV169" s="14" t="s">
        <v>81</v>
      </c>
      <c r="AW169" s="14" t="s">
        <v>32</v>
      </c>
      <c r="AX169" s="14" t="s">
        <v>71</v>
      </c>
      <c r="AY169" s="255" t="s">
        <v>209</v>
      </c>
    </row>
    <row r="170" s="16" customFormat="1">
      <c r="A170" s="16"/>
      <c r="B170" s="267"/>
      <c r="C170" s="268"/>
      <c r="D170" s="236" t="s">
        <v>220</v>
      </c>
      <c r="E170" s="269" t="s">
        <v>19</v>
      </c>
      <c r="F170" s="270" t="s">
        <v>370</v>
      </c>
      <c r="G170" s="268"/>
      <c r="H170" s="271">
        <v>38.350000000000001</v>
      </c>
      <c r="I170" s="272"/>
      <c r="J170" s="268"/>
      <c r="K170" s="268"/>
      <c r="L170" s="273"/>
      <c r="M170" s="274"/>
      <c r="N170" s="275"/>
      <c r="O170" s="275"/>
      <c r="P170" s="275"/>
      <c r="Q170" s="275"/>
      <c r="R170" s="275"/>
      <c r="S170" s="275"/>
      <c r="T170" s="27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T170" s="277" t="s">
        <v>220</v>
      </c>
      <c r="AU170" s="277" t="s">
        <v>81</v>
      </c>
      <c r="AV170" s="16" t="s">
        <v>146</v>
      </c>
      <c r="AW170" s="16" t="s">
        <v>32</v>
      </c>
      <c r="AX170" s="16" t="s">
        <v>71</v>
      </c>
      <c r="AY170" s="277" t="s">
        <v>209</v>
      </c>
    </row>
    <row r="171" s="13" customFormat="1">
      <c r="A171" s="13"/>
      <c r="B171" s="234"/>
      <c r="C171" s="235"/>
      <c r="D171" s="236" t="s">
        <v>220</v>
      </c>
      <c r="E171" s="237" t="s">
        <v>19</v>
      </c>
      <c r="F171" s="238" t="s">
        <v>619</v>
      </c>
      <c r="G171" s="235"/>
      <c r="H171" s="237" t="s">
        <v>19</v>
      </c>
      <c r="I171" s="239"/>
      <c r="J171" s="235"/>
      <c r="K171" s="235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220</v>
      </c>
      <c r="AU171" s="244" t="s">
        <v>81</v>
      </c>
      <c r="AV171" s="13" t="s">
        <v>79</v>
      </c>
      <c r="AW171" s="13" t="s">
        <v>32</v>
      </c>
      <c r="AX171" s="13" t="s">
        <v>71</v>
      </c>
      <c r="AY171" s="244" t="s">
        <v>209</v>
      </c>
    </row>
    <row r="172" s="14" customFormat="1">
      <c r="A172" s="14"/>
      <c r="B172" s="245"/>
      <c r="C172" s="246"/>
      <c r="D172" s="236" t="s">
        <v>220</v>
      </c>
      <c r="E172" s="247" t="s">
        <v>19</v>
      </c>
      <c r="F172" s="248" t="s">
        <v>1640</v>
      </c>
      <c r="G172" s="246"/>
      <c r="H172" s="249">
        <v>3.3999999999999999</v>
      </c>
      <c r="I172" s="250"/>
      <c r="J172" s="246"/>
      <c r="K172" s="246"/>
      <c r="L172" s="251"/>
      <c r="M172" s="252"/>
      <c r="N172" s="253"/>
      <c r="O172" s="253"/>
      <c r="P172" s="253"/>
      <c r="Q172" s="253"/>
      <c r="R172" s="253"/>
      <c r="S172" s="253"/>
      <c r="T172" s="25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5" t="s">
        <v>220</v>
      </c>
      <c r="AU172" s="255" t="s">
        <v>81</v>
      </c>
      <c r="AV172" s="14" t="s">
        <v>81</v>
      </c>
      <c r="AW172" s="14" t="s">
        <v>32</v>
      </c>
      <c r="AX172" s="14" t="s">
        <v>71</v>
      </c>
      <c r="AY172" s="255" t="s">
        <v>209</v>
      </c>
    </row>
    <row r="173" s="14" customFormat="1">
      <c r="A173" s="14"/>
      <c r="B173" s="245"/>
      <c r="C173" s="246"/>
      <c r="D173" s="236" t="s">
        <v>220</v>
      </c>
      <c r="E173" s="247" t="s">
        <v>19</v>
      </c>
      <c r="F173" s="248" t="s">
        <v>1641</v>
      </c>
      <c r="G173" s="246"/>
      <c r="H173" s="249">
        <v>14</v>
      </c>
      <c r="I173" s="250"/>
      <c r="J173" s="246"/>
      <c r="K173" s="246"/>
      <c r="L173" s="251"/>
      <c r="M173" s="252"/>
      <c r="N173" s="253"/>
      <c r="O173" s="253"/>
      <c r="P173" s="253"/>
      <c r="Q173" s="253"/>
      <c r="R173" s="253"/>
      <c r="S173" s="253"/>
      <c r="T173" s="25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5" t="s">
        <v>220</v>
      </c>
      <c r="AU173" s="255" t="s">
        <v>81</v>
      </c>
      <c r="AV173" s="14" t="s">
        <v>81</v>
      </c>
      <c r="AW173" s="14" t="s">
        <v>32</v>
      </c>
      <c r="AX173" s="14" t="s">
        <v>71</v>
      </c>
      <c r="AY173" s="255" t="s">
        <v>209</v>
      </c>
    </row>
    <row r="174" s="14" customFormat="1">
      <c r="A174" s="14"/>
      <c r="B174" s="245"/>
      <c r="C174" s="246"/>
      <c r="D174" s="236" t="s">
        <v>220</v>
      </c>
      <c r="E174" s="247" t="s">
        <v>19</v>
      </c>
      <c r="F174" s="248" t="s">
        <v>1649</v>
      </c>
      <c r="G174" s="246"/>
      <c r="H174" s="249">
        <v>4</v>
      </c>
      <c r="I174" s="250"/>
      <c r="J174" s="246"/>
      <c r="K174" s="246"/>
      <c r="L174" s="251"/>
      <c r="M174" s="252"/>
      <c r="N174" s="253"/>
      <c r="O174" s="253"/>
      <c r="P174" s="253"/>
      <c r="Q174" s="253"/>
      <c r="R174" s="253"/>
      <c r="S174" s="253"/>
      <c r="T174" s="25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5" t="s">
        <v>220</v>
      </c>
      <c r="AU174" s="255" t="s">
        <v>81</v>
      </c>
      <c r="AV174" s="14" t="s">
        <v>81</v>
      </c>
      <c r="AW174" s="14" t="s">
        <v>32</v>
      </c>
      <c r="AX174" s="14" t="s">
        <v>71</v>
      </c>
      <c r="AY174" s="255" t="s">
        <v>209</v>
      </c>
    </row>
    <row r="175" s="16" customFormat="1">
      <c r="A175" s="16"/>
      <c r="B175" s="267"/>
      <c r="C175" s="268"/>
      <c r="D175" s="236" t="s">
        <v>220</v>
      </c>
      <c r="E175" s="269" t="s">
        <v>19</v>
      </c>
      <c r="F175" s="270" t="s">
        <v>370</v>
      </c>
      <c r="G175" s="268"/>
      <c r="H175" s="271">
        <v>21.399999999999999</v>
      </c>
      <c r="I175" s="272"/>
      <c r="J175" s="268"/>
      <c r="K175" s="268"/>
      <c r="L175" s="273"/>
      <c r="M175" s="274"/>
      <c r="N175" s="275"/>
      <c r="O175" s="275"/>
      <c r="P175" s="275"/>
      <c r="Q175" s="275"/>
      <c r="R175" s="275"/>
      <c r="S175" s="275"/>
      <c r="T175" s="27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T175" s="277" t="s">
        <v>220</v>
      </c>
      <c r="AU175" s="277" t="s">
        <v>81</v>
      </c>
      <c r="AV175" s="16" t="s">
        <v>146</v>
      </c>
      <c r="AW175" s="16" t="s">
        <v>32</v>
      </c>
      <c r="AX175" s="16" t="s">
        <v>71</v>
      </c>
      <c r="AY175" s="277" t="s">
        <v>209</v>
      </c>
    </row>
    <row r="176" s="15" customFormat="1">
      <c r="A176" s="15"/>
      <c r="B176" s="256"/>
      <c r="C176" s="257"/>
      <c r="D176" s="236" t="s">
        <v>220</v>
      </c>
      <c r="E176" s="258" t="s">
        <v>19</v>
      </c>
      <c r="F176" s="259" t="s">
        <v>271</v>
      </c>
      <c r="G176" s="257"/>
      <c r="H176" s="260">
        <v>59.75</v>
      </c>
      <c r="I176" s="261"/>
      <c r="J176" s="257"/>
      <c r="K176" s="257"/>
      <c r="L176" s="262"/>
      <c r="M176" s="263"/>
      <c r="N176" s="264"/>
      <c r="O176" s="264"/>
      <c r="P176" s="264"/>
      <c r="Q176" s="264"/>
      <c r="R176" s="264"/>
      <c r="S176" s="264"/>
      <c r="T176" s="26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66" t="s">
        <v>220</v>
      </c>
      <c r="AU176" s="266" t="s">
        <v>81</v>
      </c>
      <c r="AV176" s="15" t="s">
        <v>216</v>
      </c>
      <c r="AW176" s="15" t="s">
        <v>32</v>
      </c>
      <c r="AX176" s="15" t="s">
        <v>79</v>
      </c>
      <c r="AY176" s="266" t="s">
        <v>209</v>
      </c>
    </row>
    <row r="177" s="2" customFormat="1" ht="24.15" customHeight="1">
      <c r="A177" s="41"/>
      <c r="B177" s="42"/>
      <c r="C177" s="216" t="s">
        <v>311</v>
      </c>
      <c r="D177" s="216" t="s">
        <v>211</v>
      </c>
      <c r="E177" s="217" t="s">
        <v>1241</v>
      </c>
      <c r="F177" s="218" t="s">
        <v>1242</v>
      </c>
      <c r="G177" s="219" t="s">
        <v>362</v>
      </c>
      <c r="H177" s="220">
        <v>20.649999999999999</v>
      </c>
      <c r="I177" s="221"/>
      <c r="J177" s="222">
        <f>ROUND(I177*H177,2)</f>
        <v>0</v>
      </c>
      <c r="K177" s="218" t="s">
        <v>215</v>
      </c>
      <c r="L177" s="47"/>
      <c r="M177" s="223" t="s">
        <v>19</v>
      </c>
      <c r="N177" s="224" t="s">
        <v>42</v>
      </c>
      <c r="O177" s="87"/>
      <c r="P177" s="225">
        <f>O177*H177</f>
        <v>0</v>
      </c>
      <c r="Q177" s="225">
        <v>0</v>
      </c>
      <c r="R177" s="225">
        <f>Q177*H177</f>
        <v>0</v>
      </c>
      <c r="S177" s="225">
        <v>0</v>
      </c>
      <c r="T177" s="226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27" t="s">
        <v>216</v>
      </c>
      <c r="AT177" s="227" t="s">
        <v>211</v>
      </c>
      <c r="AU177" s="227" t="s">
        <v>81</v>
      </c>
      <c r="AY177" s="20" t="s">
        <v>209</v>
      </c>
      <c r="BE177" s="228">
        <f>IF(N177="základní",J177,0)</f>
        <v>0</v>
      </c>
      <c r="BF177" s="228">
        <f>IF(N177="snížená",J177,0)</f>
        <v>0</v>
      </c>
      <c r="BG177" s="228">
        <f>IF(N177="zákl. přenesená",J177,0)</f>
        <v>0</v>
      </c>
      <c r="BH177" s="228">
        <f>IF(N177="sníž. přenesená",J177,0)</f>
        <v>0</v>
      </c>
      <c r="BI177" s="228">
        <f>IF(N177="nulová",J177,0)</f>
        <v>0</v>
      </c>
      <c r="BJ177" s="20" t="s">
        <v>79</v>
      </c>
      <c r="BK177" s="228">
        <f>ROUND(I177*H177,2)</f>
        <v>0</v>
      </c>
      <c r="BL177" s="20" t="s">
        <v>216</v>
      </c>
      <c r="BM177" s="227" t="s">
        <v>1650</v>
      </c>
    </row>
    <row r="178" s="2" customFormat="1">
      <c r="A178" s="41"/>
      <c r="B178" s="42"/>
      <c r="C178" s="43"/>
      <c r="D178" s="229" t="s">
        <v>218</v>
      </c>
      <c r="E178" s="43"/>
      <c r="F178" s="230" t="s">
        <v>1244</v>
      </c>
      <c r="G178" s="43"/>
      <c r="H178" s="43"/>
      <c r="I178" s="231"/>
      <c r="J178" s="43"/>
      <c r="K178" s="43"/>
      <c r="L178" s="47"/>
      <c r="M178" s="232"/>
      <c r="N178" s="233"/>
      <c r="O178" s="87"/>
      <c r="P178" s="87"/>
      <c r="Q178" s="87"/>
      <c r="R178" s="87"/>
      <c r="S178" s="87"/>
      <c r="T178" s="88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20" t="s">
        <v>218</v>
      </c>
      <c r="AU178" s="20" t="s">
        <v>81</v>
      </c>
    </row>
    <row r="179" s="13" customFormat="1">
      <c r="A179" s="13"/>
      <c r="B179" s="234"/>
      <c r="C179" s="235"/>
      <c r="D179" s="236" t="s">
        <v>220</v>
      </c>
      <c r="E179" s="237" t="s">
        <v>19</v>
      </c>
      <c r="F179" s="238" t="s">
        <v>654</v>
      </c>
      <c r="G179" s="235"/>
      <c r="H179" s="237" t="s">
        <v>19</v>
      </c>
      <c r="I179" s="239"/>
      <c r="J179" s="235"/>
      <c r="K179" s="235"/>
      <c r="L179" s="240"/>
      <c r="M179" s="241"/>
      <c r="N179" s="242"/>
      <c r="O179" s="242"/>
      <c r="P179" s="242"/>
      <c r="Q179" s="242"/>
      <c r="R179" s="242"/>
      <c r="S179" s="242"/>
      <c r="T179" s="24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4" t="s">
        <v>220</v>
      </c>
      <c r="AU179" s="244" t="s">
        <v>81</v>
      </c>
      <c r="AV179" s="13" t="s">
        <v>79</v>
      </c>
      <c r="AW179" s="13" t="s">
        <v>32</v>
      </c>
      <c r="AX179" s="13" t="s">
        <v>71</v>
      </c>
      <c r="AY179" s="244" t="s">
        <v>209</v>
      </c>
    </row>
    <row r="180" s="14" customFormat="1">
      <c r="A180" s="14"/>
      <c r="B180" s="245"/>
      <c r="C180" s="246"/>
      <c r="D180" s="236" t="s">
        <v>220</v>
      </c>
      <c r="E180" s="247" t="s">
        <v>19</v>
      </c>
      <c r="F180" s="248" t="s">
        <v>1651</v>
      </c>
      <c r="G180" s="246"/>
      <c r="H180" s="249">
        <v>20.649999999999999</v>
      </c>
      <c r="I180" s="250"/>
      <c r="J180" s="246"/>
      <c r="K180" s="246"/>
      <c r="L180" s="251"/>
      <c r="M180" s="252"/>
      <c r="N180" s="253"/>
      <c r="O180" s="253"/>
      <c r="P180" s="253"/>
      <c r="Q180" s="253"/>
      <c r="R180" s="253"/>
      <c r="S180" s="253"/>
      <c r="T180" s="25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5" t="s">
        <v>220</v>
      </c>
      <c r="AU180" s="255" t="s">
        <v>81</v>
      </c>
      <c r="AV180" s="14" t="s">
        <v>81</v>
      </c>
      <c r="AW180" s="14" t="s">
        <v>32</v>
      </c>
      <c r="AX180" s="14" t="s">
        <v>79</v>
      </c>
      <c r="AY180" s="255" t="s">
        <v>209</v>
      </c>
    </row>
    <row r="181" s="2" customFormat="1" ht="24.15" customHeight="1">
      <c r="A181" s="41"/>
      <c r="B181" s="42"/>
      <c r="C181" s="216" t="s">
        <v>317</v>
      </c>
      <c r="D181" s="216" t="s">
        <v>211</v>
      </c>
      <c r="E181" s="217" t="s">
        <v>657</v>
      </c>
      <c r="F181" s="218" t="s">
        <v>658</v>
      </c>
      <c r="G181" s="219" t="s">
        <v>659</v>
      </c>
      <c r="H181" s="220">
        <v>37.170000000000002</v>
      </c>
      <c r="I181" s="221"/>
      <c r="J181" s="222">
        <f>ROUND(I181*H181,2)</f>
        <v>0</v>
      </c>
      <c r="K181" s="218" t="s">
        <v>215</v>
      </c>
      <c r="L181" s="47"/>
      <c r="M181" s="223" t="s">
        <v>19</v>
      </c>
      <c r="N181" s="224" t="s">
        <v>42</v>
      </c>
      <c r="O181" s="87"/>
      <c r="P181" s="225">
        <f>O181*H181</f>
        <v>0</v>
      </c>
      <c r="Q181" s="225">
        <v>0</v>
      </c>
      <c r="R181" s="225">
        <f>Q181*H181</f>
        <v>0</v>
      </c>
      <c r="S181" s="225">
        <v>0</v>
      </c>
      <c r="T181" s="226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7" t="s">
        <v>216</v>
      </c>
      <c r="AT181" s="227" t="s">
        <v>211</v>
      </c>
      <c r="AU181" s="227" t="s">
        <v>81</v>
      </c>
      <c r="AY181" s="20" t="s">
        <v>209</v>
      </c>
      <c r="BE181" s="228">
        <f>IF(N181="základní",J181,0)</f>
        <v>0</v>
      </c>
      <c r="BF181" s="228">
        <f>IF(N181="snížená",J181,0)</f>
        <v>0</v>
      </c>
      <c r="BG181" s="228">
        <f>IF(N181="zákl. přenesená",J181,0)</f>
        <v>0</v>
      </c>
      <c r="BH181" s="228">
        <f>IF(N181="sníž. přenesená",J181,0)</f>
        <v>0</v>
      </c>
      <c r="BI181" s="228">
        <f>IF(N181="nulová",J181,0)</f>
        <v>0</v>
      </c>
      <c r="BJ181" s="20" t="s">
        <v>79</v>
      </c>
      <c r="BK181" s="228">
        <f>ROUND(I181*H181,2)</f>
        <v>0</v>
      </c>
      <c r="BL181" s="20" t="s">
        <v>216</v>
      </c>
      <c r="BM181" s="227" t="s">
        <v>1652</v>
      </c>
    </row>
    <row r="182" s="2" customFormat="1">
      <c r="A182" s="41"/>
      <c r="B182" s="42"/>
      <c r="C182" s="43"/>
      <c r="D182" s="229" t="s">
        <v>218</v>
      </c>
      <c r="E182" s="43"/>
      <c r="F182" s="230" t="s">
        <v>661</v>
      </c>
      <c r="G182" s="43"/>
      <c r="H182" s="43"/>
      <c r="I182" s="231"/>
      <c r="J182" s="43"/>
      <c r="K182" s="43"/>
      <c r="L182" s="47"/>
      <c r="M182" s="232"/>
      <c r="N182" s="233"/>
      <c r="O182" s="87"/>
      <c r="P182" s="87"/>
      <c r="Q182" s="87"/>
      <c r="R182" s="87"/>
      <c r="S182" s="87"/>
      <c r="T182" s="88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0" t="s">
        <v>218</v>
      </c>
      <c r="AU182" s="20" t="s">
        <v>81</v>
      </c>
    </row>
    <row r="183" s="14" customFormat="1">
      <c r="A183" s="14"/>
      <c r="B183" s="245"/>
      <c r="C183" s="246"/>
      <c r="D183" s="236" t="s">
        <v>220</v>
      </c>
      <c r="E183" s="246"/>
      <c r="F183" s="248" t="s">
        <v>1653</v>
      </c>
      <c r="G183" s="246"/>
      <c r="H183" s="249">
        <v>37.170000000000002</v>
      </c>
      <c r="I183" s="250"/>
      <c r="J183" s="246"/>
      <c r="K183" s="246"/>
      <c r="L183" s="251"/>
      <c r="M183" s="252"/>
      <c r="N183" s="253"/>
      <c r="O183" s="253"/>
      <c r="P183" s="253"/>
      <c r="Q183" s="253"/>
      <c r="R183" s="253"/>
      <c r="S183" s="253"/>
      <c r="T183" s="25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5" t="s">
        <v>220</v>
      </c>
      <c r="AU183" s="255" t="s">
        <v>81</v>
      </c>
      <c r="AV183" s="14" t="s">
        <v>81</v>
      </c>
      <c r="AW183" s="14" t="s">
        <v>4</v>
      </c>
      <c r="AX183" s="14" t="s">
        <v>79</v>
      </c>
      <c r="AY183" s="255" t="s">
        <v>209</v>
      </c>
    </row>
    <row r="184" s="2" customFormat="1" ht="24.15" customHeight="1">
      <c r="A184" s="41"/>
      <c r="B184" s="42"/>
      <c r="C184" s="216" t="s">
        <v>324</v>
      </c>
      <c r="D184" s="216" t="s">
        <v>211</v>
      </c>
      <c r="E184" s="217" t="s">
        <v>664</v>
      </c>
      <c r="F184" s="218" t="s">
        <v>665</v>
      </c>
      <c r="G184" s="219" t="s">
        <v>362</v>
      </c>
      <c r="H184" s="220">
        <v>20.649999999999999</v>
      </c>
      <c r="I184" s="221"/>
      <c r="J184" s="222">
        <f>ROUND(I184*H184,2)</f>
        <v>0</v>
      </c>
      <c r="K184" s="218" t="s">
        <v>215</v>
      </c>
      <c r="L184" s="47"/>
      <c r="M184" s="223" t="s">
        <v>19</v>
      </c>
      <c r="N184" s="224" t="s">
        <v>42</v>
      </c>
      <c r="O184" s="87"/>
      <c r="P184" s="225">
        <f>O184*H184</f>
        <v>0</v>
      </c>
      <c r="Q184" s="225">
        <v>0</v>
      </c>
      <c r="R184" s="225">
        <f>Q184*H184</f>
        <v>0</v>
      </c>
      <c r="S184" s="225">
        <v>0</v>
      </c>
      <c r="T184" s="226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27" t="s">
        <v>216</v>
      </c>
      <c r="AT184" s="227" t="s">
        <v>211</v>
      </c>
      <c r="AU184" s="227" t="s">
        <v>81</v>
      </c>
      <c r="AY184" s="20" t="s">
        <v>209</v>
      </c>
      <c r="BE184" s="228">
        <f>IF(N184="základní",J184,0)</f>
        <v>0</v>
      </c>
      <c r="BF184" s="228">
        <f>IF(N184="snížená",J184,0)</f>
        <v>0</v>
      </c>
      <c r="BG184" s="228">
        <f>IF(N184="zákl. přenesená",J184,0)</f>
        <v>0</v>
      </c>
      <c r="BH184" s="228">
        <f>IF(N184="sníž. přenesená",J184,0)</f>
        <v>0</v>
      </c>
      <c r="BI184" s="228">
        <f>IF(N184="nulová",J184,0)</f>
        <v>0</v>
      </c>
      <c r="BJ184" s="20" t="s">
        <v>79</v>
      </c>
      <c r="BK184" s="228">
        <f>ROUND(I184*H184,2)</f>
        <v>0</v>
      </c>
      <c r="BL184" s="20" t="s">
        <v>216</v>
      </c>
      <c r="BM184" s="227" t="s">
        <v>1654</v>
      </c>
    </row>
    <row r="185" s="2" customFormat="1">
      <c r="A185" s="41"/>
      <c r="B185" s="42"/>
      <c r="C185" s="43"/>
      <c r="D185" s="229" t="s">
        <v>218</v>
      </c>
      <c r="E185" s="43"/>
      <c r="F185" s="230" t="s">
        <v>667</v>
      </c>
      <c r="G185" s="43"/>
      <c r="H185" s="43"/>
      <c r="I185" s="231"/>
      <c r="J185" s="43"/>
      <c r="K185" s="43"/>
      <c r="L185" s="47"/>
      <c r="M185" s="232"/>
      <c r="N185" s="233"/>
      <c r="O185" s="87"/>
      <c r="P185" s="87"/>
      <c r="Q185" s="87"/>
      <c r="R185" s="87"/>
      <c r="S185" s="87"/>
      <c r="T185" s="88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0" t="s">
        <v>218</v>
      </c>
      <c r="AU185" s="20" t="s">
        <v>81</v>
      </c>
    </row>
    <row r="186" s="14" customFormat="1">
      <c r="A186" s="14"/>
      <c r="B186" s="245"/>
      <c r="C186" s="246"/>
      <c r="D186" s="236" t="s">
        <v>220</v>
      </c>
      <c r="E186" s="247" t="s">
        <v>19</v>
      </c>
      <c r="F186" s="248" t="s">
        <v>1651</v>
      </c>
      <c r="G186" s="246"/>
      <c r="H186" s="249">
        <v>20.649999999999999</v>
      </c>
      <c r="I186" s="250"/>
      <c r="J186" s="246"/>
      <c r="K186" s="246"/>
      <c r="L186" s="251"/>
      <c r="M186" s="252"/>
      <c r="N186" s="253"/>
      <c r="O186" s="253"/>
      <c r="P186" s="253"/>
      <c r="Q186" s="253"/>
      <c r="R186" s="253"/>
      <c r="S186" s="253"/>
      <c r="T186" s="25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5" t="s">
        <v>220</v>
      </c>
      <c r="AU186" s="255" t="s">
        <v>81</v>
      </c>
      <c r="AV186" s="14" t="s">
        <v>81</v>
      </c>
      <c r="AW186" s="14" t="s">
        <v>32</v>
      </c>
      <c r="AX186" s="14" t="s">
        <v>71</v>
      </c>
      <c r="AY186" s="255" t="s">
        <v>209</v>
      </c>
    </row>
    <row r="187" s="15" customFormat="1">
      <c r="A187" s="15"/>
      <c r="B187" s="256"/>
      <c r="C187" s="257"/>
      <c r="D187" s="236" t="s">
        <v>220</v>
      </c>
      <c r="E187" s="258" t="s">
        <v>19</v>
      </c>
      <c r="F187" s="259" t="s">
        <v>271</v>
      </c>
      <c r="G187" s="257"/>
      <c r="H187" s="260">
        <v>20.649999999999999</v>
      </c>
      <c r="I187" s="261"/>
      <c r="J187" s="257"/>
      <c r="K187" s="257"/>
      <c r="L187" s="262"/>
      <c r="M187" s="263"/>
      <c r="N187" s="264"/>
      <c r="O187" s="264"/>
      <c r="P187" s="264"/>
      <c r="Q187" s="264"/>
      <c r="R187" s="264"/>
      <c r="S187" s="264"/>
      <c r="T187" s="26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66" t="s">
        <v>220</v>
      </c>
      <c r="AU187" s="266" t="s">
        <v>81</v>
      </c>
      <c r="AV187" s="15" t="s">
        <v>216</v>
      </c>
      <c r="AW187" s="15" t="s">
        <v>32</v>
      </c>
      <c r="AX187" s="15" t="s">
        <v>79</v>
      </c>
      <c r="AY187" s="266" t="s">
        <v>209</v>
      </c>
    </row>
    <row r="188" s="2" customFormat="1" ht="24.15" customHeight="1">
      <c r="A188" s="41"/>
      <c r="B188" s="42"/>
      <c r="C188" s="216" t="s">
        <v>331</v>
      </c>
      <c r="D188" s="216" t="s">
        <v>211</v>
      </c>
      <c r="E188" s="217" t="s">
        <v>670</v>
      </c>
      <c r="F188" s="218" t="s">
        <v>671</v>
      </c>
      <c r="G188" s="219" t="s">
        <v>362</v>
      </c>
      <c r="H188" s="220">
        <v>42.350000000000001</v>
      </c>
      <c r="I188" s="221"/>
      <c r="J188" s="222">
        <f>ROUND(I188*H188,2)</f>
        <v>0</v>
      </c>
      <c r="K188" s="218" t="s">
        <v>215</v>
      </c>
      <c r="L188" s="47"/>
      <c r="M188" s="223" t="s">
        <v>19</v>
      </c>
      <c r="N188" s="224" t="s">
        <v>42</v>
      </c>
      <c r="O188" s="87"/>
      <c r="P188" s="225">
        <f>O188*H188</f>
        <v>0</v>
      </c>
      <c r="Q188" s="225">
        <v>0</v>
      </c>
      <c r="R188" s="225">
        <f>Q188*H188</f>
        <v>0</v>
      </c>
      <c r="S188" s="225">
        <v>0</v>
      </c>
      <c r="T188" s="226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7" t="s">
        <v>216</v>
      </c>
      <c r="AT188" s="227" t="s">
        <v>211</v>
      </c>
      <c r="AU188" s="227" t="s">
        <v>81</v>
      </c>
      <c r="AY188" s="20" t="s">
        <v>209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20" t="s">
        <v>79</v>
      </c>
      <c r="BK188" s="228">
        <f>ROUND(I188*H188,2)</f>
        <v>0</v>
      </c>
      <c r="BL188" s="20" t="s">
        <v>216</v>
      </c>
      <c r="BM188" s="227" t="s">
        <v>1655</v>
      </c>
    </row>
    <row r="189" s="2" customFormat="1">
      <c r="A189" s="41"/>
      <c r="B189" s="42"/>
      <c r="C189" s="43"/>
      <c r="D189" s="229" t="s">
        <v>218</v>
      </c>
      <c r="E189" s="43"/>
      <c r="F189" s="230" t="s">
        <v>673</v>
      </c>
      <c r="G189" s="43"/>
      <c r="H189" s="43"/>
      <c r="I189" s="231"/>
      <c r="J189" s="43"/>
      <c r="K189" s="43"/>
      <c r="L189" s="47"/>
      <c r="M189" s="232"/>
      <c r="N189" s="233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218</v>
      </c>
      <c r="AU189" s="20" t="s">
        <v>81</v>
      </c>
    </row>
    <row r="190" s="13" customFormat="1">
      <c r="A190" s="13"/>
      <c r="B190" s="234"/>
      <c r="C190" s="235"/>
      <c r="D190" s="236" t="s">
        <v>220</v>
      </c>
      <c r="E190" s="237" t="s">
        <v>19</v>
      </c>
      <c r="F190" s="238" t="s">
        <v>674</v>
      </c>
      <c r="G190" s="235"/>
      <c r="H190" s="237" t="s">
        <v>19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220</v>
      </c>
      <c r="AU190" s="244" t="s">
        <v>81</v>
      </c>
      <c r="AV190" s="13" t="s">
        <v>79</v>
      </c>
      <c r="AW190" s="13" t="s">
        <v>32</v>
      </c>
      <c r="AX190" s="13" t="s">
        <v>71</v>
      </c>
      <c r="AY190" s="244" t="s">
        <v>209</v>
      </c>
    </row>
    <row r="191" s="14" customFormat="1">
      <c r="A191" s="14"/>
      <c r="B191" s="245"/>
      <c r="C191" s="246"/>
      <c r="D191" s="236" t="s">
        <v>220</v>
      </c>
      <c r="E191" s="247" t="s">
        <v>19</v>
      </c>
      <c r="F191" s="248" t="s">
        <v>1656</v>
      </c>
      <c r="G191" s="246"/>
      <c r="H191" s="249">
        <v>38.350000000000001</v>
      </c>
      <c r="I191" s="250"/>
      <c r="J191" s="246"/>
      <c r="K191" s="246"/>
      <c r="L191" s="251"/>
      <c r="M191" s="252"/>
      <c r="N191" s="253"/>
      <c r="O191" s="253"/>
      <c r="P191" s="253"/>
      <c r="Q191" s="253"/>
      <c r="R191" s="253"/>
      <c r="S191" s="253"/>
      <c r="T191" s="25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5" t="s">
        <v>220</v>
      </c>
      <c r="AU191" s="255" t="s">
        <v>81</v>
      </c>
      <c r="AV191" s="14" t="s">
        <v>81</v>
      </c>
      <c r="AW191" s="14" t="s">
        <v>32</v>
      </c>
      <c r="AX191" s="14" t="s">
        <v>71</v>
      </c>
      <c r="AY191" s="255" t="s">
        <v>209</v>
      </c>
    </row>
    <row r="192" s="13" customFormat="1">
      <c r="A192" s="13"/>
      <c r="B192" s="234"/>
      <c r="C192" s="235"/>
      <c r="D192" s="236" t="s">
        <v>220</v>
      </c>
      <c r="E192" s="237" t="s">
        <v>19</v>
      </c>
      <c r="F192" s="238" t="s">
        <v>677</v>
      </c>
      <c r="G192" s="235"/>
      <c r="H192" s="237" t="s">
        <v>19</v>
      </c>
      <c r="I192" s="239"/>
      <c r="J192" s="235"/>
      <c r="K192" s="235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220</v>
      </c>
      <c r="AU192" s="244" t="s">
        <v>81</v>
      </c>
      <c r="AV192" s="13" t="s">
        <v>79</v>
      </c>
      <c r="AW192" s="13" t="s">
        <v>32</v>
      </c>
      <c r="AX192" s="13" t="s">
        <v>71</v>
      </c>
      <c r="AY192" s="244" t="s">
        <v>209</v>
      </c>
    </row>
    <row r="193" s="14" customFormat="1">
      <c r="A193" s="14"/>
      <c r="B193" s="245"/>
      <c r="C193" s="246"/>
      <c r="D193" s="236" t="s">
        <v>220</v>
      </c>
      <c r="E193" s="247" t="s">
        <v>19</v>
      </c>
      <c r="F193" s="248" t="s">
        <v>1657</v>
      </c>
      <c r="G193" s="246"/>
      <c r="H193" s="249">
        <v>4</v>
      </c>
      <c r="I193" s="250"/>
      <c r="J193" s="246"/>
      <c r="K193" s="246"/>
      <c r="L193" s="251"/>
      <c r="M193" s="252"/>
      <c r="N193" s="253"/>
      <c r="O193" s="253"/>
      <c r="P193" s="253"/>
      <c r="Q193" s="253"/>
      <c r="R193" s="253"/>
      <c r="S193" s="253"/>
      <c r="T193" s="25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5" t="s">
        <v>220</v>
      </c>
      <c r="AU193" s="255" t="s">
        <v>81</v>
      </c>
      <c r="AV193" s="14" t="s">
        <v>81</v>
      </c>
      <c r="AW193" s="14" t="s">
        <v>32</v>
      </c>
      <c r="AX193" s="14" t="s">
        <v>71</v>
      </c>
      <c r="AY193" s="255" t="s">
        <v>209</v>
      </c>
    </row>
    <row r="194" s="15" customFormat="1">
      <c r="A194" s="15"/>
      <c r="B194" s="256"/>
      <c r="C194" s="257"/>
      <c r="D194" s="236" t="s">
        <v>220</v>
      </c>
      <c r="E194" s="258" t="s">
        <v>19</v>
      </c>
      <c r="F194" s="259" t="s">
        <v>271</v>
      </c>
      <c r="G194" s="257"/>
      <c r="H194" s="260">
        <v>42.350000000000001</v>
      </c>
      <c r="I194" s="261"/>
      <c r="J194" s="257"/>
      <c r="K194" s="257"/>
      <c r="L194" s="262"/>
      <c r="M194" s="263"/>
      <c r="N194" s="264"/>
      <c r="O194" s="264"/>
      <c r="P194" s="264"/>
      <c r="Q194" s="264"/>
      <c r="R194" s="264"/>
      <c r="S194" s="264"/>
      <c r="T194" s="26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66" t="s">
        <v>220</v>
      </c>
      <c r="AU194" s="266" t="s">
        <v>81</v>
      </c>
      <c r="AV194" s="15" t="s">
        <v>216</v>
      </c>
      <c r="AW194" s="15" t="s">
        <v>32</v>
      </c>
      <c r="AX194" s="15" t="s">
        <v>79</v>
      </c>
      <c r="AY194" s="266" t="s">
        <v>209</v>
      </c>
    </row>
    <row r="195" s="2" customFormat="1" ht="16.5" customHeight="1">
      <c r="A195" s="41"/>
      <c r="B195" s="42"/>
      <c r="C195" s="278" t="s">
        <v>7</v>
      </c>
      <c r="D195" s="278" t="s">
        <v>681</v>
      </c>
      <c r="E195" s="279" t="s">
        <v>682</v>
      </c>
      <c r="F195" s="280" t="s">
        <v>683</v>
      </c>
      <c r="G195" s="281" t="s">
        <v>659</v>
      </c>
      <c r="H195" s="282">
        <v>8</v>
      </c>
      <c r="I195" s="283"/>
      <c r="J195" s="284">
        <f>ROUND(I195*H195,2)</f>
        <v>0</v>
      </c>
      <c r="K195" s="280" t="s">
        <v>215</v>
      </c>
      <c r="L195" s="285"/>
      <c r="M195" s="286" t="s">
        <v>19</v>
      </c>
      <c r="N195" s="287" t="s">
        <v>42</v>
      </c>
      <c r="O195" s="87"/>
      <c r="P195" s="225">
        <f>O195*H195</f>
        <v>0</v>
      </c>
      <c r="Q195" s="225">
        <v>0</v>
      </c>
      <c r="R195" s="225">
        <f>Q195*H195</f>
        <v>0</v>
      </c>
      <c r="S195" s="225">
        <v>0</v>
      </c>
      <c r="T195" s="226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27" t="s">
        <v>250</v>
      </c>
      <c r="AT195" s="227" t="s">
        <v>681</v>
      </c>
      <c r="AU195" s="227" t="s">
        <v>81</v>
      </c>
      <c r="AY195" s="20" t="s">
        <v>209</v>
      </c>
      <c r="BE195" s="228">
        <f>IF(N195="základní",J195,0)</f>
        <v>0</v>
      </c>
      <c r="BF195" s="228">
        <f>IF(N195="snížená",J195,0)</f>
        <v>0</v>
      </c>
      <c r="BG195" s="228">
        <f>IF(N195="zákl. přenesená",J195,0)</f>
        <v>0</v>
      </c>
      <c r="BH195" s="228">
        <f>IF(N195="sníž. přenesená",J195,0)</f>
        <v>0</v>
      </c>
      <c r="BI195" s="228">
        <f>IF(N195="nulová",J195,0)</f>
        <v>0</v>
      </c>
      <c r="BJ195" s="20" t="s">
        <v>79</v>
      </c>
      <c r="BK195" s="228">
        <f>ROUND(I195*H195,2)</f>
        <v>0</v>
      </c>
      <c r="BL195" s="20" t="s">
        <v>216</v>
      </c>
      <c r="BM195" s="227" t="s">
        <v>1658</v>
      </c>
    </row>
    <row r="196" s="14" customFormat="1">
      <c r="A196" s="14"/>
      <c r="B196" s="245"/>
      <c r="C196" s="246"/>
      <c r="D196" s="236" t="s">
        <v>220</v>
      </c>
      <c r="E196" s="246"/>
      <c r="F196" s="248" t="s">
        <v>1659</v>
      </c>
      <c r="G196" s="246"/>
      <c r="H196" s="249">
        <v>8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220</v>
      </c>
      <c r="AU196" s="255" t="s">
        <v>81</v>
      </c>
      <c r="AV196" s="14" t="s">
        <v>81</v>
      </c>
      <c r="AW196" s="14" t="s">
        <v>4</v>
      </c>
      <c r="AX196" s="14" t="s">
        <v>79</v>
      </c>
      <c r="AY196" s="255" t="s">
        <v>209</v>
      </c>
    </row>
    <row r="197" s="2" customFormat="1" ht="37.8" customHeight="1">
      <c r="A197" s="41"/>
      <c r="B197" s="42"/>
      <c r="C197" s="216" t="s">
        <v>344</v>
      </c>
      <c r="D197" s="216" t="s">
        <v>211</v>
      </c>
      <c r="E197" s="217" t="s">
        <v>687</v>
      </c>
      <c r="F197" s="218" t="s">
        <v>688</v>
      </c>
      <c r="G197" s="219" t="s">
        <v>362</v>
      </c>
      <c r="H197" s="220">
        <v>14</v>
      </c>
      <c r="I197" s="221"/>
      <c r="J197" s="222">
        <f>ROUND(I197*H197,2)</f>
        <v>0</v>
      </c>
      <c r="K197" s="218" t="s">
        <v>215</v>
      </c>
      <c r="L197" s="47"/>
      <c r="M197" s="223" t="s">
        <v>19</v>
      </c>
      <c r="N197" s="224" t="s">
        <v>42</v>
      </c>
      <c r="O197" s="87"/>
      <c r="P197" s="225">
        <f>O197*H197</f>
        <v>0</v>
      </c>
      <c r="Q197" s="225">
        <v>0</v>
      </c>
      <c r="R197" s="225">
        <f>Q197*H197</f>
        <v>0</v>
      </c>
      <c r="S197" s="225">
        <v>0</v>
      </c>
      <c r="T197" s="226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227" t="s">
        <v>216</v>
      </c>
      <c r="AT197" s="227" t="s">
        <v>211</v>
      </c>
      <c r="AU197" s="227" t="s">
        <v>81</v>
      </c>
      <c r="AY197" s="20" t="s">
        <v>209</v>
      </c>
      <c r="BE197" s="228">
        <f>IF(N197="základní",J197,0)</f>
        <v>0</v>
      </c>
      <c r="BF197" s="228">
        <f>IF(N197="snížená",J197,0)</f>
        <v>0</v>
      </c>
      <c r="BG197" s="228">
        <f>IF(N197="zákl. přenesená",J197,0)</f>
        <v>0</v>
      </c>
      <c r="BH197" s="228">
        <f>IF(N197="sníž. přenesená",J197,0)</f>
        <v>0</v>
      </c>
      <c r="BI197" s="228">
        <f>IF(N197="nulová",J197,0)</f>
        <v>0</v>
      </c>
      <c r="BJ197" s="20" t="s">
        <v>79</v>
      </c>
      <c r="BK197" s="228">
        <f>ROUND(I197*H197,2)</f>
        <v>0</v>
      </c>
      <c r="BL197" s="20" t="s">
        <v>216</v>
      </c>
      <c r="BM197" s="227" t="s">
        <v>1660</v>
      </c>
    </row>
    <row r="198" s="2" customFormat="1">
      <c r="A198" s="41"/>
      <c r="B198" s="42"/>
      <c r="C198" s="43"/>
      <c r="D198" s="229" t="s">
        <v>218</v>
      </c>
      <c r="E198" s="43"/>
      <c r="F198" s="230" t="s">
        <v>690</v>
      </c>
      <c r="G198" s="43"/>
      <c r="H198" s="43"/>
      <c r="I198" s="231"/>
      <c r="J198" s="43"/>
      <c r="K198" s="43"/>
      <c r="L198" s="47"/>
      <c r="M198" s="232"/>
      <c r="N198" s="233"/>
      <c r="O198" s="87"/>
      <c r="P198" s="87"/>
      <c r="Q198" s="87"/>
      <c r="R198" s="87"/>
      <c r="S198" s="87"/>
      <c r="T198" s="88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T198" s="20" t="s">
        <v>218</v>
      </c>
      <c r="AU198" s="20" t="s">
        <v>81</v>
      </c>
    </row>
    <row r="199" s="13" customFormat="1">
      <c r="A199" s="13"/>
      <c r="B199" s="234"/>
      <c r="C199" s="235"/>
      <c r="D199" s="236" t="s">
        <v>220</v>
      </c>
      <c r="E199" s="237" t="s">
        <v>19</v>
      </c>
      <c r="F199" s="238" t="s">
        <v>395</v>
      </c>
      <c r="G199" s="235"/>
      <c r="H199" s="237" t="s">
        <v>19</v>
      </c>
      <c r="I199" s="239"/>
      <c r="J199" s="235"/>
      <c r="K199" s="235"/>
      <c r="L199" s="240"/>
      <c r="M199" s="241"/>
      <c r="N199" s="242"/>
      <c r="O199" s="242"/>
      <c r="P199" s="242"/>
      <c r="Q199" s="242"/>
      <c r="R199" s="242"/>
      <c r="S199" s="242"/>
      <c r="T199" s="24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4" t="s">
        <v>220</v>
      </c>
      <c r="AU199" s="244" t="s">
        <v>81</v>
      </c>
      <c r="AV199" s="13" t="s">
        <v>79</v>
      </c>
      <c r="AW199" s="13" t="s">
        <v>32</v>
      </c>
      <c r="AX199" s="13" t="s">
        <v>71</v>
      </c>
      <c r="AY199" s="244" t="s">
        <v>209</v>
      </c>
    </row>
    <row r="200" s="14" customFormat="1">
      <c r="A200" s="14"/>
      <c r="B200" s="245"/>
      <c r="C200" s="246"/>
      <c r="D200" s="236" t="s">
        <v>220</v>
      </c>
      <c r="E200" s="247" t="s">
        <v>19</v>
      </c>
      <c r="F200" s="248" t="s">
        <v>1661</v>
      </c>
      <c r="G200" s="246"/>
      <c r="H200" s="249">
        <v>14</v>
      </c>
      <c r="I200" s="250"/>
      <c r="J200" s="246"/>
      <c r="K200" s="246"/>
      <c r="L200" s="251"/>
      <c r="M200" s="252"/>
      <c r="N200" s="253"/>
      <c r="O200" s="253"/>
      <c r="P200" s="253"/>
      <c r="Q200" s="253"/>
      <c r="R200" s="253"/>
      <c r="S200" s="253"/>
      <c r="T200" s="25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5" t="s">
        <v>220</v>
      </c>
      <c r="AU200" s="255" t="s">
        <v>81</v>
      </c>
      <c r="AV200" s="14" t="s">
        <v>81</v>
      </c>
      <c r="AW200" s="14" t="s">
        <v>32</v>
      </c>
      <c r="AX200" s="14" t="s">
        <v>79</v>
      </c>
      <c r="AY200" s="255" t="s">
        <v>209</v>
      </c>
    </row>
    <row r="201" s="2" customFormat="1" ht="16.5" customHeight="1">
      <c r="A201" s="41"/>
      <c r="B201" s="42"/>
      <c r="C201" s="278" t="s">
        <v>354</v>
      </c>
      <c r="D201" s="278" t="s">
        <v>681</v>
      </c>
      <c r="E201" s="279" t="s">
        <v>695</v>
      </c>
      <c r="F201" s="280" t="s">
        <v>696</v>
      </c>
      <c r="G201" s="281" t="s">
        <v>659</v>
      </c>
      <c r="H201" s="282">
        <v>28</v>
      </c>
      <c r="I201" s="283"/>
      <c r="J201" s="284">
        <f>ROUND(I201*H201,2)</f>
        <v>0</v>
      </c>
      <c r="K201" s="280" t="s">
        <v>215</v>
      </c>
      <c r="L201" s="285"/>
      <c r="M201" s="286" t="s">
        <v>19</v>
      </c>
      <c r="N201" s="287" t="s">
        <v>42</v>
      </c>
      <c r="O201" s="87"/>
      <c r="P201" s="225">
        <f>O201*H201</f>
        <v>0</v>
      </c>
      <c r="Q201" s="225">
        <v>0</v>
      </c>
      <c r="R201" s="225">
        <f>Q201*H201</f>
        <v>0</v>
      </c>
      <c r="S201" s="225">
        <v>0</v>
      </c>
      <c r="T201" s="226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27" t="s">
        <v>250</v>
      </c>
      <c r="AT201" s="227" t="s">
        <v>681</v>
      </c>
      <c r="AU201" s="227" t="s">
        <v>81</v>
      </c>
      <c r="AY201" s="20" t="s">
        <v>209</v>
      </c>
      <c r="BE201" s="228">
        <f>IF(N201="základní",J201,0)</f>
        <v>0</v>
      </c>
      <c r="BF201" s="228">
        <f>IF(N201="snížená",J201,0)</f>
        <v>0</v>
      </c>
      <c r="BG201" s="228">
        <f>IF(N201="zákl. přenesená",J201,0)</f>
        <v>0</v>
      </c>
      <c r="BH201" s="228">
        <f>IF(N201="sníž. přenesená",J201,0)</f>
        <v>0</v>
      </c>
      <c r="BI201" s="228">
        <f>IF(N201="nulová",J201,0)</f>
        <v>0</v>
      </c>
      <c r="BJ201" s="20" t="s">
        <v>79</v>
      </c>
      <c r="BK201" s="228">
        <f>ROUND(I201*H201,2)</f>
        <v>0</v>
      </c>
      <c r="BL201" s="20" t="s">
        <v>216</v>
      </c>
      <c r="BM201" s="227" t="s">
        <v>1662</v>
      </c>
    </row>
    <row r="202" s="14" customFormat="1">
      <c r="A202" s="14"/>
      <c r="B202" s="245"/>
      <c r="C202" s="246"/>
      <c r="D202" s="236" t="s">
        <v>220</v>
      </c>
      <c r="E202" s="246"/>
      <c r="F202" s="248" t="s">
        <v>1663</v>
      </c>
      <c r="G202" s="246"/>
      <c r="H202" s="249">
        <v>28</v>
      </c>
      <c r="I202" s="250"/>
      <c r="J202" s="246"/>
      <c r="K202" s="246"/>
      <c r="L202" s="251"/>
      <c r="M202" s="252"/>
      <c r="N202" s="253"/>
      <c r="O202" s="253"/>
      <c r="P202" s="253"/>
      <c r="Q202" s="253"/>
      <c r="R202" s="253"/>
      <c r="S202" s="253"/>
      <c r="T202" s="25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5" t="s">
        <v>220</v>
      </c>
      <c r="AU202" s="255" t="s">
        <v>81</v>
      </c>
      <c r="AV202" s="14" t="s">
        <v>81</v>
      </c>
      <c r="AW202" s="14" t="s">
        <v>4</v>
      </c>
      <c r="AX202" s="14" t="s">
        <v>79</v>
      </c>
      <c r="AY202" s="255" t="s">
        <v>209</v>
      </c>
    </row>
    <row r="203" s="12" customFormat="1" ht="22.8" customHeight="1">
      <c r="A203" s="12"/>
      <c r="B203" s="200"/>
      <c r="C203" s="201"/>
      <c r="D203" s="202" t="s">
        <v>70</v>
      </c>
      <c r="E203" s="214" t="s">
        <v>81</v>
      </c>
      <c r="F203" s="214" t="s">
        <v>733</v>
      </c>
      <c r="G203" s="201"/>
      <c r="H203" s="201"/>
      <c r="I203" s="204"/>
      <c r="J203" s="215">
        <f>BK203</f>
        <v>0</v>
      </c>
      <c r="K203" s="201"/>
      <c r="L203" s="206"/>
      <c r="M203" s="207"/>
      <c r="N203" s="208"/>
      <c r="O203" s="208"/>
      <c r="P203" s="209">
        <f>SUM(P204:P205)</f>
        <v>0</v>
      </c>
      <c r="Q203" s="208"/>
      <c r="R203" s="209">
        <f>SUM(R204:R205)</f>
        <v>0.017149999999999999</v>
      </c>
      <c r="S203" s="208"/>
      <c r="T203" s="210">
        <f>SUM(T204:T205)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11" t="s">
        <v>79</v>
      </c>
      <c r="AT203" s="212" t="s">
        <v>70</v>
      </c>
      <c r="AU203" s="212" t="s">
        <v>79</v>
      </c>
      <c r="AY203" s="211" t="s">
        <v>209</v>
      </c>
      <c r="BK203" s="213">
        <f>SUM(BK204:BK205)</f>
        <v>0</v>
      </c>
    </row>
    <row r="204" s="2" customFormat="1" ht="16.5" customHeight="1">
      <c r="A204" s="41"/>
      <c r="B204" s="42"/>
      <c r="C204" s="216" t="s">
        <v>359</v>
      </c>
      <c r="D204" s="216" t="s">
        <v>211</v>
      </c>
      <c r="E204" s="217" t="s">
        <v>735</v>
      </c>
      <c r="F204" s="218" t="s">
        <v>736</v>
      </c>
      <c r="G204" s="219" t="s">
        <v>299</v>
      </c>
      <c r="H204" s="220">
        <v>35</v>
      </c>
      <c r="I204" s="221"/>
      <c r="J204" s="222">
        <f>ROUND(I204*H204,2)</f>
        <v>0</v>
      </c>
      <c r="K204" s="218" t="s">
        <v>215</v>
      </c>
      <c r="L204" s="47"/>
      <c r="M204" s="223" t="s">
        <v>19</v>
      </c>
      <c r="N204" s="224" t="s">
        <v>42</v>
      </c>
      <c r="O204" s="87"/>
      <c r="P204" s="225">
        <f>O204*H204</f>
        <v>0</v>
      </c>
      <c r="Q204" s="225">
        <v>0.00048999999999999998</v>
      </c>
      <c r="R204" s="225">
        <f>Q204*H204</f>
        <v>0.017149999999999999</v>
      </c>
      <c r="S204" s="225">
        <v>0</v>
      </c>
      <c r="T204" s="226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7" t="s">
        <v>216</v>
      </c>
      <c r="AT204" s="227" t="s">
        <v>211</v>
      </c>
      <c r="AU204" s="227" t="s">
        <v>81</v>
      </c>
      <c r="AY204" s="20" t="s">
        <v>209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20" t="s">
        <v>79</v>
      </c>
      <c r="BK204" s="228">
        <f>ROUND(I204*H204,2)</f>
        <v>0</v>
      </c>
      <c r="BL204" s="20" t="s">
        <v>216</v>
      </c>
      <c r="BM204" s="227" t="s">
        <v>1664</v>
      </c>
    </row>
    <row r="205" s="2" customFormat="1">
      <c r="A205" s="41"/>
      <c r="B205" s="42"/>
      <c r="C205" s="43"/>
      <c r="D205" s="229" t="s">
        <v>218</v>
      </c>
      <c r="E205" s="43"/>
      <c r="F205" s="230" t="s">
        <v>738</v>
      </c>
      <c r="G205" s="43"/>
      <c r="H205" s="43"/>
      <c r="I205" s="231"/>
      <c r="J205" s="43"/>
      <c r="K205" s="43"/>
      <c r="L205" s="47"/>
      <c r="M205" s="232"/>
      <c r="N205" s="233"/>
      <c r="O205" s="87"/>
      <c r="P205" s="87"/>
      <c r="Q205" s="87"/>
      <c r="R205" s="87"/>
      <c r="S205" s="87"/>
      <c r="T205" s="88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20" t="s">
        <v>218</v>
      </c>
      <c r="AU205" s="20" t="s">
        <v>81</v>
      </c>
    </row>
    <row r="206" s="12" customFormat="1" ht="22.8" customHeight="1">
      <c r="A206" s="12"/>
      <c r="B206" s="200"/>
      <c r="C206" s="201"/>
      <c r="D206" s="202" t="s">
        <v>70</v>
      </c>
      <c r="E206" s="214" t="s">
        <v>216</v>
      </c>
      <c r="F206" s="214" t="s">
        <v>739</v>
      </c>
      <c r="G206" s="201"/>
      <c r="H206" s="201"/>
      <c r="I206" s="204"/>
      <c r="J206" s="215">
        <f>BK206</f>
        <v>0</v>
      </c>
      <c r="K206" s="201"/>
      <c r="L206" s="206"/>
      <c r="M206" s="207"/>
      <c r="N206" s="208"/>
      <c r="O206" s="208"/>
      <c r="P206" s="209">
        <f>SUM(P207:P217)</f>
        <v>0</v>
      </c>
      <c r="Q206" s="208"/>
      <c r="R206" s="209">
        <f>SUM(R207:R217)</f>
        <v>0</v>
      </c>
      <c r="S206" s="208"/>
      <c r="T206" s="210">
        <f>SUM(T207:T217)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11" t="s">
        <v>79</v>
      </c>
      <c r="AT206" s="212" t="s">
        <v>70</v>
      </c>
      <c r="AU206" s="212" t="s">
        <v>79</v>
      </c>
      <c r="AY206" s="211" t="s">
        <v>209</v>
      </c>
      <c r="BK206" s="213">
        <f>SUM(BK207:BK217)</f>
        <v>0</v>
      </c>
    </row>
    <row r="207" s="2" customFormat="1" ht="21.75" customHeight="1">
      <c r="A207" s="41"/>
      <c r="B207" s="42"/>
      <c r="C207" s="216" t="s">
        <v>372</v>
      </c>
      <c r="D207" s="216" t="s">
        <v>211</v>
      </c>
      <c r="E207" s="217" t="s">
        <v>741</v>
      </c>
      <c r="F207" s="218" t="s">
        <v>742</v>
      </c>
      <c r="G207" s="219" t="s">
        <v>362</v>
      </c>
      <c r="H207" s="220">
        <v>3.5</v>
      </c>
      <c r="I207" s="221"/>
      <c r="J207" s="222">
        <f>ROUND(I207*H207,2)</f>
        <v>0</v>
      </c>
      <c r="K207" s="218" t="s">
        <v>215</v>
      </c>
      <c r="L207" s="47"/>
      <c r="M207" s="223" t="s">
        <v>19</v>
      </c>
      <c r="N207" s="224" t="s">
        <v>42</v>
      </c>
      <c r="O207" s="87"/>
      <c r="P207" s="225">
        <f>O207*H207</f>
        <v>0</v>
      </c>
      <c r="Q207" s="225">
        <v>0</v>
      </c>
      <c r="R207" s="225">
        <f>Q207*H207</f>
        <v>0</v>
      </c>
      <c r="S207" s="225">
        <v>0</v>
      </c>
      <c r="T207" s="226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227" t="s">
        <v>216</v>
      </c>
      <c r="AT207" s="227" t="s">
        <v>211</v>
      </c>
      <c r="AU207" s="227" t="s">
        <v>81</v>
      </c>
      <c r="AY207" s="20" t="s">
        <v>209</v>
      </c>
      <c r="BE207" s="228">
        <f>IF(N207="základní",J207,0)</f>
        <v>0</v>
      </c>
      <c r="BF207" s="228">
        <f>IF(N207="snížená",J207,0)</f>
        <v>0</v>
      </c>
      <c r="BG207" s="228">
        <f>IF(N207="zákl. přenesená",J207,0)</f>
        <v>0</v>
      </c>
      <c r="BH207" s="228">
        <f>IF(N207="sníž. přenesená",J207,0)</f>
        <v>0</v>
      </c>
      <c r="BI207" s="228">
        <f>IF(N207="nulová",J207,0)</f>
        <v>0</v>
      </c>
      <c r="BJ207" s="20" t="s">
        <v>79</v>
      </c>
      <c r="BK207" s="228">
        <f>ROUND(I207*H207,2)</f>
        <v>0</v>
      </c>
      <c r="BL207" s="20" t="s">
        <v>216</v>
      </c>
      <c r="BM207" s="227" t="s">
        <v>1665</v>
      </c>
    </row>
    <row r="208" s="2" customFormat="1">
      <c r="A208" s="41"/>
      <c r="B208" s="42"/>
      <c r="C208" s="43"/>
      <c r="D208" s="229" t="s">
        <v>218</v>
      </c>
      <c r="E208" s="43"/>
      <c r="F208" s="230" t="s">
        <v>744</v>
      </c>
      <c r="G208" s="43"/>
      <c r="H208" s="43"/>
      <c r="I208" s="231"/>
      <c r="J208" s="43"/>
      <c r="K208" s="43"/>
      <c r="L208" s="47"/>
      <c r="M208" s="232"/>
      <c r="N208" s="233"/>
      <c r="O208" s="87"/>
      <c r="P208" s="87"/>
      <c r="Q208" s="87"/>
      <c r="R208" s="87"/>
      <c r="S208" s="87"/>
      <c r="T208" s="88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T208" s="20" t="s">
        <v>218</v>
      </c>
      <c r="AU208" s="20" t="s">
        <v>81</v>
      </c>
    </row>
    <row r="209" s="13" customFormat="1">
      <c r="A209" s="13"/>
      <c r="B209" s="234"/>
      <c r="C209" s="235"/>
      <c r="D209" s="236" t="s">
        <v>220</v>
      </c>
      <c r="E209" s="237" t="s">
        <v>19</v>
      </c>
      <c r="F209" s="238" t="s">
        <v>395</v>
      </c>
      <c r="G209" s="235"/>
      <c r="H209" s="237" t="s">
        <v>19</v>
      </c>
      <c r="I209" s="239"/>
      <c r="J209" s="235"/>
      <c r="K209" s="235"/>
      <c r="L209" s="240"/>
      <c r="M209" s="241"/>
      <c r="N209" s="242"/>
      <c r="O209" s="242"/>
      <c r="P209" s="242"/>
      <c r="Q209" s="242"/>
      <c r="R209" s="242"/>
      <c r="S209" s="242"/>
      <c r="T209" s="24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4" t="s">
        <v>220</v>
      </c>
      <c r="AU209" s="244" t="s">
        <v>81</v>
      </c>
      <c r="AV209" s="13" t="s">
        <v>79</v>
      </c>
      <c r="AW209" s="13" t="s">
        <v>32</v>
      </c>
      <c r="AX209" s="13" t="s">
        <v>71</v>
      </c>
      <c r="AY209" s="244" t="s">
        <v>209</v>
      </c>
    </row>
    <row r="210" s="13" customFormat="1">
      <c r="A210" s="13"/>
      <c r="B210" s="234"/>
      <c r="C210" s="235"/>
      <c r="D210" s="236" t="s">
        <v>220</v>
      </c>
      <c r="E210" s="237" t="s">
        <v>19</v>
      </c>
      <c r="F210" s="238" t="s">
        <v>745</v>
      </c>
      <c r="G210" s="235"/>
      <c r="H210" s="237" t="s">
        <v>19</v>
      </c>
      <c r="I210" s="239"/>
      <c r="J210" s="235"/>
      <c r="K210" s="235"/>
      <c r="L210" s="240"/>
      <c r="M210" s="241"/>
      <c r="N210" s="242"/>
      <c r="O210" s="242"/>
      <c r="P210" s="242"/>
      <c r="Q210" s="242"/>
      <c r="R210" s="242"/>
      <c r="S210" s="242"/>
      <c r="T210" s="24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4" t="s">
        <v>220</v>
      </c>
      <c r="AU210" s="244" t="s">
        <v>81</v>
      </c>
      <c r="AV210" s="13" t="s">
        <v>79</v>
      </c>
      <c r="AW210" s="13" t="s">
        <v>32</v>
      </c>
      <c r="AX210" s="13" t="s">
        <v>71</v>
      </c>
      <c r="AY210" s="244" t="s">
        <v>209</v>
      </c>
    </row>
    <row r="211" s="14" customFormat="1">
      <c r="A211" s="14"/>
      <c r="B211" s="245"/>
      <c r="C211" s="246"/>
      <c r="D211" s="236" t="s">
        <v>220</v>
      </c>
      <c r="E211" s="247" t="s">
        <v>19</v>
      </c>
      <c r="F211" s="248" t="s">
        <v>1666</v>
      </c>
      <c r="G211" s="246"/>
      <c r="H211" s="249">
        <v>3.5</v>
      </c>
      <c r="I211" s="250"/>
      <c r="J211" s="246"/>
      <c r="K211" s="246"/>
      <c r="L211" s="251"/>
      <c r="M211" s="252"/>
      <c r="N211" s="253"/>
      <c r="O211" s="253"/>
      <c r="P211" s="253"/>
      <c r="Q211" s="253"/>
      <c r="R211" s="253"/>
      <c r="S211" s="253"/>
      <c r="T211" s="25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5" t="s">
        <v>220</v>
      </c>
      <c r="AU211" s="255" t="s">
        <v>81</v>
      </c>
      <c r="AV211" s="14" t="s">
        <v>81</v>
      </c>
      <c r="AW211" s="14" t="s">
        <v>32</v>
      </c>
      <c r="AX211" s="14" t="s">
        <v>79</v>
      </c>
      <c r="AY211" s="255" t="s">
        <v>209</v>
      </c>
    </row>
    <row r="212" s="2" customFormat="1" ht="24.15" customHeight="1">
      <c r="A212" s="41"/>
      <c r="B212" s="42"/>
      <c r="C212" s="216" t="s">
        <v>378</v>
      </c>
      <c r="D212" s="216" t="s">
        <v>211</v>
      </c>
      <c r="E212" s="217" t="s">
        <v>749</v>
      </c>
      <c r="F212" s="218" t="s">
        <v>750</v>
      </c>
      <c r="G212" s="219" t="s">
        <v>362</v>
      </c>
      <c r="H212" s="220">
        <v>0.089999999999999997</v>
      </c>
      <c r="I212" s="221"/>
      <c r="J212" s="222">
        <f>ROUND(I212*H212,2)</f>
        <v>0</v>
      </c>
      <c r="K212" s="218" t="s">
        <v>215</v>
      </c>
      <c r="L212" s="47"/>
      <c r="M212" s="223" t="s">
        <v>19</v>
      </c>
      <c r="N212" s="224" t="s">
        <v>42</v>
      </c>
      <c r="O212" s="87"/>
      <c r="P212" s="225">
        <f>O212*H212</f>
        <v>0</v>
      </c>
      <c r="Q212" s="225">
        <v>0</v>
      </c>
      <c r="R212" s="225">
        <f>Q212*H212</f>
        <v>0</v>
      </c>
      <c r="S212" s="225">
        <v>0</v>
      </c>
      <c r="T212" s="226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27" t="s">
        <v>216</v>
      </c>
      <c r="AT212" s="227" t="s">
        <v>211</v>
      </c>
      <c r="AU212" s="227" t="s">
        <v>81</v>
      </c>
      <c r="AY212" s="20" t="s">
        <v>209</v>
      </c>
      <c r="BE212" s="228">
        <f>IF(N212="základní",J212,0)</f>
        <v>0</v>
      </c>
      <c r="BF212" s="228">
        <f>IF(N212="snížená",J212,0)</f>
        <v>0</v>
      </c>
      <c r="BG212" s="228">
        <f>IF(N212="zákl. přenesená",J212,0)</f>
        <v>0</v>
      </c>
      <c r="BH212" s="228">
        <f>IF(N212="sníž. přenesená",J212,0)</f>
        <v>0</v>
      </c>
      <c r="BI212" s="228">
        <f>IF(N212="nulová",J212,0)</f>
        <v>0</v>
      </c>
      <c r="BJ212" s="20" t="s">
        <v>79</v>
      </c>
      <c r="BK212" s="228">
        <f>ROUND(I212*H212,2)</f>
        <v>0</v>
      </c>
      <c r="BL212" s="20" t="s">
        <v>216</v>
      </c>
      <c r="BM212" s="227" t="s">
        <v>1667</v>
      </c>
    </row>
    <row r="213" s="2" customFormat="1">
      <c r="A213" s="41"/>
      <c r="B213" s="42"/>
      <c r="C213" s="43"/>
      <c r="D213" s="229" t="s">
        <v>218</v>
      </c>
      <c r="E213" s="43"/>
      <c r="F213" s="230" t="s">
        <v>752</v>
      </c>
      <c r="G213" s="43"/>
      <c r="H213" s="43"/>
      <c r="I213" s="231"/>
      <c r="J213" s="43"/>
      <c r="K213" s="43"/>
      <c r="L213" s="47"/>
      <c r="M213" s="232"/>
      <c r="N213" s="233"/>
      <c r="O213" s="87"/>
      <c r="P213" s="87"/>
      <c r="Q213" s="87"/>
      <c r="R213" s="87"/>
      <c r="S213" s="87"/>
      <c r="T213" s="88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T213" s="20" t="s">
        <v>218</v>
      </c>
      <c r="AU213" s="20" t="s">
        <v>81</v>
      </c>
    </row>
    <row r="214" s="13" customFormat="1">
      <c r="A214" s="13"/>
      <c r="B214" s="234"/>
      <c r="C214" s="235"/>
      <c r="D214" s="236" t="s">
        <v>220</v>
      </c>
      <c r="E214" s="237" t="s">
        <v>19</v>
      </c>
      <c r="F214" s="238" t="s">
        <v>753</v>
      </c>
      <c r="G214" s="235"/>
      <c r="H214" s="237" t="s">
        <v>19</v>
      </c>
      <c r="I214" s="239"/>
      <c r="J214" s="235"/>
      <c r="K214" s="235"/>
      <c r="L214" s="240"/>
      <c r="M214" s="241"/>
      <c r="N214" s="242"/>
      <c r="O214" s="242"/>
      <c r="P214" s="242"/>
      <c r="Q214" s="242"/>
      <c r="R214" s="242"/>
      <c r="S214" s="242"/>
      <c r="T214" s="24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4" t="s">
        <v>220</v>
      </c>
      <c r="AU214" s="244" t="s">
        <v>81</v>
      </c>
      <c r="AV214" s="13" t="s">
        <v>79</v>
      </c>
      <c r="AW214" s="13" t="s">
        <v>32</v>
      </c>
      <c r="AX214" s="13" t="s">
        <v>71</v>
      </c>
      <c r="AY214" s="244" t="s">
        <v>209</v>
      </c>
    </row>
    <row r="215" s="14" customFormat="1">
      <c r="A215" s="14"/>
      <c r="B215" s="245"/>
      <c r="C215" s="246"/>
      <c r="D215" s="236" t="s">
        <v>220</v>
      </c>
      <c r="E215" s="247" t="s">
        <v>19</v>
      </c>
      <c r="F215" s="248" t="s">
        <v>1457</v>
      </c>
      <c r="G215" s="246"/>
      <c r="H215" s="249">
        <v>0.050000000000000003</v>
      </c>
      <c r="I215" s="250"/>
      <c r="J215" s="246"/>
      <c r="K215" s="246"/>
      <c r="L215" s="251"/>
      <c r="M215" s="252"/>
      <c r="N215" s="253"/>
      <c r="O215" s="253"/>
      <c r="P215" s="253"/>
      <c r="Q215" s="253"/>
      <c r="R215" s="253"/>
      <c r="S215" s="253"/>
      <c r="T215" s="25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5" t="s">
        <v>220</v>
      </c>
      <c r="AU215" s="255" t="s">
        <v>81</v>
      </c>
      <c r="AV215" s="14" t="s">
        <v>81</v>
      </c>
      <c r="AW215" s="14" t="s">
        <v>32</v>
      </c>
      <c r="AX215" s="14" t="s">
        <v>71</v>
      </c>
      <c r="AY215" s="255" t="s">
        <v>209</v>
      </c>
    </row>
    <row r="216" s="14" customFormat="1">
      <c r="A216" s="14"/>
      <c r="B216" s="245"/>
      <c r="C216" s="246"/>
      <c r="D216" s="236" t="s">
        <v>220</v>
      </c>
      <c r="E216" s="247" t="s">
        <v>19</v>
      </c>
      <c r="F216" s="248" t="s">
        <v>1668</v>
      </c>
      <c r="G216" s="246"/>
      <c r="H216" s="249">
        <v>0.040000000000000001</v>
      </c>
      <c r="I216" s="250"/>
      <c r="J216" s="246"/>
      <c r="K216" s="246"/>
      <c r="L216" s="251"/>
      <c r="M216" s="252"/>
      <c r="N216" s="253"/>
      <c r="O216" s="253"/>
      <c r="P216" s="253"/>
      <c r="Q216" s="253"/>
      <c r="R216" s="253"/>
      <c r="S216" s="253"/>
      <c r="T216" s="25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5" t="s">
        <v>220</v>
      </c>
      <c r="AU216" s="255" t="s">
        <v>81</v>
      </c>
      <c r="AV216" s="14" t="s">
        <v>81</v>
      </c>
      <c r="AW216" s="14" t="s">
        <v>32</v>
      </c>
      <c r="AX216" s="14" t="s">
        <v>71</v>
      </c>
      <c r="AY216" s="255" t="s">
        <v>209</v>
      </c>
    </row>
    <row r="217" s="15" customFormat="1">
      <c r="A217" s="15"/>
      <c r="B217" s="256"/>
      <c r="C217" s="257"/>
      <c r="D217" s="236" t="s">
        <v>220</v>
      </c>
      <c r="E217" s="258" t="s">
        <v>19</v>
      </c>
      <c r="F217" s="259" t="s">
        <v>271</v>
      </c>
      <c r="G217" s="257"/>
      <c r="H217" s="260">
        <v>0.089999999999999997</v>
      </c>
      <c r="I217" s="261"/>
      <c r="J217" s="257"/>
      <c r="K217" s="257"/>
      <c r="L217" s="262"/>
      <c r="M217" s="263"/>
      <c r="N217" s="264"/>
      <c r="O217" s="264"/>
      <c r="P217" s="264"/>
      <c r="Q217" s="264"/>
      <c r="R217" s="264"/>
      <c r="S217" s="264"/>
      <c r="T217" s="26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66" t="s">
        <v>220</v>
      </c>
      <c r="AU217" s="266" t="s">
        <v>81</v>
      </c>
      <c r="AV217" s="15" t="s">
        <v>216</v>
      </c>
      <c r="AW217" s="15" t="s">
        <v>32</v>
      </c>
      <c r="AX217" s="15" t="s">
        <v>79</v>
      </c>
      <c r="AY217" s="266" t="s">
        <v>209</v>
      </c>
    </row>
    <row r="218" s="12" customFormat="1" ht="22.8" customHeight="1">
      <c r="A218" s="12"/>
      <c r="B218" s="200"/>
      <c r="C218" s="201"/>
      <c r="D218" s="202" t="s">
        <v>70</v>
      </c>
      <c r="E218" s="214" t="s">
        <v>236</v>
      </c>
      <c r="F218" s="214" t="s">
        <v>759</v>
      </c>
      <c r="G218" s="201"/>
      <c r="H218" s="201"/>
      <c r="I218" s="204"/>
      <c r="J218" s="215">
        <f>BK218</f>
        <v>0</v>
      </c>
      <c r="K218" s="201"/>
      <c r="L218" s="206"/>
      <c r="M218" s="207"/>
      <c r="N218" s="208"/>
      <c r="O218" s="208"/>
      <c r="P218" s="209">
        <f>SUM(P219:P237)</f>
        <v>0</v>
      </c>
      <c r="Q218" s="208"/>
      <c r="R218" s="209">
        <f>SUM(R219:R237)</f>
        <v>0</v>
      </c>
      <c r="S218" s="208"/>
      <c r="T218" s="210">
        <f>SUM(T219:T237)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11" t="s">
        <v>79</v>
      </c>
      <c r="AT218" s="212" t="s">
        <v>70</v>
      </c>
      <c r="AU218" s="212" t="s">
        <v>79</v>
      </c>
      <c r="AY218" s="211" t="s">
        <v>209</v>
      </c>
      <c r="BK218" s="213">
        <f>SUM(BK219:BK237)</f>
        <v>0</v>
      </c>
    </row>
    <row r="219" s="2" customFormat="1" ht="21.75" customHeight="1">
      <c r="A219" s="41"/>
      <c r="B219" s="42"/>
      <c r="C219" s="216" t="s">
        <v>384</v>
      </c>
      <c r="D219" s="216" t="s">
        <v>211</v>
      </c>
      <c r="E219" s="217" t="s">
        <v>1669</v>
      </c>
      <c r="F219" s="218" t="s">
        <v>1670</v>
      </c>
      <c r="G219" s="219" t="s">
        <v>258</v>
      </c>
      <c r="H219" s="220">
        <v>3</v>
      </c>
      <c r="I219" s="221"/>
      <c r="J219" s="222">
        <f>ROUND(I219*H219,2)</f>
        <v>0</v>
      </c>
      <c r="K219" s="218" t="s">
        <v>215</v>
      </c>
      <c r="L219" s="47"/>
      <c r="M219" s="223" t="s">
        <v>19</v>
      </c>
      <c r="N219" s="224" t="s">
        <v>42</v>
      </c>
      <c r="O219" s="87"/>
      <c r="P219" s="225">
        <f>O219*H219</f>
        <v>0</v>
      </c>
      <c r="Q219" s="225">
        <v>0</v>
      </c>
      <c r="R219" s="225">
        <f>Q219*H219</f>
        <v>0</v>
      </c>
      <c r="S219" s="225">
        <v>0</v>
      </c>
      <c r="T219" s="226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27" t="s">
        <v>216</v>
      </c>
      <c r="AT219" s="227" t="s">
        <v>211</v>
      </c>
      <c r="AU219" s="227" t="s">
        <v>81</v>
      </c>
      <c r="AY219" s="20" t="s">
        <v>209</v>
      </c>
      <c r="BE219" s="228">
        <f>IF(N219="základní",J219,0)</f>
        <v>0</v>
      </c>
      <c r="BF219" s="228">
        <f>IF(N219="snížená",J219,0)</f>
        <v>0</v>
      </c>
      <c r="BG219" s="228">
        <f>IF(N219="zákl. přenesená",J219,0)</f>
        <v>0</v>
      </c>
      <c r="BH219" s="228">
        <f>IF(N219="sníž. přenesená",J219,0)</f>
        <v>0</v>
      </c>
      <c r="BI219" s="228">
        <f>IF(N219="nulová",J219,0)</f>
        <v>0</v>
      </c>
      <c r="BJ219" s="20" t="s">
        <v>79</v>
      </c>
      <c r="BK219" s="228">
        <f>ROUND(I219*H219,2)</f>
        <v>0</v>
      </c>
      <c r="BL219" s="20" t="s">
        <v>216</v>
      </c>
      <c r="BM219" s="227" t="s">
        <v>1671</v>
      </c>
    </row>
    <row r="220" s="2" customFormat="1">
      <c r="A220" s="41"/>
      <c r="B220" s="42"/>
      <c r="C220" s="43"/>
      <c r="D220" s="229" t="s">
        <v>218</v>
      </c>
      <c r="E220" s="43"/>
      <c r="F220" s="230" t="s">
        <v>1672</v>
      </c>
      <c r="G220" s="43"/>
      <c r="H220" s="43"/>
      <c r="I220" s="231"/>
      <c r="J220" s="43"/>
      <c r="K220" s="43"/>
      <c r="L220" s="47"/>
      <c r="M220" s="232"/>
      <c r="N220" s="233"/>
      <c r="O220" s="87"/>
      <c r="P220" s="87"/>
      <c r="Q220" s="87"/>
      <c r="R220" s="87"/>
      <c r="S220" s="87"/>
      <c r="T220" s="88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T220" s="20" t="s">
        <v>218</v>
      </c>
      <c r="AU220" s="20" t="s">
        <v>81</v>
      </c>
    </row>
    <row r="221" s="13" customFormat="1">
      <c r="A221" s="13"/>
      <c r="B221" s="234"/>
      <c r="C221" s="235"/>
      <c r="D221" s="236" t="s">
        <v>220</v>
      </c>
      <c r="E221" s="237" t="s">
        <v>19</v>
      </c>
      <c r="F221" s="238" t="s">
        <v>1185</v>
      </c>
      <c r="G221" s="235"/>
      <c r="H221" s="237" t="s">
        <v>19</v>
      </c>
      <c r="I221" s="239"/>
      <c r="J221" s="235"/>
      <c r="K221" s="235"/>
      <c r="L221" s="240"/>
      <c r="M221" s="241"/>
      <c r="N221" s="242"/>
      <c r="O221" s="242"/>
      <c r="P221" s="242"/>
      <c r="Q221" s="242"/>
      <c r="R221" s="242"/>
      <c r="S221" s="242"/>
      <c r="T221" s="24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4" t="s">
        <v>220</v>
      </c>
      <c r="AU221" s="244" t="s">
        <v>81</v>
      </c>
      <c r="AV221" s="13" t="s">
        <v>79</v>
      </c>
      <c r="AW221" s="13" t="s">
        <v>32</v>
      </c>
      <c r="AX221" s="13" t="s">
        <v>71</v>
      </c>
      <c r="AY221" s="244" t="s">
        <v>209</v>
      </c>
    </row>
    <row r="222" s="13" customFormat="1">
      <c r="A222" s="13"/>
      <c r="B222" s="234"/>
      <c r="C222" s="235"/>
      <c r="D222" s="236" t="s">
        <v>220</v>
      </c>
      <c r="E222" s="237" t="s">
        <v>19</v>
      </c>
      <c r="F222" s="238" t="s">
        <v>269</v>
      </c>
      <c r="G222" s="235"/>
      <c r="H222" s="237" t="s">
        <v>19</v>
      </c>
      <c r="I222" s="239"/>
      <c r="J222" s="235"/>
      <c r="K222" s="235"/>
      <c r="L222" s="240"/>
      <c r="M222" s="241"/>
      <c r="N222" s="242"/>
      <c r="O222" s="242"/>
      <c r="P222" s="242"/>
      <c r="Q222" s="242"/>
      <c r="R222" s="242"/>
      <c r="S222" s="242"/>
      <c r="T222" s="24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4" t="s">
        <v>220</v>
      </c>
      <c r="AU222" s="244" t="s">
        <v>81</v>
      </c>
      <c r="AV222" s="13" t="s">
        <v>79</v>
      </c>
      <c r="AW222" s="13" t="s">
        <v>32</v>
      </c>
      <c r="AX222" s="13" t="s">
        <v>71</v>
      </c>
      <c r="AY222" s="244" t="s">
        <v>209</v>
      </c>
    </row>
    <row r="223" s="14" customFormat="1">
      <c r="A223" s="14"/>
      <c r="B223" s="245"/>
      <c r="C223" s="246"/>
      <c r="D223" s="236" t="s">
        <v>220</v>
      </c>
      <c r="E223" s="247" t="s">
        <v>19</v>
      </c>
      <c r="F223" s="248" t="s">
        <v>1615</v>
      </c>
      <c r="G223" s="246"/>
      <c r="H223" s="249">
        <v>3</v>
      </c>
      <c r="I223" s="250"/>
      <c r="J223" s="246"/>
      <c r="K223" s="246"/>
      <c r="L223" s="251"/>
      <c r="M223" s="252"/>
      <c r="N223" s="253"/>
      <c r="O223" s="253"/>
      <c r="P223" s="253"/>
      <c r="Q223" s="253"/>
      <c r="R223" s="253"/>
      <c r="S223" s="253"/>
      <c r="T223" s="25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5" t="s">
        <v>220</v>
      </c>
      <c r="AU223" s="255" t="s">
        <v>81</v>
      </c>
      <c r="AV223" s="14" t="s">
        <v>81</v>
      </c>
      <c r="AW223" s="14" t="s">
        <v>32</v>
      </c>
      <c r="AX223" s="14" t="s">
        <v>79</v>
      </c>
      <c r="AY223" s="255" t="s">
        <v>209</v>
      </c>
    </row>
    <row r="224" s="2" customFormat="1" ht="21.75" customHeight="1">
      <c r="A224" s="41"/>
      <c r="B224" s="42"/>
      <c r="C224" s="216" t="s">
        <v>390</v>
      </c>
      <c r="D224" s="216" t="s">
        <v>211</v>
      </c>
      <c r="E224" s="217" t="s">
        <v>1673</v>
      </c>
      <c r="F224" s="218" t="s">
        <v>1674</v>
      </c>
      <c r="G224" s="219" t="s">
        <v>258</v>
      </c>
      <c r="H224" s="220">
        <v>3</v>
      </c>
      <c r="I224" s="221"/>
      <c r="J224" s="222">
        <f>ROUND(I224*H224,2)</f>
        <v>0</v>
      </c>
      <c r="K224" s="218" t="s">
        <v>215</v>
      </c>
      <c r="L224" s="47"/>
      <c r="M224" s="223" t="s">
        <v>19</v>
      </c>
      <c r="N224" s="224" t="s">
        <v>42</v>
      </c>
      <c r="O224" s="87"/>
      <c r="P224" s="225">
        <f>O224*H224</f>
        <v>0</v>
      </c>
      <c r="Q224" s="225">
        <v>0</v>
      </c>
      <c r="R224" s="225">
        <f>Q224*H224</f>
        <v>0</v>
      </c>
      <c r="S224" s="225">
        <v>0</v>
      </c>
      <c r="T224" s="226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27" t="s">
        <v>216</v>
      </c>
      <c r="AT224" s="227" t="s">
        <v>211</v>
      </c>
      <c r="AU224" s="227" t="s">
        <v>81</v>
      </c>
      <c r="AY224" s="20" t="s">
        <v>209</v>
      </c>
      <c r="BE224" s="228">
        <f>IF(N224="základní",J224,0)</f>
        <v>0</v>
      </c>
      <c r="BF224" s="228">
        <f>IF(N224="snížená",J224,0)</f>
        <v>0</v>
      </c>
      <c r="BG224" s="228">
        <f>IF(N224="zákl. přenesená",J224,0)</f>
        <v>0</v>
      </c>
      <c r="BH224" s="228">
        <f>IF(N224="sníž. přenesená",J224,0)</f>
        <v>0</v>
      </c>
      <c r="BI224" s="228">
        <f>IF(N224="nulová",J224,0)</f>
        <v>0</v>
      </c>
      <c r="BJ224" s="20" t="s">
        <v>79</v>
      </c>
      <c r="BK224" s="228">
        <f>ROUND(I224*H224,2)</f>
        <v>0</v>
      </c>
      <c r="BL224" s="20" t="s">
        <v>216</v>
      </c>
      <c r="BM224" s="227" t="s">
        <v>1675</v>
      </c>
    </row>
    <row r="225" s="2" customFormat="1">
      <c r="A225" s="41"/>
      <c r="B225" s="42"/>
      <c r="C225" s="43"/>
      <c r="D225" s="229" t="s">
        <v>218</v>
      </c>
      <c r="E225" s="43"/>
      <c r="F225" s="230" t="s">
        <v>1676</v>
      </c>
      <c r="G225" s="43"/>
      <c r="H225" s="43"/>
      <c r="I225" s="231"/>
      <c r="J225" s="43"/>
      <c r="K225" s="43"/>
      <c r="L225" s="47"/>
      <c r="M225" s="232"/>
      <c r="N225" s="233"/>
      <c r="O225" s="87"/>
      <c r="P225" s="87"/>
      <c r="Q225" s="87"/>
      <c r="R225" s="87"/>
      <c r="S225" s="87"/>
      <c r="T225" s="88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0" t="s">
        <v>218</v>
      </c>
      <c r="AU225" s="20" t="s">
        <v>81</v>
      </c>
    </row>
    <row r="226" s="13" customFormat="1">
      <c r="A226" s="13"/>
      <c r="B226" s="234"/>
      <c r="C226" s="235"/>
      <c r="D226" s="236" t="s">
        <v>220</v>
      </c>
      <c r="E226" s="237" t="s">
        <v>19</v>
      </c>
      <c r="F226" s="238" t="s">
        <v>1185</v>
      </c>
      <c r="G226" s="235"/>
      <c r="H226" s="237" t="s">
        <v>19</v>
      </c>
      <c r="I226" s="239"/>
      <c r="J226" s="235"/>
      <c r="K226" s="235"/>
      <c r="L226" s="240"/>
      <c r="M226" s="241"/>
      <c r="N226" s="242"/>
      <c r="O226" s="242"/>
      <c r="P226" s="242"/>
      <c r="Q226" s="242"/>
      <c r="R226" s="242"/>
      <c r="S226" s="242"/>
      <c r="T226" s="24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4" t="s">
        <v>220</v>
      </c>
      <c r="AU226" s="244" t="s">
        <v>81</v>
      </c>
      <c r="AV226" s="13" t="s">
        <v>79</v>
      </c>
      <c r="AW226" s="13" t="s">
        <v>32</v>
      </c>
      <c r="AX226" s="13" t="s">
        <v>71</v>
      </c>
      <c r="AY226" s="244" t="s">
        <v>209</v>
      </c>
    </row>
    <row r="227" s="13" customFormat="1">
      <c r="A227" s="13"/>
      <c r="B227" s="234"/>
      <c r="C227" s="235"/>
      <c r="D227" s="236" t="s">
        <v>220</v>
      </c>
      <c r="E227" s="237" t="s">
        <v>19</v>
      </c>
      <c r="F227" s="238" t="s">
        <v>269</v>
      </c>
      <c r="G227" s="235"/>
      <c r="H227" s="237" t="s">
        <v>19</v>
      </c>
      <c r="I227" s="239"/>
      <c r="J227" s="235"/>
      <c r="K227" s="235"/>
      <c r="L227" s="240"/>
      <c r="M227" s="241"/>
      <c r="N227" s="242"/>
      <c r="O227" s="242"/>
      <c r="P227" s="242"/>
      <c r="Q227" s="242"/>
      <c r="R227" s="242"/>
      <c r="S227" s="242"/>
      <c r="T227" s="24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4" t="s">
        <v>220</v>
      </c>
      <c r="AU227" s="244" t="s">
        <v>81</v>
      </c>
      <c r="AV227" s="13" t="s">
        <v>79</v>
      </c>
      <c r="AW227" s="13" t="s">
        <v>32</v>
      </c>
      <c r="AX227" s="13" t="s">
        <v>71</v>
      </c>
      <c r="AY227" s="244" t="s">
        <v>209</v>
      </c>
    </row>
    <row r="228" s="14" customFormat="1">
      <c r="A228" s="14"/>
      <c r="B228" s="245"/>
      <c r="C228" s="246"/>
      <c r="D228" s="236" t="s">
        <v>220</v>
      </c>
      <c r="E228" s="247" t="s">
        <v>19</v>
      </c>
      <c r="F228" s="248" t="s">
        <v>1615</v>
      </c>
      <c r="G228" s="246"/>
      <c r="H228" s="249">
        <v>3</v>
      </c>
      <c r="I228" s="250"/>
      <c r="J228" s="246"/>
      <c r="K228" s="246"/>
      <c r="L228" s="251"/>
      <c r="M228" s="252"/>
      <c r="N228" s="253"/>
      <c r="O228" s="253"/>
      <c r="P228" s="253"/>
      <c r="Q228" s="253"/>
      <c r="R228" s="253"/>
      <c r="S228" s="253"/>
      <c r="T228" s="25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5" t="s">
        <v>220</v>
      </c>
      <c r="AU228" s="255" t="s">
        <v>81</v>
      </c>
      <c r="AV228" s="14" t="s">
        <v>81</v>
      </c>
      <c r="AW228" s="14" t="s">
        <v>32</v>
      </c>
      <c r="AX228" s="14" t="s">
        <v>79</v>
      </c>
      <c r="AY228" s="255" t="s">
        <v>209</v>
      </c>
    </row>
    <row r="229" s="2" customFormat="1" ht="24.15" customHeight="1">
      <c r="A229" s="41"/>
      <c r="B229" s="42"/>
      <c r="C229" s="216" t="s">
        <v>399</v>
      </c>
      <c r="D229" s="216" t="s">
        <v>211</v>
      </c>
      <c r="E229" s="217" t="s">
        <v>1677</v>
      </c>
      <c r="F229" s="218" t="s">
        <v>1678</v>
      </c>
      <c r="G229" s="219" t="s">
        <v>258</v>
      </c>
      <c r="H229" s="220">
        <v>3</v>
      </c>
      <c r="I229" s="221"/>
      <c r="J229" s="222">
        <f>ROUND(I229*H229,2)</f>
        <v>0</v>
      </c>
      <c r="K229" s="218" t="s">
        <v>215</v>
      </c>
      <c r="L229" s="47"/>
      <c r="M229" s="223" t="s">
        <v>19</v>
      </c>
      <c r="N229" s="224" t="s">
        <v>42</v>
      </c>
      <c r="O229" s="87"/>
      <c r="P229" s="225">
        <f>O229*H229</f>
        <v>0</v>
      </c>
      <c r="Q229" s="225">
        <v>0</v>
      </c>
      <c r="R229" s="225">
        <f>Q229*H229</f>
        <v>0</v>
      </c>
      <c r="S229" s="225">
        <v>0</v>
      </c>
      <c r="T229" s="226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227" t="s">
        <v>216</v>
      </c>
      <c r="AT229" s="227" t="s">
        <v>211</v>
      </c>
      <c r="AU229" s="227" t="s">
        <v>81</v>
      </c>
      <c r="AY229" s="20" t="s">
        <v>209</v>
      </c>
      <c r="BE229" s="228">
        <f>IF(N229="základní",J229,0)</f>
        <v>0</v>
      </c>
      <c r="BF229" s="228">
        <f>IF(N229="snížená",J229,0)</f>
        <v>0</v>
      </c>
      <c r="BG229" s="228">
        <f>IF(N229="zákl. přenesená",J229,0)</f>
        <v>0</v>
      </c>
      <c r="BH229" s="228">
        <f>IF(N229="sníž. přenesená",J229,0)</f>
        <v>0</v>
      </c>
      <c r="BI229" s="228">
        <f>IF(N229="nulová",J229,0)</f>
        <v>0</v>
      </c>
      <c r="BJ229" s="20" t="s">
        <v>79</v>
      </c>
      <c r="BK229" s="228">
        <f>ROUND(I229*H229,2)</f>
        <v>0</v>
      </c>
      <c r="BL229" s="20" t="s">
        <v>216</v>
      </c>
      <c r="BM229" s="227" t="s">
        <v>1679</v>
      </c>
    </row>
    <row r="230" s="2" customFormat="1">
      <c r="A230" s="41"/>
      <c r="B230" s="42"/>
      <c r="C230" s="43"/>
      <c r="D230" s="229" t="s">
        <v>218</v>
      </c>
      <c r="E230" s="43"/>
      <c r="F230" s="230" t="s">
        <v>1680</v>
      </c>
      <c r="G230" s="43"/>
      <c r="H230" s="43"/>
      <c r="I230" s="231"/>
      <c r="J230" s="43"/>
      <c r="K230" s="43"/>
      <c r="L230" s="47"/>
      <c r="M230" s="232"/>
      <c r="N230" s="233"/>
      <c r="O230" s="87"/>
      <c r="P230" s="87"/>
      <c r="Q230" s="87"/>
      <c r="R230" s="87"/>
      <c r="S230" s="87"/>
      <c r="T230" s="88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T230" s="20" t="s">
        <v>218</v>
      </c>
      <c r="AU230" s="20" t="s">
        <v>81</v>
      </c>
    </row>
    <row r="231" s="13" customFormat="1">
      <c r="A231" s="13"/>
      <c r="B231" s="234"/>
      <c r="C231" s="235"/>
      <c r="D231" s="236" t="s">
        <v>220</v>
      </c>
      <c r="E231" s="237" t="s">
        <v>19</v>
      </c>
      <c r="F231" s="238" t="s">
        <v>1185</v>
      </c>
      <c r="G231" s="235"/>
      <c r="H231" s="237" t="s">
        <v>19</v>
      </c>
      <c r="I231" s="239"/>
      <c r="J231" s="235"/>
      <c r="K231" s="235"/>
      <c r="L231" s="240"/>
      <c r="M231" s="241"/>
      <c r="N231" s="242"/>
      <c r="O231" s="242"/>
      <c r="P231" s="242"/>
      <c r="Q231" s="242"/>
      <c r="R231" s="242"/>
      <c r="S231" s="242"/>
      <c r="T231" s="24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4" t="s">
        <v>220</v>
      </c>
      <c r="AU231" s="244" t="s">
        <v>81</v>
      </c>
      <c r="AV231" s="13" t="s">
        <v>79</v>
      </c>
      <c r="AW231" s="13" t="s">
        <v>32</v>
      </c>
      <c r="AX231" s="13" t="s">
        <v>71</v>
      </c>
      <c r="AY231" s="244" t="s">
        <v>209</v>
      </c>
    </row>
    <row r="232" s="13" customFormat="1">
      <c r="A232" s="13"/>
      <c r="B232" s="234"/>
      <c r="C232" s="235"/>
      <c r="D232" s="236" t="s">
        <v>220</v>
      </c>
      <c r="E232" s="237" t="s">
        <v>19</v>
      </c>
      <c r="F232" s="238" t="s">
        <v>269</v>
      </c>
      <c r="G232" s="235"/>
      <c r="H232" s="237" t="s">
        <v>19</v>
      </c>
      <c r="I232" s="239"/>
      <c r="J232" s="235"/>
      <c r="K232" s="235"/>
      <c r="L232" s="240"/>
      <c r="M232" s="241"/>
      <c r="N232" s="242"/>
      <c r="O232" s="242"/>
      <c r="P232" s="242"/>
      <c r="Q232" s="242"/>
      <c r="R232" s="242"/>
      <c r="S232" s="242"/>
      <c r="T232" s="24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4" t="s">
        <v>220</v>
      </c>
      <c r="AU232" s="244" t="s">
        <v>81</v>
      </c>
      <c r="AV232" s="13" t="s">
        <v>79</v>
      </c>
      <c r="AW232" s="13" t="s">
        <v>32</v>
      </c>
      <c r="AX232" s="13" t="s">
        <v>71</v>
      </c>
      <c r="AY232" s="244" t="s">
        <v>209</v>
      </c>
    </row>
    <row r="233" s="14" customFormat="1">
      <c r="A233" s="14"/>
      <c r="B233" s="245"/>
      <c r="C233" s="246"/>
      <c r="D233" s="236" t="s">
        <v>220</v>
      </c>
      <c r="E233" s="247" t="s">
        <v>19</v>
      </c>
      <c r="F233" s="248" t="s">
        <v>1615</v>
      </c>
      <c r="G233" s="246"/>
      <c r="H233" s="249">
        <v>3</v>
      </c>
      <c r="I233" s="250"/>
      <c r="J233" s="246"/>
      <c r="K233" s="246"/>
      <c r="L233" s="251"/>
      <c r="M233" s="252"/>
      <c r="N233" s="253"/>
      <c r="O233" s="253"/>
      <c r="P233" s="253"/>
      <c r="Q233" s="253"/>
      <c r="R233" s="253"/>
      <c r="S233" s="253"/>
      <c r="T233" s="25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5" t="s">
        <v>220</v>
      </c>
      <c r="AU233" s="255" t="s">
        <v>81</v>
      </c>
      <c r="AV233" s="14" t="s">
        <v>81</v>
      </c>
      <c r="AW233" s="14" t="s">
        <v>32</v>
      </c>
      <c r="AX233" s="14" t="s">
        <v>79</v>
      </c>
      <c r="AY233" s="255" t="s">
        <v>209</v>
      </c>
    </row>
    <row r="234" s="2" customFormat="1" ht="16.5" customHeight="1">
      <c r="A234" s="41"/>
      <c r="B234" s="42"/>
      <c r="C234" s="216" t="s">
        <v>405</v>
      </c>
      <c r="D234" s="216" t="s">
        <v>211</v>
      </c>
      <c r="E234" s="217" t="s">
        <v>776</v>
      </c>
      <c r="F234" s="218" t="s">
        <v>777</v>
      </c>
      <c r="G234" s="219" t="s">
        <v>258</v>
      </c>
      <c r="H234" s="220">
        <v>3</v>
      </c>
      <c r="I234" s="221"/>
      <c r="J234" s="222">
        <f>ROUND(I234*H234,2)</f>
        <v>0</v>
      </c>
      <c r="K234" s="218" t="s">
        <v>215</v>
      </c>
      <c r="L234" s="47"/>
      <c r="M234" s="223" t="s">
        <v>19</v>
      </c>
      <c r="N234" s="224" t="s">
        <v>42</v>
      </c>
      <c r="O234" s="87"/>
      <c r="P234" s="225">
        <f>O234*H234</f>
        <v>0</v>
      </c>
      <c r="Q234" s="225">
        <v>0</v>
      </c>
      <c r="R234" s="225">
        <f>Q234*H234</f>
        <v>0</v>
      </c>
      <c r="S234" s="225">
        <v>0</v>
      </c>
      <c r="T234" s="226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27" t="s">
        <v>216</v>
      </c>
      <c r="AT234" s="227" t="s">
        <v>211</v>
      </c>
      <c r="AU234" s="227" t="s">
        <v>81</v>
      </c>
      <c r="AY234" s="20" t="s">
        <v>209</v>
      </c>
      <c r="BE234" s="228">
        <f>IF(N234="základní",J234,0)</f>
        <v>0</v>
      </c>
      <c r="BF234" s="228">
        <f>IF(N234="snížená",J234,0)</f>
        <v>0</v>
      </c>
      <c r="BG234" s="228">
        <f>IF(N234="zákl. přenesená",J234,0)</f>
        <v>0</v>
      </c>
      <c r="BH234" s="228">
        <f>IF(N234="sníž. přenesená",J234,0)</f>
        <v>0</v>
      </c>
      <c r="BI234" s="228">
        <f>IF(N234="nulová",J234,0)</f>
        <v>0</v>
      </c>
      <c r="BJ234" s="20" t="s">
        <v>79</v>
      </c>
      <c r="BK234" s="228">
        <f>ROUND(I234*H234,2)</f>
        <v>0</v>
      </c>
      <c r="BL234" s="20" t="s">
        <v>216</v>
      </c>
      <c r="BM234" s="227" t="s">
        <v>1681</v>
      </c>
    </row>
    <row r="235" s="2" customFormat="1">
      <c r="A235" s="41"/>
      <c r="B235" s="42"/>
      <c r="C235" s="43"/>
      <c r="D235" s="229" t="s">
        <v>218</v>
      </c>
      <c r="E235" s="43"/>
      <c r="F235" s="230" t="s">
        <v>779</v>
      </c>
      <c r="G235" s="43"/>
      <c r="H235" s="43"/>
      <c r="I235" s="231"/>
      <c r="J235" s="43"/>
      <c r="K235" s="43"/>
      <c r="L235" s="47"/>
      <c r="M235" s="232"/>
      <c r="N235" s="233"/>
      <c r="O235" s="87"/>
      <c r="P235" s="87"/>
      <c r="Q235" s="87"/>
      <c r="R235" s="87"/>
      <c r="S235" s="87"/>
      <c r="T235" s="88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T235" s="20" t="s">
        <v>218</v>
      </c>
      <c r="AU235" s="20" t="s">
        <v>81</v>
      </c>
    </row>
    <row r="236" s="13" customFormat="1">
      <c r="A236" s="13"/>
      <c r="B236" s="234"/>
      <c r="C236" s="235"/>
      <c r="D236" s="236" t="s">
        <v>220</v>
      </c>
      <c r="E236" s="237" t="s">
        <v>19</v>
      </c>
      <c r="F236" s="238" t="s">
        <v>269</v>
      </c>
      <c r="G236" s="235"/>
      <c r="H236" s="237" t="s">
        <v>19</v>
      </c>
      <c r="I236" s="239"/>
      <c r="J236" s="235"/>
      <c r="K236" s="235"/>
      <c r="L236" s="240"/>
      <c r="M236" s="241"/>
      <c r="N236" s="242"/>
      <c r="O236" s="242"/>
      <c r="P236" s="242"/>
      <c r="Q236" s="242"/>
      <c r="R236" s="242"/>
      <c r="S236" s="242"/>
      <c r="T236" s="24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4" t="s">
        <v>220</v>
      </c>
      <c r="AU236" s="244" t="s">
        <v>81</v>
      </c>
      <c r="AV236" s="13" t="s">
        <v>79</v>
      </c>
      <c r="AW236" s="13" t="s">
        <v>32</v>
      </c>
      <c r="AX236" s="13" t="s">
        <v>71</v>
      </c>
      <c r="AY236" s="244" t="s">
        <v>209</v>
      </c>
    </row>
    <row r="237" s="14" customFormat="1">
      <c r="A237" s="14"/>
      <c r="B237" s="245"/>
      <c r="C237" s="246"/>
      <c r="D237" s="236" t="s">
        <v>220</v>
      </c>
      <c r="E237" s="247" t="s">
        <v>19</v>
      </c>
      <c r="F237" s="248" t="s">
        <v>1615</v>
      </c>
      <c r="G237" s="246"/>
      <c r="H237" s="249">
        <v>3</v>
      </c>
      <c r="I237" s="250"/>
      <c r="J237" s="246"/>
      <c r="K237" s="246"/>
      <c r="L237" s="251"/>
      <c r="M237" s="252"/>
      <c r="N237" s="253"/>
      <c r="O237" s="253"/>
      <c r="P237" s="253"/>
      <c r="Q237" s="253"/>
      <c r="R237" s="253"/>
      <c r="S237" s="253"/>
      <c r="T237" s="25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5" t="s">
        <v>220</v>
      </c>
      <c r="AU237" s="255" t="s">
        <v>81</v>
      </c>
      <c r="AV237" s="14" t="s">
        <v>81</v>
      </c>
      <c r="AW237" s="14" t="s">
        <v>32</v>
      </c>
      <c r="AX237" s="14" t="s">
        <v>79</v>
      </c>
      <c r="AY237" s="255" t="s">
        <v>209</v>
      </c>
    </row>
    <row r="238" s="12" customFormat="1" ht="22.8" customHeight="1">
      <c r="A238" s="12"/>
      <c r="B238" s="200"/>
      <c r="C238" s="201"/>
      <c r="D238" s="202" t="s">
        <v>70</v>
      </c>
      <c r="E238" s="214" t="s">
        <v>250</v>
      </c>
      <c r="F238" s="214" t="s">
        <v>802</v>
      </c>
      <c r="G238" s="201"/>
      <c r="H238" s="201"/>
      <c r="I238" s="204"/>
      <c r="J238" s="215">
        <f>BK238</f>
        <v>0</v>
      </c>
      <c r="K238" s="201"/>
      <c r="L238" s="206"/>
      <c r="M238" s="207"/>
      <c r="N238" s="208"/>
      <c r="O238" s="208"/>
      <c r="P238" s="209">
        <f>SUM(P239:P313)</f>
        <v>0</v>
      </c>
      <c r="Q238" s="208"/>
      <c r="R238" s="209">
        <f>SUM(R239:R313)</f>
        <v>0.75510250000000001</v>
      </c>
      <c r="S238" s="208"/>
      <c r="T238" s="210">
        <f>SUM(T239:T313)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211" t="s">
        <v>79</v>
      </c>
      <c r="AT238" s="212" t="s">
        <v>70</v>
      </c>
      <c r="AU238" s="212" t="s">
        <v>79</v>
      </c>
      <c r="AY238" s="211" t="s">
        <v>209</v>
      </c>
      <c r="BK238" s="213">
        <f>SUM(BK239:BK313)</f>
        <v>0</v>
      </c>
    </row>
    <row r="239" s="2" customFormat="1" ht="24.15" customHeight="1">
      <c r="A239" s="41"/>
      <c r="B239" s="42"/>
      <c r="C239" s="216" t="s">
        <v>411</v>
      </c>
      <c r="D239" s="216" t="s">
        <v>211</v>
      </c>
      <c r="E239" s="217" t="s">
        <v>804</v>
      </c>
      <c r="F239" s="218" t="s">
        <v>805</v>
      </c>
      <c r="G239" s="219" t="s">
        <v>214</v>
      </c>
      <c r="H239" s="220">
        <v>1</v>
      </c>
      <c r="I239" s="221"/>
      <c r="J239" s="222">
        <f>ROUND(I239*H239,2)</f>
        <v>0</v>
      </c>
      <c r="K239" s="218" t="s">
        <v>215</v>
      </c>
      <c r="L239" s="47"/>
      <c r="M239" s="223" t="s">
        <v>19</v>
      </c>
      <c r="N239" s="224" t="s">
        <v>42</v>
      </c>
      <c r="O239" s="87"/>
      <c r="P239" s="225">
        <f>O239*H239</f>
        <v>0</v>
      </c>
      <c r="Q239" s="225">
        <v>0.00167</v>
      </c>
      <c r="R239" s="225">
        <f>Q239*H239</f>
        <v>0.00167</v>
      </c>
      <c r="S239" s="225">
        <v>0</v>
      </c>
      <c r="T239" s="226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27" t="s">
        <v>216</v>
      </c>
      <c r="AT239" s="227" t="s">
        <v>211</v>
      </c>
      <c r="AU239" s="227" t="s">
        <v>81</v>
      </c>
      <c r="AY239" s="20" t="s">
        <v>209</v>
      </c>
      <c r="BE239" s="228">
        <f>IF(N239="základní",J239,0)</f>
        <v>0</v>
      </c>
      <c r="BF239" s="228">
        <f>IF(N239="snížená",J239,0)</f>
        <v>0</v>
      </c>
      <c r="BG239" s="228">
        <f>IF(N239="zákl. přenesená",J239,0)</f>
        <v>0</v>
      </c>
      <c r="BH239" s="228">
        <f>IF(N239="sníž. přenesená",J239,0)</f>
        <v>0</v>
      </c>
      <c r="BI239" s="228">
        <f>IF(N239="nulová",J239,0)</f>
        <v>0</v>
      </c>
      <c r="BJ239" s="20" t="s">
        <v>79</v>
      </c>
      <c r="BK239" s="228">
        <f>ROUND(I239*H239,2)</f>
        <v>0</v>
      </c>
      <c r="BL239" s="20" t="s">
        <v>216</v>
      </c>
      <c r="BM239" s="227" t="s">
        <v>1682</v>
      </c>
    </row>
    <row r="240" s="2" customFormat="1">
      <c r="A240" s="41"/>
      <c r="B240" s="42"/>
      <c r="C240" s="43"/>
      <c r="D240" s="229" t="s">
        <v>218</v>
      </c>
      <c r="E240" s="43"/>
      <c r="F240" s="230" t="s">
        <v>807</v>
      </c>
      <c r="G240" s="43"/>
      <c r="H240" s="43"/>
      <c r="I240" s="231"/>
      <c r="J240" s="43"/>
      <c r="K240" s="43"/>
      <c r="L240" s="47"/>
      <c r="M240" s="232"/>
      <c r="N240" s="233"/>
      <c r="O240" s="87"/>
      <c r="P240" s="87"/>
      <c r="Q240" s="87"/>
      <c r="R240" s="87"/>
      <c r="S240" s="87"/>
      <c r="T240" s="88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T240" s="20" t="s">
        <v>218</v>
      </c>
      <c r="AU240" s="20" t="s">
        <v>81</v>
      </c>
    </row>
    <row r="241" s="2" customFormat="1" ht="16.5" customHeight="1">
      <c r="A241" s="41"/>
      <c r="B241" s="42"/>
      <c r="C241" s="278" t="s">
        <v>417</v>
      </c>
      <c r="D241" s="278" t="s">
        <v>681</v>
      </c>
      <c r="E241" s="279" t="s">
        <v>1308</v>
      </c>
      <c r="F241" s="280" t="s">
        <v>1309</v>
      </c>
      <c r="G241" s="281" t="s">
        <v>214</v>
      </c>
      <c r="H241" s="282">
        <v>1</v>
      </c>
      <c r="I241" s="283"/>
      <c r="J241" s="284">
        <f>ROUND(I241*H241,2)</f>
        <v>0</v>
      </c>
      <c r="K241" s="280" t="s">
        <v>215</v>
      </c>
      <c r="L241" s="285"/>
      <c r="M241" s="286" t="s">
        <v>19</v>
      </c>
      <c r="N241" s="287" t="s">
        <v>42</v>
      </c>
      <c r="O241" s="87"/>
      <c r="P241" s="225">
        <f>O241*H241</f>
        <v>0</v>
      </c>
      <c r="Q241" s="225">
        <v>0.012</v>
      </c>
      <c r="R241" s="225">
        <f>Q241*H241</f>
        <v>0.012</v>
      </c>
      <c r="S241" s="225">
        <v>0</v>
      </c>
      <c r="T241" s="226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7" t="s">
        <v>250</v>
      </c>
      <c r="AT241" s="227" t="s">
        <v>681</v>
      </c>
      <c r="AU241" s="227" t="s">
        <v>81</v>
      </c>
      <c r="AY241" s="20" t="s">
        <v>209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20" t="s">
        <v>79</v>
      </c>
      <c r="BK241" s="228">
        <f>ROUND(I241*H241,2)</f>
        <v>0</v>
      </c>
      <c r="BL241" s="20" t="s">
        <v>216</v>
      </c>
      <c r="BM241" s="227" t="s">
        <v>1683</v>
      </c>
    </row>
    <row r="242" s="13" customFormat="1">
      <c r="A242" s="13"/>
      <c r="B242" s="234"/>
      <c r="C242" s="235"/>
      <c r="D242" s="236" t="s">
        <v>220</v>
      </c>
      <c r="E242" s="237" t="s">
        <v>19</v>
      </c>
      <c r="F242" s="238" t="s">
        <v>1684</v>
      </c>
      <c r="G242" s="235"/>
      <c r="H242" s="237" t="s">
        <v>19</v>
      </c>
      <c r="I242" s="239"/>
      <c r="J242" s="235"/>
      <c r="K242" s="235"/>
      <c r="L242" s="240"/>
      <c r="M242" s="241"/>
      <c r="N242" s="242"/>
      <c r="O242" s="242"/>
      <c r="P242" s="242"/>
      <c r="Q242" s="242"/>
      <c r="R242" s="242"/>
      <c r="S242" s="242"/>
      <c r="T242" s="24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4" t="s">
        <v>220</v>
      </c>
      <c r="AU242" s="244" t="s">
        <v>81</v>
      </c>
      <c r="AV242" s="13" t="s">
        <v>79</v>
      </c>
      <c r="AW242" s="13" t="s">
        <v>32</v>
      </c>
      <c r="AX242" s="13" t="s">
        <v>71</v>
      </c>
      <c r="AY242" s="244" t="s">
        <v>209</v>
      </c>
    </row>
    <row r="243" s="14" customFormat="1">
      <c r="A243" s="14"/>
      <c r="B243" s="245"/>
      <c r="C243" s="246"/>
      <c r="D243" s="236" t="s">
        <v>220</v>
      </c>
      <c r="E243" s="247" t="s">
        <v>19</v>
      </c>
      <c r="F243" s="248" t="s">
        <v>79</v>
      </c>
      <c r="G243" s="246"/>
      <c r="H243" s="249">
        <v>1</v>
      </c>
      <c r="I243" s="250"/>
      <c r="J243" s="246"/>
      <c r="K243" s="246"/>
      <c r="L243" s="251"/>
      <c r="M243" s="252"/>
      <c r="N243" s="253"/>
      <c r="O243" s="253"/>
      <c r="P243" s="253"/>
      <c r="Q243" s="253"/>
      <c r="R243" s="253"/>
      <c r="S243" s="253"/>
      <c r="T243" s="25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5" t="s">
        <v>220</v>
      </c>
      <c r="AU243" s="255" t="s">
        <v>81</v>
      </c>
      <c r="AV243" s="14" t="s">
        <v>81</v>
      </c>
      <c r="AW243" s="14" t="s">
        <v>32</v>
      </c>
      <c r="AX243" s="14" t="s">
        <v>79</v>
      </c>
      <c r="AY243" s="255" t="s">
        <v>209</v>
      </c>
    </row>
    <row r="244" s="2" customFormat="1" ht="24.15" customHeight="1">
      <c r="A244" s="41"/>
      <c r="B244" s="42"/>
      <c r="C244" s="216" t="s">
        <v>427</v>
      </c>
      <c r="D244" s="216" t="s">
        <v>211</v>
      </c>
      <c r="E244" s="217" t="s">
        <v>814</v>
      </c>
      <c r="F244" s="218" t="s">
        <v>815</v>
      </c>
      <c r="G244" s="219" t="s">
        <v>214</v>
      </c>
      <c r="H244" s="220">
        <v>4</v>
      </c>
      <c r="I244" s="221"/>
      <c r="J244" s="222">
        <f>ROUND(I244*H244,2)</f>
        <v>0</v>
      </c>
      <c r="K244" s="218" t="s">
        <v>215</v>
      </c>
      <c r="L244" s="47"/>
      <c r="M244" s="223" t="s">
        <v>19</v>
      </c>
      <c r="N244" s="224" t="s">
        <v>42</v>
      </c>
      <c r="O244" s="87"/>
      <c r="P244" s="225">
        <f>O244*H244</f>
        <v>0</v>
      </c>
      <c r="Q244" s="225">
        <v>0.00167</v>
      </c>
      <c r="R244" s="225">
        <f>Q244*H244</f>
        <v>0.0066800000000000002</v>
      </c>
      <c r="S244" s="225">
        <v>0</v>
      </c>
      <c r="T244" s="226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27" t="s">
        <v>216</v>
      </c>
      <c r="AT244" s="227" t="s">
        <v>211</v>
      </c>
      <c r="AU244" s="227" t="s">
        <v>81</v>
      </c>
      <c r="AY244" s="20" t="s">
        <v>209</v>
      </c>
      <c r="BE244" s="228">
        <f>IF(N244="základní",J244,0)</f>
        <v>0</v>
      </c>
      <c r="BF244" s="228">
        <f>IF(N244="snížená",J244,0)</f>
        <v>0</v>
      </c>
      <c r="BG244" s="228">
        <f>IF(N244="zákl. přenesená",J244,0)</f>
        <v>0</v>
      </c>
      <c r="BH244" s="228">
        <f>IF(N244="sníž. přenesená",J244,0)</f>
        <v>0</v>
      </c>
      <c r="BI244" s="228">
        <f>IF(N244="nulová",J244,0)</f>
        <v>0</v>
      </c>
      <c r="BJ244" s="20" t="s">
        <v>79</v>
      </c>
      <c r="BK244" s="228">
        <f>ROUND(I244*H244,2)</f>
        <v>0</v>
      </c>
      <c r="BL244" s="20" t="s">
        <v>216</v>
      </c>
      <c r="BM244" s="227" t="s">
        <v>1685</v>
      </c>
    </row>
    <row r="245" s="2" customFormat="1">
      <c r="A245" s="41"/>
      <c r="B245" s="42"/>
      <c r="C245" s="43"/>
      <c r="D245" s="229" t="s">
        <v>218</v>
      </c>
      <c r="E245" s="43"/>
      <c r="F245" s="230" t="s">
        <v>817</v>
      </c>
      <c r="G245" s="43"/>
      <c r="H245" s="43"/>
      <c r="I245" s="231"/>
      <c r="J245" s="43"/>
      <c r="K245" s="43"/>
      <c r="L245" s="47"/>
      <c r="M245" s="232"/>
      <c r="N245" s="233"/>
      <c r="O245" s="87"/>
      <c r="P245" s="87"/>
      <c r="Q245" s="87"/>
      <c r="R245" s="87"/>
      <c r="S245" s="87"/>
      <c r="T245" s="88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T245" s="20" t="s">
        <v>218</v>
      </c>
      <c r="AU245" s="20" t="s">
        <v>81</v>
      </c>
    </row>
    <row r="246" s="2" customFormat="1" ht="16.5" customHeight="1">
      <c r="A246" s="41"/>
      <c r="B246" s="42"/>
      <c r="C246" s="278" t="s">
        <v>435</v>
      </c>
      <c r="D246" s="278" t="s">
        <v>681</v>
      </c>
      <c r="E246" s="279" t="s">
        <v>823</v>
      </c>
      <c r="F246" s="280" t="s">
        <v>824</v>
      </c>
      <c r="G246" s="281" t="s">
        <v>214</v>
      </c>
      <c r="H246" s="282">
        <v>1</v>
      </c>
      <c r="I246" s="283"/>
      <c r="J246" s="284">
        <f>ROUND(I246*H246,2)</f>
        <v>0</v>
      </c>
      <c r="K246" s="280" t="s">
        <v>215</v>
      </c>
      <c r="L246" s="285"/>
      <c r="M246" s="286" t="s">
        <v>19</v>
      </c>
      <c r="N246" s="287" t="s">
        <v>42</v>
      </c>
      <c r="O246" s="87"/>
      <c r="P246" s="225">
        <f>O246*H246</f>
        <v>0</v>
      </c>
      <c r="Q246" s="225">
        <v>0.0141</v>
      </c>
      <c r="R246" s="225">
        <f>Q246*H246</f>
        <v>0.0141</v>
      </c>
      <c r="S246" s="225">
        <v>0</v>
      </c>
      <c r="T246" s="226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227" t="s">
        <v>250</v>
      </c>
      <c r="AT246" s="227" t="s">
        <v>681</v>
      </c>
      <c r="AU246" s="227" t="s">
        <v>81</v>
      </c>
      <c r="AY246" s="20" t="s">
        <v>209</v>
      </c>
      <c r="BE246" s="228">
        <f>IF(N246="základní",J246,0)</f>
        <v>0</v>
      </c>
      <c r="BF246" s="228">
        <f>IF(N246="snížená",J246,0)</f>
        <v>0</v>
      </c>
      <c r="BG246" s="228">
        <f>IF(N246="zákl. přenesená",J246,0)</f>
        <v>0</v>
      </c>
      <c r="BH246" s="228">
        <f>IF(N246="sníž. přenesená",J246,0)</f>
        <v>0</v>
      </c>
      <c r="BI246" s="228">
        <f>IF(N246="nulová",J246,0)</f>
        <v>0</v>
      </c>
      <c r="BJ246" s="20" t="s">
        <v>79</v>
      </c>
      <c r="BK246" s="228">
        <f>ROUND(I246*H246,2)</f>
        <v>0</v>
      </c>
      <c r="BL246" s="20" t="s">
        <v>216</v>
      </c>
      <c r="BM246" s="227" t="s">
        <v>1686</v>
      </c>
    </row>
    <row r="247" s="13" customFormat="1">
      <c r="A247" s="13"/>
      <c r="B247" s="234"/>
      <c r="C247" s="235"/>
      <c r="D247" s="236" t="s">
        <v>220</v>
      </c>
      <c r="E247" s="237" t="s">
        <v>19</v>
      </c>
      <c r="F247" s="238" t="s">
        <v>1684</v>
      </c>
      <c r="G247" s="235"/>
      <c r="H247" s="237" t="s">
        <v>19</v>
      </c>
      <c r="I247" s="239"/>
      <c r="J247" s="235"/>
      <c r="K247" s="235"/>
      <c r="L247" s="240"/>
      <c r="M247" s="241"/>
      <c r="N247" s="242"/>
      <c r="O247" s="242"/>
      <c r="P247" s="242"/>
      <c r="Q247" s="242"/>
      <c r="R247" s="242"/>
      <c r="S247" s="242"/>
      <c r="T247" s="24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4" t="s">
        <v>220</v>
      </c>
      <c r="AU247" s="244" t="s">
        <v>81</v>
      </c>
      <c r="AV247" s="13" t="s">
        <v>79</v>
      </c>
      <c r="AW247" s="13" t="s">
        <v>32</v>
      </c>
      <c r="AX247" s="13" t="s">
        <v>71</v>
      </c>
      <c r="AY247" s="244" t="s">
        <v>209</v>
      </c>
    </row>
    <row r="248" s="14" customFormat="1">
      <c r="A248" s="14"/>
      <c r="B248" s="245"/>
      <c r="C248" s="246"/>
      <c r="D248" s="236" t="s">
        <v>220</v>
      </c>
      <c r="E248" s="247" t="s">
        <v>19</v>
      </c>
      <c r="F248" s="248" t="s">
        <v>79</v>
      </c>
      <c r="G248" s="246"/>
      <c r="H248" s="249">
        <v>1</v>
      </c>
      <c r="I248" s="250"/>
      <c r="J248" s="246"/>
      <c r="K248" s="246"/>
      <c r="L248" s="251"/>
      <c r="M248" s="252"/>
      <c r="N248" s="253"/>
      <c r="O248" s="253"/>
      <c r="P248" s="253"/>
      <c r="Q248" s="253"/>
      <c r="R248" s="253"/>
      <c r="S248" s="253"/>
      <c r="T248" s="25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5" t="s">
        <v>220</v>
      </c>
      <c r="AU248" s="255" t="s">
        <v>81</v>
      </c>
      <c r="AV248" s="14" t="s">
        <v>81</v>
      </c>
      <c r="AW248" s="14" t="s">
        <v>32</v>
      </c>
      <c r="AX248" s="14" t="s">
        <v>79</v>
      </c>
      <c r="AY248" s="255" t="s">
        <v>209</v>
      </c>
    </row>
    <row r="249" s="2" customFormat="1" ht="16.5" customHeight="1">
      <c r="A249" s="41"/>
      <c r="B249" s="42"/>
      <c r="C249" s="278" t="s">
        <v>441</v>
      </c>
      <c r="D249" s="278" t="s">
        <v>681</v>
      </c>
      <c r="E249" s="279" t="s">
        <v>1313</v>
      </c>
      <c r="F249" s="280" t="s">
        <v>1314</v>
      </c>
      <c r="G249" s="281" t="s">
        <v>214</v>
      </c>
      <c r="H249" s="282">
        <v>3</v>
      </c>
      <c r="I249" s="283"/>
      <c r="J249" s="284">
        <f>ROUND(I249*H249,2)</f>
        <v>0</v>
      </c>
      <c r="K249" s="280" t="s">
        <v>215</v>
      </c>
      <c r="L249" s="285"/>
      <c r="M249" s="286" t="s">
        <v>19</v>
      </c>
      <c r="N249" s="287" t="s">
        <v>42</v>
      </c>
      <c r="O249" s="87"/>
      <c r="P249" s="225">
        <f>O249*H249</f>
        <v>0</v>
      </c>
      <c r="Q249" s="225">
        <v>0.0038</v>
      </c>
      <c r="R249" s="225">
        <f>Q249*H249</f>
        <v>0.0114</v>
      </c>
      <c r="S249" s="225">
        <v>0</v>
      </c>
      <c r="T249" s="226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7" t="s">
        <v>250</v>
      </c>
      <c r="AT249" s="227" t="s">
        <v>681</v>
      </c>
      <c r="AU249" s="227" t="s">
        <v>81</v>
      </c>
      <c r="AY249" s="20" t="s">
        <v>209</v>
      </c>
      <c r="BE249" s="228">
        <f>IF(N249="základní",J249,0)</f>
        <v>0</v>
      </c>
      <c r="BF249" s="228">
        <f>IF(N249="snížená",J249,0)</f>
        <v>0</v>
      </c>
      <c r="BG249" s="228">
        <f>IF(N249="zákl. přenesená",J249,0)</f>
        <v>0</v>
      </c>
      <c r="BH249" s="228">
        <f>IF(N249="sníž. přenesená",J249,0)</f>
        <v>0</v>
      </c>
      <c r="BI249" s="228">
        <f>IF(N249="nulová",J249,0)</f>
        <v>0</v>
      </c>
      <c r="BJ249" s="20" t="s">
        <v>79</v>
      </c>
      <c r="BK249" s="228">
        <f>ROUND(I249*H249,2)</f>
        <v>0</v>
      </c>
      <c r="BL249" s="20" t="s">
        <v>216</v>
      </c>
      <c r="BM249" s="227" t="s">
        <v>1687</v>
      </c>
    </row>
    <row r="250" s="13" customFormat="1">
      <c r="A250" s="13"/>
      <c r="B250" s="234"/>
      <c r="C250" s="235"/>
      <c r="D250" s="236" t="s">
        <v>220</v>
      </c>
      <c r="E250" s="237" t="s">
        <v>19</v>
      </c>
      <c r="F250" s="238" t="s">
        <v>1684</v>
      </c>
      <c r="G250" s="235"/>
      <c r="H250" s="237" t="s">
        <v>19</v>
      </c>
      <c r="I250" s="239"/>
      <c r="J250" s="235"/>
      <c r="K250" s="235"/>
      <c r="L250" s="240"/>
      <c r="M250" s="241"/>
      <c r="N250" s="242"/>
      <c r="O250" s="242"/>
      <c r="P250" s="242"/>
      <c r="Q250" s="242"/>
      <c r="R250" s="242"/>
      <c r="S250" s="242"/>
      <c r="T250" s="24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4" t="s">
        <v>220</v>
      </c>
      <c r="AU250" s="244" t="s">
        <v>81</v>
      </c>
      <c r="AV250" s="13" t="s">
        <v>79</v>
      </c>
      <c r="AW250" s="13" t="s">
        <v>32</v>
      </c>
      <c r="AX250" s="13" t="s">
        <v>71</v>
      </c>
      <c r="AY250" s="244" t="s">
        <v>209</v>
      </c>
    </row>
    <row r="251" s="14" customFormat="1">
      <c r="A251" s="14"/>
      <c r="B251" s="245"/>
      <c r="C251" s="246"/>
      <c r="D251" s="236" t="s">
        <v>220</v>
      </c>
      <c r="E251" s="247" t="s">
        <v>19</v>
      </c>
      <c r="F251" s="248" t="s">
        <v>146</v>
      </c>
      <c r="G251" s="246"/>
      <c r="H251" s="249">
        <v>3</v>
      </c>
      <c r="I251" s="250"/>
      <c r="J251" s="246"/>
      <c r="K251" s="246"/>
      <c r="L251" s="251"/>
      <c r="M251" s="252"/>
      <c r="N251" s="253"/>
      <c r="O251" s="253"/>
      <c r="P251" s="253"/>
      <c r="Q251" s="253"/>
      <c r="R251" s="253"/>
      <c r="S251" s="253"/>
      <c r="T251" s="25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5" t="s">
        <v>220</v>
      </c>
      <c r="AU251" s="255" t="s">
        <v>81</v>
      </c>
      <c r="AV251" s="14" t="s">
        <v>81</v>
      </c>
      <c r="AW251" s="14" t="s">
        <v>32</v>
      </c>
      <c r="AX251" s="14" t="s">
        <v>79</v>
      </c>
      <c r="AY251" s="255" t="s">
        <v>209</v>
      </c>
    </row>
    <row r="252" s="2" customFormat="1" ht="24.15" customHeight="1">
      <c r="A252" s="41"/>
      <c r="B252" s="42"/>
      <c r="C252" s="216" t="s">
        <v>448</v>
      </c>
      <c r="D252" s="216" t="s">
        <v>211</v>
      </c>
      <c r="E252" s="217" t="s">
        <v>1326</v>
      </c>
      <c r="F252" s="218" t="s">
        <v>1327</v>
      </c>
      <c r="G252" s="219" t="s">
        <v>299</v>
      </c>
      <c r="H252" s="220">
        <v>35</v>
      </c>
      <c r="I252" s="221"/>
      <c r="J252" s="222">
        <f>ROUND(I252*H252,2)</f>
        <v>0</v>
      </c>
      <c r="K252" s="218" t="s">
        <v>215</v>
      </c>
      <c r="L252" s="47"/>
      <c r="M252" s="223" t="s">
        <v>19</v>
      </c>
      <c r="N252" s="224" t="s">
        <v>42</v>
      </c>
      <c r="O252" s="87"/>
      <c r="P252" s="225">
        <f>O252*H252</f>
        <v>0</v>
      </c>
      <c r="Q252" s="225">
        <v>0</v>
      </c>
      <c r="R252" s="225">
        <f>Q252*H252</f>
        <v>0</v>
      </c>
      <c r="S252" s="225">
        <v>0</v>
      </c>
      <c r="T252" s="226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227" t="s">
        <v>216</v>
      </c>
      <c r="AT252" s="227" t="s">
        <v>211</v>
      </c>
      <c r="AU252" s="227" t="s">
        <v>81</v>
      </c>
      <c r="AY252" s="20" t="s">
        <v>209</v>
      </c>
      <c r="BE252" s="228">
        <f>IF(N252="základní",J252,0)</f>
        <v>0</v>
      </c>
      <c r="BF252" s="228">
        <f>IF(N252="snížená",J252,0)</f>
        <v>0</v>
      </c>
      <c r="BG252" s="228">
        <f>IF(N252="zákl. přenesená",J252,0)</f>
        <v>0</v>
      </c>
      <c r="BH252" s="228">
        <f>IF(N252="sníž. přenesená",J252,0)</f>
        <v>0</v>
      </c>
      <c r="BI252" s="228">
        <f>IF(N252="nulová",J252,0)</f>
        <v>0</v>
      </c>
      <c r="BJ252" s="20" t="s">
        <v>79</v>
      </c>
      <c r="BK252" s="228">
        <f>ROUND(I252*H252,2)</f>
        <v>0</v>
      </c>
      <c r="BL252" s="20" t="s">
        <v>216</v>
      </c>
      <c r="BM252" s="227" t="s">
        <v>1688</v>
      </c>
    </row>
    <row r="253" s="2" customFormat="1">
      <c r="A253" s="41"/>
      <c r="B253" s="42"/>
      <c r="C253" s="43"/>
      <c r="D253" s="229" t="s">
        <v>218</v>
      </c>
      <c r="E253" s="43"/>
      <c r="F253" s="230" t="s">
        <v>1329</v>
      </c>
      <c r="G253" s="43"/>
      <c r="H253" s="43"/>
      <c r="I253" s="231"/>
      <c r="J253" s="43"/>
      <c r="K253" s="43"/>
      <c r="L253" s="47"/>
      <c r="M253" s="232"/>
      <c r="N253" s="233"/>
      <c r="O253" s="87"/>
      <c r="P253" s="87"/>
      <c r="Q253" s="87"/>
      <c r="R253" s="87"/>
      <c r="S253" s="87"/>
      <c r="T253" s="88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T253" s="20" t="s">
        <v>218</v>
      </c>
      <c r="AU253" s="20" t="s">
        <v>81</v>
      </c>
    </row>
    <row r="254" s="13" customFormat="1">
      <c r="A254" s="13"/>
      <c r="B254" s="234"/>
      <c r="C254" s="235"/>
      <c r="D254" s="236" t="s">
        <v>220</v>
      </c>
      <c r="E254" s="237" t="s">
        <v>19</v>
      </c>
      <c r="F254" s="238" t="s">
        <v>221</v>
      </c>
      <c r="G254" s="235"/>
      <c r="H254" s="237" t="s">
        <v>19</v>
      </c>
      <c r="I254" s="239"/>
      <c r="J254" s="235"/>
      <c r="K254" s="235"/>
      <c r="L254" s="240"/>
      <c r="M254" s="241"/>
      <c r="N254" s="242"/>
      <c r="O254" s="242"/>
      <c r="P254" s="242"/>
      <c r="Q254" s="242"/>
      <c r="R254" s="242"/>
      <c r="S254" s="242"/>
      <c r="T254" s="24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4" t="s">
        <v>220</v>
      </c>
      <c r="AU254" s="244" t="s">
        <v>81</v>
      </c>
      <c r="AV254" s="13" t="s">
        <v>79</v>
      </c>
      <c r="AW254" s="13" t="s">
        <v>32</v>
      </c>
      <c r="AX254" s="13" t="s">
        <v>71</v>
      </c>
      <c r="AY254" s="244" t="s">
        <v>209</v>
      </c>
    </row>
    <row r="255" s="13" customFormat="1">
      <c r="A255" s="13"/>
      <c r="B255" s="234"/>
      <c r="C255" s="235"/>
      <c r="D255" s="236" t="s">
        <v>220</v>
      </c>
      <c r="E255" s="237" t="s">
        <v>19</v>
      </c>
      <c r="F255" s="238" t="s">
        <v>1684</v>
      </c>
      <c r="G255" s="235"/>
      <c r="H255" s="237" t="s">
        <v>19</v>
      </c>
      <c r="I255" s="239"/>
      <c r="J255" s="235"/>
      <c r="K255" s="235"/>
      <c r="L255" s="240"/>
      <c r="M255" s="241"/>
      <c r="N255" s="242"/>
      <c r="O255" s="242"/>
      <c r="P255" s="242"/>
      <c r="Q255" s="242"/>
      <c r="R255" s="242"/>
      <c r="S255" s="242"/>
      <c r="T255" s="24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4" t="s">
        <v>220</v>
      </c>
      <c r="AU255" s="244" t="s">
        <v>81</v>
      </c>
      <c r="AV255" s="13" t="s">
        <v>79</v>
      </c>
      <c r="AW255" s="13" t="s">
        <v>32</v>
      </c>
      <c r="AX255" s="13" t="s">
        <v>71</v>
      </c>
      <c r="AY255" s="244" t="s">
        <v>209</v>
      </c>
    </row>
    <row r="256" s="14" customFormat="1">
      <c r="A256" s="14"/>
      <c r="B256" s="245"/>
      <c r="C256" s="246"/>
      <c r="D256" s="236" t="s">
        <v>220</v>
      </c>
      <c r="E256" s="247" t="s">
        <v>19</v>
      </c>
      <c r="F256" s="248" t="s">
        <v>1689</v>
      </c>
      <c r="G256" s="246"/>
      <c r="H256" s="249">
        <v>35</v>
      </c>
      <c r="I256" s="250"/>
      <c r="J256" s="246"/>
      <c r="K256" s="246"/>
      <c r="L256" s="251"/>
      <c r="M256" s="252"/>
      <c r="N256" s="253"/>
      <c r="O256" s="253"/>
      <c r="P256" s="253"/>
      <c r="Q256" s="253"/>
      <c r="R256" s="253"/>
      <c r="S256" s="253"/>
      <c r="T256" s="25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5" t="s">
        <v>220</v>
      </c>
      <c r="AU256" s="255" t="s">
        <v>81</v>
      </c>
      <c r="AV256" s="14" t="s">
        <v>81</v>
      </c>
      <c r="AW256" s="14" t="s">
        <v>32</v>
      </c>
      <c r="AX256" s="14" t="s">
        <v>79</v>
      </c>
      <c r="AY256" s="255" t="s">
        <v>209</v>
      </c>
    </row>
    <row r="257" s="2" customFormat="1" ht="24.15" customHeight="1">
      <c r="A257" s="41"/>
      <c r="B257" s="42"/>
      <c r="C257" s="278" t="s">
        <v>453</v>
      </c>
      <c r="D257" s="278" t="s">
        <v>681</v>
      </c>
      <c r="E257" s="279" t="s">
        <v>1331</v>
      </c>
      <c r="F257" s="280" t="s">
        <v>1332</v>
      </c>
      <c r="G257" s="281" t="s">
        <v>299</v>
      </c>
      <c r="H257" s="282">
        <v>35.524999999999999</v>
      </c>
      <c r="I257" s="283"/>
      <c r="J257" s="284">
        <f>ROUND(I257*H257,2)</f>
        <v>0</v>
      </c>
      <c r="K257" s="280" t="s">
        <v>215</v>
      </c>
      <c r="L257" s="285"/>
      <c r="M257" s="286" t="s">
        <v>19</v>
      </c>
      <c r="N257" s="287" t="s">
        <v>42</v>
      </c>
      <c r="O257" s="87"/>
      <c r="P257" s="225">
        <f>O257*H257</f>
        <v>0</v>
      </c>
      <c r="Q257" s="225">
        <v>0.0027000000000000001</v>
      </c>
      <c r="R257" s="225">
        <f>Q257*H257</f>
        <v>0.095917500000000003</v>
      </c>
      <c r="S257" s="225">
        <v>0</v>
      </c>
      <c r="T257" s="226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27" t="s">
        <v>250</v>
      </c>
      <c r="AT257" s="227" t="s">
        <v>681</v>
      </c>
      <c r="AU257" s="227" t="s">
        <v>81</v>
      </c>
      <c r="AY257" s="20" t="s">
        <v>209</v>
      </c>
      <c r="BE257" s="228">
        <f>IF(N257="základní",J257,0)</f>
        <v>0</v>
      </c>
      <c r="BF257" s="228">
        <f>IF(N257="snížená",J257,0)</f>
        <v>0</v>
      </c>
      <c r="BG257" s="228">
        <f>IF(N257="zákl. přenesená",J257,0)</f>
        <v>0</v>
      </c>
      <c r="BH257" s="228">
        <f>IF(N257="sníž. přenesená",J257,0)</f>
        <v>0</v>
      </c>
      <c r="BI257" s="228">
        <f>IF(N257="nulová",J257,0)</f>
        <v>0</v>
      </c>
      <c r="BJ257" s="20" t="s">
        <v>79</v>
      </c>
      <c r="BK257" s="228">
        <f>ROUND(I257*H257,2)</f>
        <v>0</v>
      </c>
      <c r="BL257" s="20" t="s">
        <v>216</v>
      </c>
      <c r="BM257" s="227" t="s">
        <v>1690</v>
      </c>
    </row>
    <row r="258" s="2" customFormat="1">
      <c r="A258" s="41"/>
      <c r="B258" s="42"/>
      <c r="C258" s="43"/>
      <c r="D258" s="236" t="s">
        <v>859</v>
      </c>
      <c r="E258" s="43"/>
      <c r="F258" s="288" t="s">
        <v>1334</v>
      </c>
      <c r="G258" s="43"/>
      <c r="H258" s="43"/>
      <c r="I258" s="231"/>
      <c r="J258" s="43"/>
      <c r="K258" s="43"/>
      <c r="L258" s="47"/>
      <c r="M258" s="232"/>
      <c r="N258" s="233"/>
      <c r="O258" s="87"/>
      <c r="P258" s="87"/>
      <c r="Q258" s="87"/>
      <c r="R258" s="87"/>
      <c r="S258" s="87"/>
      <c r="T258" s="88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0" t="s">
        <v>859</v>
      </c>
      <c r="AU258" s="20" t="s">
        <v>81</v>
      </c>
    </row>
    <row r="259" s="14" customFormat="1">
      <c r="A259" s="14"/>
      <c r="B259" s="245"/>
      <c r="C259" s="246"/>
      <c r="D259" s="236" t="s">
        <v>220</v>
      </c>
      <c r="E259" s="246"/>
      <c r="F259" s="248" t="s">
        <v>1691</v>
      </c>
      <c r="G259" s="246"/>
      <c r="H259" s="249">
        <v>35.524999999999999</v>
      </c>
      <c r="I259" s="250"/>
      <c r="J259" s="246"/>
      <c r="K259" s="246"/>
      <c r="L259" s="251"/>
      <c r="M259" s="252"/>
      <c r="N259" s="253"/>
      <c r="O259" s="253"/>
      <c r="P259" s="253"/>
      <c r="Q259" s="253"/>
      <c r="R259" s="253"/>
      <c r="S259" s="253"/>
      <c r="T259" s="25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5" t="s">
        <v>220</v>
      </c>
      <c r="AU259" s="255" t="s">
        <v>81</v>
      </c>
      <c r="AV259" s="14" t="s">
        <v>81</v>
      </c>
      <c r="AW259" s="14" t="s">
        <v>4</v>
      </c>
      <c r="AX259" s="14" t="s">
        <v>79</v>
      </c>
      <c r="AY259" s="255" t="s">
        <v>209</v>
      </c>
    </row>
    <row r="260" s="2" customFormat="1" ht="24.15" customHeight="1">
      <c r="A260" s="41"/>
      <c r="B260" s="42"/>
      <c r="C260" s="216" t="s">
        <v>458</v>
      </c>
      <c r="D260" s="216" t="s">
        <v>211</v>
      </c>
      <c r="E260" s="217" t="s">
        <v>1336</v>
      </c>
      <c r="F260" s="218" t="s">
        <v>1337</v>
      </c>
      <c r="G260" s="219" t="s">
        <v>214</v>
      </c>
      <c r="H260" s="220">
        <v>4</v>
      </c>
      <c r="I260" s="221"/>
      <c r="J260" s="222">
        <f>ROUND(I260*H260,2)</f>
        <v>0</v>
      </c>
      <c r="K260" s="218" t="s">
        <v>215</v>
      </c>
      <c r="L260" s="47"/>
      <c r="M260" s="223" t="s">
        <v>19</v>
      </c>
      <c r="N260" s="224" t="s">
        <v>42</v>
      </c>
      <c r="O260" s="87"/>
      <c r="P260" s="225">
        <f>O260*H260</f>
        <v>0</v>
      </c>
      <c r="Q260" s="225">
        <v>0</v>
      </c>
      <c r="R260" s="225">
        <f>Q260*H260</f>
        <v>0</v>
      </c>
      <c r="S260" s="225">
        <v>0</v>
      </c>
      <c r="T260" s="226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227" t="s">
        <v>216</v>
      </c>
      <c r="AT260" s="227" t="s">
        <v>211</v>
      </c>
      <c r="AU260" s="227" t="s">
        <v>81</v>
      </c>
      <c r="AY260" s="20" t="s">
        <v>209</v>
      </c>
      <c r="BE260" s="228">
        <f>IF(N260="základní",J260,0)</f>
        <v>0</v>
      </c>
      <c r="BF260" s="228">
        <f>IF(N260="snížená",J260,0)</f>
        <v>0</v>
      </c>
      <c r="BG260" s="228">
        <f>IF(N260="zákl. přenesená",J260,0)</f>
        <v>0</v>
      </c>
      <c r="BH260" s="228">
        <f>IF(N260="sníž. přenesená",J260,0)</f>
        <v>0</v>
      </c>
      <c r="BI260" s="228">
        <f>IF(N260="nulová",J260,0)</f>
        <v>0</v>
      </c>
      <c r="BJ260" s="20" t="s">
        <v>79</v>
      </c>
      <c r="BK260" s="228">
        <f>ROUND(I260*H260,2)</f>
        <v>0</v>
      </c>
      <c r="BL260" s="20" t="s">
        <v>216</v>
      </c>
      <c r="BM260" s="227" t="s">
        <v>1692</v>
      </c>
    </row>
    <row r="261" s="2" customFormat="1">
      <c r="A261" s="41"/>
      <c r="B261" s="42"/>
      <c r="C261" s="43"/>
      <c r="D261" s="229" t="s">
        <v>218</v>
      </c>
      <c r="E261" s="43"/>
      <c r="F261" s="230" t="s">
        <v>1339</v>
      </c>
      <c r="G261" s="43"/>
      <c r="H261" s="43"/>
      <c r="I261" s="231"/>
      <c r="J261" s="43"/>
      <c r="K261" s="43"/>
      <c r="L261" s="47"/>
      <c r="M261" s="232"/>
      <c r="N261" s="233"/>
      <c r="O261" s="87"/>
      <c r="P261" s="87"/>
      <c r="Q261" s="87"/>
      <c r="R261" s="87"/>
      <c r="S261" s="87"/>
      <c r="T261" s="88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T261" s="20" t="s">
        <v>218</v>
      </c>
      <c r="AU261" s="20" t="s">
        <v>81</v>
      </c>
    </row>
    <row r="262" s="2" customFormat="1" ht="16.5" customHeight="1">
      <c r="A262" s="41"/>
      <c r="B262" s="42"/>
      <c r="C262" s="278" t="s">
        <v>463</v>
      </c>
      <c r="D262" s="278" t="s">
        <v>681</v>
      </c>
      <c r="E262" s="279" t="s">
        <v>1340</v>
      </c>
      <c r="F262" s="280" t="s">
        <v>1341</v>
      </c>
      <c r="G262" s="281" t="s">
        <v>214</v>
      </c>
      <c r="H262" s="282">
        <v>4</v>
      </c>
      <c r="I262" s="283"/>
      <c r="J262" s="284">
        <f>ROUND(I262*H262,2)</f>
        <v>0</v>
      </c>
      <c r="K262" s="280" t="s">
        <v>215</v>
      </c>
      <c r="L262" s="285"/>
      <c r="M262" s="286" t="s">
        <v>19</v>
      </c>
      <c r="N262" s="287" t="s">
        <v>42</v>
      </c>
      <c r="O262" s="87"/>
      <c r="P262" s="225">
        <f>O262*H262</f>
        <v>0</v>
      </c>
      <c r="Q262" s="225">
        <v>0.00038999999999999999</v>
      </c>
      <c r="R262" s="225">
        <f>Q262*H262</f>
        <v>0.00156</v>
      </c>
      <c r="S262" s="225">
        <v>0</v>
      </c>
      <c r="T262" s="226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227" t="s">
        <v>250</v>
      </c>
      <c r="AT262" s="227" t="s">
        <v>681</v>
      </c>
      <c r="AU262" s="227" t="s">
        <v>81</v>
      </c>
      <c r="AY262" s="20" t="s">
        <v>209</v>
      </c>
      <c r="BE262" s="228">
        <f>IF(N262="základní",J262,0)</f>
        <v>0</v>
      </c>
      <c r="BF262" s="228">
        <f>IF(N262="snížená",J262,0)</f>
        <v>0</v>
      </c>
      <c r="BG262" s="228">
        <f>IF(N262="zákl. přenesená",J262,0)</f>
        <v>0</v>
      </c>
      <c r="BH262" s="228">
        <f>IF(N262="sníž. přenesená",J262,0)</f>
        <v>0</v>
      </c>
      <c r="BI262" s="228">
        <f>IF(N262="nulová",J262,0)</f>
        <v>0</v>
      </c>
      <c r="BJ262" s="20" t="s">
        <v>79</v>
      </c>
      <c r="BK262" s="228">
        <f>ROUND(I262*H262,2)</f>
        <v>0</v>
      </c>
      <c r="BL262" s="20" t="s">
        <v>216</v>
      </c>
      <c r="BM262" s="227" t="s">
        <v>1693</v>
      </c>
    </row>
    <row r="263" s="13" customFormat="1">
      <c r="A263" s="13"/>
      <c r="B263" s="234"/>
      <c r="C263" s="235"/>
      <c r="D263" s="236" t="s">
        <v>220</v>
      </c>
      <c r="E263" s="237" t="s">
        <v>19</v>
      </c>
      <c r="F263" s="238" t="s">
        <v>1684</v>
      </c>
      <c r="G263" s="235"/>
      <c r="H263" s="237" t="s">
        <v>19</v>
      </c>
      <c r="I263" s="239"/>
      <c r="J263" s="235"/>
      <c r="K263" s="235"/>
      <c r="L263" s="240"/>
      <c r="M263" s="241"/>
      <c r="N263" s="242"/>
      <c r="O263" s="242"/>
      <c r="P263" s="242"/>
      <c r="Q263" s="242"/>
      <c r="R263" s="242"/>
      <c r="S263" s="242"/>
      <c r="T263" s="24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4" t="s">
        <v>220</v>
      </c>
      <c r="AU263" s="244" t="s">
        <v>81</v>
      </c>
      <c r="AV263" s="13" t="s">
        <v>79</v>
      </c>
      <c r="AW263" s="13" t="s">
        <v>32</v>
      </c>
      <c r="AX263" s="13" t="s">
        <v>71</v>
      </c>
      <c r="AY263" s="244" t="s">
        <v>209</v>
      </c>
    </row>
    <row r="264" s="14" customFormat="1">
      <c r="A264" s="14"/>
      <c r="B264" s="245"/>
      <c r="C264" s="246"/>
      <c r="D264" s="236" t="s">
        <v>220</v>
      </c>
      <c r="E264" s="247" t="s">
        <v>19</v>
      </c>
      <c r="F264" s="248" t="s">
        <v>1694</v>
      </c>
      <c r="G264" s="246"/>
      <c r="H264" s="249">
        <v>4</v>
      </c>
      <c r="I264" s="250"/>
      <c r="J264" s="246"/>
      <c r="K264" s="246"/>
      <c r="L264" s="251"/>
      <c r="M264" s="252"/>
      <c r="N264" s="253"/>
      <c r="O264" s="253"/>
      <c r="P264" s="253"/>
      <c r="Q264" s="253"/>
      <c r="R264" s="253"/>
      <c r="S264" s="253"/>
      <c r="T264" s="25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5" t="s">
        <v>220</v>
      </c>
      <c r="AU264" s="255" t="s">
        <v>81</v>
      </c>
      <c r="AV264" s="14" t="s">
        <v>81</v>
      </c>
      <c r="AW264" s="14" t="s">
        <v>32</v>
      </c>
      <c r="AX264" s="14" t="s">
        <v>79</v>
      </c>
      <c r="AY264" s="255" t="s">
        <v>209</v>
      </c>
    </row>
    <row r="265" s="2" customFormat="1" ht="24.15" customHeight="1">
      <c r="A265" s="41"/>
      <c r="B265" s="42"/>
      <c r="C265" s="216" t="s">
        <v>470</v>
      </c>
      <c r="D265" s="216" t="s">
        <v>211</v>
      </c>
      <c r="E265" s="217" t="s">
        <v>1344</v>
      </c>
      <c r="F265" s="218" t="s">
        <v>1345</v>
      </c>
      <c r="G265" s="219" t="s">
        <v>214</v>
      </c>
      <c r="H265" s="220">
        <v>4</v>
      </c>
      <c r="I265" s="221"/>
      <c r="J265" s="222">
        <f>ROUND(I265*H265,2)</f>
        <v>0</v>
      </c>
      <c r="K265" s="218" t="s">
        <v>215</v>
      </c>
      <c r="L265" s="47"/>
      <c r="M265" s="223" t="s">
        <v>19</v>
      </c>
      <c r="N265" s="224" t="s">
        <v>42</v>
      </c>
      <c r="O265" s="87"/>
      <c r="P265" s="225">
        <f>O265*H265</f>
        <v>0</v>
      </c>
      <c r="Q265" s="225">
        <v>0</v>
      </c>
      <c r="R265" s="225">
        <f>Q265*H265</f>
        <v>0</v>
      </c>
      <c r="S265" s="225">
        <v>0</v>
      </c>
      <c r="T265" s="226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227" t="s">
        <v>216</v>
      </c>
      <c r="AT265" s="227" t="s">
        <v>211</v>
      </c>
      <c r="AU265" s="227" t="s">
        <v>81</v>
      </c>
      <c r="AY265" s="20" t="s">
        <v>209</v>
      </c>
      <c r="BE265" s="228">
        <f>IF(N265="základní",J265,0)</f>
        <v>0</v>
      </c>
      <c r="BF265" s="228">
        <f>IF(N265="snížená",J265,0)</f>
        <v>0</v>
      </c>
      <c r="BG265" s="228">
        <f>IF(N265="zákl. přenesená",J265,0)</f>
        <v>0</v>
      </c>
      <c r="BH265" s="228">
        <f>IF(N265="sníž. přenesená",J265,0)</f>
        <v>0</v>
      </c>
      <c r="BI265" s="228">
        <f>IF(N265="nulová",J265,0)</f>
        <v>0</v>
      </c>
      <c r="BJ265" s="20" t="s">
        <v>79</v>
      </c>
      <c r="BK265" s="228">
        <f>ROUND(I265*H265,2)</f>
        <v>0</v>
      </c>
      <c r="BL265" s="20" t="s">
        <v>216</v>
      </c>
      <c r="BM265" s="227" t="s">
        <v>1695</v>
      </c>
    </row>
    <row r="266" s="2" customFormat="1">
      <c r="A266" s="41"/>
      <c r="B266" s="42"/>
      <c r="C266" s="43"/>
      <c r="D266" s="229" t="s">
        <v>218</v>
      </c>
      <c r="E266" s="43"/>
      <c r="F266" s="230" t="s">
        <v>1347</v>
      </c>
      <c r="G266" s="43"/>
      <c r="H266" s="43"/>
      <c r="I266" s="231"/>
      <c r="J266" s="43"/>
      <c r="K266" s="43"/>
      <c r="L266" s="47"/>
      <c r="M266" s="232"/>
      <c r="N266" s="233"/>
      <c r="O266" s="87"/>
      <c r="P266" s="87"/>
      <c r="Q266" s="87"/>
      <c r="R266" s="87"/>
      <c r="S266" s="87"/>
      <c r="T266" s="88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T266" s="20" t="s">
        <v>218</v>
      </c>
      <c r="AU266" s="20" t="s">
        <v>81</v>
      </c>
    </row>
    <row r="267" s="2" customFormat="1" ht="16.5" customHeight="1">
      <c r="A267" s="41"/>
      <c r="B267" s="42"/>
      <c r="C267" s="278" t="s">
        <v>475</v>
      </c>
      <c r="D267" s="278" t="s">
        <v>681</v>
      </c>
      <c r="E267" s="279" t="s">
        <v>1357</v>
      </c>
      <c r="F267" s="280" t="s">
        <v>1358</v>
      </c>
      <c r="G267" s="281" t="s">
        <v>214</v>
      </c>
      <c r="H267" s="282">
        <v>2</v>
      </c>
      <c r="I267" s="283"/>
      <c r="J267" s="284">
        <f>ROUND(I267*H267,2)</f>
        <v>0</v>
      </c>
      <c r="K267" s="280" t="s">
        <v>215</v>
      </c>
      <c r="L267" s="285"/>
      <c r="M267" s="286" t="s">
        <v>19</v>
      </c>
      <c r="N267" s="287" t="s">
        <v>42</v>
      </c>
      <c r="O267" s="87"/>
      <c r="P267" s="225">
        <f>O267*H267</f>
        <v>0</v>
      </c>
      <c r="Q267" s="225">
        <v>0.00048000000000000001</v>
      </c>
      <c r="R267" s="225">
        <f>Q267*H267</f>
        <v>0.00096000000000000002</v>
      </c>
      <c r="S267" s="225">
        <v>0</v>
      </c>
      <c r="T267" s="226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227" t="s">
        <v>250</v>
      </c>
      <c r="AT267" s="227" t="s">
        <v>681</v>
      </c>
      <c r="AU267" s="227" t="s">
        <v>81</v>
      </c>
      <c r="AY267" s="20" t="s">
        <v>209</v>
      </c>
      <c r="BE267" s="228">
        <f>IF(N267="základní",J267,0)</f>
        <v>0</v>
      </c>
      <c r="BF267" s="228">
        <f>IF(N267="snížená",J267,0)</f>
        <v>0</v>
      </c>
      <c r="BG267" s="228">
        <f>IF(N267="zákl. přenesená",J267,0)</f>
        <v>0</v>
      </c>
      <c r="BH267" s="228">
        <f>IF(N267="sníž. přenesená",J267,0)</f>
        <v>0</v>
      </c>
      <c r="BI267" s="228">
        <f>IF(N267="nulová",J267,0)</f>
        <v>0</v>
      </c>
      <c r="BJ267" s="20" t="s">
        <v>79</v>
      </c>
      <c r="BK267" s="228">
        <f>ROUND(I267*H267,2)</f>
        <v>0</v>
      </c>
      <c r="BL267" s="20" t="s">
        <v>216</v>
      </c>
      <c r="BM267" s="227" t="s">
        <v>1696</v>
      </c>
    </row>
    <row r="268" s="13" customFormat="1">
      <c r="A268" s="13"/>
      <c r="B268" s="234"/>
      <c r="C268" s="235"/>
      <c r="D268" s="236" t="s">
        <v>220</v>
      </c>
      <c r="E268" s="237" t="s">
        <v>19</v>
      </c>
      <c r="F268" s="238" t="s">
        <v>1684</v>
      </c>
      <c r="G268" s="235"/>
      <c r="H268" s="237" t="s">
        <v>19</v>
      </c>
      <c r="I268" s="239"/>
      <c r="J268" s="235"/>
      <c r="K268" s="235"/>
      <c r="L268" s="240"/>
      <c r="M268" s="241"/>
      <c r="N268" s="242"/>
      <c r="O268" s="242"/>
      <c r="P268" s="242"/>
      <c r="Q268" s="242"/>
      <c r="R268" s="242"/>
      <c r="S268" s="242"/>
      <c r="T268" s="24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4" t="s">
        <v>220</v>
      </c>
      <c r="AU268" s="244" t="s">
        <v>81</v>
      </c>
      <c r="AV268" s="13" t="s">
        <v>79</v>
      </c>
      <c r="AW268" s="13" t="s">
        <v>32</v>
      </c>
      <c r="AX268" s="13" t="s">
        <v>71</v>
      </c>
      <c r="AY268" s="244" t="s">
        <v>209</v>
      </c>
    </row>
    <row r="269" s="14" customFormat="1">
      <c r="A269" s="14"/>
      <c r="B269" s="245"/>
      <c r="C269" s="246"/>
      <c r="D269" s="236" t="s">
        <v>220</v>
      </c>
      <c r="E269" s="247" t="s">
        <v>19</v>
      </c>
      <c r="F269" s="248" t="s">
        <v>81</v>
      </c>
      <c r="G269" s="246"/>
      <c r="H269" s="249">
        <v>2</v>
      </c>
      <c r="I269" s="250"/>
      <c r="J269" s="246"/>
      <c r="K269" s="246"/>
      <c r="L269" s="251"/>
      <c r="M269" s="252"/>
      <c r="N269" s="253"/>
      <c r="O269" s="253"/>
      <c r="P269" s="253"/>
      <c r="Q269" s="253"/>
      <c r="R269" s="253"/>
      <c r="S269" s="253"/>
      <c r="T269" s="25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5" t="s">
        <v>220</v>
      </c>
      <c r="AU269" s="255" t="s">
        <v>81</v>
      </c>
      <c r="AV269" s="14" t="s">
        <v>81</v>
      </c>
      <c r="AW269" s="14" t="s">
        <v>32</v>
      </c>
      <c r="AX269" s="14" t="s">
        <v>79</v>
      </c>
      <c r="AY269" s="255" t="s">
        <v>209</v>
      </c>
    </row>
    <row r="270" s="2" customFormat="1" ht="16.5" customHeight="1">
      <c r="A270" s="41"/>
      <c r="B270" s="42"/>
      <c r="C270" s="278" t="s">
        <v>480</v>
      </c>
      <c r="D270" s="278" t="s">
        <v>681</v>
      </c>
      <c r="E270" s="279" t="s">
        <v>1360</v>
      </c>
      <c r="F270" s="280" t="s">
        <v>1361</v>
      </c>
      <c r="G270" s="281" t="s">
        <v>214</v>
      </c>
      <c r="H270" s="282">
        <v>2</v>
      </c>
      <c r="I270" s="283"/>
      <c r="J270" s="284">
        <f>ROUND(I270*H270,2)</f>
        <v>0</v>
      </c>
      <c r="K270" s="280" t="s">
        <v>19</v>
      </c>
      <c r="L270" s="285"/>
      <c r="M270" s="286" t="s">
        <v>19</v>
      </c>
      <c r="N270" s="287" t="s">
        <v>42</v>
      </c>
      <c r="O270" s="87"/>
      <c r="P270" s="225">
        <f>O270*H270</f>
        <v>0</v>
      </c>
      <c r="Q270" s="225">
        <v>0</v>
      </c>
      <c r="R270" s="225">
        <f>Q270*H270</f>
        <v>0</v>
      </c>
      <c r="S270" s="225">
        <v>0</v>
      </c>
      <c r="T270" s="226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27" t="s">
        <v>250</v>
      </c>
      <c r="AT270" s="227" t="s">
        <v>681</v>
      </c>
      <c r="AU270" s="227" t="s">
        <v>81</v>
      </c>
      <c r="AY270" s="20" t="s">
        <v>209</v>
      </c>
      <c r="BE270" s="228">
        <f>IF(N270="základní",J270,0)</f>
        <v>0</v>
      </c>
      <c r="BF270" s="228">
        <f>IF(N270="snížená",J270,0)</f>
        <v>0</v>
      </c>
      <c r="BG270" s="228">
        <f>IF(N270="zákl. přenesená",J270,0)</f>
        <v>0</v>
      </c>
      <c r="BH270" s="228">
        <f>IF(N270="sníž. přenesená",J270,0)</f>
        <v>0</v>
      </c>
      <c r="BI270" s="228">
        <f>IF(N270="nulová",J270,0)</f>
        <v>0</v>
      </c>
      <c r="BJ270" s="20" t="s">
        <v>79</v>
      </c>
      <c r="BK270" s="228">
        <f>ROUND(I270*H270,2)</f>
        <v>0</v>
      </c>
      <c r="BL270" s="20" t="s">
        <v>216</v>
      </c>
      <c r="BM270" s="227" t="s">
        <v>1697</v>
      </c>
    </row>
    <row r="271" s="13" customFormat="1">
      <c r="A271" s="13"/>
      <c r="B271" s="234"/>
      <c r="C271" s="235"/>
      <c r="D271" s="236" t="s">
        <v>220</v>
      </c>
      <c r="E271" s="237" t="s">
        <v>19</v>
      </c>
      <c r="F271" s="238" t="s">
        <v>1684</v>
      </c>
      <c r="G271" s="235"/>
      <c r="H271" s="237" t="s">
        <v>19</v>
      </c>
      <c r="I271" s="239"/>
      <c r="J271" s="235"/>
      <c r="K271" s="235"/>
      <c r="L271" s="240"/>
      <c r="M271" s="241"/>
      <c r="N271" s="242"/>
      <c r="O271" s="242"/>
      <c r="P271" s="242"/>
      <c r="Q271" s="242"/>
      <c r="R271" s="242"/>
      <c r="S271" s="242"/>
      <c r="T271" s="24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4" t="s">
        <v>220</v>
      </c>
      <c r="AU271" s="244" t="s">
        <v>81</v>
      </c>
      <c r="AV271" s="13" t="s">
        <v>79</v>
      </c>
      <c r="AW271" s="13" t="s">
        <v>32</v>
      </c>
      <c r="AX271" s="13" t="s">
        <v>71</v>
      </c>
      <c r="AY271" s="244" t="s">
        <v>209</v>
      </c>
    </row>
    <row r="272" s="14" customFormat="1">
      <c r="A272" s="14"/>
      <c r="B272" s="245"/>
      <c r="C272" s="246"/>
      <c r="D272" s="236" t="s">
        <v>220</v>
      </c>
      <c r="E272" s="247" t="s">
        <v>19</v>
      </c>
      <c r="F272" s="248" t="s">
        <v>81</v>
      </c>
      <c r="G272" s="246"/>
      <c r="H272" s="249">
        <v>2</v>
      </c>
      <c r="I272" s="250"/>
      <c r="J272" s="246"/>
      <c r="K272" s="246"/>
      <c r="L272" s="251"/>
      <c r="M272" s="252"/>
      <c r="N272" s="253"/>
      <c r="O272" s="253"/>
      <c r="P272" s="253"/>
      <c r="Q272" s="253"/>
      <c r="R272" s="253"/>
      <c r="S272" s="253"/>
      <c r="T272" s="25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5" t="s">
        <v>220</v>
      </c>
      <c r="AU272" s="255" t="s">
        <v>81</v>
      </c>
      <c r="AV272" s="14" t="s">
        <v>81</v>
      </c>
      <c r="AW272" s="14" t="s">
        <v>32</v>
      </c>
      <c r="AX272" s="14" t="s">
        <v>79</v>
      </c>
      <c r="AY272" s="255" t="s">
        <v>209</v>
      </c>
    </row>
    <row r="273" s="2" customFormat="1" ht="24.15" customHeight="1">
      <c r="A273" s="41"/>
      <c r="B273" s="42"/>
      <c r="C273" s="216" t="s">
        <v>485</v>
      </c>
      <c r="D273" s="216" t="s">
        <v>211</v>
      </c>
      <c r="E273" s="217" t="s">
        <v>914</v>
      </c>
      <c r="F273" s="218" t="s">
        <v>915</v>
      </c>
      <c r="G273" s="219" t="s">
        <v>214</v>
      </c>
      <c r="H273" s="220">
        <v>1</v>
      </c>
      <c r="I273" s="221"/>
      <c r="J273" s="222">
        <f>ROUND(I273*H273,2)</f>
        <v>0</v>
      </c>
      <c r="K273" s="218" t="s">
        <v>215</v>
      </c>
      <c r="L273" s="47"/>
      <c r="M273" s="223" t="s">
        <v>19</v>
      </c>
      <c r="N273" s="224" t="s">
        <v>42</v>
      </c>
      <c r="O273" s="87"/>
      <c r="P273" s="225">
        <f>O273*H273</f>
        <v>0</v>
      </c>
      <c r="Q273" s="225">
        <v>0.0016199999999999999</v>
      </c>
      <c r="R273" s="225">
        <f>Q273*H273</f>
        <v>0.0016199999999999999</v>
      </c>
      <c r="S273" s="225">
        <v>0</v>
      </c>
      <c r="T273" s="226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227" t="s">
        <v>216</v>
      </c>
      <c r="AT273" s="227" t="s">
        <v>211</v>
      </c>
      <c r="AU273" s="227" t="s">
        <v>81</v>
      </c>
      <c r="AY273" s="20" t="s">
        <v>209</v>
      </c>
      <c r="BE273" s="228">
        <f>IF(N273="základní",J273,0)</f>
        <v>0</v>
      </c>
      <c r="BF273" s="228">
        <f>IF(N273="snížená",J273,0)</f>
        <v>0</v>
      </c>
      <c r="BG273" s="228">
        <f>IF(N273="zákl. přenesená",J273,0)</f>
        <v>0</v>
      </c>
      <c r="BH273" s="228">
        <f>IF(N273="sníž. přenesená",J273,0)</f>
        <v>0</v>
      </c>
      <c r="BI273" s="228">
        <f>IF(N273="nulová",J273,0)</f>
        <v>0</v>
      </c>
      <c r="BJ273" s="20" t="s">
        <v>79</v>
      </c>
      <c r="BK273" s="228">
        <f>ROUND(I273*H273,2)</f>
        <v>0</v>
      </c>
      <c r="BL273" s="20" t="s">
        <v>216</v>
      </c>
      <c r="BM273" s="227" t="s">
        <v>1698</v>
      </c>
    </row>
    <row r="274" s="2" customFormat="1">
      <c r="A274" s="41"/>
      <c r="B274" s="42"/>
      <c r="C274" s="43"/>
      <c r="D274" s="229" t="s">
        <v>218</v>
      </c>
      <c r="E274" s="43"/>
      <c r="F274" s="230" t="s">
        <v>917</v>
      </c>
      <c r="G274" s="43"/>
      <c r="H274" s="43"/>
      <c r="I274" s="231"/>
      <c r="J274" s="43"/>
      <c r="K274" s="43"/>
      <c r="L274" s="47"/>
      <c r="M274" s="232"/>
      <c r="N274" s="233"/>
      <c r="O274" s="87"/>
      <c r="P274" s="87"/>
      <c r="Q274" s="87"/>
      <c r="R274" s="87"/>
      <c r="S274" s="87"/>
      <c r="T274" s="88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T274" s="20" t="s">
        <v>218</v>
      </c>
      <c r="AU274" s="20" t="s">
        <v>81</v>
      </c>
    </row>
    <row r="275" s="2" customFormat="1" ht="16.5" customHeight="1">
      <c r="A275" s="41"/>
      <c r="B275" s="42"/>
      <c r="C275" s="278" t="s">
        <v>490</v>
      </c>
      <c r="D275" s="278" t="s">
        <v>681</v>
      </c>
      <c r="E275" s="279" t="s">
        <v>919</v>
      </c>
      <c r="F275" s="280" t="s">
        <v>920</v>
      </c>
      <c r="G275" s="281" t="s">
        <v>214</v>
      </c>
      <c r="H275" s="282">
        <v>1</v>
      </c>
      <c r="I275" s="283"/>
      <c r="J275" s="284">
        <f>ROUND(I275*H275,2)</f>
        <v>0</v>
      </c>
      <c r="K275" s="280" t="s">
        <v>215</v>
      </c>
      <c r="L275" s="285"/>
      <c r="M275" s="286" t="s">
        <v>19</v>
      </c>
      <c r="N275" s="287" t="s">
        <v>42</v>
      </c>
      <c r="O275" s="87"/>
      <c r="P275" s="225">
        <f>O275*H275</f>
        <v>0</v>
      </c>
      <c r="Q275" s="225">
        <v>0.017999999999999999</v>
      </c>
      <c r="R275" s="225">
        <f>Q275*H275</f>
        <v>0.017999999999999999</v>
      </c>
      <c r="S275" s="225">
        <v>0</v>
      </c>
      <c r="T275" s="226">
        <f>S275*H275</f>
        <v>0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227" t="s">
        <v>250</v>
      </c>
      <c r="AT275" s="227" t="s">
        <v>681</v>
      </c>
      <c r="AU275" s="227" t="s">
        <v>81</v>
      </c>
      <c r="AY275" s="20" t="s">
        <v>209</v>
      </c>
      <c r="BE275" s="228">
        <f>IF(N275="základní",J275,0)</f>
        <v>0</v>
      </c>
      <c r="BF275" s="228">
        <f>IF(N275="snížená",J275,0)</f>
        <v>0</v>
      </c>
      <c r="BG275" s="228">
        <f>IF(N275="zákl. přenesená",J275,0)</f>
        <v>0</v>
      </c>
      <c r="BH275" s="228">
        <f>IF(N275="sníž. přenesená",J275,0)</f>
        <v>0</v>
      </c>
      <c r="BI275" s="228">
        <f>IF(N275="nulová",J275,0)</f>
        <v>0</v>
      </c>
      <c r="BJ275" s="20" t="s">
        <v>79</v>
      </c>
      <c r="BK275" s="228">
        <f>ROUND(I275*H275,2)</f>
        <v>0</v>
      </c>
      <c r="BL275" s="20" t="s">
        <v>216</v>
      </c>
      <c r="BM275" s="227" t="s">
        <v>1699</v>
      </c>
    </row>
    <row r="276" s="13" customFormat="1">
      <c r="A276" s="13"/>
      <c r="B276" s="234"/>
      <c r="C276" s="235"/>
      <c r="D276" s="236" t="s">
        <v>220</v>
      </c>
      <c r="E276" s="237" t="s">
        <v>19</v>
      </c>
      <c r="F276" s="238" t="s">
        <v>1684</v>
      </c>
      <c r="G276" s="235"/>
      <c r="H276" s="237" t="s">
        <v>19</v>
      </c>
      <c r="I276" s="239"/>
      <c r="J276" s="235"/>
      <c r="K276" s="235"/>
      <c r="L276" s="240"/>
      <c r="M276" s="241"/>
      <c r="N276" s="242"/>
      <c r="O276" s="242"/>
      <c r="P276" s="242"/>
      <c r="Q276" s="242"/>
      <c r="R276" s="242"/>
      <c r="S276" s="242"/>
      <c r="T276" s="24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4" t="s">
        <v>220</v>
      </c>
      <c r="AU276" s="244" t="s">
        <v>81</v>
      </c>
      <c r="AV276" s="13" t="s">
        <v>79</v>
      </c>
      <c r="AW276" s="13" t="s">
        <v>32</v>
      </c>
      <c r="AX276" s="13" t="s">
        <v>71</v>
      </c>
      <c r="AY276" s="244" t="s">
        <v>209</v>
      </c>
    </row>
    <row r="277" s="14" customFormat="1">
      <c r="A277" s="14"/>
      <c r="B277" s="245"/>
      <c r="C277" s="246"/>
      <c r="D277" s="236" t="s">
        <v>220</v>
      </c>
      <c r="E277" s="247" t="s">
        <v>19</v>
      </c>
      <c r="F277" s="248" t="s">
        <v>79</v>
      </c>
      <c r="G277" s="246"/>
      <c r="H277" s="249">
        <v>1</v>
      </c>
      <c r="I277" s="250"/>
      <c r="J277" s="246"/>
      <c r="K277" s="246"/>
      <c r="L277" s="251"/>
      <c r="M277" s="252"/>
      <c r="N277" s="253"/>
      <c r="O277" s="253"/>
      <c r="P277" s="253"/>
      <c r="Q277" s="253"/>
      <c r="R277" s="253"/>
      <c r="S277" s="253"/>
      <c r="T277" s="25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5" t="s">
        <v>220</v>
      </c>
      <c r="AU277" s="255" t="s">
        <v>81</v>
      </c>
      <c r="AV277" s="14" t="s">
        <v>81</v>
      </c>
      <c r="AW277" s="14" t="s">
        <v>32</v>
      </c>
      <c r="AX277" s="14" t="s">
        <v>79</v>
      </c>
      <c r="AY277" s="255" t="s">
        <v>209</v>
      </c>
    </row>
    <row r="278" s="2" customFormat="1" ht="16.5" customHeight="1">
      <c r="A278" s="41"/>
      <c r="B278" s="42"/>
      <c r="C278" s="278" t="s">
        <v>495</v>
      </c>
      <c r="D278" s="278" t="s">
        <v>681</v>
      </c>
      <c r="E278" s="279" t="s">
        <v>923</v>
      </c>
      <c r="F278" s="280" t="s">
        <v>924</v>
      </c>
      <c r="G278" s="281" t="s">
        <v>214</v>
      </c>
      <c r="H278" s="282">
        <v>1</v>
      </c>
      <c r="I278" s="283"/>
      <c r="J278" s="284">
        <f>ROUND(I278*H278,2)</f>
        <v>0</v>
      </c>
      <c r="K278" s="280" t="s">
        <v>19</v>
      </c>
      <c r="L278" s="285"/>
      <c r="M278" s="286" t="s">
        <v>19</v>
      </c>
      <c r="N278" s="287" t="s">
        <v>42</v>
      </c>
      <c r="O278" s="87"/>
      <c r="P278" s="225">
        <f>O278*H278</f>
        <v>0</v>
      </c>
      <c r="Q278" s="225">
        <v>0.0060000000000000001</v>
      </c>
      <c r="R278" s="225">
        <f>Q278*H278</f>
        <v>0.0060000000000000001</v>
      </c>
      <c r="S278" s="225">
        <v>0</v>
      </c>
      <c r="T278" s="226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227" t="s">
        <v>250</v>
      </c>
      <c r="AT278" s="227" t="s">
        <v>681</v>
      </c>
      <c r="AU278" s="227" t="s">
        <v>81</v>
      </c>
      <c r="AY278" s="20" t="s">
        <v>209</v>
      </c>
      <c r="BE278" s="228">
        <f>IF(N278="základní",J278,0)</f>
        <v>0</v>
      </c>
      <c r="BF278" s="228">
        <f>IF(N278="snížená",J278,0)</f>
        <v>0</v>
      </c>
      <c r="BG278" s="228">
        <f>IF(N278="zákl. přenesená",J278,0)</f>
        <v>0</v>
      </c>
      <c r="BH278" s="228">
        <f>IF(N278="sníž. přenesená",J278,0)</f>
        <v>0</v>
      </c>
      <c r="BI278" s="228">
        <f>IF(N278="nulová",J278,0)</f>
        <v>0</v>
      </c>
      <c r="BJ278" s="20" t="s">
        <v>79</v>
      </c>
      <c r="BK278" s="228">
        <f>ROUND(I278*H278,2)</f>
        <v>0</v>
      </c>
      <c r="BL278" s="20" t="s">
        <v>216</v>
      </c>
      <c r="BM278" s="227" t="s">
        <v>1700</v>
      </c>
    </row>
    <row r="279" s="13" customFormat="1">
      <c r="A279" s="13"/>
      <c r="B279" s="234"/>
      <c r="C279" s="235"/>
      <c r="D279" s="236" t="s">
        <v>220</v>
      </c>
      <c r="E279" s="237" t="s">
        <v>19</v>
      </c>
      <c r="F279" s="238" t="s">
        <v>1684</v>
      </c>
      <c r="G279" s="235"/>
      <c r="H279" s="237" t="s">
        <v>19</v>
      </c>
      <c r="I279" s="239"/>
      <c r="J279" s="235"/>
      <c r="K279" s="235"/>
      <c r="L279" s="240"/>
      <c r="M279" s="241"/>
      <c r="N279" s="242"/>
      <c r="O279" s="242"/>
      <c r="P279" s="242"/>
      <c r="Q279" s="242"/>
      <c r="R279" s="242"/>
      <c r="S279" s="242"/>
      <c r="T279" s="24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4" t="s">
        <v>220</v>
      </c>
      <c r="AU279" s="244" t="s">
        <v>81</v>
      </c>
      <c r="AV279" s="13" t="s">
        <v>79</v>
      </c>
      <c r="AW279" s="13" t="s">
        <v>32</v>
      </c>
      <c r="AX279" s="13" t="s">
        <v>71</v>
      </c>
      <c r="AY279" s="244" t="s">
        <v>209</v>
      </c>
    </row>
    <row r="280" s="14" customFormat="1">
      <c r="A280" s="14"/>
      <c r="B280" s="245"/>
      <c r="C280" s="246"/>
      <c r="D280" s="236" t="s">
        <v>220</v>
      </c>
      <c r="E280" s="247" t="s">
        <v>19</v>
      </c>
      <c r="F280" s="248" t="s">
        <v>79</v>
      </c>
      <c r="G280" s="246"/>
      <c r="H280" s="249">
        <v>1</v>
      </c>
      <c r="I280" s="250"/>
      <c r="J280" s="246"/>
      <c r="K280" s="246"/>
      <c r="L280" s="251"/>
      <c r="M280" s="252"/>
      <c r="N280" s="253"/>
      <c r="O280" s="253"/>
      <c r="P280" s="253"/>
      <c r="Q280" s="253"/>
      <c r="R280" s="253"/>
      <c r="S280" s="253"/>
      <c r="T280" s="25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5" t="s">
        <v>220</v>
      </c>
      <c r="AU280" s="255" t="s">
        <v>81</v>
      </c>
      <c r="AV280" s="14" t="s">
        <v>81</v>
      </c>
      <c r="AW280" s="14" t="s">
        <v>32</v>
      </c>
      <c r="AX280" s="14" t="s">
        <v>79</v>
      </c>
      <c r="AY280" s="255" t="s">
        <v>209</v>
      </c>
    </row>
    <row r="281" s="2" customFormat="1" ht="16.5" customHeight="1">
      <c r="A281" s="41"/>
      <c r="B281" s="42"/>
      <c r="C281" s="216" t="s">
        <v>500</v>
      </c>
      <c r="D281" s="216" t="s">
        <v>211</v>
      </c>
      <c r="E281" s="217" t="s">
        <v>927</v>
      </c>
      <c r="F281" s="218" t="s">
        <v>928</v>
      </c>
      <c r="G281" s="219" t="s">
        <v>214</v>
      </c>
      <c r="H281" s="220">
        <v>1</v>
      </c>
      <c r="I281" s="221"/>
      <c r="J281" s="222">
        <f>ROUND(I281*H281,2)</f>
        <v>0</v>
      </c>
      <c r="K281" s="218" t="s">
        <v>215</v>
      </c>
      <c r="L281" s="47"/>
      <c r="M281" s="223" t="s">
        <v>19</v>
      </c>
      <c r="N281" s="224" t="s">
        <v>42</v>
      </c>
      <c r="O281" s="87"/>
      <c r="P281" s="225">
        <f>O281*H281</f>
        <v>0</v>
      </c>
      <c r="Q281" s="225">
        <v>0.0013600000000000001</v>
      </c>
      <c r="R281" s="225">
        <f>Q281*H281</f>
        <v>0.0013600000000000001</v>
      </c>
      <c r="S281" s="225">
        <v>0</v>
      </c>
      <c r="T281" s="226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227" t="s">
        <v>216</v>
      </c>
      <c r="AT281" s="227" t="s">
        <v>211</v>
      </c>
      <c r="AU281" s="227" t="s">
        <v>81</v>
      </c>
      <c r="AY281" s="20" t="s">
        <v>209</v>
      </c>
      <c r="BE281" s="228">
        <f>IF(N281="základní",J281,0)</f>
        <v>0</v>
      </c>
      <c r="BF281" s="228">
        <f>IF(N281="snížená",J281,0)</f>
        <v>0</v>
      </c>
      <c r="BG281" s="228">
        <f>IF(N281="zákl. přenesená",J281,0)</f>
        <v>0</v>
      </c>
      <c r="BH281" s="228">
        <f>IF(N281="sníž. přenesená",J281,0)</f>
        <v>0</v>
      </c>
      <c r="BI281" s="228">
        <f>IF(N281="nulová",J281,0)</f>
        <v>0</v>
      </c>
      <c r="BJ281" s="20" t="s">
        <v>79</v>
      </c>
      <c r="BK281" s="228">
        <f>ROUND(I281*H281,2)</f>
        <v>0</v>
      </c>
      <c r="BL281" s="20" t="s">
        <v>216</v>
      </c>
      <c r="BM281" s="227" t="s">
        <v>1701</v>
      </c>
    </row>
    <row r="282" s="2" customFormat="1">
      <c r="A282" s="41"/>
      <c r="B282" s="42"/>
      <c r="C282" s="43"/>
      <c r="D282" s="229" t="s">
        <v>218</v>
      </c>
      <c r="E282" s="43"/>
      <c r="F282" s="230" t="s">
        <v>930</v>
      </c>
      <c r="G282" s="43"/>
      <c r="H282" s="43"/>
      <c r="I282" s="231"/>
      <c r="J282" s="43"/>
      <c r="K282" s="43"/>
      <c r="L282" s="47"/>
      <c r="M282" s="232"/>
      <c r="N282" s="233"/>
      <c r="O282" s="87"/>
      <c r="P282" s="87"/>
      <c r="Q282" s="87"/>
      <c r="R282" s="87"/>
      <c r="S282" s="87"/>
      <c r="T282" s="88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T282" s="20" t="s">
        <v>218</v>
      </c>
      <c r="AU282" s="20" t="s">
        <v>81</v>
      </c>
    </row>
    <row r="283" s="2" customFormat="1" ht="16.5" customHeight="1">
      <c r="A283" s="41"/>
      <c r="B283" s="42"/>
      <c r="C283" s="278" t="s">
        <v>505</v>
      </c>
      <c r="D283" s="278" t="s">
        <v>681</v>
      </c>
      <c r="E283" s="279" t="s">
        <v>932</v>
      </c>
      <c r="F283" s="280" t="s">
        <v>933</v>
      </c>
      <c r="G283" s="281" t="s">
        <v>214</v>
      </c>
      <c r="H283" s="282">
        <v>1</v>
      </c>
      <c r="I283" s="283"/>
      <c r="J283" s="284">
        <f>ROUND(I283*H283,2)</f>
        <v>0</v>
      </c>
      <c r="K283" s="280" t="s">
        <v>19</v>
      </c>
      <c r="L283" s="285"/>
      <c r="M283" s="286" t="s">
        <v>19</v>
      </c>
      <c r="N283" s="287" t="s">
        <v>42</v>
      </c>
      <c r="O283" s="87"/>
      <c r="P283" s="225">
        <f>O283*H283</f>
        <v>0</v>
      </c>
      <c r="Q283" s="225">
        <v>0.032000000000000001</v>
      </c>
      <c r="R283" s="225">
        <f>Q283*H283</f>
        <v>0.032000000000000001</v>
      </c>
      <c r="S283" s="225">
        <v>0</v>
      </c>
      <c r="T283" s="226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227" t="s">
        <v>250</v>
      </c>
      <c r="AT283" s="227" t="s">
        <v>681</v>
      </c>
      <c r="AU283" s="227" t="s">
        <v>81</v>
      </c>
      <c r="AY283" s="20" t="s">
        <v>209</v>
      </c>
      <c r="BE283" s="228">
        <f>IF(N283="základní",J283,0)</f>
        <v>0</v>
      </c>
      <c r="BF283" s="228">
        <f>IF(N283="snížená",J283,0)</f>
        <v>0</v>
      </c>
      <c r="BG283" s="228">
        <f>IF(N283="zákl. přenesená",J283,0)</f>
        <v>0</v>
      </c>
      <c r="BH283" s="228">
        <f>IF(N283="sníž. přenesená",J283,0)</f>
        <v>0</v>
      </c>
      <c r="BI283" s="228">
        <f>IF(N283="nulová",J283,0)</f>
        <v>0</v>
      </c>
      <c r="BJ283" s="20" t="s">
        <v>79</v>
      </c>
      <c r="BK283" s="228">
        <f>ROUND(I283*H283,2)</f>
        <v>0</v>
      </c>
      <c r="BL283" s="20" t="s">
        <v>216</v>
      </c>
      <c r="BM283" s="227" t="s">
        <v>1702</v>
      </c>
    </row>
    <row r="284" s="13" customFormat="1">
      <c r="A284" s="13"/>
      <c r="B284" s="234"/>
      <c r="C284" s="235"/>
      <c r="D284" s="236" t="s">
        <v>220</v>
      </c>
      <c r="E284" s="237" t="s">
        <v>19</v>
      </c>
      <c r="F284" s="238" t="s">
        <v>1684</v>
      </c>
      <c r="G284" s="235"/>
      <c r="H284" s="237" t="s">
        <v>19</v>
      </c>
      <c r="I284" s="239"/>
      <c r="J284" s="235"/>
      <c r="K284" s="235"/>
      <c r="L284" s="240"/>
      <c r="M284" s="241"/>
      <c r="N284" s="242"/>
      <c r="O284" s="242"/>
      <c r="P284" s="242"/>
      <c r="Q284" s="242"/>
      <c r="R284" s="242"/>
      <c r="S284" s="242"/>
      <c r="T284" s="24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4" t="s">
        <v>220</v>
      </c>
      <c r="AU284" s="244" t="s">
        <v>81</v>
      </c>
      <c r="AV284" s="13" t="s">
        <v>79</v>
      </c>
      <c r="AW284" s="13" t="s">
        <v>32</v>
      </c>
      <c r="AX284" s="13" t="s">
        <v>71</v>
      </c>
      <c r="AY284" s="244" t="s">
        <v>209</v>
      </c>
    </row>
    <row r="285" s="14" customFormat="1">
      <c r="A285" s="14"/>
      <c r="B285" s="245"/>
      <c r="C285" s="246"/>
      <c r="D285" s="236" t="s">
        <v>220</v>
      </c>
      <c r="E285" s="247" t="s">
        <v>19</v>
      </c>
      <c r="F285" s="248" t="s">
        <v>79</v>
      </c>
      <c r="G285" s="246"/>
      <c r="H285" s="249">
        <v>1</v>
      </c>
      <c r="I285" s="250"/>
      <c r="J285" s="246"/>
      <c r="K285" s="246"/>
      <c r="L285" s="251"/>
      <c r="M285" s="252"/>
      <c r="N285" s="253"/>
      <c r="O285" s="253"/>
      <c r="P285" s="253"/>
      <c r="Q285" s="253"/>
      <c r="R285" s="253"/>
      <c r="S285" s="253"/>
      <c r="T285" s="25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5" t="s">
        <v>220</v>
      </c>
      <c r="AU285" s="255" t="s">
        <v>81</v>
      </c>
      <c r="AV285" s="14" t="s">
        <v>81</v>
      </c>
      <c r="AW285" s="14" t="s">
        <v>32</v>
      </c>
      <c r="AX285" s="14" t="s">
        <v>79</v>
      </c>
      <c r="AY285" s="255" t="s">
        <v>209</v>
      </c>
    </row>
    <row r="286" s="2" customFormat="1" ht="16.5" customHeight="1">
      <c r="A286" s="41"/>
      <c r="B286" s="42"/>
      <c r="C286" s="216" t="s">
        <v>510</v>
      </c>
      <c r="D286" s="216" t="s">
        <v>211</v>
      </c>
      <c r="E286" s="217" t="s">
        <v>1379</v>
      </c>
      <c r="F286" s="218" t="s">
        <v>1380</v>
      </c>
      <c r="G286" s="219" t="s">
        <v>299</v>
      </c>
      <c r="H286" s="220">
        <v>35</v>
      </c>
      <c r="I286" s="221"/>
      <c r="J286" s="222">
        <f>ROUND(I286*H286,2)</f>
        <v>0</v>
      </c>
      <c r="K286" s="218" t="s">
        <v>215</v>
      </c>
      <c r="L286" s="47"/>
      <c r="M286" s="223" t="s">
        <v>19</v>
      </c>
      <c r="N286" s="224" t="s">
        <v>42</v>
      </c>
      <c r="O286" s="87"/>
      <c r="P286" s="225">
        <f>O286*H286</f>
        <v>0</v>
      </c>
      <c r="Q286" s="225">
        <v>0</v>
      </c>
      <c r="R286" s="225">
        <f>Q286*H286</f>
        <v>0</v>
      </c>
      <c r="S286" s="225">
        <v>0</v>
      </c>
      <c r="T286" s="226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227" t="s">
        <v>216</v>
      </c>
      <c r="AT286" s="227" t="s">
        <v>211</v>
      </c>
      <c r="AU286" s="227" t="s">
        <v>81</v>
      </c>
      <c r="AY286" s="20" t="s">
        <v>209</v>
      </c>
      <c r="BE286" s="228">
        <f>IF(N286="základní",J286,0)</f>
        <v>0</v>
      </c>
      <c r="BF286" s="228">
        <f>IF(N286="snížená",J286,0)</f>
        <v>0</v>
      </c>
      <c r="BG286" s="228">
        <f>IF(N286="zákl. přenesená",J286,0)</f>
        <v>0</v>
      </c>
      <c r="BH286" s="228">
        <f>IF(N286="sníž. přenesená",J286,0)</f>
        <v>0</v>
      </c>
      <c r="BI286" s="228">
        <f>IF(N286="nulová",J286,0)</f>
        <v>0</v>
      </c>
      <c r="BJ286" s="20" t="s">
        <v>79</v>
      </c>
      <c r="BK286" s="228">
        <f>ROUND(I286*H286,2)</f>
        <v>0</v>
      </c>
      <c r="BL286" s="20" t="s">
        <v>216</v>
      </c>
      <c r="BM286" s="227" t="s">
        <v>1703</v>
      </c>
    </row>
    <row r="287" s="2" customFormat="1">
      <c r="A287" s="41"/>
      <c r="B287" s="42"/>
      <c r="C287" s="43"/>
      <c r="D287" s="229" t="s">
        <v>218</v>
      </c>
      <c r="E287" s="43"/>
      <c r="F287" s="230" t="s">
        <v>1382</v>
      </c>
      <c r="G287" s="43"/>
      <c r="H287" s="43"/>
      <c r="I287" s="231"/>
      <c r="J287" s="43"/>
      <c r="K287" s="43"/>
      <c r="L287" s="47"/>
      <c r="M287" s="232"/>
      <c r="N287" s="233"/>
      <c r="O287" s="87"/>
      <c r="P287" s="87"/>
      <c r="Q287" s="87"/>
      <c r="R287" s="87"/>
      <c r="S287" s="87"/>
      <c r="T287" s="88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T287" s="20" t="s">
        <v>218</v>
      </c>
      <c r="AU287" s="20" t="s">
        <v>81</v>
      </c>
    </row>
    <row r="288" s="13" customFormat="1">
      <c r="A288" s="13"/>
      <c r="B288" s="234"/>
      <c r="C288" s="235"/>
      <c r="D288" s="236" t="s">
        <v>220</v>
      </c>
      <c r="E288" s="237" t="s">
        <v>19</v>
      </c>
      <c r="F288" s="238" t="s">
        <v>221</v>
      </c>
      <c r="G288" s="235"/>
      <c r="H288" s="237" t="s">
        <v>19</v>
      </c>
      <c r="I288" s="239"/>
      <c r="J288" s="235"/>
      <c r="K288" s="235"/>
      <c r="L288" s="240"/>
      <c r="M288" s="241"/>
      <c r="N288" s="242"/>
      <c r="O288" s="242"/>
      <c r="P288" s="242"/>
      <c r="Q288" s="242"/>
      <c r="R288" s="242"/>
      <c r="S288" s="242"/>
      <c r="T288" s="24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4" t="s">
        <v>220</v>
      </c>
      <c r="AU288" s="244" t="s">
        <v>81</v>
      </c>
      <c r="AV288" s="13" t="s">
        <v>79</v>
      </c>
      <c r="AW288" s="13" t="s">
        <v>32</v>
      </c>
      <c r="AX288" s="13" t="s">
        <v>71</v>
      </c>
      <c r="AY288" s="244" t="s">
        <v>209</v>
      </c>
    </row>
    <row r="289" s="14" customFormat="1">
      <c r="A289" s="14"/>
      <c r="B289" s="245"/>
      <c r="C289" s="246"/>
      <c r="D289" s="236" t="s">
        <v>220</v>
      </c>
      <c r="E289" s="247" t="s">
        <v>19</v>
      </c>
      <c r="F289" s="248" t="s">
        <v>1689</v>
      </c>
      <c r="G289" s="246"/>
      <c r="H289" s="249">
        <v>35</v>
      </c>
      <c r="I289" s="250"/>
      <c r="J289" s="246"/>
      <c r="K289" s="246"/>
      <c r="L289" s="251"/>
      <c r="M289" s="252"/>
      <c r="N289" s="253"/>
      <c r="O289" s="253"/>
      <c r="P289" s="253"/>
      <c r="Q289" s="253"/>
      <c r="R289" s="253"/>
      <c r="S289" s="253"/>
      <c r="T289" s="25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5" t="s">
        <v>220</v>
      </c>
      <c r="AU289" s="255" t="s">
        <v>81</v>
      </c>
      <c r="AV289" s="14" t="s">
        <v>81</v>
      </c>
      <c r="AW289" s="14" t="s">
        <v>32</v>
      </c>
      <c r="AX289" s="14" t="s">
        <v>79</v>
      </c>
      <c r="AY289" s="255" t="s">
        <v>209</v>
      </c>
    </row>
    <row r="290" s="2" customFormat="1" ht="16.5" customHeight="1">
      <c r="A290" s="41"/>
      <c r="B290" s="42"/>
      <c r="C290" s="216" t="s">
        <v>515</v>
      </c>
      <c r="D290" s="216" t="s">
        <v>211</v>
      </c>
      <c r="E290" s="217" t="s">
        <v>1383</v>
      </c>
      <c r="F290" s="218" t="s">
        <v>1384</v>
      </c>
      <c r="G290" s="219" t="s">
        <v>299</v>
      </c>
      <c r="H290" s="220">
        <v>35</v>
      </c>
      <c r="I290" s="221"/>
      <c r="J290" s="222">
        <f>ROUND(I290*H290,2)</f>
        <v>0</v>
      </c>
      <c r="K290" s="218" t="s">
        <v>215</v>
      </c>
      <c r="L290" s="47"/>
      <c r="M290" s="223" t="s">
        <v>19</v>
      </c>
      <c r="N290" s="224" t="s">
        <v>42</v>
      </c>
      <c r="O290" s="87"/>
      <c r="P290" s="225">
        <f>O290*H290</f>
        <v>0</v>
      </c>
      <c r="Q290" s="225">
        <v>0</v>
      </c>
      <c r="R290" s="225">
        <f>Q290*H290</f>
        <v>0</v>
      </c>
      <c r="S290" s="225">
        <v>0</v>
      </c>
      <c r="T290" s="226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227" t="s">
        <v>216</v>
      </c>
      <c r="AT290" s="227" t="s">
        <v>211</v>
      </c>
      <c r="AU290" s="227" t="s">
        <v>81</v>
      </c>
      <c r="AY290" s="20" t="s">
        <v>209</v>
      </c>
      <c r="BE290" s="228">
        <f>IF(N290="základní",J290,0)</f>
        <v>0</v>
      </c>
      <c r="BF290" s="228">
        <f>IF(N290="snížená",J290,0)</f>
        <v>0</v>
      </c>
      <c r="BG290" s="228">
        <f>IF(N290="zákl. přenesená",J290,0)</f>
        <v>0</v>
      </c>
      <c r="BH290" s="228">
        <f>IF(N290="sníž. přenesená",J290,0)</f>
        <v>0</v>
      </c>
      <c r="BI290" s="228">
        <f>IF(N290="nulová",J290,0)</f>
        <v>0</v>
      </c>
      <c r="BJ290" s="20" t="s">
        <v>79</v>
      </c>
      <c r="BK290" s="228">
        <f>ROUND(I290*H290,2)</f>
        <v>0</v>
      </c>
      <c r="BL290" s="20" t="s">
        <v>216</v>
      </c>
      <c r="BM290" s="227" t="s">
        <v>1704</v>
      </c>
    </row>
    <row r="291" s="2" customFormat="1">
      <c r="A291" s="41"/>
      <c r="B291" s="42"/>
      <c r="C291" s="43"/>
      <c r="D291" s="229" t="s">
        <v>218</v>
      </c>
      <c r="E291" s="43"/>
      <c r="F291" s="230" t="s">
        <v>1386</v>
      </c>
      <c r="G291" s="43"/>
      <c r="H291" s="43"/>
      <c r="I291" s="231"/>
      <c r="J291" s="43"/>
      <c r="K291" s="43"/>
      <c r="L291" s="47"/>
      <c r="M291" s="232"/>
      <c r="N291" s="233"/>
      <c r="O291" s="87"/>
      <c r="P291" s="87"/>
      <c r="Q291" s="87"/>
      <c r="R291" s="87"/>
      <c r="S291" s="87"/>
      <c r="T291" s="88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T291" s="20" t="s">
        <v>218</v>
      </c>
      <c r="AU291" s="20" t="s">
        <v>81</v>
      </c>
    </row>
    <row r="292" s="13" customFormat="1">
      <c r="A292" s="13"/>
      <c r="B292" s="234"/>
      <c r="C292" s="235"/>
      <c r="D292" s="236" t="s">
        <v>220</v>
      </c>
      <c r="E292" s="237" t="s">
        <v>19</v>
      </c>
      <c r="F292" s="238" t="s">
        <v>221</v>
      </c>
      <c r="G292" s="235"/>
      <c r="H292" s="237" t="s">
        <v>19</v>
      </c>
      <c r="I292" s="239"/>
      <c r="J292" s="235"/>
      <c r="K292" s="235"/>
      <c r="L292" s="240"/>
      <c r="M292" s="241"/>
      <c r="N292" s="242"/>
      <c r="O292" s="242"/>
      <c r="P292" s="242"/>
      <c r="Q292" s="242"/>
      <c r="R292" s="242"/>
      <c r="S292" s="242"/>
      <c r="T292" s="24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4" t="s">
        <v>220</v>
      </c>
      <c r="AU292" s="244" t="s">
        <v>81</v>
      </c>
      <c r="AV292" s="13" t="s">
        <v>79</v>
      </c>
      <c r="AW292" s="13" t="s">
        <v>32</v>
      </c>
      <c r="AX292" s="13" t="s">
        <v>71</v>
      </c>
      <c r="AY292" s="244" t="s">
        <v>209</v>
      </c>
    </row>
    <row r="293" s="14" customFormat="1">
      <c r="A293" s="14"/>
      <c r="B293" s="245"/>
      <c r="C293" s="246"/>
      <c r="D293" s="236" t="s">
        <v>220</v>
      </c>
      <c r="E293" s="247" t="s">
        <v>19</v>
      </c>
      <c r="F293" s="248" t="s">
        <v>1689</v>
      </c>
      <c r="G293" s="246"/>
      <c r="H293" s="249">
        <v>35</v>
      </c>
      <c r="I293" s="250"/>
      <c r="J293" s="246"/>
      <c r="K293" s="246"/>
      <c r="L293" s="251"/>
      <c r="M293" s="252"/>
      <c r="N293" s="253"/>
      <c r="O293" s="253"/>
      <c r="P293" s="253"/>
      <c r="Q293" s="253"/>
      <c r="R293" s="253"/>
      <c r="S293" s="253"/>
      <c r="T293" s="25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5" t="s">
        <v>220</v>
      </c>
      <c r="AU293" s="255" t="s">
        <v>81</v>
      </c>
      <c r="AV293" s="14" t="s">
        <v>81</v>
      </c>
      <c r="AW293" s="14" t="s">
        <v>32</v>
      </c>
      <c r="AX293" s="14" t="s">
        <v>79</v>
      </c>
      <c r="AY293" s="255" t="s">
        <v>209</v>
      </c>
    </row>
    <row r="294" s="2" customFormat="1" ht="16.5" customHeight="1">
      <c r="A294" s="41"/>
      <c r="B294" s="42"/>
      <c r="C294" s="216" t="s">
        <v>520</v>
      </c>
      <c r="D294" s="216" t="s">
        <v>211</v>
      </c>
      <c r="E294" s="217" t="s">
        <v>969</v>
      </c>
      <c r="F294" s="218" t="s">
        <v>970</v>
      </c>
      <c r="G294" s="219" t="s">
        <v>214</v>
      </c>
      <c r="H294" s="220">
        <v>1</v>
      </c>
      <c r="I294" s="221"/>
      <c r="J294" s="222">
        <f>ROUND(I294*H294,2)</f>
        <v>0</v>
      </c>
      <c r="K294" s="218" t="s">
        <v>215</v>
      </c>
      <c r="L294" s="47"/>
      <c r="M294" s="223" t="s">
        <v>19</v>
      </c>
      <c r="N294" s="224" t="s">
        <v>42</v>
      </c>
      <c r="O294" s="87"/>
      <c r="P294" s="225">
        <f>O294*H294</f>
        <v>0</v>
      </c>
      <c r="Q294" s="225">
        <v>0.45937</v>
      </c>
      <c r="R294" s="225">
        <f>Q294*H294</f>
        <v>0.45937</v>
      </c>
      <c r="S294" s="225">
        <v>0</v>
      </c>
      <c r="T294" s="226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27" t="s">
        <v>216</v>
      </c>
      <c r="AT294" s="227" t="s">
        <v>211</v>
      </c>
      <c r="AU294" s="227" t="s">
        <v>81</v>
      </c>
      <c r="AY294" s="20" t="s">
        <v>209</v>
      </c>
      <c r="BE294" s="228">
        <f>IF(N294="základní",J294,0)</f>
        <v>0</v>
      </c>
      <c r="BF294" s="228">
        <f>IF(N294="snížená",J294,0)</f>
        <v>0</v>
      </c>
      <c r="BG294" s="228">
        <f>IF(N294="zákl. přenesená",J294,0)</f>
        <v>0</v>
      </c>
      <c r="BH294" s="228">
        <f>IF(N294="sníž. přenesená",J294,0)</f>
        <v>0</v>
      </c>
      <c r="BI294" s="228">
        <f>IF(N294="nulová",J294,0)</f>
        <v>0</v>
      </c>
      <c r="BJ294" s="20" t="s">
        <v>79</v>
      </c>
      <c r="BK294" s="228">
        <f>ROUND(I294*H294,2)</f>
        <v>0</v>
      </c>
      <c r="BL294" s="20" t="s">
        <v>216</v>
      </c>
      <c r="BM294" s="227" t="s">
        <v>1705</v>
      </c>
    </row>
    <row r="295" s="2" customFormat="1">
      <c r="A295" s="41"/>
      <c r="B295" s="42"/>
      <c r="C295" s="43"/>
      <c r="D295" s="229" t="s">
        <v>218</v>
      </c>
      <c r="E295" s="43"/>
      <c r="F295" s="230" t="s">
        <v>972</v>
      </c>
      <c r="G295" s="43"/>
      <c r="H295" s="43"/>
      <c r="I295" s="231"/>
      <c r="J295" s="43"/>
      <c r="K295" s="43"/>
      <c r="L295" s="47"/>
      <c r="M295" s="232"/>
      <c r="N295" s="233"/>
      <c r="O295" s="87"/>
      <c r="P295" s="87"/>
      <c r="Q295" s="87"/>
      <c r="R295" s="87"/>
      <c r="S295" s="87"/>
      <c r="T295" s="88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T295" s="20" t="s">
        <v>218</v>
      </c>
      <c r="AU295" s="20" t="s">
        <v>81</v>
      </c>
    </row>
    <row r="296" s="2" customFormat="1" ht="16.5" customHeight="1">
      <c r="A296" s="41"/>
      <c r="B296" s="42"/>
      <c r="C296" s="216" t="s">
        <v>525</v>
      </c>
      <c r="D296" s="216" t="s">
        <v>211</v>
      </c>
      <c r="E296" s="217" t="s">
        <v>974</v>
      </c>
      <c r="F296" s="218" t="s">
        <v>975</v>
      </c>
      <c r="G296" s="219" t="s">
        <v>214</v>
      </c>
      <c r="H296" s="220">
        <v>1</v>
      </c>
      <c r="I296" s="221"/>
      <c r="J296" s="222">
        <f>ROUND(I296*H296,2)</f>
        <v>0</v>
      </c>
      <c r="K296" s="218" t="s">
        <v>19</v>
      </c>
      <c r="L296" s="47"/>
      <c r="M296" s="223" t="s">
        <v>19</v>
      </c>
      <c r="N296" s="224" t="s">
        <v>42</v>
      </c>
      <c r="O296" s="87"/>
      <c r="P296" s="225">
        <f>O296*H296</f>
        <v>0</v>
      </c>
      <c r="Q296" s="225">
        <v>0</v>
      </c>
      <c r="R296" s="225">
        <f>Q296*H296</f>
        <v>0</v>
      </c>
      <c r="S296" s="225">
        <v>0</v>
      </c>
      <c r="T296" s="226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227" t="s">
        <v>216</v>
      </c>
      <c r="AT296" s="227" t="s">
        <v>211</v>
      </c>
      <c r="AU296" s="227" t="s">
        <v>81</v>
      </c>
      <c r="AY296" s="20" t="s">
        <v>209</v>
      </c>
      <c r="BE296" s="228">
        <f>IF(N296="základní",J296,0)</f>
        <v>0</v>
      </c>
      <c r="BF296" s="228">
        <f>IF(N296="snížená",J296,0)</f>
        <v>0</v>
      </c>
      <c r="BG296" s="228">
        <f>IF(N296="zákl. přenesená",J296,0)</f>
        <v>0</v>
      </c>
      <c r="BH296" s="228">
        <f>IF(N296="sníž. přenesená",J296,0)</f>
        <v>0</v>
      </c>
      <c r="BI296" s="228">
        <f>IF(N296="nulová",J296,0)</f>
        <v>0</v>
      </c>
      <c r="BJ296" s="20" t="s">
        <v>79</v>
      </c>
      <c r="BK296" s="228">
        <f>ROUND(I296*H296,2)</f>
        <v>0</v>
      </c>
      <c r="BL296" s="20" t="s">
        <v>216</v>
      </c>
      <c r="BM296" s="227" t="s">
        <v>1706</v>
      </c>
    </row>
    <row r="297" s="2" customFormat="1" ht="16.5" customHeight="1">
      <c r="A297" s="41"/>
      <c r="B297" s="42"/>
      <c r="C297" s="278" t="s">
        <v>530</v>
      </c>
      <c r="D297" s="278" t="s">
        <v>681</v>
      </c>
      <c r="E297" s="279" t="s">
        <v>979</v>
      </c>
      <c r="F297" s="280" t="s">
        <v>980</v>
      </c>
      <c r="G297" s="281" t="s">
        <v>214</v>
      </c>
      <c r="H297" s="282">
        <v>1</v>
      </c>
      <c r="I297" s="283"/>
      <c r="J297" s="284">
        <f>ROUND(I297*H297,2)</f>
        <v>0</v>
      </c>
      <c r="K297" s="280" t="s">
        <v>19</v>
      </c>
      <c r="L297" s="285"/>
      <c r="M297" s="286" t="s">
        <v>19</v>
      </c>
      <c r="N297" s="287" t="s">
        <v>42</v>
      </c>
      <c r="O297" s="87"/>
      <c r="P297" s="225">
        <f>O297*H297</f>
        <v>0</v>
      </c>
      <c r="Q297" s="225">
        <v>0</v>
      </c>
      <c r="R297" s="225">
        <f>Q297*H297</f>
        <v>0</v>
      </c>
      <c r="S297" s="225">
        <v>0</v>
      </c>
      <c r="T297" s="226">
        <f>S297*H297</f>
        <v>0</v>
      </c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R297" s="227" t="s">
        <v>250</v>
      </c>
      <c r="AT297" s="227" t="s">
        <v>681</v>
      </c>
      <c r="AU297" s="227" t="s">
        <v>81</v>
      </c>
      <c r="AY297" s="20" t="s">
        <v>209</v>
      </c>
      <c r="BE297" s="228">
        <f>IF(N297="základní",J297,0)</f>
        <v>0</v>
      </c>
      <c r="BF297" s="228">
        <f>IF(N297="snížená",J297,0)</f>
        <v>0</v>
      </c>
      <c r="BG297" s="228">
        <f>IF(N297="zákl. přenesená",J297,0)</f>
        <v>0</v>
      </c>
      <c r="BH297" s="228">
        <f>IF(N297="sníž. přenesená",J297,0)</f>
        <v>0</v>
      </c>
      <c r="BI297" s="228">
        <f>IF(N297="nulová",J297,0)</f>
        <v>0</v>
      </c>
      <c r="BJ297" s="20" t="s">
        <v>79</v>
      </c>
      <c r="BK297" s="228">
        <f>ROUND(I297*H297,2)</f>
        <v>0</v>
      </c>
      <c r="BL297" s="20" t="s">
        <v>216</v>
      </c>
      <c r="BM297" s="227" t="s">
        <v>1707</v>
      </c>
    </row>
    <row r="298" s="13" customFormat="1">
      <c r="A298" s="13"/>
      <c r="B298" s="234"/>
      <c r="C298" s="235"/>
      <c r="D298" s="236" t="s">
        <v>220</v>
      </c>
      <c r="E298" s="237" t="s">
        <v>19</v>
      </c>
      <c r="F298" s="238" t="s">
        <v>1684</v>
      </c>
      <c r="G298" s="235"/>
      <c r="H298" s="237" t="s">
        <v>19</v>
      </c>
      <c r="I298" s="239"/>
      <c r="J298" s="235"/>
      <c r="K298" s="235"/>
      <c r="L298" s="240"/>
      <c r="M298" s="241"/>
      <c r="N298" s="242"/>
      <c r="O298" s="242"/>
      <c r="P298" s="242"/>
      <c r="Q298" s="242"/>
      <c r="R298" s="242"/>
      <c r="S298" s="242"/>
      <c r="T298" s="24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4" t="s">
        <v>220</v>
      </c>
      <c r="AU298" s="244" t="s">
        <v>81</v>
      </c>
      <c r="AV298" s="13" t="s">
        <v>79</v>
      </c>
      <c r="AW298" s="13" t="s">
        <v>32</v>
      </c>
      <c r="AX298" s="13" t="s">
        <v>71</v>
      </c>
      <c r="AY298" s="244" t="s">
        <v>209</v>
      </c>
    </row>
    <row r="299" s="14" customFormat="1">
      <c r="A299" s="14"/>
      <c r="B299" s="245"/>
      <c r="C299" s="246"/>
      <c r="D299" s="236" t="s">
        <v>220</v>
      </c>
      <c r="E299" s="247" t="s">
        <v>19</v>
      </c>
      <c r="F299" s="248" t="s">
        <v>79</v>
      </c>
      <c r="G299" s="246"/>
      <c r="H299" s="249">
        <v>1</v>
      </c>
      <c r="I299" s="250"/>
      <c r="J299" s="246"/>
      <c r="K299" s="246"/>
      <c r="L299" s="251"/>
      <c r="M299" s="252"/>
      <c r="N299" s="253"/>
      <c r="O299" s="253"/>
      <c r="P299" s="253"/>
      <c r="Q299" s="253"/>
      <c r="R299" s="253"/>
      <c r="S299" s="253"/>
      <c r="T299" s="25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5" t="s">
        <v>220</v>
      </c>
      <c r="AU299" s="255" t="s">
        <v>81</v>
      </c>
      <c r="AV299" s="14" t="s">
        <v>81</v>
      </c>
      <c r="AW299" s="14" t="s">
        <v>32</v>
      </c>
      <c r="AX299" s="14" t="s">
        <v>79</v>
      </c>
      <c r="AY299" s="255" t="s">
        <v>209</v>
      </c>
    </row>
    <row r="300" s="2" customFormat="1" ht="16.5" customHeight="1">
      <c r="A300" s="41"/>
      <c r="B300" s="42"/>
      <c r="C300" s="278" t="s">
        <v>535</v>
      </c>
      <c r="D300" s="278" t="s">
        <v>681</v>
      </c>
      <c r="E300" s="279" t="s">
        <v>983</v>
      </c>
      <c r="F300" s="280" t="s">
        <v>984</v>
      </c>
      <c r="G300" s="281" t="s">
        <v>214</v>
      </c>
      <c r="H300" s="282">
        <v>1</v>
      </c>
      <c r="I300" s="283"/>
      <c r="J300" s="284">
        <f>ROUND(I300*H300,2)</f>
        <v>0</v>
      </c>
      <c r="K300" s="280" t="s">
        <v>19</v>
      </c>
      <c r="L300" s="285"/>
      <c r="M300" s="286" t="s">
        <v>19</v>
      </c>
      <c r="N300" s="287" t="s">
        <v>42</v>
      </c>
      <c r="O300" s="87"/>
      <c r="P300" s="225">
        <f>O300*H300</f>
        <v>0</v>
      </c>
      <c r="Q300" s="225">
        <v>0</v>
      </c>
      <c r="R300" s="225">
        <f>Q300*H300</f>
        <v>0</v>
      </c>
      <c r="S300" s="225">
        <v>0</v>
      </c>
      <c r="T300" s="226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227" t="s">
        <v>250</v>
      </c>
      <c r="AT300" s="227" t="s">
        <v>681</v>
      </c>
      <c r="AU300" s="227" t="s">
        <v>81</v>
      </c>
      <c r="AY300" s="20" t="s">
        <v>209</v>
      </c>
      <c r="BE300" s="228">
        <f>IF(N300="základní",J300,0)</f>
        <v>0</v>
      </c>
      <c r="BF300" s="228">
        <f>IF(N300="snížená",J300,0)</f>
        <v>0</v>
      </c>
      <c r="BG300" s="228">
        <f>IF(N300="zákl. přenesená",J300,0)</f>
        <v>0</v>
      </c>
      <c r="BH300" s="228">
        <f>IF(N300="sníž. přenesená",J300,0)</f>
        <v>0</v>
      </c>
      <c r="BI300" s="228">
        <f>IF(N300="nulová",J300,0)</f>
        <v>0</v>
      </c>
      <c r="BJ300" s="20" t="s">
        <v>79</v>
      </c>
      <c r="BK300" s="228">
        <f>ROUND(I300*H300,2)</f>
        <v>0</v>
      </c>
      <c r="BL300" s="20" t="s">
        <v>216</v>
      </c>
      <c r="BM300" s="227" t="s">
        <v>1708</v>
      </c>
    </row>
    <row r="301" s="2" customFormat="1" ht="16.5" customHeight="1">
      <c r="A301" s="41"/>
      <c r="B301" s="42"/>
      <c r="C301" s="216" t="s">
        <v>541</v>
      </c>
      <c r="D301" s="216" t="s">
        <v>211</v>
      </c>
      <c r="E301" s="217" t="s">
        <v>987</v>
      </c>
      <c r="F301" s="218" t="s">
        <v>988</v>
      </c>
      <c r="G301" s="219" t="s">
        <v>214</v>
      </c>
      <c r="H301" s="220">
        <v>1</v>
      </c>
      <c r="I301" s="221"/>
      <c r="J301" s="222">
        <f>ROUND(I301*H301,2)</f>
        <v>0</v>
      </c>
      <c r="K301" s="218" t="s">
        <v>215</v>
      </c>
      <c r="L301" s="47"/>
      <c r="M301" s="223" t="s">
        <v>19</v>
      </c>
      <c r="N301" s="224" t="s">
        <v>42</v>
      </c>
      <c r="O301" s="87"/>
      <c r="P301" s="225">
        <f>O301*H301</f>
        <v>0</v>
      </c>
      <c r="Q301" s="225">
        <v>0.050000000000000003</v>
      </c>
      <c r="R301" s="225">
        <f>Q301*H301</f>
        <v>0.050000000000000003</v>
      </c>
      <c r="S301" s="225">
        <v>0</v>
      </c>
      <c r="T301" s="226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227" t="s">
        <v>216</v>
      </c>
      <c r="AT301" s="227" t="s">
        <v>211</v>
      </c>
      <c r="AU301" s="227" t="s">
        <v>81</v>
      </c>
      <c r="AY301" s="20" t="s">
        <v>209</v>
      </c>
      <c r="BE301" s="228">
        <f>IF(N301="základní",J301,0)</f>
        <v>0</v>
      </c>
      <c r="BF301" s="228">
        <f>IF(N301="snížená",J301,0)</f>
        <v>0</v>
      </c>
      <c r="BG301" s="228">
        <f>IF(N301="zákl. přenesená",J301,0)</f>
        <v>0</v>
      </c>
      <c r="BH301" s="228">
        <f>IF(N301="sníž. přenesená",J301,0)</f>
        <v>0</v>
      </c>
      <c r="BI301" s="228">
        <f>IF(N301="nulová",J301,0)</f>
        <v>0</v>
      </c>
      <c r="BJ301" s="20" t="s">
        <v>79</v>
      </c>
      <c r="BK301" s="228">
        <f>ROUND(I301*H301,2)</f>
        <v>0</v>
      </c>
      <c r="BL301" s="20" t="s">
        <v>216</v>
      </c>
      <c r="BM301" s="227" t="s">
        <v>1709</v>
      </c>
    </row>
    <row r="302" s="2" customFormat="1">
      <c r="A302" s="41"/>
      <c r="B302" s="42"/>
      <c r="C302" s="43"/>
      <c r="D302" s="229" t="s">
        <v>218</v>
      </c>
      <c r="E302" s="43"/>
      <c r="F302" s="230" t="s">
        <v>990</v>
      </c>
      <c r="G302" s="43"/>
      <c r="H302" s="43"/>
      <c r="I302" s="231"/>
      <c r="J302" s="43"/>
      <c r="K302" s="43"/>
      <c r="L302" s="47"/>
      <c r="M302" s="232"/>
      <c r="N302" s="233"/>
      <c r="O302" s="87"/>
      <c r="P302" s="87"/>
      <c r="Q302" s="87"/>
      <c r="R302" s="87"/>
      <c r="S302" s="87"/>
      <c r="T302" s="88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T302" s="20" t="s">
        <v>218</v>
      </c>
      <c r="AU302" s="20" t="s">
        <v>81</v>
      </c>
    </row>
    <row r="303" s="2" customFormat="1" ht="16.5" customHeight="1">
      <c r="A303" s="41"/>
      <c r="B303" s="42"/>
      <c r="C303" s="278" t="s">
        <v>547</v>
      </c>
      <c r="D303" s="278" t="s">
        <v>681</v>
      </c>
      <c r="E303" s="279" t="s">
        <v>992</v>
      </c>
      <c r="F303" s="280" t="s">
        <v>993</v>
      </c>
      <c r="G303" s="281" t="s">
        <v>214</v>
      </c>
      <c r="H303" s="282">
        <v>1</v>
      </c>
      <c r="I303" s="283"/>
      <c r="J303" s="284">
        <f>ROUND(I303*H303,2)</f>
        <v>0</v>
      </c>
      <c r="K303" s="280" t="s">
        <v>215</v>
      </c>
      <c r="L303" s="285"/>
      <c r="M303" s="286" t="s">
        <v>19</v>
      </c>
      <c r="N303" s="287" t="s">
        <v>42</v>
      </c>
      <c r="O303" s="87"/>
      <c r="P303" s="225">
        <f>O303*H303</f>
        <v>0</v>
      </c>
      <c r="Q303" s="225">
        <v>0.029499999999999998</v>
      </c>
      <c r="R303" s="225">
        <f>Q303*H303</f>
        <v>0.029499999999999998</v>
      </c>
      <c r="S303" s="225">
        <v>0</v>
      </c>
      <c r="T303" s="226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227" t="s">
        <v>250</v>
      </c>
      <c r="AT303" s="227" t="s">
        <v>681</v>
      </c>
      <c r="AU303" s="227" t="s">
        <v>81</v>
      </c>
      <c r="AY303" s="20" t="s">
        <v>209</v>
      </c>
      <c r="BE303" s="228">
        <f>IF(N303="základní",J303,0)</f>
        <v>0</v>
      </c>
      <c r="BF303" s="228">
        <f>IF(N303="snížená",J303,0)</f>
        <v>0</v>
      </c>
      <c r="BG303" s="228">
        <f>IF(N303="zákl. přenesená",J303,0)</f>
        <v>0</v>
      </c>
      <c r="BH303" s="228">
        <f>IF(N303="sníž. přenesená",J303,0)</f>
        <v>0</v>
      </c>
      <c r="BI303" s="228">
        <f>IF(N303="nulová",J303,0)</f>
        <v>0</v>
      </c>
      <c r="BJ303" s="20" t="s">
        <v>79</v>
      </c>
      <c r="BK303" s="228">
        <f>ROUND(I303*H303,2)</f>
        <v>0</v>
      </c>
      <c r="BL303" s="20" t="s">
        <v>216</v>
      </c>
      <c r="BM303" s="227" t="s">
        <v>1710</v>
      </c>
    </row>
    <row r="304" s="13" customFormat="1">
      <c r="A304" s="13"/>
      <c r="B304" s="234"/>
      <c r="C304" s="235"/>
      <c r="D304" s="236" t="s">
        <v>220</v>
      </c>
      <c r="E304" s="237" t="s">
        <v>19</v>
      </c>
      <c r="F304" s="238" t="s">
        <v>1684</v>
      </c>
      <c r="G304" s="235"/>
      <c r="H304" s="237" t="s">
        <v>19</v>
      </c>
      <c r="I304" s="239"/>
      <c r="J304" s="235"/>
      <c r="K304" s="235"/>
      <c r="L304" s="240"/>
      <c r="M304" s="241"/>
      <c r="N304" s="242"/>
      <c r="O304" s="242"/>
      <c r="P304" s="242"/>
      <c r="Q304" s="242"/>
      <c r="R304" s="242"/>
      <c r="S304" s="242"/>
      <c r="T304" s="24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4" t="s">
        <v>220</v>
      </c>
      <c r="AU304" s="244" t="s">
        <v>81</v>
      </c>
      <c r="AV304" s="13" t="s">
        <v>79</v>
      </c>
      <c r="AW304" s="13" t="s">
        <v>32</v>
      </c>
      <c r="AX304" s="13" t="s">
        <v>71</v>
      </c>
      <c r="AY304" s="244" t="s">
        <v>209</v>
      </c>
    </row>
    <row r="305" s="14" customFormat="1">
      <c r="A305" s="14"/>
      <c r="B305" s="245"/>
      <c r="C305" s="246"/>
      <c r="D305" s="236" t="s">
        <v>220</v>
      </c>
      <c r="E305" s="247" t="s">
        <v>19</v>
      </c>
      <c r="F305" s="248" t="s">
        <v>79</v>
      </c>
      <c r="G305" s="246"/>
      <c r="H305" s="249">
        <v>1</v>
      </c>
      <c r="I305" s="250"/>
      <c r="J305" s="246"/>
      <c r="K305" s="246"/>
      <c r="L305" s="251"/>
      <c r="M305" s="252"/>
      <c r="N305" s="253"/>
      <c r="O305" s="253"/>
      <c r="P305" s="253"/>
      <c r="Q305" s="253"/>
      <c r="R305" s="253"/>
      <c r="S305" s="253"/>
      <c r="T305" s="25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5" t="s">
        <v>220</v>
      </c>
      <c r="AU305" s="255" t="s">
        <v>81</v>
      </c>
      <c r="AV305" s="14" t="s">
        <v>81</v>
      </c>
      <c r="AW305" s="14" t="s">
        <v>32</v>
      </c>
      <c r="AX305" s="14" t="s">
        <v>79</v>
      </c>
      <c r="AY305" s="255" t="s">
        <v>209</v>
      </c>
    </row>
    <row r="306" s="2" customFormat="1" ht="16.5" customHeight="1">
      <c r="A306" s="41"/>
      <c r="B306" s="42"/>
      <c r="C306" s="278" t="s">
        <v>552</v>
      </c>
      <c r="D306" s="278" t="s">
        <v>681</v>
      </c>
      <c r="E306" s="279" t="s">
        <v>996</v>
      </c>
      <c r="F306" s="280" t="s">
        <v>997</v>
      </c>
      <c r="G306" s="281" t="s">
        <v>214</v>
      </c>
      <c r="H306" s="282">
        <v>1</v>
      </c>
      <c r="I306" s="283"/>
      <c r="J306" s="284">
        <f>ROUND(I306*H306,2)</f>
        <v>0</v>
      </c>
      <c r="K306" s="280" t="s">
        <v>215</v>
      </c>
      <c r="L306" s="285"/>
      <c r="M306" s="286" t="s">
        <v>19</v>
      </c>
      <c r="N306" s="287" t="s">
        <v>42</v>
      </c>
      <c r="O306" s="87"/>
      <c r="P306" s="225">
        <f>O306*H306</f>
        <v>0</v>
      </c>
      <c r="Q306" s="225">
        <v>0.0025000000000000001</v>
      </c>
      <c r="R306" s="225">
        <f>Q306*H306</f>
        <v>0.0025000000000000001</v>
      </c>
      <c r="S306" s="225">
        <v>0</v>
      </c>
      <c r="T306" s="226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27" t="s">
        <v>250</v>
      </c>
      <c r="AT306" s="227" t="s">
        <v>681</v>
      </c>
      <c r="AU306" s="227" t="s">
        <v>81</v>
      </c>
      <c r="AY306" s="20" t="s">
        <v>209</v>
      </c>
      <c r="BE306" s="228">
        <f>IF(N306="základní",J306,0)</f>
        <v>0</v>
      </c>
      <c r="BF306" s="228">
        <f>IF(N306="snížená",J306,0)</f>
        <v>0</v>
      </c>
      <c r="BG306" s="228">
        <f>IF(N306="zákl. přenesená",J306,0)</f>
        <v>0</v>
      </c>
      <c r="BH306" s="228">
        <f>IF(N306="sníž. přenesená",J306,0)</f>
        <v>0</v>
      </c>
      <c r="BI306" s="228">
        <f>IF(N306="nulová",J306,0)</f>
        <v>0</v>
      </c>
      <c r="BJ306" s="20" t="s">
        <v>79</v>
      </c>
      <c r="BK306" s="228">
        <f>ROUND(I306*H306,2)</f>
        <v>0</v>
      </c>
      <c r="BL306" s="20" t="s">
        <v>216</v>
      </c>
      <c r="BM306" s="227" t="s">
        <v>1711</v>
      </c>
    </row>
    <row r="307" s="2" customFormat="1" ht="16.5" customHeight="1">
      <c r="A307" s="41"/>
      <c r="B307" s="42"/>
      <c r="C307" s="216" t="s">
        <v>557</v>
      </c>
      <c r="D307" s="216" t="s">
        <v>211</v>
      </c>
      <c r="E307" s="217" t="s">
        <v>1000</v>
      </c>
      <c r="F307" s="218" t="s">
        <v>1001</v>
      </c>
      <c r="G307" s="219" t="s">
        <v>214</v>
      </c>
      <c r="H307" s="220">
        <v>2</v>
      </c>
      <c r="I307" s="221"/>
      <c r="J307" s="222">
        <f>ROUND(I307*H307,2)</f>
        <v>0</v>
      </c>
      <c r="K307" s="218" t="s">
        <v>19</v>
      </c>
      <c r="L307" s="47"/>
      <c r="M307" s="223" t="s">
        <v>19</v>
      </c>
      <c r="N307" s="224" t="s">
        <v>42</v>
      </c>
      <c r="O307" s="87"/>
      <c r="P307" s="225">
        <f>O307*H307</f>
        <v>0</v>
      </c>
      <c r="Q307" s="225">
        <v>0</v>
      </c>
      <c r="R307" s="225">
        <f>Q307*H307</f>
        <v>0</v>
      </c>
      <c r="S307" s="225">
        <v>0</v>
      </c>
      <c r="T307" s="226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227" t="s">
        <v>216</v>
      </c>
      <c r="AT307" s="227" t="s">
        <v>211</v>
      </c>
      <c r="AU307" s="227" t="s">
        <v>81</v>
      </c>
      <c r="AY307" s="20" t="s">
        <v>209</v>
      </c>
      <c r="BE307" s="228">
        <f>IF(N307="základní",J307,0)</f>
        <v>0</v>
      </c>
      <c r="BF307" s="228">
        <f>IF(N307="snížená",J307,0)</f>
        <v>0</v>
      </c>
      <c r="BG307" s="228">
        <f>IF(N307="zákl. přenesená",J307,0)</f>
        <v>0</v>
      </c>
      <c r="BH307" s="228">
        <f>IF(N307="sníž. přenesená",J307,0)</f>
        <v>0</v>
      </c>
      <c r="BI307" s="228">
        <f>IF(N307="nulová",J307,0)</f>
        <v>0</v>
      </c>
      <c r="BJ307" s="20" t="s">
        <v>79</v>
      </c>
      <c r="BK307" s="228">
        <f>ROUND(I307*H307,2)</f>
        <v>0</v>
      </c>
      <c r="BL307" s="20" t="s">
        <v>216</v>
      </c>
      <c r="BM307" s="227" t="s">
        <v>1712</v>
      </c>
    </row>
    <row r="308" s="2" customFormat="1" ht="16.5" customHeight="1">
      <c r="A308" s="41"/>
      <c r="B308" s="42"/>
      <c r="C308" s="278" t="s">
        <v>562</v>
      </c>
      <c r="D308" s="278" t="s">
        <v>681</v>
      </c>
      <c r="E308" s="279" t="s">
        <v>1004</v>
      </c>
      <c r="F308" s="280" t="s">
        <v>1005</v>
      </c>
      <c r="G308" s="281" t="s">
        <v>214</v>
      </c>
      <c r="H308" s="282">
        <v>2</v>
      </c>
      <c r="I308" s="283"/>
      <c r="J308" s="284">
        <f>ROUND(I308*H308,2)</f>
        <v>0</v>
      </c>
      <c r="K308" s="280" t="s">
        <v>19</v>
      </c>
      <c r="L308" s="285"/>
      <c r="M308" s="286" t="s">
        <v>19</v>
      </c>
      <c r="N308" s="287" t="s">
        <v>42</v>
      </c>
      <c r="O308" s="87"/>
      <c r="P308" s="225">
        <f>O308*H308</f>
        <v>0</v>
      </c>
      <c r="Q308" s="225">
        <v>0</v>
      </c>
      <c r="R308" s="225">
        <f>Q308*H308</f>
        <v>0</v>
      </c>
      <c r="S308" s="225">
        <v>0</v>
      </c>
      <c r="T308" s="226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227" t="s">
        <v>250</v>
      </c>
      <c r="AT308" s="227" t="s">
        <v>681</v>
      </c>
      <c r="AU308" s="227" t="s">
        <v>81</v>
      </c>
      <c r="AY308" s="20" t="s">
        <v>209</v>
      </c>
      <c r="BE308" s="228">
        <f>IF(N308="základní",J308,0)</f>
        <v>0</v>
      </c>
      <c r="BF308" s="228">
        <f>IF(N308="snížená",J308,0)</f>
        <v>0</v>
      </c>
      <c r="BG308" s="228">
        <f>IF(N308="zákl. přenesená",J308,0)</f>
        <v>0</v>
      </c>
      <c r="BH308" s="228">
        <f>IF(N308="sníž. přenesená",J308,0)</f>
        <v>0</v>
      </c>
      <c r="BI308" s="228">
        <f>IF(N308="nulová",J308,0)</f>
        <v>0</v>
      </c>
      <c r="BJ308" s="20" t="s">
        <v>79</v>
      </c>
      <c r="BK308" s="228">
        <f>ROUND(I308*H308,2)</f>
        <v>0</v>
      </c>
      <c r="BL308" s="20" t="s">
        <v>216</v>
      </c>
      <c r="BM308" s="227" t="s">
        <v>1713</v>
      </c>
    </row>
    <row r="309" s="2" customFormat="1" ht="16.5" customHeight="1">
      <c r="A309" s="41"/>
      <c r="B309" s="42"/>
      <c r="C309" s="216" t="s">
        <v>567</v>
      </c>
      <c r="D309" s="216" t="s">
        <v>211</v>
      </c>
      <c r="E309" s="217" t="s">
        <v>1008</v>
      </c>
      <c r="F309" s="218" t="s">
        <v>1009</v>
      </c>
      <c r="G309" s="219" t="s">
        <v>299</v>
      </c>
      <c r="H309" s="220">
        <v>38.5</v>
      </c>
      <c r="I309" s="221"/>
      <c r="J309" s="222">
        <f>ROUND(I309*H309,2)</f>
        <v>0</v>
      </c>
      <c r="K309" s="218" t="s">
        <v>215</v>
      </c>
      <c r="L309" s="47"/>
      <c r="M309" s="223" t="s">
        <v>19</v>
      </c>
      <c r="N309" s="224" t="s">
        <v>42</v>
      </c>
      <c r="O309" s="87"/>
      <c r="P309" s="225">
        <f>O309*H309</f>
        <v>0</v>
      </c>
      <c r="Q309" s="225">
        <v>0.00019000000000000001</v>
      </c>
      <c r="R309" s="225">
        <f>Q309*H309</f>
        <v>0.0073150000000000003</v>
      </c>
      <c r="S309" s="225">
        <v>0</v>
      </c>
      <c r="T309" s="226">
        <f>S309*H309</f>
        <v>0</v>
      </c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R309" s="227" t="s">
        <v>216</v>
      </c>
      <c r="AT309" s="227" t="s">
        <v>211</v>
      </c>
      <c r="AU309" s="227" t="s">
        <v>81</v>
      </c>
      <c r="AY309" s="20" t="s">
        <v>209</v>
      </c>
      <c r="BE309" s="228">
        <f>IF(N309="základní",J309,0)</f>
        <v>0</v>
      </c>
      <c r="BF309" s="228">
        <f>IF(N309="snížená",J309,0)</f>
        <v>0</v>
      </c>
      <c r="BG309" s="228">
        <f>IF(N309="zákl. přenesená",J309,0)</f>
        <v>0</v>
      </c>
      <c r="BH309" s="228">
        <f>IF(N309="sníž. přenesená",J309,0)</f>
        <v>0</v>
      </c>
      <c r="BI309" s="228">
        <f>IF(N309="nulová",J309,0)</f>
        <v>0</v>
      </c>
      <c r="BJ309" s="20" t="s">
        <v>79</v>
      </c>
      <c r="BK309" s="228">
        <f>ROUND(I309*H309,2)</f>
        <v>0</v>
      </c>
      <c r="BL309" s="20" t="s">
        <v>216</v>
      </c>
      <c r="BM309" s="227" t="s">
        <v>1714</v>
      </c>
    </row>
    <row r="310" s="2" customFormat="1">
      <c r="A310" s="41"/>
      <c r="B310" s="42"/>
      <c r="C310" s="43"/>
      <c r="D310" s="229" t="s">
        <v>218</v>
      </c>
      <c r="E310" s="43"/>
      <c r="F310" s="230" t="s">
        <v>1011</v>
      </c>
      <c r="G310" s="43"/>
      <c r="H310" s="43"/>
      <c r="I310" s="231"/>
      <c r="J310" s="43"/>
      <c r="K310" s="43"/>
      <c r="L310" s="47"/>
      <c r="M310" s="232"/>
      <c r="N310" s="233"/>
      <c r="O310" s="87"/>
      <c r="P310" s="87"/>
      <c r="Q310" s="87"/>
      <c r="R310" s="87"/>
      <c r="S310" s="87"/>
      <c r="T310" s="88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T310" s="20" t="s">
        <v>218</v>
      </c>
      <c r="AU310" s="20" t="s">
        <v>81</v>
      </c>
    </row>
    <row r="311" s="14" customFormat="1">
      <c r="A311" s="14"/>
      <c r="B311" s="245"/>
      <c r="C311" s="246"/>
      <c r="D311" s="236" t="s">
        <v>220</v>
      </c>
      <c r="E311" s="247" t="s">
        <v>19</v>
      </c>
      <c r="F311" s="248" t="s">
        <v>1715</v>
      </c>
      <c r="G311" s="246"/>
      <c r="H311" s="249">
        <v>38.5</v>
      </c>
      <c r="I311" s="250"/>
      <c r="J311" s="246"/>
      <c r="K311" s="246"/>
      <c r="L311" s="251"/>
      <c r="M311" s="252"/>
      <c r="N311" s="253"/>
      <c r="O311" s="253"/>
      <c r="P311" s="253"/>
      <c r="Q311" s="253"/>
      <c r="R311" s="253"/>
      <c r="S311" s="253"/>
      <c r="T311" s="25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5" t="s">
        <v>220</v>
      </c>
      <c r="AU311" s="255" t="s">
        <v>81</v>
      </c>
      <c r="AV311" s="14" t="s">
        <v>81</v>
      </c>
      <c r="AW311" s="14" t="s">
        <v>32</v>
      </c>
      <c r="AX311" s="14" t="s">
        <v>79</v>
      </c>
      <c r="AY311" s="255" t="s">
        <v>209</v>
      </c>
    </row>
    <row r="312" s="2" customFormat="1" ht="16.5" customHeight="1">
      <c r="A312" s="41"/>
      <c r="B312" s="42"/>
      <c r="C312" s="216" t="s">
        <v>572</v>
      </c>
      <c r="D312" s="216" t="s">
        <v>211</v>
      </c>
      <c r="E312" s="217" t="s">
        <v>1014</v>
      </c>
      <c r="F312" s="218" t="s">
        <v>1015</v>
      </c>
      <c r="G312" s="219" t="s">
        <v>299</v>
      </c>
      <c r="H312" s="220">
        <v>35</v>
      </c>
      <c r="I312" s="221"/>
      <c r="J312" s="222">
        <f>ROUND(I312*H312,2)</f>
        <v>0</v>
      </c>
      <c r="K312" s="218" t="s">
        <v>215</v>
      </c>
      <c r="L312" s="47"/>
      <c r="M312" s="223" t="s">
        <v>19</v>
      </c>
      <c r="N312" s="224" t="s">
        <v>42</v>
      </c>
      <c r="O312" s="87"/>
      <c r="P312" s="225">
        <f>O312*H312</f>
        <v>0</v>
      </c>
      <c r="Q312" s="225">
        <v>9.0000000000000006E-05</v>
      </c>
      <c r="R312" s="225">
        <f>Q312*H312</f>
        <v>0.00315</v>
      </c>
      <c r="S312" s="225">
        <v>0</v>
      </c>
      <c r="T312" s="226">
        <f>S312*H312</f>
        <v>0</v>
      </c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R312" s="227" t="s">
        <v>216</v>
      </c>
      <c r="AT312" s="227" t="s">
        <v>211</v>
      </c>
      <c r="AU312" s="227" t="s">
        <v>81</v>
      </c>
      <c r="AY312" s="20" t="s">
        <v>209</v>
      </c>
      <c r="BE312" s="228">
        <f>IF(N312="základní",J312,0)</f>
        <v>0</v>
      </c>
      <c r="BF312" s="228">
        <f>IF(N312="snížená",J312,0)</f>
        <v>0</v>
      </c>
      <c r="BG312" s="228">
        <f>IF(N312="zákl. přenesená",J312,0)</f>
        <v>0</v>
      </c>
      <c r="BH312" s="228">
        <f>IF(N312="sníž. přenesená",J312,0)</f>
        <v>0</v>
      </c>
      <c r="BI312" s="228">
        <f>IF(N312="nulová",J312,0)</f>
        <v>0</v>
      </c>
      <c r="BJ312" s="20" t="s">
        <v>79</v>
      </c>
      <c r="BK312" s="228">
        <f>ROUND(I312*H312,2)</f>
        <v>0</v>
      </c>
      <c r="BL312" s="20" t="s">
        <v>216</v>
      </c>
      <c r="BM312" s="227" t="s">
        <v>1716</v>
      </c>
    </row>
    <row r="313" s="2" customFormat="1">
      <c r="A313" s="41"/>
      <c r="B313" s="42"/>
      <c r="C313" s="43"/>
      <c r="D313" s="229" t="s">
        <v>218</v>
      </c>
      <c r="E313" s="43"/>
      <c r="F313" s="230" t="s">
        <v>1017</v>
      </c>
      <c r="G313" s="43"/>
      <c r="H313" s="43"/>
      <c r="I313" s="231"/>
      <c r="J313" s="43"/>
      <c r="K313" s="43"/>
      <c r="L313" s="47"/>
      <c r="M313" s="232"/>
      <c r="N313" s="233"/>
      <c r="O313" s="87"/>
      <c r="P313" s="87"/>
      <c r="Q313" s="87"/>
      <c r="R313" s="87"/>
      <c r="S313" s="87"/>
      <c r="T313" s="88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T313" s="20" t="s">
        <v>218</v>
      </c>
      <c r="AU313" s="20" t="s">
        <v>81</v>
      </c>
    </row>
    <row r="314" s="12" customFormat="1" ht="22.8" customHeight="1">
      <c r="A314" s="12"/>
      <c r="B314" s="200"/>
      <c r="C314" s="201"/>
      <c r="D314" s="202" t="s">
        <v>70</v>
      </c>
      <c r="E314" s="214" t="s">
        <v>255</v>
      </c>
      <c r="F314" s="214" t="s">
        <v>1028</v>
      </c>
      <c r="G314" s="201"/>
      <c r="H314" s="201"/>
      <c r="I314" s="204"/>
      <c r="J314" s="215">
        <f>BK314</f>
        <v>0</v>
      </c>
      <c r="K314" s="201"/>
      <c r="L314" s="206"/>
      <c r="M314" s="207"/>
      <c r="N314" s="208"/>
      <c r="O314" s="208"/>
      <c r="P314" s="209">
        <f>SUM(P315:P320)</f>
        <v>0</v>
      </c>
      <c r="Q314" s="208"/>
      <c r="R314" s="209">
        <f>SUM(R315:R320)</f>
        <v>0.0036600000000000001</v>
      </c>
      <c r="S314" s="208"/>
      <c r="T314" s="210">
        <f>SUM(T315:T320)</f>
        <v>0</v>
      </c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R314" s="211" t="s">
        <v>79</v>
      </c>
      <c r="AT314" s="212" t="s">
        <v>70</v>
      </c>
      <c r="AU314" s="212" t="s">
        <v>79</v>
      </c>
      <c r="AY314" s="211" t="s">
        <v>209</v>
      </c>
      <c r="BK314" s="213">
        <f>SUM(BK315:BK320)</f>
        <v>0</v>
      </c>
    </row>
    <row r="315" s="2" customFormat="1" ht="33" customHeight="1">
      <c r="A315" s="41"/>
      <c r="B315" s="42"/>
      <c r="C315" s="216" t="s">
        <v>577</v>
      </c>
      <c r="D315" s="216" t="s">
        <v>211</v>
      </c>
      <c r="E315" s="217" t="s">
        <v>1037</v>
      </c>
      <c r="F315" s="218" t="s">
        <v>1038</v>
      </c>
      <c r="G315" s="219" t="s">
        <v>299</v>
      </c>
      <c r="H315" s="220">
        <v>6</v>
      </c>
      <c r="I315" s="221"/>
      <c r="J315" s="222">
        <f>ROUND(I315*H315,2)</f>
        <v>0</v>
      </c>
      <c r="K315" s="218" t="s">
        <v>215</v>
      </c>
      <c r="L315" s="47"/>
      <c r="M315" s="223" t="s">
        <v>19</v>
      </c>
      <c r="N315" s="224" t="s">
        <v>42</v>
      </c>
      <c r="O315" s="87"/>
      <c r="P315" s="225">
        <f>O315*H315</f>
        <v>0</v>
      </c>
      <c r="Q315" s="225">
        <v>0.00060999999999999997</v>
      </c>
      <c r="R315" s="225">
        <f>Q315*H315</f>
        <v>0.0036600000000000001</v>
      </c>
      <c r="S315" s="225">
        <v>0</v>
      </c>
      <c r="T315" s="226">
        <f>S315*H315</f>
        <v>0</v>
      </c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R315" s="227" t="s">
        <v>216</v>
      </c>
      <c r="AT315" s="227" t="s">
        <v>211</v>
      </c>
      <c r="AU315" s="227" t="s">
        <v>81</v>
      </c>
      <c r="AY315" s="20" t="s">
        <v>209</v>
      </c>
      <c r="BE315" s="228">
        <f>IF(N315="základní",J315,0)</f>
        <v>0</v>
      </c>
      <c r="BF315" s="228">
        <f>IF(N315="snížená",J315,0)</f>
        <v>0</v>
      </c>
      <c r="BG315" s="228">
        <f>IF(N315="zákl. přenesená",J315,0)</f>
        <v>0</v>
      </c>
      <c r="BH315" s="228">
        <f>IF(N315="sníž. přenesená",J315,0)</f>
        <v>0</v>
      </c>
      <c r="BI315" s="228">
        <f>IF(N315="nulová",J315,0)</f>
        <v>0</v>
      </c>
      <c r="BJ315" s="20" t="s">
        <v>79</v>
      </c>
      <c r="BK315" s="228">
        <f>ROUND(I315*H315,2)</f>
        <v>0</v>
      </c>
      <c r="BL315" s="20" t="s">
        <v>216</v>
      </c>
      <c r="BM315" s="227" t="s">
        <v>1717</v>
      </c>
    </row>
    <row r="316" s="2" customFormat="1">
      <c r="A316" s="41"/>
      <c r="B316" s="42"/>
      <c r="C316" s="43"/>
      <c r="D316" s="229" t="s">
        <v>218</v>
      </c>
      <c r="E316" s="43"/>
      <c r="F316" s="230" t="s">
        <v>1040</v>
      </c>
      <c r="G316" s="43"/>
      <c r="H316" s="43"/>
      <c r="I316" s="231"/>
      <c r="J316" s="43"/>
      <c r="K316" s="43"/>
      <c r="L316" s="47"/>
      <c r="M316" s="232"/>
      <c r="N316" s="233"/>
      <c r="O316" s="87"/>
      <c r="P316" s="87"/>
      <c r="Q316" s="87"/>
      <c r="R316" s="87"/>
      <c r="S316" s="87"/>
      <c r="T316" s="88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T316" s="20" t="s">
        <v>218</v>
      </c>
      <c r="AU316" s="20" t="s">
        <v>81</v>
      </c>
    </row>
    <row r="317" s="2" customFormat="1" ht="16.5" customHeight="1">
      <c r="A317" s="41"/>
      <c r="B317" s="42"/>
      <c r="C317" s="216" t="s">
        <v>582</v>
      </c>
      <c r="D317" s="216" t="s">
        <v>211</v>
      </c>
      <c r="E317" s="217" t="s">
        <v>1042</v>
      </c>
      <c r="F317" s="218" t="s">
        <v>1043</v>
      </c>
      <c r="G317" s="219" t="s">
        <v>299</v>
      </c>
      <c r="H317" s="220">
        <v>6</v>
      </c>
      <c r="I317" s="221"/>
      <c r="J317" s="222">
        <f>ROUND(I317*H317,2)</f>
        <v>0</v>
      </c>
      <c r="K317" s="218" t="s">
        <v>215</v>
      </c>
      <c r="L317" s="47"/>
      <c r="M317" s="223" t="s">
        <v>19</v>
      </c>
      <c r="N317" s="224" t="s">
        <v>42</v>
      </c>
      <c r="O317" s="87"/>
      <c r="P317" s="225">
        <f>O317*H317</f>
        <v>0</v>
      </c>
      <c r="Q317" s="225">
        <v>0</v>
      </c>
      <c r="R317" s="225">
        <f>Q317*H317</f>
        <v>0</v>
      </c>
      <c r="S317" s="225">
        <v>0</v>
      </c>
      <c r="T317" s="226">
        <f>S317*H317</f>
        <v>0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227" t="s">
        <v>216</v>
      </c>
      <c r="AT317" s="227" t="s">
        <v>211</v>
      </c>
      <c r="AU317" s="227" t="s">
        <v>81</v>
      </c>
      <c r="AY317" s="20" t="s">
        <v>209</v>
      </c>
      <c r="BE317" s="228">
        <f>IF(N317="základní",J317,0)</f>
        <v>0</v>
      </c>
      <c r="BF317" s="228">
        <f>IF(N317="snížená",J317,0)</f>
        <v>0</v>
      </c>
      <c r="BG317" s="228">
        <f>IF(N317="zákl. přenesená",J317,0)</f>
        <v>0</v>
      </c>
      <c r="BH317" s="228">
        <f>IF(N317="sníž. přenesená",J317,0)</f>
        <v>0</v>
      </c>
      <c r="BI317" s="228">
        <f>IF(N317="nulová",J317,0)</f>
        <v>0</v>
      </c>
      <c r="BJ317" s="20" t="s">
        <v>79</v>
      </c>
      <c r="BK317" s="228">
        <f>ROUND(I317*H317,2)</f>
        <v>0</v>
      </c>
      <c r="BL317" s="20" t="s">
        <v>216</v>
      </c>
      <c r="BM317" s="227" t="s">
        <v>1718</v>
      </c>
    </row>
    <row r="318" s="2" customFormat="1">
      <c r="A318" s="41"/>
      <c r="B318" s="42"/>
      <c r="C318" s="43"/>
      <c r="D318" s="229" t="s">
        <v>218</v>
      </c>
      <c r="E318" s="43"/>
      <c r="F318" s="230" t="s">
        <v>1045</v>
      </c>
      <c r="G318" s="43"/>
      <c r="H318" s="43"/>
      <c r="I318" s="231"/>
      <c r="J318" s="43"/>
      <c r="K318" s="43"/>
      <c r="L318" s="47"/>
      <c r="M318" s="232"/>
      <c r="N318" s="233"/>
      <c r="O318" s="87"/>
      <c r="P318" s="87"/>
      <c r="Q318" s="87"/>
      <c r="R318" s="87"/>
      <c r="S318" s="87"/>
      <c r="T318" s="88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T318" s="20" t="s">
        <v>218</v>
      </c>
      <c r="AU318" s="20" t="s">
        <v>81</v>
      </c>
    </row>
    <row r="319" s="13" customFormat="1">
      <c r="A319" s="13"/>
      <c r="B319" s="234"/>
      <c r="C319" s="235"/>
      <c r="D319" s="236" t="s">
        <v>220</v>
      </c>
      <c r="E319" s="237" t="s">
        <v>19</v>
      </c>
      <c r="F319" s="238" t="s">
        <v>269</v>
      </c>
      <c r="G319" s="235"/>
      <c r="H319" s="237" t="s">
        <v>19</v>
      </c>
      <c r="I319" s="239"/>
      <c r="J319" s="235"/>
      <c r="K319" s="235"/>
      <c r="L319" s="240"/>
      <c r="M319" s="241"/>
      <c r="N319" s="242"/>
      <c r="O319" s="242"/>
      <c r="P319" s="242"/>
      <c r="Q319" s="242"/>
      <c r="R319" s="242"/>
      <c r="S319" s="242"/>
      <c r="T319" s="24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4" t="s">
        <v>220</v>
      </c>
      <c r="AU319" s="244" t="s">
        <v>81</v>
      </c>
      <c r="AV319" s="13" t="s">
        <v>79</v>
      </c>
      <c r="AW319" s="13" t="s">
        <v>32</v>
      </c>
      <c r="AX319" s="13" t="s">
        <v>71</v>
      </c>
      <c r="AY319" s="244" t="s">
        <v>209</v>
      </c>
    </row>
    <row r="320" s="14" customFormat="1">
      <c r="A320" s="14"/>
      <c r="B320" s="245"/>
      <c r="C320" s="246"/>
      <c r="D320" s="236" t="s">
        <v>220</v>
      </c>
      <c r="E320" s="247" t="s">
        <v>19</v>
      </c>
      <c r="F320" s="248" t="s">
        <v>1719</v>
      </c>
      <c r="G320" s="246"/>
      <c r="H320" s="249">
        <v>6</v>
      </c>
      <c r="I320" s="250"/>
      <c r="J320" s="246"/>
      <c r="K320" s="246"/>
      <c r="L320" s="251"/>
      <c r="M320" s="252"/>
      <c r="N320" s="253"/>
      <c r="O320" s="253"/>
      <c r="P320" s="253"/>
      <c r="Q320" s="253"/>
      <c r="R320" s="253"/>
      <c r="S320" s="253"/>
      <c r="T320" s="25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5" t="s">
        <v>220</v>
      </c>
      <c r="AU320" s="255" t="s">
        <v>81</v>
      </c>
      <c r="AV320" s="14" t="s">
        <v>81</v>
      </c>
      <c r="AW320" s="14" t="s">
        <v>32</v>
      </c>
      <c r="AX320" s="14" t="s">
        <v>79</v>
      </c>
      <c r="AY320" s="255" t="s">
        <v>209</v>
      </c>
    </row>
    <row r="321" s="12" customFormat="1" ht="22.8" customHeight="1">
      <c r="A321" s="12"/>
      <c r="B321" s="200"/>
      <c r="C321" s="201"/>
      <c r="D321" s="202" t="s">
        <v>70</v>
      </c>
      <c r="E321" s="214" t="s">
        <v>1053</v>
      </c>
      <c r="F321" s="214" t="s">
        <v>1054</v>
      </c>
      <c r="G321" s="201"/>
      <c r="H321" s="201"/>
      <c r="I321" s="204"/>
      <c r="J321" s="215">
        <f>BK321</f>
        <v>0</v>
      </c>
      <c r="K321" s="201"/>
      <c r="L321" s="206"/>
      <c r="M321" s="207"/>
      <c r="N321" s="208"/>
      <c r="O321" s="208"/>
      <c r="P321" s="209">
        <f>SUM(P322:P330)</f>
        <v>0</v>
      </c>
      <c r="Q321" s="208"/>
      <c r="R321" s="209">
        <f>SUM(R322:R330)</f>
        <v>0</v>
      </c>
      <c r="S321" s="208"/>
      <c r="T321" s="210">
        <f>SUM(T322:T330)</f>
        <v>0</v>
      </c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R321" s="211" t="s">
        <v>79</v>
      </c>
      <c r="AT321" s="212" t="s">
        <v>70</v>
      </c>
      <c r="AU321" s="212" t="s">
        <v>79</v>
      </c>
      <c r="AY321" s="211" t="s">
        <v>209</v>
      </c>
      <c r="BK321" s="213">
        <f>SUM(BK322:BK330)</f>
        <v>0</v>
      </c>
    </row>
    <row r="322" s="2" customFormat="1" ht="24.15" customHeight="1">
      <c r="A322" s="41"/>
      <c r="B322" s="42"/>
      <c r="C322" s="216" t="s">
        <v>587</v>
      </c>
      <c r="D322" s="216" t="s">
        <v>211</v>
      </c>
      <c r="E322" s="217" t="s">
        <v>1056</v>
      </c>
      <c r="F322" s="218" t="s">
        <v>1057</v>
      </c>
      <c r="G322" s="219" t="s">
        <v>659</v>
      </c>
      <c r="H322" s="220">
        <v>2.3999999999999999</v>
      </c>
      <c r="I322" s="221"/>
      <c r="J322" s="222">
        <f>ROUND(I322*H322,2)</f>
        <v>0</v>
      </c>
      <c r="K322" s="218" t="s">
        <v>215</v>
      </c>
      <c r="L322" s="47"/>
      <c r="M322" s="223" t="s">
        <v>19</v>
      </c>
      <c r="N322" s="224" t="s">
        <v>42</v>
      </c>
      <c r="O322" s="87"/>
      <c r="P322" s="225">
        <f>O322*H322</f>
        <v>0</v>
      </c>
      <c r="Q322" s="225">
        <v>0</v>
      </c>
      <c r="R322" s="225">
        <f>Q322*H322</f>
        <v>0</v>
      </c>
      <c r="S322" s="225">
        <v>0</v>
      </c>
      <c r="T322" s="226">
        <f>S322*H322</f>
        <v>0</v>
      </c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R322" s="227" t="s">
        <v>216</v>
      </c>
      <c r="AT322" s="227" t="s">
        <v>211</v>
      </c>
      <c r="AU322" s="227" t="s">
        <v>81</v>
      </c>
      <c r="AY322" s="20" t="s">
        <v>209</v>
      </c>
      <c r="BE322" s="228">
        <f>IF(N322="základní",J322,0)</f>
        <v>0</v>
      </c>
      <c r="BF322" s="228">
        <f>IF(N322="snížená",J322,0)</f>
        <v>0</v>
      </c>
      <c r="BG322" s="228">
        <f>IF(N322="zákl. přenesená",J322,0)</f>
        <v>0</v>
      </c>
      <c r="BH322" s="228">
        <f>IF(N322="sníž. přenesená",J322,0)</f>
        <v>0</v>
      </c>
      <c r="BI322" s="228">
        <f>IF(N322="nulová",J322,0)</f>
        <v>0</v>
      </c>
      <c r="BJ322" s="20" t="s">
        <v>79</v>
      </c>
      <c r="BK322" s="228">
        <f>ROUND(I322*H322,2)</f>
        <v>0</v>
      </c>
      <c r="BL322" s="20" t="s">
        <v>216</v>
      </c>
      <c r="BM322" s="227" t="s">
        <v>1720</v>
      </c>
    </row>
    <row r="323" s="2" customFormat="1">
      <c r="A323" s="41"/>
      <c r="B323" s="42"/>
      <c r="C323" s="43"/>
      <c r="D323" s="229" t="s">
        <v>218</v>
      </c>
      <c r="E323" s="43"/>
      <c r="F323" s="230" t="s">
        <v>1059</v>
      </c>
      <c r="G323" s="43"/>
      <c r="H323" s="43"/>
      <c r="I323" s="231"/>
      <c r="J323" s="43"/>
      <c r="K323" s="43"/>
      <c r="L323" s="47"/>
      <c r="M323" s="232"/>
      <c r="N323" s="233"/>
      <c r="O323" s="87"/>
      <c r="P323" s="87"/>
      <c r="Q323" s="87"/>
      <c r="R323" s="87"/>
      <c r="S323" s="87"/>
      <c r="T323" s="88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T323" s="20" t="s">
        <v>218</v>
      </c>
      <c r="AU323" s="20" t="s">
        <v>81</v>
      </c>
    </row>
    <row r="324" s="2" customFormat="1" ht="24.15" customHeight="1">
      <c r="A324" s="41"/>
      <c r="B324" s="42"/>
      <c r="C324" s="216" t="s">
        <v>592</v>
      </c>
      <c r="D324" s="216" t="s">
        <v>211</v>
      </c>
      <c r="E324" s="217" t="s">
        <v>1061</v>
      </c>
      <c r="F324" s="218" t="s">
        <v>1062</v>
      </c>
      <c r="G324" s="219" t="s">
        <v>659</v>
      </c>
      <c r="H324" s="220">
        <v>33.600000000000001</v>
      </c>
      <c r="I324" s="221"/>
      <c r="J324" s="222">
        <f>ROUND(I324*H324,2)</f>
        <v>0</v>
      </c>
      <c r="K324" s="218" t="s">
        <v>215</v>
      </c>
      <c r="L324" s="47"/>
      <c r="M324" s="223" t="s">
        <v>19</v>
      </c>
      <c r="N324" s="224" t="s">
        <v>42</v>
      </c>
      <c r="O324" s="87"/>
      <c r="P324" s="225">
        <f>O324*H324</f>
        <v>0</v>
      </c>
      <c r="Q324" s="225">
        <v>0</v>
      </c>
      <c r="R324" s="225">
        <f>Q324*H324</f>
        <v>0</v>
      </c>
      <c r="S324" s="225">
        <v>0</v>
      </c>
      <c r="T324" s="226">
        <f>S324*H324</f>
        <v>0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R324" s="227" t="s">
        <v>216</v>
      </c>
      <c r="AT324" s="227" t="s">
        <v>211</v>
      </c>
      <c r="AU324" s="227" t="s">
        <v>81</v>
      </c>
      <c r="AY324" s="20" t="s">
        <v>209</v>
      </c>
      <c r="BE324" s="228">
        <f>IF(N324="základní",J324,0)</f>
        <v>0</v>
      </c>
      <c r="BF324" s="228">
        <f>IF(N324="snížená",J324,0)</f>
        <v>0</v>
      </c>
      <c r="BG324" s="228">
        <f>IF(N324="zákl. přenesená",J324,0)</f>
        <v>0</v>
      </c>
      <c r="BH324" s="228">
        <f>IF(N324="sníž. přenesená",J324,0)</f>
        <v>0</v>
      </c>
      <c r="BI324" s="228">
        <f>IF(N324="nulová",J324,0)</f>
        <v>0</v>
      </c>
      <c r="BJ324" s="20" t="s">
        <v>79</v>
      </c>
      <c r="BK324" s="228">
        <f>ROUND(I324*H324,2)</f>
        <v>0</v>
      </c>
      <c r="BL324" s="20" t="s">
        <v>216</v>
      </c>
      <c r="BM324" s="227" t="s">
        <v>1721</v>
      </c>
    </row>
    <row r="325" s="2" customFormat="1">
      <c r="A325" s="41"/>
      <c r="B325" s="42"/>
      <c r="C325" s="43"/>
      <c r="D325" s="229" t="s">
        <v>218</v>
      </c>
      <c r="E325" s="43"/>
      <c r="F325" s="230" t="s">
        <v>1064</v>
      </c>
      <c r="G325" s="43"/>
      <c r="H325" s="43"/>
      <c r="I325" s="231"/>
      <c r="J325" s="43"/>
      <c r="K325" s="43"/>
      <c r="L325" s="47"/>
      <c r="M325" s="232"/>
      <c r="N325" s="233"/>
      <c r="O325" s="87"/>
      <c r="P325" s="87"/>
      <c r="Q325" s="87"/>
      <c r="R325" s="87"/>
      <c r="S325" s="87"/>
      <c r="T325" s="88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T325" s="20" t="s">
        <v>218</v>
      </c>
      <c r="AU325" s="20" t="s">
        <v>81</v>
      </c>
    </row>
    <row r="326" s="14" customFormat="1">
      <c r="A326" s="14"/>
      <c r="B326" s="245"/>
      <c r="C326" s="246"/>
      <c r="D326" s="236" t="s">
        <v>220</v>
      </c>
      <c r="E326" s="246"/>
      <c r="F326" s="248" t="s">
        <v>1722</v>
      </c>
      <c r="G326" s="246"/>
      <c r="H326" s="249">
        <v>33.600000000000001</v>
      </c>
      <c r="I326" s="250"/>
      <c r="J326" s="246"/>
      <c r="K326" s="246"/>
      <c r="L326" s="251"/>
      <c r="M326" s="252"/>
      <c r="N326" s="253"/>
      <c r="O326" s="253"/>
      <c r="P326" s="253"/>
      <c r="Q326" s="253"/>
      <c r="R326" s="253"/>
      <c r="S326" s="253"/>
      <c r="T326" s="25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5" t="s">
        <v>220</v>
      </c>
      <c r="AU326" s="255" t="s">
        <v>81</v>
      </c>
      <c r="AV326" s="14" t="s">
        <v>81</v>
      </c>
      <c r="AW326" s="14" t="s">
        <v>4</v>
      </c>
      <c r="AX326" s="14" t="s">
        <v>79</v>
      </c>
      <c r="AY326" s="255" t="s">
        <v>209</v>
      </c>
    </row>
    <row r="327" s="2" customFormat="1" ht="24.15" customHeight="1">
      <c r="A327" s="41"/>
      <c r="B327" s="42"/>
      <c r="C327" s="216" t="s">
        <v>597</v>
      </c>
      <c r="D327" s="216" t="s">
        <v>211</v>
      </c>
      <c r="E327" s="217" t="s">
        <v>1086</v>
      </c>
      <c r="F327" s="218" t="s">
        <v>658</v>
      </c>
      <c r="G327" s="219" t="s">
        <v>659</v>
      </c>
      <c r="H327" s="220">
        <v>0.73999999999999999</v>
      </c>
      <c r="I327" s="221"/>
      <c r="J327" s="222">
        <f>ROUND(I327*H327,2)</f>
        <v>0</v>
      </c>
      <c r="K327" s="218" t="s">
        <v>215</v>
      </c>
      <c r="L327" s="47"/>
      <c r="M327" s="223" t="s">
        <v>19</v>
      </c>
      <c r="N327" s="224" t="s">
        <v>42</v>
      </c>
      <c r="O327" s="87"/>
      <c r="P327" s="225">
        <f>O327*H327</f>
        <v>0</v>
      </c>
      <c r="Q327" s="225">
        <v>0</v>
      </c>
      <c r="R327" s="225">
        <f>Q327*H327</f>
        <v>0</v>
      </c>
      <c r="S327" s="225">
        <v>0</v>
      </c>
      <c r="T327" s="226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227" t="s">
        <v>216</v>
      </c>
      <c r="AT327" s="227" t="s">
        <v>211</v>
      </c>
      <c r="AU327" s="227" t="s">
        <v>81</v>
      </c>
      <c r="AY327" s="20" t="s">
        <v>209</v>
      </c>
      <c r="BE327" s="228">
        <f>IF(N327="základní",J327,0)</f>
        <v>0</v>
      </c>
      <c r="BF327" s="228">
        <f>IF(N327="snížená",J327,0)</f>
        <v>0</v>
      </c>
      <c r="BG327" s="228">
        <f>IF(N327="zákl. přenesená",J327,0)</f>
        <v>0</v>
      </c>
      <c r="BH327" s="228">
        <f>IF(N327="sníž. přenesená",J327,0)</f>
        <v>0</v>
      </c>
      <c r="BI327" s="228">
        <f>IF(N327="nulová",J327,0)</f>
        <v>0</v>
      </c>
      <c r="BJ327" s="20" t="s">
        <v>79</v>
      </c>
      <c r="BK327" s="228">
        <f>ROUND(I327*H327,2)</f>
        <v>0</v>
      </c>
      <c r="BL327" s="20" t="s">
        <v>216</v>
      </c>
      <c r="BM327" s="227" t="s">
        <v>1723</v>
      </c>
    </row>
    <row r="328" s="2" customFormat="1">
      <c r="A328" s="41"/>
      <c r="B328" s="42"/>
      <c r="C328" s="43"/>
      <c r="D328" s="229" t="s">
        <v>218</v>
      </c>
      <c r="E328" s="43"/>
      <c r="F328" s="230" t="s">
        <v>1088</v>
      </c>
      <c r="G328" s="43"/>
      <c r="H328" s="43"/>
      <c r="I328" s="231"/>
      <c r="J328" s="43"/>
      <c r="K328" s="43"/>
      <c r="L328" s="47"/>
      <c r="M328" s="232"/>
      <c r="N328" s="233"/>
      <c r="O328" s="87"/>
      <c r="P328" s="87"/>
      <c r="Q328" s="87"/>
      <c r="R328" s="87"/>
      <c r="S328" s="87"/>
      <c r="T328" s="88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T328" s="20" t="s">
        <v>218</v>
      </c>
      <c r="AU328" s="20" t="s">
        <v>81</v>
      </c>
    </row>
    <row r="329" s="2" customFormat="1" ht="24.15" customHeight="1">
      <c r="A329" s="41"/>
      <c r="B329" s="42"/>
      <c r="C329" s="216" t="s">
        <v>623</v>
      </c>
      <c r="D329" s="216" t="s">
        <v>211</v>
      </c>
      <c r="E329" s="217" t="s">
        <v>1090</v>
      </c>
      <c r="F329" s="218" t="s">
        <v>1091</v>
      </c>
      <c r="G329" s="219" t="s">
        <v>659</v>
      </c>
      <c r="H329" s="220">
        <v>0.66000000000000003</v>
      </c>
      <c r="I329" s="221"/>
      <c r="J329" s="222">
        <f>ROUND(I329*H329,2)</f>
        <v>0</v>
      </c>
      <c r="K329" s="218" t="s">
        <v>215</v>
      </c>
      <c r="L329" s="47"/>
      <c r="M329" s="223" t="s">
        <v>19</v>
      </c>
      <c r="N329" s="224" t="s">
        <v>42</v>
      </c>
      <c r="O329" s="87"/>
      <c r="P329" s="225">
        <f>O329*H329</f>
        <v>0</v>
      </c>
      <c r="Q329" s="225">
        <v>0</v>
      </c>
      <c r="R329" s="225">
        <f>Q329*H329</f>
        <v>0</v>
      </c>
      <c r="S329" s="225">
        <v>0</v>
      </c>
      <c r="T329" s="226">
        <f>S329*H329</f>
        <v>0</v>
      </c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R329" s="227" t="s">
        <v>216</v>
      </c>
      <c r="AT329" s="227" t="s">
        <v>211</v>
      </c>
      <c r="AU329" s="227" t="s">
        <v>81</v>
      </c>
      <c r="AY329" s="20" t="s">
        <v>209</v>
      </c>
      <c r="BE329" s="228">
        <f>IF(N329="základní",J329,0)</f>
        <v>0</v>
      </c>
      <c r="BF329" s="228">
        <f>IF(N329="snížená",J329,0)</f>
        <v>0</v>
      </c>
      <c r="BG329" s="228">
        <f>IF(N329="zákl. přenesená",J329,0)</f>
        <v>0</v>
      </c>
      <c r="BH329" s="228">
        <f>IF(N329="sníž. přenesená",J329,0)</f>
        <v>0</v>
      </c>
      <c r="BI329" s="228">
        <f>IF(N329="nulová",J329,0)</f>
        <v>0</v>
      </c>
      <c r="BJ329" s="20" t="s">
        <v>79</v>
      </c>
      <c r="BK329" s="228">
        <f>ROUND(I329*H329,2)</f>
        <v>0</v>
      </c>
      <c r="BL329" s="20" t="s">
        <v>216</v>
      </c>
      <c r="BM329" s="227" t="s">
        <v>1724</v>
      </c>
    </row>
    <row r="330" s="2" customFormat="1">
      <c r="A330" s="41"/>
      <c r="B330" s="42"/>
      <c r="C330" s="43"/>
      <c r="D330" s="229" t="s">
        <v>218</v>
      </c>
      <c r="E330" s="43"/>
      <c r="F330" s="230" t="s">
        <v>1093</v>
      </c>
      <c r="G330" s="43"/>
      <c r="H330" s="43"/>
      <c r="I330" s="231"/>
      <c r="J330" s="43"/>
      <c r="K330" s="43"/>
      <c r="L330" s="47"/>
      <c r="M330" s="232"/>
      <c r="N330" s="233"/>
      <c r="O330" s="87"/>
      <c r="P330" s="87"/>
      <c r="Q330" s="87"/>
      <c r="R330" s="87"/>
      <c r="S330" s="87"/>
      <c r="T330" s="88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T330" s="20" t="s">
        <v>218</v>
      </c>
      <c r="AU330" s="20" t="s">
        <v>81</v>
      </c>
    </row>
    <row r="331" s="12" customFormat="1" ht="22.8" customHeight="1">
      <c r="A331" s="12"/>
      <c r="B331" s="200"/>
      <c r="C331" s="201"/>
      <c r="D331" s="202" t="s">
        <v>70</v>
      </c>
      <c r="E331" s="214" t="s">
        <v>1094</v>
      </c>
      <c r="F331" s="214" t="s">
        <v>1095</v>
      </c>
      <c r="G331" s="201"/>
      <c r="H331" s="201"/>
      <c r="I331" s="204"/>
      <c r="J331" s="215">
        <f>BK331</f>
        <v>0</v>
      </c>
      <c r="K331" s="201"/>
      <c r="L331" s="206"/>
      <c r="M331" s="207"/>
      <c r="N331" s="208"/>
      <c r="O331" s="208"/>
      <c r="P331" s="209">
        <f>SUM(P332:P335)</f>
        <v>0</v>
      </c>
      <c r="Q331" s="208"/>
      <c r="R331" s="209">
        <f>SUM(R332:R335)</f>
        <v>0</v>
      </c>
      <c r="S331" s="208"/>
      <c r="T331" s="210">
        <f>SUM(T332:T335)</f>
        <v>0</v>
      </c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R331" s="211" t="s">
        <v>79</v>
      </c>
      <c r="AT331" s="212" t="s">
        <v>70</v>
      </c>
      <c r="AU331" s="212" t="s">
        <v>79</v>
      </c>
      <c r="AY331" s="211" t="s">
        <v>209</v>
      </c>
      <c r="BK331" s="213">
        <f>SUM(BK332:BK335)</f>
        <v>0</v>
      </c>
    </row>
    <row r="332" s="2" customFormat="1" ht="24.15" customHeight="1">
      <c r="A332" s="41"/>
      <c r="B332" s="42"/>
      <c r="C332" s="216" t="s">
        <v>632</v>
      </c>
      <c r="D332" s="216" t="s">
        <v>211</v>
      </c>
      <c r="E332" s="217" t="s">
        <v>1097</v>
      </c>
      <c r="F332" s="218" t="s">
        <v>1098</v>
      </c>
      <c r="G332" s="219" t="s">
        <v>659</v>
      </c>
      <c r="H332" s="220">
        <v>0.84899999999999998</v>
      </c>
      <c r="I332" s="221"/>
      <c r="J332" s="222">
        <f>ROUND(I332*H332,2)</f>
        <v>0</v>
      </c>
      <c r="K332" s="218" t="s">
        <v>215</v>
      </c>
      <c r="L332" s="47"/>
      <c r="M332" s="223" t="s">
        <v>19</v>
      </c>
      <c r="N332" s="224" t="s">
        <v>42</v>
      </c>
      <c r="O332" s="87"/>
      <c r="P332" s="225">
        <f>O332*H332</f>
        <v>0</v>
      </c>
      <c r="Q332" s="225">
        <v>0</v>
      </c>
      <c r="R332" s="225">
        <f>Q332*H332</f>
        <v>0</v>
      </c>
      <c r="S332" s="225">
        <v>0</v>
      </c>
      <c r="T332" s="226">
        <f>S332*H332</f>
        <v>0</v>
      </c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R332" s="227" t="s">
        <v>216</v>
      </c>
      <c r="AT332" s="227" t="s">
        <v>211</v>
      </c>
      <c r="AU332" s="227" t="s">
        <v>81</v>
      </c>
      <c r="AY332" s="20" t="s">
        <v>209</v>
      </c>
      <c r="BE332" s="228">
        <f>IF(N332="základní",J332,0)</f>
        <v>0</v>
      </c>
      <c r="BF332" s="228">
        <f>IF(N332="snížená",J332,0)</f>
        <v>0</v>
      </c>
      <c r="BG332" s="228">
        <f>IF(N332="zákl. přenesená",J332,0)</f>
        <v>0</v>
      </c>
      <c r="BH332" s="228">
        <f>IF(N332="sníž. přenesená",J332,0)</f>
        <v>0</v>
      </c>
      <c r="BI332" s="228">
        <f>IF(N332="nulová",J332,0)</f>
        <v>0</v>
      </c>
      <c r="BJ332" s="20" t="s">
        <v>79</v>
      </c>
      <c r="BK332" s="228">
        <f>ROUND(I332*H332,2)</f>
        <v>0</v>
      </c>
      <c r="BL332" s="20" t="s">
        <v>216</v>
      </c>
      <c r="BM332" s="227" t="s">
        <v>1725</v>
      </c>
    </row>
    <row r="333" s="2" customFormat="1">
      <c r="A333" s="41"/>
      <c r="B333" s="42"/>
      <c r="C333" s="43"/>
      <c r="D333" s="229" t="s">
        <v>218</v>
      </c>
      <c r="E333" s="43"/>
      <c r="F333" s="230" t="s">
        <v>1100</v>
      </c>
      <c r="G333" s="43"/>
      <c r="H333" s="43"/>
      <c r="I333" s="231"/>
      <c r="J333" s="43"/>
      <c r="K333" s="43"/>
      <c r="L333" s="47"/>
      <c r="M333" s="232"/>
      <c r="N333" s="233"/>
      <c r="O333" s="87"/>
      <c r="P333" s="87"/>
      <c r="Q333" s="87"/>
      <c r="R333" s="87"/>
      <c r="S333" s="87"/>
      <c r="T333" s="88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T333" s="20" t="s">
        <v>218</v>
      </c>
      <c r="AU333" s="20" t="s">
        <v>81</v>
      </c>
    </row>
    <row r="334" s="2" customFormat="1" ht="33" customHeight="1">
      <c r="A334" s="41"/>
      <c r="B334" s="42"/>
      <c r="C334" s="216" t="s">
        <v>638</v>
      </c>
      <c r="D334" s="216" t="s">
        <v>211</v>
      </c>
      <c r="E334" s="217" t="s">
        <v>1102</v>
      </c>
      <c r="F334" s="218" t="s">
        <v>1103</v>
      </c>
      <c r="G334" s="219" t="s">
        <v>659</v>
      </c>
      <c r="H334" s="220">
        <v>0.84899999999999998</v>
      </c>
      <c r="I334" s="221"/>
      <c r="J334" s="222">
        <f>ROUND(I334*H334,2)</f>
        <v>0</v>
      </c>
      <c r="K334" s="218" t="s">
        <v>215</v>
      </c>
      <c r="L334" s="47"/>
      <c r="M334" s="223" t="s">
        <v>19</v>
      </c>
      <c r="N334" s="224" t="s">
        <v>42</v>
      </c>
      <c r="O334" s="87"/>
      <c r="P334" s="225">
        <f>O334*H334</f>
        <v>0</v>
      </c>
      <c r="Q334" s="225">
        <v>0</v>
      </c>
      <c r="R334" s="225">
        <f>Q334*H334</f>
        <v>0</v>
      </c>
      <c r="S334" s="225">
        <v>0</v>
      </c>
      <c r="T334" s="226">
        <f>S334*H334</f>
        <v>0</v>
      </c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R334" s="227" t="s">
        <v>216</v>
      </c>
      <c r="AT334" s="227" t="s">
        <v>211</v>
      </c>
      <c r="AU334" s="227" t="s">
        <v>81</v>
      </c>
      <c r="AY334" s="20" t="s">
        <v>209</v>
      </c>
      <c r="BE334" s="228">
        <f>IF(N334="základní",J334,0)</f>
        <v>0</v>
      </c>
      <c r="BF334" s="228">
        <f>IF(N334="snížená",J334,0)</f>
        <v>0</v>
      </c>
      <c r="BG334" s="228">
        <f>IF(N334="zákl. přenesená",J334,0)</f>
        <v>0</v>
      </c>
      <c r="BH334" s="228">
        <f>IF(N334="sníž. přenesená",J334,0)</f>
        <v>0</v>
      </c>
      <c r="BI334" s="228">
        <f>IF(N334="nulová",J334,0)</f>
        <v>0</v>
      </c>
      <c r="BJ334" s="20" t="s">
        <v>79</v>
      </c>
      <c r="BK334" s="228">
        <f>ROUND(I334*H334,2)</f>
        <v>0</v>
      </c>
      <c r="BL334" s="20" t="s">
        <v>216</v>
      </c>
      <c r="BM334" s="227" t="s">
        <v>1726</v>
      </c>
    </row>
    <row r="335" s="2" customFormat="1">
      <c r="A335" s="41"/>
      <c r="B335" s="42"/>
      <c r="C335" s="43"/>
      <c r="D335" s="229" t="s">
        <v>218</v>
      </c>
      <c r="E335" s="43"/>
      <c r="F335" s="230" t="s">
        <v>1105</v>
      </c>
      <c r="G335" s="43"/>
      <c r="H335" s="43"/>
      <c r="I335" s="231"/>
      <c r="J335" s="43"/>
      <c r="K335" s="43"/>
      <c r="L335" s="47"/>
      <c r="M335" s="232"/>
      <c r="N335" s="233"/>
      <c r="O335" s="87"/>
      <c r="P335" s="87"/>
      <c r="Q335" s="87"/>
      <c r="R335" s="87"/>
      <c r="S335" s="87"/>
      <c r="T335" s="88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T335" s="20" t="s">
        <v>218</v>
      </c>
      <c r="AU335" s="20" t="s">
        <v>81</v>
      </c>
    </row>
    <row r="336" s="12" customFormat="1" ht="25.92" customHeight="1">
      <c r="A336" s="12"/>
      <c r="B336" s="200"/>
      <c r="C336" s="201"/>
      <c r="D336" s="202" t="s">
        <v>70</v>
      </c>
      <c r="E336" s="203" t="s">
        <v>681</v>
      </c>
      <c r="F336" s="203" t="s">
        <v>1106</v>
      </c>
      <c r="G336" s="201"/>
      <c r="H336" s="201"/>
      <c r="I336" s="204"/>
      <c r="J336" s="205">
        <f>BK336</f>
        <v>0</v>
      </c>
      <c r="K336" s="201"/>
      <c r="L336" s="206"/>
      <c r="M336" s="207"/>
      <c r="N336" s="208"/>
      <c r="O336" s="208"/>
      <c r="P336" s="209">
        <f>P337</f>
        <v>0</v>
      </c>
      <c r="Q336" s="208"/>
      <c r="R336" s="209">
        <f>R337</f>
        <v>0</v>
      </c>
      <c r="S336" s="208"/>
      <c r="T336" s="210">
        <f>T337</f>
        <v>0</v>
      </c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R336" s="211" t="s">
        <v>146</v>
      </c>
      <c r="AT336" s="212" t="s">
        <v>70</v>
      </c>
      <c r="AU336" s="212" t="s">
        <v>71</v>
      </c>
      <c r="AY336" s="211" t="s">
        <v>209</v>
      </c>
      <c r="BK336" s="213">
        <f>BK337</f>
        <v>0</v>
      </c>
    </row>
    <row r="337" s="12" customFormat="1" ht="22.8" customHeight="1">
      <c r="A337" s="12"/>
      <c r="B337" s="200"/>
      <c r="C337" s="201"/>
      <c r="D337" s="202" t="s">
        <v>70</v>
      </c>
      <c r="E337" s="214" t="s">
        <v>1123</v>
      </c>
      <c r="F337" s="214" t="s">
        <v>1124</v>
      </c>
      <c r="G337" s="201"/>
      <c r="H337" s="201"/>
      <c r="I337" s="204"/>
      <c r="J337" s="215">
        <f>BK337</f>
        <v>0</v>
      </c>
      <c r="K337" s="201"/>
      <c r="L337" s="206"/>
      <c r="M337" s="207"/>
      <c r="N337" s="208"/>
      <c r="O337" s="208"/>
      <c r="P337" s="209">
        <f>SUM(P338:P340)</f>
        <v>0</v>
      </c>
      <c r="Q337" s="208"/>
      <c r="R337" s="209">
        <f>SUM(R338:R340)</f>
        <v>0</v>
      </c>
      <c r="S337" s="208"/>
      <c r="T337" s="210">
        <f>SUM(T338:T340)</f>
        <v>0</v>
      </c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R337" s="211" t="s">
        <v>146</v>
      </c>
      <c r="AT337" s="212" t="s">
        <v>70</v>
      </c>
      <c r="AU337" s="212" t="s">
        <v>79</v>
      </c>
      <c r="AY337" s="211" t="s">
        <v>209</v>
      </c>
      <c r="BK337" s="213">
        <f>SUM(BK338:BK340)</f>
        <v>0</v>
      </c>
    </row>
    <row r="338" s="2" customFormat="1" ht="16.5" customHeight="1">
      <c r="A338" s="41"/>
      <c r="B338" s="42"/>
      <c r="C338" s="216" t="s">
        <v>643</v>
      </c>
      <c r="D338" s="216" t="s">
        <v>211</v>
      </c>
      <c r="E338" s="217" t="s">
        <v>1126</v>
      </c>
      <c r="F338" s="218" t="s">
        <v>1127</v>
      </c>
      <c r="G338" s="219" t="s">
        <v>214</v>
      </c>
      <c r="H338" s="220">
        <v>5</v>
      </c>
      <c r="I338" s="221"/>
      <c r="J338" s="222">
        <f>ROUND(I338*H338,2)</f>
        <v>0</v>
      </c>
      <c r="K338" s="218" t="s">
        <v>215</v>
      </c>
      <c r="L338" s="47"/>
      <c r="M338" s="223" t="s">
        <v>19</v>
      </c>
      <c r="N338" s="224" t="s">
        <v>42</v>
      </c>
      <c r="O338" s="87"/>
      <c r="P338" s="225">
        <f>O338*H338</f>
        <v>0</v>
      </c>
      <c r="Q338" s="225">
        <v>0</v>
      </c>
      <c r="R338" s="225">
        <f>Q338*H338</f>
        <v>0</v>
      </c>
      <c r="S338" s="225">
        <v>0</v>
      </c>
      <c r="T338" s="226">
        <f>S338*H338</f>
        <v>0</v>
      </c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R338" s="227" t="s">
        <v>592</v>
      </c>
      <c r="AT338" s="227" t="s">
        <v>211</v>
      </c>
      <c r="AU338" s="227" t="s">
        <v>81</v>
      </c>
      <c r="AY338" s="20" t="s">
        <v>209</v>
      </c>
      <c r="BE338" s="228">
        <f>IF(N338="základní",J338,0)</f>
        <v>0</v>
      </c>
      <c r="BF338" s="228">
        <f>IF(N338="snížená",J338,0)</f>
        <v>0</v>
      </c>
      <c r="BG338" s="228">
        <f>IF(N338="zákl. přenesená",J338,0)</f>
        <v>0</v>
      </c>
      <c r="BH338" s="228">
        <f>IF(N338="sníž. přenesená",J338,0)</f>
        <v>0</v>
      </c>
      <c r="BI338" s="228">
        <f>IF(N338="nulová",J338,0)</f>
        <v>0</v>
      </c>
      <c r="BJ338" s="20" t="s">
        <v>79</v>
      </c>
      <c r="BK338" s="228">
        <f>ROUND(I338*H338,2)</f>
        <v>0</v>
      </c>
      <c r="BL338" s="20" t="s">
        <v>592</v>
      </c>
      <c r="BM338" s="227" t="s">
        <v>1727</v>
      </c>
    </row>
    <row r="339" s="2" customFormat="1">
      <c r="A339" s="41"/>
      <c r="B339" s="42"/>
      <c r="C339" s="43"/>
      <c r="D339" s="229" t="s">
        <v>218</v>
      </c>
      <c r="E339" s="43"/>
      <c r="F339" s="230" t="s">
        <v>1129</v>
      </c>
      <c r="G339" s="43"/>
      <c r="H339" s="43"/>
      <c r="I339" s="231"/>
      <c r="J339" s="43"/>
      <c r="K339" s="43"/>
      <c r="L339" s="47"/>
      <c r="M339" s="232"/>
      <c r="N339" s="233"/>
      <c r="O339" s="87"/>
      <c r="P339" s="87"/>
      <c r="Q339" s="87"/>
      <c r="R339" s="87"/>
      <c r="S339" s="87"/>
      <c r="T339" s="88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T339" s="20" t="s">
        <v>218</v>
      </c>
      <c r="AU339" s="20" t="s">
        <v>81</v>
      </c>
    </row>
    <row r="340" s="2" customFormat="1" ht="16.5" customHeight="1">
      <c r="A340" s="41"/>
      <c r="B340" s="42"/>
      <c r="C340" s="216" t="s">
        <v>649</v>
      </c>
      <c r="D340" s="216" t="s">
        <v>211</v>
      </c>
      <c r="E340" s="217" t="s">
        <v>1131</v>
      </c>
      <c r="F340" s="218" t="s">
        <v>1132</v>
      </c>
      <c r="G340" s="219" t="s">
        <v>214</v>
      </c>
      <c r="H340" s="220">
        <v>5</v>
      </c>
      <c r="I340" s="221"/>
      <c r="J340" s="222">
        <f>ROUND(I340*H340,2)</f>
        <v>0</v>
      </c>
      <c r="K340" s="218" t="s">
        <v>19</v>
      </c>
      <c r="L340" s="47"/>
      <c r="M340" s="293" t="s">
        <v>19</v>
      </c>
      <c r="N340" s="294" t="s">
        <v>42</v>
      </c>
      <c r="O340" s="291"/>
      <c r="P340" s="295">
        <f>O340*H340</f>
        <v>0</v>
      </c>
      <c r="Q340" s="295">
        <v>0</v>
      </c>
      <c r="R340" s="295">
        <f>Q340*H340</f>
        <v>0</v>
      </c>
      <c r="S340" s="295">
        <v>0</v>
      </c>
      <c r="T340" s="296">
        <f>S340*H340</f>
        <v>0</v>
      </c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R340" s="227" t="s">
        <v>216</v>
      </c>
      <c r="AT340" s="227" t="s">
        <v>211</v>
      </c>
      <c r="AU340" s="227" t="s">
        <v>81</v>
      </c>
      <c r="AY340" s="20" t="s">
        <v>209</v>
      </c>
      <c r="BE340" s="228">
        <f>IF(N340="základní",J340,0)</f>
        <v>0</v>
      </c>
      <c r="BF340" s="228">
        <f>IF(N340="snížená",J340,0)</f>
        <v>0</v>
      </c>
      <c r="BG340" s="228">
        <f>IF(N340="zákl. přenesená",J340,0)</f>
        <v>0</v>
      </c>
      <c r="BH340" s="228">
        <f>IF(N340="sníž. přenesená",J340,0)</f>
        <v>0</v>
      </c>
      <c r="BI340" s="228">
        <f>IF(N340="nulová",J340,0)</f>
        <v>0</v>
      </c>
      <c r="BJ340" s="20" t="s">
        <v>79</v>
      </c>
      <c r="BK340" s="228">
        <f>ROUND(I340*H340,2)</f>
        <v>0</v>
      </c>
      <c r="BL340" s="20" t="s">
        <v>216</v>
      </c>
      <c r="BM340" s="227" t="s">
        <v>1728</v>
      </c>
    </row>
    <row r="341" s="2" customFormat="1" ht="6.96" customHeight="1">
      <c r="A341" s="41"/>
      <c r="B341" s="62"/>
      <c r="C341" s="63"/>
      <c r="D341" s="63"/>
      <c r="E341" s="63"/>
      <c r="F341" s="63"/>
      <c r="G341" s="63"/>
      <c r="H341" s="63"/>
      <c r="I341" s="63"/>
      <c r="J341" s="63"/>
      <c r="K341" s="63"/>
      <c r="L341" s="47"/>
      <c r="M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</row>
  </sheetData>
  <sheetProtection sheet="1" autoFilter="0" formatColumns="0" formatRows="0" objects="1" scenarios="1" spinCount="100000" saltValue="ZkB7O/fAUeIkxC/MAiHerVAj2EonNCxDKsiUPSE/vQdoPlOTDWnkJe0RVwOcDwxiqa/tyVwgMMeTiB0ryASOUA==" hashValue="OuRH9evK4DfzK4/c5xAFx0Ub83bpggrJPBYDtC+LZ5eF36dCi+sLeD3RCwongxqkZ4hA9NNPBoxTJU4ZHXfEvw==" algorithmName="SHA-512" password="CC35"/>
  <autoFilter ref="C95:K34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hyperlinks>
    <hyperlink ref="F100" r:id="rId1" display="https://podminky.urs.cz/item/CS_URS_2023_02/113107324"/>
    <hyperlink ref="F105" r:id="rId2" display="https://podminky.urs.cz/item/CS_URS_2023_02/113107342"/>
    <hyperlink ref="F110" r:id="rId3" display="https://podminky.urs.cz/item/CS_URS_2023_02/115101201"/>
    <hyperlink ref="F112" r:id="rId4" display="https://podminky.urs.cz/item/CS_URS_2023_02/115101301"/>
    <hyperlink ref="F114" r:id="rId5" display="https://podminky.urs.cz/item/CS_URS_2023_02/132154206"/>
    <hyperlink ref="F119" r:id="rId6" display="https://podminky.urs.cz/item/CS_URS_2023_02/132254206"/>
    <hyperlink ref="F122" r:id="rId7" display="https://podminky.urs.cz/item/CS_URS_2023_02/132354206"/>
    <hyperlink ref="F125" r:id="rId8" display="https://podminky.urs.cz/item/CS_URS_2023_02/132454206"/>
    <hyperlink ref="F128" r:id="rId9" display="https://podminky.urs.cz/item/CS_URS_2023_02/139001101"/>
    <hyperlink ref="F135" r:id="rId10" display="https://podminky.urs.cz/item/CS_URS_2023_02/151811131"/>
    <hyperlink ref="F138" r:id="rId11" display="https://podminky.urs.cz/item/CS_URS_2023_02/151811231"/>
    <hyperlink ref="F140" r:id="rId12" display="https://podminky.urs.cz/item/CS_URS_2023_02/162651112"/>
    <hyperlink ref="F154" r:id="rId13" display="https://podminky.urs.cz/item/CS_URS_2023_02/162651132"/>
    <hyperlink ref="F159" r:id="rId14" display="https://podminky.urs.cz/item/CS_URS_2023_02/162751137"/>
    <hyperlink ref="F164" r:id="rId15" display="https://podminky.urs.cz/item/CS_URS_2023_02/162751139"/>
    <hyperlink ref="F167" r:id="rId16" display="https://podminky.urs.cz/item/CS_URS_2023_02/167151111"/>
    <hyperlink ref="F178" r:id="rId17" display="https://podminky.urs.cz/item/CS_URS_2023_02/167151112"/>
    <hyperlink ref="F182" r:id="rId18" display="https://podminky.urs.cz/item/CS_URS_2023_02/171201231"/>
    <hyperlink ref="F185" r:id="rId19" display="https://podminky.urs.cz/item/CS_URS_2023_02/171251201"/>
    <hyperlink ref="F189" r:id="rId20" display="https://podminky.urs.cz/item/CS_URS_2023_02/174151101"/>
    <hyperlink ref="F198" r:id="rId21" display="https://podminky.urs.cz/item/CS_URS_2023_02/175151101"/>
    <hyperlink ref="F205" r:id="rId22" display="https://podminky.urs.cz/item/CS_URS_2023_02/212755214"/>
    <hyperlink ref="F208" r:id="rId23" display="https://podminky.urs.cz/item/CS_URS_2023_02/451572111"/>
    <hyperlink ref="F213" r:id="rId24" display="https://podminky.urs.cz/item/CS_URS_2023_02/452313141"/>
    <hyperlink ref="F220" r:id="rId25" display="https://podminky.urs.cz/item/CS_URS_2023_02/564851011"/>
    <hyperlink ref="F225" r:id="rId26" display="https://podminky.urs.cz/item/CS_URS_2023_02/564861011"/>
    <hyperlink ref="F230" r:id="rId27" display="https://podminky.urs.cz/item/CS_URS_2023_02/564930512"/>
    <hyperlink ref="F235" r:id="rId28" display="https://podminky.urs.cz/item/CS_URS_2023_02/573191111"/>
    <hyperlink ref="F240" r:id="rId29" display="https://podminky.urs.cz/item/CS_URS_2023_02/852242122"/>
    <hyperlink ref="F245" r:id="rId30" display="https://podminky.urs.cz/item/CS_URS_2023_02/857242122"/>
    <hyperlink ref="F253" r:id="rId31" display="https://podminky.urs.cz/item/CS_URS_2023_02/871241211"/>
    <hyperlink ref="F261" r:id="rId32" display="https://podminky.urs.cz/item/CS_URS_2023_02/877241101"/>
    <hyperlink ref="F266" r:id="rId33" display="https://podminky.urs.cz/item/CS_URS_2023_02/877241201"/>
    <hyperlink ref="F274" r:id="rId34" display="https://podminky.urs.cz/item/CS_URS_2023_02/891241112"/>
    <hyperlink ref="F282" r:id="rId35" display="https://podminky.urs.cz/item/CS_URS_2023_02/891247112"/>
    <hyperlink ref="F287" r:id="rId36" display="https://podminky.urs.cz/item/CS_URS_2023_02/892241111"/>
    <hyperlink ref="F291" r:id="rId37" display="https://podminky.urs.cz/item/CS_URS_2023_02/892273122"/>
    <hyperlink ref="F295" r:id="rId38" display="https://podminky.urs.cz/item/CS_URS_2023_02/892372111"/>
    <hyperlink ref="F302" r:id="rId39" display="https://podminky.urs.cz/item/CS_URS_2023_02/899401113"/>
    <hyperlink ref="F310" r:id="rId40" display="https://podminky.urs.cz/item/CS_URS_2023_02/899721111"/>
    <hyperlink ref="F313" r:id="rId41" display="https://podminky.urs.cz/item/CS_URS_2023_02/899722113"/>
    <hyperlink ref="F316" r:id="rId42" display="https://podminky.urs.cz/item/CS_URS_2023_02/919732211"/>
    <hyperlink ref="F318" r:id="rId43" display="https://podminky.urs.cz/item/CS_URS_2023_02/919735112"/>
    <hyperlink ref="F323" r:id="rId44" display="https://podminky.urs.cz/item/CS_URS_2023_02/997221551"/>
    <hyperlink ref="F325" r:id="rId45" display="https://podminky.urs.cz/item/CS_URS_2023_02/997221559"/>
    <hyperlink ref="F328" r:id="rId46" display="https://podminky.urs.cz/item/CS_URS_2023_02/997221873"/>
    <hyperlink ref="F330" r:id="rId47" display="https://podminky.urs.cz/item/CS_URS_2023_02/997221875"/>
    <hyperlink ref="F333" r:id="rId48" display="https://podminky.urs.cz/item/CS_URS_2023_02/998276101"/>
    <hyperlink ref="F335" r:id="rId49" display="https://podminky.urs.cz/item/CS_URS_2023_02/998276125"/>
    <hyperlink ref="F339" r:id="rId50" display="https://podminky.urs.cz/item/CS_URS_2023_02/230032029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100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1178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1179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1729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ROUND(J97,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ROUND((SUM(BE97:BE337)),  2)</f>
        <v>0</v>
      </c>
      <c r="G35" s="41"/>
      <c r="H35" s="41"/>
      <c r="I35" s="161">
        <v>0.20999999999999999</v>
      </c>
      <c r="J35" s="160">
        <f>ROUND(((SUM(BE97:BE337))*I35),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ROUND((SUM(BF97:BF337)),  2)</f>
        <v>0</v>
      </c>
      <c r="G36" s="41"/>
      <c r="H36" s="41"/>
      <c r="I36" s="161">
        <v>0.12</v>
      </c>
      <c r="J36" s="160">
        <f>ROUND(((SUM(BF97:BF337))*I36),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ROUND((SUM(BG97:BG337)),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ROUND((SUM(BH97:BH337)),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ROUND((SUM(BI97:BI337)),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1178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1179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IO.02.04 - Řad A3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J97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J98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J99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J200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J203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J216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J241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187</v>
      </c>
      <c r="E70" s="186"/>
      <c r="F70" s="186"/>
      <c r="G70" s="186"/>
      <c r="H70" s="186"/>
      <c r="I70" s="186"/>
      <c r="J70" s="187">
        <f>J308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188</v>
      </c>
      <c r="E71" s="186"/>
      <c r="F71" s="186"/>
      <c r="G71" s="186"/>
      <c r="H71" s="186"/>
      <c r="I71" s="186"/>
      <c r="J71" s="187">
        <f>J315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189</v>
      </c>
      <c r="E72" s="186"/>
      <c r="F72" s="186"/>
      <c r="G72" s="186"/>
      <c r="H72" s="186"/>
      <c r="I72" s="186"/>
      <c r="J72" s="187">
        <f>J325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8"/>
      <c r="C73" s="179"/>
      <c r="D73" s="180" t="s">
        <v>190</v>
      </c>
      <c r="E73" s="181"/>
      <c r="F73" s="181"/>
      <c r="G73" s="181"/>
      <c r="H73" s="181"/>
      <c r="I73" s="181"/>
      <c r="J73" s="182">
        <f>J330</f>
        <v>0</v>
      </c>
      <c r="K73" s="179"/>
      <c r="L73" s="183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4"/>
      <c r="C74" s="128"/>
      <c r="D74" s="185" t="s">
        <v>192</v>
      </c>
      <c r="E74" s="186"/>
      <c r="F74" s="186"/>
      <c r="G74" s="186"/>
      <c r="H74" s="186"/>
      <c r="I74" s="186"/>
      <c r="J74" s="187">
        <f>J331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4"/>
      <c r="C75" s="128"/>
      <c r="D75" s="185" t="s">
        <v>193</v>
      </c>
      <c r="E75" s="186"/>
      <c r="F75" s="186"/>
      <c r="G75" s="186"/>
      <c r="H75" s="186"/>
      <c r="I75" s="186"/>
      <c r="J75" s="187">
        <f>J335</f>
        <v>0</v>
      </c>
      <c r="K75" s="128"/>
      <c r="L75" s="18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2" customFormat="1" ht="21.84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81" s="2" customFormat="1" ht="6.96" customHeight="1">
      <c r="A81" s="41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4.96" customHeight="1">
      <c r="A82" s="41"/>
      <c r="B82" s="42"/>
      <c r="C82" s="26" t="s">
        <v>194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16</v>
      </c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173" t="str">
        <f>E7</f>
        <v>VODOVOD BORKA</v>
      </c>
      <c r="F85" s="35"/>
      <c r="G85" s="35"/>
      <c r="H85" s="35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" customFormat="1" ht="12" customHeight="1">
      <c r="B86" s="24"/>
      <c r="C86" s="35" t="s">
        <v>175</v>
      </c>
      <c r="D86" s="25"/>
      <c r="E86" s="25"/>
      <c r="F86" s="25"/>
      <c r="G86" s="25"/>
      <c r="H86" s="25"/>
      <c r="I86" s="25"/>
      <c r="J86" s="25"/>
      <c r="K86" s="25"/>
      <c r="L86" s="23"/>
    </row>
    <row r="87" s="2" customFormat="1" ht="16.5" customHeight="1">
      <c r="A87" s="41"/>
      <c r="B87" s="42"/>
      <c r="C87" s="43"/>
      <c r="D87" s="43"/>
      <c r="E87" s="173" t="s">
        <v>1178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1179</v>
      </c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6.5" customHeight="1">
      <c r="A89" s="41"/>
      <c r="B89" s="42"/>
      <c r="C89" s="43"/>
      <c r="D89" s="43"/>
      <c r="E89" s="72" t="str">
        <f>E11</f>
        <v>IO.02.04 - Řad A3</v>
      </c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5" t="s">
        <v>21</v>
      </c>
      <c r="D91" s="43"/>
      <c r="E91" s="43"/>
      <c r="F91" s="30" t="str">
        <f>F14</f>
        <v>Obec Přestavlky u Čerčan</v>
      </c>
      <c r="G91" s="43"/>
      <c r="H91" s="43"/>
      <c r="I91" s="35" t="s">
        <v>23</v>
      </c>
      <c r="J91" s="75" t="str">
        <f>IF(J14="","",J14)</f>
        <v>4. 9. 2023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25.65" customHeight="1">
      <c r="A93" s="41"/>
      <c r="B93" s="42"/>
      <c r="C93" s="35" t="s">
        <v>25</v>
      </c>
      <c r="D93" s="43"/>
      <c r="E93" s="43"/>
      <c r="F93" s="30" t="str">
        <f>E17</f>
        <v>Obec Přestavlky u Čerčan</v>
      </c>
      <c r="G93" s="43"/>
      <c r="H93" s="43"/>
      <c r="I93" s="35" t="s">
        <v>30</v>
      </c>
      <c r="J93" s="39" t="str">
        <f>E23</f>
        <v>Vodohospodářský rozvoj a výstavba, a.s.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5" t="s">
        <v>28</v>
      </c>
      <c r="D94" s="43"/>
      <c r="E94" s="43"/>
      <c r="F94" s="30" t="str">
        <f>IF(E20="","",E20)</f>
        <v>Vyplň údaj</v>
      </c>
      <c r="G94" s="43"/>
      <c r="H94" s="43"/>
      <c r="I94" s="35" t="s">
        <v>33</v>
      </c>
      <c r="J94" s="39" t="str">
        <f>E26</f>
        <v>M. Morská</v>
      </c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11" customFormat="1" ht="29.28" customHeight="1">
      <c r="A96" s="189"/>
      <c r="B96" s="190"/>
      <c r="C96" s="191" t="s">
        <v>195</v>
      </c>
      <c r="D96" s="192" t="s">
        <v>56</v>
      </c>
      <c r="E96" s="192" t="s">
        <v>52</v>
      </c>
      <c r="F96" s="192" t="s">
        <v>53</v>
      </c>
      <c r="G96" s="192" t="s">
        <v>196</v>
      </c>
      <c r="H96" s="192" t="s">
        <v>197</v>
      </c>
      <c r="I96" s="192" t="s">
        <v>198</v>
      </c>
      <c r="J96" s="192" t="s">
        <v>179</v>
      </c>
      <c r="K96" s="193" t="s">
        <v>199</v>
      </c>
      <c r="L96" s="194"/>
      <c r="M96" s="95" t="s">
        <v>19</v>
      </c>
      <c r="N96" s="96" t="s">
        <v>41</v>
      </c>
      <c r="O96" s="96" t="s">
        <v>200</v>
      </c>
      <c r="P96" s="96" t="s">
        <v>201</v>
      </c>
      <c r="Q96" s="96" t="s">
        <v>202</v>
      </c>
      <c r="R96" s="96" t="s">
        <v>203</v>
      </c>
      <c r="S96" s="96" t="s">
        <v>204</v>
      </c>
      <c r="T96" s="97" t="s">
        <v>205</v>
      </c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</row>
    <row r="97" s="2" customFormat="1" ht="22.8" customHeight="1">
      <c r="A97" s="41"/>
      <c r="B97" s="42"/>
      <c r="C97" s="102" t="s">
        <v>206</v>
      </c>
      <c r="D97" s="43"/>
      <c r="E97" s="43"/>
      <c r="F97" s="43"/>
      <c r="G97" s="43"/>
      <c r="H97" s="43"/>
      <c r="I97" s="43"/>
      <c r="J97" s="195">
        <f>BK97</f>
        <v>0</v>
      </c>
      <c r="K97" s="43"/>
      <c r="L97" s="47"/>
      <c r="M97" s="98"/>
      <c r="N97" s="196"/>
      <c r="O97" s="99"/>
      <c r="P97" s="197">
        <f>P98+P330</f>
        <v>0</v>
      </c>
      <c r="Q97" s="99"/>
      <c r="R97" s="197">
        <f>R98+R330</f>
        <v>1.879729</v>
      </c>
      <c r="S97" s="99"/>
      <c r="T97" s="198">
        <f>T98+T330</f>
        <v>2.3999999999999999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70</v>
      </c>
      <c r="AU97" s="20" t="s">
        <v>180</v>
      </c>
      <c r="BK97" s="199">
        <f>BK98+BK330</f>
        <v>0</v>
      </c>
    </row>
    <row r="98" s="12" customFormat="1" ht="25.92" customHeight="1">
      <c r="A98" s="12"/>
      <c r="B98" s="200"/>
      <c r="C98" s="201"/>
      <c r="D98" s="202" t="s">
        <v>70</v>
      </c>
      <c r="E98" s="203" t="s">
        <v>207</v>
      </c>
      <c r="F98" s="203" t="s">
        <v>208</v>
      </c>
      <c r="G98" s="201"/>
      <c r="H98" s="201"/>
      <c r="I98" s="204"/>
      <c r="J98" s="205">
        <f>BK98</f>
        <v>0</v>
      </c>
      <c r="K98" s="201"/>
      <c r="L98" s="206"/>
      <c r="M98" s="207"/>
      <c r="N98" s="208"/>
      <c r="O98" s="208"/>
      <c r="P98" s="209">
        <f>P99+P200+P203+P216+P241+P308+P315+P325</f>
        <v>0</v>
      </c>
      <c r="Q98" s="208"/>
      <c r="R98" s="209">
        <f>R99+R200+R203+R216+R241+R308+R315+R325</f>
        <v>1.879729</v>
      </c>
      <c r="S98" s="208"/>
      <c r="T98" s="210">
        <f>T99+T200+T203+T216+T241+T308+T315+T325</f>
        <v>2.3999999999999999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70</v>
      </c>
      <c r="AU98" s="212" t="s">
        <v>71</v>
      </c>
      <c r="AY98" s="211" t="s">
        <v>209</v>
      </c>
      <c r="BK98" s="213">
        <f>BK99+BK200+BK203+BK216+BK241+BK308+BK315+BK325</f>
        <v>0</v>
      </c>
    </row>
    <row r="99" s="12" customFormat="1" ht="22.8" customHeight="1">
      <c r="A99" s="12"/>
      <c r="B99" s="200"/>
      <c r="C99" s="201"/>
      <c r="D99" s="202" t="s">
        <v>70</v>
      </c>
      <c r="E99" s="214" t="s">
        <v>79</v>
      </c>
      <c r="F99" s="214" t="s">
        <v>210</v>
      </c>
      <c r="G99" s="201"/>
      <c r="H99" s="201"/>
      <c r="I99" s="204"/>
      <c r="J99" s="215">
        <f>BK99</f>
        <v>0</v>
      </c>
      <c r="K99" s="201"/>
      <c r="L99" s="206"/>
      <c r="M99" s="207"/>
      <c r="N99" s="208"/>
      <c r="O99" s="208"/>
      <c r="P99" s="209">
        <f>SUM(P100:P199)</f>
        <v>0</v>
      </c>
      <c r="Q99" s="208"/>
      <c r="R99" s="209">
        <f>SUM(R100:R199)</f>
        <v>0.69653199999999993</v>
      </c>
      <c r="S99" s="208"/>
      <c r="T99" s="210">
        <f>SUM(T100:T199)</f>
        <v>2.3999999999999999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79</v>
      </c>
      <c r="AT99" s="212" t="s">
        <v>70</v>
      </c>
      <c r="AU99" s="212" t="s">
        <v>79</v>
      </c>
      <c r="AY99" s="211" t="s">
        <v>209</v>
      </c>
      <c r="BK99" s="213">
        <f>SUM(BK100:BK199)</f>
        <v>0</v>
      </c>
    </row>
    <row r="100" s="2" customFormat="1" ht="37.8" customHeight="1">
      <c r="A100" s="41"/>
      <c r="B100" s="42"/>
      <c r="C100" s="216" t="s">
        <v>79</v>
      </c>
      <c r="D100" s="216" t="s">
        <v>211</v>
      </c>
      <c r="E100" s="217" t="s">
        <v>1611</v>
      </c>
      <c r="F100" s="218" t="s">
        <v>1612</v>
      </c>
      <c r="G100" s="219" t="s">
        <v>258</v>
      </c>
      <c r="H100" s="220">
        <v>3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0.57999999999999996</v>
      </c>
      <c r="T100" s="226">
        <f>S100*H100</f>
        <v>1.7399999999999998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1730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1614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1185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3" customFormat="1">
      <c r="A103" s="13"/>
      <c r="B103" s="234"/>
      <c r="C103" s="235"/>
      <c r="D103" s="236" t="s">
        <v>220</v>
      </c>
      <c r="E103" s="237" t="s">
        <v>19</v>
      </c>
      <c r="F103" s="238" t="s">
        <v>269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220</v>
      </c>
      <c r="AU103" s="244" t="s">
        <v>81</v>
      </c>
      <c r="AV103" s="13" t="s">
        <v>79</v>
      </c>
      <c r="AW103" s="13" t="s">
        <v>32</v>
      </c>
      <c r="AX103" s="13" t="s">
        <v>71</v>
      </c>
      <c r="AY103" s="244" t="s">
        <v>209</v>
      </c>
    </row>
    <row r="104" s="14" customFormat="1">
      <c r="A104" s="14"/>
      <c r="B104" s="245"/>
      <c r="C104" s="246"/>
      <c r="D104" s="236" t="s">
        <v>220</v>
      </c>
      <c r="E104" s="247" t="s">
        <v>19</v>
      </c>
      <c r="F104" s="248" t="s">
        <v>1615</v>
      </c>
      <c r="G104" s="246"/>
      <c r="H104" s="249">
        <v>3</v>
      </c>
      <c r="I104" s="250"/>
      <c r="J104" s="246"/>
      <c r="K104" s="246"/>
      <c r="L104" s="251"/>
      <c r="M104" s="252"/>
      <c r="N104" s="253"/>
      <c r="O104" s="253"/>
      <c r="P104" s="253"/>
      <c r="Q104" s="253"/>
      <c r="R104" s="253"/>
      <c r="S104" s="253"/>
      <c r="T104" s="25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5" t="s">
        <v>220</v>
      </c>
      <c r="AU104" s="255" t="s">
        <v>81</v>
      </c>
      <c r="AV104" s="14" t="s">
        <v>81</v>
      </c>
      <c r="AW104" s="14" t="s">
        <v>32</v>
      </c>
      <c r="AX104" s="14" t="s">
        <v>79</v>
      </c>
      <c r="AY104" s="255" t="s">
        <v>209</v>
      </c>
    </row>
    <row r="105" s="2" customFormat="1" ht="33" customHeight="1">
      <c r="A105" s="41"/>
      <c r="B105" s="42"/>
      <c r="C105" s="216" t="s">
        <v>81</v>
      </c>
      <c r="D105" s="216" t="s">
        <v>211</v>
      </c>
      <c r="E105" s="217" t="s">
        <v>1616</v>
      </c>
      <c r="F105" s="218" t="s">
        <v>1617</v>
      </c>
      <c r="G105" s="219" t="s">
        <v>258</v>
      </c>
      <c r="H105" s="220">
        <v>3</v>
      </c>
      <c r="I105" s="221"/>
      <c r="J105" s="222">
        <f>ROUND(I105*H105,2)</f>
        <v>0</v>
      </c>
      <c r="K105" s="218" t="s">
        <v>215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0.22</v>
      </c>
      <c r="T105" s="226">
        <f>S105*H105</f>
        <v>0.66000000000000003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216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216</v>
      </c>
      <c r="BM105" s="227" t="s">
        <v>1731</v>
      </c>
    </row>
    <row r="106" s="2" customFormat="1">
      <c r="A106" s="41"/>
      <c r="B106" s="42"/>
      <c r="C106" s="43"/>
      <c r="D106" s="229" t="s">
        <v>218</v>
      </c>
      <c r="E106" s="43"/>
      <c r="F106" s="230" t="s">
        <v>1619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218</v>
      </c>
      <c r="AU106" s="20" t="s">
        <v>81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1185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269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81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4" customFormat="1">
      <c r="A109" s="14"/>
      <c r="B109" s="245"/>
      <c r="C109" s="246"/>
      <c r="D109" s="236" t="s">
        <v>220</v>
      </c>
      <c r="E109" s="247" t="s">
        <v>19</v>
      </c>
      <c r="F109" s="248" t="s">
        <v>1615</v>
      </c>
      <c r="G109" s="246"/>
      <c r="H109" s="249">
        <v>3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220</v>
      </c>
      <c r="AU109" s="255" t="s">
        <v>81</v>
      </c>
      <c r="AV109" s="14" t="s">
        <v>81</v>
      </c>
      <c r="AW109" s="14" t="s">
        <v>32</v>
      </c>
      <c r="AX109" s="14" t="s">
        <v>79</v>
      </c>
      <c r="AY109" s="255" t="s">
        <v>209</v>
      </c>
    </row>
    <row r="110" s="2" customFormat="1" ht="16.5" customHeight="1">
      <c r="A110" s="41"/>
      <c r="B110" s="42"/>
      <c r="C110" s="216" t="s">
        <v>146</v>
      </c>
      <c r="D110" s="216" t="s">
        <v>211</v>
      </c>
      <c r="E110" s="217" t="s">
        <v>285</v>
      </c>
      <c r="F110" s="218" t="s">
        <v>286</v>
      </c>
      <c r="G110" s="219" t="s">
        <v>287</v>
      </c>
      <c r="H110" s="220">
        <v>200</v>
      </c>
      <c r="I110" s="221"/>
      <c r="J110" s="222">
        <f>ROUND(I110*H110,2)</f>
        <v>0</v>
      </c>
      <c r="K110" s="218" t="s">
        <v>215</v>
      </c>
      <c r="L110" s="47"/>
      <c r="M110" s="223" t="s">
        <v>19</v>
      </c>
      <c r="N110" s="224" t="s">
        <v>42</v>
      </c>
      <c r="O110" s="87"/>
      <c r="P110" s="225">
        <f>O110*H110</f>
        <v>0</v>
      </c>
      <c r="Q110" s="225">
        <v>3.0000000000000001E-05</v>
      </c>
      <c r="R110" s="225">
        <f>Q110*H110</f>
        <v>0.0060000000000000001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216</v>
      </c>
      <c r="AT110" s="227" t="s">
        <v>211</v>
      </c>
      <c r="AU110" s="227" t="s">
        <v>81</v>
      </c>
      <c r="AY110" s="20" t="s">
        <v>209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79</v>
      </c>
      <c r="BK110" s="228">
        <f>ROUND(I110*H110,2)</f>
        <v>0</v>
      </c>
      <c r="BL110" s="20" t="s">
        <v>216</v>
      </c>
      <c r="BM110" s="227" t="s">
        <v>1732</v>
      </c>
    </row>
    <row r="111" s="2" customFormat="1">
      <c r="A111" s="41"/>
      <c r="B111" s="42"/>
      <c r="C111" s="43"/>
      <c r="D111" s="229" t="s">
        <v>218</v>
      </c>
      <c r="E111" s="43"/>
      <c r="F111" s="230" t="s">
        <v>289</v>
      </c>
      <c r="G111" s="43"/>
      <c r="H111" s="43"/>
      <c r="I111" s="231"/>
      <c r="J111" s="43"/>
      <c r="K111" s="43"/>
      <c r="L111" s="47"/>
      <c r="M111" s="232"/>
      <c r="N111" s="233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218</v>
      </c>
      <c r="AU111" s="20" t="s">
        <v>81</v>
      </c>
    </row>
    <row r="112" s="2" customFormat="1" ht="24.15" customHeight="1">
      <c r="A112" s="41"/>
      <c r="B112" s="42"/>
      <c r="C112" s="216" t="s">
        <v>216</v>
      </c>
      <c r="D112" s="216" t="s">
        <v>211</v>
      </c>
      <c r="E112" s="217" t="s">
        <v>291</v>
      </c>
      <c r="F112" s="218" t="s">
        <v>292</v>
      </c>
      <c r="G112" s="219" t="s">
        <v>293</v>
      </c>
      <c r="H112" s="220">
        <v>20</v>
      </c>
      <c r="I112" s="221"/>
      <c r="J112" s="222">
        <f>ROUND(I112*H112,2)</f>
        <v>0</v>
      </c>
      <c r="K112" s="218" t="s">
        <v>215</v>
      </c>
      <c r="L112" s="47"/>
      <c r="M112" s="223" t="s">
        <v>19</v>
      </c>
      <c r="N112" s="224" t="s">
        <v>42</v>
      </c>
      <c r="O112" s="87"/>
      <c r="P112" s="225">
        <f>O112*H112</f>
        <v>0</v>
      </c>
      <c r="Q112" s="225">
        <v>0</v>
      </c>
      <c r="R112" s="225">
        <f>Q112*H112</f>
        <v>0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216</v>
      </c>
      <c r="AT112" s="227" t="s">
        <v>211</v>
      </c>
      <c r="AU112" s="227" t="s">
        <v>81</v>
      </c>
      <c r="AY112" s="20" t="s">
        <v>209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20" t="s">
        <v>79</v>
      </c>
      <c r="BK112" s="228">
        <f>ROUND(I112*H112,2)</f>
        <v>0</v>
      </c>
      <c r="BL112" s="20" t="s">
        <v>216</v>
      </c>
      <c r="BM112" s="227" t="s">
        <v>1733</v>
      </c>
    </row>
    <row r="113" s="2" customFormat="1">
      <c r="A113" s="41"/>
      <c r="B113" s="42"/>
      <c r="C113" s="43"/>
      <c r="D113" s="229" t="s">
        <v>218</v>
      </c>
      <c r="E113" s="43"/>
      <c r="F113" s="230" t="s">
        <v>295</v>
      </c>
      <c r="G113" s="43"/>
      <c r="H113" s="43"/>
      <c r="I113" s="231"/>
      <c r="J113" s="43"/>
      <c r="K113" s="43"/>
      <c r="L113" s="47"/>
      <c r="M113" s="232"/>
      <c r="N113" s="233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218</v>
      </c>
      <c r="AU113" s="20" t="s">
        <v>81</v>
      </c>
    </row>
    <row r="114" s="2" customFormat="1" ht="49.05" customHeight="1">
      <c r="A114" s="41"/>
      <c r="B114" s="42"/>
      <c r="C114" s="216" t="s">
        <v>236</v>
      </c>
      <c r="D114" s="216" t="s">
        <v>211</v>
      </c>
      <c r="E114" s="217" t="s">
        <v>318</v>
      </c>
      <c r="F114" s="218" t="s">
        <v>319</v>
      </c>
      <c r="G114" s="219" t="s">
        <v>299</v>
      </c>
      <c r="H114" s="220">
        <v>6</v>
      </c>
      <c r="I114" s="221"/>
      <c r="J114" s="222">
        <f>ROUND(I114*H114,2)</f>
        <v>0</v>
      </c>
      <c r="K114" s="218" t="s">
        <v>215</v>
      </c>
      <c r="L114" s="47"/>
      <c r="M114" s="223" t="s">
        <v>19</v>
      </c>
      <c r="N114" s="224" t="s">
        <v>42</v>
      </c>
      <c r="O114" s="87"/>
      <c r="P114" s="225">
        <f>O114*H114</f>
        <v>0</v>
      </c>
      <c r="Q114" s="225">
        <v>0.06053</v>
      </c>
      <c r="R114" s="225">
        <f>Q114*H114</f>
        <v>0.36318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216</v>
      </c>
      <c r="AT114" s="227" t="s">
        <v>211</v>
      </c>
      <c r="AU114" s="227" t="s">
        <v>81</v>
      </c>
      <c r="AY114" s="20" t="s">
        <v>209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216</v>
      </c>
      <c r="BM114" s="227" t="s">
        <v>1734</v>
      </c>
    </row>
    <row r="115" s="2" customFormat="1">
      <c r="A115" s="41"/>
      <c r="B115" s="42"/>
      <c r="C115" s="43"/>
      <c r="D115" s="229" t="s">
        <v>218</v>
      </c>
      <c r="E115" s="43"/>
      <c r="F115" s="230" t="s">
        <v>321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218</v>
      </c>
      <c r="AU115" s="20" t="s">
        <v>81</v>
      </c>
    </row>
    <row r="116" s="13" customFormat="1">
      <c r="A116" s="13"/>
      <c r="B116" s="234"/>
      <c r="C116" s="235"/>
      <c r="D116" s="236" t="s">
        <v>220</v>
      </c>
      <c r="E116" s="237" t="s">
        <v>19</v>
      </c>
      <c r="F116" s="238" t="s">
        <v>1199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220</v>
      </c>
      <c r="AU116" s="244" t="s">
        <v>81</v>
      </c>
      <c r="AV116" s="13" t="s">
        <v>79</v>
      </c>
      <c r="AW116" s="13" t="s">
        <v>32</v>
      </c>
      <c r="AX116" s="13" t="s">
        <v>71</v>
      </c>
      <c r="AY116" s="244" t="s">
        <v>209</v>
      </c>
    </row>
    <row r="117" s="14" customFormat="1">
      <c r="A117" s="14"/>
      <c r="B117" s="245"/>
      <c r="C117" s="246"/>
      <c r="D117" s="236" t="s">
        <v>220</v>
      </c>
      <c r="E117" s="247" t="s">
        <v>19</v>
      </c>
      <c r="F117" s="248" t="s">
        <v>303</v>
      </c>
      <c r="G117" s="246"/>
      <c r="H117" s="249">
        <v>2</v>
      </c>
      <c r="I117" s="250"/>
      <c r="J117" s="246"/>
      <c r="K117" s="246"/>
      <c r="L117" s="251"/>
      <c r="M117" s="252"/>
      <c r="N117" s="253"/>
      <c r="O117" s="253"/>
      <c r="P117" s="253"/>
      <c r="Q117" s="253"/>
      <c r="R117" s="253"/>
      <c r="S117" s="253"/>
      <c r="T117" s="25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5" t="s">
        <v>220</v>
      </c>
      <c r="AU117" s="255" t="s">
        <v>81</v>
      </c>
      <c r="AV117" s="14" t="s">
        <v>81</v>
      </c>
      <c r="AW117" s="14" t="s">
        <v>32</v>
      </c>
      <c r="AX117" s="14" t="s">
        <v>71</v>
      </c>
      <c r="AY117" s="255" t="s">
        <v>209</v>
      </c>
    </row>
    <row r="118" s="13" customFormat="1">
      <c r="A118" s="13"/>
      <c r="B118" s="234"/>
      <c r="C118" s="235"/>
      <c r="D118" s="236" t="s">
        <v>220</v>
      </c>
      <c r="E118" s="237" t="s">
        <v>19</v>
      </c>
      <c r="F118" s="238" t="s">
        <v>1201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220</v>
      </c>
      <c r="AU118" s="244" t="s">
        <v>81</v>
      </c>
      <c r="AV118" s="13" t="s">
        <v>79</v>
      </c>
      <c r="AW118" s="13" t="s">
        <v>32</v>
      </c>
      <c r="AX118" s="13" t="s">
        <v>71</v>
      </c>
      <c r="AY118" s="244" t="s">
        <v>209</v>
      </c>
    </row>
    <row r="119" s="14" customFormat="1">
      <c r="A119" s="14"/>
      <c r="B119" s="245"/>
      <c r="C119" s="246"/>
      <c r="D119" s="236" t="s">
        <v>220</v>
      </c>
      <c r="E119" s="247" t="s">
        <v>19</v>
      </c>
      <c r="F119" s="248" t="s">
        <v>323</v>
      </c>
      <c r="G119" s="246"/>
      <c r="H119" s="249">
        <v>4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220</v>
      </c>
      <c r="AU119" s="255" t="s">
        <v>81</v>
      </c>
      <c r="AV119" s="14" t="s">
        <v>81</v>
      </c>
      <c r="AW119" s="14" t="s">
        <v>32</v>
      </c>
      <c r="AX119" s="14" t="s">
        <v>71</v>
      </c>
      <c r="AY119" s="255" t="s">
        <v>209</v>
      </c>
    </row>
    <row r="120" s="15" customFormat="1">
      <c r="A120" s="15"/>
      <c r="B120" s="256"/>
      <c r="C120" s="257"/>
      <c r="D120" s="236" t="s">
        <v>220</v>
      </c>
      <c r="E120" s="258" t="s">
        <v>19</v>
      </c>
      <c r="F120" s="259" t="s">
        <v>271</v>
      </c>
      <c r="G120" s="257"/>
      <c r="H120" s="260">
        <v>6</v>
      </c>
      <c r="I120" s="261"/>
      <c r="J120" s="257"/>
      <c r="K120" s="257"/>
      <c r="L120" s="262"/>
      <c r="M120" s="263"/>
      <c r="N120" s="264"/>
      <c r="O120" s="264"/>
      <c r="P120" s="264"/>
      <c r="Q120" s="264"/>
      <c r="R120" s="264"/>
      <c r="S120" s="264"/>
      <c r="T120" s="26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66" t="s">
        <v>220</v>
      </c>
      <c r="AU120" s="266" t="s">
        <v>81</v>
      </c>
      <c r="AV120" s="15" t="s">
        <v>216</v>
      </c>
      <c r="AW120" s="15" t="s">
        <v>32</v>
      </c>
      <c r="AX120" s="15" t="s">
        <v>79</v>
      </c>
      <c r="AY120" s="266" t="s">
        <v>209</v>
      </c>
    </row>
    <row r="121" s="2" customFormat="1" ht="33" customHeight="1">
      <c r="A121" s="41"/>
      <c r="B121" s="42"/>
      <c r="C121" s="216" t="s">
        <v>227</v>
      </c>
      <c r="D121" s="216" t="s">
        <v>211</v>
      </c>
      <c r="E121" s="217" t="s">
        <v>391</v>
      </c>
      <c r="F121" s="218" t="s">
        <v>392</v>
      </c>
      <c r="G121" s="219" t="s">
        <v>362</v>
      </c>
      <c r="H121" s="220">
        <v>85.5</v>
      </c>
      <c r="I121" s="221"/>
      <c r="J121" s="222">
        <f>ROUND(I121*H121,2)</f>
        <v>0</v>
      </c>
      <c r="K121" s="218" t="s">
        <v>215</v>
      </c>
      <c r="L121" s="47"/>
      <c r="M121" s="223" t="s">
        <v>19</v>
      </c>
      <c r="N121" s="224" t="s">
        <v>42</v>
      </c>
      <c r="O121" s="87"/>
      <c r="P121" s="225">
        <f>O121*H121</f>
        <v>0</v>
      </c>
      <c r="Q121" s="225">
        <v>0</v>
      </c>
      <c r="R121" s="225">
        <f>Q121*H121</f>
        <v>0</v>
      </c>
      <c r="S121" s="225">
        <v>0</v>
      </c>
      <c r="T121" s="226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7" t="s">
        <v>216</v>
      </c>
      <c r="AT121" s="227" t="s">
        <v>211</v>
      </c>
      <c r="AU121" s="227" t="s">
        <v>81</v>
      </c>
      <c r="AY121" s="20" t="s">
        <v>209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20" t="s">
        <v>79</v>
      </c>
      <c r="BK121" s="228">
        <f>ROUND(I121*H121,2)</f>
        <v>0</v>
      </c>
      <c r="BL121" s="20" t="s">
        <v>216</v>
      </c>
      <c r="BM121" s="227" t="s">
        <v>1735</v>
      </c>
    </row>
    <row r="122" s="2" customFormat="1">
      <c r="A122" s="41"/>
      <c r="B122" s="42"/>
      <c r="C122" s="43"/>
      <c r="D122" s="229" t="s">
        <v>218</v>
      </c>
      <c r="E122" s="43"/>
      <c r="F122" s="230" t="s">
        <v>394</v>
      </c>
      <c r="G122" s="43"/>
      <c r="H122" s="43"/>
      <c r="I122" s="231"/>
      <c r="J122" s="43"/>
      <c r="K122" s="43"/>
      <c r="L122" s="47"/>
      <c r="M122" s="232"/>
      <c r="N122" s="233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218</v>
      </c>
      <c r="AU122" s="20" t="s">
        <v>81</v>
      </c>
    </row>
    <row r="123" s="13" customFormat="1">
      <c r="A123" s="13"/>
      <c r="B123" s="234"/>
      <c r="C123" s="235"/>
      <c r="D123" s="236" t="s">
        <v>220</v>
      </c>
      <c r="E123" s="237" t="s">
        <v>19</v>
      </c>
      <c r="F123" s="238" t="s">
        <v>395</v>
      </c>
      <c r="G123" s="235"/>
      <c r="H123" s="237" t="s">
        <v>19</v>
      </c>
      <c r="I123" s="239"/>
      <c r="J123" s="235"/>
      <c r="K123" s="235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220</v>
      </c>
      <c r="AU123" s="244" t="s">
        <v>81</v>
      </c>
      <c r="AV123" s="13" t="s">
        <v>79</v>
      </c>
      <c r="AW123" s="13" t="s">
        <v>32</v>
      </c>
      <c r="AX123" s="13" t="s">
        <v>71</v>
      </c>
      <c r="AY123" s="244" t="s">
        <v>209</v>
      </c>
    </row>
    <row r="124" s="14" customFormat="1">
      <c r="A124" s="14"/>
      <c r="B124" s="245"/>
      <c r="C124" s="246"/>
      <c r="D124" s="236" t="s">
        <v>220</v>
      </c>
      <c r="E124" s="247" t="s">
        <v>19</v>
      </c>
      <c r="F124" s="248" t="s">
        <v>1736</v>
      </c>
      <c r="G124" s="246"/>
      <c r="H124" s="249">
        <v>285</v>
      </c>
      <c r="I124" s="250"/>
      <c r="J124" s="246"/>
      <c r="K124" s="246"/>
      <c r="L124" s="251"/>
      <c r="M124" s="252"/>
      <c r="N124" s="253"/>
      <c r="O124" s="253"/>
      <c r="P124" s="253"/>
      <c r="Q124" s="253"/>
      <c r="R124" s="253"/>
      <c r="S124" s="253"/>
      <c r="T124" s="25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5" t="s">
        <v>220</v>
      </c>
      <c r="AU124" s="255" t="s">
        <v>81</v>
      </c>
      <c r="AV124" s="14" t="s">
        <v>81</v>
      </c>
      <c r="AW124" s="14" t="s">
        <v>32</v>
      </c>
      <c r="AX124" s="14" t="s">
        <v>71</v>
      </c>
      <c r="AY124" s="255" t="s">
        <v>209</v>
      </c>
    </row>
    <row r="125" s="14" customFormat="1">
      <c r="A125" s="14"/>
      <c r="B125" s="245"/>
      <c r="C125" s="246"/>
      <c r="D125" s="236" t="s">
        <v>220</v>
      </c>
      <c r="E125" s="247" t="s">
        <v>19</v>
      </c>
      <c r="F125" s="248" t="s">
        <v>1737</v>
      </c>
      <c r="G125" s="246"/>
      <c r="H125" s="249">
        <v>85.5</v>
      </c>
      <c r="I125" s="250"/>
      <c r="J125" s="246"/>
      <c r="K125" s="246"/>
      <c r="L125" s="251"/>
      <c r="M125" s="252"/>
      <c r="N125" s="253"/>
      <c r="O125" s="253"/>
      <c r="P125" s="253"/>
      <c r="Q125" s="253"/>
      <c r="R125" s="253"/>
      <c r="S125" s="253"/>
      <c r="T125" s="25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5" t="s">
        <v>220</v>
      </c>
      <c r="AU125" s="255" t="s">
        <v>81</v>
      </c>
      <c r="AV125" s="14" t="s">
        <v>81</v>
      </c>
      <c r="AW125" s="14" t="s">
        <v>32</v>
      </c>
      <c r="AX125" s="14" t="s">
        <v>79</v>
      </c>
      <c r="AY125" s="255" t="s">
        <v>209</v>
      </c>
    </row>
    <row r="126" s="2" customFormat="1" ht="24.15" customHeight="1">
      <c r="A126" s="41"/>
      <c r="B126" s="42"/>
      <c r="C126" s="216" t="s">
        <v>245</v>
      </c>
      <c r="D126" s="216" t="s">
        <v>211</v>
      </c>
      <c r="E126" s="217" t="s">
        <v>400</v>
      </c>
      <c r="F126" s="218" t="s">
        <v>401</v>
      </c>
      <c r="G126" s="219" t="s">
        <v>362</v>
      </c>
      <c r="H126" s="220">
        <v>99.75</v>
      </c>
      <c r="I126" s="221"/>
      <c r="J126" s="222">
        <f>ROUND(I126*H126,2)</f>
        <v>0</v>
      </c>
      <c r="K126" s="218" t="s">
        <v>215</v>
      </c>
      <c r="L126" s="47"/>
      <c r="M126" s="223" t="s">
        <v>19</v>
      </c>
      <c r="N126" s="224" t="s">
        <v>42</v>
      </c>
      <c r="O126" s="87"/>
      <c r="P126" s="225">
        <f>O126*H126</f>
        <v>0</v>
      </c>
      <c r="Q126" s="225">
        <v>0</v>
      </c>
      <c r="R126" s="225">
        <f>Q126*H126</f>
        <v>0</v>
      </c>
      <c r="S126" s="225">
        <v>0</v>
      </c>
      <c r="T126" s="226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216</v>
      </c>
      <c r="AT126" s="227" t="s">
        <v>211</v>
      </c>
      <c r="AU126" s="227" t="s">
        <v>81</v>
      </c>
      <c r="AY126" s="20" t="s">
        <v>209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20" t="s">
        <v>79</v>
      </c>
      <c r="BK126" s="228">
        <f>ROUND(I126*H126,2)</f>
        <v>0</v>
      </c>
      <c r="BL126" s="20" t="s">
        <v>216</v>
      </c>
      <c r="BM126" s="227" t="s">
        <v>1738</v>
      </c>
    </row>
    <row r="127" s="2" customFormat="1">
      <c r="A127" s="41"/>
      <c r="B127" s="42"/>
      <c r="C127" s="43"/>
      <c r="D127" s="229" t="s">
        <v>218</v>
      </c>
      <c r="E127" s="43"/>
      <c r="F127" s="230" t="s">
        <v>403</v>
      </c>
      <c r="G127" s="43"/>
      <c r="H127" s="43"/>
      <c r="I127" s="231"/>
      <c r="J127" s="43"/>
      <c r="K127" s="43"/>
      <c r="L127" s="47"/>
      <c r="M127" s="232"/>
      <c r="N127" s="233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218</v>
      </c>
      <c r="AU127" s="20" t="s">
        <v>81</v>
      </c>
    </row>
    <row r="128" s="14" customFormat="1">
      <c r="A128" s="14"/>
      <c r="B128" s="245"/>
      <c r="C128" s="246"/>
      <c r="D128" s="236" t="s">
        <v>220</v>
      </c>
      <c r="E128" s="247" t="s">
        <v>19</v>
      </c>
      <c r="F128" s="248" t="s">
        <v>1739</v>
      </c>
      <c r="G128" s="246"/>
      <c r="H128" s="249">
        <v>99.75</v>
      </c>
      <c r="I128" s="250"/>
      <c r="J128" s="246"/>
      <c r="K128" s="246"/>
      <c r="L128" s="251"/>
      <c r="M128" s="252"/>
      <c r="N128" s="253"/>
      <c r="O128" s="253"/>
      <c r="P128" s="253"/>
      <c r="Q128" s="253"/>
      <c r="R128" s="253"/>
      <c r="S128" s="253"/>
      <c r="T128" s="25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5" t="s">
        <v>220</v>
      </c>
      <c r="AU128" s="255" t="s">
        <v>81</v>
      </c>
      <c r="AV128" s="14" t="s">
        <v>81</v>
      </c>
      <c r="AW128" s="14" t="s">
        <v>32</v>
      </c>
      <c r="AX128" s="14" t="s">
        <v>79</v>
      </c>
      <c r="AY128" s="255" t="s">
        <v>209</v>
      </c>
    </row>
    <row r="129" s="2" customFormat="1" ht="33" customHeight="1">
      <c r="A129" s="41"/>
      <c r="B129" s="42"/>
      <c r="C129" s="216" t="s">
        <v>250</v>
      </c>
      <c r="D129" s="216" t="s">
        <v>211</v>
      </c>
      <c r="E129" s="217" t="s">
        <v>406</v>
      </c>
      <c r="F129" s="218" t="s">
        <v>407</v>
      </c>
      <c r="G129" s="219" t="s">
        <v>362</v>
      </c>
      <c r="H129" s="220">
        <v>71.25</v>
      </c>
      <c r="I129" s="221"/>
      <c r="J129" s="222">
        <f>ROUND(I129*H129,2)</f>
        <v>0</v>
      </c>
      <c r="K129" s="218" t="s">
        <v>215</v>
      </c>
      <c r="L129" s="47"/>
      <c r="M129" s="223" t="s">
        <v>19</v>
      </c>
      <c r="N129" s="224" t="s">
        <v>42</v>
      </c>
      <c r="O129" s="87"/>
      <c r="P129" s="225">
        <f>O129*H129</f>
        <v>0</v>
      </c>
      <c r="Q129" s="225">
        <v>0</v>
      </c>
      <c r="R129" s="225">
        <f>Q129*H129</f>
        <v>0</v>
      </c>
      <c r="S129" s="225">
        <v>0</v>
      </c>
      <c r="T129" s="226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7" t="s">
        <v>216</v>
      </c>
      <c r="AT129" s="227" t="s">
        <v>211</v>
      </c>
      <c r="AU129" s="227" t="s">
        <v>81</v>
      </c>
      <c r="AY129" s="20" t="s">
        <v>209</v>
      </c>
      <c r="BE129" s="228">
        <f>IF(N129="základní",J129,0)</f>
        <v>0</v>
      </c>
      <c r="BF129" s="228">
        <f>IF(N129="snížená",J129,0)</f>
        <v>0</v>
      </c>
      <c r="BG129" s="228">
        <f>IF(N129="zákl. přenesená",J129,0)</f>
        <v>0</v>
      </c>
      <c r="BH129" s="228">
        <f>IF(N129="sníž. přenesená",J129,0)</f>
        <v>0</v>
      </c>
      <c r="BI129" s="228">
        <f>IF(N129="nulová",J129,0)</f>
        <v>0</v>
      </c>
      <c r="BJ129" s="20" t="s">
        <v>79</v>
      </c>
      <c r="BK129" s="228">
        <f>ROUND(I129*H129,2)</f>
        <v>0</v>
      </c>
      <c r="BL129" s="20" t="s">
        <v>216</v>
      </c>
      <c r="BM129" s="227" t="s">
        <v>1740</v>
      </c>
    </row>
    <row r="130" s="2" customFormat="1">
      <c r="A130" s="41"/>
      <c r="B130" s="42"/>
      <c r="C130" s="43"/>
      <c r="D130" s="229" t="s">
        <v>218</v>
      </c>
      <c r="E130" s="43"/>
      <c r="F130" s="230" t="s">
        <v>409</v>
      </c>
      <c r="G130" s="43"/>
      <c r="H130" s="43"/>
      <c r="I130" s="231"/>
      <c r="J130" s="43"/>
      <c r="K130" s="43"/>
      <c r="L130" s="47"/>
      <c r="M130" s="232"/>
      <c r="N130" s="233"/>
      <c r="O130" s="87"/>
      <c r="P130" s="87"/>
      <c r="Q130" s="87"/>
      <c r="R130" s="87"/>
      <c r="S130" s="87"/>
      <c r="T130" s="88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0" t="s">
        <v>218</v>
      </c>
      <c r="AU130" s="20" t="s">
        <v>81</v>
      </c>
    </row>
    <row r="131" s="14" customFormat="1">
      <c r="A131" s="14"/>
      <c r="B131" s="245"/>
      <c r="C131" s="246"/>
      <c r="D131" s="236" t="s">
        <v>220</v>
      </c>
      <c r="E131" s="247" t="s">
        <v>19</v>
      </c>
      <c r="F131" s="248" t="s">
        <v>1741</v>
      </c>
      <c r="G131" s="246"/>
      <c r="H131" s="249">
        <v>71.25</v>
      </c>
      <c r="I131" s="250"/>
      <c r="J131" s="246"/>
      <c r="K131" s="246"/>
      <c r="L131" s="251"/>
      <c r="M131" s="252"/>
      <c r="N131" s="253"/>
      <c r="O131" s="253"/>
      <c r="P131" s="253"/>
      <c r="Q131" s="253"/>
      <c r="R131" s="253"/>
      <c r="S131" s="253"/>
      <c r="T131" s="25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5" t="s">
        <v>220</v>
      </c>
      <c r="AU131" s="255" t="s">
        <v>81</v>
      </c>
      <c r="AV131" s="14" t="s">
        <v>81</v>
      </c>
      <c r="AW131" s="14" t="s">
        <v>32</v>
      </c>
      <c r="AX131" s="14" t="s">
        <v>79</v>
      </c>
      <c r="AY131" s="255" t="s">
        <v>209</v>
      </c>
    </row>
    <row r="132" s="2" customFormat="1" ht="33" customHeight="1">
      <c r="A132" s="41"/>
      <c r="B132" s="42"/>
      <c r="C132" s="216" t="s">
        <v>255</v>
      </c>
      <c r="D132" s="216" t="s">
        <v>211</v>
      </c>
      <c r="E132" s="217" t="s">
        <v>412</v>
      </c>
      <c r="F132" s="218" t="s">
        <v>413</v>
      </c>
      <c r="G132" s="219" t="s">
        <v>362</v>
      </c>
      <c r="H132" s="220">
        <v>28.5</v>
      </c>
      <c r="I132" s="221"/>
      <c r="J132" s="222">
        <f>ROUND(I132*H132,2)</f>
        <v>0</v>
      </c>
      <c r="K132" s="218" t="s">
        <v>215</v>
      </c>
      <c r="L132" s="47"/>
      <c r="M132" s="223" t="s">
        <v>19</v>
      </c>
      <c r="N132" s="224" t="s">
        <v>42</v>
      </c>
      <c r="O132" s="87"/>
      <c r="P132" s="225">
        <f>O132*H132</f>
        <v>0</v>
      </c>
      <c r="Q132" s="225">
        <v>0</v>
      </c>
      <c r="R132" s="225">
        <f>Q132*H132</f>
        <v>0</v>
      </c>
      <c r="S132" s="225">
        <v>0</v>
      </c>
      <c r="T132" s="226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27" t="s">
        <v>216</v>
      </c>
      <c r="AT132" s="227" t="s">
        <v>211</v>
      </c>
      <c r="AU132" s="227" t="s">
        <v>81</v>
      </c>
      <c r="AY132" s="20" t="s">
        <v>209</v>
      </c>
      <c r="BE132" s="228">
        <f>IF(N132="základní",J132,0)</f>
        <v>0</v>
      </c>
      <c r="BF132" s="228">
        <f>IF(N132="snížená",J132,0)</f>
        <v>0</v>
      </c>
      <c r="BG132" s="228">
        <f>IF(N132="zákl. přenesená",J132,0)</f>
        <v>0</v>
      </c>
      <c r="BH132" s="228">
        <f>IF(N132="sníž. přenesená",J132,0)</f>
        <v>0</v>
      </c>
      <c r="BI132" s="228">
        <f>IF(N132="nulová",J132,0)</f>
        <v>0</v>
      </c>
      <c r="BJ132" s="20" t="s">
        <v>79</v>
      </c>
      <c r="BK132" s="228">
        <f>ROUND(I132*H132,2)</f>
        <v>0</v>
      </c>
      <c r="BL132" s="20" t="s">
        <v>216</v>
      </c>
      <c r="BM132" s="227" t="s">
        <v>1742</v>
      </c>
    </row>
    <row r="133" s="2" customFormat="1">
      <c r="A133" s="41"/>
      <c r="B133" s="42"/>
      <c r="C133" s="43"/>
      <c r="D133" s="229" t="s">
        <v>218</v>
      </c>
      <c r="E133" s="43"/>
      <c r="F133" s="230" t="s">
        <v>415</v>
      </c>
      <c r="G133" s="43"/>
      <c r="H133" s="43"/>
      <c r="I133" s="231"/>
      <c r="J133" s="43"/>
      <c r="K133" s="43"/>
      <c r="L133" s="47"/>
      <c r="M133" s="232"/>
      <c r="N133" s="233"/>
      <c r="O133" s="87"/>
      <c r="P133" s="87"/>
      <c r="Q133" s="87"/>
      <c r="R133" s="87"/>
      <c r="S133" s="87"/>
      <c r="T133" s="88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0" t="s">
        <v>218</v>
      </c>
      <c r="AU133" s="20" t="s">
        <v>81</v>
      </c>
    </row>
    <row r="134" s="14" customFormat="1">
      <c r="A134" s="14"/>
      <c r="B134" s="245"/>
      <c r="C134" s="246"/>
      <c r="D134" s="236" t="s">
        <v>220</v>
      </c>
      <c r="E134" s="247" t="s">
        <v>19</v>
      </c>
      <c r="F134" s="248" t="s">
        <v>1743</v>
      </c>
      <c r="G134" s="246"/>
      <c r="H134" s="249">
        <v>28.5</v>
      </c>
      <c r="I134" s="250"/>
      <c r="J134" s="246"/>
      <c r="K134" s="246"/>
      <c r="L134" s="251"/>
      <c r="M134" s="252"/>
      <c r="N134" s="253"/>
      <c r="O134" s="253"/>
      <c r="P134" s="253"/>
      <c r="Q134" s="253"/>
      <c r="R134" s="253"/>
      <c r="S134" s="253"/>
      <c r="T134" s="25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5" t="s">
        <v>220</v>
      </c>
      <c r="AU134" s="255" t="s">
        <v>81</v>
      </c>
      <c r="AV134" s="14" t="s">
        <v>81</v>
      </c>
      <c r="AW134" s="14" t="s">
        <v>32</v>
      </c>
      <c r="AX134" s="14" t="s">
        <v>79</v>
      </c>
      <c r="AY134" s="255" t="s">
        <v>209</v>
      </c>
    </row>
    <row r="135" s="2" customFormat="1" ht="24.15" customHeight="1">
      <c r="A135" s="41"/>
      <c r="B135" s="42"/>
      <c r="C135" s="216" t="s">
        <v>263</v>
      </c>
      <c r="D135" s="216" t="s">
        <v>211</v>
      </c>
      <c r="E135" s="217" t="s">
        <v>418</v>
      </c>
      <c r="F135" s="218" t="s">
        <v>419</v>
      </c>
      <c r="G135" s="219" t="s">
        <v>362</v>
      </c>
      <c r="H135" s="220">
        <v>28.5</v>
      </c>
      <c r="I135" s="221"/>
      <c r="J135" s="222">
        <f>ROUND(I135*H135,2)</f>
        <v>0</v>
      </c>
      <c r="K135" s="218" t="s">
        <v>215</v>
      </c>
      <c r="L135" s="47"/>
      <c r="M135" s="223" t="s">
        <v>19</v>
      </c>
      <c r="N135" s="224" t="s">
        <v>42</v>
      </c>
      <c r="O135" s="87"/>
      <c r="P135" s="225">
        <f>O135*H135</f>
        <v>0</v>
      </c>
      <c r="Q135" s="225">
        <v>0</v>
      </c>
      <c r="R135" s="225">
        <f>Q135*H135</f>
        <v>0</v>
      </c>
      <c r="S135" s="225">
        <v>0</v>
      </c>
      <c r="T135" s="226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7" t="s">
        <v>216</v>
      </c>
      <c r="AT135" s="227" t="s">
        <v>211</v>
      </c>
      <c r="AU135" s="227" t="s">
        <v>81</v>
      </c>
      <c r="AY135" s="20" t="s">
        <v>209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20" t="s">
        <v>79</v>
      </c>
      <c r="BK135" s="228">
        <f>ROUND(I135*H135,2)</f>
        <v>0</v>
      </c>
      <c r="BL135" s="20" t="s">
        <v>216</v>
      </c>
      <c r="BM135" s="227" t="s">
        <v>1744</v>
      </c>
    </row>
    <row r="136" s="2" customFormat="1">
      <c r="A136" s="41"/>
      <c r="B136" s="42"/>
      <c r="C136" s="43"/>
      <c r="D136" s="229" t="s">
        <v>218</v>
      </c>
      <c r="E136" s="43"/>
      <c r="F136" s="230" t="s">
        <v>421</v>
      </c>
      <c r="G136" s="43"/>
      <c r="H136" s="43"/>
      <c r="I136" s="231"/>
      <c r="J136" s="43"/>
      <c r="K136" s="43"/>
      <c r="L136" s="47"/>
      <c r="M136" s="232"/>
      <c r="N136" s="233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218</v>
      </c>
      <c r="AU136" s="20" t="s">
        <v>81</v>
      </c>
    </row>
    <row r="137" s="13" customFormat="1">
      <c r="A137" s="13"/>
      <c r="B137" s="234"/>
      <c r="C137" s="235"/>
      <c r="D137" s="236" t="s">
        <v>220</v>
      </c>
      <c r="E137" s="237" t="s">
        <v>19</v>
      </c>
      <c r="F137" s="238" t="s">
        <v>422</v>
      </c>
      <c r="G137" s="235"/>
      <c r="H137" s="237" t="s">
        <v>19</v>
      </c>
      <c r="I137" s="239"/>
      <c r="J137" s="235"/>
      <c r="K137" s="235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220</v>
      </c>
      <c r="AU137" s="244" t="s">
        <v>81</v>
      </c>
      <c r="AV137" s="13" t="s">
        <v>79</v>
      </c>
      <c r="AW137" s="13" t="s">
        <v>32</v>
      </c>
      <c r="AX137" s="13" t="s">
        <v>71</v>
      </c>
      <c r="AY137" s="244" t="s">
        <v>209</v>
      </c>
    </row>
    <row r="138" s="14" customFormat="1">
      <c r="A138" s="14"/>
      <c r="B138" s="245"/>
      <c r="C138" s="246"/>
      <c r="D138" s="236" t="s">
        <v>220</v>
      </c>
      <c r="E138" s="247" t="s">
        <v>19</v>
      </c>
      <c r="F138" s="248" t="s">
        <v>1745</v>
      </c>
      <c r="G138" s="246"/>
      <c r="H138" s="249">
        <v>285</v>
      </c>
      <c r="I138" s="250"/>
      <c r="J138" s="246"/>
      <c r="K138" s="246"/>
      <c r="L138" s="251"/>
      <c r="M138" s="252"/>
      <c r="N138" s="253"/>
      <c r="O138" s="253"/>
      <c r="P138" s="253"/>
      <c r="Q138" s="253"/>
      <c r="R138" s="253"/>
      <c r="S138" s="253"/>
      <c r="T138" s="25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5" t="s">
        <v>220</v>
      </c>
      <c r="AU138" s="255" t="s">
        <v>81</v>
      </c>
      <c r="AV138" s="14" t="s">
        <v>81</v>
      </c>
      <c r="AW138" s="14" t="s">
        <v>32</v>
      </c>
      <c r="AX138" s="14" t="s">
        <v>71</v>
      </c>
      <c r="AY138" s="255" t="s">
        <v>209</v>
      </c>
    </row>
    <row r="139" s="16" customFormat="1">
      <c r="A139" s="16"/>
      <c r="B139" s="267"/>
      <c r="C139" s="268"/>
      <c r="D139" s="236" t="s">
        <v>220</v>
      </c>
      <c r="E139" s="269" t="s">
        <v>19</v>
      </c>
      <c r="F139" s="270" t="s">
        <v>370</v>
      </c>
      <c r="G139" s="268"/>
      <c r="H139" s="271">
        <v>285</v>
      </c>
      <c r="I139" s="272"/>
      <c r="J139" s="268"/>
      <c r="K139" s="268"/>
      <c r="L139" s="273"/>
      <c r="M139" s="274"/>
      <c r="N139" s="275"/>
      <c r="O139" s="275"/>
      <c r="P139" s="275"/>
      <c r="Q139" s="275"/>
      <c r="R139" s="275"/>
      <c r="S139" s="275"/>
      <c r="T139" s="27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T139" s="277" t="s">
        <v>220</v>
      </c>
      <c r="AU139" s="277" t="s">
        <v>81</v>
      </c>
      <c r="AV139" s="16" t="s">
        <v>146</v>
      </c>
      <c r="AW139" s="16" t="s">
        <v>32</v>
      </c>
      <c r="AX139" s="16" t="s">
        <v>71</v>
      </c>
      <c r="AY139" s="277" t="s">
        <v>209</v>
      </c>
    </row>
    <row r="140" s="13" customFormat="1">
      <c r="A140" s="13"/>
      <c r="B140" s="234"/>
      <c r="C140" s="235"/>
      <c r="D140" s="236" t="s">
        <v>220</v>
      </c>
      <c r="E140" s="237" t="s">
        <v>19</v>
      </c>
      <c r="F140" s="238" t="s">
        <v>425</v>
      </c>
      <c r="G140" s="235"/>
      <c r="H140" s="237" t="s">
        <v>19</v>
      </c>
      <c r="I140" s="239"/>
      <c r="J140" s="235"/>
      <c r="K140" s="235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220</v>
      </c>
      <c r="AU140" s="244" t="s">
        <v>81</v>
      </c>
      <c r="AV140" s="13" t="s">
        <v>79</v>
      </c>
      <c r="AW140" s="13" t="s">
        <v>32</v>
      </c>
      <c r="AX140" s="13" t="s">
        <v>71</v>
      </c>
      <c r="AY140" s="244" t="s">
        <v>209</v>
      </c>
    </row>
    <row r="141" s="14" customFormat="1">
      <c r="A141" s="14"/>
      <c r="B141" s="245"/>
      <c r="C141" s="246"/>
      <c r="D141" s="236" t="s">
        <v>220</v>
      </c>
      <c r="E141" s="247" t="s">
        <v>19</v>
      </c>
      <c r="F141" s="248" t="s">
        <v>1746</v>
      </c>
      <c r="G141" s="246"/>
      <c r="H141" s="249">
        <v>28.5</v>
      </c>
      <c r="I141" s="250"/>
      <c r="J141" s="246"/>
      <c r="K141" s="246"/>
      <c r="L141" s="251"/>
      <c r="M141" s="252"/>
      <c r="N141" s="253"/>
      <c r="O141" s="253"/>
      <c r="P141" s="253"/>
      <c r="Q141" s="253"/>
      <c r="R141" s="253"/>
      <c r="S141" s="253"/>
      <c r="T141" s="25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5" t="s">
        <v>220</v>
      </c>
      <c r="AU141" s="255" t="s">
        <v>81</v>
      </c>
      <c r="AV141" s="14" t="s">
        <v>81</v>
      </c>
      <c r="AW141" s="14" t="s">
        <v>32</v>
      </c>
      <c r="AX141" s="14" t="s">
        <v>79</v>
      </c>
      <c r="AY141" s="255" t="s">
        <v>209</v>
      </c>
    </row>
    <row r="142" s="2" customFormat="1" ht="24.15" customHeight="1">
      <c r="A142" s="41"/>
      <c r="B142" s="42"/>
      <c r="C142" s="216" t="s">
        <v>272</v>
      </c>
      <c r="D142" s="216" t="s">
        <v>211</v>
      </c>
      <c r="E142" s="217" t="s">
        <v>464</v>
      </c>
      <c r="F142" s="218" t="s">
        <v>465</v>
      </c>
      <c r="G142" s="219" t="s">
        <v>258</v>
      </c>
      <c r="H142" s="220">
        <v>564.39999999999998</v>
      </c>
      <c r="I142" s="221"/>
      <c r="J142" s="222">
        <f>ROUND(I142*H142,2)</f>
        <v>0</v>
      </c>
      <c r="K142" s="218" t="s">
        <v>215</v>
      </c>
      <c r="L142" s="47"/>
      <c r="M142" s="223" t="s">
        <v>19</v>
      </c>
      <c r="N142" s="224" t="s">
        <v>42</v>
      </c>
      <c r="O142" s="87"/>
      <c r="P142" s="225">
        <f>O142*H142</f>
        <v>0</v>
      </c>
      <c r="Q142" s="225">
        <v>0.00058</v>
      </c>
      <c r="R142" s="225">
        <f>Q142*H142</f>
        <v>0.32735199999999998</v>
      </c>
      <c r="S142" s="225">
        <v>0</v>
      </c>
      <c r="T142" s="226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7" t="s">
        <v>216</v>
      </c>
      <c r="AT142" s="227" t="s">
        <v>211</v>
      </c>
      <c r="AU142" s="227" t="s">
        <v>81</v>
      </c>
      <c r="AY142" s="20" t="s">
        <v>209</v>
      </c>
      <c r="BE142" s="228">
        <f>IF(N142="základní",J142,0)</f>
        <v>0</v>
      </c>
      <c r="BF142" s="228">
        <f>IF(N142="snížená",J142,0)</f>
        <v>0</v>
      </c>
      <c r="BG142" s="228">
        <f>IF(N142="zákl. přenesená",J142,0)</f>
        <v>0</v>
      </c>
      <c r="BH142" s="228">
        <f>IF(N142="sníž. přenesená",J142,0)</f>
        <v>0</v>
      </c>
      <c r="BI142" s="228">
        <f>IF(N142="nulová",J142,0)</f>
        <v>0</v>
      </c>
      <c r="BJ142" s="20" t="s">
        <v>79</v>
      </c>
      <c r="BK142" s="228">
        <f>ROUND(I142*H142,2)</f>
        <v>0</v>
      </c>
      <c r="BL142" s="20" t="s">
        <v>216</v>
      </c>
      <c r="BM142" s="227" t="s">
        <v>1747</v>
      </c>
    </row>
    <row r="143" s="2" customFormat="1">
      <c r="A143" s="41"/>
      <c r="B143" s="42"/>
      <c r="C143" s="43"/>
      <c r="D143" s="229" t="s">
        <v>218</v>
      </c>
      <c r="E143" s="43"/>
      <c r="F143" s="230" t="s">
        <v>467</v>
      </c>
      <c r="G143" s="43"/>
      <c r="H143" s="43"/>
      <c r="I143" s="231"/>
      <c r="J143" s="43"/>
      <c r="K143" s="43"/>
      <c r="L143" s="47"/>
      <c r="M143" s="232"/>
      <c r="N143" s="233"/>
      <c r="O143" s="87"/>
      <c r="P143" s="87"/>
      <c r="Q143" s="87"/>
      <c r="R143" s="87"/>
      <c r="S143" s="87"/>
      <c r="T143" s="88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0" t="s">
        <v>218</v>
      </c>
      <c r="AU143" s="20" t="s">
        <v>81</v>
      </c>
    </row>
    <row r="144" s="14" customFormat="1">
      <c r="A144" s="14"/>
      <c r="B144" s="245"/>
      <c r="C144" s="246"/>
      <c r="D144" s="236" t="s">
        <v>220</v>
      </c>
      <c r="E144" s="247" t="s">
        <v>19</v>
      </c>
      <c r="F144" s="248" t="s">
        <v>1748</v>
      </c>
      <c r="G144" s="246"/>
      <c r="H144" s="249">
        <v>564.39999999999998</v>
      </c>
      <c r="I144" s="250"/>
      <c r="J144" s="246"/>
      <c r="K144" s="246"/>
      <c r="L144" s="251"/>
      <c r="M144" s="252"/>
      <c r="N144" s="253"/>
      <c r="O144" s="253"/>
      <c r="P144" s="253"/>
      <c r="Q144" s="253"/>
      <c r="R144" s="253"/>
      <c r="S144" s="253"/>
      <c r="T144" s="25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5" t="s">
        <v>220</v>
      </c>
      <c r="AU144" s="255" t="s">
        <v>81</v>
      </c>
      <c r="AV144" s="14" t="s">
        <v>81</v>
      </c>
      <c r="AW144" s="14" t="s">
        <v>32</v>
      </c>
      <c r="AX144" s="14" t="s">
        <v>79</v>
      </c>
      <c r="AY144" s="255" t="s">
        <v>209</v>
      </c>
    </row>
    <row r="145" s="2" customFormat="1" ht="24.15" customHeight="1">
      <c r="A145" s="41"/>
      <c r="B145" s="42"/>
      <c r="C145" s="216" t="s">
        <v>8</v>
      </c>
      <c r="D145" s="216" t="s">
        <v>211</v>
      </c>
      <c r="E145" s="217" t="s">
        <v>471</v>
      </c>
      <c r="F145" s="218" t="s">
        <v>472</v>
      </c>
      <c r="G145" s="219" t="s">
        <v>258</v>
      </c>
      <c r="H145" s="220">
        <v>564.39999999999998</v>
      </c>
      <c r="I145" s="221"/>
      <c r="J145" s="222">
        <f>ROUND(I145*H145,2)</f>
        <v>0</v>
      </c>
      <c r="K145" s="218" t="s">
        <v>215</v>
      </c>
      <c r="L145" s="47"/>
      <c r="M145" s="223" t="s">
        <v>19</v>
      </c>
      <c r="N145" s="224" t="s">
        <v>42</v>
      </c>
      <c r="O145" s="87"/>
      <c r="P145" s="225">
        <f>O145*H145</f>
        <v>0</v>
      </c>
      <c r="Q145" s="225">
        <v>0</v>
      </c>
      <c r="R145" s="225">
        <f>Q145*H145</f>
        <v>0</v>
      </c>
      <c r="S145" s="225">
        <v>0</v>
      </c>
      <c r="T145" s="226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7" t="s">
        <v>216</v>
      </c>
      <c r="AT145" s="227" t="s">
        <v>211</v>
      </c>
      <c r="AU145" s="227" t="s">
        <v>81</v>
      </c>
      <c r="AY145" s="20" t="s">
        <v>209</v>
      </c>
      <c r="BE145" s="228">
        <f>IF(N145="základní",J145,0)</f>
        <v>0</v>
      </c>
      <c r="BF145" s="228">
        <f>IF(N145="snížená",J145,0)</f>
        <v>0</v>
      </c>
      <c r="BG145" s="228">
        <f>IF(N145="zákl. přenesená",J145,0)</f>
        <v>0</v>
      </c>
      <c r="BH145" s="228">
        <f>IF(N145="sníž. přenesená",J145,0)</f>
        <v>0</v>
      </c>
      <c r="BI145" s="228">
        <f>IF(N145="nulová",J145,0)</f>
        <v>0</v>
      </c>
      <c r="BJ145" s="20" t="s">
        <v>79</v>
      </c>
      <c r="BK145" s="228">
        <f>ROUND(I145*H145,2)</f>
        <v>0</v>
      </c>
      <c r="BL145" s="20" t="s">
        <v>216</v>
      </c>
      <c r="BM145" s="227" t="s">
        <v>1749</v>
      </c>
    </row>
    <row r="146" s="2" customFormat="1">
      <c r="A146" s="41"/>
      <c r="B146" s="42"/>
      <c r="C146" s="43"/>
      <c r="D146" s="229" t="s">
        <v>218</v>
      </c>
      <c r="E146" s="43"/>
      <c r="F146" s="230" t="s">
        <v>474</v>
      </c>
      <c r="G146" s="43"/>
      <c r="H146" s="43"/>
      <c r="I146" s="231"/>
      <c r="J146" s="43"/>
      <c r="K146" s="43"/>
      <c r="L146" s="47"/>
      <c r="M146" s="232"/>
      <c r="N146" s="233"/>
      <c r="O146" s="87"/>
      <c r="P146" s="87"/>
      <c r="Q146" s="87"/>
      <c r="R146" s="87"/>
      <c r="S146" s="87"/>
      <c r="T146" s="88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0" t="s">
        <v>218</v>
      </c>
      <c r="AU146" s="20" t="s">
        <v>81</v>
      </c>
    </row>
    <row r="147" s="2" customFormat="1" ht="37.8" customHeight="1">
      <c r="A147" s="41"/>
      <c r="B147" s="42"/>
      <c r="C147" s="216" t="s">
        <v>284</v>
      </c>
      <c r="D147" s="216" t="s">
        <v>211</v>
      </c>
      <c r="E147" s="217" t="s">
        <v>598</v>
      </c>
      <c r="F147" s="218" t="s">
        <v>599</v>
      </c>
      <c r="G147" s="219" t="s">
        <v>362</v>
      </c>
      <c r="H147" s="220">
        <v>421.44999999999999</v>
      </c>
      <c r="I147" s="221"/>
      <c r="J147" s="222">
        <f>ROUND(I147*H147,2)</f>
        <v>0</v>
      </c>
      <c r="K147" s="218" t="s">
        <v>215</v>
      </c>
      <c r="L147" s="47"/>
      <c r="M147" s="223" t="s">
        <v>19</v>
      </c>
      <c r="N147" s="224" t="s">
        <v>42</v>
      </c>
      <c r="O147" s="87"/>
      <c r="P147" s="225">
        <f>O147*H147</f>
        <v>0</v>
      </c>
      <c r="Q147" s="225">
        <v>0</v>
      </c>
      <c r="R147" s="225">
        <f>Q147*H147</f>
        <v>0</v>
      </c>
      <c r="S147" s="225">
        <v>0</v>
      </c>
      <c r="T147" s="226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7" t="s">
        <v>216</v>
      </c>
      <c r="AT147" s="227" t="s">
        <v>211</v>
      </c>
      <c r="AU147" s="227" t="s">
        <v>81</v>
      </c>
      <c r="AY147" s="20" t="s">
        <v>209</v>
      </c>
      <c r="BE147" s="228">
        <f>IF(N147="základní",J147,0)</f>
        <v>0</v>
      </c>
      <c r="BF147" s="228">
        <f>IF(N147="snížená",J147,0)</f>
        <v>0</v>
      </c>
      <c r="BG147" s="228">
        <f>IF(N147="zákl. přenesená",J147,0)</f>
        <v>0</v>
      </c>
      <c r="BH147" s="228">
        <f>IF(N147="sníž. přenesená",J147,0)</f>
        <v>0</v>
      </c>
      <c r="BI147" s="228">
        <f>IF(N147="nulová",J147,0)</f>
        <v>0</v>
      </c>
      <c r="BJ147" s="20" t="s">
        <v>79</v>
      </c>
      <c r="BK147" s="228">
        <f>ROUND(I147*H147,2)</f>
        <v>0</v>
      </c>
      <c r="BL147" s="20" t="s">
        <v>216</v>
      </c>
      <c r="BM147" s="227" t="s">
        <v>1750</v>
      </c>
    </row>
    <row r="148" s="2" customFormat="1">
      <c r="A148" s="41"/>
      <c r="B148" s="42"/>
      <c r="C148" s="43"/>
      <c r="D148" s="229" t="s">
        <v>218</v>
      </c>
      <c r="E148" s="43"/>
      <c r="F148" s="230" t="s">
        <v>601</v>
      </c>
      <c r="G148" s="43"/>
      <c r="H148" s="43"/>
      <c r="I148" s="231"/>
      <c r="J148" s="43"/>
      <c r="K148" s="43"/>
      <c r="L148" s="47"/>
      <c r="M148" s="232"/>
      <c r="N148" s="233"/>
      <c r="O148" s="87"/>
      <c r="P148" s="87"/>
      <c r="Q148" s="87"/>
      <c r="R148" s="87"/>
      <c r="S148" s="87"/>
      <c r="T148" s="88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0" t="s">
        <v>218</v>
      </c>
      <c r="AU148" s="20" t="s">
        <v>81</v>
      </c>
    </row>
    <row r="149" s="14" customFormat="1">
      <c r="A149" s="14"/>
      <c r="B149" s="245"/>
      <c r="C149" s="246"/>
      <c r="D149" s="236" t="s">
        <v>220</v>
      </c>
      <c r="E149" s="247" t="s">
        <v>19</v>
      </c>
      <c r="F149" s="248" t="s">
        <v>1751</v>
      </c>
      <c r="G149" s="246"/>
      <c r="H149" s="249">
        <v>185.25</v>
      </c>
      <c r="I149" s="250"/>
      <c r="J149" s="246"/>
      <c r="K149" s="246"/>
      <c r="L149" s="251"/>
      <c r="M149" s="252"/>
      <c r="N149" s="253"/>
      <c r="O149" s="253"/>
      <c r="P149" s="253"/>
      <c r="Q149" s="253"/>
      <c r="R149" s="253"/>
      <c r="S149" s="253"/>
      <c r="T149" s="25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5" t="s">
        <v>220</v>
      </c>
      <c r="AU149" s="255" t="s">
        <v>81</v>
      </c>
      <c r="AV149" s="14" t="s">
        <v>81</v>
      </c>
      <c r="AW149" s="14" t="s">
        <v>32</v>
      </c>
      <c r="AX149" s="14" t="s">
        <v>71</v>
      </c>
      <c r="AY149" s="255" t="s">
        <v>209</v>
      </c>
    </row>
    <row r="150" s="14" customFormat="1">
      <c r="A150" s="14"/>
      <c r="B150" s="245"/>
      <c r="C150" s="246"/>
      <c r="D150" s="236" t="s">
        <v>220</v>
      </c>
      <c r="E150" s="247" t="s">
        <v>19</v>
      </c>
      <c r="F150" s="248" t="s">
        <v>1752</v>
      </c>
      <c r="G150" s="246"/>
      <c r="H150" s="249">
        <v>155.09999999999999</v>
      </c>
      <c r="I150" s="250"/>
      <c r="J150" s="246"/>
      <c r="K150" s="246"/>
      <c r="L150" s="251"/>
      <c r="M150" s="252"/>
      <c r="N150" s="253"/>
      <c r="O150" s="253"/>
      <c r="P150" s="253"/>
      <c r="Q150" s="253"/>
      <c r="R150" s="253"/>
      <c r="S150" s="253"/>
      <c r="T150" s="25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5" t="s">
        <v>220</v>
      </c>
      <c r="AU150" s="255" t="s">
        <v>81</v>
      </c>
      <c r="AV150" s="14" t="s">
        <v>81</v>
      </c>
      <c r="AW150" s="14" t="s">
        <v>32</v>
      </c>
      <c r="AX150" s="14" t="s">
        <v>71</v>
      </c>
      <c r="AY150" s="255" t="s">
        <v>209</v>
      </c>
    </row>
    <row r="151" s="13" customFormat="1">
      <c r="A151" s="13"/>
      <c r="B151" s="234"/>
      <c r="C151" s="235"/>
      <c r="D151" s="236" t="s">
        <v>220</v>
      </c>
      <c r="E151" s="237" t="s">
        <v>19</v>
      </c>
      <c r="F151" s="238" t="s">
        <v>1753</v>
      </c>
      <c r="G151" s="235"/>
      <c r="H151" s="237" t="s">
        <v>19</v>
      </c>
      <c r="I151" s="239"/>
      <c r="J151" s="235"/>
      <c r="K151" s="235"/>
      <c r="L151" s="240"/>
      <c r="M151" s="241"/>
      <c r="N151" s="242"/>
      <c r="O151" s="242"/>
      <c r="P151" s="242"/>
      <c r="Q151" s="242"/>
      <c r="R151" s="242"/>
      <c r="S151" s="242"/>
      <c r="T151" s="24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4" t="s">
        <v>220</v>
      </c>
      <c r="AU151" s="244" t="s">
        <v>81</v>
      </c>
      <c r="AV151" s="13" t="s">
        <v>79</v>
      </c>
      <c r="AW151" s="13" t="s">
        <v>32</v>
      </c>
      <c r="AX151" s="13" t="s">
        <v>71</v>
      </c>
      <c r="AY151" s="244" t="s">
        <v>209</v>
      </c>
    </row>
    <row r="152" s="14" customFormat="1">
      <c r="A152" s="14"/>
      <c r="B152" s="245"/>
      <c r="C152" s="246"/>
      <c r="D152" s="236" t="s">
        <v>220</v>
      </c>
      <c r="E152" s="247" t="s">
        <v>19</v>
      </c>
      <c r="F152" s="248" t="s">
        <v>1754</v>
      </c>
      <c r="G152" s="246"/>
      <c r="H152" s="249">
        <v>16.600000000000001</v>
      </c>
      <c r="I152" s="250"/>
      <c r="J152" s="246"/>
      <c r="K152" s="246"/>
      <c r="L152" s="251"/>
      <c r="M152" s="252"/>
      <c r="N152" s="253"/>
      <c r="O152" s="253"/>
      <c r="P152" s="253"/>
      <c r="Q152" s="253"/>
      <c r="R152" s="253"/>
      <c r="S152" s="253"/>
      <c r="T152" s="25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5" t="s">
        <v>220</v>
      </c>
      <c r="AU152" s="255" t="s">
        <v>81</v>
      </c>
      <c r="AV152" s="14" t="s">
        <v>81</v>
      </c>
      <c r="AW152" s="14" t="s">
        <v>32</v>
      </c>
      <c r="AX152" s="14" t="s">
        <v>71</v>
      </c>
      <c r="AY152" s="255" t="s">
        <v>209</v>
      </c>
    </row>
    <row r="153" s="14" customFormat="1">
      <c r="A153" s="14"/>
      <c r="B153" s="245"/>
      <c r="C153" s="246"/>
      <c r="D153" s="236" t="s">
        <v>220</v>
      </c>
      <c r="E153" s="247" t="s">
        <v>19</v>
      </c>
      <c r="F153" s="248" t="s">
        <v>1755</v>
      </c>
      <c r="G153" s="246"/>
      <c r="H153" s="249">
        <v>64.5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220</v>
      </c>
      <c r="AU153" s="255" t="s">
        <v>81</v>
      </c>
      <c r="AV153" s="14" t="s">
        <v>81</v>
      </c>
      <c r="AW153" s="14" t="s">
        <v>32</v>
      </c>
      <c r="AX153" s="14" t="s">
        <v>71</v>
      </c>
      <c r="AY153" s="255" t="s">
        <v>209</v>
      </c>
    </row>
    <row r="154" s="15" customFormat="1">
      <c r="A154" s="15"/>
      <c r="B154" s="256"/>
      <c r="C154" s="257"/>
      <c r="D154" s="236" t="s">
        <v>220</v>
      </c>
      <c r="E154" s="258" t="s">
        <v>19</v>
      </c>
      <c r="F154" s="259" t="s">
        <v>271</v>
      </c>
      <c r="G154" s="257"/>
      <c r="H154" s="260">
        <v>421.45000000000005</v>
      </c>
      <c r="I154" s="261"/>
      <c r="J154" s="257"/>
      <c r="K154" s="257"/>
      <c r="L154" s="262"/>
      <c r="M154" s="263"/>
      <c r="N154" s="264"/>
      <c r="O154" s="264"/>
      <c r="P154" s="264"/>
      <c r="Q154" s="264"/>
      <c r="R154" s="264"/>
      <c r="S154" s="264"/>
      <c r="T154" s="26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6" t="s">
        <v>220</v>
      </c>
      <c r="AU154" s="266" t="s">
        <v>81</v>
      </c>
      <c r="AV154" s="15" t="s">
        <v>216</v>
      </c>
      <c r="AW154" s="15" t="s">
        <v>32</v>
      </c>
      <c r="AX154" s="15" t="s">
        <v>79</v>
      </c>
      <c r="AY154" s="266" t="s">
        <v>209</v>
      </c>
    </row>
    <row r="155" s="2" customFormat="1" ht="37.8" customHeight="1">
      <c r="A155" s="41"/>
      <c r="B155" s="42"/>
      <c r="C155" s="216" t="s">
        <v>290</v>
      </c>
      <c r="D155" s="216" t="s">
        <v>211</v>
      </c>
      <c r="E155" s="217" t="s">
        <v>624</v>
      </c>
      <c r="F155" s="218" t="s">
        <v>625</v>
      </c>
      <c r="G155" s="219" t="s">
        <v>362</v>
      </c>
      <c r="H155" s="220">
        <v>30.149999999999999</v>
      </c>
      <c r="I155" s="221"/>
      <c r="J155" s="222">
        <f>ROUND(I155*H155,2)</f>
        <v>0</v>
      </c>
      <c r="K155" s="218" t="s">
        <v>215</v>
      </c>
      <c r="L155" s="47"/>
      <c r="M155" s="223" t="s">
        <v>19</v>
      </c>
      <c r="N155" s="224" t="s">
        <v>42</v>
      </c>
      <c r="O155" s="87"/>
      <c r="P155" s="225">
        <f>O155*H155</f>
        <v>0</v>
      </c>
      <c r="Q155" s="225">
        <v>0</v>
      </c>
      <c r="R155" s="225">
        <f>Q155*H155</f>
        <v>0</v>
      </c>
      <c r="S155" s="225">
        <v>0</v>
      </c>
      <c r="T155" s="226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7" t="s">
        <v>216</v>
      </c>
      <c r="AT155" s="227" t="s">
        <v>211</v>
      </c>
      <c r="AU155" s="227" t="s">
        <v>81</v>
      </c>
      <c r="AY155" s="20" t="s">
        <v>209</v>
      </c>
      <c r="BE155" s="228">
        <f>IF(N155="základní",J155,0)</f>
        <v>0</v>
      </c>
      <c r="BF155" s="228">
        <f>IF(N155="snížená",J155,0)</f>
        <v>0</v>
      </c>
      <c r="BG155" s="228">
        <f>IF(N155="zákl. přenesená",J155,0)</f>
        <v>0</v>
      </c>
      <c r="BH155" s="228">
        <f>IF(N155="sníž. přenesená",J155,0)</f>
        <v>0</v>
      </c>
      <c r="BI155" s="228">
        <f>IF(N155="nulová",J155,0)</f>
        <v>0</v>
      </c>
      <c r="BJ155" s="20" t="s">
        <v>79</v>
      </c>
      <c r="BK155" s="228">
        <f>ROUND(I155*H155,2)</f>
        <v>0</v>
      </c>
      <c r="BL155" s="20" t="s">
        <v>216</v>
      </c>
      <c r="BM155" s="227" t="s">
        <v>1756</v>
      </c>
    </row>
    <row r="156" s="2" customFormat="1">
      <c r="A156" s="41"/>
      <c r="B156" s="42"/>
      <c r="C156" s="43"/>
      <c r="D156" s="229" t="s">
        <v>218</v>
      </c>
      <c r="E156" s="43"/>
      <c r="F156" s="230" t="s">
        <v>627</v>
      </c>
      <c r="G156" s="43"/>
      <c r="H156" s="43"/>
      <c r="I156" s="231"/>
      <c r="J156" s="43"/>
      <c r="K156" s="43"/>
      <c r="L156" s="47"/>
      <c r="M156" s="232"/>
      <c r="N156" s="233"/>
      <c r="O156" s="87"/>
      <c r="P156" s="87"/>
      <c r="Q156" s="87"/>
      <c r="R156" s="87"/>
      <c r="S156" s="87"/>
      <c r="T156" s="88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0" t="s">
        <v>218</v>
      </c>
      <c r="AU156" s="20" t="s">
        <v>81</v>
      </c>
    </row>
    <row r="157" s="13" customFormat="1">
      <c r="A157" s="13"/>
      <c r="B157" s="234"/>
      <c r="C157" s="235"/>
      <c r="D157" s="236" t="s">
        <v>220</v>
      </c>
      <c r="E157" s="237" t="s">
        <v>19</v>
      </c>
      <c r="F157" s="238" t="s">
        <v>628</v>
      </c>
      <c r="G157" s="235"/>
      <c r="H157" s="237" t="s">
        <v>19</v>
      </c>
      <c r="I157" s="239"/>
      <c r="J157" s="235"/>
      <c r="K157" s="235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220</v>
      </c>
      <c r="AU157" s="244" t="s">
        <v>81</v>
      </c>
      <c r="AV157" s="13" t="s">
        <v>79</v>
      </c>
      <c r="AW157" s="13" t="s">
        <v>32</v>
      </c>
      <c r="AX157" s="13" t="s">
        <v>71</v>
      </c>
      <c r="AY157" s="244" t="s">
        <v>209</v>
      </c>
    </row>
    <row r="158" s="13" customFormat="1">
      <c r="A158" s="13"/>
      <c r="B158" s="234"/>
      <c r="C158" s="235"/>
      <c r="D158" s="236" t="s">
        <v>220</v>
      </c>
      <c r="E158" s="237" t="s">
        <v>19</v>
      </c>
      <c r="F158" s="238" t="s">
        <v>629</v>
      </c>
      <c r="G158" s="235"/>
      <c r="H158" s="237" t="s">
        <v>19</v>
      </c>
      <c r="I158" s="239"/>
      <c r="J158" s="235"/>
      <c r="K158" s="235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220</v>
      </c>
      <c r="AU158" s="244" t="s">
        <v>81</v>
      </c>
      <c r="AV158" s="13" t="s">
        <v>79</v>
      </c>
      <c r="AW158" s="13" t="s">
        <v>32</v>
      </c>
      <c r="AX158" s="13" t="s">
        <v>71</v>
      </c>
      <c r="AY158" s="244" t="s">
        <v>209</v>
      </c>
    </row>
    <row r="159" s="14" customFormat="1">
      <c r="A159" s="14"/>
      <c r="B159" s="245"/>
      <c r="C159" s="246"/>
      <c r="D159" s="236" t="s">
        <v>220</v>
      </c>
      <c r="E159" s="247" t="s">
        <v>19</v>
      </c>
      <c r="F159" s="248" t="s">
        <v>1757</v>
      </c>
      <c r="G159" s="246"/>
      <c r="H159" s="249">
        <v>185.25</v>
      </c>
      <c r="I159" s="250"/>
      <c r="J159" s="246"/>
      <c r="K159" s="246"/>
      <c r="L159" s="251"/>
      <c r="M159" s="252"/>
      <c r="N159" s="253"/>
      <c r="O159" s="253"/>
      <c r="P159" s="253"/>
      <c r="Q159" s="253"/>
      <c r="R159" s="253"/>
      <c r="S159" s="253"/>
      <c r="T159" s="25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5" t="s">
        <v>220</v>
      </c>
      <c r="AU159" s="255" t="s">
        <v>81</v>
      </c>
      <c r="AV159" s="14" t="s">
        <v>81</v>
      </c>
      <c r="AW159" s="14" t="s">
        <v>32</v>
      </c>
      <c r="AX159" s="14" t="s">
        <v>71</v>
      </c>
      <c r="AY159" s="255" t="s">
        <v>209</v>
      </c>
    </row>
    <row r="160" s="13" customFormat="1">
      <c r="A160" s="13"/>
      <c r="B160" s="234"/>
      <c r="C160" s="235"/>
      <c r="D160" s="236" t="s">
        <v>220</v>
      </c>
      <c r="E160" s="237" t="s">
        <v>19</v>
      </c>
      <c r="F160" s="238" t="s">
        <v>1758</v>
      </c>
      <c r="G160" s="235"/>
      <c r="H160" s="237" t="s">
        <v>19</v>
      </c>
      <c r="I160" s="239"/>
      <c r="J160" s="235"/>
      <c r="K160" s="235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220</v>
      </c>
      <c r="AU160" s="244" t="s">
        <v>81</v>
      </c>
      <c r="AV160" s="13" t="s">
        <v>79</v>
      </c>
      <c r="AW160" s="13" t="s">
        <v>32</v>
      </c>
      <c r="AX160" s="13" t="s">
        <v>71</v>
      </c>
      <c r="AY160" s="244" t="s">
        <v>209</v>
      </c>
    </row>
    <row r="161" s="14" customFormat="1">
      <c r="A161" s="14"/>
      <c r="B161" s="245"/>
      <c r="C161" s="246"/>
      <c r="D161" s="236" t="s">
        <v>220</v>
      </c>
      <c r="E161" s="247" t="s">
        <v>19</v>
      </c>
      <c r="F161" s="248" t="s">
        <v>1759</v>
      </c>
      <c r="G161" s="246"/>
      <c r="H161" s="249">
        <v>-155.09999999999999</v>
      </c>
      <c r="I161" s="250"/>
      <c r="J161" s="246"/>
      <c r="K161" s="246"/>
      <c r="L161" s="251"/>
      <c r="M161" s="252"/>
      <c r="N161" s="253"/>
      <c r="O161" s="253"/>
      <c r="P161" s="253"/>
      <c r="Q161" s="253"/>
      <c r="R161" s="253"/>
      <c r="S161" s="253"/>
      <c r="T161" s="25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5" t="s">
        <v>220</v>
      </c>
      <c r="AU161" s="255" t="s">
        <v>81</v>
      </c>
      <c r="AV161" s="14" t="s">
        <v>81</v>
      </c>
      <c r="AW161" s="14" t="s">
        <v>32</v>
      </c>
      <c r="AX161" s="14" t="s">
        <v>71</v>
      </c>
      <c r="AY161" s="255" t="s">
        <v>209</v>
      </c>
    </row>
    <row r="162" s="15" customFormat="1">
      <c r="A162" s="15"/>
      <c r="B162" s="256"/>
      <c r="C162" s="257"/>
      <c r="D162" s="236" t="s">
        <v>220</v>
      </c>
      <c r="E162" s="258" t="s">
        <v>19</v>
      </c>
      <c r="F162" s="259" t="s">
        <v>271</v>
      </c>
      <c r="G162" s="257"/>
      <c r="H162" s="260">
        <v>30.150000000000006</v>
      </c>
      <c r="I162" s="261"/>
      <c r="J162" s="257"/>
      <c r="K162" s="257"/>
      <c r="L162" s="262"/>
      <c r="M162" s="263"/>
      <c r="N162" s="264"/>
      <c r="O162" s="264"/>
      <c r="P162" s="264"/>
      <c r="Q162" s="264"/>
      <c r="R162" s="264"/>
      <c r="S162" s="264"/>
      <c r="T162" s="26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66" t="s">
        <v>220</v>
      </c>
      <c r="AU162" s="266" t="s">
        <v>81</v>
      </c>
      <c r="AV162" s="15" t="s">
        <v>216</v>
      </c>
      <c r="AW162" s="15" t="s">
        <v>32</v>
      </c>
      <c r="AX162" s="15" t="s">
        <v>79</v>
      </c>
      <c r="AY162" s="266" t="s">
        <v>209</v>
      </c>
    </row>
    <row r="163" s="2" customFormat="1" ht="37.8" customHeight="1">
      <c r="A163" s="41"/>
      <c r="B163" s="42"/>
      <c r="C163" s="216" t="s">
        <v>296</v>
      </c>
      <c r="D163" s="216" t="s">
        <v>211</v>
      </c>
      <c r="E163" s="217" t="s">
        <v>633</v>
      </c>
      <c r="F163" s="218" t="s">
        <v>634</v>
      </c>
      <c r="G163" s="219" t="s">
        <v>362</v>
      </c>
      <c r="H163" s="220">
        <v>150.75</v>
      </c>
      <c r="I163" s="221"/>
      <c r="J163" s="222">
        <f>ROUND(I163*H163,2)</f>
        <v>0</v>
      </c>
      <c r="K163" s="218" t="s">
        <v>215</v>
      </c>
      <c r="L163" s="47"/>
      <c r="M163" s="223" t="s">
        <v>19</v>
      </c>
      <c r="N163" s="224" t="s">
        <v>42</v>
      </c>
      <c r="O163" s="87"/>
      <c r="P163" s="225">
        <f>O163*H163</f>
        <v>0</v>
      </c>
      <c r="Q163" s="225">
        <v>0</v>
      </c>
      <c r="R163" s="225">
        <f>Q163*H163</f>
        <v>0</v>
      </c>
      <c r="S163" s="225">
        <v>0</v>
      </c>
      <c r="T163" s="226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7" t="s">
        <v>216</v>
      </c>
      <c r="AT163" s="227" t="s">
        <v>211</v>
      </c>
      <c r="AU163" s="227" t="s">
        <v>81</v>
      </c>
      <c r="AY163" s="20" t="s">
        <v>209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20" t="s">
        <v>79</v>
      </c>
      <c r="BK163" s="228">
        <f>ROUND(I163*H163,2)</f>
        <v>0</v>
      </c>
      <c r="BL163" s="20" t="s">
        <v>216</v>
      </c>
      <c r="BM163" s="227" t="s">
        <v>1760</v>
      </c>
    </row>
    <row r="164" s="2" customFormat="1">
      <c r="A164" s="41"/>
      <c r="B164" s="42"/>
      <c r="C164" s="43"/>
      <c r="D164" s="229" t="s">
        <v>218</v>
      </c>
      <c r="E164" s="43"/>
      <c r="F164" s="230" t="s">
        <v>636</v>
      </c>
      <c r="G164" s="43"/>
      <c r="H164" s="43"/>
      <c r="I164" s="231"/>
      <c r="J164" s="43"/>
      <c r="K164" s="43"/>
      <c r="L164" s="47"/>
      <c r="M164" s="232"/>
      <c r="N164" s="233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218</v>
      </c>
      <c r="AU164" s="20" t="s">
        <v>81</v>
      </c>
    </row>
    <row r="165" s="14" customFormat="1">
      <c r="A165" s="14"/>
      <c r="B165" s="245"/>
      <c r="C165" s="246"/>
      <c r="D165" s="236" t="s">
        <v>220</v>
      </c>
      <c r="E165" s="246"/>
      <c r="F165" s="248" t="s">
        <v>1761</v>
      </c>
      <c r="G165" s="246"/>
      <c r="H165" s="249">
        <v>150.75</v>
      </c>
      <c r="I165" s="250"/>
      <c r="J165" s="246"/>
      <c r="K165" s="246"/>
      <c r="L165" s="251"/>
      <c r="M165" s="252"/>
      <c r="N165" s="253"/>
      <c r="O165" s="253"/>
      <c r="P165" s="253"/>
      <c r="Q165" s="253"/>
      <c r="R165" s="253"/>
      <c r="S165" s="253"/>
      <c r="T165" s="25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5" t="s">
        <v>220</v>
      </c>
      <c r="AU165" s="255" t="s">
        <v>81</v>
      </c>
      <c r="AV165" s="14" t="s">
        <v>81</v>
      </c>
      <c r="AW165" s="14" t="s">
        <v>4</v>
      </c>
      <c r="AX165" s="14" t="s">
        <v>79</v>
      </c>
      <c r="AY165" s="255" t="s">
        <v>209</v>
      </c>
    </row>
    <row r="166" s="2" customFormat="1" ht="37.8" customHeight="1">
      <c r="A166" s="41"/>
      <c r="B166" s="42"/>
      <c r="C166" s="216" t="s">
        <v>304</v>
      </c>
      <c r="D166" s="216" t="s">
        <v>211</v>
      </c>
      <c r="E166" s="217" t="s">
        <v>639</v>
      </c>
      <c r="F166" s="218" t="s">
        <v>640</v>
      </c>
      <c r="G166" s="219" t="s">
        <v>362</v>
      </c>
      <c r="H166" s="220">
        <v>99.75</v>
      </c>
      <c r="I166" s="221"/>
      <c r="J166" s="222">
        <f>ROUND(I166*H166,2)</f>
        <v>0</v>
      </c>
      <c r="K166" s="218" t="s">
        <v>215</v>
      </c>
      <c r="L166" s="47"/>
      <c r="M166" s="223" t="s">
        <v>19</v>
      </c>
      <c r="N166" s="224" t="s">
        <v>42</v>
      </c>
      <c r="O166" s="87"/>
      <c r="P166" s="225">
        <f>O166*H166</f>
        <v>0</v>
      </c>
      <c r="Q166" s="225">
        <v>0</v>
      </c>
      <c r="R166" s="225">
        <f>Q166*H166</f>
        <v>0</v>
      </c>
      <c r="S166" s="225">
        <v>0</v>
      </c>
      <c r="T166" s="226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7" t="s">
        <v>216</v>
      </c>
      <c r="AT166" s="227" t="s">
        <v>211</v>
      </c>
      <c r="AU166" s="227" t="s">
        <v>81</v>
      </c>
      <c r="AY166" s="20" t="s">
        <v>209</v>
      </c>
      <c r="BE166" s="228">
        <f>IF(N166="základní",J166,0)</f>
        <v>0</v>
      </c>
      <c r="BF166" s="228">
        <f>IF(N166="snížená",J166,0)</f>
        <v>0</v>
      </c>
      <c r="BG166" s="228">
        <f>IF(N166="zákl. přenesená",J166,0)</f>
        <v>0</v>
      </c>
      <c r="BH166" s="228">
        <f>IF(N166="sníž. přenesená",J166,0)</f>
        <v>0</v>
      </c>
      <c r="BI166" s="228">
        <f>IF(N166="nulová",J166,0)</f>
        <v>0</v>
      </c>
      <c r="BJ166" s="20" t="s">
        <v>79</v>
      </c>
      <c r="BK166" s="228">
        <f>ROUND(I166*H166,2)</f>
        <v>0</v>
      </c>
      <c r="BL166" s="20" t="s">
        <v>216</v>
      </c>
      <c r="BM166" s="227" t="s">
        <v>1762</v>
      </c>
    </row>
    <row r="167" s="2" customFormat="1">
      <c r="A167" s="41"/>
      <c r="B167" s="42"/>
      <c r="C167" s="43"/>
      <c r="D167" s="229" t="s">
        <v>218</v>
      </c>
      <c r="E167" s="43"/>
      <c r="F167" s="230" t="s">
        <v>642</v>
      </c>
      <c r="G167" s="43"/>
      <c r="H167" s="43"/>
      <c r="I167" s="231"/>
      <c r="J167" s="43"/>
      <c r="K167" s="43"/>
      <c r="L167" s="47"/>
      <c r="M167" s="232"/>
      <c r="N167" s="233"/>
      <c r="O167" s="87"/>
      <c r="P167" s="87"/>
      <c r="Q167" s="87"/>
      <c r="R167" s="87"/>
      <c r="S167" s="87"/>
      <c r="T167" s="88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0" t="s">
        <v>218</v>
      </c>
      <c r="AU167" s="20" t="s">
        <v>81</v>
      </c>
    </row>
    <row r="168" s="13" customFormat="1">
      <c r="A168" s="13"/>
      <c r="B168" s="234"/>
      <c r="C168" s="235"/>
      <c r="D168" s="236" t="s">
        <v>220</v>
      </c>
      <c r="E168" s="237" t="s">
        <v>19</v>
      </c>
      <c r="F168" s="238" t="s">
        <v>628</v>
      </c>
      <c r="G168" s="235"/>
      <c r="H168" s="237" t="s">
        <v>19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220</v>
      </c>
      <c r="AU168" s="244" t="s">
        <v>81</v>
      </c>
      <c r="AV168" s="13" t="s">
        <v>79</v>
      </c>
      <c r="AW168" s="13" t="s">
        <v>32</v>
      </c>
      <c r="AX168" s="13" t="s">
        <v>71</v>
      </c>
      <c r="AY168" s="244" t="s">
        <v>209</v>
      </c>
    </row>
    <row r="169" s="13" customFormat="1">
      <c r="A169" s="13"/>
      <c r="B169" s="234"/>
      <c r="C169" s="235"/>
      <c r="D169" s="236" t="s">
        <v>220</v>
      </c>
      <c r="E169" s="237" t="s">
        <v>19</v>
      </c>
      <c r="F169" s="238" t="s">
        <v>629</v>
      </c>
      <c r="G169" s="235"/>
      <c r="H169" s="237" t="s">
        <v>19</v>
      </c>
      <c r="I169" s="239"/>
      <c r="J169" s="235"/>
      <c r="K169" s="235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220</v>
      </c>
      <c r="AU169" s="244" t="s">
        <v>81</v>
      </c>
      <c r="AV169" s="13" t="s">
        <v>79</v>
      </c>
      <c r="AW169" s="13" t="s">
        <v>32</v>
      </c>
      <c r="AX169" s="13" t="s">
        <v>71</v>
      </c>
      <c r="AY169" s="244" t="s">
        <v>209</v>
      </c>
    </row>
    <row r="170" s="14" customFormat="1">
      <c r="A170" s="14"/>
      <c r="B170" s="245"/>
      <c r="C170" s="246"/>
      <c r="D170" s="236" t="s">
        <v>220</v>
      </c>
      <c r="E170" s="247" t="s">
        <v>19</v>
      </c>
      <c r="F170" s="248" t="s">
        <v>1763</v>
      </c>
      <c r="G170" s="246"/>
      <c r="H170" s="249">
        <v>99.75</v>
      </c>
      <c r="I170" s="250"/>
      <c r="J170" s="246"/>
      <c r="K170" s="246"/>
      <c r="L170" s="251"/>
      <c r="M170" s="252"/>
      <c r="N170" s="253"/>
      <c r="O170" s="253"/>
      <c r="P170" s="253"/>
      <c r="Q170" s="253"/>
      <c r="R170" s="253"/>
      <c r="S170" s="253"/>
      <c r="T170" s="25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5" t="s">
        <v>220</v>
      </c>
      <c r="AU170" s="255" t="s">
        <v>81</v>
      </c>
      <c r="AV170" s="14" t="s">
        <v>81</v>
      </c>
      <c r="AW170" s="14" t="s">
        <v>32</v>
      </c>
      <c r="AX170" s="14" t="s">
        <v>79</v>
      </c>
      <c r="AY170" s="255" t="s">
        <v>209</v>
      </c>
    </row>
    <row r="171" s="2" customFormat="1" ht="37.8" customHeight="1">
      <c r="A171" s="41"/>
      <c r="B171" s="42"/>
      <c r="C171" s="216" t="s">
        <v>311</v>
      </c>
      <c r="D171" s="216" t="s">
        <v>211</v>
      </c>
      <c r="E171" s="217" t="s">
        <v>644</v>
      </c>
      <c r="F171" s="218" t="s">
        <v>645</v>
      </c>
      <c r="G171" s="219" t="s">
        <v>362</v>
      </c>
      <c r="H171" s="220">
        <v>498.75</v>
      </c>
      <c r="I171" s="221"/>
      <c r="J171" s="222">
        <f>ROUND(I171*H171,2)</f>
        <v>0</v>
      </c>
      <c r="K171" s="218" t="s">
        <v>215</v>
      </c>
      <c r="L171" s="47"/>
      <c r="M171" s="223" t="s">
        <v>19</v>
      </c>
      <c r="N171" s="224" t="s">
        <v>42</v>
      </c>
      <c r="O171" s="87"/>
      <c r="P171" s="225">
        <f>O171*H171</f>
        <v>0</v>
      </c>
      <c r="Q171" s="225">
        <v>0</v>
      </c>
      <c r="R171" s="225">
        <f>Q171*H171</f>
        <v>0</v>
      </c>
      <c r="S171" s="225">
        <v>0</v>
      </c>
      <c r="T171" s="226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7" t="s">
        <v>216</v>
      </c>
      <c r="AT171" s="227" t="s">
        <v>211</v>
      </c>
      <c r="AU171" s="227" t="s">
        <v>81</v>
      </c>
      <c r="AY171" s="20" t="s">
        <v>209</v>
      </c>
      <c r="BE171" s="228">
        <f>IF(N171="základní",J171,0)</f>
        <v>0</v>
      </c>
      <c r="BF171" s="228">
        <f>IF(N171="snížená",J171,0)</f>
        <v>0</v>
      </c>
      <c r="BG171" s="228">
        <f>IF(N171="zákl. přenesená",J171,0)</f>
        <v>0</v>
      </c>
      <c r="BH171" s="228">
        <f>IF(N171="sníž. přenesená",J171,0)</f>
        <v>0</v>
      </c>
      <c r="BI171" s="228">
        <f>IF(N171="nulová",J171,0)</f>
        <v>0</v>
      </c>
      <c r="BJ171" s="20" t="s">
        <v>79</v>
      </c>
      <c r="BK171" s="228">
        <f>ROUND(I171*H171,2)</f>
        <v>0</v>
      </c>
      <c r="BL171" s="20" t="s">
        <v>216</v>
      </c>
      <c r="BM171" s="227" t="s">
        <v>1764</v>
      </c>
    </row>
    <row r="172" s="2" customFormat="1">
      <c r="A172" s="41"/>
      <c r="B172" s="42"/>
      <c r="C172" s="43"/>
      <c r="D172" s="229" t="s">
        <v>218</v>
      </c>
      <c r="E172" s="43"/>
      <c r="F172" s="230" t="s">
        <v>647</v>
      </c>
      <c r="G172" s="43"/>
      <c r="H172" s="43"/>
      <c r="I172" s="231"/>
      <c r="J172" s="43"/>
      <c r="K172" s="43"/>
      <c r="L172" s="47"/>
      <c r="M172" s="232"/>
      <c r="N172" s="233"/>
      <c r="O172" s="87"/>
      <c r="P172" s="87"/>
      <c r="Q172" s="87"/>
      <c r="R172" s="87"/>
      <c r="S172" s="87"/>
      <c r="T172" s="88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0" t="s">
        <v>218</v>
      </c>
      <c r="AU172" s="20" t="s">
        <v>81</v>
      </c>
    </row>
    <row r="173" s="14" customFormat="1">
      <c r="A173" s="14"/>
      <c r="B173" s="245"/>
      <c r="C173" s="246"/>
      <c r="D173" s="236" t="s">
        <v>220</v>
      </c>
      <c r="E173" s="246"/>
      <c r="F173" s="248" t="s">
        <v>1765</v>
      </c>
      <c r="G173" s="246"/>
      <c r="H173" s="249">
        <v>498.75</v>
      </c>
      <c r="I173" s="250"/>
      <c r="J173" s="246"/>
      <c r="K173" s="246"/>
      <c r="L173" s="251"/>
      <c r="M173" s="252"/>
      <c r="N173" s="253"/>
      <c r="O173" s="253"/>
      <c r="P173" s="253"/>
      <c r="Q173" s="253"/>
      <c r="R173" s="253"/>
      <c r="S173" s="253"/>
      <c r="T173" s="25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5" t="s">
        <v>220</v>
      </c>
      <c r="AU173" s="255" t="s">
        <v>81</v>
      </c>
      <c r="AV173" s="14" t="s">
        <v>81</v>
      </c>
      <c r="AW173" s="14" t="s">
        <v>4</v>
      </c>
      <c r="AX173" s="14" t="s">
        <v>79</v>
      </c>
      <c r="AY173" s="255" t="s">
        <v>209</v>
      </c>
    </row>
    <row r="174" s="2" customFormat="1" ht="24.15" customHeight="1">
      <c r="A174" s="41"/>
      <c r="B174" s="42"/>
      <c r="C174" s="216" t="s">
        <v>317</v>
      </c>
      <c r="D174" s="216" t="s">
        <v>211</v>
      </c>
      <c r="E174" s="217" t="s">
        <v>650</v>
      </c>
      <c r="F174" s="218" t="s">
        <v>651</v>
      </c>
      <c r="G174" s="219" t="s">
        <v>362</v>
      </c>
      <c r="H174" s="220">
        <v>236.19999999999999</v>
      </c>
      <c r="I174" s="221"/>
      <c r="J174" s="222">
        <f>ROUND(I174*H174,2)</f>
        <v>0</v>
      </c>
      <c r="K174" s="218" t="s">
        <v>215</v>
      </c>
      <c r="L174" s="47"/>
      <c r="M174" s="223" t="s">
        <v>19</v>
      </c>
      <c r="N174" s="224" t="s">
        <v>42</v>
      </c>
      <c r="O174" s="87"/>
      <c r="P174" s="225">
        <f>O174*H174</f>
        <v>0</v>
      </c>
      <c r="Q174" s="225">
        <v>0</v>
      </c>
      <c r="R174" s="225">
        <f>Q174*H174</f>
        <v>0</v>
      </c>
      <c r="S174" s="225">
        <v>0</v>
      </c>
      <c r="T174" s="226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27" t="s">
        <v>216</v>
      </c>
      <c r="AT174" s="227" t="s">
        <v>211</v>
      </c>
      <c r="AU174" s="227" t="s">
        <v>81</v>
      </c>
      <c r="AY174" s="20" t="s">
        <v>209</v>
      </c>
      <c r="BE174" s="228">
        <f>IF(N174="základní",J174,0)</f>
        <v>0</v>
      </c>
      <c r="BF174" s="228">
        <f>IF(N174="snížená",J174,0)</f>
        <v>0</v>
      </c>
      <c r="BG174" s="228">
        <f>IF(N174="zákl. přenesená",J174,0)</f>
        <v>0</v>
      </c>
      <c r="BH174" s="228">
        <f>IF(N174="sníž. přenesená",J174,0)</f>
        <v>0</v>
      </c>
      <c r="BI174" s="228">
        <f>IF(N174="nulová",J174,0)</f>
        <v>0</v>
      </c>
      <c r="BJ174" s="20" t="s">
        <v>79</v>
      </c>
      <c r="BK174" s="228">
        <f>ROUND(I174*H174,2)</f>
        <v>0</v>
      </c>
      <c r="BL174" s="20" t="s">
        <v>216</v>
      </c>
      <c r="BM174" s="227" t="s">
        <v>1766</v>
      </c>
    </row>
    <row r="175" s="2" customFormat="1">
      <c r="A175" s="41"/>
      <c r="B175" s="42"/>
      <c r="C175" s="43"/>
      <c r="D175" s="229" t="s">
        <v>218</v>
      </c>
      <c r="E175" s="43"/>
      <c r="F175" s="230" t="s">
        <v>653</v>
      </c>
      <c r="G175" s="43"/>
      <c r="H175" s="43"/>
      <c r="I175" s="231"/>
      <c r="J175" s="43"/>
      <c r="K175" s="43"/>
      <c r="L175" s="47"/>
      <c r="M175" s="232"/>
      <c r="N175" s="233"/>
      <c r="O175" s="87"/>
      <c r="P175" s="87"/>
      <c r="Q175" s="87"/>
      <c r="R175" s="87"/>
      <c r="S175" s="87"/>
      <c r="T175" s="88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0" t="s">
        <v>218</v>
      </c>
      <c r="AU175" s="20" t="s">
        <v>81</v>
      </c>
    </row>
    <row r="176" s="13" customFormat="1">
      <c r="A176" s="13"/>
      <c r="B176" s="234"/>
      <c r="C176" s="235"/>
      <c r="D176" s="236" t="s">
        <v>220</v>
      </c>
      <c r="E176" s="237" t="s">
        <v>19</v>
      </c>
      <c r="F176" s="238" t="s">
        <v>619</v>
      </c>
      <c r="G176" s="235"/>
      <c r="H176" s="237" t="s">
        <v>19</v>
      </c>
      <c r="I176" s="239"/>
      <c r="J176" s="235"/>
      <c r="K176" s="235"/>
      <c r="L176" s="240"/>
      <c r="M176" s="241"/>
      <c r="N176" s="242"/>
      <c r="O176" s="242"/>
      <c r="P176" s="242"/>
      <c r="Q176" s="242"/>
      <c r="R176" s="242"/>
      <c r="S176" s="242"/>
      <c r="T176" s="24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4" t="s">
        <v>220</v>
      </c>
      <c r="AU176" s="244" t="s">
        <v>81</v>
      </c>
      <c r="AV176" s="13" t="s">
        <v>79</v>
      </c>
      <c r="AW176" s="13" t="s">
        <v>32</v>
      </c>
      <c r="AX176" s="13" t="s">
        <v>71</v>
      </c>
      <c r="AY176" s="244" t="s">
        <v>209</v>
      </c>
    </row>
    <row r="177" s="14" customFormat="1">
      <c r="A177" s="14"/>
      <c r="B177" s="245"/>
      <c r="C177" s="246"/>
      <c r="D177" s="236" t="s">
        <v>220</v>
      </c>
      <c r="E177" s="247" t="s">
        <v>19</v>
      </c>
      <c r="F177" s="248" t="s">
        <v>1754</v>
      </c>
      <c r="G177" s="246"/>
      <c r="H177" s="249">
        <v>16.600000000000001</v>
      </c>
      <c r="I177" s="250"/>
      <c r="J177" s="246"/>
      <c r="K177" s="246"/>
      <c r="L177" s="251"/>
      <c r="M177" s="252"/>
      <c r="N177" s="253"/>
      <c r="O177" s="253"/>
      <c r="P177" s="253"/>
      <c r="Q177" s="253"/>
      <c r="R177" s="253"/>
      <c r="S177" s="253"/>
      <c r="T177" s="25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5" t="s">
        <v>220</v>
      </c>
      <c r="AU177" s="255" t="s">
        <v>81</v>
      </c>
      <c r="AV177" s="14" t="s">
        <v>81</v>
      </c>
      <c r="AW177" s="14" t="s">
        <v>32</v>
      </c>
      <c r="AX177" s="14" t="s">
        <v>71</v>
      </c>
      <c r="AY177" s="255" t="s">
        <v>209</v>
      </c>
    </row>
    <row r="178" s="14" customFormat="1">
      <c r="A178" s="14"/>
      <c r="B178" s="245"/>
      <c r="C178" s="246"/>
      <c r="D178" s="236" t="s">
        <v>220</v>
      </c>
      <c r="E178" s="247" t="s">
        <v>19</v>
      </c>
      <c r="F178" s="248" t="s">
        <v>1755</v>
      </c>
      <c r="G178" s="246"/>
      <c r="H178" s="249">
        <v>64.5</v>
      </c>
      <c r="I178" s="250"/>
      <c r="J178" s="246"/>
      <c r="K178" s="246"/>
      <c r="L178" s="251"/>
      <c r="M178" s="252"/>
      <c r="N178" s="253"/>
      <c r="O178" s="253"/>
      <c r="P178" s="253"/>
      <c r="Q178" s="253"/>
      <c r="R178" s="253"/>
      <c r="S178" s="253"/>
      <c r="T178" s="25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5" t="s">
        <v>220</v>
      </c>
      <c r="AU178" s="255" t="s">
        <v>81</v>
      </c>
      <c r="AV178" s="14" t="s">
        <v>81</v>
      </c>
      <c r="AW178" s="14" t="s">
        <v>32</v>
      </c>
      <c r="AX178" s="14" t="s">
        <v>71</v>
      </c>
      <c r="AY178" s="255" t="s">
        <v>209</v>
      </c>
    </row>
    <row r="179" s="14" customFormat="1">
      <c r="A179" s="14"/>
      <c r="B179" s="245"/>
      <c r="C179" s="246"/>
      <c r="D179" s="236" t="s">
        <v>220</v>
      </c>
      <c r="E179" s="247" t="s">
        <v>19</v>
      </c>
      <c r="F179" s="248" t="s">
        <v>1767</v>
      </c>
      <c r="G179" s="246"/>
      <c r="H179" s="249">
        <v>155.09999999999999</v>
      </c>
      <c r="I179" s="250"/>
      <c r="J179" s="246"/>
      <c r="K179" s="246"/>
      <c r="L179" s="251"/>
      <c r="M179" s="252"/>
      <c r="N179" s="253"/>
      <c r="O179" s="253"/>
      <c r="P179" s="253"/>
      <c r="Q179" s="253"/>
      <c r="R179" s="253"/>
      <c r="S179" s="253"/>
      <c r="T179" s="25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5" t="s">
        <v>220</v>
      </c>
      <c r="AU179" s="255" t="s">
        <v>81</v>
      </c>
      <c r="AV179" s="14" t="s">
        <v>81</v>
      </c>
      <c r="AW179" s="14" t="s">
        <v>32</v>
      </c>
      <c r="AX179" s="14" t="s">
        <v>71</v>
      </c>
      <c r="AY179" s="255" t="s">
        <v>209</v>
      </c>
    </row>
    <row r="180" s="15" customFormat="1">
      <c r="A180" s="15"/>
      <c r="B180" s="256"/>
      <c r="C180" s="257"/>
      <c r="D180" s="236" t="s">
        <v>220</v>
      </c>
      <c r="E180" s="258" t="s">
        <v>19</v>
      </c>
      <c r="F180" s="259" t="s">
        <v>271</v>
      </c>
      <c r="G180" s="257"/>
      <c r="H180" s="260">
        <v>236.19999999999999</v>
      </c>
      <c r="I180" s="261"/>
      <c r="J180" s="257"/>
      <c r="K180" s="257"/>
      <c r="L180" s="262"/>
      <c r="M180" s="263"/>
      <c r="N180" s="264"/>
      <c r="O180" s="264"/>
      <c r="P180" s="264"/>
      <c r="Q180" s="264"/>
      <c r="R180" s="264"/>
      <c r="S180" s="264"/>
      <c r="T180" s="26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6" t="s">
        <v>220</v>
      </c>
      <c r="AU180" s="266" t="s">
        <v>81</v>
      </c>
      <c r="AV180" s="15" t="s">
        <v>216</v>
      </c>
      <c r="AW180" s="15" t="s">
        <v>32</v>
      </c>
      <c r="AX180" s="15" t="s">
        <v>79</v>
      </c>
      <c r="AY180" s="266" t="s">
        <v>209</v>
      </c>
    </row>
    <row r="181" s="2" customFormat="1" ht="24.15" customHeight="1">
      <c r="A181" s="41"/>
      <c r="B181" s="42"/>
      <c r="C181" s="216" t="s">
        <v>324</v>
      </c>
      <c r="D181" s="216" t="s">
        <v>211</v>
      </c>
      <c r="E181" s="217" t="s">
        <v>657</v>
      </c>
      <c r="F181" s="218" t="s">
        <v>658</v>
      </c>
      <c r="G181" s="219" t="s">
        <v>659</v>
      </c>
      <c r="H181" s="220">
        <v>233.72999999999999</v>
      </c>
      <c r="I181" s="221"/>
      <c r="J181" s="222">
        <f>ROUND(I181*H181,2)</f>
        <v>0</v>
      </c>
      <c r="K181" s="218" t="s">
        <v>215</v>
      </c>
      <c r="L181" s="47"/>
      <c r="M181" s="223" t="s">
        <v>19</v>
      </c>
      <c r="N181" s="224" t="s">
        <v>42</v>
      </c>
      <c r="O181" s="87"/>
      <c r="P181" s="225">
        <f>O181*H181</f>
        <v>0</v>
      </c>
      <c r="Q181" s="225">
        <v>0</v>
      </c>
      <c r="R181" s="225">
        <f>Q181*H181</f>
        <v>0</v>
      </c>
      <c r="S181" s="225">
        <v>0</v>
      </c>
      <c r="T181" s="226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7" t="s">
        <v>216</v>
      </c>
      <c r="AT181" s="227" t="s">
        <v>211</v>
      </c>
      <c r="AU181" s="227" t="s">
        <v>81</v>
      </c>
      <c r="AY181" s="20" t="s">
        <v>209</v>
      </c>
      <c r="BE181" s="228">
        <f>IF(N181="základní",J181,0)</f>
        <v>0</v>
      </c>
      <c r="BF181" s="228">
        <f>IF(N181="snížená",J181,0)</f>
        <v>0</v>
      </c>
      <c r="BG181" s="228">
        <f>IF(N181="zákl. přenesená",J181,0)</f>
        <v>0</v>
      </c>
      <c r="BH181" s="228">
        <f>IF(N181="sníž. přenesená",J181,0)</f>
        <v>0</v>
      </c>
      <c r="BI181" s="228">
        <f>IF(N181="nulová",J181,0)</f>
        <v>0</v>
      </c>
      <c r="BJ181" s="20" t="s">
        <v>79</v>
      </c>
      <c r="BK181" s="228">
        <f>ROUND(I181*H181,2)</f>
        <v>0</v>
      </c>
      <c r="BL181" s="20" t="s">
        <v>216</v>
      </c>
      <c r="BM181" s="227" t="s">
        <v>1768</v>
      </c>
    </row>
    <row r="182" s="2" customFormat="1">
      <c r="A182" s="41"/>
      <c r="B182" s="42"/>
      <c r="C182" s="43"/>
      <c r="D182" s="229" t="s">
        <v>218</v>
      </c>
      <c r="E182" s="43"/>
      <c r="F182" s="230" t="s">
        <v>661</v>
      </c>
      <c r="G182" s="43"/>
      <c r="H182" s="43"/>
      <c r="I182" s="231"/>
      <c r="J182" s="43"/>
      <c r="K182" s="43"/>
      <c r="L182" s="47"/>
      <c r="M182" s="232"/>
      <c r="N182" s="233"/>
      <c r="O182" s="87"/>
      <c r="P182" s="87"/>
      <c r="Q182" s="87"/>
      <c r="R182" s="87"/>
      <c r="S182" s="87"/>
      <c r="T182" s="88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0" t="s">
        <v>218</v>
      </c>
      <c r="AU182" s="20" t="s">
        <v>81</v>
      </c>
    </row>
    <row r="183" s="14" customFormat="1">
      <c r="A183" s="14"/>
      <c r="B183" s="245"/>
      <c r="C183" s="246"/>
      <c r="D183" s="236" t="s">
        <v>220</v>
      </c>
      <c r="E183" s="246"/>
      <c r="F183" s="248" t="s">
        <v>1769</v>
      </c>
      <c r="G183" s="246"/>
      <c r="H183" s="249">
        <v>233.72999999999999</v>
      </c>
      <c r="I183" s="250"/>
      <c r="J183" s="246"/>
      <c r="K183" s="246"/>
      <c r="L183" s="251"/>
      <c r="M183" s="252"/>
      <c r="N183" s="253"/>
      <c r="O183" s="253"/>
      <c r="P183" s="253"/>
      <c r="Q183" s="253"/>
      <c r="R183" s="253"/>
      <c r="S183" s="253"/>
      <c r="T183" s="25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5" t="s">
        <v>220</v>
      </c>
      <c r="AU183" s="255" t="s">
        <v>81</v>
      </c>
      <c r="AV183" s="14" t="s">
        <v>81</v>
      </c>
      <c r="AW183" s="14" t="s">
        <v>4</v>
      </c>
      <c r="AX183" s="14" t="s">
        <v>79</v>
      </c>
      <c r="AY183" s="255" t="s">
        <v>209</v>
      </c>
    </row>
    <row r="184" s="2" customFormat="1" ht="24.15" customHeight="1">
      <c r="A184" s="41"/>
      <c r="B184" s="42"/>
      <c r="C184" s="216" t="s">
        <v>331</v>
      </c>
      <c r="D184" s="216" t="s">
        <v>211</v>
      </c>
      <c r="E184" s="217" t="s">
        <v>664</v>
      </c>
      <c r="F184" s="218" t="s">
        <v>665</v>
      </c>
      <c r="G184" s="219" t="s">
        <v>362</v>
      </c>
      <c r="H184" s="220">
        <v>129.84999999999999</v>
      </c>
      <c r="I184" s="221"/>
      <c r="J184" s="222">
        <f>ROUND(I184*H184,2)</f>
        <v>0</v>
      </c>
      <c r="K184" s="218" t="s">
        <v>215</v>
      </c>
      <c r="L184" s="47"/>
      <c r="M184" s="223" t="s">
        <v>19</v>
      </c>
      <c r="N184" s="224" t="s">
        <v>42</v>
      </c>
      <c r="O184" s="87"/>
      <c r="P184" s="225">
        <f>O184*H184</f>
        <v>0</v>
      </c>
      <c r="Q184" s="225">
        <v>0</v>
      </c>
      <c r="R184" s="225">
        <f>Q184*H184</f>
        <v>0</v>
      </c>
      <c r="S184" s="225">
        <v>0</v>
      </c>
      <c r="T184" s="226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27" t="s">
        <v>216</v>
      </c>
      <c r="AT184" s="227" t="s">
        <v>211</v>
      </c>
      <c r="AU184" s="227" t="s">
        <v>81</v>
      </c>
      <c r="AY184" s="20" t="s">
        <v>209</v>
      </c>
      <c r="BE184" s="228">
        <f>IF(N184="základní",J184,0)</f>
        <v>0</v>
      </c>
      <c r="BF184" s="228">
        <f>IF(N184="snížená",J184,0)</f>
        <v>0</v>
      </c>
      <c r="BG184" s="228">
        <f>IF(N184="zákl. přenesená",J184,0)</f>
        <v>0</v>
      </c>
      <c r="BH184" s="228">
        <f>IF(N184="sníž. přenesená",J184,0)</f>
        <v>0</v>
      </c>
      <c r="BI184" s="228">
        <f>IF(N184="nulová",J184,0)</f>
        <v>0</v>
      </c>
      <c r="BJ184" s="20" t="s">
        <v>79</v>
      </c>
      <c r="BK184" s="228">
        <f>ROUND(I184*H184,2)</f>
        <v>0</v>
      </c>
      <c r="BL184" s="20" t="s">
        <v>216</v>
      </c>
      <c r="BM184" s="227" t="s">
        <v>1770</v>
      </c>
    </row>
    <row r="185" s="2" customFormat="1">
      <c r="A185" s="41"/>
      <c r="B185" s="42"/>
      <c r="C185" s="43"/>
      <c r="D185" s="229" t="s">
        <v>218</v>
      </c>
      <c r="E185" s="43"/>
      <c r="F185" s="230" t="s">
        <v>667</v>
      </c>
      <c r="G185" s="43"/>
      <c r="H185" s="43"/>
      <c r="I185" s="231"/>
      <c r="J185" s="43"/>
      <c r="K185" s="43"/>
      <c r="L185" s="47"/>
      <c r="M185" s="232"/>
      <c r="N185" s="233"/>
      <c r="O185" s="87"/>
      <c r="P185" s="87"/>
      <c r="Q185" s="87"/>
      <c r="R185" s="87"/>
      <c r="S185" s="87"/>
      <c r="T185" s="88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0" t="s">
        <v>218</v>
      </c>
      <c r="AU185" s="20" t="s">
        <v>81</v>
      </c>
    </row>
    <row r="186" s="14" customFormat="1">
      <c r="A186" s="14"/>
      <c r="B186" s="245"/>
      <c r="C186" s="246"/>
      <c r="D186" s="236" t="s">
        <v>220</v>
      </c>
      <c r="E186" s="247" t="s">
        <v>19</v>
      </c>
      <c r="F186" s="248" t="s">
        <v>1771</v>
      </c>
      <c r="G186" s="246"/>
      <c r="H186" s="249">
        <v>30.149999999999999</v>
      </c>
      <c r="I186" s="250"/>
      <c r="J186" s="246"/>
      <c r="K186" s="246"/>
      <c r="L186" s="251"/>
      <c r="M186" s="252"/>
      <c r="N186" s="253"/>
      <c r="O186" s="253"/>
      <c r="P186" s="253"/>
      <c r="Q186" s="253"/>
      <c r="R186" s="253"/>
      <c r="S186" s="253"/>
      <c r="T186" s="25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5" t="s">
        <v>220</v>
      </c>
      <c r="AU186" s="255" t="s">
        <v>81</v>
      </c>
      <c r="AV186" s="14" t="s">
        <v>81</v>
      </c>
      <c r="AW186" s="14" t="s">
        <v>32</v>
      </c>
      <c r="AX186" s="14" t="s">
        <v>71</v>
      </c>
      <c r="AY186" s="255" t="s">
        <v>209</v>
      </c>
    </row>
    <row r="187" s="14" customFormat="1">
      <c r="A187" s="14"/>
      <c r="B187" s="245"/>
      <c r="C187" s="246"/>
      <c r="D187" s="236" t="s">
        <v>220</v>
      </c>
      <c r="E187" s="247" t="s">
        <v>19</v>
      </c>
      <c r="F187" s="248" t="s">
        <v>1772</v>
      </c>
      <c r="G187" s="246"/>
      <c r="H187" s="249">
        <v>99.700000000000003</v>
      </c>
      <c r="I187" s="250"/>
      <c r="J187" s="246"/>
      <c r="K187" s="246"/>
      <c r="L187" s="251"/>
      <c r="M187" s="252"/>
      <c r="N187" s="253"/>
      <c r="O187" s="253"/>
      <c r="P187" s="253"/>
      <c r="Q187" s="253"/>
      <c r="R187" s="253"/>
      <c r="S187" s="253"/>
      <c r="T187" s="25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5" t="s">
        <v>220</v>
      </c>
      <c r="AU187" s="255" t="s">
        <v>81</v>
      </c>
      <c r="AV187" s="14" t="s">
        <v>81</v>
      </c>
      <c r="AW187" s="14" t="s">
        <v>32</v>
      </c>
      <c r="AX187" s="14" t="s">
        <v>71</v>
      </c>
      <c r="AY187" s="255" t="s">
        <v>209</v>
      </c>
    </row>
    <row r="188" s="15" customFormat="1">
      <c r="A188" s="15"/>
      <c r="B188" s="256"/>
      <c r="C188" s="257"/>
      <c r="D188" s="236" t="s">
        <v>220</v>
      </c>
      <c r="E188" s="258" t="s">
        <v>19</v>
      </c>
      <c r="F188" s="259" t="s">
        <v>271</v>
      </c>
      <c r="G188" s="257"/>
      <c r="H188" s="260">
        <v>129.84999999999999</v>
      </c>
      <c r="I188" s="261"/>
      <c r="J188" s="257"/>
      <c r="K188" s="257"/>
      <c r="L188" s="262"/>
      <c r="M188" s="263"/>
      <c r="N188" s="264"/>
      <c r="O188" s="264"/>
      <c r="P188" s="264"/>
      <c r="Q188" s="264"/>
      <c r="R188" s="264"/>
      <c r="S188" s="264"/>
      <c r="T188" s="26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66" t="s">
        <v>220</v>
      </c>
      <c r="AU188" s="266" t="s">
        <v>81</v>
      </c>
      <c r="AV188" s="15" t="s">
        <v>216</v>
      </c>
      <c r="AW188" s="15" t="s">
        <v>32</v>
      </c>
      <c r="AX188" s="15" t="s">
        <v>79</v>
      </c>
      <c r="AY188" s="266" t="s">
        <v>209</v>
      </c>
    </row>
    <row r="189" s="2" customFormat="1" ht="24.15" customHeight="1">
      <c r="A189" s="41"/>
      <c r="B189" s="42"/>
      <c r="C189" s="216" t="s">
        <v>7</v>
      </c>
      <c r="D189" s="216" t="s">
        <v>211</v>
      </c>
      <c r="E189" s="217" t="s">
        <v>670</v>
      </c>
      <c r="F189" s="218" t="s">
        <v>671</v>
      </c>
      <c r="G189" s="219" t="s">
        <v>362</v>
      </c>
      <c r="H189" s="220">
        <v>155.09999999999999</v>
      </c>
      <c r="I189" s="221"/>
      <c r="J189" s="222">
        <f>ROUND(I189*H189,2)</f>
        <v>0</v>
      </c>
      <c r="K189" s="218" t="s">
        <v>215</v>
      </c>
      <c r="L189" s="47"/>
      <c r="M189" s="223" t="s">
        <v>19</v>
      </c>
      <c r="N189" s="224" t="s">
        <v>42</v>
      </c>
      <c r="O189" s="87"/>
      <c r="P189" s="225">
        <f>O189*H189</f>
        <v>0</v>
      </c>
      <c r="Q189" s="225">
        <v>0</v>
      </c>
      <c r="R189" s="225">
        <f>Q189*H189</f>
        <v>0</v>
      </c>
      <c r="S189" s="225">
        <v>0</v>
      </c>
      <c r="T189" s="226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27" t="s">
        <v>216</v>
      </c>
      <c r="AT189" s="227" t="s">
        <v>211</v>
      </c>
      <c r="AU189" s="227" t="s">
        <v>81</v>
      </c>
      <c r="AY189" s="20" t="s">
        <v>209</v>
      </c>
      <c r="BE189" s="228">
        <f>IF(N189="základní",J189,0)</f>
        <v>0</v>
      </c>
      <c r="BF189" s="228">
        <f>IF(N189="snížená",J189,0)</f>
        <v>0</v>
      </c>
      <c r="BG189" s="228">
        <f>IF(N189="zákl. přenesená",J189,0)</f>
        <v>0</v>
      </c>
      <c r="BH189" s="228">
        <f>IF(N189="sníž. přenesená",J189,0)</f>
        <v>0</v>
      </c>
      <c r="BI189" s="228">
        <f>IF(N189="nulová",J189,0)</f>
        <v>0</v>
      </c>
      <c r="BJ189" s="20" t="s">
        <v>79</v>
      </c>
      <c r="BK189" s="228">
        <f>ROUND(I189*H189,2)</f>
        <v>0</v>
      </c>
      <c r="BL189" s="20" t="s">
        <v>216</v>
      </c>
      <c r="BM189" s="227" t="s">
        <v>1773</v>
      </c>
    </row>
    <row r="190" s="2" customFormat="1">
      <c r="A190" s="41"/>
      <c r="B190" s="42"/>
      <c r="C190" s="43"/>
      <c r="D190" s="229" t="s">
        <v>218</v>
      </c>
      <c r="E190" s="43"/>
      <c r="F190" s="230" t="s">
        <v>673</v>
      </c>
      <c r="G190" s="43"/>
      <c r="H190" s="43"/>
      <c r="I190" s="231"/>
      <c r="J190" s="43"/>
      <c r="K190" s="43"/>
      <c r="L190" s="47"/>
      <c r="M190" s="232"/>
      <c r="N190" s="233"/>
      <c r="O190" s="87"/>
      <c r="P190" s="87"/>
      <c r="Q190" s="87"/>
      <c r="R190" s="87"/>
      <c r="S190" s="87"/>
      <c r="T190" s="88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0" t="s">
        <v>218</v>
      </c>
      <c r="AU190" s="20" t="s">
        <v>81</v>
      </c>
    </row>
    <row r="191" s="13" customFormat="1">
      <c r="A191" s="13"/>
      <c r="B191" s="234"/>
      <c r="C191" s="235"/>
      <c r="D191" s="236" t="s">
        <v>220</v>
      </c>
      <c r="E191" s="237" t="s">
        <v>19</v>
      </c>
      <c r="F191" s="238" t="s">
        <v>1252</v>
      </c>
      <c r="G191" s="235"/>
      <c r="H191" s="237" t="s">
        <v>19</v>
      </c>
      <c r="I191" s="239"/>
      <c r="J191" s="235"/>
      <c r="K191" s="235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220</v>
      </c>
      <c r="AU191" s="244" t="s">
        <v>81</v>
      </c>
      <c r="AV191" s="13" t="s">
        <v>79</v>
      </c>
      <c r="AW191" s="13" t="s">
        <v>32</v>
      </c>
      <c r="AX191" s="13" t="s">
        <v>71</v>
      </c>
      <c r="AY191" s="244" t="s">
        <v>209</v>
      </c>
    </row>
    <row r="192" s="14" customFormat="1">
      <c r="A192" s="14"/>
      <c r="B192" s="245"/>
      <c r="C192" s="246"/>
      <c r="D192" s="236" t="s">
        <v>220</v>
      </c>
      <c r="E192" s="247" t="s">
        <v>19</v>
      </c>
      <c r="F192" s="248" t="s">
        <v>1774</v>
      </c>
      <c r="G192" s="246"/>
      <c r="H192" s="249">
        <v>155.09999999999999</v>
      </c>
      <c r="I192" s="250"/>
      <c r="J192" s="246"/>
      <c r="K192" s="246"/>
      <c r="L192" s="251"/>
      <c r="M192" s="252"/>
      <c r="N192" s="253"/>
      <c r="O192" s="253"/>
      <c r="P192" s="253"/>
      <c r="Q192" s="253"/>
      <c r="R192" s="253"/>
      <c r="S192" s="253"/>
      <c r="T192" s="25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5" t="s">
        <v>220</v>
      </c>
      <c r="AU192" s="255" t="s">
        <v>81</v>
      </c>
      <c r="AV192" s="14" t="s">
        <v>81</v>
      </c>
      <c r="AW192" s="14" t="s">
        <v>32</v>
      </c>
      <c r="AX192" s="14" t="s">
        <v>71</v>
      </c>
      <c r="AY192" s="255" t="s">
        <v>209</v>
      </c>
    </row>
    <row r="193" s="15" customFormat="1">
      <c r="A193" s="15"/>
      <c r="B193" s="256"/>
      <c r="C193" s="257"/>
      <c r="D193" s="236" t="s">
        <v>220</v>
      </c>
      <c r="E193" s="258" t="s">
        <v>19</v>
      </c>
      <c r="F193" s="259" t="s">
        <v>271</v>
      </c>
      <c r="G193" s="257"/>
      <c r="H193" s="260">
        <v>155.09999999999999</v>
      </c>
      <c r="I193" s="261"/>
      <c r="J193" s="257"/>
      <c r="K193" s="257"/>
      <c r="L193" s="262"/>
      <c r="M193" s="263"/>
      <c r="N193" s="264"/>
      <c r="O193" s="264"/>
      <c r="P193" s="264"/>
      <c r="Q193" s="264"/>
      <c r="R193" s="264"/>
      <c r="S193" s="264"/>
      <c r="T193" s="26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66" t="s">
        <v>220</v>
      </c>
      <c r="AU193" s="266" t="s">
        <v>81</v>
      </c>
      <c r="AV193" s="15" t="s">
        <v>216</v>
      </c>
      <c r="AW193" s="15" t="s">
        <v>32</v>
      </c>
      <c r="AX193" s="15" t="s">
        <v>79</v>
      </c>
      <c r="AY193" s="266" t="s">
        <v>209</v>
      </c>
    </row>
    <row r="194" s="2" customFormat="1" ht="37.8" customHeight="1">
      <c r="A194" s="41"/>
      <c r="B194" s="42"/>
      <c r="C194" s="216" t="s">
        <v>344</v>
      </c>
      <c r="D194" s="216" t="s">
        <v>211</v>
      </c>
      <c r="E194" s="217" t="s">
        <v>687</v>
      </c>
      <c r="F194" s="218" t="s">
        <v>688</v>
      </c>
      <c r="G194" s="219" t="s">
        <v>362</v>
      </c>
      <c r="H194" s="220">
        <v>64.5</v>
      </c>
      <c r="I194" s="221"/>
      <c r="J194" s="222">
        <f>ROUND(I194*H194,2)</f>
        <v>0</v>
      </c>
      <c r="K194" s="218" t="s">
        <v>215</v>
      </c>
      <c r="L194" s="47"/>
      <c r="M194" s="223" t="s">
        <v>19</v>
      </c>
      <c r="N194" s="224" t="s">
        <v>42</v>
      </c>
      <c r="O194" s="87"/>
      <c r="P194" s="225">
        <f>O194*H194</f>
        <v>0</v>
      </c>
      <c r="Q194" s="225">
        <v>0</v>
      </c>
      <c r="R194" s="225">
        <f>Q194*H194</f>
        <v>0</v>
      </c>
      <c r="S194" s="225">
        <v>0</v>
      </c>
      <c r="T194" s="226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7" t="s">
        <v>216</v>
      </c>
      <c r="AT194" s="227" t="s">
        <v>211</v>
      </c>
      <c r="AU194" s="227" t="s">
        <v>81</v>
      </c>
      <c r="AY194" s="20" t="s">
        <v>209</v>
      </c>
      <c r="BE194" s="228">
        <f>IF(N194="základní",J194,0)</f>
        <v>0</v>
      </c>
      <c r="BF194" s="228">
        <f>IF(N194="snížená",J194,0)</f>
        <v>0</v>
      </c>
      <c r="BG194" s="228">
        <f>IF(N194="zákl. přenesená",J194,0)</f>
        <v>0</v>
      </c>
      <c r="BH194" s="228">
        <f>IF(N194="sníž. přenesená",J194,0)</f>
        <v>0</v>
      </c>
      <c r="BI194" s="228">
        <f>IF(N194="nulová",J194,0)</f>
        <v>0</v>
      </c>
      <c r="BJ194" s="20" t="s">
        <v>79</v>
      </c>
      <c r="BK194" s="228">
        <f>ROUND(I194*H194,2)</f>
        <v>0</v>
      </c>
      <c r="BL194" s="20" t="s">
        <v>216</v>
      </c>
      <c r="BM194" s="227" t="s">
        <v>1775</v>
      </c>
    </row>
    <row r="195" s="2" customFormat="1">
      <c r="A195" s="41"/>
      <c r="B195" s="42"/>
      <c r="C195" s="43"/>
      <c r="D195" s="229" t="s">
        <v>218</v>
      </c>
      <c r="E195" s="43"/>
      <c r="F195" s="230" t="s">
        <v>690</v>
      </c>
      <c r="G195" s="43"/>
      <c r="H195" s="43"/>
      <c r="I195" s="231"/>
      <c r="J195" s="43"/>
      <c r="K195" s="43"/>
      <c r="L195" s="47"/>
      <c r="M195" s="232"/>
      <c r="N195" s="233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218</v>
      </c>
      <c r="AU195" s="20" t="s">
        <v>81</v>
      </c>
    </row>
    <row r="196" s="13" customFormat="1">
      <c r="A196" s="13"/>
      <c r="B196" s="234"/>
      <c r="C196" s="235"/>
      <c r="D196" s="236" t="s">
        <v>220</v>
      </c>
      <c r="E196" s="237" t="s">
        <v>19</v>
      </c>
      <c r="F196" s="238" t="s">
        <v>395</v>
      </c>
      <c r="G196" s="235"/>
      <c r="H196" s="237" t="s">
        <v>19</v>
      </c>
      <c r="I196" s="239"/>
      <c r="J196" s="235"/>
      <c r="K196" s="235"/>
      <c r="L196" s="240"/>
      <c r="M196" s="241"/>
      <c r="N196" s="242"/>
      <c r="O196" s="242"/>
      <c r="P196" s="242"/>
      <c r="Q196" s="242"/>
      <c r="R196" s="242"/>
      <c r="S196" s="242"/>
      <c r="T196" s="24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4" t="s">
        <v>220</v>
      </c>
      <c r="AU196" s="244" t="s">
        <v>81</v>
      </c>
      <c r="AV196" s="13" t="s">
        <v>79</v>
      </c>
      <c r="AW196" s="13" t="s">
        <v>32</v>
      </c>
      <c r="AX196" s="13" t="s">
        <v>71</v>
      </c>
      <c r="AY196" s="244" t="s">
        <v>209</v>
      </c>
    </row>
    <row r="197" s="14" customFormat="1">
      <c r="A197" s="14"/>
      <c r="B197" s="245"/>
      <c r="C197" s="246"/>
      <c r="D197" s="236" t="s">
        <v>220</v>
      </c>
      <c r="E197" s="247" t="s">
        <v>19</v>
      </c>
      <c r="F197" s="248" t="s">
        <v>1776</v>
      </c>
      <c r="G197" s="246"/>
      <c r="H197" s="249">
        <v>64.5</v>
      </c>
      <c r="I197" s="250"/>
      <c r="J197" s="246"/>
      <c r="K197" s="246"/>
      <c r="L197" s="251"/>
      <c r="M197" s="252"/>
      <c r="N197" s="253"/>
      <c r="O197" s="253"/>
      <c r="P197" s="253"/>
      <c r="Q197" s="253"/>
      <c r="R197" s="253"/>
      <c r="S197" s="253"/>
      <c r="T197" s="25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5" t="s">
        <v>220</v>
      </c>
      <c r="AU197" s="255" t="s">
        <v>81</v>
      </c>
      <c r="AV197" s="14" t="s">
        <v>81</v>
      </c>
      <c r="AW197" s="14" t="s">
        <v>32</v>
      </c>
      <c r="AX197" s="14" t="s">
        <v>79</v>
      </c>
      <c r="AY197" s="255" t="s">
        <v>209</v>
      </c>
    </row>
    <row r="198" s="2" customFormat="1" ht="16.5" customHeight="1">
      <c r="A198" s="41"/>
      <c r="B198" s="42"/>
      <c r="C198" s="278" t="s">
        <v>354</v>
      </c>
      <c r="D198" s="278" t="s">
        <v>681</v>
      </c>
      <c r="E198" s="279" t="s">
        <v>695</v>
      </c>
      <c r="F198" s="280" t="s">
        <v>696</v>
      </c>
      <c r="G198" s="281" t="s">
        <v>659</v>
      </c>
      <c r="H198" s="282">
        <v>129</v>
      </c>
      <c r="I198" s="283"/>
      <c r="J198" s="284">
        <f>ROUND(I198*H198,2)</f>
        <v>0</v>
      </c>
      <c r="K198" s="280" t="s">
        <v>215</v>
      </c>
      <c r="L198" s="285"/>
      <c r="M198" s="286" t="s">
        <v>19</v>
      </c>
      <c r="N198" s="287" t="s">
        <v>42</v>
      </c>
      <c r="O198" s="87"/>
      <c r="P198" s="225">
        <f>O198*H198</f>
        <v>0</v>
      </c>
      <c r="Q198" s="225">
        <v>0</v>
      </c>
      <c r="R198" s="225">
        <f>Q198*H198</f>
        <v>0</v>
      </c>
      <c r="S198" s="225">
        <v>0</v>
      </c>
      <c r="T198" s="226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7" t="s">
        <v>250</v>
      </c>
      <c r="AT198" s="227" t="s">
        <v>681</v>
      </c>
      <c r="AU198" s="227" t="s">
        <v>81</v>
      </c>
      <c r="AY198" s="20" t="s">
        <v>209</v>
      </c>
      <c r="BE198" s="228">
        <f>IF(N198="základní",J198,0)</f>
        <v>0</v>
      </c>
      <c r="BF198" s="228">
        <f>IF(N198="snížená",J198,0)</f>
        <v>0</v>
      </c>
      <c r="BG198" s="228">
        <f>IF(N198="zákl. přenesená",J198,0)</f>
        <v>0</v>
      </c>
      <c r="BH198" s="228">
        <f>IF(N198="sníž. přenesená",J198,0)</f>
        <v>0</v>
      </c>
      <c r="BI198" s="228">
        <f>IF(N198="nulová",J198,0)</f>
        <v>0</v>
      </c>
      <c r="BJ198" s="20" t="s">
        <v>79</v>
      </c>
      <c r="BK198" s="228">
        <f>ROUND(I198*H198,2)</f>
        <v>0</v>
      </c>
      <c r="BL198" s="20" t="s">
        <v>216</v>
      </c>
      <c r="BM198" s="227" t="s">
        <v>1777</v>
      </c>
    </row>
    <row r="199" s="14" customFormat="1">
      <c r="A199" s="14"/>
      <c r="B199" s="245"/>
      <c r="C199" s="246"/>
      <c r="D199" s="236" t="s">
        <v>220</v>
      </c>
      <c r="E199" s="246"/>
      <c r="F199" s="248" t="s">
        <v>1778</v>
      </c>
      <c r="G199" s="246"/>
      <c r="H199" s="249">
        <v>129</v>
      </c>
      <c r="I199" s="250"/>
      <c r="J199" s="246"/>
      <c r="K199" s="246"/>
      <c r="L199" s="251"/>
      <c r="M199" s="252"/>
      <c r="N199" s="253"/>
      <c r="O199" s="253"/>
      <c r="P199" s="253"/>
      <c r="Q199" s="253"/>
      <c r="R199" s="253"/>
      <c r="S199" s="253"/>
      <c r="T199" s="25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5" t="s">
        <v>220</v>
      </c>
      <c r="AU199" s="255" t="s">
        <v>81</v>
      </c>
      <c r="AV199" s="14" t="s">
        <v>81</v>
      </c>
      <c r="AW199" s="14" t="s">
        <v>4</v>
      </c>
      <c r="AX199" s="14" t="s">
        <v>79</v>
      </c>
      <c r="AY199" s="255" t="s">
        <v>209</v>
      </c>
    </row>
    <row r="200" s="12" customFormat="1" ht="22.8" customHeight="1">
      <c r="A200" s="12"/>
      <c r="B200" s="200"/>
      <c r="C200" s="201"/>
      <c r="D200" s="202" t="s">
        <v>70</v>
      </c>
      <c r="E200" s="214" t="s">
        <v>81</v>
      </c>
      <c r="F200" s="214" t="s">
        <v>733</v>
      </c>
      <c r="G200" s="201"/>
      <c r="H200" s="201"/>
      <c r="I200" s="204"/>
      <c r="J200" s="215">
        <f>BK200</f>
        <v>0</v>
      </c>
      <c r="K200" s="201"/>
      <c r="L200" s="206"/>
      <c r="M200" s="207"/>
      <c r="N200" s="208"/>
      <c r="O200" s="208"/>
      <c r="P200" s="209">
        <f>SUM(P201:P202)</f>
        <v>0</v>
      </c>
      <c r="Q200" s="208"/>
      <c r="R200" s="209">
        <f>SUM(R201:R202)</f>
        <v>0.081339999999999996</v>
      </c>
      <c r="S200" s="208"/>
      <c r="T200" s="210">
        <f>SUM(T201:T202)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11" t="s">
        <v>79</v>
      </c>
      <c r="AT200" s="212" t="s">
        <v>70</v>
      </c>
      <c r="AU200" s="212" t="s">
        <v>79</v>
      </c>
      <c r="AY200" s="211" t="s">
        <v>209</v>
      </c>
      <c r="BK200" s="213">
        <f>SUM(BK201:BK202)</f>
        <v>0</v>
      </c>
    </row>
    <row r="201" s="2" customFormat="1" ht="16.5" customHeight="1">
      <c r="A201" s="41"/>
      <c r="B201" s="42"/>
      <c r="C201" s="216" t="s">
        <v>359</v>
      </c>
      <c r="D201" s="216" t="s">
        <v>211</v>
      </c>
      <c r="E201" s="217" t="s">
        <v>735</v>
      </c>
      <c r="F201" s="218" t="s">
        <v>736</v>
      </c>
      <c r="G201" s="219" t="s">
        <v>299</v>
      </c>
      <c r="H201" s="220">
        <v>166</v>
      </c>
      <c r="I201" s="221"/>
      <c r="J201" s="222">
        <f>ROUND(I201*H201,2)</f>
        <v>0</v>
      </c>
      <c r="K201" s="218" t="s">
        <v>215</v>
      </c>
      <c r="L201" s="47"/>
      <c r="M201" s="223" t="s">
        <v>19</v>
      </c>
      <c r="N201" s="224" t="s">
        <v>42</v>
      </c>
      <c r="O201" s="87"/>
      <c r="P201" s="225">
        <f>O201*H201</f>
        <v>0</v>
      </c>
      <c r="Q201" s="225">
        <v>0.00048999999999999998</v>
      </c>
      <c r="R201" s="225">
        <f>Q201*H201</f>
        <v>0.081339999999999996</v>
      </c>
      <c r="S201" s="225">
        <v>0</v>
      </c>
      <c r="T201" s="226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27" t="s">
        <v>216</v>
      </c>
      <c r="AT201" s="227" t="s">
        <v>211</v>
      </c>
      <c r="AU201" s="227" t="s">
        <v>81</v>
      </c>
      <c r="AY201" s="20" t="s">
        <v>209</v>
      </c>
      <c r="BE201" s="228">
        <f>IF(N201="základní",J201,0)</f>
        <v>0</v>
      </c>
      <c r="BF201" s="228">
        <f>IF(N201="snížená",J201,0)</f>
        <v>0</v>
      </c>
      <c r="BG201" s="228">
        <f>IF(N201="zákl. přenesená",J201,0)</f>
        <v>0</v>
      </c>
      <c r="BH201" s="228">
        <f>IF(N201="sníž. přenesená",J201,0)</f>
        <v>0</v>
      </c>
      <c r="BI201" s="228">
        <f>IF(N201="nulová",J201,0)</f>
        <v>0</v>
      </c>
      <c r="BJ201" s="20" t="s">
        <v>79</v>
      </c>
      <c r="BK201" s="228">
        <f>ROUND(I201*H201,2)</f>
        <v>0</v>
      </c>
      <c r="BL201" s="20" t="s">
        <v>216</v>
      </c>
      <c r="BM201" s="227" t="s">
        <v>1779</v>
      </c>
    </row>
    <row r="202" s="2" customFormat="1">
      <c r="A202" s="41"/>
      <c r="B202" s="42"/>
      <c r="C202" s="43"/>
      <c r="D202" s="229" t="s">
        <v>218</v>
      </c>
      <c r="E202" s="43"/>
      <c r="F202" s="230" t="s">
        <v>738</v>
      </c>
      <c r="G202" s="43"/>
      <c r="H202" s="43"/>
      <c r="I202" s="231"/>
      <c r="J202" s="43"/>
      <c r="K202" s="43"/>
      <c r="L202" s="47"/>
      <c r="M202" s="232"/>
      <c r="N202" s="233"/>
      <c r="O202" s="87"/>
      <c r="P202" s="87"/>
      <c r="Q202" s="87"/>
      <c r="R202" s="87"/>
      <c r="S202" s="87"/>
      <c r="T202" s="88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0" t="s">
        <v>218</v>
      </c>
      <c r="AU202" s="20" t="s">
        <v>81</v>
      </c>
    </row>
    <row r="203" s="12" customFormat="1" ht="22.8" customHeight="1">
      <c r="A203" s="12"/>
      <c r="B203" s="200"/>
      <c r="C203" s="201"/>
      <c r="D203" s="202" t="s">
        <v>70</v>
      </c>
      <c r="E203" s="214" t="s">
        <v>216</v>
      </c>
      <c r="F203" s="214" t="s">
        <v>739</v>
      </c>
      <c r="G203" s="201"/>
      <c r="H203" s="201"/>
      <c r="I203" s="204"/>
      <c r="J203" s="215">
        <f>BK203</f>
        <v>0</v>
      </c>
      <c r="K203" s="201"/>
      <c r="L203" s="206"/>
      <c r="M203" s="207"/>
      <c r="N203" s="208"/>
      <c r="O203" s="208"/>
      <c r="P203" s="209">
        <f>SUM(P204:P215)</f>
        <v>0</v>
      </c>
      <c r="Q203" s="208"/>
      <c r="R203" s="209">
        <f>SUM(R204:R215)</f>
        <v>0</v>
      </c>
      <c r="S203" s="208"/>
      <c r="T203" s="210">
        <f>SUM(T204:T215)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11" t="s">
        <v>79</v>
      </c>
      <c r="AT203" s="212" t="s">
        <v>70</v>
      </c>
      <c r="AU203" s="212" t="s">
        <v>79</v>
      </c>
      <c r="AY203" s="211" t="s">
        <v>209</v>
      </c>
      <c r="BK203" s="213">
        <f>SUM(BK204:BK215)</f>
        <v>0</v>
      </c>
    </row>
    <row r="204" s="2" customFormat="1" ht="21.75" customHeight="1">
      <c r="A204" s="41"/>
      <c r="B204" s="42"/>
      <c r="C204" s="216" t="s">
        <v>372</v>
      </c>
      <c r="D204" s="216" t="s">
        <v>211</v>
      </c>
      <c r="E204" s="217" t="s">
        <v>741</v>
      </c>
      <c r="F204" s="218" t="s">
        <v>742</v>
      </c>
      <c r="G204" s="219" t="s">
        <v>362</v>
      </c>
      <c r="H204" s="220">
        <v>16.600000000000001</v>
      </c>
      <c r="I204" s="221"/>
      <c r="J204" s="222">
        <f>ROUND(I204*H204,2)</f>
        <v>0</v>
      </c>
      <c r="K204" s="218" t="s">
        <v>215</v>
      </c>
      <c r="L204" s="47"/>
      <c r="M204" s="223" t="s">
        <v>19</v>
      </c>
      <c r="N204" s="224" t="s">
        <v>42</v>
      </c>
      <c r="O204" s="87"/>
      <c r="P204" s="225">
        <f>O204*H204</f>
        <v>0</v>
      </c>
      <c r="Q204" s="225">
        <v>0</v>
      </c>
      <c r="R204" s="225">
        <f>Q204*H204</f>
        <v>0</v>
      </c>
      <c r="S204" s="225">
        <v>0</v>
      </c>
      <c r="T204" s="226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7" t="s">
        <v>216</v>
      </c>
      <c r="AT204" s="227" t="s">
        <v>211</v>
      </c>
      <c r="AU204" s="227" t="s">
        <v>81</v>
      </c>
      <c r="AY204" s="20" t="s">
        <v>209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20" t="s">
        <v>79</v>
      </c>
      <c r="BK204" s="228">
        <f>ROUND(I204*H204,2)</f>
        <v>0</v>
      </c>
      <c r="BL204" s="20" t="s">
        <v>216</v>
      </c>
      <c r="BM204" s="227" t="s">
        <v>1780</v>
      </c>
    </row>
    <row r="205" s="2" customFormat="1">
      <c r="A205" s="41"/>
      <c r="B205" s="42"/>
      <c r="C205" s="43"/>
      <c r="D205" s="229" t="s">
        <v>218</v>
      </c>
      <c r="E205" s="43"/>
      <c r="F205" s="230" t="s">
        <v>744</v>
      </c>
      <c r="G205" s="43"/>
      <c r="H205" s="43"/>
      <c r="I205" s="231"/>
      <c r="J205" s="43"/>
      <c r="K205" s="43"/>
      <c r="L205" s="47"/>
      <c r="M205" s="232"/>
      <c r="N205" s="233"/>
      <c r="O205" s="87"/>
      <c r="P205" s="87"/>
      <c r="Q205" s="87"/>
      <c r="R205" s="87"/>
      <c r="S205" s="87"/>
      <c r="T205" s="88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20" t="s">
        <v>218</v>
      </c>
      <c r="AU205" s="20" t="s">
        <v>81</v>
      </c>
    </row>
    <row r="206" s="13" customFormat="1">
      <c r="A206" s="13"/>
      <c r="B206" s="234"/>
      <c r="C206" s="235"/>
      <c r="D206" s="236" t="s">
        <v>220</v>
      </c>
      <c r="E206" s="237" t="s">
        <v>19</v>
      </c>
      <c r="F206" s="238" t="s">
        <v>395</v>
      </c>
      <c r="G206" s="235"/>
      <c r="H206" s="237" t="s">
        <v>19</v>
      </c>
      <c r="I206" s="239"/>
      <c r="J206" s="235"/>
      <c r="K206" s="235"/>
      <c r="L206" s="240"/>
      <c r="M206" s="241"/>
      <c r="N206" s="242"/>
      <c r="O206" s="242"/>
      <c r="P206" s="242"/>
      <c r="Q206" s="242"/>
      <c r="R206" s="242"/>
      <c r="S206" s="242"/>
      <c r="T206" s="24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4" t="s">
        <v>220</v>
      </c>
      <c r="AU206" s="244" t="s">
        <v>81</v>
      </c>
      <c r="AV206" s="13" t="s">
        <v>79</v>
      </c>
      <c r="AW206" s="13" t="s">
        <v>32</v>
      </c>
      <c r="AX206" s="13" t="s">
        <v>71</v>
      </c>
      <c r="AY206" s="244" t="s">
        <v>209</v>
      </c>
    </row>
    <row r="207" s="13" customFormat="1">
      <c r="A207" s="13"/>
      <c r="B207" s="234"/>
      <c r="C207" s="235"/>
      <c r="D207" s="236" t="s">
        <v>220</v>
      </c>
      <c r="E207" s="237" t="s">
        <v>19</v>
      </c>
      <c r="F207" s="238" t="s">
        <v>745</v>
      </c>
      <c r="G207" s="235"/>
      <c r="H207" s="237" t="s">
        <v>19</v>
      </c>
      <c r="I207" s="239"/>
      <c r="J207" s="235"/>
      <c r="K207" s="235"/>
      <c r="L207" s="240"/>
      <c r="M207" s="241"/>
      <c r="N207" s="242"/>
      <c r="O207" s="242"/>
      <c r="P207" s="242"/>
      <c r="Q207" s="242"/>
      <c r="R207" s="242"/>
      <c r="S207" s="242"/>
      <c r="T207" s="24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4" t="s">
        <v>220</v>
      </c>
      <c r="AU207" s="244" t="s">
        <v>81</v>
      </c>
      <c r="AV207" s="13" t="s">
        <v>79</v>
      </c>
      <c r="AW207" s="13" t="s">
        <v>32</v>
      </c>
      <c r="AX207" s="13" t="s">
        <v>71</v>
      </c>
      <c r="AY207" s="244" t="s">
        <v>209</v>
      </c>
    </row>
    <row r="208" s="14" customFormat="1">
      <c r="A208" s="14"/>
      <c r="B208" s="245"/>
      <c r="C208" s="246"/>
      <c r="D208" s="236" t="s">
        <v>220</v>
      </c>
      <c r="E208" s="247" t="s">
        <v>19</v>
      </c>
      <c r="F208" s="248" t="s">
        <v>1781</v>
      </c>
      <c r="G208" s="246"/>
      <c r="H208" s="249">
        <v>16.600000000000001</v>
      </c>
      <c r="I208" s="250"/>
      <c r="J208" s="246"/>
      <c r="K208" s="246"/>
      <c r="L208" s="251"/>
      <c r="M208" s="252"/>
      <c r="N208" s="253"/>
      <c r="O208" s="253"/>
      <c r="P208" s="253"/>
      <c r="Q208" s="253"/>
      <c r="R208" s="253"/>
      <c r="S208" s="253"/>
      <c r="T208" s="25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5" t="s">
        <v>220</v>
      </c>
      <c r="AU208" s="255" t="s">
        <v>81</v>
      </c>
      <c r="AV208" s="14" t="s">
        <v>81</v>
      </c>
      <c r="AW208" s="14" t="s">
        <v>32</v>
      </c>
      <c r="AX208" s="14" t="s">
        <v>79</v>
      </c>
      <c r="AY208" s="255" t="s">
        <v>209</v>
      </c>
    </row>
    <row r="209" s="2" customFormat="1" ht="24.15" customHeight="1">
      <c r="A209" s="41"/>
      <c r="B209" s="42"/>
      <c r="C209" s="216" t="s">
        <v>378</v>
      </c>
      <c r="D209" s="216" t="s">
        <v>211</v>
      </c>
      <c r="E209" s="217" t="s">
        <v>749</v>
      </c>
      <c r="F209" s="218" t="s">
        <v>750</v>
      </c>
      <c r="G209" s="219" t="s">
        <v>362</v>
      </c>
      <c r="H209" s="220">
        <v>0.52000000000000002</v>
      </c>
      <c r="I209" s="221"/>
      <c r="J209" s="222">
        <f>ROUND(I209*H209,2)</f>
        <v>0</v>
      </c>
      <c r="K209" s="218" t="s">
        <v>215</v>
      </c>
      <c r="L209" s="47"/>
      <c r="M209" s="223" t="s">
        <v>19</v>
      </c>
      <c r="N209" s="224" t="s">
        <v>42</v>
      </c>
      <c r="O209" s="87"/>
      <c r="P209" s="225">
        <f>O209*H209</f>
        <v>0</v>
      </c>
      <c r="Q209" s="225">
        <v>0</v>
      </c>
      <c r="R209" s="225">
        <f>Q209*H209</f>
        <v>0</v>
      </c>
      <c r="S209" s="225">
        <v>0</v>
      </c>
      <c r="T209" s="226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27" t="s">
        <v>216</v>
      </c>
      <c r="AT209" s="227" t="s">
        <v>211</v>
      </c>
      <c r="AU209" s="227" t="s">
        <v>81</v>
      </c>
      <c r="AY209" s="20" t="s">
        <v>209</v>
      </c>
      <c r="BE209" s="228">
        <f>IF(N209="základní",J209,0)</f>
        <v>0</v>
      </c>
      <c r="BF209" s="228">
        <f>IF(N209="snížená",J209,0)</f>
        <v>0</v>
      </c>
      <c r="BG209" s="228">
        <f>IF(N209="zákl. přenesená",J209,0)</f>
        <v>0</v>
      </c>
      <c r="BH209" s="228">
        <f>IF(N209="sníž. přenesená",J209,0)</f>
        <v>0</v>
      </c>
      <c r="BI209" s="228">
        <f>IF(N209="nulová",J209,0)</f>
        <v>0</v>
      </c>
      <c r="BJ209" s="20" t="s">
        <v>79</v>
      </c>
      <c r="BK209" s="228">
        <f>ROUND(I209*H209,2)</f>
        <v>0</v>
      </c>
      <c r="BL209" s="20" t="s">
        <v>216</v>
      </c>
      <c r="BM209" s="227" t="s">
        <v>1782</v>
      </c>
    </row>
    <row r="210" s="2" customFormat="1">
      <c r="A210" s="41"/>
      <c r="B210" s="42"/>
      <c r="C210" s="43"/>
      <c r="D210" s="229" t="s">
        <v>218</v>
      </c>
      <c r="E210" s="43"/>
      <c r="F210" s="230" t="s">
        <v>752</v>
      </c>
      <c r="G210" s="43"/>
      <c r="H210" s="43"/>
      <c r="I210" s="231"/>
      <c r="J210" s="43"/>
      <c r="K210" s="43"/>
      <c r="L210" s="47"/>
      <c r="M210" s="232"/>
      <c r="N210" s="233"/>
      <c r="O210" s="87"/>
      <c r="P210" s="87"/>
      <c r="Q210" s="87"/>
      <c r="R210" s="87"/>
      <c r="S210" s="87"/>
      <c r="T210" s="88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0" t="s">
        <v>218</v>
      </c>
      <c r="AU210" s="20" t="s">
        <v>81</v>
      </c>
    </row>
    <row r="211" s="13" customFormat="1">
      <c r="A211" s="13"/>
      <c r="B211" s="234"/>
      <c r="C211" s="235"/>
      <c r="D211" s="236" t="s">
        <v>220</v>
      </c>
      <c r="E211" s="237" t="s">
        <v>19</v>
      </c>
      <c r="F211" s="238" t="s">
        <v>753</v>
      </c>
      <c r="G211" s="235"/>
      <c r="H211" s="237" t="s">
        <v>19</v>
      </c>
      <c r="I211" s="239"/>
      <c r="J211" s="235"/>
      <c r="K211" s="235"/>
      <c r="L211" s="240"/>
      <c r="M211" s="241"/>
      <c r="N211" s="242"/>
      <c r="O211" s="242"/>
      <c r="P211" s="242"/>
      <c r="Q211" s="242"/>
      <c r="R211" s="242"/>
      <c r="S211" s="242"/>
      <c r="T211" s="24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4" t="s">
        <v>220</v>
      </c>
      <c r="AU211" s="244" t="s">
        <v>81</v>
      </c>
      <c r="AV211" s="13" t="s">
        <v>79</v>
      </c>
      <c r="AW211" s="13" t="s">
        <v>32</v>
      </c>
      <c r="AX211" s="13" t="s">
        <v>71</v>
      </c>
      <c r="AY211" s="244" t="s">
        <v>209</v>
      </c>
    </row>
    <row r="212" s="14" customFormat="1">
      <c r="A212" s="14"/>
      <c r="B212" s="245"/>
      <c r="C212" s="246"/>
      <c r="D212" s="236" t="s">
        <v>220</v>
      </c>
      <c r="E212" s="247" t="s">
        <v>19</v>
      </c>
      <c r="F212" s="248" t="s">
        <v>1783</v>
      </c>
      <c r="G212" s="246"/>
      <c r="H212" s="249">
        <v>0.070000000000000007</v>
      </c>
      <c r="I212" s="250"/>
      <c r="J212" s="246"/>
      <c r="K212" s="246"/>
      <c r="L212" s="251"/>
      <c r="M212" s="252"/>
      <c r="N212" s="253"/>
      <c r="O212" s="253"/>
      <c r="P212" s="253"/>
      <c r="Q212" s="253"/>
      <c r="R212" s="253"/>
      <c r="S212" s="253"/>
      <c r="T212" s="25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5" t="s">
        <v>220</v>
      </c>
      <c r="AU212" s="255" t="s">
        <v>81</v>
      </c>
      <c r="AV212" s="14" t="s">
        <v>81</v>
      </c>
      <c r="AW212" s="14" t="s">
        <v>32</v>
      </c>
      <c r="AX212" s="14" t="s">
        <v>71</v>
      </c>
      <c r="AY212" s="255" t="s">
        <v>209</v>
      </c>
    </row>
    <row r="213" s="14" customFormat="1">
      <c r="A213" s="14"/>
      <c r="B213" s="245"/>
      <c r="C213" s="246"/>
      <c r="D213" s="236" t="s">
        <v>220</v>
      </c>
      <c r="E213" s="247" t="s">
        <v>19</v>
      </c>
      <c r="F213" s="248" t="s">
        <v>1784</v>
      </c>
      <c r="G213" s="246"/>
      <c r="H213" s="249">
        <v>0.050000000000000003</v>
      </c>
      <c r="I213" s="250"/>
      <c r="J213" s="246"/>
      <c r="K213" s="246"/>
      <c r="L213" s="251"/>
      <c r="M213" s="252"/>
      <c r="N213" s="253"/>
      <c r="O213" s="253"/>
      <c r="P213" s="253"/>
      <c r="Q213" s="253"/>
      <c r="R213" s="253"/>
      <c r="S213" s="253"/>
      <c r="T213" s="25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5" t="s">
        <v>220</v>
      </c>
      <c r="AU213" s="255" t="s">
        <v>81</v>
      </c>
      <c r="AV213" s="14" t="s">
        <v>81</v>
      </c>
      <c r="AW213" s="14" t="s">
        <v>32</v>
      </c>
      <c r="AX213" s="14" t="s">
        <v>71</v>
      </c>
      <c r="AY213" s="255" t="s">
        <v>209</v>
      </c>
    </row>
    <row r="214" s="14" customFormat="1">
      <c r="A214" s="14"/>
      <c r="B214" s="245"/>
      <c r="C214" s="246"/>
      <c r="D214" s="236" t="s">
        <v>220</v>
      </c>
      <c r="E214" s="247" t="s">
        <v>19</v>
      </c>
      <c r="F214" s="248" t="s">
        <v>1785</v>
      </c>
      <c r="G214" s="246"/>
      <c r="H214" s="249">
        <v>0.40000000000000002</v>
      </c>
      <c r="I214" s="250"/>
      <c r="J214" s="246"/>
      <c r="K214" s="246"/>
      <c r="L214" s="251"/>
      <c r="M214" s="252"/>
      <c r="N214" s="253"/>
      <c r="O214" s="253"/>
      <c r="P214" s="253"/>
      <c r="Q214" s="253"/>
      <c r="R214" s="253"/>
      <c r="S214" s="253"/>
      <c r="T214" s="25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5" t="s">
        <v>220</v>
      </c>
      <c r="AU214" s="255" t="s">
        <v>81</v>
      </c>
      <c r="AV214" s="14" t="s">
        <v>81</v>
      </c>
      <c r="AW214" s="14" t="s">
        <v>32</v>
      </c>
      <c r="AX214" s="14" t="s">
        <v>71</v>
      </c>
      <c r="AY214" s="255" t="s">
        <v>209</v>
      </c>
    </row>
    <row r="215" s="15" customFormat="1">
      <c r="A215" s="15"/>
      <c r="B215" s="256"/>
      <c r="C215" s="257"/>
      <c r="D215" s="236" t="s">
        <v>220</v>
      </c>
      <c r="E215" s="258" t="s">
        <v>19</v>
      </c>
      <c r="F215" s="259" t="s">
        <v>271</v>
      </c>
      <c r="G215" s="257"/>
      <c r="H215" s="260">
        <v>0.52000000000000002</v>
      </c>
      <c r="I215" s="261"/>
      <c r="J215" s="257"/>
      <c r="K215" s="257"/>
      <c r="L215" s="262"/>
      <c r="M215" s="263"/>
      <c r="N215" s="264"/>
      <c r="O215" s="264"/>
      <c r="P215" s="264"/>
      <c r="Q215" s="264"/>
      <c r="R215" s="264"/>
      <c r="S215" s="264"/>
      <c r="T215" s="26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6" t="s">
        <v>220</v>
      </c>
      <c r="AU215" s="266" t="s">
        <v>81</v>
      </c>
      <c r="AV215" s="15" t="s">
        <v>216</v>
      </c>
      <c r="AW215" s="15" t="s">
        <v>32</v>
      </c>
      <c r="AX215" s="15" t="s">
        <v>79</v>
      </c>
      <c r="AY215" s="266" t="s">
        <v>209</v>
      </c>
    </row>
    <row r="216" s="12" customFormat="1" ht="22.8" customHeight="1">
      <c r="A216" s="12"/>
      <c r="B216" s="200"/>
      <c r="C216" s="201"/>
      <c r="D216" s="202" t="s">
        <v>70</v>
      </c>
      <c r="E216" s="214" t="s">
        <v>236</v>
      </c>
      <c r="F216" s="214" t="s">
        <v>759</v>
      </c>
      <c r="G216" s="201"/>
      <c r="H216" s="201"/>
      <c r="I216" s="204"/>
      <c r="J216" s="215">
        <f>BK216</f>
        <v>0</v>
      </c>
      <c r="K216" s="201"/>
      <c r="L216" s="206"/>
      <c r="M216" s="207"/>
      <c r="N216" s="208"/>
      <c r="O216" s="208"/>
      <c r="P216" s="209">
        <f>SUM(P217:P240)</f>
        <v>0</v>
      </c>
      <c r="Q216" s="208"/>
      <c r="R216" s="209">
        <f>SUM(R217:R240)</f>
        <v>0</v>
      </c>
      <c r="S216" s="208"/>
      <c r="T216" s="210">
        <f>SUM(T217:T240)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11" t="s">
        <v>79</v>
      </c>
      <c r="AT216" s="212" t="s">
        <v>70</v>
      </c>
      <c r="AU216" s="212" t="s">
        <v>79</v>
      </c>
      <c r="AY216" s="211" t="s">
        <v>209</v>
      </c>
      <c r="BK216" s="213">
        <f>SUM(BK217:BK240)</f>
        <v>0</v>
      </c>
    </row>
    <row r="217" s="2" customFormat="1" ht="24.15" customHeight="1">
      <c r="A217" s="41"/>
      <c r="B217" s="42"/>
      <c r="C217" s="216" t="s">
        <v>384</v>
      </c>
      <c r="D217" s="216" t="s">
        <v>211</v>
      </c>
      <c r="E217" s="217" t="s">
        <v>1543</v>
      </c>
      <c r="F217" s="218" t="s">
        <v>1544</v>
      </c>
      <c r="G217" s="219" t="s">
        <v>258</v>
      </c>
      <c r="H217" s="220">
        <v>326</v>
      </c>
      <c r="I217" s="221"/>
      <c r="J217" s="222">
        <f>ROUND(I217*H217,2)</f>
        <v>0</v>
      </c>
      <c r="K217" s="218" t="s">
        <v>215</v>
      </c>
      <c r="L217" s="47"/>
      <c r="M217" s="223" t="s">
        <v>19</v>
      </c>
      <c r="N217" s="224" t="s">
        <v>42</v>
      </c>
      <c r="O217" s="87"/>
      <c r="P217" s="225">
        <f>O217*H217</f>
        <v>0</v>
      </c>
      <c r="Q217" s="225">
        <v>0</v>
      </c>
      <c r="R217" s="225">
        <f>Q217*H217</f>
        <v>0</v>
      </c>
      <c r="S217" s="225">
        <v>0</v>
      </c>
      <c r="T217" s="226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27" t="s">
        <v>216</v>
      </c>
      <c r="AT217" s="227" t="s">
        <v>211</v>
      </c>
      <c r="AU217" s="227" t="s">
        <v>81</v>
      </c>
      <c r="AY217" s="20" t="s">
        <v>209</v>
      </c>
      <c r="BE217" s="228">
        <f>IF(N217="základní",J217,0)</f>
        <v>0</v>
      </c>
      <c r="BF217" s="228">
        <f>IF(N217="snížená",J217,0)</f>
        <v>0</v>
      </c>
      <c r="BG217" s="228">
        <f>IF(N217="zákl. přenesená",J217,0)</f>
        <v>0</v>
      </c>
      <c r="BH217" s="228">
        <f>IF(N217="sníž. přenesená",J217,0)</f>
        <v>0</v>
      </c>
      <c r="BI217" s="228">
        <f>IF(N217="nulová",J217,0)</f>
        <v>0</v>
      </c>
      <c r="BJ217" s="20" t="s">
        <v>79</v>
      </c>
      <c r="BK217" s="228">
        <f>ROUND(I217*H217,2)</f>
        <v>0</v>
      </c>
      <c r="BL217" s="20" t="s">
        <v>216</v>
      </c>
      <c r="BM217" s="227" t="s">
        <v>1786</v>
      </c>
    </row>
    <row r="218" s="2" customFormat="1">
      <c r="A218" s="41"/>
      <c r="B218" s="42"/>
      <c r="C218" s="43"/>
      <c r="D218" s="229" t="s">
        <v>218</v>
      </c>
      <c r="E218" s="43"/>
      <c r="F218" s="230" t="s">
        <v>1546</v>
      </c>
      <c r="G218" s="43"/>
      <c r="H218" s="43"/>
      <c r="I218" s="231"/>
      <c r="J218" s="43"/>
      <c r="K218" s="43"/>
      <c r="L218" s="47"/>
      <c r="M218" s="232"/>
      <c r="N218" s="233"/>
      <c r="O218" s="87"/>
      <c r="P218" s="87"/>
      <c r="Q218" s="87"/>
      <c r="R218" s="87"/>
      <c r="S218" s="87"/>
      <c r="T218" s="88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0" t="s">
        <v>218</v>
      </c>
      <c r="AU218" s="20" t="s">
        <v>81</v>
      </c>
    </row>
    <row r="219" s="13" customFormat="1">
      <c r="A219" s="13"/>
      <c r="B219" s="234"/>
      <c r="C219" s="235"/>
      <c r="D219" s="236" t="s">
        <v>220</v>
      </c>
      <c r="E219" s="237" t="s">
        <v>19</v>
      </c>
      <c r="F219" s="238" t="s">
        <v>1185</v>
      </c>
      <c r="G219" s="235"/>
      <c r="H219" s="237" t="s">
        <v>19</v>
      </c>
      <c r="I219" s="239"/>
      <c r="J219" s="235"/>
      <c r="K219" s="235"/>
      <c r="L219" s="240"/>
      <c r="M219" s="241"/>
      <c r="N219" s="242"/>
      <c r="O219" s="242"/>
      <c r="P219" s="242"/>
      <c r="Q219" s="242"/>
      <c r="R219" s="242"/>
      <c r="S219" s="242"/>
      <c r="T219" s="24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4" t="s">
        <v>220</v>
      </c>
      <c r="AU219" s="244" t="s">
        <v>81</v>
      </c>
      <c r="AV219" s="13" t="s">
        <v>79</v>
      </c>
      <c r="AW219" s="13" t="s">
        <v>32</v>
      </c>
      <c r="AX219" s="13" t="s">
        <v>71</v>
      </c>
      <c r="AY219" s="244" t="s">
        <v>209</v>
      </c>
    </row>
    <row r="220" s="13" customFormat="1">
      <c r="A220" s="13"/>
      <c r="B220" s="234"/>
      <c r="C220" s="235"/>
      <c r="D220" s="236" t="s">
        <v>220</v>
      </c>
      <c r="E220" s="237" t="s">
        <v>19</v>
      </c>
      <c r="F220" s="238" t="s">
        <v>1286</v>
      </c>
      <c r="G220" s="235"/>
      <c r="H220" s="237" t="s">
        <v>19</v>
      </c>
      <c r="I220" s="239"/>
      <c r="J220" s="235"/>
      <c r="K220" s="235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220</v>
      </c>
      <c r="AU220" s="244" t="s">
        <v>81</v>
      </c>
      <c r="AV220" s="13" t="s">
        <v>79</v>
      </c>
      <c r="AW220" s="13" t="s">
        <v>32</v>
      </c>
      <c r="AX220" s="13" t="s">
        <v>71</v>
      </c>
      <c r="AY220" s="244" t="s">
        <v>209</v>
      </c>
    </row>
    <row r="221" s="14" customFormat="1">
      <c r="A221" s="14"/>
      <c r="B221" s="245"/>
      <c r="C221" s="246"/>
      <c r="D221" s="236" t="s">
        <v>220</v>
      </c>
      <c r="E221" s="247" t="s">
        <v>19</v>
      </c>
      <c r="F221" s="248" t="s">
        <v>1787</v>
      </c>
      <c r="G221" s="246"/>
      <c r="H221" s="249">
        <v>326</v>
      </c>
      <c r="I221" s="250"/>
      <c r="J221" s="246"/>
      <c r="K221" s="246"/>
      <c r="L221" s="251"/>
      <c r="M221" s="252"/>
      <c r="N221" s="253"/>
      <c r="O221" s="253"/>
      <c r="P221" s="253"/>
      <c r="Q221" s="253"/>
      <c r="R221" s="253"/>
      <c r="S221" s="253"/>
      <c r="T221" s="25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5" t="s">
        <v>220</v>
      </c>
      <c r="AU221" s="255" t="s">
        <v>81</v>
      </c>
      <c r="AV221" s="14" t="s">
        <v>81</v>
      </c>
      <c r="AW221" s="14" t="s">
        <v>32</v>
      </c>
      <c r="AX221" s="14" t="s">
        <v>79</v>
      </c>
      <c r="AY221" s="255" t="s">
        <v>209</v>
      </c>
    </row>
    <row r="222" s="2" customFormat="1" ht="21.75" customHeight="1">
      <c r="A222" s="41"/>
      <c r="B222" s="42"/>
      <c r="C222" s="216" t="s">
        <v>390</v>
      </c>
      <c r="D222" s="216" t="s">
        <v>211</v>
      </c>
      <c r="E222" s="217" t="s">
        <v>1669</v>
      </c>
      <c r="F222" s="218" t="s">
        <v>1670</v>
      </c>
      <c r="G222" s="219" t="s">
        <v>258</v>
      </c>
      <c r="H222" s="220">
        <v>3</v>
      </c>
      <c r="I222" s="221"/>
      <c r="J222" s="222">
        <f>ROUND(I222*H222,2)</f>
        <v>0</v>
      </c>
      <c r="K222" s="218" t="s">
        <v>215</v>
      </c>
      <c r="L222" s="47"/>
      <c r="M222" s="223" t="s">
        <v>19</v>
      </c>
      <c r="N222" s="224" t="s">
        <v>42</v>
      </c>
      <c r="O222" s="87"/>
      <c r="P222" s="225">
        <f>O222*H222</f>
        <v>0</v>
      </c>
      <c r="Q222" s="225">
        <v>0</v>
      </c>
      <c r="R222" s="225">
        <f>Q222*H222</f>
        <v>0</v>
      </c>
      <c r="S222" s="225">
        <v>0</v>
      </c>
      <c r="T222" s="226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27" t="s">
        <v>216</v>
      </c>
      <c r="AT222" s="227" t="s">
        <v>211</v>
      </c>
      <c r="AU222" s="227" t="s">
        <v>81</v>
      </c>
      <c r="AY222" s="20" t="s">
        <v>209</v>
      </c>
      <c r="BE222" s="228">
        <f>IF(N222="základní",J222,0)</f>
        <v>0</v>
      </c>
      <c r="BF222" s="228">
        <f>IF(N222="snížená",J222,0)</f>
        <v>0</v>
      </c>
      <c r="BG222" s="228">
        <f>IF(N222="zákl. přenesená",J222,0)</f>
        <v>0</v>
      </c>
      <c r="BH222" s="228">
        <f>IF(N222="sníž. přenesená",J222,0)</f>
        <v>0</v>
      </c>
      <c r="BI222" s="228">
        <f>IF(N222="nulová",J222,0)</f>
        <v>0</v>
      </c>
      <c r="BJ222" s="20" t="s">
        <v>79</v>
      </c>
      <c r="BK222" s="228">
        <f>ROUND(I222*H222,2)</f>
        <v>0</v>
      </c>
      <c r="BL222" s="20" t="s">
        <v>216</v>
      </c>
      <c r="BM222" s="227" t="s">
        <v>1788</v>
      </c>
    </row>
    <row r="223" s="2" customFormat="1">
      <c r="A223" s="41"/>
      <c r="B223" s="42"/>
      <c r="C223" s="43"/>
      <c r="D223" s="229" t="s">
        <v>218</v>
      </c>
      <c r="E223" s="43"/>
      <c r="F223" s="230" t="s">
        <v>1672</v>
      </c>
      <c r="G223" s="43"/>
      <c r="H223" s="43"/>
      <c r="I223" s="231"/>
      <c r="J223" s="43"/>
      <c r="K223" s="43"/>
      <c r="L223" s="47"/>
      <c r="M223" s="232"/>
      <c r="N223" s="233"/>
      <c r="O223" s="87"/>
      <c r="P223" s="87"/>
      <c r="Q223" s="87"/>
      <c r="R223" s="87"/>
      <c r="S223" s="87"/>
      <c r="T223" s="88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0" t="s">
        <v>218</v>
      </c>
      <c r="AU223" s="20" t="s">
        <v>81</v>
      </c>
    </row>
    <row r="224" s="13" customFormat="1">
      <c r="A224" s="13"/>
      <c r="B224" s="234"/>
      <c r="C224" s="235"/>
      <c r="D224" s="236" t="s">
        <v>220</v>
      </c>
      <c r="E224" s="237" t="s">
        <v>19</v>
      </c>
      <c r="F224" s="238" t="s">
        <v>1185</v>
      </c>
      <c r="G224" s="235"/>
      <c r="H224" s="237" t="s">
        <v>19</v>
      </c>
      <c r="I224" s="239"/>
      <c r="J224" s="235"/>
      <c r="K224" s="235"/>
      <c r="L224" s="240"/>
      <c r="M224" s="241"/>
      <c r="N224" s="242"/>
      <c r="O224" s="242"/>
      <c r="P224" s="242"/>
      <c r="Q224" s="242"/>
      <c r="R224" s="242"/>
      <c r="S224" s="242"/>
      <c r="T224" s="24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4" t="s">
        <v>220</v>
      </c>
      <c r="AU224" s="244" t="s">
        <v>81</v>
      </c>
      <c r="AV224" s="13" t="s">
        <v>79</v>
      </c>
      <c r="AW224" s="13" t="s">
        <v>32</v>
      </c>
      <c r="AX224" s="13" t="s">
        <v>71</v>
      </c>
      <c r="AY224" s="244" t="s">
        <v>209</v>
      </c>
    </row>
    <row r="225" s="13" customFormat="1">
      <c r="A225" s="13"/>
      <c r="B225" s="234"/>
      <c r="C225" s="235"/>
      <c r="D225" s="236" t="s">
        <v>220</v>
      </c>
      <c r="E225" s="237" t="s">
        <v>19</v>
      </c>
      <c r="F225" s="238" t="s">
        <v>269</v>
      </c>
      <c r="G225" s="235"/>
      <c r="H225" s="237" t="s">
        <v>19</v>
      </c>
      <c r="I225" s="239"/>
      <c r="J225" s="235"/>
      <c r="K225" s="235"/>
      <c r="L225" s="240"/>
      <c r="M225" s="241"/>
      <c r="N225" s="242"/>
      <c r="O225" s="242"/>
      <c r="P225" s="242"/>
      <c r="Q225" s="242"/>
      <c r="R225" s="242"/>
      <c r="S225" s="242"/>
      <c r="T225" s="24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4" t="s">
        <v>220</v>
      </c>
      <c r="AU225" s="244" t="s">
        <v>81</v>
      </c>
      <c r="AV225" s="13" t="s">
        <v>79</v>
      </c>
      <c r="AW225" s="13" t="s">
        <v>32</v>
      </c>
      <c r="AX225" s="13" t="s">
        <v>71</v>
      </c>
      <c r="AY225" s="244" t="s">
        <v>209</v>
      </c>
    </row>
    <row r="226" s="14" customFormat="1">
      <c r="A226" s="14"/>
      <c r="B226" s="245"/>
      <c r="C226" s="246"/>
      <c r="D226" s="236" t="s">
        <v>220</v>
      </c>
      <c r="E226" s="247" t="s">
        <v>19</v>
      </c>
      <c r="F226" s="248" t="s">
        <v>1615</v>
      </c>
      <c r="G226" s="246"/>
      <c r="H226" s="249">
        <v>3</v>
      </c>
      <c r="I226" s="250"/>
      <c r="J226" s="246"/>
      <c r="K226" s="246"/>
      <c r="L226" s="251"/>
      <c r="M226" s="252"/>
      <c r="N226" s="253"/>
      <c r="O226" s="253"/>
      <c r="P226" s="253"/>
      <c r="Q226" s="253"/>
      <c r="R226" s="253"/>
      <c r="S226" s="253"/>
      <c r="T226" s="25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5" t="s">
        <v>220</v>
      </c>
      <c r="AU226" s="255" t="s">
        <v>81</v>
      </c>
      <c r="AV226" s="14" t="s">
        <v>81</v>
      </c>
      <c r="AW226" s="14" t="s">
        <v>32</v>
      </c>
      <c r="AX226" s="14" t="s">
        <v>79</v>
      </c>
      <c r="AY226" s="255" t="s">
        <v>209</v>
      </c>
    </row>
    <row r="227" s="2" customFormat="1" ht="21.75" customHeight="1">
      <c r="A227" s="41"/>
      <c r="B227" s="42"/>
      <c r="C227" s="216" t="s">
        <v>399</v>
      </c>
      <c r="D227" s="216" t="s">
        <v>211</v>
      </c>
      <c r="E227" s="217" t="s">
        <v>1673</v>
      </c>
      <c r="F227" s="218" t="s">
        <v>1674</v>
      </c>
      <c r="G227" s="219" t="s">
        <v>258</v>
      </c>
      <c r="H227" s="220">
        <v>3</v>
      </c>
      <c r="I227" s="221"/>
      <c r="J227" s="222">
        <f>ROUND(I227*H227,2)</f>
        <v>0</v>
      </c>
      <c r="K227" s="218" t="s">
        <v>215</v>
      </c>
      <c r="L227" s="47"/>
      <c r="M227" s="223" t="s">
        <v>19</v>
      </c>
      <c r="N227" s="224" t="s">
        <v>42</v>
      </c>
      <c r="O227" s="87"/>
      <c r="P227" s="225">
        <f>O227*H227</f>
        <v>0</v>
      </c>
      <c r="Q227" s="225">
        <v>0</v>
      </c>
      <c r="R227" s="225">
        <f>Q227*H227</f>
        <v>0</v>
      </c>
      <c r="S227" s="225">
        <v>0</v>
      </c>
      <c r="T227" s="226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27" t="s">
        <v>216</v>
      </c>
      <c r="AT227" s="227" t="s">
        <v>211</v>
      </c>
      <c r="AU227" s="227" t="s">
        <v>81</v>
      </c>
      <c r="AY227" s="20" t="s">
        <v>209</v>
      </c>
      <c r="BE227" s="228">
        <f>IF(N227="základní",J227,0)</f>
        <v>0</v>
      </c>
      <c r="BF227" s="228">
        <f>IF(N227="snížená",J227,0)</f>
        <v>0</v>
      </c>
      <c r="BG227" s="228">
        <f>IF(N227="zákl. přenesená",J227,0)</f>
        <v>0</v>
      </c>
      <c r="BH227" s="228">
        <f>IF(N227="sníž. přenesená",J227,0)</f>
        <v>0</v>
      </c>
      <c r="BI227" s="228">
        <f>IF(N227="nulová",J227,0)</f>
        <v>0</v>
      </c>
      <c r="BJ227" s="20" t="s">
        <v>79</v>
      </c>
      <c r="BK227" s="228">
        <f>ROUND(I227*H227,2)</f>
        <v>0</v>
      </c>
      <c r="BL227" s="20" t="s">
        <v>216</v>
      </c>
      <c r="BM227" s="227" t="s">
        <v>1789</v>
      </c>
    </row>
    <row r="228" s="2" customFormat="1">
      <c r="A228" s="41"/>
      <c r="B228" s="42"/>
      <c r="C228" s="43"/>
      <c r="D228" s="229" t="s">
        <v>218</v>
      </c>
      <c r="E228" s="43"/>
      <c r="F228" s="230" t="s">
        <v>1676</v>
      </c>
      <c r="G228" s="43"/>
      <c r="H228" s="43"/>
      <c r="I228" s="231"/>
      <c r="J228" s="43"/>
      <c r="K228" s="43"/>
      <c r="L228" s="47"/>
      <c r="M228" s="232"/>
      <c r="N228" s="233"/>
      <c r="O228" s="87"/>
      <c r="P228" s="87"/>
      <c r="Q228" s="87"/>
      <c r="R228" s="87"/>
      <c r="S228" s="87"/>
      <c r="T228" s="88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T228" s="20" t="s">
        <v>218</v>
      </c>
      <c r="AU228" s="20" t="s">
        <v>81</v>
      </c>
    </row>
    <row r="229" s="13" customFormat="1">
      <c r="A229" s="13"/>
      <c r="B229" s="234"/>
      <c r="C229" s="235"/>
      <c r="D229" s="236" t="s">
        <v>220</v>
      </c>
      <c r="E229" s="237" t="s">
        <v>19</v>
      </c>
      <c r="F229" s="238" t="s">
        <v>1185</v>
      </c>
      <c r="G229" s="235"/>
      <c r="H229" s="237" t="s">
        <v>19</v>
      </c>
      <c r="I229" s="239"/>
      <c r="J229" s="235"/>
      <c r="K229" s="235"/>
      <c r="L229" s="240"/>
      <c r="M229" s="241"/>
      <c r="N229" s="242"/>
      <c r="O229" s="242"/>
      <c r="P229" s="242"/>
      <c r="Q229" s="242"/>
      <c r="R229" s="242"/>
      <c r="S229" s="242"/>
      <c r="T229" s="24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4" t="s">
        <v>220</v>
      </c>
      <c r="AU229" s="244" t="s">
        <v>81</v>
      </c>
      <c r="AV229" s="13" t="s">
        <v>79</v>
      </c>
      <c r="AW229" s="13" t="s">
        <v>32</v>
      </c>
      <c r="AX229" s="13" t="s">
        <v>71</v>
      </c>
      <c r="AY229" s="244" t="s">
        <v>209</v>
      </c>
    </row>
    <row r="230" s="13" customFormat="1">
      <c r="A230" s="13"/>
      <c r="B230" s="234"/>
      <c r="C230" s="235"/>
      <c r="D230" s="236" t="s">
        <v>220</v>
      </c>
      <c r="E230" s="237" t="s">
        <v>19</v>
      </c>
      <c r="F230" s="238" t="s">
        <v>269</v>
      </c>
      <c r="G230" s="235"/>
      <c r="H230" s="237" t="s">
        <v>19</v>
      </c>
      <c r="I230" s="239"/>
      <c r="J230" s="235"/>
      <c r="K230" s="235"/>
      <c r="L230" s="240"/>
      <c r="M230" s="241"/>
      <c r="N230" s="242"/>
      <c r="O230" s="242"/>
      <c r="P230" s="242"/>
      <c r="Q230" s="242"/>
      <c r="R230" s="242"/>
      <c r="S230" s="242"/>
      <c r="T230" s="24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4" t="s">
        <v>220</v>
      </c>
      <c r="AU230" s="244" t="s">
        <v>81</v>
      </c>
      <c r="AV230" s="13" t="s">
        <v>79</v>
      </c>
      <c r="AW230" s="13" t="s">
        <v>32</v>
      </c>
      <c r="AX230" s="13" t="s">
        <v>71</v>
      </c>
      <c r="AY230" s="244" t="s">
        <v>209</v>
      </c>
    </row>
    <row r="231" s="14" customFormat="1">
      <c r="A231" s="14"/>
      <c r="B231" s="245"/>
      <c r="C231" s="246"/>
      <c r="D231" s="236" t="s">
        <v>220</v>
      </c>
      <c r="E231" s="247" t="s">
        <v>19</v>
      </c>
      <c r="F231" s="248" t="s">
        <v>1615</v>
      </c>
      <c r="G231" s="246"/>
      <c r="H231" s="249">
        <v>3</v>
      </c>
      <c r="I231" s="250"/>
      <c r="J231" s="246"/>
      <c r="K231" s="246"/>
      <c r="L231" s="251"/>
      <c r="M231" s="252"/>
      <c r="N231" s="253"/>
      <c r="O231" s="253"/>
      <c r="P231" s="253"/>
      <c r="Q231" s="253"/>
      <c r="R231" s="253"/>
      <c r="S231" s="253"/>
      <c r="T231" s="25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5" t="s">
        <v>220</v>
      </c>
      <c r="AU231" s="255" t="s">
        <v>81</v>
      </c>
      <c r="AV231" s="14" t="s">
        <v>81</v>
      </c>
      <c r="AW231" s="14" t="s">
        <v>32</v>
      </c>
      <c r="AX231" s="14" t="s">
        <v>79</v>
      </c>
      <c r="AY231" s="255" t="s">
        <v>209</v>
      </c>
    </row>
    <row r="232" s="2" customFormat="1" ht="24.15" customHeight="1">
      <c r="A232" s="41"/>
      <c r="B232" s="42"/>
      <c r="C232" s="216" t="s">
        <v>405</v>
      </c>
      <c r="D232" s="216" t="s">
        <v>211</v>
      </c>
      <c r="E232" s="217" t="s">
        <v>1677</v>
      </c>
      <c r="F232" s="218" t="s">
        <v>1678</v>
      </c>
      <c r="G232" s="219" t="s">
        <v>258</v>
      </c>
      <c r="H232" s="220">
        <v>3</v>
      </c>
      <c r="I232" s="221"/>
      <c r="J232" s="222">
        <f>ROUND(I232*H232,2)</f>
        <v>0</v>
      </c>
      <c r="K232" s="218" t="s">
        <v>215</v>
      </c>
      <c r="L232" s="47"/>
      <c r="M232" s="223" t="s">
        <v>19</v>
      </c>
      <c r="N232" s="224" t="s">
        <v>42</v>
      </c>
      <c r="O232" s="87"/>
      <c r="P232" s="225">
        <f>O232*H232</f>
        <v>0</v>
      </c>
      <c r="Q232" s="225">
        <v>0</v>
      </c>
      <c r="R232" s="225">
        <f>Q232*H232</f>
        <v>0</v>
      </c>
      <c r="S232" s="225">
        <v>0</v>
      </c>
      <c r="T232" s="226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7" t="s">
        <v>216</v>
      </c>
      <c r="AT232" s="227" t="s">
        <v>211</v>
      </c>
      <c r="AU232" s="227" t="s">
        <v>81</v>
      </c>
      <c r="AY232" s="20" t="s">
        <v>209</v>
      </c>
      <c r="BE232" s="228">
        <f>IF(N232="základní",J232,0)</f>
        <v>0</v>
      </c>
      <c r="BF232" s="228">
        <f>IF(N232="snížená",J232,0)</f>
        <v>0</v>
      </c>
      <c r="BG232" s="228">
        <f>IF(N232="zákl. přenesená",J232,0)</f>
        <v>0</v>
      </c>
      <c r="BH232" s="228">
        <f>IF(N232="sníž. přenesená",J232,0)</f>
        <v>0</v>
      </c>
      <c r="BI232" s="228">
        <f>IF(N232="nulová",J232,0)</f>
        <v>0</v>
      </c>
      <c r="BJ232" s="20" t="s">
        <v>79</v>
      </c>
      <c r="BK232" s="228">
        <f>ROUND(I232*H232,2)</f>
        <v>0</v>
      </c>
      <c r="BL232" s="20" t="s">
        <v>216</v>
      </c>
      <c r="BM232" s="227" t="s">
        <v>1790</v>
      </c>
    </row>
    <row r="233" s="2" customFormat="1">
      <c r="A233" s="41"/>
      <c r="B233" s="42"/>
      <c r="C233" s="43"/>
      <c r="D233" s="229" t="s">
        <v>218</v>
      </c>
      <c r="E233" s="43"/>
      <c r="F233" s="230" t="s">
        <v>1680</v>
      </c>
      <c r="G233" s="43"/>
      <c r="H233" s="43"/>
      <c r="I233" s="231"/>
      <c r="J233" s="43"/>
      <c r="K233" s="43"/>
      <c r="L233" s="47"/>
      <c r="M233" s="232"/>
      <c r="N233" s="233"/>
      <c r="O233" s="87"/>
      <c r="P233" s="87"/>
      <c r="Q233" s="87"/>
      <c r="R233" s="87"/>
      <c r="S233" s="87"/>
      <c r="T233" s="88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T233" s="20" t="s">
        <v>218</v>
      </c>
      <c r="AU233" s="20" t="s">
        <v>81</v>
      </c>
    </row>
    <row r="234" s="13" customFormat="1">
      <c r="A234" s="13"/>
      <c r="B234" s="234"/>
      <c r="C234" s="235"/>
      <c r="D234" s="236" t="s">
        <v>220</v>
      </c>
      <c r="E234" s="237" t="s">
        <v>19</v>
      </c>
      <c r="F234" s="238" t="s">
        <v>1185</v>
      </c>
      <c r="G234" s="235"/>
      <c r="H234" s="237" t="s">
        <v>19</v>
      </c>
      <c r="I234" s="239"/>
      <c r="J234" s="235"/>
      <c r="K234" s="235"/>
      <c r="L234" s="240"/>
      <c r="M234" s="241"/>
      <c r="N234" s="242"/>
      <c r="O234" s="242"/>
      <c r="P234" s="242"/>
      <c r="Q234" s="242"/>
      <c r="R234" s="242"/>
      <c r="S234" s="242"/>
      <c r="T234" s="24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4" t="s">
        <v>220</v>
      </c>
      <c r="AU234" s="244" t="s">
        <v>81</v>
      </c>
      <c r="AV234" s="13" t="s">
        <v>79</v>
      </c>
      <c r="AW234" s="13" t="s">
        <v>32</v>
      </c>
      <c r="AX234" s="13" t="s">
        <v>71</v>
      </c>
      <c r="AY234" s="244" t="s">
        <v>209</v>
      </c>
    </row>
    <row r="235" s="13" customFormat="1">
      <c r="A235" s="13"/>
      <c r="B235" s="234"/>
      <c r="C235" s="235"/>
      <c r="D235" s="236" t="s">
        <v>220</v>
      </c>
      <c r="E235" s="237" t="s">
        <v>19</v>
      </c>
      <c r="F235" s="238" t="s">
        <v>269</v>
      </c>
      <c r="G235" s="235"/>
      <c r="H235" s="237" t="s">
        <v>19</v>
      </c>
      <c r="I235" s="239"/>
      <c r="J235" s="235"/>
      <c r="K235" s="235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220</v>
      </c>
      <c r="AU235" s="244" t="s">
        <v>81</v>
      </c>
      <c r="AV235" s="13" t="s">
        <v>79</v>
      </c>
      <c r="AW235" s="13" t="s">
        <v>32</v>
      </c>
      <c r="AX235" s="13" t="s">
        <v>71</v>
      </c>
      <c r="AY235" s="244" t="s">
        <v>209</v>
      </c>
    </row>
    <row r="236" s="14" customFormat="1">
      <c r="A236" s="14"/>
      <c r="B236" s="245"/>
      <c r="C236" s="246"/>
      <c r="D236" s="236" t="s">
        <v>220</v>
      </c>
      <c r="E236" s="247" t="s">
        <v>19</v>
      </c>
      <c r="F236" s="248" t="s">
        <v>1615</v>
      </c>
      <c r="G236" s="246"/>
      <c r="H236" s="249">
        <v>3</v>
      </c>
      <c r="I236" s="250"/>
      <c r="J236" s="246"/>
      <c r="K236" s="246"/>
      <c r="L236" s="251"/>
      <c r="M236" s="252"/>
      <c r="N236" s="253"/>
      <c r="O236" s="253"/>
      <c r="P236" s="253"/>
      <c r="Q236" s="253"/>
      <c r="R236" s="253"/>
      <c r="S236" s="253"/>
      <c r="T236" s="25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5" t="s">
        <v>220</v>
      </c>
      <c r="AU236" s="255" t="s">
        <v>81</v>
      </c>
      <c r="AV236" s="14" t="s">
        <v>81</v>
      </c>
      <c r="AW236" s="14" t="s">
        <v>32</v>
      </c>
      <c r="AX236" s="14" t="s">
        <v>79</v>
      </c>
      <c r="AY236" s="255" t="s">
        <v>209</v>
      </c>
    </row>
    <row r="237" s="2" customFormat="1" ht="16.5" customHeight="1">
      <c r="A237" s="41"/>
      <c r="B237" s="42"/>
      <c r="C237" s="216" t="s">
        <v>411</v>
      </c>
      <c r="D237" s="216" t="s">
        <v>211</v>
      </c>
      <c r="E237" s="217" t="s">
        <v>776</v>
      </c>
      <c r="F237" s="218" t="s">
        <v>777</v>
      </c>
      <c r="G237" s="219" t="s">
        <v>258</v>
      </c>
      <c r="H237" s="220">
        <v>3</v>
      </c>
      <c r="I237" s="221"/>
      <c r="J237" s="222">
        <f>ROUND(I237*H237,2)</f>
        <v>0</v>
      </c>
      <c r="K237" s="218" t="s">
        <v>215</v>
      </c>
      <c r="L237" s="47"/>
      <c r="M237" s="223" t="s">
        <v>19</v>
      </c>
      <c r="N237" s="224" t="s">
        <v>42</v>
      </c>
      <c r="O237" s="87"/>
      <c r="P237" s="225">
        <f>O237*H237</f>
        <v>0</v>
      </c>
      <c r="Q237" s="225">
        <v>0</v>
      </c>
      <c r="R237" s="225">
        <f>Q237*H237</f>
        <v>0</v>
      </c>
      <c r="S237" s="225">
        <v>0</v>
      </c>
      <c r="T237" s="226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227" t="s">
        <v>216</v>
      </c>
      <c r="AT237" s="227" t="s">
        <v>211</v>
      </c>
      <c r="AU237" s="227" t="s">
        <v>81</v>
      </c>
      <c r="AY237" s="20" t="s">
        <v>209</v>
      </c>
      <c r="BE237" s="228">
        <f>IF(N237="základní",J237,0)</f>
        <v>0</v>
      </c>
      <c r="BF237" s="228">
        <f>IF(N237="snížená",J237,0)</f>
        <v>0</v>
      </c>
      <c r="BG237" s="228">
        <f>IF(N237="zákl. přenesená",J237,0)</f>
        <v>0</v>
      </c>
      <c r="BH237" s="228">
        <f>IF(N237="sníž. přenesená",J237,0)</f>
        <v>0</v>
      </c>
      <c r="BI237" s="228">
        <f>IF(N237="nulová",J237,0)</f>
        <v>0</v>
      </c>
      <c r="BJ237" s="20" t="s">
        <v>79</v>
      </c>
      <c r="BK237" s="228">
        <f>ROUND(I237*H237,2)</f>
        <v>0</v>
      </c>
      <c r="BL237" s="20" t="s">
        <v>216</v>
      </c>
      <c r="BM237" s="227" t="s">
        <v>1791</v>
      </c>
    </row>
    <row r="238" s="2" customFormat="1">
      <c r="A238" s="41"/>
      <c r="B238" s="42"/>
      <c r="C238" s="43"/>
      <c r="D238" s="229" t="s">
        <v>218</v>
      </c>
      <c r="E238" s="43"/>
      <c r="F238" s="230" t="s">
        <v>779</v>
      </c>
      <c r="G238" s="43"/>
      <c r="H238" s="43"/>
      <c r="I238" s="231"/>
      <c r="J238" s="43"/>
      <c r="K238" s="43"/>
      <c r="L238" s="47"/>
      <c r="M238" s="232"/>
      <c r="N238" s="233"/>
      <c r="O238" s="87"/>
      <c r="P238" s="87"/>
      <c r="Q238" s="87"/>
      <c r="R238" s="87"/>
      <c r="S238" s="87"/>
      <c r="T238" s="88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T238" s="20" t="s">
        <v>218</v>
      </c>
      <c r="AU238" s="20" t="s">
        <v>81</v>
      </c>
    </row>
    <row r="239" s="13" customFormat="1">
      <c r="A239" s="13"/>
      <c r="B239" s="234"/>
      <c r="C239" s="235"/>
      <c r="D239" s="236" t="s">
        <v>220</v>
      </c>
      <c r="E239" s="237" t="s">
        <v>19</v>
      </c>
      <c r="F239" s="238" t="s">
        <v>269</v>
      </c>
      <c r="G239" s="235"/>
      <c r="H239" s="237" t="s">
        <v>19</v>
      </c>
      <c r="I239" s="239"/>
      <c r="J239" s="235"/>
      <c r="K239" s="235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220</v>
      </c>
      <c r="AU239" s="244" t="s">
        <v>81</v>
      </c>
      <c r="AV239" s="13" t="s">
        <v>79</v>
      </c>
      <c r="AW239" s="13" t="s">
        <v>32</v>
      </c>
      <c r="AX239" s="13" t="s">
        <v>71</v>
      </c>
      <c r="AY239" s="244" t="s">
        <v>209</v>
      </c>
    </row>
    <row r="240" s="14" customFormat="1">
      <c r="A240" s="14"/>
      <c r="B240" s="245"/>
      <c r="C240" s="246"/>
      <c r="D240" s="236" t="s">
        <v>220</v>
      </c>
      <c r="E240" s="247" t="s">
        <v>19</v>
      </c>
      <c r="F240" s="248" t="s">
        <v>1615</v>
      </c>
      <c r="G240" s="246"/>
      <c r="H240" s="249">
        <v>3</v>
      </c>
      <c r="I240" s="250"/>
      <c r="J240" s="246"/>
      <c r="K240" s="246"/>
      <c r="L240" s="251"/>
      <c r="M240" s="252"/>
      <c r="N240" s="253"/>
      <c r="O240" s="253"/>
      <c r="P240" s="253"/>
      <c r="Q240" s="253"/>
      <c r="R240" s="253"/>
      <c r="S240" s="253"/>
      <c r="T240" s="25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5" t="s">
        <v>220</v>
      </c>
      <c r="AU240" s="255" t="s">
        <v>81</v>
      </c>
      <c r="AV240" s="14" t="s">
        <v>81</v>
      </c>
      <c r="AW240" s="14" t="s">
        <v>32</v>
      </c>
      <c r="AX240" s="14" t="s">
        <v>79</v>
      </c>
      <c r="AY240" s="255" t="s">
        <v>209</v>
      </c>
    </row>
    <row r="241" s="12" customFormat="1" ht="22.8" customHeight="1">
      <c r="A241" s="12"/>
      <c r="B241" s="200"/>
      <c r="C241" s="201"/>
      <c r="D241" s="202" t="s">
        <v>70</v>
      </c>
      <c r="E241" s="214" t="s">
        <v>250</v>
      </c>
      <c r="F241" s="214" t="s">
        <v>802</v>
      </c>
      <c r="G241" s="201"/>
      <c r="H241" s="201"/>
      <c r="I241" s="204"/>
      <c r="J241" s="215">
        <f>BK241</f>
        <v>0</v>
      </c>
      <c r="K241" s="201"/>
      <c r="L241" s="206"/>
      <c r="M241" s="207"/>
      <c r="N241" s="208"/>
      <c r="O241" s="208"/>
      <c r="P241" s="209">
        <f>SUM(P242:P307)</f>
        <v>0</v>
      </c>
      <c r="Q241" s="208"/>
      <c r="R241" s="209">
        <f>SUM(R242:R307)</f>
        <v>1.0981970000000001</v>
      </c>
      <c r="S241" s="208"/>
      <c r="T241" s="210">
        <f>SUM(T242:T307)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11" t="s">
        <v>79</v>
      </c>
      <c r="AT241" s="212" t="s">
        <v>70</v>
      </c>
      <c r="AU241" s="212" t="s">
        <v>79</v>
      </c>
      <c r="AY241" s="211" t="s">
        <v>209</v>
      </c>
      <c r="BK241" s="213">
        <f>SUM(BK242:BK307)</f>
        <v>0</v>
      </c>
    </row>
    <row r="242" s="2" customFormat="1" ht="24.15" customHeight="1">
      <c r="A242" s="41"/>
      <c r="B242" s="42"/>
      <c r="C242" s="216" t="s">
        <v>417</v>
      </c>
      <c r="D242" s="216" t="s">
        <v>211</v>
      </c>
      <c r="E242" s="217" t="s">
        <v>814</v>
      </c>
      <c r="F242" s="218" t="s">
        <v>815</v>
      </c>
      <c r="G242" s="219" t="s">
        <v>214</v>
      </c>
      <c r="H242" s="220">
        <v>5</v>
      </c>
      <c r="I242" s="221"/>
      <c r="J242" s="222">
        <f>ROUND(I242*H242,2)</f>
        <v>0</v>
      </c>
      <c r="K242" s="218" t="s">
        <v>215</v>
      </c>
      <c r="L242" s="47"/>
      <c r="M242" s="223" t="s">
        <v>19</v>
      </c>
      <c r="N242" s="224" t="s">
        <v>42</v>
      </c>
      <c r="O242" s="87"/>
      <c r="P242" s="225">
        <f>O242*H242</f>
        <v>0</v>
      </c>
      <c r="Q242" s="225">
        <v>0.00167</v>
      </c>
      <c r="R242" s="225">
        <f>Q242*H242</f>
        <v>0.0083499999999999998</v>
      </c>
      <c r="S242" s="225">
        <v>0</v>
      </c>
      <c r="T242" s="226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7" t="s">
        <v>216</v>
      </c>
      <c r="AT242" s="227" t="s">
        <v>211</v>
      </c>
      <c r="AU242" s="227" t="s">
        <v>81</v>
      </c>
      <c r="AY242" s="20" t="s">
        <v>209</v>
      </c>
      <c r="BE242" s="228">
        <f>IF(N242="základní",J242,0)</f>
        <v>0</v>
      </c>
      <c r="BF242" s="228">
        <f>IF(N242="snížená",J242,0)</f>
        <v>0</v>
      </c>
      <c r="BG242" s="228">
        <f>IF(N242="zákl. přenesená",J242,0)</f>
        <v>0</v>
      </c>
      <c r="BH242" s="228">
        <f>IF(N242="sníž. přenesená",J242,0)</f>
        <v>0</v>
      </c>
      <c r="BI242" s="228">
        <f>IF(N242="nulová",J242,0)</f>
        <v>0</v>
      </c>
      <c r="BJ242" s="20" t="s">
        <v>79</v>
      </c>
      <c r="BK242" s="228">
        <f>ROUND(I242*H242,2)</f>
        <v>0</v>
      </c>
      <c r="BL242" s="20" t="s">
        <v>216</v>
      </c>
      <c r="BM242" s="227" t="s">
        <v>1792</v>
      </c>
    </row>
    <row r="243" s="2" customFormat="1">
      <c r="A243" s="41"/>
      <c r="B243" s="42"/>
      <c r="C243" s="43"/>
      <c r="D243" s="229" t="s">
        <v>218</v>
      </c>
      <c r="E243" s="43"/>
      <c r="F243" s="230" t="s">
        <v>817</v>
      </c>
      <c r="G243" s="43"/>
      <c r="H243" s="43"/>
      <c r="I243" s="231"/>
      <c r="J243" s="43"/>
      <c r="K243" s="43"/>
      <c r="L243" s="47"/>
      <c r="M243" s="232"/>
      <c r="N243" s="233"/>
      <c r="O243" s="87"/>
      <c r="P243" s="87"/>
      <c r="Q243" s="87"/>
      <c r="R243" s="87"/>
      <c r="S243" s="87"/>
      <c r="T243" s="88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0" t="s">
        <v>218</v>
      </c>
      <c r="AU243" s="20" t="s">
        <v>81</v>
      </c>
    </row>
    <row r="244" s="2" customFormat="1" ht="16.5" customHeight="1">
      <c r="A244" s="41"/>
      <c r="B244" s="42"/>
      <c r="C244" s="278" t="s">
        <v>427</v>
      </c>
      <c r="D244" s="278" t="s">
        <v>681</v>
      </c>
      <c r="E244" s="279" t="s">
        <v>1313</v>
      </c>
      <c r="F244" s="280" t="s">
        <v>1314</v>
      </c>
      <c r="G244" s="281" t="s">
        <v>214</v>
      </c>
      <c r="H244" s="282">
        <v>5</v>
      </c>
      <c r="I244" s="283"/>
      <c r="J244" s="284">
        <f>ROUND(I244*H244,2)</f>
        <v>0</v>
      </c>
      <c r="K244" s="280" t="s">
        <v>215</v>
      </c>
      <c r="L244" s="285"/>
      <c r="M244" s="286" t="s">
        <v>19</v>
      </c>
      <c r="N244" s="287" t="s">
        <v>42</v>
      </c>
      <c r="O244" s="87"/>
      <c r="P244" s="225">
        <f>O244*H244</f>
        <v>0</v>
      </c>
      <c r="Q244" s="225">
        <v>0.0038</v>
      </c>
      <c r="R244" s="225">
        <f>Q244*H244</f>
        <v>0.019</v>
      </c>
      <c r="S244" s="225">
        <v>0</v>
      </c>
      <c r="T244" s="226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27" t="s">
        <v>250</v>
      </c>
      <c r="AT244" s="227" t="s">
        <v>681</v>
      </c>
      <c r="AU244" s="227" t="s">
        <v>81</v>
      </c>
      <c r="AY244" s="20" t="s">
        <v>209</v>
      </c>
      <c r="BE244" s="228">
        <f>IF(N244="základní",J244,0)</f>
        <v>0</v>
      </c>
      <c r="BF244" s="228">
        <f>IF(N244="snížená",J244,0)</f>
        <v>0</v>
      </c>
      <c r="BG244" s="228">
        <f>IF(N244="zákl. přenesená",J244,0)</f>
        <v>0</v>
      </c>
      <c r="BH244" s="228">
        <f>IF(N244="sníž. přenesená",J244,0)</f>
        <v>0</v>
      </c>
      <c r="BI244" s="228">
        <f>IF(N244="nulová",J244,0)</f>
        <v>0</v>
      </c>
      <c r="BJ244" s="20" t="s">
        <v>79</v>
      </c>
      <c r="BK244" s="228">
        <f>ROUND(I244*H244,2)</f>
        <v>0</v>
      </c>
      <c r="BL244" s="20" t="s">
        <v>216</v>
      </c>
      <c r="BM244" s="227" t="s">
        <v>1793</v>
      </c>
    </row>
    <row r="245" s="13" customFormat="1">
      <c r="A245" s="13"/>
      <c r="B245" s="234"/>
      <c r="C245" s="235"/>
      <c r="D245" s="236" t="s">
        <v>220</v>
      </c>
      <c r="E245" s="237" t="s">
        <v>19</v>
      </c>
      <c r="F245" s="238" t="s">
        <v>1794</v>
      </c>
      <c r="G245" s="235"/>
      <c r="H245" s="237" t="s">
        <v>19</v>
      </c>
      <c r="I245" s="239"/>
      <c r="J245" s="235"/>
      <c r="K245" s="235"/>
      <c r="L245" s="240"/>
      <c r="M245" s="241"/>
      <c r="N245" s="242"/>
      <c r="O245" s="242"/>
      <c r="P245" s="242"/>
      <c r="Q245" s="242"/>
      <c r="R245" s="242"/>
      <c r="S245" s="242"/>
      <c r="T245" s="24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4" t="s">
        <v>220</v>
      </c>
      <c r="AU245" s="244" t="s">
        <v>81</v>
      </c>
      <c r="AV245" s="13" t="s">
        <v>79</v>
      </c>
      <c r="AW245" s="13" t="s">
        <v>32</v>
      </c>
      <c r="AX245" s="13" t="s">
        <v>71</v>
      </c>
      <c r="AY245" s="244" t="s">
        <v>209</v>
      </c>
    </row>
    <row r="246" s="14" customFormat="1">
      <c r="A246" s="14"/>
      <c r="B246" s="245"/>
      <c r="C246" s="246"/>
      <c r="D246" s="236" t="s">
        <v>220</v>
      </c>
      <c r="E246" s="247" t="s">
        <v>19</v>
      </c>
      <c r="F246" s="248" t="s">
        <v>236</v>
      </c>
      <c r="G246" s="246"/>
      <c r="H246" s="249">
        <v>5</v>
      </c>
      <c r="I246" s="250"/>
      <c r="J246" s="246"/>
      <c r="K246" s="246"/>
      <c r="L246" s="251"/>
      <c r="M246" s="252"/>
      <c r="N246" s="253"/>
      <c r="O246" s="253"/>
      <c r="P246" s="253"/>
      <c r="Q246" s="253"/>
      <c r="R246" s="253"/>
      <c r="S246" s="253"/>
      <c r="T246" s="25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5" t="s">
        <v>220</v>
      </c>
      <c r="AU246" s="255" t="s">
        <v>81</v>
      </c>
      <c r="AV246" s="14" t="s">
        <v>81</v>
      </c>
      <c r="AW246" s="14" t="s">
        <v>32</v>
      </c>
      <c r="AX246" s="14" t="s">
        <v>79</v>
      </c>
      <c r="AY246" s="255" t="s">
        <v>209</v>
      </c>
    </row>
    <row r="247" s="2" customFormat="1" ht="24.15" customHeight="1">
      <c r="A247" s="41"/>
      <c r="B247" s="42"/>
      <c r="C247" s="216" t="s">
        <v>435</v>
      </c>
      <c r="D247" s="216" t="s">
        <v>211</v>
      </c>
      <c r="E247" s="217" t="s">
        <v>1316</v>
      </c>
      <c r="F247" s="218" t="s">
        <v>1317</v>
      </c>
      <c r="G247" s="219" t="s">
        <v>214</v>
      </c>
      <c r="H247" s="220">
        <v>1</v>
      </c>
      <c r="I247" s="221"/>
      <c r="J247" s="222">
        <f>ROUND(I247*H247,2)</f>
        <v>0</v>
      </c>
      <c r="K247" s="218" t="s">
        <v>215</v>
      </c>
      <c r="L247" s="47"/>
      <c r="M247" s="223" t="s">
        <v>19</v>
      </c>
      <c r="N247" s="224" t="s">
        <v>42</v>
      </c>
      <c r="O247" s="87"/>
      <c r="P247" s="225">
        <f>O247*H247</f>
        <v>0</v>
      </c>
      <c r="Q247" s="225">
        <v>0.0017099999999999999</v>
      </c>
      <c r="R247" s="225">
        <f>Q247*H247</f>
        <v>0.0017099999999999999</v>
      </c>
      <c r="S247" s="225">
        <v>0</v>
      </c>
      <c r="T247" s="226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7" t="s">
        <v>216</v>
      </c>
      <c r="AT247" s="227" t="s">
        <v>211</v>
      </c>
      <c r="AU247" s="227" t="s">
        <v>81</v>
      </c>
      <c r="AY247" s="20" t="s">
        <v>209</v>
      </c>
      <c r="BE247" s="228">
        <f>IF(N247="základní",J247,0)</f>
        <v>0</v>
      </c>
      <c r="BF247" s="228">
        <f>IF(N247="snížená",J247,0)</f>
        <v>0</v>
      </c>
      <c r="BG247" s="228">
        <f>IF(N247="zákl. přenesená",J247,0)</f>
        <v>0</v>
      </c>
      <c r="BH247" s="228">
        <f>IF(N247="sníž. přenesená",J247,0)</f>
        <v>0</v>
      </c>
      <c r="BI247" s="228">
        <f>IF(N247="nulová",J247,0)</f>
        <v>0</v>
      </c>
      <c r="BJ247" s="20" t="s">
        <v>79</v>
      </c>
      <c r="BK247" s="228">
        <f>ROUND(I247*H247,2)</f>
        <v>0</v>
      </c>
      <c r="BL247" s="20" t="s">
        <v>216</v>
      </c>
      <c r="BM247" s="227" t="s">
        <v>1795</v>
      </c>
    </row>
    <row r="248" s="2" customFormat="1">
      <c r="A248" s="41"/>
      <c r="B248" s="42"/>
      <c r="C248" s="43"/>
      <c r="D248" s="229" t="s">
        <v>218</v>
      </c>
      <c r="E248" s="43"/>
      <c r="F248" s="230" t="s">
        <v>1319</v>
      </c>
      <c r="G248" s="43"/>
      <c r="H248" s="43"/>
      <c r="I248" s="231"/>
      <c r="J248" s="43"/>
      <c r="K248" s="43"/>
      <c r="L248" s="47"/>
      <c r="M248" s="232"/>
      <c r="N248" s="233"/>
      <c r="O248" s="87"/>
      <c r="P248" s="87"/>
      <c r="Q248" s="87"/>
      <c r="R248" s="87"/>
      <c r="S248" s="87"/>
      <c r="T248" s="88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20" t="s">
        <v>218</v>
      </c>
      <c r="AU248" s="20" t="s">
        <v>81</v>
      </c>
    </row>
    <row r="249" s="2" customFormat="1" ht="16.5" customHeight="1">
      <c r="A249" s="41"/>
      <c r="B249" s="42"/>
      <c r="C249" s="278" t="s">
        <v>441</v>
      </c>
      <c r="D249" s="278" t="s">
        <v>681</v>
      </c>
      <c r="E249" s="279" t="s">
        <v>1320</v>
      </c>
      <c r="F249" s="280" t="s">
        <v>1321</v>
      </c>
      <c r="G249" s="281" t="s">
        <v>214</v>
      </c>
      <c r="H249" s="282">
        <v>1</v>
      </c>
      <c r="I249" s="283"/>
      <c r="J249" s="284">
        <f>ROUND(I249*H249,2)</f>
        <v>0</v>
      </c>
      <c r="K249" s="280" t="s">
        <v>215</v>
      </c>
      <c r="L249" s="285"/>
      <c r="M249" s="286" t="s">
        <v>19</v>
      </c>
      <c r="N249" s="287" t="s">
        <v>42</v>
      </c>
      <c r="O249" s="87"/>
      <c r="P249" s="225">
        <f>O249*H249</f>
        <v>0</v>
      </c>
      <c r="Q249" s="225">
        <v>0.0149</v>
      </c>
      <c r="R249" s="225">
        <f>Q249*H249</f>
        <v>0.0149</v>
      </c>
      <c r="S249" s="225">
        <v>0</v>
      </c>
      <c r="T249" s="226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7" t="s">
        <v>250</v>
      </c>
      <c r="AT249" s="227" t="s">
        <v>681</v>
      </c>
      <c r="AU249" s="227" t="s">
        <v>81</v>
      </c>
      <c r="AY249" s="20" t="s">
        <v>209</v>
      </c>
      <c r="BE249" s="228">
        <f>IF(N249="základní",J249,0)</f>
        <v>0</v>
      </c>
      <c r="BF249" s="228">
        <f>IF(N249="snížená",J249,0)</f>
        <v>0</v>
      </c>
      <c r="BG249" s="228">
        <f>IF(N249="zákl. přenesená",J249,0)</f>
        <v>0</v>
      </c>
      <c r="BH249" s="228">
        <f>IF(N249="sníž. přenesená",J249,0)</f>
        <v>0</v>
      </c>
      <c r="BI249" s="228">
        <f>IF(N249="nulová",J249,0)</f>
        <v>0</v>
      </c>
      <c r="BJ249" s="20" t="s">
        <v>79</v>
      </c>
      <c r="BK249" s="228">
        <f>ROUND(I249*H249,2)</f>
        <v>0</v>
      </c>
      <c r="BL249" s="20" t="s">
        <v>216</v>
      </c>
      <c r="BM249" s="227" t="s">
        <v>1796</v>
      </c>
    </row>
    <row r="250" s="13" customFormat="1">
      <c r="A250" s="13"/>
      <c r="B250" s="234"/>
      <c r="C250" s="235"/>
      <c r="D250" s="236" t="s">
        <v>220</v>
      </c>
      <c r="E250" s="237" t="s">
        <v>19</v>
      </c>
      <c r="F250" s="238" t="s">
        <v>1794</v>
      </c>
      <c r="G250" s="235"/>
      <c r="H250" s="237" t="s">
        <v>19</v>
      </c>
      <c r="I250" s="239"/>
      <c r="J250" s="235"/>
      <c r="K250" s="235"/>
      <c r="L250" s="240"/>
      <c r="M250" s="241"/>
      <c r="N250" s="242"/>
      <c r="O250" s="242"/>
      <c r="P250" s="242"/>
      <c r="Q250" s="242"/>
      <c r="R250" s="242"/>
      <c r="S250" s="242"/>
      <c r="T250" s="24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4" t="s">
        <v>220</v>
      </c>
      <c r="AU250" s="244" t="s">
        <v>81</v>
      </c>
      <c r="AV250" s="13" t="s">
        <v>79</v>
      </c>
      <c r="AW250" s="13" t="s">
        <v>32</v>
      </c>
      <c r="AX250" s="13" t="s">
        <v>71</v>
      </c>
      <c r="AY250" s="244" t="s">
        <v>209</v>
      </c>
    </row>
    <row r="251" s="14" customFormat="1">
      <c r="A251" s="14"/>
      <c r="B251" s="245"/>
      <c r="C251" s="246"/>
      <c r="D251" s="236" t="s">
        <v>220</v>
      </c>
      <c r="E251" s="247" t="s">
        <v>19</v>
      </c>
      <c r="F251" s="248" t="s">
        <v>79</v>
      </c>
      <c r="G251" s="246"/>
      <c r="H251" s="249">
        <v>1</v>
      </c>
      <c r="I251" s="250"/>
      <c r="J251" s="246"/>
      <c r="K251" s="246"/>
      <c r="L251" s="251"/>
      <c r="M251" s="252"/>
      <c r="N251" s="253"/>
      <c r="O251" s="253"/>
      <c r="P251" s="253"/>
      <c r="Q251" s="253"/>
      <c r="R251" s="253"/>
      <c r="S251" s="253"/>
      <c r="T251" s="25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5" t="s">
        <v>220</v>
      </c>
      <c r="AU251" s="255" t="s">
        <v>81</v>
      </c>
      <c r="AV251" s="14" t="s">
        <v>81</v>
      </c>
      <c r="AW251" s="14" t="s">
        <v>32</v>
      </c>
      <c r="AX251" s="14" t="s">
        <v>79</v>
      </c>
      <c r="AY251" s="255" t="s">
        <v>209</v>
      </c>
    </row>
    <row r="252" s="2" customFormat="1" ht="24.15" customHeight="1">
      <c r="A252" s="41"/>
      <c r="B252" s="42"/>
      <c r="C252" s="216" t="s">
        <v>448</v>
      </c>
      <c r="D252" s="216" t="s">
        <v>211</v>
      </c>
      <c r="E252" s="217" t="s">
        <v>1326</v>
      </c>
      <c r="F252" s="218" t="s">
        <v>1327</v>
      </c>
      <c r="G252" s="219" t="s">
        <v>299</v>
      </c>
      <c r="H252" s="220">
        <v>166</v>
      </c>
      <c r="I252" s="221"/>
      <c r="J252" s="222">
        <f>ROUND(I252*H252,2)</f>
        <v>0</v>
      </c>
      <c r="K252" s="218" t="s">
        <v>215</v>
      </c>
      <c r="L252" s="47"/>
      <c r="M252" s="223" t="s">
        <v>19</v>
      </c>
      <c r="N252" s="224" t="s">
        <v>42</v>
      </c>
      <c r="O252" s="87"/>
      <c r="P252" s="225">
        <f>O252*H252</f>
        <v>0</v>
      </c>
      <c r="Q252" s="225">
        <v>0</v>
      </c>
      <c r="R252" s="225">
        <f>Q252*H252</f>
        <v>0</v>
      </c>
      <c r="S252" s="225">
        <v>0</v>
      </c>
      <c r="T252" s="226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227" t="s">
        <v>216</v>
      </c>
      <c r="AT252" s="227" t="s">
        <v>211</v>
      </c>
      <c r="AU252" s="227" t="s">
        <v>81</v>
      </c>
      <c r="AY252" s="20" t="s">
        <v>209</v>
      </c>
      <c r="BE252" s="228">
        <f>IF(N252="základní",J252,0)</f>
        <v>0</v>
      </c>
      <c r="BF252" s="228">
        <f>IF(N252="snížená",J252,0)</f>
        <v>0</v>
      </c>
      <c r="BG252" s="228">
        <f>IF(N252="zákl. přenesená",J252,0)</f>
        <v>0</v>
      </c>
      <c r="BH252" s="228">
        <f>IF(N252="sníž. přenesená",J252,0)</f>
        <v>0</v>
      </c>
      <c r="BI252" s="228">
        <f>IF(N252="nulová",J252,0)</f>
        <v>0</v>
      </c>
      <c r="BJ252" s="20" t="s">
        <v>79</v>
      </c>
      <c r="BK252" s="228">
        <f>ROUND(I252*H252,2)</f>
        <v>0</v>
      </c>
      <c r="BL252" s="20" t="s">
        <v>216</v>
      </c>
      <c r="BM252" s="227" t="s">
        <v>1797</v>
      </c>
    </row>
    <row r="253" s="2" customFormat="1">
      <c r="A253" s="41"/>
      <c r="B253" s="42"/>
      <c r="C253" s="43"/>
      <c r="D253" s="229" t="s">
        <v>218</v>
      </c>
      <c r="E253" s="43"/>
      <c r="F253" s="230" t="s">
        <v>1329</v>
      </c>
      <c r="G253" s="43"/>
      <c r="H253" s="43"/>
      <c r="I253" s="231"/>
      <c r="J253" s="43"/>
      <c r="K253" s="43"/>
      <c r="L253" s="47"/>
      <c r="M253" s="232"/>
      <c r="N253" s="233"/>
      <c r="O253" s="87"/>
      <c r="P253" s="87"/>
      <c r="Q253" s="87"/>
      <c r="R253" s="87"/>
      <c r="S253" s="87"/>
      <c r="T253" s="88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T253" s="20" t="s">
        <v>218</v>
      </c>
      <c r="AU253" s="20" t="s">
        <v>81</v>
      </c>
    </row>
    <row r="254" s="13" customFormat="1">
      <c r="A254" s="13"/>
      <c r="B254" s="234"/>
      <c r="C254" s="235"/>
      <c r="D254" s="236" t="s">
        <v>220</v>
      </c>
      <c r="E254" s="237" t="s">
        <v>19</v>
      </c>
      <c r="F254" s="238" t="s">
        <v>221</v>
      </c>
      <c r="G254" s="235"/>
      <c r="H254" s="237" t="s">
        <v>19</v>
      </c>
      <c r="I254" s="239"/>
      <c r="J254" s="235"/>
      <c r="K254" s="235"/>
      <c r="L254" s="240"/>
      <c r="M254" s="241"/>
      <c r="N254" s="242"/>
      <c r="O254" s="242"/>
      <c r="P254" s="242"/>
      <c r="Q254" s="242"/>
      <c r="R254" s="242"/>
      <c r="S254" s="242"/>
      <c r="T254" s="24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4" t="s">
        <v>220</v>
      </c>
      <c r="AU254" s="244" t="s">
        <v>81</v>
      </c>
      <c r="AV254" s="13" t="s">
        <v>79</v>
      </c>
      <c r="AW254" s="13" t="s">
        <v>32</v>
      </c>
      <c r="AX254" s="13" t="s">
        <v>71</v>
      </c>
      <c r="AY254" s="244" t="s">
        <v>209</v>
      </c>
    </row>
    <row r="255" s="13" customFormat="1">
      <c r="A255" s="13"/>
      <c r="B255" s="234"/>
      <c r="C255" s="235"/>
      <c r="D255" s="236" t="s">
        <v>220</v>
      </c>
      <c r="E255" s="237" t="s">
        <v>19</v>
      </c>
      <c r="F255" s="238" t="s">
        <v>1794</v>
      </c>
      <c r="G255" s="235"/>
      <c r="H255" s="237" t="s">
        <v>19</v>
      </c>
      <c r="I255" s="239"/>
      <c r="J255" s="235"/>
      <c r="K255" s="235"/>
      <c r="L255" s="240"/>
      <c r="M255" s="241"/>
      <c r="N255" s="242"/>
      <c r="O255" s="242"/>
      <c r="P255" s="242"/>
      <c r="Q255" s="242"/>
      <c r="R255" s="242"/>
      <c r="S255" s="242"/>
      <c r="T255" s="24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4" t="s">
        <v>220</v>
      </c>
      <c r="AU255" s="244" t="s">
        <v>81</v>
      </c>
      <c r="AV255" s="13" t="s">
        <v>79</v>
      </c>
      <c r="AW255" s="13" t="s">
        <v>32</v>
      </c>
      <c r="AX255" s="13" t="s">
        <v>71</v>
      </c>
      <c r="AY255" s="244" t="s">
        <v>209</v>
      </c>
    </row>
    <row r="256" s="14" customFormat="1">
      <c r="A256" s="14"/>
      <c r="B256" s="245"/>
      <c r="C256" s="246"/>
      <c r="D256" s="236" t="s">
        <v>220</v>
      </c>
      <c r="E256" s="247" t="s">
        <v>19</v>
      </c>
      <c r="F256" s="248" t="s">
        <v>1798</v>
      </c>
      <c r="G256" s="246"/>
      <c r="H256" s="249">
        <v>166</v>
      </c>
      <c r="I256" s="250"/>
      <c r="J256" s="246"/>
      <c r="K256" s="246"/>
      <c r="L256" s="251"/>
      <c r="M256" s="252"/>
      <c r="N256" s="253"/>
      <c r="O256" s="253"/>
      <c r="P256" s="253"/>
      <c r="Q256" s="253"/>
      <c r="R256" s="253"/>
      <c r="S256" s="253"/>
      <c r="T256" s="25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5" t="s">
        <v>220</v>
      </c>
      <c r="AU256" s="255" t="s">
        <v>81</v>
      </c>
      <c r="AV256" s="14" t="s">
        <v>81</v>
      </c>
      <c r="AW256" s="14" t="s">
        <v>32</v>
      </c>
      <c r="AX256" s="14" t="s">
        <v>79</v>
      </c>
      <c r="AY256" s="255" t="s">
        <v>209</v>
      </c>
    </row>
    <row r="257" s="2" customFormat="1" ht="24.15" customHeight="1">
      <c r="A257" s="41"/>
      <c r="B257" s="42"/>
      <c r="C257" s="278" t="s">
        <v>453</v>
      </c>
      <c r="D257" s="278" t="s">
        <v>681</v>
      </c>
      <c r="E257" s="279" t="s">
        <v>1331</v>
      </c>
      <c r="F257" s="280" t="s">
        <v>1332</v>
      </c>
      <c r="G257" s="281" t="s">
        <v>299</v>
      </c>
      <c r="H257" s="282">
        <v>168.49000000000001</v>
      </c>
      <c r="I257" s="283"/>
      <c r="J257" s="284">
        <f>ROUND(I257*H257,2)</f>
        <v>0</v>
      </c>
      <c r="K257" s="280" t="s">
        <v>215</v>
      </c>
      <c r="L257" s="285"/>
      <c r="M257" s="286" t="s">
        <v>19</v>
      </c>
      <c r="N257" s="287" t="s">
        <v>42</v>
      </c>
      <c r="O257" s="87"/>
      <c r="P257" s="225">
        <f>O257*H257</f>
        <v>0</v>
      </c>
      <c r="Q257" s="225">
        <v>0.0027000000000000001</v>
      </c>
      <c r="R257" s="225">
        <f>Q257*H257</f>
        <v>0.45492300000000002</v>
      </c>
      <c r="S257" s="225">
        <v>0</v>
      </c>
      <c r="T257" s="226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27" t="s">
        <v>250</v>
      </c>
      <c r="AT257" s="227" t="s">
        <v>681</v>
      </c>
      <c r="AU257" s="227" t="s">
        <v>81</v>
      </c>
      <c r="AY257" s="20" t="s">
        <v>209</v>
      </c>
      <c r="BE257" s="228">
        <f>IF(N257="základní",J257,0)</f>
        <v>0</v>
      </c>
      <c r="BF257" s="228">
        <f>IF(N257="snížená",J257,0)</f>
        <v>0</v>
      </c>
      <c r="BG257" s="228">
        <f>IF(N257="zákl. přenesená",J257,0)</f>
        <v>0</v>
      </c>
      <c r="BH257" s="228">
        <f>IF(N257="sníž. přenesená",J257,0)</f>
        <v>0</v>
      </c>
      <c r="BI257" s="228">
        <f>IF(N257="nulová",J257,0)</f>
        <v>0</v>
      </c>
      <c r="BJ257" s="20" t="s">
        <v>79</v>
      </c>
      <c r="BK257" s="228">
        <f>ROUND(I257*H257,2)</f>
        <v>0</v>
      </c>
      <c r="BL257" s="20" t="s">
        <v>216</v>
      </c>
      <c r="BM257" s="227" t="s">
        <v>1799</v>
      </c>
    </row>
    <row r="258" s="2" customFormat="1">
      <c r="A258" s="41"/>
      <c r="B258" s="42"/>
      <c r="C258" s="43"/>
      <c r="D258" s="236" t="s">
        <v>859</v>
      </c>
      <c r="E258" s="43"/>
      <c r="F258" s="288" t="s">
        <v>1334</v>
      </c>
      <c r="G258" s="43"/>
      <c r="H258" s="43"/>
      <c r="I258" s="231"/>
      <c r="J258" s="43"/>
      <c r="K258" s="43"/>
      <c r="L258" s="47"/>
      <c r="M258" s="232"/>
      <c r="N258" s="233"/>
      <c r="O258" s="87"/>
      <c r="P258" s="87"/>
      <c r="Q258" s="87"/>
      <c r="R258" s="87"/>
      <c r="S258" s="87"/>
      <c r="T258" s="88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0" t="s">
        <v>859</v>
      </c>
      <c r="AU258" s="20" t="s">
        <v>81</v>
      </c>
    </row>
    <row r="259" s="14" customFormat="1">
      <c r="A259" s="14"/>
      <c r="B259" s="245"/>
      <c r="C259" s="246"/>
      <c r="D259" s="236" t="s">
        <v>220</v>
      </c>
      <c r="E259" s="246"/>
      <c r="F259" s="248" t="s">
        <v>1800</v>
      </c>
      <c r="G259" s="246"/>
      <c r="H259" s="249">
        <v>168.49000000000001</v>
      </c>
      <c r="I259" s="250"/>
      <c r="J259" s="246"/>
      <c r="K259" s="246"/>
      <c r="L259" s="251"/>
      <c r="M259" s="252"/>
      <c r="N259" s="253"/>
      <c r="O259" s="253"/>
      <c r="P259" s="253"/>
      <c r="Q259" s="253"/>
      <c r="R259" s="253"/>
      <c r="S259" s="253"/>
      <c r="T259" s="25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5" t="s">
        <v>220</v>
      </c>
      <c r="AU259" s="255" t="s">
        <v>81</v>
      </c>
      <c r="AV259" s="14" t="s">
        <v>81</v>
      </c>
      <c r="AW259" s="14" t="s">
        <v>4</v>
      </c>
      <c r="AX259" s="14" t="s">
        <v>79</v>
      </c>
      <c r="AY259" s="255" t="s">
        <v>209</v>
      </c>
    </row>
    <row r="260" s="2" customFormat="1" ht="24.15" customHeight="1">
      <c r="A260" s="41"/>
      <c r="B260" s="42"/>
      <c r="C260" s="216" t="s">
        <v>458</v>
      </c>
      <c r="D260" s="216" t="s">
        <v>211</v>
      </c>
      <c r="E260" s="217" t="s">
        <v>1336</v>
      </c>
      <c r="F260" s="218" t="s">
        <v>1337</v>
      </c>
      <c r="G260" s="219" t="s">
        <v>214</v>
      </c>
      <c r="H260" s="220">
        <v>20</v>
      </c>
      <c r="I260" s="221"/>
      <c r="J260" s="222">
        <f>ROUND(I260*H260,2)</f>
        <v>0</v>
      </c>
      <c r="K260" s="218" t="s">
        <v>215</v>
      </c>
      <c r="L260" s="47"/>
      <c r="M260" s="223" t="s">
        <v>19</v>
      </c>
      <c r="N260" s="224" t="s">
        <v>42</v>
      </c>
      <c r="O260" s="87"/>
      <c r="P260" s="225">
        <f>O260*H260</f>
        <v>0</v>
      </c>
      <c r="Q260" s="225">
        <v>0</v>
      </c>
      <c r="R260" s="225">
        <f>Q260*H260</f>
        <v>0</v>
      </c>
      <c r="S260" s="225">
        <v>0</v>
      </c>
      <c r="T260" s="226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227" t="s">
        <v>216</v>
      </c>
      <c r="AT260" s="227" t="s">
        <v>211</v>
      </c>
      <c r="AU260" s="227" t="s">
        <v>81</v>
      </c>
      <c r="AY260" s="20" t="s">
        <v>209</v>
      </c>
      <c r="BE260" s="228">
        <f>IF(N260="základní",J260,0)</f>
        <v>0</v>
      </c>
      <c r="BF260" s="228">
        <f>IF(N260="snížená",J260,0)</f>
        <v>0</v>
      </c>
      <c r="BG260" s="228">
        <f>IF(N260="zákl. přenesená",J260,0)</f>
        <v>0</v>
      </c>
      <c r="BH260" s="228">
        <f>IF(N260="sníž. přenesená",J260,0)</f>
        <v>0</v>
      </c>
      <c r="BI260" s="228">
        <f>IF(N260="nulová",J260,0)</f>
        <v>0</v>
      </c>
      <c r="BJ260" s="20" t="s">
        <v>79</v>
      </c>
      <c r="BK260" s="228">
        <f>ROUND(I260*H260,2)</f>
        <v>0</v>
      </c>
      <c r="BL260" s="20" t="s">
        <v>216</v>
      </c>
      <c r="BM260" s="227" t="s">
        <v>1801</v>
      </c>
    </row>
    <row r="261" s="2" customFormat="1">
      <c r="A261" s="41"/>
      <c r="B261" s="42"/>
      <c r="C261" s="43"/>
      <c r="D261" s="229" t="s">
        <v>218</v>
      </c>
      <c r="E261" s="43"/>
      <c r="F261" s="230" t="s">
        <v>1339</v>
      </c>
      <c r="G261" s="43"/>
      <c r="H261" s="43"/>
      <c r="I261" s="231"/>
      <c r="J261" s="43"/>
      <c r="K261" s="43"/>
      <c r="L261" s="47"/>
      <c r="M261" s="232"/>
      <c r="N261" s="233"/>
      <c r="O261" s="87"/>
      <c r="P261" s="87"/>
      <c r="Q261" s="87"/>
      <c r="R261" s="87"/>
      <c r="S261" s="87"/>
      <c r="T261" s="88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T261" s="20" t="s">
        <v>218</v>
      </c>
      <c r="AU261" s="20" t="s">
        <v>81</v>
      </c>
    </row>
    <row r="262" s="2" customFormat="1" ht="16.5" customHeight="1">
      <c r="A262" s="41"/>
      <c r="B262" s="42"/>
      <c r="C262" s="278" t="s">
        <v>463</v>
      </c>
      <c r="D262" s="278" t="s">
        <v>681</v>
      </c>
      <c r="E262" s="279" t="s">
        <v>1340</v>
      </c>
      <c r="F262" s="280" t="s">
        <v>1341</v>
      </c>
      <c r="G262" s="281" t="s">
        <v>214</v>
      </c>
      <c r="H262" s="282">
        <v>20</v>
      </c>
      <c r="I262" s="283"/>
      <c r="J262" s="284">
        <f>ROUND(I262*H262,2)</f>
        <v>0</v>
      </c>
      <c r="K262" s="280" t="s">
        <v>215</v>
      </c>
      <c r="L262" s="285"/>
      <c r="M262" s="286" t="s">
        <v>19</v>
      </c>
      <c r="N262" s="287" t="s">
        <v>42</v>
      </c>
      <c r="O262" s="87"/>
      <c r="P262" s="225">
        <f>O262*H262</f>
        <v>0</v>
      </c>
      <c r="Q262" s="225">
        <v>0.00038999999999999999</v>
      </c>
      <c r="R262" s="225">
        <f>Q262*H262</f>
        <v>0.0077999999999999996</v>
      </c>
      <c r="S262" s="225">
        <v>0</v>
      </c>
      <c r="T262" s="226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227" t="s">
        <v>250</v>
      </c>
      <c r="AT262" s="227" t="s">
        <v>681</v>
      </c>
      <c r="AU262" s="227" t="s">
        <v>81</v>
      </c>
      <c r="AY262" s="20" t="s">
        <v>209</v>
      </c>
      <c r="BE262" s="228">
        <f>IF(N262="základní",J262,0)</f>
        <v>0</v>
      </c>
      <c r="BF262" s="228">
        <f>IF(N262="snížená",J262,0)</f>
        <v>0</v>
      </c>
      <c r="BG262" s="228">
        <f>IF(N262="zákl. přenesená",J262,0)</f>
        <v>0</v>
      </c>
      <c r="BH262" s="228">
        <f>IF(N262="sníž. přenesená",J262,0)</f>
        <v>0</v>
      </c>
      <c r="BI262" s="228">
        <f>IF(N262="nulová",J262,0)</f>
        <v>0</v>
      </c>
      <c r="BJ262" s="20" t="s">
        <v>79</v>
      </c>
      <c r="BK262" s="228">
        <f>ROUND(I262*H262,2)</f>
        <v>0</v>
      </c>
      <c r="BL262" s="20" t="s">
        <v>216</v>
      </c>
      <c r="BM262" s="227" t="s">
        <v>1802</v>
      </c>
    </row>
    <row r="263" s="13" customFormat="1">
      <c r="A263" s="13"/>
      <c r="B263" s="234"/>
      <c r="C263" s="235"/>
      <c r="D263" s="236" t="s">
        <v>220</v>
      </c>
      <c r="E263" s="237" t="s">
        <v>19</v>
      </c>
      <c r="F263" s="238" t="s">
        <v>1794</v>
      </c>
      <c r="G263" s="235"/>
      <c r="H263" s="237" t="s">
        <v>19</v>
      </c>
      <c r="I263" s="239"/>
      <c r="J263" s="235"/>
      <c r="K263" s="235"/>
      <c r="L263" s="240"/>
      <c r="M263" s="241"/>
      <c r="N263" s="242"/>
      <c r="O263" s="242"/>
      <c r="P263" s="242"/>
      <c r="Q263" s="242"/>
      <c r="R263" s="242"/>
      <c r="S263" s="242"/>
      <c r="T263" s="24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4" t="s">
        <v>220</v>
      </c>
      <c r="AU263" s="244" t="s">
        <v>81</v>
      </c>
      <c r="AV263" s="13" t="s">
        <v>79</v>
      </c>
      <c r="AW263" s="13" t="s">
        <v>32</v>
      </c>
      <c r="AX263" s="13" t="s">
        <v>71</v>
      </c>
      <c r="AY263" s="244" t="s">
        <v>209</v>
      </c>
    </row>
    <row r="264" s="14" customFormat="1">
      <c r="A264" s="14"/>
      <c r="B264" s="245"/>
      <c r="C264" s="246"/>
      <c r="D264" s="236" t="s">
        <v>220</v>
      </c>
      <c r="E264" s="247" t="s">
        <v>19</v>
      </c>
      <c r="F264" s="248" t="s">
        <v>1803</v>
      </c>
      <c r="G264" s="246"/>
      <c r="H264" s="249">
        <v>20</v>
      </c>
      <c r="I264" s="250"/>
      <c r="J264" s="246"/>
      <c r="K264" s="246"/>
      <c r="L264" s="251"/>
      <c r="M264" s="252"/>
      <c r="N264" s="253"/>
      <c r="O264" s="253"/>
      <c r="P264" s="253"/>
      <c r="Q264" s="253"/>
      <c r="R264" s="253"/>
      <c r="S264" s="253"/>
      <c r="T264" s="25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5" t="s">
        <v>220</v>
      </c>
      <c r="AU264" s="255" t="s">
        <v>81</v>
      </c>
      <c r="AV264" s="14" t="s">
        <v>81</v>
      </c>
      <c r="AW264" s="14" t="s">
        <v>32</v>
      </c>
      <c r="AX264" s="14" t="s">
        <v>79</v>
      </c>
      <c r="AY264" s="255" t="s">
        <v>209</v>
      </c>
    </row>
    <row r="265" s="2" customFormat="1" ht="24.15" customHeight="1">
      <c r="A265" s="41"/>
      <c r="B265" s="42"/>
      <c r="C265" s="216" t="s">
        <v>470</v>
      </c>
      <c r="D265" s="216" t="s">
        <v>211</v>
      </c>
      <c r="E265" s="217" t="s">
        <v>1344</v>
      </c>
      <c r="F265" s="218" t="s">
        <v>1345</v>
      </c>
      <c r="G265" s="219" t="s">
        <v>214</v>
      </c>
      <c r="H265" s="220">
        <v>10</v>
      </c>
      <c r="I265" s="221"/>
      <c r="J265" s="222">
        <f>ROUND(I265*H265,2)</f>
        <v>0</v>
      </c>
      <c r="K265" s="218" t="s">
        <v>215</v>
      </c>
      <c r="L265" s="47"/>
      <c r="M265" s="223" t="s">
        <v>19</v>
      </c>
      <c r="N265" s="224" t="s">
        <v>42</v>
      </c>
      <c r="O265" s="87"/>
      <c r="P265" s="225">
        <f>O265*H265</f>
        <v>0</v>
      </c>
      <c r="Q265" s="225">
        <v>0</v>
      </c>
      <c r="R265" s="225">
        <f>Q265*H265</f>
        <v>0</v>
      </c>
      <c r="S265" s="225">
        <v>0</v>
      </c>
      <c r="T265" s="226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227" t="s">
        <v>216</v>
      </c>
      <c r="AT265" s="227" t="s">
        <v>211</v>
      </c>
      <c r="AU265" s="227" t="s">
        <v>81</v>
      </c>
      <c r="AY265" s="20" t="s">
        <v>209</v>
      </c>
      <c r="BE265" s="228">
        <f>IF(N265="základní",J265,0)</f>
        <v>0</v>
      </c>
      <c r="BF265" s="228">
        <f>IF(N265="snížená",J265,0)</f>
        <v>0</v>
      </c>
      <c r="BG265" s="228">
        <f>IF(N265="zákl. přenesená",J265,0)</f>
        <v>0</v>
      </c>
      <c r="BH265" s="228">
        <f>IF(N265="sníž. přenesená",J265,0)</f>
        <v>0</v>
      </c>
      <c r="BI265" s="228">
        <f>IF(N265="nulová",J265,0)</f>
        <v>0</v>
      </c>
      <c r="BJ265" s="20" t="s">
        <v>79</v>
      </c>
      <c r="BK265" s="228">
        <f>ROUND(I265*H265,2)</f>
        <v>0</v>
      </c>
      <c r="BL265" s="20" t="s">
        <v>216</v>
      </c>
      <c r="BM265" s="227" t="s">
        <v>1804</v>
      </c>
    </row>
    <row r="266" s="2" customFormat="1">
      <c r="A266" s="41"/>
      <c r="B266" s="42"/>
      <c r="C266" s="43"/>
      <c r="D266" s="229" t="s">
        <v>218</v>
      </c>
      <c r="E266" s="43"/>
      <c r="F266" s="230" t="s">
        <v>1347</v>
      </c>
      <c r="G266" s="43"/>
      <c r="H266" s="43"/>
      <c r="I266" s="231"/>
      <c r="J266" s="43"/>
      <c r="K266" s="43"/>
      <c r="L266" s="47"/>
      <c r="M266" s="232"/>
      <c r="N266" s="233"/>
      <c r="O266" s="87"/>
      <c r="P266" s="87"/>
      <c r="Q266" s="87"/>
      <c r="R266" s="87"/>
      <c r="S266" s="87"/>
      <c r="T266" s="88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T266" s="20" t="s">
        <v>218</v>
      </c>
      <c r="AU266" s="20" t="s">
        <v>81</v>
      </c>
    </row>
    <row r="267" s="2" customFormat="1" ht="16.5" customHeight="1">
      <c r="A267" s="41"/>
      <c r="B267" s="42"/>
      <c r="C267" s="278" t="s">
        <v>475</v>
      </c>
      <c r="D267" s="278" t="s">
        <v>681</v>
      </c>
      <c r="E267" s="279" t="s">
        <v>1351</v>
      </c>
      <c r="F267" s="280" t="s">
        <v>1352</v>
      </c>
      <c r="G267" s="281" t="s">
        <v>214</v>
      </c>
      <c r="H267" s="282">
        <v>2</v>
      </c>
      <c r="I267" s="283"/>
      <c r="J267" s="284">
        <f>ROUND(I267*H267,2)</f>
        <v>0</v>
      </c>
      <c r="K267" s="280" t="s">
        <v>19</v>
      </c>
      <c r="L267" s="285"/>
      <c r="M267" s="286" t="s">
        <v>19</v>
      </c>
      <c r="N267" s="287" t="s">
        <v>42</v>
      </c>
      <c r="O267" s="87"/>
      <c r="P267" s="225">
        <f>O267*H267</f>
        <v>0</v>
      </c>
      <c r="Q267" s="225">
        <v>0.0014</v>
      </c>
      <c r="R267" s="225">
        <f>Q267*H267</f>
        <v>0.0028</v>
      </c>
      <c r="S267" s="225">
        <v>0</v>
      </c>
      <c r="T267" s="226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227" t="s">
        <v>250</v>
      </c>
      <c r="AT267" s="227" t="s">
        <v>681</v>
      </c>
      <c r="AU267" s="227" t="s">
        <v>81</v>
      </c>
      <c r="AY267" s="20" t="s">
        <v>209</v>
      </c>
      <c r="BE267" s="228">
        <f>IF(N267="základní",J267,0)</f>
        <v>0</v>
      </c>
      <c r="BF267" s="228">
        <f>IF(N267="snížená",J267,0)</f>
        <v>0</v>
      </c>
      <c r="BG267" s="228">
        <f>IF(N267="zákl. přenesená",J267,0)</f>
        <v>0</v>
      </c>
      <c r="BH267" s="228">
        <f>IF(N267="sníž. přenesená",J267,0)</f>
        <v>0</v>
      </c>
      <c r="BI267" s="228">
        <f>IF(N267="nulová",J267,0)</f>
        <v>0</v>
      </c>
      <c r="BJ267" s="20" t="s">
        <v>79</v>
      </c>
      <c r="BK267" s="228">
        <f>ROUND(I267*H267,2)</f>
        <v>0</v>
      </c>
      <c r="BL267" s="20" t="s">
        <v>216</v>
      </c>
      <c r="BM267" s="227" t="s">
        <v>1805</v>
      </c>
    </row>
    <row r="268" s="13" customFormat="1">
      <c r="A268" s="13"/>
      <c r="B268" s="234"/>
      <c r="C268" s="235"/>
      <c r="D268" s="236" t="s">
        <v>220</v>
      </c>
      <c r="E268" s="237" t="s">
        <v>19</v>
      </c>
      <c r="F268" s="238" t="s">
        <v>1794</v>
      </c>
      <c r="G268" s="235"/>
      <c r="H268" s="237" t="s">
        <v>19</v>
      </c>
      <c r="I268" s="239"/>
      <c r="J268" s="235"/>
      <c r="K268" s="235"/>
      <c r="L268" s="240"/>
      <c r="M268" s="241"/>
      <c r="N268" s="242"/>
      <c r="O268" s="242"/>
      <c r="P268" s="242"/>
      <c r="Q268" s="242"/>
      <c r="R268" s="242"/>
      <c r="S268" s="242"/>
      <c r="T268" s="24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4" t="s">
        <v>220</v>
      </c>
      <c r="AU268" s="244" t="s">
        <v>81</v>
      </c>
      <c r="AV268" s="13" t="s">
        <v>79</v>
      </c>
      <c r="AW268" s="13" t="s">
        <v>32</v>
      </c>
      <c r="AX268" s="13" t="s">
        <v>71</v>
      </c>
      <c r="AY268" s="244" t="s">
        <v>209</v>
      </c>
    </row>
    <row r="269" s="14" customFormat="1">
      <c r="A269" s="14"/>
      <c r="B269" s="245"/>
      <c r="C269" s="246"/>
      <c r="D269" s="236" t="s">
        <v>220</v>
      </c>
      <c r="E269" s="247" t="s">
        <v>19</v>
      </c>
      <c r="F269" s="248" t="s">
        <v>81</v>
      </c>
      <c r="G269" s="246"/>
      <c r="H269" s="249">
        <v>2</v>
      </c>
      <c r="I269" s="250"/>
      <c r="J269" s="246"/>
      <c r="K269" s="246"/>
      <c r="L269" s="251"/>
      <c r="M269" s="252"/>
      <c r="N269" s="253"/>
      <c r="O269" s="253"/>
      <c r="P269" s="253"/>
      <c r="Q269" s="253"/>
      <c r="R269" s="253"/>
      <c r="S269" s="253"/>
      <c r="T269" s="25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5" t="s">
        <v>220</v>
      </c>
      <c r="AU269" s="255" t="s">
        <v>81</v>
      </c>
      <c r="AV269" s="14" t="s">
        <v>81</v>
      </c>
      <c r="AW269" s="14" t="s">
        <v>32</v>
      </c>
      <c r="AX269" s="14" t="s">
        <v>79</v>
      </c>
      <c r="AY269" s="255" t="s">
        <v>209</v>
      </c>
    </row>
    <row r="270" s="2" customFormat="1" ht="16.5" customHeight="1">
      <c r="A270" s="41"/>
      <c r="B270" s="42"/>
      <c r="C270" s="278" t="s">
        <v>480</v>
      </c>
      <c r="D270" s="278" t="s">
        <v>681</v>
      </c>
      <c r="E270" s="279" t="s">
        <v>1357</v>
      </c>
      <c r="F270" s="280" t="s">
        <v>1358</v>
      </c>
      <c r="G270" s="281" t="s">
        <v>214</v>
      </c>
      <c r="H270" s="282">
        <v>4</v>
      </c>
      <c r="I270" s="283"/>
      <c r="J270" s="284">
        <f>ROUND(I270*H270,2)</f>
        <v>0</v>
      </c>
      <c r="K270" s="280" t="s">
        <v>215</v>
      </c>
      <c r="L270" s="285"/>
      <c r="M270" s="286" t="s">
        <v>19</v>
      </c>
      <c r="N270" s="287" t="s">
        <v>42</v>
      </c>
      <c r="O270" s="87"/>
      <c r="P270" s="225">
        <f>O270*H270</f>
        <v>0</v>
      </c>
      <c r="Q270" s="225">
        <v>0.00048000000000000001</v>
      </c>
      <c r="R270" s="225">
        <f>Q270*H270</f>
        <v>0.0019200000000000001</v>
      </c>
      <c r="S270" s="225">
        <v>0</v>
      </c>
      <c r="T270" s="226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27" t="s">
        <v>250</v>
      </c>
      <c r="AT270" s="227" t="s">
        <v>681</v>
      </c>
      <c r="AU270" s="227" t="s">
        <v>81</v>
      </c>
      <c r="AY270" s="20" t="s">
        <v>209</v>
      </c>
      <c r="BE270" s="228">
        <f>IF(N270="základní",J270,0)</f>
        <v>0</v>
      </c>
      <c r="BF270" s="228">
        <f>IF(N270="snížená",J270,0)</f>
        <v>0</v>
      </c>
      <c r="BG270" s="228">
        <f>IF(N270="zákl. přenesená",J270,0)</f>
        <v>0</v>
      </c>
      <c r="BH270" s="228">
        <f>IF(N270="sníž. přenesená",J270,0)</f>
        <v>0</v>
      </c>
      <c r="BI270" s="228">
        <f>IF(N270="nulová",J270,0)</f>
        <v>0</v>
      </c>
      <c r="BJ270" s="20" t="s">
        <v>79</v>
      </c>
      <c r="BK270" s="228">
        <f>ROUND(I270*H270,2)</f>
        <v>0</v>
      </c>
      <c r="BL270" s="20" t="s">
        <v>216</v>
      </c>
      <c r="BM270" s="227" t="s">
        <v>1806</v>
      </c>
    </row>
    <row r="271" s="13" customFormat="1">
      <c r="A271" s="13"/>
      <c r="B271" s="234"/>
      <c r="C271" s="235"/>
      <c r="D271" s="236" t="s">
        <v>220</v>
      </c>
      <c r="E271" s="237" t="s">
        <v>19</v>
      </c>
      <c r="F271" s="238" t="s">
        <v>1794</v>
      </c>
      <c r="G271" s="235"/>
      <c r="H271" s="237" t="s">
        <v>19</v>
      </c>
      <c r="I271" s="239"/>
      <c r="J271" s="235"/>
      <c r="K271" s="235"/>
      <c r="L271" s="240"/>
      <c r="M271" s="241"/>
      <c r="N271" s="242"/>
      <c r="O271" s="242"/>
      <c r="P271" s="242"/>
      <c r="Q271" s="242"/>
      <c r="R271" s="242"/>
      <c r="S271" s="242"/>
      <c r="T271" s="24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4" t="s">
        <v>220</v>
      </c>
      <c r="AU271" s="244" t="s">
        <v>81</v>
      </c>
      <c r="AV271" s="13" t="s">
        <v>79</v>
      </c>
      <c r="AW271" s="13" t="s">
        <v>32</v>
      </c>
      <c r="AX271" s="13" t="s">
        <v>71</v>
      </c>
      <c r="AY271" s="244" t="s">
        <v>209</v>
      </c>
    </row>
    <row r="272" s="14" customFormat="1">
      <c r="A272" s="14"/>
      <c r="B272" s="245"/>
      <c r="C272" s="246"/>
      <c r="D272" s="236" t="s">
        <v>220</v>
      </c>
      <c r="E272" s="247" t="s">
        <v>19</v>
      </c>
      <c r="F272" s="248" t="s">
        <v>216</v>
      </c>
      <c r="G272" s="246"/>
      <c r="H272" s="249">
        <v>4</v>
      </c>
      <c r="I272" s="250"/>
      <c r="J272" s="246"/>
      <c r="K272" s="246"/>
      <c r="L272" s="251"/>
      <c r="M272" s="252"/>
      <c r="N272" s="253"/>
      <c r="O272" s="253"/>
      <c r="P272" s="253"/>
      <c r="Q272" s="253"/>
      <c r="R272" s="253"/>
      <c r="S272" s="253"/>
      <c r="T272" s="25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5" t="s">
        <v>220</v>
      </c>
      <c r="AU272" s="255" t="s">
        <v>81</v>
      </c>
      <c r="AV272" s="14" t="s">
        <v>81</v>
      </c>
      <c r="AW272" s="14" t="s">
        <v>32</v>
      </c>
      <c r="AX272" s="14" t="s">
        <v>79</v>
      </c>
      <c r="AY272" s="255" t="s">
        <v>209</v>
      </c>
    </row>
    <row r="273" s="2" customFormat="1" ht="16.5" customHeight="1">
      <c r="A273" s="41"/>
      <c r="B273" s="42"/>
      <c r="C273" s="278" t="s">
        <v>485</v>
      </c>
      <c r="D273" s="278" t="s">
        <v>681</v>
      </c>
      <c r="E273" s="279" t="s">
        <v>1360</v>
      </c>
      <c r="F273" s="280" t="s">
        <v>1361</v>
      </c>
      <c r="G273" s="281" t="s">
        <v>214</v>
      </c>
      <c r="H273" s="282">
        <v>4</v>
      </c>
      <c r="I273" s="283"/>
      <c r="J273" s="284">
        <f>ROUND(I273*H273,2)</f>
        <v>0</v>
      </c>
      <c r="K273" s="280" t="s">
        <v>19</v>
      </c>
      <c r="L273" s="285"/>
      <c r="M273" s="286" t="s">
        <v>19</v>
      </c>
      <c r="N273" s="287" t="s">
        <v>42</v>
      </c>
      <c r="O273" s="87"/>
      <c r="P273" s="225">
        <f>O273*H273</f>
        <v>0</v>
      </c>
      <c r="Q273" s="225">
        <v>0</v>
      </c>
      <c r="R273" s="225">
        <f>Q273*H273</f>
        <v>0</v>
      </c>
      <c r="S273" s="225">
        <v>0</v>
      </c>
      <c r="T273" s="226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227" t="s">
        <v>250</v>
      </c>
      <c r="AT273" s="227" t="s">
        <v>681</v>
      </c>
      <c r="AU273" s="227" t="s">
        <v>81</v>
      </c>
      <c r="AY273" s="20" t="s">
        <v>209</v>
      </c>
      <c r="BE273" s="228">
        <f>IF(N273="základní",J273,0)</f>
        <v>0</v>
      </c>
      <c r="BF273" s="228">
        <f>IF(N273="snížená",J273,0)</f>
        <v>0</v>
      </c>
      <c r="BG273" s="228">
        <f>IF(N273="zákl. přenesená",J273,0)</f>
        <v>0</v>
      </c>
      <c r="BH273" s="228">
        <f>IF(N273="sníž. přenesená",J273,0)</f>
        <v>0</v>
      </c>
      <c r="BI273" s="228">
        <f>IF(N273="nulová",J273,0)</f>
        <v>0</v>
      </c>
      <c r="BJ273" s="20" t="s">
        <v>79</v>
      </c>
      <c r="BK273" s="228">
        <f>ROUND(I273*H273,2)</f>
        <v>0</v>
      </c>
      <c r="BL273" s="20" t="s">
        <v>216</v>
      </c>
      <c r="BM273" s="227" t="s">
        <v>1807</v>
      </c>
    </row>
    <row r="274" s="13" customFormat="1">
      <c r="A274" s="13"/>
      <c r="B274" s="234"/>
      <c r="C274" s="235"/>
      <c r="D274" s="236" t="s">
        <v>220</v>
      </c>
      <c r="E274" s="237" t="s">
        <v>19</v>
      </c>
      <c r="F274" s="238" t="s">
        <v>1794</v>
      </c>
      <c r="G274" s="235"/>
      <c r="H274" s="237" t="s">
        <v>19</v>
      </c>
      <c r="I274" s="239"/>
      <c r="J274" s="235"/>
      <c r="K274" s="235"/>
      <c r="L274" s="240"/>
      <c r="M274" s="241"/>
      <c r="N274" s="242"/>
      <c r="O274" s="242"/>
      <c r="P274" s="242"/>
      <c r="Q274" s="242"/>
      <c r="R274" s="242"/>
      <c r="S274" s="242"/>
      <c r="T274" s="24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4" t="s">
        <v>220</v>
      </c>
      <c r="AU274" s="244" t="s">
        <v>81</v>
      </c>
      <c r="AV274" s="13" t="s">
        <v>79</v>
      </c>
      <c r="AW274" s="13" t="s">
        <v>32</v>
      </c>
      <c r="AX274" s="13" t="s">
        <v>71</v>
      </c>
      <c r="AY274" s="244" t="s">
        <v>209</v>
      </c>
    </row>
    <row r="275" s="14" customFormat="1">
      <c r="A275" s="14"/>
      <c r="B275" s="245"/>
      <c r="C275" s="246"/>
      <c r="D275" s="236" t="s">
        <v>220</v>
      </c>
      <c r="E275" s="247" t="s">
        <v>19</v>
      </c>
      <c r="F275" s="248" t="s">
        <v>216</v>
      </c>
      <c r="G275" s="246"/>
      <c r="H275" s="249">
        <v>4</v>
      </c>
      <c r="I275" s="250"/>
      <c r="J275" s="246"/>
      <c r="K275" s="246"/>
      <c r="L275" s="251"/>
      <c r="M275" s="252"/>
      <c r="N275" s="253"/>
      <c r="O275" s="253"/>
      <c r="P275" s="253"/>
      <c r="Q275" s="253"/>
      <c r="R275" s="253"/>
      <c r="S275" s="253"/>
      <c r="T275" s="25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5" t="s">
        <v>220</v>
      </c>
      <c r="AU275" s="255" t="s">
        <v>81</v>
      </c>
      <c r="AV275" s="14" t="s">
        <v>81</v>
      </c>
      <c r="AW275" s="14" t="s">
        <v>32</v>
      </c>
      <c r="AX275" s="14" t="s">
        <v>79</v>
      </c>
      <c r="AY275" s="255" t="s">
        <v>209</v>
      </c>
    </row>
    <row r="276" s="2" customFormat="1" ht="24.15" customHeight="1">
      <c r="A276" s="41"/>
      <c r="B276" s="42"/>
      <c r="C276" s="216" t="s">
        <v>490</v>
      </c>
      <c r="D276" s="216" t="s">
        <v>211</v>
      </c>
      <c r="E276" s="217" t="s">
        <v>914</v>
      </c>
      <c r="F276" s="218" t="s">
        <v>915</v>
      </c>
      <c r="G276" s="219" t="s">
        <v>214</v>
      </c>
      <c r="H276" s="220">
        <v>3</v>
      </c>
      <c r="I276" s="221"/>
      <c r="J276" s="222">
        <f>ROUND(I276*H276,2)</f>
        <v>0</v>
      </c>
      <c r="K276" s="218" t="s">
        <v>215</v>
      </c>
      <c r="L276" s="47"/>
      <c r="M276" s="223" t="s">
        <v>19</v>
      </c>
      <c r="N276" s="224" t="s">
        <v>42</v>
      </c>
      <c r="O276" s="87"/>
      <c r="P276" s="225">
        <f>O276*H276</f>
        <v>0</v>
      </c>
      <c r="Q276" s="225">
        <v>0.0016199999999999999</v>
      </c>
      <c r="R276" s="225">
        <f>Q276*H276</f>
        <v>0.0048599999999999997</v>
      </c>
      <c r="S276" s="225">
        <v>0</v>
      </c>
      <c r="T276" s="226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227" t="s">
        <v>216</v>
      </c>
      <c r="AT276" s="227" t="s">
        <v>211</v>
      </c>
      <c r="AU276" s="227" t="s">
        <v>81</v>
      </c>
      <c r="AY276" s="20" t="s">
        <v>209</v>
      </c>
      <c r="BE276" s="228">
        <f>IF(N276="základní",J276,0)</f>
        <v>0</v>
      </c>
      <c r="BF276" s="228">
        <f>IF(N276="snížená",J276,0)</f>
        <v>0</v>
      </c>
      <c r="BG276" s="228">
        <f>IF(N276="zákl. přenesená",J276,0)</f>
        <v>0</v>
      </c>
      <c r="BH276" s="228">
        <f>IF(N276="sníž. přenesená",J276,0)</f>
        <v>0</v>
      </c>
      <c r="BI276" s="228">
        <f>IF(N276="nulová",J276,0)</f>
        <v>0</v>
      </c>
      <c r="BJ276" s="20" t="s">
        <v>79</v>
      </c>
      <c r="BK276" s="228">
        <f>ROUND(I276*H276,2)</f>
        <v>0</v>
      </c>
      <c r="BL276" s="20" t="s">
        <v>216</v>
      </c>
      <c r="BM276" s="227" t="s">
        <v>1808</v>
      </c>
    </row>
    <row r="277" s="2" customFormat="1">
      <c r="A277" s="41"/>
      <c r="B277" s="42"/>
      <c r="C277" s="43"/>
      <c r="D277" s="229" t="s">
        <v>218</v>
      </c>
      <c r="E277" s="43"/>
      <c r="F277" s="230" t="s">
        <v>917</v>
      </c>
      <c r="G277" s="43"/>
      <c r="H277" s="43"/>
      <c r="I277" s="231"/>
      <c r="J277" s="43"/>
      <c r="K277" s="43"/>
      <c r="L277" s="47"/>
      <c r="M277" s="232"/>
      <c r="N277" s="233"/>
      <c r="O277" s="87"/>
      <c r="P277" s="87"/>
      <c r="Q277" s="87"/>
      <c r="R277" s="87"/>
      <c r="S277" s="87"/>
      <c r="T277" s="88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T277" s="20" t="s">
        <v>218</v>
      </c>
      <c r="AU277" s="20" t="s">
        <v>81</v>
      </c>
    </row>
    <row r="278" s="2" customFormat="1" ht="16.5" customHeight="1">
      <c r="A278" s="41"/>
      <c r="B278" s="42"/>
      <c r="C278" s="278" t="s">
        <v>495</v>
      </c>
      <c r="D278" s="278" t="s">
        <v>681</v>
      </c>
      <c r="E278" s="279" t="s">
        <v>919</v>
      </c>
      <c r="F278" s="280" t="s">
        <v>920</v>
      </c>
      <c r="G278" s="281" t="s">
        <v>214</v>
      </c>
      <c r="H278" s="282">
        <v>3</v>
      </c>
      <c r="I278" s="283"/>
      <c r="J278" s="284">
        <f>ROUND(I278*H278,2)</f>
        <v>0</v>
      </c>
      <c r="K278" s="280" t="s">
        <v>215</v>
      </c>
      <c r="L278" s="285"/>
      <c r="M278" s="286" t="s">
        <v>19</v>
      </c>
      <c r="N278" s="287" t="s">
        <v>42</v>
      </c>
      <c r="O278" s="87"/>
      <c r="P278" s="225">
        <f>O278*H278</f>
        <v>0</v>
      </c>
      <c r="Q278" s="225">
        <v>0.017999999999999999</v>
      </c>
      <c r="R278" s="225">
        <f>Q278*H278</f>
        <v>0.053999999999999992</v>
      </c>
      <c r="S278" s="225">
        <v>0</v>
      </c>
      <c r="T278" s="226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227" t="s">
        <v>250</v>
      </c>
      <c r="AT278" s="227" t="s">
        <v>681</v>
      </c>
      <c r="AU278" s="227" t="s">
        <v>81</v>
      </c>
      <c r="AY278" s="20" t="s">
        <v>209</v>
      </c>
      <c r="BE278" s="228">
        <f>IF(N278="základní",J278,0)</f>
        <v>0</v>
      </c>
      <c r="BF278" s="228">
        <f>IF(N278="snížená",J278,0)</f>
        <v>0</v>
      </c>
      <c r="BG278" s="228">
        <f>IF(N278="zákl. přenesená",J278,0)</f>
        <v>0</v>
      </c>
      <c r="BH278" s="228">
        <f>IF(N278="sníž. přenesená",J278,0)</f>
        <v>0</v>
      </c>
      <c r="BI278" s="228">
        <f>IF(N278="nulová",J278,0)</f>
        <v>0</v>
      </c>
      <c r="BJ278" s="20" t="s">
        <v>79</v>
      </c>
      <c r="BK278" s="228">
        <f>ROUND(I278*H278,2)</f>
        <v>0</v>
      </c>
      <c r="BL278" s="20" t="s">
        <v>216</v>
      </c>
      <c r="BM278" s="227" t="s">
        <v>1809</v>
      </c>
    </row>
    <row r="279" s="13" customFormat="1">
      <c r="A279" s="13"/>
      <c r="B279" s="234"/>
      <c r="C279" s="235"/>
      <c r="D279" s="236" t="s">
        <v>220</v>
      </c>
      <c r="E279" s="237" t="s">
        <v>19</v>
      </c>
      <c r="F279" s="238" t="s">
        <v>1794</v>
      </c>
      <c r="G279" s="235"/>
      <c r="H279" s="237" t="s">
        <v>19</v>
      </c>
      <c r="I279" s="239"/>
      <c r="J279" s="235"/>
      <c r="K279" s="235"/>
      <c r="L279" s="240"/>
      <c r="M279" s="241"/>
      <c r="N279" s="242"/>
      <c r="O279" s="242"/>
      <c r="P279" s="242"/>
      <c r="Q279" s="242"/>
      <c r="R279" s="242"/>
      <c r="S279" s="242"/>
      <c r="T279" s="24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4" t="s">
        <v>220</v>
      </c>
      <c r="AU279" s="244" t="s">
        <v>81</v>
      </c>
      <c r="AV279" s="13" t="s">
        <v>79</v>
      </c>
      <c r="AW279" s="13" t="s">
        <v>32</v>
      </c>
      <c r="AX279" s="13" t="s">
        <v>71</v>
      </c>
      <c r="AY279" s="244" t="s">
        <v>209</v>
      </c>
    </row>
    <row r="280" s="14" customFormat="1">
      <c r="A280" s="14"/>
      <c r="B280" s="245"/>
      <c r="C280" s="246"/>
      <c r="D280" s="236" t="s">
        <v>220</v>
      </c>
      <c r="E280" s="247" t="s">
        <v>19</v>
      </c>
      <c r="F280" s="248" t="s">
        <v>146</v>
      </c>
      <c r="G280" s="246"/>
      <c r="H280" s="249">
        <v>3</v>
      </c>
      <c r="I280" s="250"/>
      <c r="J280" s="246"/>
      <c r="K280" s="246"/>
      <c r="L280" s="251"/>
      <c r="M280" s="252"/>
      <c r="N280" s="253"/>
      <c r="O280" s="253"/>
      <c r="P280" s="253"/>
      <c r="Q280" s="253"/>
      <c r="R280" s="253"/>
      <c r="S280" s="253"/>
      <c r="T280" s="25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5" t="s">
        <v>220</v>
      </c>
      <c r="AU280" s="255" t="s">
        <v>81</v>
      </c>
      <c r="AV280" s="14" t="s">
        <v>81</v>
      </c>
      <c r="AW280" s="14" t="s">
        <v>32</v>
      </c>
      <c r="AX280" s="14" t="s">
        <v>79</v>
      </c>
      <c r="AY280" s="255" t="s">
        <v>209</v>
      </c>
    </row>
    <row r="281" s="2" customFormat="1" ht="16.5" customHeight="1">
      <c r="A281" s="41"/>
      <c r="B281" s="42"/>
      <c r="C281" s="278" t="s">
        <v>500</v>
      </c>
      <c r="D281" s="278" t="s">
        <v>681</v>
      </c>
      <c r="E281" s="279" t="s">
        <v>923</v>
      </c>
      <c r="F281" s="280" t="s">
        <v>924</v>
      </c>
      <c r="G281" s="281" t="s">
        <v>214</v>
      </c>
      <c r="H281" s="282">
        <v>3</v>
      </c>
      <c r="I281" s="283"/>
      <c r="J281" s="284">
        <f>ROUND(I281*H281,2)</f>
        <v>0</v>
      </c>
      <c r="K281" s="280" t="s">
        <v>19</v>
      </c>
      <c r="L281" s="285"/>
      <c r="M281" s="286" t="s">
        <v>19</v>
      </c>
      <c r="N281" s="287" t="s">
        <v>42</v>
      </c>
      <c r="O281" s="87"/>
      <c r="P281" s="225">
        <f>O281*H281</f>
        <v>0</v>
      </c>
      <c r="Q281" s="225">
        <v>0.0060000000000000001</v>
      </c>
      <c r="R281" s="225">
        <f>Q281*H281</f>
        <v>0.018000000000000002</v>
      </c>
      <c r="S281" s="225">
        <v>0</v>
      </c>
      <c r="T281" s="226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227" t="s">
        <v>250</v>
      </c>
      <c r="AT281" s="227" t="s">
        <v>681</v>
      </c>
      <c r="AU281" s="227" t="s">
        <v>81</v>
      </c>
      <c r="AY281" s="20" t="s">
        <v>209</v>
      </c>
      <c r="BE281" s="228">
        <f>IF(N281="základní",J281,0)</f>
        <v>0</v>
      </c>
      <c r="BF281" s="228">
        <f>IF(N281="snížená",J281,0)</f>
        <v>0</v>
      </c>
      <c r="BG281" s="228">
        <f>IF(N281="zákl. přenesená",J281,0)</f>
        <v>0</v>
      </c>
      <c r="BH281" s="228">
        <f>IF(N281="sníž. přenesená",J281,0)</f>
        <v>0</v>
      </c>
      <c r="BI281" s="228">
        <f>IF(N281="nulová",J281,0)</f>
        <v>0</v>
      </c>
      <c r="BJ281" s="20" t="s">
        <v>79</v>
      </c>
      <c r="BK281" s="228">
        <f>ROUND(I281*H281,2)</f>
        <v>0</v>
      </c>
      <c r="BL281" s="20" t="s">
        <v>216</v>
      </c>
      <c r="BM281" s="227" t="s">
        <v>1810</v>
      </c>
    </row>
    <row r="282" s="13" customFormat="1">
      <c r="A282" s="13"/>
      <c r="B282" s="234"/>
      <c r="C282" s="235"/>
      <c r="D282" s="236" t="s">
        <v>220</v>
      </c>
      <c r="E282" s="237" t="s">
        <v>19</v>
      </c>
      <c r="F282" s="238" t="s">
        <v>1794</v>
      </c>
      <c r="G282" s="235"/>
      <c r="H282" s="237" t="s">
        <v>19</v>
      </c>
      <c r="I282" s="239"/>
      <c r="J282" s="235"/>
      <c r="K282" s="235"/>
      <c r="L282" s="240"/>
      <c r="M282" s="241"/>
      <c r="N282" s="242"/>
      <c r="O282" s="242"/>
      <c r="P282" s="242"/>
      <c r="Q282" s="242"/>
      <c r="R282" s="242"/>
      <c r="S282" s="242"/>
      <c r="T282" s="24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4" t="s">
        <v>220</v>
      </c>
      <c r="AU282" s="244" t="s">
        <v>81</v>
      </c>
      <c r="AV282" s="13" t="s">
        <v>79</v>
      </c>
      <c r="AW282" s="13" t="s">
        <v>32</v>
      </c>
      <c r="AX282" s="13" t="s">
        <v>71</v>
      </c>
      <c r="AY282" s="244" t="s">
        <v>209</v>
      </c>
    </row>
    <row r="283" s="14" customFormat="1">
      <c r="A283" s="14"/>
      <c r="B283" s="245"/>
      <c r="C283" s="246"/>
      <c r="D283" s="236" t="s">
        <v>220</v>
      </c>
      <c r="E283" s="247" t="s">
        <v>19</v>
      </c>
      <c r="F283" s="248" t="s">
        <v>146</v>
      </c>
      <c r="G283" s="246"/>
      <c r="H283" s="249">
        <v>3</v>
      </c>
      <c r="I283" s="250"/>
      <c r="J283" s="246"/>
      <c r="K283" s="246"/>
      <c r="L283" s="251"/>
      <c r="M283" s="252"/>
      <c r="N283" s="253"/>
      <c r="O283" s="253"/>
      <c r="P283" s="253"/>
      <c r="Q283" s="253"/>
      <c r="R283" s="253"/>
      <c r="S283" s="253"/>
      <c r="T283" s="25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5" t="s">
        <v>220</v>
      </c>
      <c r="AU283" s="255" t="s">
        <v>81</v>
      </c>
      <c r="AV283" s="14" t="s">
        <v>81</v>
      </c>
      <c r="AW283" s="14" t="s">
        <v>32</v>
      </c>
      <c r="AX283" s="14" t="s">
        <v>79</v>
      </c>
      <c r="AY283" s="255" t="s">
        <v>209</v>
      </c>
    </row>
    <row r="284" s="2" customFormat="1" ht="16.5" customHeight="1">
      <c r="A284" s="41"/>
      <c r="B284" s="42"/>
      <c r="C284" s="216" t="s">
        <v>505</v>
      </c>
      <c r="D284" s="216" t="s">
        <v>211</v>
      </c>
      <c r="E284" s="217" t="s">
        <v>1379</v>
      </c>
      <c r="F284" s="218" t="s">
        <v>1380</v>
      </c>
      <c r="G284" s="219" t="s">
        <v>299</v>
      </c>
      <c r="H284" s="220">
        <v>166</v>
      </c>
      <c r="I284" s="221"/>
      <c r="J284" s="222">
        <f>ROUND(I284*H284,2)</f>
        <v>0</v>
      </c>
      <c r="K284" s="218" t="s">
        <v>215</v>
      </c>
      <c r="L284" s="47"/>
      <c r="M284" s="223" t="s">
        <v>19</v>
      </c>
      <c r="N284" s="224" t="s">
        <v>42</v>
      </c>
      <c r="O284" s="87"/>
      <c r="P284" s="225">
        <f>O284*H284</f>
        <v>0</v>
      </c>
      <c r="Q284" s="225">
        <v>0</v>
      </c>
      <c r="R284" s="225">
        <f>Q284*H284</f>
        <v>0</v>
      </c>
      <c r="S284" s="225">
        <v>0</v>
      </c>
      <c r="T284" s="226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227" t="s">
        <v>216</v>
      </c>
      <c r="AT284" s="227" t="s">
        <v>211</v>
      </c>
      <c r="AU284" s="227" t="s">
        <v>81</v>
      </c>
      <c r="AY284" s="20" t="s">
        <v>209</v>
      </c>
      <c r="BE284" s="228">
        <f>IF(N284="základní",J284,0)</f>
        <v>0</v>
      </c>
      <c r="BF284" s="228">
        <f>IF(N284="snížená",J284,0)</f>
        <v>0</v>
      </c>
      <c r="BG284" s="228">
        <f>IF(N284="zákl. přenesená",J284,0)</f>
        <v>0</v>
      </c>
      <c r="BH284" s="228">
        <f>IF(N284="sníž. přenesená",J284,0)</f>
        <v>0</v>
      </c>
      <c r="BI284" s="228">
        <f>IF(N284="nulová",J284,0)</f>
        <v>0</v>
      </c>
      <c r="BJ284" s="20" t="s">
        <v>79</v>
      </c>
      <c r="BK284" s="228">
        <f>ROUND(I284*H284,2)</f>
        <v>0</v>
      </c>
      <c r="BL284" s="20" t="s">
        <v>216</v>
      </c>
      <c r="BM284" s="227" t="s">
        <v>1811</v>
      </c>
    </row>
    <row r="285" s="2" customFormat="1">
      <c r="A285" s="41"/>
      <c r="B285" s="42"/>
      <c r="C285" s="43"/>
      <c r="D285" s="229" t="s">
        <v>218</v>
      </c>
      <c r="E285" s="43"/>
      <c r="F285" s="230" t="s">
        <v>1382</v>
      </c>
      <c r="G285" s="43"/>
      <c r="H285" s="43"/>
      <c r="I285" s="231"/>
      <c r="J285" s="43"/>
      <c r="K285" s="43"/>
      <c r="L285" s="47"/>
      <c r="M285" s="232"/>
      <c r="N285" s="233"/>
      <c r="O285" s="87"/>
      <c r="P285" s="87"/>
      <c r="Q285" s="87"/>
      <c r="R285" s="87"/>
      <c r="S285" s="87"/>
      <c r="T285" s="88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T285" s="20" t="s">
        <v>218</v>
      </c>
      <c r="AU285" s="20" t="s">
        <v>81</v>
      </c>
    </row>
    <row r="286" s="13" customFormat="1">
      <c r="A286" s="13"/>
      <c r="B286" s="234"/>
      <c r="C286" s="235"/>
      <c r="D286" s="236" t="s">
        <v>220</v>
      </c>
      <c r="E286" s="237" t="s">
        <v>19</v>
      </c>
      <c r="F286" s="238" t="s">
        <v>221</v>
      </c>
      <c r="G286" s="235"/>
      <c r="H286" s="237" t="s">
        <v>19</v>
      </c>
      <c r="I286" s="239"/>
      <c r="J286" s="235"/>
      <c r="K286" s="235"/>
      <c r="L286" s="240"/>
      <c r="M286" s="241"/>
      <c r="N286" s="242"/>
      <c r="O286" s="242"/>
      <c r="P286" s="242"/>
      <c r="Q286" s="242"/>
      <c r="R286" s="242"/>
      <c r="S286" s="242"/>
      <c r="T286" s="24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4" t="s">
        <v>220</v>
      </c>
      <c r="AU286" s="244" t="s">
        <v>81</v>
      </c>
      <c r="AV286" s="13" t="s">
        <v>79</v>
      </c>
      <c r="AW286" s="13" t="s">
        <v>32</v>
      </c>
      <c r="AX286" s="13" t="s">
        <v>71</v>
      </c>
      <c r="AY286" s="244" t="s">
        <v>209</v>
      </c>
    </row>
    <row r="287" s="14" customFormat="1">
      <c r="A287" s="14"/>
      <c r="B287" s="245"/>
      <c r="C287" s="246"/>
      <c r="D287" s="236" t="s">
        <v>220</v>
      </c>
      <c r="E287" s="247" t="s">
        <v>19</v>
      </c>
      <c r="F287" s="248" t="s">
        <v>1798</v>
      </c>
      <c r="G287" s="246"/>
      <c r="H287" s="249">
        <v>166</v>
      </c>
      <c r="I287" s="250"/>
      <c r="J287" s="246"/>
      <c r="K287" s="246"/>
      <c r="L287" s="251"/>
      <c r="M287" s="252"/>
      <c r="N287" s="253"/>
      <c r="O287" s="253"/>
      <c r="P287" s="253"/>
      <c r="Q287" s="253"/>
      <c r="R287" s="253"/>
      <c r="S287" s="253"/>
      <c r="T287" s="25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5" t="s">
        <v>220</v>
      </c>
      <c r="AU287" s="255" t="s">
        <v>81</v>
      </c>
      <c r="AV287" s="14" t="s">
        <v>81</v>
      </c>
      <c r="AW287" s="14" t="s">
        <v>32</v>
      </c>
      <c r="AX287" s="14" t="s">
        <v>79</v>
      </c>
      <c r="AY287" s="255" t="s">
        <v>209</v>
      </c>
    </row>
    <row r="288" s="2" customFormat="1" ht="16.5" customHeight="1">
      <c r="A288" s="41"/>
      <c r="B288" s="42"/>
      <c r="C288" s="216" t="s">
        <v>510</v>
      </c>
      <c r="D288" s="216" t="s">
        <v>211</v>
      </c>
      <c r="E288" s="217" t="s">
        <v>1383</v>
      </c>
      <c r="F288" s="218" t="s">
        <v>1384</v>
      </c>
      <c r="G288" s="219" t="s">
        <v>299</v>
      </c>
      <c r="H288" s="220">
        <v>166</v>
      </c>
      <c r="I288" s="221"/>
      <c r="J288" s="222">
        <f>ROUND(I288*H288,2)</f>
        <v>0</v>
      </c>
      <c r="K288" s="218" t="s">
        <v>215</v>
      </c>
      <c r="L288" s="47"/>
      <c r="M288" s="223" t="s">
        <v>19</v>
      </c>
      <c r="N288" s="224" t="s">
        <v>42</v>
      </c>
      <c r="O288" s="87"/>
      <c r="P288" s="225">
        <f>O288*H288</f>
        <v>0</v>
      </c>
      <c r="Q288" s="225">
        <v>0</v>
      </c>
      <c r="R288" s="225">
        <f>Q288*H288</f>
        <v>0</v>
      </c>
      <c r="S288" s="225">
        <v>0</v>
      </c>
      <c r="T288" s="226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227" t="s">
        <v>216</v>
      </c>
      <c r="AT288" s="227" t="s">
        <v>211</v>
      </c>
      <c r="AU288" s="227" t="s">
        <v>81</v>
      </c>
      <c r="AY288" s="20" t="s">
        <v>209</v>
      </c>
      <c r="BE288" s="228">
        <f>IF(N288="základní",J288,0)</f>
        <v>0</v>
      </c>
      <c r="BF288" s="228">
        <f>IF(N288="snížená",J288,0)</f>
        <v>0</v>
      </c>
      <c r="BG288" s="228">
        <f>IF(N288="zákl. přenesená",J288,0)</f>
        <v>0</v>
      </c>
      <c r="BH288" s="228">
        <f>IF(N288="sníž. přenesená",J288,0)</f>
        <v>0</v>
      </c>
      <c r="BI288" s="228">
        <f>IF(N288="nulová",J288,0)</f>
        <v>0</v>
      </c>
      <c r="BJ288" s="20" t="s">
        <v>79</v>
      </c>
      <c r="BK288" s="228">
        <f>ROUND(I288*H288,2)</f>
        <v>0</v>
      </c>
      <c r="BL288" s="20" t="s">
        <v>216</v>
      </c>
      <c r="BM288" s="227" t="s">
        <v>1812</v>
      </c>
    </row>
    <row r="289" s="2" customFormat="1">
      <c r="A289" s="41"/>
      <c r="B289" s="42"/>
      <c r="C289" s="43"/>
      <c r="D289" s="229" t="s">
        <v>218</v>
      </c>
      <c r="E289" s="43"/>
      <c r="F289" s="230" t="s">
        <v>1386</v>
      </c>
      <c r="G289" s="43"/>
      <c r="H289" s="43"/>
      <c r="I289" s="231"/>
      <c r="J289" s="43"/>
      <c r="K289" s="43"/>
      <c r="L289" s="47"/>
      <c r="M289" s="232"/>
      <c r="N289" s="233"/>
      <c r="O289" s="87"/>
      <c r="P289" s="87"/>
      <c r="Q289" s="87"/>
      <c r="R289" s="87"/>
      <c r="S289" s="87"/>
      <c r="T289" s="88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T289" s="20" t="s">
        <v>218</v>
      </c>
      <c r="AU289" s="20" t="s">
        <v>81</v>
      </c>
    </row>
    <row r="290" s="13" customFormat="1">
      <c r="A290" s="13"/>
      <c r="B290" s="234"/>
      <c r="C290" s="235"/>
      <c r="D290" s="236" t="s">
        <v>220</v>
      </c>
      <c r="E290" s="237" t="s">
        <v>19</v>
      </c>
      <c r="F290" s="238" t="s">
        <v>221</v>
      </c>
      <c r="G290" s="235"/>
      <c r="H290" s="237" t="s">
        <v>19</v>
      </c>
      <c r="I290" s="239"/>
      <c r="J290" s="235"/>
      <c r="K290" s="235"/>
      <c r="L290" s="240"/>
      <c r="M290" s="241"/>
      <c r="N290" s="242"/>
      <c r="O290" s="242"/>
      <c r="P290" s="242"/>
      <c r="Q290" s="242"/>
      <c r="R290" s="242"/>
      <c r="S290" s="242"/>
      <c r="T290" s="24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4" t="s">
        <v>220</v>
      </c>
      <c r="AU290" s="244" t="s">
        <v>81</v>
      </c>
      <c r="AV290" s="13" t="s">
        <v>79</v>
      </c>
      <c r="AW290" s="13" t="s">
        <v>32</v>
      </c>
      <c r="AX290" s="13" t="s">
        <v>71</v>
      </c>
      <c r="AY290" s="244" t="s">
        <v>209</v>
      </c>
    </row>
    <row r="291" s="14" customFormat="1">
      <c r="A291" s="14"/>
      <c r="B291" s="245"/>
      <c r="C291" s="246"/>
      <c r="D291" s="236" t="s">
        <v>220</v>
      </c>
      <c r="E291" s="247" t="s">
        <v>19</v>
      </c>
      <c r="F291" s="248" t="s">
        <v>1798</v>
      </c>
      <c r="G291" s="246"/>
      <c r="H291" s="249">
        <v>166</v>
      </c>
      <c r="I291" s="250"/>
      <c r="J291" s="246"/>
      <c r="K291" s="246"/>
      <c r="L291" s="251"/>
      <c r="M291" s="252"/>
      <c r="N291" s="253"/>
      <c r="O291" s="253"/>
      <c r="P291" s="253"/>
      <c r="Q291" s="253"/>
      <c r="R291" s="253"/>
      <c r="S291" s="253"/>
      <c r="T291" s="25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5" t="s">
        <v>220</v>
      </c>
      <c r="AU291" s="255" t="s">
        <v>81</v>
      </c>
      <c r="AV291" s="14" t="s">
        <v>81</v>
      </c>
      <c r="AW291" s="14" t="s">
        <v>32</v>
      </c>
      <c r="AX291" s="14" t="s">
        <v>79</v>
      </c>
      <c r="AY291" s="255" t="s">
        <v>209</v>
      </c>
    </row>
    <row r="292" s="2" customFormat="1" ht="16.5" customHeight="1">
      <c r="A292" s="41"/>
      <c r="B292" s="42"/>
      <c r="C292" s="216" t="s">
        <v>515</v>
      </c>
      <c r="D292" s="216" t="s">
        <v>211</v>
      </c>
      <c r="E292" s="217" t="s">
        <v>969</v>
      </c>
      <c r="F292" s="218" t="s">
        <v>970</v>
      </c>
      <c r="G292" s="219" t="s">
        <v>214</v>
      </c>
      <c r="H292" s="220">
        <v>1</v>
      </c>
      <c r="I292" s="221"/>
      <c r="J292" s="222">
        <f>ROUND(I292*H292,2)</f>
        <v>0</v>
      </c>
      <c r="K292" s="218" t="s">
        <v>215</v>
      </c>
      <c r="L292" s="47"/>
      <c r="M292" s="223" t="s">
        <v>19</v>
      </c>
      <c r="N292" s="224" t="s">
        <v>42</v>
      </c>
      <c r="O292" s="87"/>
      <c r="P292" s="225">
        <f>O292*H292</f>
        <v>0</v>
      </c>
      <c r="Q292" s="225">
        <v>0.45937</v>
      </c>
      <c r="R292" s="225">
        <f>Q292*H292</f>
        <v>0.45937</v>
      </c>
      <c r="S292" s="225">
        <v>0</v>
      </c>
      <c r="T292" s="226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227" t="s">
        <v>216</v>
      </c>
      <c r="AT292" s="227" t="s">
        <v>211</v>
      </c>
      <c r="AU292" s="227" t="s">
        <v>81</v>
      </c>
      <c r="AY292" s="20" t="s">
        <v>209</v>
      </c>
      <c r="BE292" s="228">
        <f>IF(N292="základní",J292,0)</f>
        <v>0</v>
      </c>
      <c r="BF292" s="228">
        <f>IF(N292="snížená",J292,0)</f>
        <v>0</v>
      </c>
      <c r="BG292" s="228">
        <f>IF(N292="zákl. přenesená",J292,0)</f>
        <v>0</v>
      </c>
      <c r="BH292" s="228">
        <f>IF(N292="sníž. přenesená",J292,0)</f>
        <v>0</v>
      </c>
      <c r="BI292" s="228">
        <f>IF(N292="nulová",J292,0)</f>
        <v>0</v>
      </c>
      <c r="BJ292" s="20" t="s">
        <v>79</v>
      </c>
      <c r="BK292" s="228">
        <f>ROUND(I292*H292,2)</f>
        <v>0</v>
      </c>
      <c r="BL292" s="20" t="s">
        <v>216</v>
      </c>
      <c r="BM292" s="227" t="s">
        <v>1813</v>
      </c>
    </row>
    <row r="293" s="2" customFormat="1">
      <c r="A293" s="41"/>
      <c r="B293" s="42"/>
      <c r="C293" s="43"/>
      <c r="D293" s="229" t="s">
        <v>218</v>
      </c>
      <c r="E293" s="43"/>
      <c r="F293" s="230" t="s">
        <v>972</v>
      </c>
      <c r="G293" s="43"/>
      <c r="H293" s="43"/>
      <c r="I293" s="231"/>
      <c r="J293" s="43"/>
      <c r="K293" s="43"/>
      <c r="L293" s="47"/>
      <c r="M293" s="232"/>
      <c r="N293" s="233"/>
      <c r="O293" s="87"/>
      <c r="P293" s="87"/>
      <c r="Q293" s="87"/>
      <c r="R293" s="87"/>
      <c r="S293" s="87"/>
      <c r="T293" s="88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T293" s="20" t="s">
        <v>218</v>
      </c>
      <c r="AU293" s="20" t="s">
        <v>81</v>
      </c>
    </row>
    <row r="294" s="2" customFormat="1" ht="16.5" customHeight="1">
      <c r="A294" s="41"/>
      <c r="B294" s="42"/>
      <c r="C294" s="216" t="s">
        <v>520</v>
      </c>
      <c r="D294" s="216" t="s">
        <v>211</v>
      </c>
      <c r="E294" s="217" t="s">
        <v>974</v>
      </c>
      <c r="F294" s="218" t="s">
        <v>975</v>
      </c>
      <c r="G294" s="219" t="s">
        <v>214</v>
      </c>
      <c r="H294" s="220">
        <v>3</v>
      </c>
      <c r="I294" s="221"/>
      <c r="J294" s="222">
        <f>ROUND(I294*H294,2)</f>
        <v>0</v>
      </c>
      <c r="K294" s="218" t="s">
        <v>19</v>
      </c>
      <c r="L294" s="47"/>
      <c r="M294" s="223" t="s">
        <v>19</v>
      </c>
      <c r="N294" s="224" t="s">
        <v>42</v>
      </c>
      <c r="O294" s="87"/>
      <c r="P294" s="225">
        <f>O294*H294</f>
        <v>0</v>
      </c>
      <c r="Q294" s="225">
        <v>0</v>
      </c>
      <c r="R294" s="225">
        <f>Q294*H294</f>
        <v>0</v>
      </c>
      <c r="S294" s="225">
        <v>0</v>
      </c>
      <c r="T294" s="226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27" t="s">
        <v>216</v>
      </c>
      <c r="AT294" s="227" t="s">
        <v>211</v>
      </c>
      <c r="AU294" s="227" t="s">
        <v>81</v>
      </c>
      <c r="AY294" s="20" t="s">
        <v>209</v>
      </c>
      <c r="BE294" s="228">
        <f>IF(N294="základní",J294,0)</f>
        <v>0</v>
      </c>
      <c r="BF294" s="228">
        <f>IF(N294="snížená",J294,0)</f>
        <v>0</v>
      </c>
      <c r="BG294" s="228">
        <f>IF(N294="zákl. přenesená",J294,0)</f>
        <v>0</v>
      </c>
      <c r="BH294" s="228">
        <f>IF(N294="sníž. přenesená",J294,0)</f>
        <v>0</v>
      </c>
      <c r="BI294" s="228">
        <f>IF(N294="nulová",J294,0)</f>
        <v>0</v>
      </c>
      <c r="BJ294" s="20" t="s">
        <v>79</v>
      </c>
      <c r="BK294" s="228">
        <f>ROUND(I294*H294,2)</f>
        <v>0</v>
      </c>
      <c r="BL294" s="20" t="s">
        <v>216</v>
      </c>
      <c r="BM294" s="227" t="s">
        <v>1814</v>
      </c>
    </row>
    <row r="295" s="2" customFormat="1" ht="16.5" customHeight="1">
      <c r="A295" s="41"/>
      <c r="B295" s="42"/>
      <c r="C295" s="278" t="s">
        <v>525</v>
      </c>
      <c r="D295" s="278" t="s">
        <v>681</v>
      </c>
      <c r="E295" s="279" t="s">
        <v>979</v>
      </c>
      <c r="F295" s="280" t="s">
        <v>980</v>
      </c>
      <c r="G295" s="281" t="s">
        <v>214</v>
      </c>
      <c r="H295" s="282">
        <v>3</v>
      </c>
      <c r="I295" s="283"/>
      <c r="J295" s="284">
        <f>ROUND(I295*H295,2)</f>
        <v>0</v>
      </c>
      <c r="K295" s="280" t="s">
        <v>19</v>
      </c>
      <c r="L295" s="285"/>
      <c r="M295" s="286" t="s">
        <v>19</v>
      </c>
      <c r="N295" s="287" t="s">
        <v>42</v>
      </c>
      <c r="O295" s="87"/>
      <c r="P295" s="225">
        <f>O295*H295</f>
        <v>0</v>
      </c>
      <c r="Q295" s="225">
        <v>0</v>
      </c>
      <c r="R295" s="225">
        <f>Q295*H295</f>
        <v>0</v>
      </c>
      <c r="S295" s="225">
        <v>0</v>
      </c>
      <c r="T295" s="226">
        <f>S295*H295</f>
        <v>0</v>
      </c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R295" s="227" t="s">
        <v>250</v>
      </c>
      <c r="AT295" s="227" t="s">
        <v>681</v>
      </c>
      <c r="AU295" s="227" t="s">
        <v>81</v>
      </c>
      <c r="AY295" s="20" t="s">
        <v>209</v>
      </c>
      <c r="BE295" s="228">
        <f>IF(N295="základní",J295,0)</f>
        <v>0</v>
      </c>
      <c r="BF295" s="228">
        <f>IF(N295="snížená",J295,0)</f>
        <v>0</v>
      </c>
      <c r="BG295" s="228">
        <f>IF(N295="zákl. přenesená",J295,0)</f>
        <v>0</v>
      </c>
      <c r="BH295" s="228">
        <f>IF(N295="sníž. přenesená",J295,0)</f>
        <v>0</v>
      </c>
      <c r="BI295" s="228">
        <f>IF(N295="nulová",J295,0)</f>
        <v>0</v>
      </c>
      <c r="BJ295" s="20" t="s">
        <v>79</v>
      </c>
      <c r="BK295" s="228">
        <f>ROUND(I295*H295,2)</f>
        <v>0</v>
      </c>
      <c r="BL295" s="20" t="s">
        <v>216</v>
      </c>
      <c r="BM295" s="227" t="s">
        <v>1815</v>
      </c>
    </row>
    <row r="296" s="13" customFormat="1">
      <c r="A296" s="13"/>
      <c r="B296" s="234"/>
      <c r="C296" s="235"/>
      <c r="D296" s="236" t="s">
        <v>220</v>
      </c>
      <c r="E296" s="237" t="s">
        <v>19</v>
      </c>
      <c r="F296" s="238" t="s">
        <v>1794</v>
      </c>
      <c r="G296" s="235"/>
      <c r="H296" s="237" t="s">
        <v>19</v>
      </c>
      <c r="I296" s="239"/>
      <c r="J296" s="235"/>
      <c r="K296" s="235"/>
      <c r="L296" s="240"/>
      <c r="M296" s="241"/>
      <c r="N296" s="242"/>
      <c r="O296" s="242"/>
      <c r="P296" s="242"/>
      <c r="Q296" s="242"/>
      <c r="R296" s="242"/>
      <c r="S296" s="242"/>
      <c r="T296" s="24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4" t="s">
        <v>220</v>
      </c>
      <c r="AU296" s="244" t="s">
        <v>81</v>
      </c>
      <c r="AV296" s="13" t="s">
        <v>79</v>
      </c>
      <c r="AW296" s="13" t="s">
        <v>32</v>
      </c>
      <c r="AX296" s="13" t="s">
        <v>71</v>
      </c>
      <c r="AY296" s="244" t="s">
        <v>209</v>
      </c>
    </row>
    <row r="297" s="14" customFormat="1">
      <c r="A297" s="14"/>
      <c r="B297" s="245"/>
      <c r="C297" s="246"/>
      <c r="D297" s="236" t="s">
        <v>220</v>
      </c>
      <c r="E297" s="247" t="s">
        <v>19</v>
      </c>
      <c r="F297" s="248" t="s">
        <v>146</v>
      </c>
      <c r="G297" s="246"/>
      <c r="H297" s="249">
        <v>3</v>
      </c>
      <c r="I297" s="250"/>
      <c r="J297" s="246"/>
      <c r="K297" s="246"/>
      <c r="L297" s="251"/>
      <c r="M297" s="252"/>
      <c r="N297" s="253"/>
      <c r="O297" s="253"/>
      <c r="P297" s="253"/>
      <c r="Q297" s="253"/>
      <c r="R297" s="253"/>
      <c r="S297" s="253"/>
      <c r="T297" s="25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5" t="s">
        <v>220</v>
      </c>
      <c r="AU297" s="255" t="s">
        <v>81</v>
      </c>
      <c r="AV297" s="14" t="s">
        <v>81</v>
      </c>
      <c r="AW297" s="14" t="s">
        <v>32</v>
      </c>
      <c r="AX297" s="14" t="s">
        <v>79</v>
      </c>
      <c r="AY297" s="255" t="s">
        <v>209</v>
      </c>
    </row>
    <row r="298" s="2" customFormat="1" ht="16.5" customHeight="1">
      <c r="A298" s="41"/>
      <c r="B298" s="42"/>
      <c r="C298" s="278" t="s">
        <v>530</v>
      </c>
      <c r="D298" s="278" t="s">
        <v>681</v>
      </c>
      <c r="E298" s="279" t="s">
        <v>983</v>
      </c>
      <c r="F298" s="280" t="s">
        <v>984</v>
      </c>
      <c r="G298" s="281" t="s">
        <v>214</v>
      </c>
      <c r="H298" s="282">
        <v>3</v>
      </c>
      <c r="I298" s="283"/>
      <c r="J298" s="284">
        <f>ROUND(I298*H298,2)</f>
        <v>0</v>
      </c>
      <c r="K298" s="280" t="s">
        <v>19</v>
      </c>
      <c r="L298" s="285"/>
      <c r="M298" s="286" t="s">
        <v>19</v>
      </c>
      <c r="N298" s="287" t="s">
        <v>42</v>
      </c>
      <c r="O298" s="87"/>
      <c r="P298" s="225">
        <f>O298*H298</f>
        <v>0</v>
      </c>
      <c r="Q298" s="225">
        <v>0</v>
      </c>
      <c r="R298" s="225">
        <f>Q298*H298</f>
        <v>0</v>
      </c>
      <c r="S298" s="225">
        <v>0</v>
      </c>
      <c r="T298" s="226">
        <f>S298*H298</f>
        <v>0</v>
      </c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R298" s="227" t="s">
        <v>250</v>
      </c>
      <c r="AT298" s="227" t="s">
        <v>681</v>
      </c>
      <c r="AU298" s="227" t="s">
        <v>81</v>
      </c>
      <c r="AY298" s="20" t="s">
        <v>209</v>
      </c>
      <c r="BE298" s="228">
        <f>IF(N298="základní",J298,0)</f>
        <v>0</v>
      </c>
      <c r="BF298" s="228">
        <f>IF(N298="snížená",J298,0)</f>
        <v>0</v>
      </c>
      <c r="BG298" s="228">
        <f>IF(N298="zákl. přenesená",J298,0)</f>
        <v>0</v>
      </c>
      <c r="BH298" s="228">
        <f>IF(N298="sníž. přenesená",J298,0)</f>
        <v>0</v>
      </c>
      <c r="BI298" s="228">
        <f>IF(N298="nulová",J298,0)</f>
        <v>0</v>
      </c>
      <c r="BJ298" s="20" t="s">
        <v>79</v>
      </c>
      <c r="BK298" s="228">
        <f>ROUND(I298*H298,2)</f>
        <v>0</v>
      </c>
      <c r="BL298" s="20" t="s">
        <v>216</v>
      </c>
      <c r="BM298" s="227" t="s">
        <v>1816</v>
      </c>
    </row>
    <row r="299" s="2" customFormat="1" ht="16.5" customHeight="1">
      <c r="A299" s="41"/>
      <c r="B299" s="42"/>
      <c r="C299" s="216" t="s">
        <v>535</v>
      </c>
      <c r="D299" s="216" t="s">
        <v>211</v>
      </c>
      <c r="E299" s="217" t="s">
        <v>1391</v>
      </c>
      <c r="F299" s="218" t="s">
        <v>1392</v>
      </c>
      <c r="G299" s="219" t="s">
        <v>214</v>
      </c>
      <c r="H299" s="220">
        <v>3</v>
      </c>
      <c r="I299" s="221"/>
      <c r="J299" s="222">
        <f>ROUND(I299*H299,2)</f>
        <v>0</v>
      </c>
      <c r="K299" s="218" t="s">
        <v>215</v>
      </c>
      <c r="L299" s="47"/>
      <c r="M299" s="223" t="s">
        <v>19</v>
      </c>
      <c r="N299" s="224" t="s">
        <v>42</v>
      </c>
      <c r="O299" s="87"/>
      <c r="P299" s="225">
        <f>O299*H299</f>
        <v>0</v>
      </c>
      <c r="Q299" s="225">
        <v>0.00031</v>
      </c>
      <c r="R299" s="225">
        <f>Q299*H299</f>
        <v>0.00093000000000000005</v>
      </c>
      <c r="S299" s="225">
        <v>0</v>
      </c>
      <c r="T299" s="226">
        <f>S299*H299</f>
        <v>0</v>
      </c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R299" s="227" t="s">
        <v>216</v>
      </c>
      <c r="AT299" s="227" t="s">
        <v>211</v>
      </c>
      <c r="AU299" s="227" t="s">
        <v>81</v>
      </c>
      <c r="AY299" s="20" t="s">
        <v>209</v>
      </c>
      <c r="BE299" s="228">
        <f>IF(N299="základní",J299,0)</f>
        <v>0</v>
      </c>
      <c r="BF299" s="228">
        <f>IF(N299="snížená",J299,0)</f>
        <v>0</v>
      </c>
      <c r="BG299" s="228">
        <f>IF(N299="zákl. přenesená",J299,0)</f>
        <v>0</v>
      </c>
      <c r="BH299" s="228">
        <f>IF(N299="sníž. přenesená",J299,0)</f>
        <v>0</v>
      </c>
      <c r="BI299" s="228">
        <f>IF(N299="nulová",J299,0)</f>
        <v>0</v>
      </c>
      <c r="BJ299" s="20" t="s">
        <v>79</v>
      </c>
      <c r="BK299" s="228">
        <f>ROUND(I299*H299,2)</f>
        <v>0</v>
      </c>
      <c r="BL299" s="20" t="s">
        <v>216</v>
      </c>
      <c r="BM299" s="227" t="s">
        <v>1817</v>
      </c>
    </row>
    <row r="300" s="2" customFormat="1">
      <c r="A300" s="41"/>
      <c r="B300" s="42"/>
      <c r="C300" s="43"/>
      <c r="D300" s="229" t="s">
        <v>218</v>
      </c>
      <c r="E300" s="43"/>
      <c r="F300" s="230" t="s">
        <v>1394</v>
      </c>
      <c r="G300" s="43"/>
      <c r="H300" s="43"/>
      <c r="I300" s="231"/>
      <c r="J300" s="43"/>
      <c r="K300" s="43"/>
      <c r="L300" s="47"/>
      <c r="M300" s="232"/>
      <c r="N300" s="233"/>
      <c r="O300" s="87"/>
      <c r="P300" s="87"/>
      <c r="Q300" s="87"/>
      <c r="R300" s="87"/>
      <c r="S300" s="87"/>
      <c r="T300" s="88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T300" s="20" t="s">
        <v>218</v>
      </c>
      <c r="AU300" s="20" t="s">
        <v>81</v>
      </c>
    </row>
    <row r="301" s="13" customFormat="1">
      <c r="A301" s="13"/>
      <c r="B301" s="234"/>
      <c r="C301" s="235"/>
      <c r="D301" s="236" t="s">
        <v>220</v>
      </c>
      <c r="E301" s="237" t="s">
        <v>19</v>
      </c>
      <c r="F301" s="238" t="s">
        <v>1395</v>
      </c>
      <c r="G301" s="235"/>
      <c r="H301" s="237" t="s">
        <v>19</v>
      </c>
      <c r="I301" s="239"/>
      <c r="J301" s="235"/>
      <c r="K301" s="235"/>
      <c r="L301" s="240"/>
      <c r="M301" s="241"/>
      <c r="N301" s="242"/>
      <c r="O301" s="242"/>
      <c r="P301" s="242"/>
      <c r="Q301" s="242"/>
      <c r="R301" s="242"/>
      <c r="S301" s="242"/>
      <c r="T301" s="24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4" t="s">
        <v>220</v>
      </c>
      <c r="AU301" s="244" t="s">
        <v>81</v>
      </c>
      <c r="AV301" s="13" t="s">
        <v>79</v>
      </c>
      <c r="AW301" s="13" t="s">
        <v>32</v>
      </c>
      <c r="AX301" s="13" t="s">
        <v>71</v>
      </c>
      <c r="AY301" s="244" t="s">
        <v>209</v>
      </c>
    </row>
    <row r="302" s="14" customFormat="1">
      <c r="A302" s="14"/>
      <c r="B302" s="245"/>
      <c r="C302" s="246"/>
      <c r="D302" s="236" t="s">
        <v>220</v>
      </c>
      <c r="E302" s="247" t="s">
        <v>19</v>
      </c>
      <c r="F302" s="248" t="s">
        <v>146</v>
      </c>
      <c r="G302" s="246"/>
      <c r="H302" s="249">
        <v>3</v>
      </c>
      <c r="I302" s="250"/>
      <c r="J302" s="246"/>
      <c r="K302" s="246"/>
      <c r="L302" s="251"/>
      <c r="M302" s="252"/>
      <c r="N302" s="253"/>
      <c r="O302" s="253"/>
      <c r="P302" s="253"/>
      <c r="Q302" s="253"/>
      <c r="R302" s="253"/>
      <c r="S302" s="253"/>
      <c r="T302" s="25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5" t="s">
        <v>220</v>
      </c>
      <c r="AU302" s="255" t="s">
        <v>81</v>
      </c>
      <c r="AV302" s="14" t="s">
        <v>81</v>
      </c>
      <c r="AW302" s="14" t="s">
        <v>32</v>
      </c>
      <c r="AX302" s="14" t="s">
        <v>79</v>
      </c>
      <c r="AY302" s="255" t="s">
        <v>209</v>
      </c>
    </row>
    <row r="303" s="2" customFormat="1" ht="16.5" customHeight="1">
      <c r="A303" s="41"/>
      <c r="B303" s="42"/>
      <c r="C303" s="216" t="s">
        <v>541</v>
      </c>
      <c r="D303" s="216" t="s">
        <v>211</v>
      </c>
      <c r="E303" s="217" t="s">
        <v>1008</v>
      </c>
      <c r="F303" s="218" t="s">
        <v>1009</v>
      </c>
      <c r="G303" s="219" t="s">
        <v>299</v>
      </c>
      <c r="H303" s="220">
        <v>182.59999999999999</v>
      </c>
      <c r="I303" s="221"/>
      <c r="J303" s="222">
        <f>ROUND(I303*H303,2)</f>
        <v>0</v>
      </c>
      <c r="K303" s="218" t="s">
        <v>215</v>
      </c>
      <c r="L303" s="47"/>
      <c r="M303" s="223" t="s">
        <v>19</v>
      </c>
      <c r="N303" s="224" t="s">
        <v>42</v>
      </c>
      <c r="O303" s="87"/>
      <c r="P303" s="225">
        <f>O303*H303</f>
        <v>0</v>
      </c>
      <c r="Q303" s="225">
        <v>0.00019000000000000001</v>
      </c>
      <c r="R303" s="225">
        <f>Q303*H303</f>
        <v>0.034694000000000003</v>
      </c>
      <c r="S303" s="225">
        <v>0</v>
      </c>
      <c r="T303" s="226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227" t="s">
        <v>216</v>
      </c>
      <c r="AT303" s="227" t="s">
        <v>211</v>
      </c>
      <c r="AU303" s="227" t="s">
        <v>81</v>
      </c>
      <c r="AY303" s="20" t="s">
        <v>209</v>
      </c>
      <c r="BE303" s="228">
        <f>IF(N303="základní",J303,0)</f>
        <v>0</v>
      </c>
      <c r="BF303" s="228">
        <f>IF(N303="snížená",J303,0)</f>
        <v>0</v>
      </c>
      <c r="BG303" s="228">
        <f>IF(N303="zákl. přenesená",J303,0)</f>
        <v>0</v>
      </c>
      <c r="BH303" s="228">
        <f>IF(N303="sníž. přenesená",J303,0)</f>
        <v>0</v>
      </c>
      <c r="BI303" s="228">
        <f>IF(N303="nulová",J303,0)</f>
        <v>0</v>
      </c>
      <c r="BJ303" s="20" t="s">
        <v>79</v>
      </c>
      <c r="BK303" s="228">
        <f>ROUND(I303*H303,2)</f>
        <v>0</v>
      </c>
      <c r="BL303" s="20" t="s">
        <v>216</v>
      </c>
      <c r="BM303" s="227" t="s">
        <v>1818</v>
      </c>
    </row>
    <row r="304" s="2" customFormat="1">
      <c r="A304" s="41"/>
      <c r="B304" s="42"/>
      <c r="C304" s="43"/>
      <c r="D304" s="229" t="s">
        <v>218</v>
      </c>
      <c r="E304" s="43"/>
      <c r="F304" s="230" t="s">
        <v>1011</v>
      </c>
      <c r="G304" s="43"/>
      <c r="H304" s="43"/>
      <c r="I304" s="231"/>
      <c r="J304" s="43"/>
      <c r="K304" s="43"/>
      <c r="L304" s="47"/>
      <c r="M304" s="232"/>
      <c r="N304" s="233"/>
      <c r="O304" s="87"/>
      <c r="P304" s="87"/>
      <c r="Q304" s="87"/>
      <c r="R304" s="87"/>
      <c r="S304" s="87"/>
      <c r="T304" s="88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T304" s="20" t="s">
        <v>218</v>
      </c>
      <c r="AU304" s="20" t="s">
        <v>81</v>
      </c>
    </row>
    <row r="305" s="14" customFormat="1">
      <c r="A305" s="14"/>
      <c r="B305" s="245"/>
      <c r="C305" s="246"/>
      <c r="D305" s="236" t="s">
        <v>220</v>
      </c>
      <c r="E305" s="247" t="s">
        <v>19</v>
      </c>
      <c r="F305" s="248" t="s">
        <v>1819</v>
      </c>
      <c r="G305" s="246"/>
      <c r="H305" s="249">
        <v>182.59999999999999</v>
      </c>
      <c r="I305" s="250"/>
      <c r="J305" s="246"/>
      <c r="K305" s="246"/>
      <c r="L305" s="251"/>
      <c r="M305" s="252"/>
      <c r="N305" s="253"/>
      <c r="O305" s="253"/>
      <c r="P305" s="253"/>
      <c r="Q305" s="253"/>
      <c r="R305" s="253"/>
      <c r="S305" s="253"/>
      <c r="T305" s="25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5" t="s">
        <v>220</v>
      </c>
      <c r="AU305" s="255" t="s">
        <v>81</v>
      </c>
      <c r="AV305" s="14" t="s">
        <v>81</v>
      </c>
      <c r="AW305" s="14" t="s">
        <v>32</v>
      </c>
      <c r="AX305" s="14" t="s">
        <v>79</v>
      </c>
      <c r="AY305" s="255" t="s">
        <v>209</v>
      </c>
    </row>
    <row r="306" s="2" customFormat="1" ht="16.5" customHeight="1">
      <c r="A306" s="41"/>
      <c r="B306" s="42"/>
      <c r="C306" s="216" t="s">
        <v>547</v>
      </c>
      <c r="D306" s="216" t="s">
        <v>211</v>
      </c>
      <c r="E306" s="217" t="s">
        <v>1014</v>
      </c>
      <c r="F306" s="218" t="s">
        <v>1015</v>
      </c>
      <c r="G306" s="219" t="s">
        <v>299</v>
      </c>
      <c r="H306" s="220">
        <v>166</v>
      </c>
      <c r="I306" s="221"/>
      <c r="J306" s="222">
        <f>ROUND(I306*H306,2)</f>
        <v>0</v>
      </c>
      <c r="K306" s="218" t="s">
        <v>215</v>
      </c>
      <c r="L306" s="47"/>
      <c r="M306" s="223" t="s">
        <v>19</v>
      </c>
      <c r="N306" s="224" t="s">
        <v>42</v>
      </c>
      <c r="O306" s="87"/>
      <c r="P306" s="225">
        <f>O306*H306</f>
        <v>0</v>
      </c>
      <c r="Q306" s="225">
        <v>9.0000000000000006E-05</v>
      </c>
      <c r="R306" s="225">
        <f>Q306*H306</f>
        <v>0.01494</v>
      </c>
      <c r="S306" s="225">
        <v>0</v>
      </c>
      <c r="T306" s="226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27" t="s">
        <v>216</v>
      </c>
      <c r="AT306" s="227" t="s">
        <v>211</v>
      </c>
      <c r="AU306" s="227" t="s">
        <v>81</v>
      </c>
      <c r="AY306" s="20" t="s">
        <v>209</v>
      </c>
      <c r="BE306" s="228">
        <f>IF(N306="základní",J306,0)</f>
        <v>0</v>
      </c>
      <c r="BF306" s="228">
        <f>IF(N306="snížená",J306,0)</f>
        <v>0</v>
      </c>
      <c r="BG306" s="228">
        <f>IF(N306="zákl. přenesená",J306,0)</f>
        <v>0</v>
      </c>
      <c r="BH306" s="228">
        <f>IF(N306="sníž. přenesená",J306,0)</f>
        <v>0</v>
      </c>
      <c r="BI306" s="228">
        <f>IF(N306="nulová",J306,0)</f>
        <v>0</v>
      </c>
      <c r="BJ306" s="20" t="s">
        <v>79</v>
      </c>
      <c r="BK306" s="228">
        <f>ROUND(I306*H306,2)</f>
        <v>0</v>
      </c>
      <c r="BL306" s="20" t="s">
        <v>216</v>
      </c>
      <c r="BM306" s="227" t="s">
        <v>1820</v>
      </c>
    </row>
    <row r="307" s="2" customFormat="1">
      <c r="A307" s="41"/>
      <c r="B307" s="42"/>
      <c r="C307" s="43"/>
      <c r="D307" s="229" t="s">
        <v>218</v>
      </c>
      <c r="E307" s="43"/>
      <c r="F307" s="230" t="s">
        <v>1017</v>
      </c>
      <c r="G307" s="43"/>
      <c r="H307" s="43"/>
      <c r="I307" s="231"/>
      <c r="J307" s="43"/>
      <c r="K307" s="43"/>
      <c r="L307" s="47"/>
      <c r="M307" s="232"/>
      <c r="N307" s="233"/>
      <c r="O307" s="87"/>
      <c r="P307" s="87"/>
      <c r="Q307" s="87"/>
      <c r="R307" s="87"/>
      <c r="S307" s="87"/>
      <c r="T307" s="88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T307" s="20" t="s">
        <v>218</v>
      </c>
      <c r="AU307" s="20" t="s">
        <v>81</v>
      </c>
    </row>
    <row r="308" s="12" customFormat="1" ht="22.8" customHeight="1">
      <c r="A308" s="12"/>
      <c r="B308" s="200"/>
      <c r="C308" s="201"/>
      <c r="D308" s="202" t="s">
        <v>70</v>
      </c>
      <c r="E308" s="214" t="s">
        <v>255</v>
      </c>
      <c r="F308" s="214" t="s">
        <v>1028</v>
      </c>
      <c r="G308" s="201"/>
      <c r="H308" s="201"/>
      <c r="I308" s="204"/>
      <c r="J308" s="215">
        <f>BK308</f>
        <v>0</v>
      </c>
      <c r="K308" s="201"/>
      <c r="L308" s="206"/>
      <c r="M308" s="207"/>
      <c r="N308" s="208"/>
      <c r="O308" s="208"/>
      <c r="P308" s="209">
        <f>SUM(P309:P314)</f>
        <v>0</v>
      </c>
      <c r="Q308" s="208"/>
      <c r="R308" s="209">
        <f>SUM(R309:R314)</f>
        <v>0.0036600000000000001</v>
      </c>
      <c r="S308" s="208"/>
      <c r="T308" s="210">
        <f>SUM(T309:T314)</f>
        <v>0</v>
      </c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R308" s="211" t="s">
        <v>79</v>
      </c>
      <c r="AT308" s="212" t="s">
        <v>70</v>
      </c>
      <c r="AU308" s="212" t="s">
        <v>79</v>
      </c>
      <c r="AY308" s="211" t="s">
        <v>209</v>
      </c>
      <c r="BK308" s="213">
        <f>SUM(BK309:BK314)</f>
        <v>0</v>
      </c>
    </row>
    <row r="309" s="2" customFormat="1" ht="33" customHeight="1">
      <c r="A309" s="41"/>
      <c r="B309" s="42"/>
      <c r="C309" s="216" t="s">
        <v>552</v>
      </c>
      <c r="D309" s="216" t="s">
        <v>211</v>
      </c>
      <c r="E309" s="217" t="s">
        <v>1037</v>
      </c>
      <c r="F309" s="218" t="s">
        <v>1038</v>
      </c>
      <c r="G309" s="219" t="s">
        <v>299</v>
      </c>
      <c r="H309" s="220">
        <v>6</v>
      </c>
      <c r="I309" s="221"/>
      <c r="J309" s="222">
        <f>ROUND(I309*H309,2)</f>
        <v>0</v>
      </c>
      <c r="K309" s="218" t="s">
        <v>215</v>
      </c>
      <c r="L309" s="47"/>
      <c r="M309" s="223" t="s">
        <v>19</v>
      </c>
      <c r="N309" s="224" t="s">
        <v>42</v>
      </c>
      <c r="O309" s="87"/>
      <c r="P309" s="225">
        <f>O309*H309</f>
        <v>0</v>
      </c>
      <c r="Q309" s="225">
        <v>0.00060999999999999997</v>
      </c>
      <c r="R309" s="225">
        <f>Q309*H309</f>
        <v>0.0036600000000000001</v>
      </c>
      <c r="S309" s="225">
        <v>0</v>
      </c>
      <c r="T309" s="226">
        <f>S309*H309</f>
        <v>0</v>
      </c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R309" s="227" t="s">
        <v>216</v>
      </c>
      <c r="AT309" s="227" t="s">
        <v>211</v>
      </c>
      <c r="AU309" s="227" t="s">
        <v>81</v>
      </c>
      <c r="AY309" s="20" t="s">
        <v>209</v>
      </c>
      <c r="BE309" s="228">
        <f>IF(N309="základní",J309,0)</f>
        <v>0</v>
      </c>
      <c r="BF309" s="228">
        <f>IF(N309="snížená",J309,0)</f>
        <v>0</v>
      </c>
      <c r="BG309" s="228">
        <f>IF(N309="zákl. přenesená",J309,0)</f>
        <v>0</v>
      </c>
      <c r="BH309" s="228">
        <f>IF(N309="sníž. přenesená",J309,0)</f>
        <v>0</v>
      </c>
      <c r="BI309" s="228">
        <f>IF(N309="nulová",J309,0)</f>
        <v>0</v>
      </c>
      <c r="BJ309" s="20" t="s">
        <v>79</v>
      </c>
      <c r="BK309" s="228">
        <f>ROUND(I309*H309,2)</f>
        <v>0</v>
      </c>
      <c r="BL309" s="20" t="s">
        <v>216</v>
      </c>
      <c r="BM309" s="227" t="s">
        <v>1821</v>
      </c>
    </row>
    <row r="310" s="2" customFormat="1">
      <c r="A310" s="41"/>
      <c r="B310" s="42"/>
      <c r="C310" s="43"/>
      <c r="D310" s="229" t="s">
        <v>218</v>
      </c>
      <c r="E310" s="43"/>
      <c r="F310" s="230" t="s">
        <v>1040</v>
      </c>
      <c r="G310" s="43"/>
      <c r="H310" s="43"/>
      <c r="I310" s="231"/>
      <c r="J310" s="43"/>
      <c r="K310" s="43"/>
      <c r="L310" s="47"/>
      <c r="M310" s="232"/>
      <c r="N310" s="233"/>
      <c r="O310" s="87"/>
      <c r="P310" s="87"/>
      <c r="Q310" s="87"/>
      <c r="R310" s="87"/>
      <c r="S310" s="87"/>
      <c r="T310" s="88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T310" s="20" t="s">
        <v>218</v>
      </c>
      <c r="AU310" s="20" t="s">
        <v>81</v>
      </c>
    </row>
    <row r="311" s="2" customFormat="1" ht="16.5" customHeight="1">
      <c r="A311" s="41"/>
      <c r="B311" s="42"/>
      <c r="C311" s="216" t="s">
        <v>557</v>
      </c>
      <c r="D311" s="216" t="s">
        <v>211</v>
      </c>
      <c r="E311" s="217" t="s">
        <v>1042</v>
      </c>
      <c r="F311" s="218" t="s">
        <v>1043</v>
      </c>
      <c r="G311" s="219" t="s">
        <v>299</v>
      </c>
      <c r="H311" s="220">
        <v>6</v>
      </c>
      <c r="I311" s="221"/>
      <c r="J311" s="222">
        <f>ROUND(I311*H311,2)</f>
        <v>0</v>
      </c>
      <c r="K311" s="218" t="s">
        <v>215</v>
      </c>
      <c r="L311" s="47"/>
      <c r="M311" s="223" t="s">
        <v>19</v>
      </c>
      <c r="N311" s="224" t="s">
        <v>42</v>
      </c>
      <c r="O311" s="87"/>
      <c r="P311" s="225">
        <f>O311*H311</f>
        <v>0</v>
      </c>
      <c r="Q311" s="225">
        <v>0</v>
      </c>
      <c r="R311" s="225">
        <f>Q311*H311</f>
        <v>0</v>
      </c>
      <c r="S311" s="225">
        <v>0</v>
      </c>
      <c r="T311" s="226">
        <f>S311*H311</f>
        <v>0</v>
      </c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R311" s="227" t="s">
        <v>216</v>
      </c>
      <c r="AT311" s="227" t="s">
        <v>211</v>
      </c>
      <c r="AU311" s="227" t="s">
        <v>81</v>
      </c>
      <c r="AY311" s="20" t="s">
        <v>209</v>
      </c>
      <c r="BE311" s="228">
        <f>IF(N311="základní",J311,0)</f>
        <v>0</v>
      </c>
      <c r="BF311" s="228">
        <f>IF(N311="snížená",J311,0)</f>
        <v>0</v>
      </c>
      <c r="BG311" s="228">
        <f>IF(N311="zákl. přenesená",J311,0)</f>
        <v>0</v>
      </c>
      <c r="BH311" s="228">
        <f>IF(N311="sníž. přenesená",J311,0)</f>
        <v>0</v>
      </c>
      <c r="BI311" s="228">
        <f>IF(N311="nulová",J311,0)</f>
        <v>0</v>
      </c>
      <c r="BJ311" s="20" t="s">
        <v>79</v>
      </c>
      <c r="BK311" s="228">
        <f>ROUND(I311*H311,2)</f>
        <v>0</v>
      </c>
      <c r="BL311" s="20" t="s">
        <v>216</v>
      </c>
      <c r="BM311" s="227" t="s">
        <v>1822</v>
      </c>
    </row>
    <row r="312" s="2" customFormat="1">
      <c r="A312" s="41"/>
      <c r="B312" s="42"/>
      <c r="C312" s="43"/>
      <c r="D312" s="229" t="s">
        <v>218</v>
      </c>
      <c r="E312" s="43"/>
      <c r="F312" s="230" t="s">
        <v>1045</v>
      </c>
      <c r="G312" s="43"/>
      <c r="H312" s="43"/>
      <c r="I312" s="231"/>
      <c r="J312" s="43"/>
      <c r="K312" s="43"/>
      <c r="L312" s="47"/>
      <c r="M312" s="232"/>
      <c r="N312" s="233"/>
      <c r="O312" s="87"/>
      <c r="P312" s="87"/>
      <c r="Q312" s="87"/>
      <c r="R312" s="87"/>
      <c r="S312" s="87"/>
      <c r="T312" s="88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T312" s="20" t="s">
        <v>218</v>
      </c>
      <c r="AU312" s="20" t="s">
        <v>81</v>
      </c>
    </row>
    <row r="313" s="13" customFormat="1">
      <c r="A313" s="13"/>
      <c r="B313" s="234"/>
      <c r="C313" s="235"/>
      <c r="D313" s="236" t="s">
        <v>220</v>
      </c>
      <c r="E313" s="237" t="s">
        <v>19</v>
      </c>
      <c r="F313" s="238" t="s">
        <v>269</v>
      </c>
      <c r="G313" s="235"/>
      <c r="H313" s="237" t="s">
        <v>19</v>
      </c>
      <c r="I313" s="239"/>
      <c r="J313" s="235"/>
      <c r="K313" s="235"/>
      <c r="L313" s="240"/>
      <c r="M313" s="241"/>
      <c r="N313" s="242"/>
      <c r="O313" s="242"/>
      <c r="P313" s="242"/>
      <c r="Q313" s="242"/>
      <c r="R313" s="242"/>
      <c r="S313" s="242"/>
      <c r="T313" s="24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4" t="s">
        <v>220</v>
      </c>
      <c r="AU313" s="244" t="s">
        <v>81</v>
      </c>
      <c r="AV313" s="13" t="s">
        <v>79</v>
      </c>
      <c r="AW313" s="13" t="s">
        <v>32</v>
      </c>
      <c r="AX313" s="13" t="s">
        <v>71</v>
      </c>
      <c r="AY313" s="244" t="s">
        <v>209</v>
      </c>
    </row>
    <row r="314" s="14" customFormat="1">
      <c r="A314" s="14"/>
      <c r="B314" s="245"/>
      <c r="C314" s="246"/>
      <c r="D314" s="236" t="s">
        <v>220</v>
      </c>
      <c r="E314" s="247" t="s">
        <v>19</v>
      </c>
      <c r="F314" s="248" t="s">
        <v>1719</v>
      </c>
      <c r="G314" s="246"/>
      <c r="H314" s="249">
        <v>6</v>
      </c>
      <c r="I314" s="250"/>
      <c r="J314" s="246"/>
      <c r="K314" s="246"/>
      <c r="L314" s="251"/>
      <c r="M314" s="252"/>
      <c r="N314" s="253"/>
      <c r="O314" s="253"/>
      <c r="P314" s="253"/>
      <c r="Q314" s="253"/>
      <c r="R314" s="253"/>
      <c r="S314" s="253"/>
      <c r="T314" s="25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5" t="s">
        <v>220</v>
      </c>
      <c r="AU314" s="255" t="s">
        <v>81</v>
      </c>
      <c r="AV314" s="14" t="s">
        <v>81</v>
      </c>
      <c r="AW314" s="14" t="s">
        <v>32</v>
      </c>
      <c r="AX314" s="14" t="s">
        <v>79</v>
      </c>
      <c r="AY314" s="255" t="s">
        <v>209</v>
      </c>
    </row>
    <row r="315" s="12" customFormat="1" ht="22.8" customHeight="1">
      <c r="A315" s="12"/>
      <c r="B315" s="200"/>
      <c r="C315" s="201"/>
      <c r="D315" s="202" t="s">
        <v>70</v>
      </c>
      <c r="E315" s="214" t="s">
        <v>1053</v>
      </c>
      <c r="F315" s="214" t="s">
        <v>1054</v>
      </c>
      <c r="G315" s="201"/>
      <c r="H315" s="201"/>
      <c r="I315" s="204"/>
      <c r="J315" s="215">
        <f>BK315</f>
        <v>0</v>
      </c>
      <c r="K315" s="201"/>
      <c r="L315" s="206"/>
      <c r="M315" s="207"/>
      <c r="N315" s="208"/>
      <c r="O315" s="208"/>
      <c r="P315" s="209">
        <f>SUM(P316:P324)</f>
        <v>0</v>
      </c>
      <c r="Q315" s="208"/>
      <c r="R315" s="209">
        <f>SUM(R316:R324)</f>
        <v>0</v>
      </c>
      <c r="S315" s="208"/>
      <c r="T315" s="210">
        <f>SUM(T316:T324)</f>
        <v>0</v>
      </c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R315" s="211" t="s">
        <v>79</v>
      </c>
      <c r="AT315" s="212" t="s">
        <v>70</v>
      </c>
      <c r="AU315" s="212" t="s">
        <v>79</v>
      </c>
      <c r="AY315" s="211" t="s">
        <v>209</v>
      </c>
      <c r="BK315" s="213">
        <f>SUM(BK316:BK324)</f>
        <v>0</v>
      </c>
    </row>
    <row r="316" s="2" customFormat="1" ht="24.15" customHeight="1">
      <c r="A316" s="41"/>
      <c r="B316" s="42"/>
      <c r="C316" s="216" t="s">
        <v>562</v>
      </c>
      <c r="D316" s="216" t="s">
        <v>211</v>
      </c>
      <c r="E316" s="217" t="s">
        <v>1056</v>
      </c>
      <c r="F316" s="218" t="s">
        <v>1057</v>
      </c>
      <c r="G316" s="219" t="s">
        <v>659</v>
      </c>
      <c r="H316" s="220">
        <v>2.3999999999999999</v>
      </c>
      <c r="I316" s="221"/>
      <c r="J316" s="222">
        <f>ROUND(I316*H316,2)</f>
        <v>0</v>
      </c>
      <c r="K316" s="218" t="s">
        <v>215</v>
      </c>
      <c r="L316" s="47"/>
      <c r="M316" s="223" t="s">
        <v>19</v>
      </c>
      <c r="N316" s="224" t="s">
        <v>42</v>
      </c>
      <c r="O316" s="87"/>
      <c r="P316" s="225">
        <f>O316*H316</f>
        <v>0</v>
      </c>
      <c r="Q316" s="225">
        <v>0</v>
      </c>
      <c r="R316" s="225">
        <f>Q316*H316</f>
        <v>0</v>
      </c>
      <c r="S316" s="225">
        <v>0</v>
      </c>
      <c r="T316" s="226">
        <f>S316*H316</f>
        <v>0</v>
      </c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R316" s="227" t="s">
        <v>216</v>
      </c>
      <c r="AT316" s="227" t="s">
        <v>211</v>
      </c>
      <c r="AU316" s="227" t="s">
        <v>81</v>
      </c>
      <c r="AY316" s="20" t="s">
        <v>209</v>
      </c>
      <c r="BE316" s="228">
        <f>IF(N316="základní",J316,0)</f>
        <v>0</v>
      </c>
      <c r="BF316" s="228">
        <f>IF(N316="snížená",J316,0)</f>
        <v>0</v>
      </c>
      <c r="BG316" s="228">
        <f>IF(N316="zákl. přenesená",J316,0)</f>
        <v>0</v>
      </c>
      <c r="BH316" s="228">
        <f>IF(N316="sníž. přenesená",J316,0)</f>
        <v>0</v>
      </c>
      <c r="BI316" s="228">
        <f>IF(N316="nulová",J316,0)</f>
        <v>0</v>
      </c>
      <c r="BJ316" s="20" t="s">
        <v>79</v>
      </c>
      <c r="BK316" s="228">
        <f>ROUND(I316*H316,2)</f>
        <v>0</v>
      </c>
      <c r="BL316" s="20" t="s">
        <v>216</v>
      </c>
      <c r="BM316" s="227" t="s">
        <v>1823</v>
      </c>
    </row>
    <row r="317" s="2" customFormat="1">
      <c r="A317" s="41"/>
      <c r="B317" s="42"/>
      <c r="C317" s="43"/>
      <c r="D317" s="229" t="s">
        <v>218</v>
      </c>
      <c r="E317" s="43"/>
      <c r="F317" s="230" t="s">
        <v>1059</v>
      </c>
      <c r="G317" s="43"/>
      <c r="H317" s="43"/>
      <c r="I317" s="231"/>
      <c r="J317" s="43"/>
      <c r="K317" s="43"/>
      <c r="L317" s="47"/>
      <c r="M317" s="232"/>
      <c r="N317" s="233"/>
      <c r="O317" s="87"/>
      <c r="P317" s="87"/>
      <c r="Q317" s="87"/>
      <c r="R317" s="87"/>
      <c r="S317" s="87"/>
      <c r="T317" s="88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T317" s="20" t="s">
        <v>218</v>
      </c>
      <c r="AU317" s="20" t="s">
        <v>81</v>
      </c>
    </row>
    <row r="318" s="2" customFormat="1" ht="24.15" customHeight="1">
      <c r="A318" s="41"/>
      <c r="B318" s="42"/>
      <c r="C318" s="216" t="s">
        <v>567</v>
      </c>
      <c r="D318" s="216" t="s">
        <v>211</v>
      </c>
      <c r="E318" s="217" t="s">
        <v>1061</v>
      </c>
      <c r="F318" s="218" t="s">
        <v>1062</v>
      </c>
      <c r="G318" s="219" t="s">
        <v>659</v>
      </c>
      <c r="H318" s="220">
        <v>33.600000000000001</v>
      </c>
      <c r="I318" s="221"/>
      <c r="J318" s="222">
        <f>ROUND(I318*H318,2)</f>
        <v>0</v>
      </c>
      <c r="K318" s="218" t="s">
        <v>215</v>
      </c>
      <c r="L318" s="47"/>
      <c r="M318" s="223" t="s">
        <v>19</v>
      </c>
      <c r="N318" s="224" t="s">
        <v>42</v>
      </c>
      <c r="O318" s="87"/>
      <c r="P318" s="225">
        <f>O318*H318</f>
        <v>0</v>
      </c>
      <c r="Q318" s="225">
        <v>0</v>
      </c>
      <c r="R318" s="225">
        <f>Q318*H318</f>
        <v>0</v>
      </c>
      <c r="S318" s="225">
        <v>0</v>
      </c>
      <c r="T318" s="226">
        <f>S318*H318</f>
        <v>0</v>
      </c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R318" s="227" t="s">
        <v>216</v>
      </c>
      <c r="AT318" s="227" t="s">
        <v>211</v>
      </c>
      <c r="AU318" s="227" t="s">
        <v>81</v>
      </c>
      <c r="AY318" s="20" t="s">
        <v>209</v>
      </c>
      <c r="BE318" s="228">
        <f>IF(N318="základní",J318,0)</f>
        <v>0</v>
      </c>
      <c r="BF318" s="228">
        <f>IF(N318="snížená",J318,0)</f>
        <v>0</v>
      </c>
      <c r="BG318" s="228">
        <f>IF(N318="zákl. přenesená",J318,0)</f>
        <v>0</v>
      </c>
      <c r="BH318" s="228">
        <f>IF(N318="sníž. přenesená",J318,0)</f>
        <v>0</v>
      </c>
      <c r="BI318" s="228">
        <f>IF(N318="nulová",J318,0)</f>
        <v>0</v>
      </c>
      <c r="BJ318" s="20" t="s">
        <v>79</v>
      </c>
      <c r="BK318" s="228">
        <f>ROUND(I318*H318,2)</f>
        <v>0</v>
      </c>
      <c r="BL318" s="20" t="s">
        <v>216</v>
      </c>
      <c r="BM318" s="227" t="s">
        <v>1824</v>
      </c>
    </row>
    <row r="319" s="2" customFormat="1">
      <c r="A319" s="41"/>
      <c r="B319" s="42"/>
      <c r="C319" s="43"/>
      <c r="D319" s="229" t="s">
        <v>218</v>
      </c>
      <c r="E319" s="43"/>
      <c r="F319" s="230" t="s">
        <v>1064</v>
      </c>
      <c r="G319" s="43"/>
      <c r="H319" s="43"/>
      <c r="I319" s="231"/>
      <c r="J319" s="43"/>
      <c r="K319" s="43"/>
      <c r="L319" s="47"/>
      <c r="M319" s="232"/>
      <c r="N319" s="233"/>
      <c r="O319" s="87"/>
      <c r="P319" s="87"/>
      <c r="Q319" s="87"/>
      <c r="R319" s="87"/>
      <c r="S319" s="87"/>
      <c r="T319" s="88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T319" s="20" t="s">
        <v>218</v>
      </c>
      <c r="AU319" s="20" t="s">
        <v>81</v>
      </c>
    </row>
    <row r="320" s="14" customFormat="1">
      <c r="A320" s="14"/>
      <c r="B320" s="245"/>
      <c r="C320" s="246"/>
      <c r="D320" s="236" t="s">
        <v>220</v>
      </c>
      <c r="E320" s="246"/>
      <c r="F320" s="248" t="s">
        <v>1722</v>
      </c>
      <c r="G320" s="246"/>
      <c r="H320" s="249">
        <v>33.600000000000001</v>
      </c>
      <c r="I320" s="250"/>
      <c r="J320" s="246"/>
      <c r="K320" s="246"/>
      <c r="L320" s="251"/>
      <c r="M320" s="252"/>
      <c r="N320" s="253"/>
      <c r="O320" s="253"/>
      <c r="P320" s="253"/>
      <c r="Q320" s="253"/>
      <c r="R320" s="253"/>
      <c r="S320" s="253"/>
      <c r="T320" s="25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5" t="s">
        <v>220</v>
      </c>
      <c r="AU320" s="255" t="s">
        <v>81</v>
      </c>
      <c r="AV320" s="14" t="s">
        <v>81</v>
      </c>
      <c r="AW320" s="14" t="s">
        <v>4</v>
      </c>
      <c r="AX320" s="14" t="s">
        <v>79</v>
      </c>
      <c r="AY320" s="255" t="s">
        <v>209</v>
      </c>
    </row>
    <row r="321" s="2" customFormat="1" ht="24.15" customHeight="1">
      <c r="A321" s="41"/>
      <c r="B321" s="42"/>
      <c r="C321" s="216" t="s">
        <v>572</v>
      </c>
      <c r="D321" s="216" t="s">
        <v>211</v>
      </c>
      <c r="E321" s="217" t="s">
        <v>1086</v>
      </c>
      <c r="F321" s="218" t="s">
        <v>658</v>
      </c>
      <c r="G321" s="219" t="s">
        <v>659</v>
      </c>
      <c r="H321" s="220">
        <v>0.73999999999999999</v>
      </c>
      <c r="I321" s="221"/>
      <c r="J321" s="222">
        <f>ROUND(I321*H321,2)</f>
        <v>0</v>
      </c>
      <c r="K321" s="218" t="s">
        <v>215</v>
      </c>
      <c r="L321" s="47"/>
      <c r="M321" s="223" t="s">
        <v>19</v>
      </c>
      <c r="N321" s="224" t="s">
        <v>42</v>
      </c>
      <c r="O321" s="87"/>
      <c r="P321" s="225">
        <f>O321*H321</f>
        <v>0</v>
      </c>
      <c r="Q321" s="225">
        <v>0</v>
      </c>
      <c r="R321" s="225">
        <f>Q321*H321</f>
        <v>0</v>
      </c>
      <c r="S321" s="225">
        <v>0</v>
      </c>
      <c r="T321" s="226">
        <f>S321*H321</f>
        <v>0</v>
      </c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R321" s="227" t="s">
        <v>216</v>
      </c>
      <c r="AT321" s="227" t="s">
        <v>211</v>
      </c>
      <c r="AU321" s="227" t="s">
        <v>81</v>
      </c>
      <c r="AY321" s="20" t="s">
        <v>209</v>
      </c>
      <c r="BE321" s="228">
        <f>IF(N321="základní",J321,0)</f>
        <v>0</v>
      </c>
      <c r="BF321" s="228">
        <f>IF(N321="snížená",J321,0)</f>
        <v>0</v>
      </c>
      <c r="BG321" s="228">
        <f>IF(N321="zákl. přenesená",J321,0)</f>
        <v>0</v>
      </c>
      <c r="BH321" s="228">
        <f>IF(N321="sníž. přenesená",J321,0)</f>
        <v>0</v>
      </c>
      <c r="BI321" s="228">
        <f>IF(N321="nulová",J321,0)</f>
        <v>0</v>
      </c>
      <c r="BJ321" s="20" t="s">
        <v>79</v>
      </c>
      <c r="BK321" s="228">
        <f>ROUND(I321*H321,2)</f>
        <v>0</v>
      </c>
      <c r="BL321" s="20" t="s">
        <v>216</v>
      </c>
      <c r="BM321" s="227" t="s">
        <v>1825</v>
      </c>
    </row>
    <row r="322" s="2" customFormat="1">
      <c r="A322" s="41"/>
      <c r="B322" s="42"/>
      <c r="C322" s="43"/>
      <c r="D322" s="229" t="s">
        <v>218</v>
      </c>
      <c r="E322" s="43"/>
      <c r="F322" s="230" t="s">
        <v>1088</v>
      </c>
      <c r="G322" s="43"/>
      <c r="H322" s="43"/>
      <c r="I322" s="231"/>
      <c r="J322" s="43"/>
      <c r="K322" s="43"/>
      <c r="L322" s="47"/>
      <c r="M322" s="232"/>
      <c r="N322" s="233"/>
      <c r="O322" s="87"/>
      <c r="P322" s="87"/>
      <c r="Q322" s="87"/>
      <c r="R322" s="87"/>
      <c r="S322" s="87"/>
      <c r="T322" s="88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T322" s="20" t="s">
        <v>218</v>
      </c>
      <c r="AU322" s="20" t="s">
        <v>81</v>
      </c>
    </row>
    <row r="323" s="2" customFormat="1" ht="24.15" customHeight="1">
      <c r="A323" s="41"/>
      <c r="B323" s="42"/>
      <c r="C323" s="216" t="s">
        <v>577</v>
      </c>
      <c r="D323" s="216" t="s">
        <v>211</v>
      </c>
      <c r="E323" s="217" t="s">
        <v>1090</v>
      </c>
      <c r="F323" s="218" t="s">
        <v>1091</v>
      </c>
      <c r="G323" s="219" t="s">
        <v>659</v>
      </c>
      <c r="H323" s="220">
        <v>0.66000000000000003</v>
      </c>
      <c r="I323" s="221"/>
      <c r="J323" s="222">
        <f>ROUND(I323*H323,2)</f>
        <v>0</v>
      </c>
      <c r="K323" s="218" t="s">
        <v>215</v>
      </c>
      <c r="L323" s="47"/>
      <c r="M323" s="223" t="s">
        <v>19</v>
      </c>
      <c r="N323" s="224" t="s">
        <v>42</v>
      </c>
      <c r="O323" s="87"/>
      <c r="P323" s="225">
        <f>O323*H323</f>
        <v>0</v>
      </c>
      <c r="Q323" s="225">
        <v>0</v>
      </c>
      <c r="R323" s="225">
        <f>Q323*H323</f>
        <v>0</v>
      </c>
      <c r="S323" s="225">
        <v>0</v>
      </c>
      <c r="T323" s="226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227" t="s">
        <v>216</v>
      </c>
      <c r="AT323" s="227" t="s">
        <v>211</v>
      </c>
      <c r="AU323" s="227" t="s">
        <v>81</v>
      </c>
      <c r="AY323" s="20" t="s">
        <v>209</v>
      </c>
      <c r="BE323" s="228">
        <f>IF(N323="základní",J323,0)</f>
        <v>0</v>
      </c>
      <c r="BF323" s="228">
        <f>IF(N323="snížená",J323,0)</f>
        <v>0</v>
      </c>
      <c r="BG323" s="228">
        <f>IF(N323="zákl. přenesená",J323,0)</f>
        <v>0</v>
      </c>
      <c r="BH323" s="228">
        <f>IF(N323="sníž. přenesená",J323,0)</f>
        <v>0</v>
      </c>
      <c r="BI323" s="228">
        <f>IF(N323="nulová",J323,0)</f>
        <v>0</v>
      </c>
      <c r="BJ323" s="20" t="s">
        <v>79</v>
      </c>
      <c r="BK323" s="228">
        <f>ROUND(I323*H323,2)</f>
        <v>0</v>
      </c>
      <c r="BL323" s="20" t="s">
        <v>216</v>
      </c>
      <c r="BM323" s="227" t="s">
        <v>1826</v>
      </c>
    </row>
    <row r="324" s="2" customFormat="1">
      <c r="A324" s="41"/>
      <c r="B324" s="42"/>
      <c r="C324" s="43"/>
      <c r="D324" s="229" t="s">
        <v>218</v>
      </c>
      <c r="E324" s="43"/>
      <c r="F324" s="230" t="s">
        <v>1093</v>
      </c>
      <c r="G324" s="43"/>
      <c r="H324" s="43"/>
      <c r="I324" s="231"/>
      <c r="J324" s="43"/>
      <c r="K324" s="43"/>
      <c r="L324" s="47"/>
      <c r="M324" s="232"/>
      <c r="N324" s="233"/>
      <c r="O324" s="87"/>
      <c r="P324" s="87"/>
      <c r="Q324" s="87"/>
      <c r="R324" s="87"/>
      <c r="S324" s="87"/>
      <c r="T324" s="88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T324" s="20" t="s">
        <v>218</v>
      </c>
      <c r="AU324" s="20" t="s">
        <v>81</v>
      </c>
    </row>
    <row r="325" s="12" customFormat="1" ht="22.8" customHeight="1">
      <c r="A325" s="12"/>
      <c r="B325" s="200"/>
      <c r="C325" s="201"/>
      <c r="D325" s="202" t="s">
        <v>70</v>
      </c>
      <c r="E325" s="214" t="s">
        <v>1094</v>
      </c>
      <c r="F325" s="214" t="s">
        <v>1095</v>
      </c>
      <c r="G325" s="201"/>
      <c r="H325" s="201"/>
      <c r="I325" s="204"/>
      <c r="J325" s="215">
        <f>BK325</f>
        <v>0</v>
      </c>
      <c r="K325" s="201"/>
      <c r="L325" s="206"/>
      <c r="M325" s="207"/>
      <c r="N325" s="208"/>
      <c r="O325" s="208"/>
      <c r="P325" s="209">
        <f>SUM(P326:P329)</f>
        <v>0</v>
      </c>
      <c r="Q325" s="208"/>
      <c r="R325" s="209">
        <f>SUM(R326:R329)</f>
        <v>0</v>
      </c>
      <c r="S325" s="208"/>
      <c r="T325" s="210">
        <f>SUM(T326:T329)</f>
        <v>0</v>
      </c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R325" s="211" t="s">
        <v>79</v>
      </c>
      <c r="AT325" s="212" t="s">
        <v>70</v>
      </c>
      <c r="AU325" s="212" t="s">
        <v>79</v>
      </c>
      <c r="AY325" s="211" t="s">
        <v>209</v>
      </c>
      <c r="BK325" s="213">
        <f>SUM(BK326:BK329)</f>
        <v>0</v>
      </c>
    </row>
    <row r="326" s="2" customFormat="1" ht="24.15" customHeight="1">
      <c r="A326" s="41"/>
      <c r="B326" s="42"/>
      <c r="C326" s="216" t="s">
        <v>582</v>
      </c>
      <c r="D326" s="216" t="s">
        <v>211</v>
      </c>
      <c r="E326" s="217" t="s">
        <v>1097</v>
      </c>
      <c r="F326" s="218" t="s">
        <v>1098</v>
      </c>
      <c r="G326" s="219" t="s">
        <v>659</v>
      </c>
      <c r="H326" s="220">
        <v>1.8799999999999999</v>
      </c>
      <c r="I326" s="221"/>
      <c r="J326" s="222">
        <f>ROUND(I326*H326,2)</f>
        <v>0</v>
      </c>
      <c r="K326" s="218" t="s">
        <v>215</v>
      </c>
      <c r="L326" s="47"/>
      <c r="M326" s="223" t="s">
        <v>19</v>
      </c>
      <c r="N326" s="224" t="s">
        <v>42</v>
      </c>
      <c r="O326" s="87"/>
      <c r="P326" s="225">
        <f>O326*H326</f>
        <v>0</v>
      </c>
      <c r="Q326" s="225">
        <v>0</v>
      </c>
      <c r="R326" s="225">
        <f>Q326*H326</f>
        <v>0</v>
      </c>
      <c r="S326" s="225">
        <v>0</v>
      </c>
      <c r="T326" s="226">
        <f>S326*H326</f>
        <v>0</v>
      </c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227" t="s">
        <v>216</v>
      </c>
      <c r="AT326" s="227" t="s">
        <v>211</v>
      </c>
      <c r="AU326" s="227" t="s">
        <v>81</v>
      </c>
      <c r="AY326" s="20" t="s">
        <v>209</v>
      </c>
      <c r="BE326" s="228">
        <f>IF(N326="základní",J326,0)</f>
        <v>0</v>
      </c>
      <c r="BF326" s="228">
        <f>IF(N326="snížená",J326,0)</f>
        <v>0</v>
      </c>
      <c r="BG326" s="228">
        <f>IF(N326="zákl. přenesená",J326,0)</f>
        <v>0</v>
      </c>
      <c r="BH326" s="228">
        <f>IF(N326="sníž. přenesená",J326,0)</f>
        <v>0</v>
      </c>
      <c r="BI326" s="228">
        <f>IF(N326="nulová",J326,0)</f>
        <v>0</v>
      </c>
      <c r="BJ326" s="20" t="s">
        <v>79</v>
      </c>
      <c r="BK326" s="228">
        <f>ROUND(I326*H326,2)</f>
        <v>0</v>
      </c>
      <c r="BL326" s="20" t="s">
        <v>216</v>
      </c>
      <c r="BM326" s="227" t="s">
        <v>1827</v>
      </c>
    </row>
    <row r="327" s="2" customFormat="1">
      <c r="A327" s="41"/>
      <c r="B327" s="42"/>
      <c r="C327" s="43"/>
      <c r="D327" s="229" t="s">
        <v>218</v>
      </c>
      <c r="E327" s="43"/>
      <c r="F327" s="230" t="s">
        <v>1100</v>
      </c>
      <c r="G327" s="43"/>
      <c r="H327" s="43"/>
      <c r="I327" s="231"/>
      <c r="J327" s="43"/>
      <c r="K327" s="43"/>
      <c r="L327" s="47"/>
      <c r="M327" s="232"/>
      <c r="N327" s="233"/>
      <c r="O327" s="87"/>
      <c r="P327" s="87"/>
      <c r="Q327" s="87"/>
      <c r="R327" s="87"/>
      <c r="S327" s="87"/>
      <c r="T327" s="88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T327" s="20" t="s">
        <v>218</v>
      </c>
      <c r="AU327" s="20" t="s">
        <v>81</v>
      </c>
    </row>
    <row r="328" s="2" customFormat="1" ht="33" customHeight="1">
      <c r="A328" s="41"/>
      <c r="B328" s="42"/>
      <c r="C328" s="216" t="s">
        <v>587</v>
      </c>
      <c r="D328" s="216" t="s">
        <v>211</v>
      </c>
      <c r="E328" s="217" t="s">
        <v>1102</v>
      </c>
      <c r="F328" s="218" t="s">
        <v>1103</v>
      </c>
      <c r="G328" s="219" t="s">
        <v>659</v>
      </c>
      <c r="H328" s="220">
        <v>1.8799999999999999</v>
      </c>
      <c r="I328" s="221"/>
      <c r="J328" s="222">
        <f>ROUND(I328*H328,2)</f>
        <v>0</v>
      </c>
      <c r="K328" s="218" t="s">
        <v>215</v>
      </c>
      <c r="L328" s="47"/>
      <c r="M328" s="223" t="s">
        <v>19</v>
      </c>
      <c r="N328" s="224" t="s">
        <v>42</v>
      </c>
      <c r="O328" s="87"/>
      <c r="P328" s="225">
        <f>O328*H328</f>
        <v>0</v>
      </c>
      <c r="Q328" s="225">
        <v>0</v>
      </c>
      <c r="R328" s="225">
        <f>Q328*H328</f>
        <v>0</v>
      </c>
      <c r="S328" s="225">
        <v>0</v>
      </c>
      <c r="T328" s="226">
        <f>S328*H328</f>
        <v>0</v>
      </c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R328" s="227" t="s">
        <v>216</v>
      </c>
      <c r="AT328" s="227" t="s">
        <v>211</v>
      </c>
      <c r="AU328" s="227" t="s">
        <v>81</v>
      </c>
      <c r="AY328" s="20" t="s">
        <v>209</v>
      </c>
      <c r="BE328" s="228">
        <f>IF(N328="základní",J328,0)</f>
        <v>0</v>
      </c>
      <c r="BF328" s="228">
        <f>IF(N328="snížená",J328,0)</f>
        <v>0</v>
      </c>
      <c r="BG328" s="228">
        <f>IF(N328="zákl. přenesená",J328,0)</f>
        <v>0</v>
      </c>
      <c r="BH328" s="228">
        <f>IF(N328="sníž. přenesená",J328,0)</f>
        <v>0</v>
      </c>
      <c r="BI328" s="228">
        <f>IF(N328="nulová",J328,0)</f>
        <v>0</v>
      </c>
      <c r="BJ328" s="20" t="s">
        <v>79</v>
      </c>
      <c r="BK328" s="228">
        <f>ROUND(I328*H328,2)</f>
        <v>0</v>
      </c>
      <c r="BL328" s="20" t="s">
        <v>216</v>
      </c>
      <c r="BM328" s="227" t="s">
        <v>1828</v>
      </c>
    </row>
    <row r="329" s="2" customFormat="1">
      <c r="A329" s="41"/>
      <c r="B329" s="42"/>
      <c r="C329" s="43"/>
      <c r="D329" s="229" t="s">
        <v>218</v>
      </c>
      <c r="E329" s="43"/>
      <c r="F329" s="230" t="s">
        <v>1105</v>
      </c>
      <c r="G329" s="43"/>
      <c r="H329" s="43"/>
      <c r="I329" s="231"/>
      <c r="J329" s="43"/>
      <c r="K329" s="43"/>
      <c r="L329" s="47"/>
      <c r="M329" s="232"/>
      <c r="N329" s="233"/>
      <c r="O329" s="87"/>
      <c r="P329" s="87"/>
      <c r="Q329" s="87"/>
      <c r="R329" s="87"/>
      <c r="S329" s="87"/>
      <c r="T329" s="88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T329" s="20" t="s">
        <v>218</v>
      </c>
      <c r="AU329" s="20" t="s">
        <v>81</v>
      </c>
    </row>
    <row r="330" s="12" customFormat="1" ht="25.92" customHeight="1">
      <c r="A330" s="12"/>
      <c r="B330" s="200"/>
      <c r="C330" s="201"/>
      <c r="D330" s="202" t="s">
        <v>70</v>
      </c>
      <c r="E330" s="203" t="s">
        <v>681</v>
      </c>
      <c r="F330" s="203" t="s">
        <v>1106</v>
      </c>
      <c r="G330" s="201"/>
      <c r="H330" s="201"/>
      <c r="I330" s="204"/>
      <c r="J330" s="205">
        <f>BK330</f>
        <v>0</v>
      </c>
      <c r="K330" s="201"/>
      <c r="L330" s="206"/>
      <c r="M330" s="207"/>
      <c r="N330" s="208"/>
      <c r="O330" s="208"/>
      <c r="P330" s="209">
        <f>P331+P335</f>
        <v>0</v>
      </c>
      <c r="Q330" s="208"/>
      <c r="R330" s="209">
        <f>R331+R335</f>
        <v>0</v>
      </c>
      <c r="S330" s="208"/>
      <c r="T330" s="210">
        <f>T331+T335</f>
        <v>0</v>
      </c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R330" s="211" t="s">
        <v>146</v>
      </c>
      <c r="AT330" s="212" t="s">
        <v>70</v>
      </c>
      <c r="AU330" s="212" t="s">
        <v>71</v>
      </c>
      <c r="AY330" s="211" t="s">
        <v>209</v>
      </c>
      <c r="BK330" s="213">
        <f>BK331+BK335</f>
        <v>0</v>
      </c>
    </row>
    <row r="331" s="12" customFormat="1" ht="22.8" customHeight="1">
      <c r="A331" s="12"/>
      <c r="B331" s="200"/>
      <c r="C331" s="201"/>
      <c r="D331" s="202" t="s">
        <v>70</v>
      </c>
      <c r="E331" s="214" t="s">
        <v>1123</v>
      </c>
      <c r="F331" s="214" t="s">
        <v>1124</v>
      </c>
      <c r="G331" s="201"/>
      <c r="H331" s="201"/>
      <c r="I331" s="204"/>
      <c r="J331" s="215">
        <f>BK331</f>
        <v>0</v>
      </c>
      <c r="K331" s="201"/>
      <c r="L331" s="206"/>
      <c r="M331" s="207"/>
      <c r="N331" s="208"/>
      <c r="O331" s="208"/>
      <c r="P331" s="209">
        <f>SUM(P332:P334)</f>
        <v>0</v>
      </c>
      <c r="Q331" s="208"/>
      <c r="R331" s="209">
        <f>SUM(R332:R334)</f>
        <v>0</v>
      </c>
      <c r="S331" s="208"/>
      <c r="T331" s="210">
        <f>SUM(T332:T334)</f>
        <v>0</v>
      </c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R331" s="211" t="s">
        <v>146</v>
      </c>
      <c r="AT331" s="212" t="s">
        <v>70</v>
      </c>
      <c r="AU331" s="212" t="s">
        <v>79</v>
      </c>
      <c r="AY331" s="211" t="s">
        <v>209</v>
      </c>
      <c r="BK331" s="213">
        <f>SUM(BK332:BK334)</f>
        <v>0</v>
      </c>
    </row>
    <row r="332" s="2" customFormat="1" ht="16.5" customHeight="1">
      <c r="A332" s="41"/>
      <c r="B332" s="42"/>
      <c r="C332" s="216" t="s">
        <v>592</v>
      </c>
      <c r="D332" s="216" t="s">
        <v>211</v>
      </c>
      <c r="E332" s="217" t="s">
        <v>1126</v>
      </c>
      <c r="F332" s="218" t="s">
        <v>1127</v>
      </c>
      <c r="G332" s="219" t="s">
        <v>214</v>
      </c>
      <c r="H332" s="220">
        <v>8</v>
      </c>
      <c r="I332" s="221"/>
      <c r="J332" s="222">
        <f>ROUND(I332*H332,2)</f>
        <v>0</v>
      </c>
      <c r="K332" s="218" t="s">
        <v>215</v>
      </c>
      <c r="L332" s="47"/>
      <c r="M332" s="223" t="s">
        <v>19</v>
      </c>
      <c r="N332" s="224" t="s">
        <v>42</v>
      </c>
      <c r="O332" s="87"/>
      <c r="P332" s="225">
        <f>O332*H332</f>
        <v>0</v>
      </c>
      <c r="Q332" s="225">
        <v>0</v>
      </c>
      <c r="R332" s="225">
        <f>Q332*H332</f>
        <v>0</v>
      </c>
      <c r="S332" s="225">
        <v>0</v>
      </c>
      <c r="T332" s="226">
        <f>S332*H332</f>
        <v>0</v>
      </c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R332" s="227" t="s">
        <v>592</v>
      </c>
      <c r="AT332" s="227" t="s">
        <v>211</v>
      </c>
      <c r="AU332" s="227" t="s">
        <v>81</v>
      </c>
      <c r="AY332" s="20" t="s">
        <v>209</v>
      </c>
      <c r="BE332" s="228">
        <f>IF(N332="základní",J332,0)</f>
        <v>0</v>
      </c>
      <c r="BF332" s="228">
        <f>IF(N332="snížená",J332,0)</f>
        <v>0</v>
      </c>
      <c r="BG332" s="228">
        <f>IF(N332="zákl. přenesená",J332,0)</f>
        <v>0</v>
      </c>
      <c r="BH332" s="228">
        <f>IF(N332="sníž. přenesená",J332,0)</f>
        <v>0</v>
      </c>
      <c r="BI332" s="228">
        <f>IF(N332="nulová",J332,0)</f>
        <v>0</v>
      </c>
      <c r="BJ332" s="20" t="s">
        <v>79</v>
      </c>
      <c r="BK332" s="228">
        <f>ROUND(I332*H332,2)</f>
        <v>0</v>
      </c>
      <c r="BL332" s="20" t="s">
        <v>592</v>
      </c>
      <c r="BM332" s="227" t="s">
        <v>1829</v>
      </c>
    </row>
    <row r="333" s="2" customFormat="1">
      <c r="A333" s="41"/>
      <c r="B333" s="42"/>
      <c r="C333" s="43"/>
      <c r="D333" s="229" t="s">
        <v>218</v>
      </c>
      <c r="E333" s="43"/>
      <c r="F333" s="230" t="s">
        <v>1129</v>
      </c>
      <c r="G333" s="43"/>
      <c r="H333" s="43"/>
      <c r="I333" s="231"/>
      <c r="J333" s="43"/>
      <c r="K333" s="43"/>
      <c r="L333" s="47"/>
      <c r="M333" s="232"/>
      <c r="N333" s="233"/>
      <c r="O333" s="87"/>
      <c r="P333" s="87"/>
      <c r="Q333" s="87"/>
      <c r="R333" s="87"/>
      <c r="S333" s="87"/>
      <c r="T333" s="88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T333" s="20" t="s">
        <v>218</v>
      </c>
      <c r="AU333" s="20" t="s">
        <v>81</v>
      </c>
    </row>
    <row r="334" s="2" customFormat="1" ht="16.5" customHeight="1">
      <c r="A334" s="41"/>
      <c r="B334" s="42"/>
      <c r="C334" s="216" t="s">
        <v>597</v>
      </c>
      <c r="D334" s="216" t="s">
        <v>211</v>
      </c>
      <c r="E334" s="217" t="s">
        <v>1131</v>
      </c>
      <c r="F334" s="218" t="s">
        <v>1132</v>
      </c>
      <c r="G334" s="219" t="s">
        <v>214</v>
      </c>
      <c r="H334" s="220">
        <v>8</v>
      </c>
      <c r="I334" s="221"/>
      <c r="J334" s="222">
        <f>ROUND(I334*H334,2)</f>
        <v>0</v>
      </c>
      <c r="K334" s="218" t="s">
        <v>19</v>
      </c>
      <c r="L334" s="47"/>
      <c r="M334" s="223" t="s">
        <v>19</v>
      </c>
      <c r="N334" s="224" t="s">
        <v>42</v>
      </c>
      <c r="O334" s="87"/>
      <c r="P334" s="225">
        <f>O334*H334</f>
        <v>0</v>
      </c>
      <c r="Q334" s="225">
        <v>0</v>
      </c>
      <c r="R334" s="225">
        <f>Q334*H334</f>
        <v>0</v>
      </c>
      <c r="S334" s="225">
        <v>0</v>
      </c>
      <c r="T334" s="226">
        <f>S334*H334</f>
        <v>0</v>
      </c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R334" s="227" t="s">
        <v>216</v>
      </c>
      <c r="AT334" s="227" t="s">
        <v>211</v>
      </c>
      <c r="AU334" s="227" t="s">
        <v>81</v>
      </c>
      <c r="AY334" s="20" t="s">
        <v>209</v>
      </c>
      <c r="BE334" s="228">
        <f>IF(N334="základní",J334,0)</f>
        <v>0</v>
      </c>
      <c r="BF334" s="228">
        <f>IF(N334="snížená",J334,0)</f>
        <v>0</v>
      </c>
      <c r="BG334" s="228">
        <f>IF(N334="zákl. přenesená",J334,0)</f>
        <v>0</v>
      </c>
      <c r="BH334" s="228">
        <f>IF(N334="sníž. přenesená",J334,0)</f>
        <v>0</v>
      </c>
      <c r="BI334" s="228">
        <f>IF(N334="nulová",J334,0)</f>
        <v>0</v>
      </c>
      <c r="BJ334" s="20" t="s">
        <v>79</v>
      </c>
      <c r="BK334" s="228">
        <f>ROUND(I334*H334,2)</f>
        <v>0</v>
      </c>
      <c r="BL334" s="20" t="s">
        <v>216</v>
      </c>
      <c r="BM334" s="227" t="s">
        <v>1830</v>
      </c>
    </row>
    <row r="335" s="12" customFormat="1" ht="22.8" customHeight="1">
      <c r="A335" s="12"/>
      <c r="B335" s="200"/>
      <c r="C335" s="201"/>
      <c r="D335" s="202" t="s">
        <v>70</v>
      </c>
      <c r="E335" s="214" t="s">
        <v>1171</v>
      </c>
      <c r="F335" s="214" t="s">
        <v>1172</v>
      </c>
      <c r="G335" s="201"/>
      <c r="H335" s="201"/>
      <c r="I335" s="204"/>
      <c r="J335" s="215">
        <f>BK335</f>
        <v>0</v>
      </c>
      <c r="K335" s="201"/>
      <c r="L335" s="206"/>
      <c r="M335" s="207"/>
      <c r="N335" s="208"/>
      <c r="O335" s="208"/>
      <c r="P335" s="209">
        <f>SUM(P336:P337)</f>
        <v>0</v>
      </c>
      <c r="Q335" s="208"/>
      <c r="R335" s="209">
        <f>SUM(R336:R337)</f>
        <v>0</v>
      </c>
      <c r="S335" s="208"/>
      <c r="T335" s="210">
        <f>SUM(T336:T337)</f>
        <v>0</v>
      </c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R335" s="211" t="s">
        <v>146</v>
      </c>
      <c r="AT335" s="212" t="s">
        <v>70</v>
      </c>
      <c r="AU335" s="212" t="s">
        <v>79</v>
      </c>
      <c r="AY335" s="211" t="s">
        <v>209</v>
      </c>
      <c r="BK335" s="213">
        <f>SUM(BK336:BK337)</f>
        <v>0</v>
      </c>
    </row>
    <row r="336" s="2" customFormat="1" ht="24.15" customHeight="1">
      <c r="A336" s="41"/>
      <c r="B336" s="42"/>
      <c r="C336" s="216" t="s">
        <v>623</v>
      </c>
      <c r="D336" s="216" t="s">
        <v>211</v>
      </c>
      <c r="E336" s="217" t="s">
        <v>1174</v>
      </c>
      <c r="F336" s="218" t="s">
        <v>1175</v>
      </c>
      <c r="G336" s="219" t="s">
        <v>299</v>
      </c>
      <c r="H336" s="220">
        <v>6</v>
      </c>
      <c r="I336" s="221"/>
      <c r="J336" s="222">
        <f>ROUND(I336*H336,2)</f>
        <v>0</v>
      </c>
      <c r="K336" s="218" t="s">
        <v>215</v>
      </c>
      <c r="L336" s="47"/>
      <c r="M336" s="223" t="s">
        <v>19</v>
      </c>
      <c r="N336" s="224" t="s">
        <v>42</v>
      </c>
      <c r="O336" s="87"/>
      <c r="P336" s="225">
        <f>O336*H336</f>
        <v>0</v>
      </c>
      <c r="Q336" s="225">
        <v>0</v>
      </c>
      <c r="R336" s="225">
        <f>Q336*H336</f>
        <v>0</v>
      </c>
      <c r="S336" s="225">
        <v>0</v>
      </c>
      <c r="T336" s="226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227" t="s">
        <v>592</v>
      </c>
      <c r="AT336" s="227" t="s">
        <v>211</v>
      </c>
      <c r="AU336" s="227" t="s">
        <v>81</v>
      </c>
      <c r="AY336" s="20" t="s">
        <v>209</v>
      </c>
      <c r="BE336" s="228">
        <f>IF(N336="základní",J336,0)</f>
        <v>0</v>
      </c>
      <c r="BF336" s="228">
        <f>IF(N336="snížená",J336,0)</f>
        <v>0</v>
      </c>
      <c r="BG336" s="228">
        <f>IF(N336="zákl. přenesená",J336,0)</f>
        <v>0</v>
      </c>
      <c r="BH336" s="228">
        <f>IF(N336="sníž. přenesená",J336,0)</f>
        <v>0</v>
      </c>
      <c r="BI336" s="228">
        <f>IF(N336="nulová",J336,0)</f>
        <v>0</v>
      </c>
      <c r="BJ336" s="20" t="s">
        <v>79</v>
      </c>
      <c r="BK336" s="228">
        <f>ROUND(I336*H336,2)</f>
        <v>0</v>
      </c>
      <c r="BL336" s="20" t="s">
        <v>592</v>
      </c>
      <c r="BM336" s="227" t="s">
        <v>1831</v>
      </c>
    </row>
    <row r="337" s="2" customFormat="1">
      <c r="A337" s="41"/>
      <c r="B337" s="42"/>
      <c r="C337" s="43"/>
      <c r="D337" s="229" t="s">
        <v>218</v>
      </c>
      <c r="E337" s="43"/>
      <c r="F337" s="230" t="s">
        <v>1177</v>
      </c>
      <c r="G337" s="43"/>
      <c r="H337" s="43"/>
      <c r="I337" s="231"/>
      <c r="J337" s="43"/>
      <c r="K337" s="43"/>
      <c r="L337" s="47"/>
      <c r="M337" s="289"/>
      <c r="N337" s="290"/>
      <c r="O337" s="291"/>
      <c r="P337" s="291"/>
      <c r="Q337" s="291"/>
      <c r="R337" s="291"/>
      <c r="S337" s="291"/>
      <c r="T337" s="292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T337" s="20" t="s">
        <v>218</v>
      </c>
      <c r="AU337" s="20" t="s">
        <v>81</v>
      </c>
    </row>
    <row r="338" s="2" customFormat="1" ht="6.96" customHeight="1">
      <c r="A338" s="41"/>
      <c r="B338" s="62"/>
      <c r="C338" s="63"/>
      <c r="D338" s="63"/>
      <c r="E338" s="63"/>
      <c r="F338" s="63"/>
      <c r="G338" s="63"/>
      <c r="H338" s="63"/>
      <c r="I338" s="63"/>
      <c r="J338" s="63"/>
      <c r="K338" s="63"/>
      <c r="L338" s="47"/>
      <c r="M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</row>
  </sheetData>
  <sheetProtection sheet="1" autoFilter="0" formatColumns="0" formatRows="0" objects="1" scenarios="1" spinCount="100000" saltValue="F29GZVAgaMMaF9k+JkuCWUTOLfxU0+D20PaGGNUeSahI0D22GblHem4I45N2Zvvfhzmk+7Ga7/dtRbyVqgVjww==" hashValue="gI1FLPTVuYW3KGbapJUueyVOR+ECGNvyGHyrEiwibquF6D0NyoLWMIEWx7XEouOHauYnDpiK2JA9gy3zCWSneg==" algorithmName="SHA-512" password="CC35"/>
  <autoFilter ref="C96:K33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5:H85"/>
    <mergeCell ref="E87:H87"/>
    <mergeCell ref="E89:H89"/>
    <mergeCell ref="L2:V2"/>
  </mergeCells>
  <hyperlinks>
    <hyperlink ref="F101" r:id="rId1" display="https://podminky.urs.cz/item/CS_URS_2023_02/113107324"/>
    <hyperlink ref="F106" r:id="rId2" display="https://podminky.urs.cz/item/CS_URS_2023_02/113107342"/>
    <hyperlink ref="F111" r:id="rId3" display="https://podminky.urs.cz/item/CS_URS_2023_02/115101201"/>
    <hyperlink ref="F113" r:id="rId4" display="https://podminky.urs.cz/item/CS_URS_2023_02/115101301"/>
    <hyperlink ref="F115" r:id="rId5" display="https://podminky.urs.cz/item/CS_URS_2023_02/119001422"/>
    <hyperlink ref="F122" r:id="rId6" display="https://podminky.urs.cz/item/CS_URS_2023_02/132154206"/>
    <hyperlink ref="F127" r:id="rId7" display="https://podminky.urs.cz/item/CS_URS_2023_02/132254206"/>
    <hyperlink ref="F130" r:id="rId8" display="https://podminky.urs.cz/item/CS_URS_2023_02/132354206"/>
    <hyperlink ref="F133" r:id="rId9" display="https://podminky.urs.cz/item/CS_URS_2023_02/132454206"/>
    <hyperlink ref="F136" r:id="rId10" display="https://podminky.urs.cz/item/CS_URS_2023_02/139001101"/>
    <hyperlink ref="F143" r:id="rId11" display="https://podminky.urs.cz/item/CS_URS_2023_02/151811131"/>
    <hyperlink ref="F146" r:id="rId12" display="https://podminky.urs.cz/item/CS_URS_2023_02/151811231"/>
    <hyperlink ref="F148" r:id="rId13" display="https://podminky.urs.cz/item/CS_URS_2023_02/162651112"/>
    <hyperlink ref="F156" r:id="rId14" display="https://podminky.urs.cz/item/CS_URS_2023_02/162751117"/>
    <hyperlink ref="F164" r:id="rId15" display="https://podminky.urs.cz/item/CS_URS_2023_02/162751119"/>
    <hyperlink ref="F167" r:id="rId16" display="https://podminky.urs.cz/item/CS_URS_2023_02/162751137"/>
    <hyperlink ref="F172" r:id="rId17" display="https://podminky.urs.cz/item/CS_URS_2023_02/162751139"/>
    <hyperlink ref="F175" r:id="rId18" display="https://podminky.urs.cz/item/CS_URS_2023_02/167151111"/>
    <hyperlink ref="F182" r:id="rId19" display="https://podminky.urs.cz/item/CS_URS_2023_02/171201231"/>
    <hyperlink ref="F185" r:id="rId20" display="https://podminky.urs.cz/item/CS_URS_2023_02/171251201"/>
    <hyperlink ref="F190" r:id="rId21" display="https://podminky.urs.cz/item/CS_URS_2023_02/174151101"/>
    <hyperlink ref="F195" r:id="rId22" display="https://podminky.urs.cz/item/CS_URS_2023_02/175151101"/>
    <hyperlink ref="F202" r:id="rId23" display="https://podminky.urs.cz/item/CS_URS_2023_02/212755214"/>
    <hyperlink ref="F205" r:id="rId24" display="https://podminky.urs.cz/item/CS_URS_2023_02/451572111"/>
    <hyperlink ref="F210" r:id="rId25" display="https://podminky.urs.cz/item/CS_URS_2023_02/452313141"/>
    <hyperlink ref="F218" r:id="rId26" display="https://podminky.urs.cz/item/CS_URS_2023_02/564750111"/>
    <hyperlink ref="F223" r:id="rId27" display="https://podminky.urs.cz/item/CS_URS_2023_02/564851011"/>
    <hyperlink ref="F228" r:id="rId28" display="https://podminky.urs.cz/item/CS_URS_2023_02/564861011"/>
    <hyperlink ref="F233" r:id="rId29" display="https://podminky.urs.cz/item/CS_URS_2023_02/564930512"/>
    <hyperlink ref="F238" r:id="rId30" display="https://podminky.urs.cz/item/CS_URS_2023_02/573191111"/>
    <hyperlink ref="F243" r:id="rId31" display="https://podminky.urs.cz/item/CS_URS_2023_02/857242122"/>
    <hyperlink ref="F248" r:id="rId32" display="https://podminky.urs.cz/item/CS_URS_2023_02/857244122"/>
    <hyperlink ref="F253" r:id="rId33" display="https://podminky.urs.cz/item/CS_URS_2023_02/871241211"/>
    <hyperlink ref="F261" r:id="rId34" display="https://podminky.urs.cz/item/CS_URS_2023_02/877241101"/>
    <hyperlink ref="F266" r:id="rId35" display="https://podminky.urs.cz/item/CS_URS_2023_02/877241201"/>
    <hyperlink ref="F277" r:id="rId36" display="https://podminky.urs.cz/item/CS_URS_2023_02/891241112"/>
    <hyperlink ref="F285" r:id="rId37" display="https://podminky.urs.cz/item/CS_URS_2023_02/892241111"/>
    <hyperlink ref="F289" r:id="rId38" display="https://podminky.urs.cz/item/CS_URS_2023_02/892273122"/>
    <hyperlink ref="F293" r:id="rId39" display="https://podminky.urs.cz/item/CS_URS_2023_02/892372111"/>
    <hyperlink ref="F300" r:id="rId40" display="https://podminky.urs.cz/item/CS_URS_2023_02/899712111"/>
    <hyperlink ref="F304" r:id="rId41" display="https://podminky.urs.cz/item/CS_URS_2023_02/899721111"/>
    <hyperlink ref="F307" r:id="rId42" display="https://podminky.urs.cz/item/CS_URS_2023_02/899722113"/>
    <hyperlink ref="F310" r:id="rId43" display="https://podminky.urs.cz/item/CS_URS_2023_02/919732211"/>
    <hyperlink ref="F312" r:id="rId44" display="https://podminky.urs.cz/item/CS_URS_2023_02/919735112"/>
    <hyperlink ref="F317" r:id="rId45" display="https://podminky.urs.cz/item/CS_URS_2023_02/997221551"/>
    <hyperlink ref="F319" r:id="rId46" display="https://podminky.urs.cz/item/CS_URS_2023_02/997221559"/>
    <hyperlink ref="F322" r:id="rId47" display="https://podminky.urs.cz/item/CS_URS_2023_02/997221873"/>
    <hyperlink ref="F324" r:id="rId48" display="https://podminky.urs.cz/item/CS_URS_2023_02/997221875"/>
    <hyperlink ref="F327" r:id="rId49" display="https://podminky.urs.cz/item/CS_URS_2023_02/998276101"/>
    <hyperlink ref="F329" r:id="rId50" display="https://podminky.urs.cz/item/CS_URS_2023_02/998276125"/>
    <hyperlink ref="F333" r:id="rId51" display="https://podminky.urs.cz/item/CS_URS_2023_02/230032029"/>
    <hyperlink ref="F337" r:id="rId52" display="https://podminky.urs.cz/item/CS_URS_2023_02/4606615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3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103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1178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1179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1832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ROUND(J95,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ROUND((SUM(BE95:BE295)),  2)</f>
        <v>0</v>
      </c>
      <c r="G35" s="41"/>
      <c r="H35" s="41"/>
      <c r="I35" s="161">
        <v>0.20999999999999999</v>
      </c>
      <c r="J35" s="160">
        <f>ROUND(((SUM(BE95:BE295))*I35),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ROUND((SUM(BF95:BF295)),  2)</f>
        <v>0</v>
      </c>
      <c r="G36" s="41"/>
      <c r="H36" s="41"/>
      <c r="I36" s="161">
        <v>0.12</v>
      </c>
      <c r="J36" s="160">
        <f>ROUND(((SUM(BF95:BF295))*I36),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ROUND((SUM(BG95:BG295)),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ROUND((SUM(BH95:BH295)),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ROUND((SUM(BI95:BI295)),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1178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1179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IO.02.05 - Řad A3a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J95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J96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J97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J186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J189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J201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J207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189</v>
      </c>
      <c r="E70" s="186"/>
      <c r="F70" s="186"/>
      <c r="G70" s="186"/>
      <c r="H70" s="186"/>
      <c r="I70" s="186"/>
      <c r="J70" s="187">
        <f>J285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9" customFormat="1" ht="24.96" customHeight="1">
      <c r="A71" s="9"/>
      <c r="B71" s="178"/>
      <c r="C71" s="179"/>
      <c r="D71" s="180" t="s">
        <v>190</v>
      </c>
      <c r="E71" s="181"/>
      <c r="F71" s="181"/>
      <c r="G71" s="181"/>
      <c r="H71" s="181"/>
      <c r="I71" s="181"/>
      <c r="J71" s="182">
        <f>J288</f>
        <v>0</v>
      </c>
      <c r="K71" s="179"/>
      <c r="L71" s="183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10" customFormat="1" ht="19.92" customHeight="1">
      <c r="A72" s="10"/>
      <c r="B72" s="184"/>
      <c r="C72" s="128"/>
      <c r="D72" s="185" t="s">
        <v>192</v>
      </c>
      <c r="E72" s="186"/>
      <c r="F72" s="186"/>
      <c r="G72" s="186"/>
      <c r="H72" s="186"/>
      <c r="I72" s="186"/>
      <c r="J72" s="187">
        <f>J289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4"/>
      <c r="C73" s="128"/>
      <c r="D73" s="185" t="s">
        <v>193</v>
      </c>
      <c r="E73" s="186"/>
      <c r="F73" s="186"/>
      <c r="G73" s="186"/>
      <c r="H73" s="186"/>
      <c r="I73" s="186"/>
      <c r="J73" s="187">
        <f>J293</f>
        <v>0</v>
      </c>
      <c r="K73" s="128"/>
      <c r="L73" s="18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2" customFormat="1" ht="21.84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9" s="2" customFormat="1" ht="6.96" customHeight="1">
      <c r="A79" s="41"/>
      <c r="B79" s="64"/>
      <c r="C79" s="65"/>
      <c r="D79" s="65"/>
      <c r="E79" s="65"/>
      <c r="F79" s="65"/>
      <c r="G79" s="65"/>
      <c r="H79" s="65"/>
      <c r="I79" s="65"/>
      <c r="J79" s="65"/>
      <c r="K79" s="65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24.96" customHeight="1">
      <c r="A80" s="41"/>
      <c r="B80" s="42"/>
      <c r="C80" s="26" t="s">
        <v>194</v>
      </c>
      <c r="D80" s="43"/>
      <c r="E80" s="43"/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16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6.5" customHeight="1">
      <c r="A83" s="41"/>
      <c r="B83" s="42"/>
      <c r="C83" s="43"/>
      <c r="D83" s="43"/>
      <c r="E83" s="173" t="str">
        <f>E7</f>
        <v>VODOVOD BORKA</v>
      </c>
      <c r="F83" s="35"/>
      <c r="G83" s="35"/>
      <c r="H83" s="35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1" customFormat="1" ht="12" customHeight="1">
      <c r="B84" s="24"/>
      <c r="C84" s="35" t="s">
        <v>175</v>
      </c>
      <c r="D84" s="25"/>
      <c r="E84" s="25"/>
      <c r="F84" s="25"/>
      <c r="G84" s="25"/>
      <c r="H84" s="25"/>
      <c r="I84" s="25"/>
      <c r="J84" s="25"/>
      <c r="K84" s="25"/>
      <c r="L84" s="23"/>
    </row>
    <row r="85" s="2" customFormat="1" ht="16.5" customHeight="1">
      <c r="A85" s="41"/>
      <c r="B85" s="42"/>
      <c r="C85" s="43"/>
      <c r="D85" s="43"/>
      <c r="E85" s="173" t="s">
        <v>1178</v>
      </c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2" customHeight="1">
      <c r="A86" s="41"/>
      <c r="B86" s="42"/>
      <c r="C86" s="35" t="s">
        <v>1179</v>
      </c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6.5" customHeight="1">
      <c r="A87" s="41"/>
      <c r="B87" s="42"/>
      <c r="C87" s="43"/>
      <c r="D87" s="43"/>
      <c r="E87" s="72" t="str">
        <f>E11</f>
        <v>IO.02.05 - Řad A3a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2" customHeight="1">
      <c r="A89" s="41"/>
      <c r="B89" s="42"/>
      <c r="C89" s="35" t="s">
        <v>21</v>
      </c>
      <c r="D89" s="43"/>
      <c r="E89" s="43"/>
      <c r="F89" s="30" t="str">
        <f>F14</f>
        <v>Obec Přestavlky u Čerčan</v>
      </c>
      <c r="G89" s="43"/>
      <c r="H89" s="43"/>
      <c r="I89" s="35" t="s">
        <v>23</v>
      </c>
      <c r="J89" s="75" t="str">
        <f>IF(J14="","",J14)</f>
        <v>4. 9. 2023</v>
      </c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25.65" customHeight="1">
      <c r="A91" s="41"/>
      <c r="B91" s="42"/>
      <c r="C91" s="35" t="s">
        <v>25</v>
      </c>
      <c r="D91" s="43"/>
      <c r="E91" s="43"/>
      <c r="F91" s="30" t="str">
        <f>E17</f>
        <v>Obec Přestavlky u Čerčan</v>
      </c>
      <c r="G91" s="43"/>
      <c r="H91" s="43"/>
      <c r="I91" s="35" t="s">
        <v>30</v>
      </c>
      <c r="J91" s="39" t="str">
        <f>E23</f>
        <v>Vodohospodářský rozvoj a výstavba, a.s.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5.15" customHeight="1">
      <c r="A92" s="41"/>
      <c r="B92" s="42"/>
      <c r="C92" s="35" t="s">
        <v>28</v>
      </c>
      <c r="D92" s="43"/>
      <c r="E92" s="43"/>
      <c r="F92" s="30" t="str">
        <f>IF(E20="","",E20)</f>
        <v>Vyplň údaj</v>
      </c>
      <c r="G92" s="43"/>
      <c r="H92" s="43"/>
      <c r="I92" s="35" t="s">
        <v>33</v>
      </c>
      <c r="J92" s="39" t="str">
        <f>E26</f>
        <v>M. Morská</v>
      </c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0.32" customHeight="1">
      <c r="A93" s="41"/>
      <c r="B93" s="42"/>
      <c r="C93" s="43"/>
      <c r="D93" s="43"/>
      <c r="E93" s="43"/>
      <c r="F93" s="43"/>
      <c r="G93" s="43"/>
      <c r="H93" s="43"/>
      <c r="I93" s="43"/>
      <c r="J93" s="43"/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11" customFormat="1" ht="29.28" customHeight="1">
      <c r="A94" s="189"/>
      <c r="B94" s="190"/>
      <c r="C94" s="191" t="s">
        <v>195</v>
      </c>
      <c r="D94" s="192" t="s">
        <v>56</v>
      </c>
      <c r="E94" s="192" t="s">
        <v>52</v>
      </c>
      <c r="F94" s="192" t="s">
        <v>53</v>
      </c>
      <c r="G94" s="192" t="s">
        <v>196</v>
      </c>
      <c r="H94" s="192" t="s">
        <v>197</v>
      </c>
      <c r="I94" s="192" t="s">
        <v>198</v>
      </c>
      <c r="J94" s="192" t="s">
        <v>179</v>
      </c>
      <c r="K94" s="193" t="s">
        <v>199</v>
      </c>
      <c r="L94" s="194"/>
      <c r="M94" s="95" t="s">
        <v>19</v>
      </c>
      <c r="N94" s="96" t="s">
        <v>41</v>
      </c>
      <c r="O94" s="96" t="s">
        <v>200</v>
      </c>
      <c r="P94" s="96" t="s">
        <v>201</v>
      </c>
      <c r="Q94" s="96" t="s">
        <v>202</v>
      </c>
      <c r="R94" s="96" t="s">
        <v>203</v>
      </c>
      <c r="S94" s="96" t="s">
        <v>204</v>
      </c>
      <c r="T94" s="97" t="s">
        <v>205</v>
      </c>
      <c r="U94" s="189"/>
      <c r="V94" s="189"/>
      <c r="W94" s="189"/>
      <c r="X94" s="189"/>
      <c r="Y94" s="189"/>
      <c r="Z94" s="189"/>
      <c r="AA94" s="189"/>
      <c r="AB94" s="189"/>
      <c r="AC94" s="189"/>
      <c r="AD94" s="189"/>
      <c r="AE94" s="189"/>
    </row>
    <row r="95" s="2" customFormat="1" ht="22.8" customHeight="1">
      <c r="A95" s="41"/>
      <c r="B95" s="42"/>
      <c r="C95" s="102" t="s">
        <v>206</v>
      </c>
      <c r="D95" s="43"/>
      <c r="E95" s="43"/>
      <c r="F95" s="43"/>
      <c r="G95" s="43"/>
      <c r="H95" s="43"/>
      <c r="I95" s="43"/>
      <c r="J95" s="195">
        <f>BK95</f>
        <v>0</v>
      </c>
      <c r="K95" s="43"/>
      <c r="L95" s="47"/>
      <c r="M95" s="98"/>
      <c r="N95" s="196"/>
      <c r="O95" s="99"/>
      <c r="P95" s="197">
        <f>P96+P288</f>
        <v>0</v>
      </c>
      <c r="Q95" s="99"/>
      <c r="R95" s="197">
        <f>R96+R288</f>
        <v>0.88303999999999994</v>
      </c>
      <c r="S95" s="99"/>
      <c r="T95" s="198">
        <f>T96+T288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70</v>
      </c>
      <c r="AU95" s="20" t="s">
        <v>180</v>
      </c>
      <c r="BK95" s="199">
        <f>BK96+BK288</f>
        <v>0</v>
      </c>
    </row>
    <row r="96" s="12" customFormat="1" ht="25.92" customHeight="1">
      <c r="A96" s="12"/>
      <c r="B96" s="200"/>
      <c r="C96" s="201"/>
      <c r="D96" s="202" t="s">
        <v>70</v>
      </c>
      <c r="E96" s="203" t="s">
        <v>207</v>
      </c>
      <c r="F96" s="203" t="s">
        <v>208</v>
      </c>
      <c r="G96" s="201"/>
      <c r="H96" s="201"/>
      <c r="I96" s="204"/>
      <c r="J96" s="205">
        <f>BK96</f>
        <v>0</v>
      </c>
      <c r="K96" s="201"/>
      <c r="L96" s="206"/>
      <c r="M96" s="207"/>
      <c r="N96" s="208"/>
      <c r="O96" s="208"/>
      <c r="P96" s="209">
        <f>P97+P186+P189+P201+P207+P285</f>
        <v>0</v>
      </c>
      <c r="Q96" s="208"/>
      <c r="R96" s="209">
        <f>R97+R186+R189+R201+R207+R285</f>
        <v>0.88303999999999994</v>
      </c>
      <c r="S96" s="208"/>
      <c r="T96" s="210">
        <f>T97+T186+T189+T201+T207+T285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11" t="s">
        <v>79</v>
      </c>
      <c r="AT96" s="212" t="s">
        <v>70</v>
      </c>
      <c r="AU96" s="212" t="s">
        <v>71</v>
      </c>
      <c r="AY96" s="211" t="s">
        <v>209</v>
      </c>
      <c r="BK96" s="213">
        <f>BK97+BK186+BK189+BK201+BK207+BK285</f>
        <v>0</v>
      </c>
    </row>
    <row r="97" s="12" customFormat="1" ht="22.8" customHeight="1">
      <c r="A97" s="12"/>
      <c r="B97" s="200"/>
      <c r="C97" s="201"/>
      <c r="D97" s="202" t="s">
        <v>70</v>
      </c>
      <c r="E97" s="214" t="s">
        <v>79</v>
      </c>
      <c r="F97" s="214" t="s">
        <v>210</v>
      </c>
      <c r="G97" s="201"/>
      <c r="H97" s="201"/>
      <c r="I97" s="204"/>
      <c r="J97" s="215">
        <f>BK97</f>
        <v>0</v>
      </c>
      <c r="K97" s="201"/>
      <c r="L97" s="206"/>
      <c r="M97" s="207"/>
      <c r="N97" s="208"/>
      <c r="O97" s="208"/>
      <c r="P97" s="209">
        <f>SUM(P98:P185)</f>
        <v>0</v>
      </c>
      <c r="Q97" s="208"/>
      <c r="R97" s="209">
        <f>SUM(R98:R185)</f>
        <v>0.16350000000000001</v>
      </c>
      <c r="S97" s="208"/>
      <c r="T97" s="210">
        <f>SUM(T98:T185)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1" t="s">
        <v>79</v>
      </c>
      <c r="AT97" s="212" t="s">
        <v>70</v>
      </c>
      <c r="AU97" s="212" t="s">
        <v>79</v>
      </c>
      <c r="AY97" s="211" t="s">
        <v>209</v>
      </c>
      <c r="BK97" s="213">
        <f>SUM(BK98:BK185)</f>
        <v>0</v>
      </c>
    </row>
    <row r="98" s="2" customFormat="1" ht="16.5" customHeight="1">
      <c r="A98" s="41"/>
      <c r="B98" s="42"/>
      <c r="C98" s="216" t="s">
        <v>79</v>
      </c>
      <c r="D98" s="216" t="s">
        <v>211</v>
      </c>
      <c r="E98" s="217" t="s">
        <v>285</v>
      </c>
      <c r="F98" s="218" t="s">
        <v>286</v>
      </c>
      <c r="G98" s="219" t="s">
        <v>287</v>
      </c>
      <c r="H98" s="220">
        <v>100</v>
      </c>
      <c r="I98" s="221"/>
      <c r="J98" s="222">
        <f>ROUND(I98*H98,2)</f>
        <v>0</v>
      </c>
      <c r="K98" s="218" t="s">
        <v>215</v>
      </c>
      <c r="L98" s="47"/>
      <c r="M98" s="223" t="s">
        <v>19</v>
      </c>
      <c r="N98" s="224" t="s">
        <v>42</v>
      </c>
      <c r="O98" s="87"/>
      <c r="P98" s="225">
        <f>O98*H98</f>
        <v>0</v>
      </c>
      <c r="Q98" s="225">
        <v>3.0000000000000001E-05</v>
      </c>
      <c r="R98" s="225">
        <f>Q98*H98</f>
        <v>0.0030000000000000001</v>
      </c>
      <c r="S98" s="225">
        <v>0</v>
      </c>
      <c r="T98" s="226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7" t="s">
        <v>216</v>
      </c>
      <c r="AT98" s="227" t="s">
        <v>211</v>
      </c>
      <c r="AU98" s="227" t="s">
        <v>81</v>
      </c>
      <c r="AY98" s="20" t="s">
        <v>209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20" t="s">
        <v>79</v>
      </c>
      <c r="BK98" s="228">
        <f>ROUND(I98*H98,2)</f>
        <v>0</v>
      </c>
      <c r="BL98" s="20" t="s">
        <v>216</v>
      </c>
      <c r="BM98" s="227" t="s">
        <v>1833</v>
      </c>
    </row>
    <row r="99" s="2" customFormat="1">
      <c r="A99" s="41"/>
      <c r="B99" s="42"/>
      <c r="C99" s="43"/>
      <c r="D99" s="229" t="s">
        <v>218</v>
      </c>
      <c r="E99" s="43"/>
      <c r="F99" s="230" t="s">
        <v>289</v>
      </c>
      <c r="G99" s="43"/>
      <c r="H99" s="43"/>
      <c r="I99" s="231"/>
      <c r="J99" s="43"/>
      <c r="K99" s="43"/>
      <c r="L99" s="47"/>
      <c r="M99" s="232"/>
      <c r="N99" s="233"/>
      <c r="O99" s="87"/>
      <c r="P99" s="87"/>
      <c r="Q99" s="87"/>
      <c r="R99" s="87"/>
      <c r="S99" s="87"/>
      <c r="T99" s="88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0" t="s">
        <v>218</v>
      </c>
      <c r="AU99" s="20" t="s">
        <v>81</v>
      </c>
    </row>
    <row r="100" s="2" customFormat="1" ht="24.15" customHeight="1">
      <c r="A100" s="41"/>
      <c r="B100" s="42"/>
      <c r="C100" s="216" t="s">
        <v>81</v>
      </c>
      <c r="D100" s="216" t="s">
        <v>211</v>
      </c>
      <c r="E100" s="217" t="s">
        <v>291</v>
      </c>
      <c r="F100" s="218" t="s">
        <v>292</v>
      </c>
      <c r="G100" s="219" t="s">
        <v>293</v>
      </c>
      <c r="H100" s="220">
        <v>10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</v>
      </c>
      <c r="T100" s="226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1834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295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2" customFormat="1" ht="49.05" customHeight="1">
      <c r="A102" s="41"/>
      <c r="B102" s="42"/>
      <c r="C102" s="216" t="s">
        <v>146</v>
      </c>
      <c r="D102" s="216" t="s">
        <v>211</v>
      </c>
      <c r="E102" s="217" t="s">
        <v>318</v>
      </c>
      <c r="F102" s="218" t="s">
        <v>319</v>
      </c>
      <c r="G102" s="219" t="s">
        <v>299</v>
      </c>
      <c r="H102" s="220">
        <v>2</v>
      </c>
      <c r="I102" s="221"/>
      <c r="J102" s="222">
        <f>ROUND(I102*H102,2)</f>
        <v>0</v>
      </c>
      <c r="K102" s="218" t="s">
        <v>215</v>
      </c>
      <c r="L102" s="47"/>
      <c r="M102" s="223" t="s">
        <v>19</v>
      </c>
      <c r="N102" s="224" t="s">
        <v>42</v>
      </c>
      <c r="O102" s="87"/>
      <c r="P102" s="225">
        <f>O102*H102</f>
        <v>0</v>
      </c>
      <c r="Q102" s="225">
        <v>0.06053</v>
      </c>
      <c r="R102" s="225">
        <f>Q102*H102</f>
        <v>0.12106</v>
      </c>
      <c r="S102" s="225">
        <v>0</v>
      </c>
      <c r="T102" s="226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7" t="s">
        <v>216</v>
      </c>
      <c r="AT102" s="227" t="s">
        <v>211</v>
      </c>
      <c r="AU102" s="227" t="s">
        <v>81</v>
      </c>
      <c r="AY102" s="20" t="s">
        <v>209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20" t="s">
        <v>79</v>
      </c>
      <c r="BK102" s="228">
        <f>ROUND(I102*H102,2)</f>
        <v>0</v>
      </c>
      <c r="BL102" s="20" t="s">
        <v>216</v>
      </c>
      <c r="BM102" s="227" t="s">
        <v>1835</v>
      </c>
    </row>
    <row r="103" s="2" customFormat="1">
      <c r="A103" s="41"/>
      <c r="B103" s="42"/>
      <c r="C103" s="43"/>
      <c r="D103" s="229" t="s">
        <v>218</v>
      </c>
      <c r="E103" s="43"/>
      <c r="F103" s="230" t="s">
        <v>321</v>
      </c>
      <c r="G103" s="43"/>
      <c r="H103" s="43"/>
      <c r="I103" s="231"/>
      <c r="J103" s="43"/>
      <c r="K103" s="43"/>
      <c r="L103" s="47"/>
      <c r="M103" s="232"/>
      <c r="N103" s="233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218</v>
      </c>
      <c r="AU103" s="20" t="s">
        <v>81</v>
      </c>
    </row>
    <row r="104" s="13" customFormat="1">
      <c r="A104" s="13"/>
      <c r="B104" s="234"/>
      <c r="C104" s="235"/>
      <c r="D104" s="236" t="s">
        <v>220</v>
      </c>
      <c r="E104" s="237" t="s">
        <v>19</v>
      </c>
      <c r="F104" s="238" t="s">
        <v>1199</v>
      </c>
      <c r="G104" s="235"/>
      <c r="H104" s="237" t="s">
        <v>19</v>
      </c>
      <c r="I104" s="239"/>
      <c r="J104" s="235"/>
      <c r="K104" s="235"/>
      <c r="L104" s="240"/>
      <c r="M104" s="241"/>
      <c r="N104" s="242"/>
      <c r="O104" s="242"/>
      <c r="P104" s="242"/>
      <c r="Q104" s="242"/>
      <c r="R104" s="242"/>
      <c r="S104" s="242"/>
      <c r="T104" s="24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4" t="s">
        <v>220</v>
      </c>
      <c r="AU104" s="244" t="s">
        <v>81</v>
      </c>
      <c r="AV104" s="13" t="s">
        <v>79</v>
      </c>
      <c r="AW104" s="13" t="s">
        <v>32</v>
      </c>
      <c r="AX104" s="13" t="s">
        <v>71</v>
      </c>
      <c r="AY104" s="244" t="s">
        <v>209</v>
      </c>
    </row>
    <row r="105" s="14" customFormat="1">
      <c r="A105" s="14"/>
      <c r="B105" s="245"/>
      <c r="C105" s="246"/>
      <c r="D105" s="236" t="s">
        <v>220</v>
      </c>
      <c r="E105" s="247" t="s">
        <v>19</v>
      </c>
      <c r="F105" s="248" t="s">
        <v>1836</v>
      </c>
      <c r="G105" s="246"/>
      <c r="H105" s="249">
        <v>1</v>
      </c>
      <c r="I105" s="250"/>
      <c r="J105" s="246"/>
      <c r="K105" s="246"/>
      <c r="L105" s="251"/>
      <c r="M105" s="252"/>
      <c r="N105" s="253"/>
      <c r="O105" s="253"/>
      <c r="P105" s="253"/>
      <c r="Q105" s="253"/>
      <c r="R105" s="253"/>
      <c r="S105" s="253"/>
      <c r="T105" s="25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5" t="s">
        <v>220</v>
      </c>
      <c r="AU105" s="255" t="s">
        <v>81</v>
      </c>
      <c r="AV105" s="14" t="s">
        <v>81</v>
      </c>
      <c r="AW105" s="14" t="s">
        <v>32</v>
      </c>
      <c r="AX105" s="14" t="s">
        <v>71</v>
      </c>
      <c r="AY105" s="255" t="s">
        <v>209</v>
      </c>
    </row>
    <row r="106" s="13" customFormat="1">
      <c r="A106" s="13"/>
      <c r="B106" s="234"/>
      <c r="C106" s="235"/>
      <c r="D106" s="236" t="s">
        <v>220</v>
      </c>
      <c r="E106" s="237" t="s">
        <v>19</v>
      </c>
      <c r="F106" s="238" t="s">
        <v>1201</v>
      </c>
      <c r="G106" s="235"/>
      <c r="H106" s="237" t="s">
        <v>19</v>
      </c>
      <c r="I106" s="239"/>
      <c r="J106" s="235"/>
      <c r="K106" s="235"/>
      <c r="L106" s="240"/>
      <c r="M106" s="241"/>
      <c r="N106" s="242"/>
      <c r="O106" s="242"/>
      <c r="P106" s="242"/>
      <c r="Q106" s="242"/>
      <c r="R106" s="242"/>
      <c r="S106" s="242"/>
      <c r="T106" s="24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4" t="s">
        <v>220</v>
      </c>
      <c r="AU106" s="244" t="s">
        <v>81</v>
      </c>
      <c r="AV106" s="13" t="s">
        <v>79</v>
      </c>
      <c r="AW106" s="13" t="s">
        <v>32</v>
      </c>
      <c r="AX106" s="13" t="s">
        <v>71</v>
      </c>
      <c r="AY106" s="244" t="s">
        <v>209</v>
      </c>
    </row>
    <row r="107" s="14" customFormat="1">
      <c r="A107" s="14"/>
      <c r="B107" s="245"/>
      <c r="C107" s="246"/>
      <c r="D107" s="236" t="s">
        <v>220</v>
      </c>
      <c r="E107" s="247" t="s">
        <v>19</v>
      </c>
      <c r="F107" s="248" t="s">
        <v>1836</v>
      </c>
      <c r="G107" s="246"/>
      <c r="H107" s="249">
        <v>1</v>
      </c>
      <c r="I107" s="250"/>
      <c r="J107" s="246"/>
      <c r="K107" s="246"/>
      <c r="L107" s="251"/>
      <c r="M107" s="252"/>
      <c r="N107" s="253"/>
      <c r="O107" s="253"/>
      <c r="P107" s="253"/>
      <c r="Q107" s="253"/>
      <c r="R107" s="253"/>
      <c r="S107" s="253"/>
      <c r="T107" s="25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5" t="s">
        <v>220</v>
      </c>
      <c r="AU107" s="255" t="s">
        <v>81</v>
      </c>
      <c r="AV107" s="14" t="s">
        <v>81</v>
      </c>
      <c r="AW107" s="14" t="s">
        <v>32</v>
      </c>
      <c r="AX107" s="14" t="s">
        <v>71</v>
      </c>
      <c r="AY107" s="255" t="s">
        <v>209</v>
      </c>
    </row>
    <row r="108" s="15" customFormat="1">
      <c r="A108" s="15"/>
      <c r="B108" s="256"/>
      <c r="C108" s="257"/>
      <c r="D108" s="236" t="s">
        <v>220</v>
      </c>
      <c r="E108" s="258" t="s">
        <v>19</v>
      </c>
      <c r="F108" s="259" t="s">
        <v>271</v>
      </c>
      <c r="G108" s="257"/>
      <c r="H108" s="260">
        <v>2</v>
      </c>
      <c r="I108" s="261"/>
      <c r="J108" s="257"/>
      <c r="K108" s="257"/>
      <c r="L108" s="262"/>
      <c r="M108" s="263"/>
      <c r="N108" s="264"/>
      <c r="O108" s="264"/>
      <c r="P108" s="264"/>
      <c r="Q108" s="264"/>
      <c r="R108" s="264"/>
      <c r="S108" s="264"/>
      <c r="T108" s="26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66" t="s">
        <v>220</v>
      </c>
      <c r="AU108" s="266" t="s">
        <v>81</v>
      </c>
      <c r="AV108" s="15" t="s">
        <v>216</v>
      </c>
      <c r="AW108" s="15" t="s">
        <v>32</v>
      </c>
      <c r="AX108" s="15" t="s">
        <v>79</v>
      </c>
      <c r="AY108" s="266" t="s">
        <v>209</v>
      </c>
    </row>
    <row r="109" s="2" customFormat="1" ht="33" customHeight="1">
      <c r="A109" s="41"/>
      <c r="B109" s="42"/>
      <c r="C109" s="216" t="s">
        <v>216</v>
      </c>
      <c r="D109" s="216" t="s">
        <v>211</v>
      </c>
      <c r="E109" s="217" t="s">
        <v>391</v>
      </c>
      <c r="F109" s="218" t="s">
        <v>392</v>
      </c>
      <c r="G109" s="219" t="s">
        <v>362</v>
      </c>
      <c r="H109" s="220">
        <v>10.5</v>
      </c>
      <c r="I109" s="221"/>
      <c r="J109" s="222">
        <f>ROUND(I109*H109,2)</f>
        <v>0</v>
      </c>
      <c r="K109" s="218" t="s">
        <v>215</v>
      </c>
      <c r="L109" s="47"/>
      <c r="M109" s="223" t="s">
        <v>19</v>
      </c>
      <c r="N109" s="224" t="s">
        <v>42</v>
      </c>
      <c r="O109" s="87"/>
      <c r="P109" s="225">
        <f>O109*H109</f>
        <v>0</v>
      </c>
      <c r="Q109" s="225">
        <v>0</v>
      </c>
      <c r="R109" s="225">
        <f>Q109*H109</f>
        <v>0</v>
      </c>
      <c r="S109" s="225">
        <v>0</v>
      </c>
      <c r="T109" s="226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7" t="s">
        <v>216</v>
      </c>
      <c r="AT109" s="227" t="s">
        <v>211</v>
      </c>
      <c r="AU109" s="227" t="s">
        <v>81</v>
      </c>
      <c r="AY109" s="20" t="s">
        <v>209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20" t="s">
        <v>79</v>
      </c>
      <c r="BK109" s="228">
        <f>ROUND(I109*H109,2)</f>
        <v>0</v>
      </c>
      <c r="BL109" s="20" t="s">
        <v>216</v>
      </c>
      <c r="BM109" s="227" t="s">
        <v>1837</v>
      </c>
    </row>
    <row r="110" s="2" customFormat="1">
      <c r="A110" s="41"/>
      <c r="B110" s="42"/>
      <c r="C110" s="43"/>
      <c r="D110" s="229" t="s">
        <v>218</v>
      </c>
      <c r="E110" s="43"/>
      <c r="F110" s="230" t="s">
        <v>394</v>
      </c>
      <c r="G110" s="43"/>
      <c r="H110" s="43"/>
      <c r="I110" s="231"/>
      <c r="J110" s="43"/>
      <c r="K110" s="43"/>
      <c r="L110" s="47"/>
      <c r="M110" s="232"/>
      <c r="N110" s="233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218</v>
      </c>
      <c r="AU110" s="20" t="s">
        <v>81</v>
      </c>
    </row>
    <row r="111" s="13" customFormat="1">
      <c r="A111" s="13"/>
      <c r="B111" s="234"/>
      <c r="C111" s="235"/>
      <c r="D111" s="236" t="s">
        <v>220</v>
      </c>
      <c r="E111" s="237" t="s">
        <v>19</v>
      </c>
      <c r="F111" s="238" t="s">
        <v>395</v>
      </c>
      <c r="G111" s="235"/>
      <c r="H111" s="237" t="s">
        <v>19</v>
      </c>
      <c r="I111" s="239"/>
      <c r="J111" s="235"/>
      <c r="K111" s="235"/>
      <c r="L111" s="240"/>
      <c r="M111" s="241"/>
      <c r="N111" s="242"/>
      <c r="O111" s="242"/>
      <c r="P111" s="242"/>
      <c r="Q111" s="242"/>
      <c r="R111" s="242"/>
      <c r="S111" s="242"/>
      <c r="T111" s="24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4" t="s">
        <v>220</v>
      </c>
      <c r="AU111" s="244" t="s">
        <v>81</v>
      </c>
      <c r="AV111" s="13" t="s">
        <v>79</v>
      </c>
      <c r="AW111" s="13" t="s">
        <v>32</v>
      </c>
      <c r="AX111" s="13" t="s">
        <v>71</v>
      </c>
      <c r="AY111" s="244" t="s">
        <v>209</v>
      </c>
    </row>
    <row r="112" s="14" customFormat="1">
      <c r="A112" s="14"/>
      <c r="B112" s="245"/>
      <c r="C112" s="246"/>
      <c r="D112" s="236" t="s">
        <v>220</v>
      </c>
      <c r="E112" s="247" t="s">
        <v>19</v>
      </c>
      <c r="F112" s="248" t="s">
        <v>1689</v>
      </c>
      <c r="G112" s="246"/>
      <c r="H112" s="249">
        <v>35</v>
      </c>
      <c r="I112" s="250"/>
      <c r="J112" s="246"/>
      <c r="K112" s="246"/>
      <c r="L112" s="251"/>
      <c r="M112" s="252"/>
      <c r="N112" s="253"/>
      <c r="O112" s="253"/>
      <c r="P112" s="253"/>
      <c r="Q112" s="253"/>
      <c r="R112" s="253"/>
      <c r="S112" s="253"/>
      <c r="T112" s="25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5" t="s">
        <v>220</v>
      </c>
      <c r="AU112" s="255" t="s">
        <v>81</v>
      </c>
      <c r="AV112" s="14" t="s">
        <v>81</v>
      </c>
      <c r="AW112" s="14" t="s">
        <v>32</v>
      </c>
      <c r="AX112" s="14" t="s">
        <v>71</v>
      </c>
      <c r="AY112" s="255" t="s">
        <v>209</v>
      </c>
    </row>
    <row r="113" s="14" customFormat="1">
      <c r="A113" s="14"/>
      <c r="B113" s="245"/>
      <c r="C113" s="246"/>
      <c r="D113" s="236" t="s">
        <v>220</v>
      </c>
      <c r="E113" s="247" t="s">
        <v>19</v>
      </c>
      <c r="F113" s="248" t="s">
        <v>1838</v>
      </c>
      <c r="G113" s="246"/>
      <c r="H113" s="249">
        <v>10.5</v>
      </c>
      <c r="I113" s="250"/>
      <c r="J113" s="246"/>
      <c r="K113" s="246"/>
      <c r="L113" s="251"/>
      <c r="M113" s="252"/>
      <c r="N113" s="253"/>
      <c r="O113" s="253"/>
      <c r="P113" s="253"/>
      <c r="Q113" s="253"/>
      <c r="R113" s="253"/>
      <c r="S113" s="253"/>
      <c r="T113" s="25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5" t="s">
        <v>220</v>
      </c>
      <c r="AU113" s="255" t="s">
        <v>81</v>
      </c>
      <c r="AV113" s="14" t="s">
        <v>81</v>
      </c>
      <c r="AW113" s="14" t="s">
        <v>32</v>
      </c>
      <c r="AX113" s="14" t="s">
        <v>79</v>
      </c>
      <c r="AY113" s="255" t="s">
        <v>209</v>
      </c>
    </row>
    <row r="114" s="2" customFormat="1" ht="24.15" customHeight="1">
      <c r="A114" s="41"/>
      <c r="B114" s="42"/>
      <c r="C114" s="216" t="s">
        <v>236</v>
      </c>
      <c r="D114" s="216" t="s">
        <v>211</v>
      </c>
      <c r="E114" s="217" t="s">
        <v>400</v>
      </c>
      <c r="F114" s="218" t="s">
        <v>401</v>
      </c>
      <c r="G114" s="219" t="s">
        <v>362</v>
      </c>
      <c r="H114" s="220">
        <v>12.25</v>
      </c>
      <c r="I114" s="221"/>
      <c r="J114" s="222">
        <f>ROUND(I114*H114,2)</f>
        <v>0</v>
      </c>
      <c r="K114" s="218" t="s">
        <v>215</v>
      </c>
      <c r="L114" s="47"/>
      <c r="M114" s="223" t="s">
        <v>19</v>
      </c>
      <c r="N114" s="224" t="s">
        <v>42</v>
      </c>
      <c r="O114" s="87"/>
      <c r="P114" s="225">
        <f>O114*H114</f>
        <v>0</v>
      </c>
      <c r="Q114" s="225">
        <v>0</v>
      </c>
      <c r="R114" s="225">
        <f>Q114*H114</f>
        <v>0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216</v>
      </c>
      <c r="AT114" s="227" t="s">
        <v>211</v>
      </c>
      <c r="AU114" s="227" t="s">
        <v>81</v>
      </c>
      <c r="AY114" s="20" t="s">
        <v>209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216</v>
      </c>
      <c r="BM114" s="227" t="s">
        <v>1839</v>
      </c>
    </row>
    <row r="115" s="2" customFormat="1">
      <c r="A115" s="41"/>
      <c r="B115" s="42"/>
      <c r="C115" s="43"/>
      <c r="D115" s="229" t="s">
        <v>218</v>
      </c>
      <c r="E115" s="43"/>
      <c r="F115" s="230" t="s">
        <v>403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218</v>
      </c>
      <c r="AU115" s="20" t="s">
        <v>81</v>
      </c>
    </row>
    <row r="116" s="14" customFormat="1">
      <c r="A116" s="14"/>
      <c r="B116" s="245"/>
      <c r="C116" s="246"/>
      <c r="D116" s="236" t="s">
        <v>220</v>
      </c>
      <c r="E116" s="247" t="s">
        <v>19</v>
      </c>
      <c r="F116" s="248" t="s">
        <v>1840</v>
      </c>
      <c r="G116" s="246"/>
      <c r="H116" s="249">
        <v>12.25</v>
      </c>
      <c r="I116" s="250"/>
      <c r="J116" s="246"/>
      <c r="K116" s="246"/>
      <c r="L116" s="251"/>
      <c r="M116" s="252"/>
      <c r="N116" s="253"/>
      <c r="O116" s="253"/>
      <c r="P116" s="253"/>
      <c r="Q116" s="253"/>
      <c r="R116" s="253"/>
      <c r="S116" s="253"/>
      <c r="T116" s="25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5" t="s">
        <v>220</v>
      </c>
      <c r="AU116" s="255" t="s">
        <v>81</v>
      </c>
      <c r="AV116" s="14" t="s">
        <v>81</v>
      </c>
      <c r="AW116" s="14" t="s">
        <v>32</v>
      </c>
      <c r="AX116" s="14" t="s">
        <v>79</v>
      </c>
      <c r="AY116" s="255" t="s">
        <v>209</v>
      </c>
    </row>
    <row r="117" s="2" customFormat="1" ht="33" customHeight="1">
      <c r="A117" s="41"/>
      <c r="B117" s="42"/>
      <c r="C117" s="216" t="s">
        <v>227</v>
      </c>
      <c r="D117" s="216" t="s">
        <v>211</v>
      </c>
      <c r="E117" s="217" t="s">
        <v>406</v>
      </c>
      <c r="F117" s="218" t="s">
        <v>407</v>
      </c>
      <c r="G117" s="219" t="s">
        <v>362</v>
      </c>
      <c r="H117" s="220">
        <v>8.75</v>
      </c>
      <c r="I117" s="221"/>
      <c r="J117" s="222">
        <f>ROUND(I117*H117,2)</f>
        <v>0</v>
      </c>
      <c r="K117" s="218" t="s">
        <v>215</v>
      </c>
      <c r="L117" s="47"/>
      <c r="M117" s="223" t="s">
        <v>19</v>
      </c>
      <c r="N117" s="224" t="s">
        <v>42</v>
      </c>
      <c r="O117" s="87"/>
      <c r="P117" s="225">
        <f>O117*H117</f>
        <v>0</v>
      </c>
      <c r="Q117" s="225">
        <v>0</v>
      </c>
      <c r="R117" s="225">
        <f>Q117*H117</f>
        <v>0</v>
      </c>
      <c r="S117" s="225">
        <v>0</v>
      </c>
      <c r="T117" s="226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7" t="s">
        <v>216</v>
      </c>
      <c r="AT117" s="227" t="s">
        <v>211</v>
      </c>
      <c r="AU117" s="227" t="s">
        <v>81</v>
      </c>
      <c r="AY117" s="20" t="s">
        <v>209</v>
      </c>
      <c r="BE117" s="228">
        <f>IF(N117="základní",J117,0)</f>
        <v>0</v>
      </c>
      <c r="BF117" s="228">
        <f>IF(N117="snížená",J117,0)</f>
        <v>0</v>
      </c>
      <c r="BG117" s="228">
        <f>IF(N117="zákl. přenesená",J117,0)</f>
        <v>0</v>
      </c>
      <c r="BH117" s="228">
        <f>IF(N117="sníž. přenesená",J117,0)</f>
        <v>0</v>
      </c>
      <c r="BI117" s="228">
        <f>IF(N117="nulová",J117,0)</f>
        <v>0</v>
      </c>
      <c r="BJ117" s="20" t="s">
        <v>79</v>
      </c>
      <c r="BK117" s="228">
        <f>ROUND(I117*H117,2)</f>
        <v>0</v>
      </c>
      <c r="BL117" s="20" t="s">
        <v>216</v>
      </c>
      <c r="BM117" s="227" t="s">
        <v>1841</v>
      </c>
    </row>
    <row r="118" s="2" customFormat="1">
      <c r="A118" s="41"/>
      <c r="B118" s="42"/>
      <c r="C118" s="43"/>
      <c r="D118" s="229" t="s">
        <v>218</v>
      </c>
      <c r="E118" s="43"/>
      <c r="F118" s="230" t="s">
        <v>409</v>
      </c>
      <c r="G118" s="43"/>
      <c r="H118" s="43"/>
      <c r="I118" s="231"/>
      <c r="J118" s="43"/>
      <c r="K118" s="43"/>
      <c r="L118" s="47"/>
      <c r="M118" s="232"/>
      <c r="N118" s="233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218</v>
      </c>
      <c r="AU118" s="20" t="s">
        <v>81</v>
      </c>
    </row>
    <row r="119" s="14" customFormat="1">
      <c r="A119" s="14"/>
      <c r="B119" s="245"/>
      <c r="C119" s="246"/>
      <c r="D119" s="236" t="s">
        <v>220</v>
      </c>
      <c r="E119" s="247" t="s">
        <v>19</v>
      </c>
      <c r="F119" s="248" t="s">
        <v>1842</v>
      </c>
      <c r="G119" s="246"/>
      <c r="H119" s="249">
        <v>8.75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220</v>
      </c>
      <c r="AU119" s="255" t="s">
        <v>81</v>
      </c>
      <c r="AV119" s="14" t="s">
        <v>81</v>
      </c>
      <c r="AW119" s="14" t="s">
        <v>32</v>
      </c>
      <c r="AX119" s="14" t="s">
        <v>79</v>
      </c>
      <c r="AY119" s="255" t="s">
        <v>209</v>
      </c>
    </row>
    <row r="120" s="2" customFormat="1" ht="33" customHeight="1">
      <c r="A120" s="41"/>
      <c r="B120" s="42"/>
      <c r="C120" s="216" t="s">
        <v>245</v>
      </c>
      <c r="D120" s="216" t="s">
        <v>211</v>
      </c>
      <c r="E120" s="217" t="s">
        <v>412</v>
      </c>
      <c r="F120" s="218" t="s">
        <v>413</v>
      </c>
      <c r="G120" s="219" t="s">
        <v>362</v>
      </c>
      <c r="H120" s="220">
        <v>3.5</v>
      </c>
      <c r="I120" s="221"/>
      <c r="J120" s="222">
        <f>ROUND(I120*H120,2)</f>
        <v>0</v>
      </c>
      <c r="K120" s="218" t="s">
        <v>215</v>
      </c>
      <c r="L120" s="47"/>
      <c r="M120" s="223" t="s">
        <v>19</v>
      </c>
      <c r="N120" s="224" t="s">
        <v>42</v>
      </c>
      <c r="O120" s="87"/>
      <c r="P120" s="225">
        <f>O120*H120</f>
        <v>0</v>
      </c>
      <c r="Q120" s="225">
        <v>0</v>
      </c>
      <c r="R120" s="225">
        <f>Q120*H120</f>
        <v>0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216</v>
      </c>
      <c r="AT120" s="227" t="s">
        <v>211</v>
      </c>
      <c r="AU120" s="227" t="s">
        <v>81</v>
      </c>
      <c r="AY120" s="20" t="s">
        <v>209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20" t="s">
        <v>79</v>
      </c>
      <c r="BK120" s="228">
        <f>ROUND(I120*H120,2)</f>
        <v>0</v>
      </c>
      <c r="BL120" s="20" t="s">
        <v>216</v>
      </c>
      <c r="BM120" s="227" t="s">
        <v>1843</v>
      </c>
    </row>
    <row r="121" s="2" customFormat="1">
      <c r="A121" s="41"/>
      <c r="B121" s="42"/>
      <c r="C121" s="43"/>
      <c r="D121" s="229" t="s">
        <v>218</v>
      </c>
      <c r="E121" s="43"/>
      <c r="F121" s="230" t="s">
        <v>415</v>
      </c>
      <c r="G121" s="43"/>
      <c r="H121" s="43"/>
      <c r="I121" s="231"/>
      <c r="J121" s="43"/>
      <c r="K121" s="43"/>
      <c r="L121" s="47"/>
      <c r="M121" s="232"/>
      <c r="N121" s="233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218</v>
      </c>
      <c r="AU121" s="20" t="s">
        <v>81</v>
      </c>
    </row>
    <row r="122" s="14" customFormat="1">
      <c r="A122" s="14"/>
      <c r="B122" s="245"/>
      <c r="C122" s="246"/>
      <c r="D122" s="236" t="s">
        <v>220</v>
      </c>
      <c r="E122" s="247" t="s">
        <v>19</v>
      </c>
      <c r="F122" s="248" t="s">
        <v>1844</v>
      </c>
      <c r="G122" s="246"/>
      <c r="H122" s="249">
        <v>3.5</v>
      </c>
      <c r="I122" s="250"/>
      <c r="J122" s="246"/>
      <c r="K122" s="246"/>
      <c r="L122" s="251"/>
      <c r="M122" s="252"/>
      <c r="N122" s="253"/>
      <c r="O122" s="253"/>
      <c r="P122" s="253"/>
      <c r="Q122" s="253"/>
      <c r="R122" s="253"/>
      <c r="S122" s="253"/>
      <c r="T122" s="25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5" t="s">
        <v>220</v>
      </c>
      <c r="AU122" s="255" t="s">
        <v>81</v>
      </c>
      <c r="AV122" s="14" t="s">
        <v>81</v>
      </c>
      <c r="AW122" s="14" t="s">
        <v>32</v>
      </c>
      <c r="AX122" s="14" t="s">
        <v>79</v>
      </c>
      <c r="AY122" s="255" t="s">
        <v>209</v>
      </c>
    </row>
    <row r="123" s="2" customFormat="1" ht="24.15" customHeight="1">
      <c r="A123" s="41"/>
      <c r="B123" s="42"/>
      <c r="C123" s="216" t="s">
        <v>250</v>
      </c>
      <c r="D123" s="216" t="s">
        <v>211</v>
      </c>
      <c r="E123" s="217" t="s">
        <v>418</v>
      </c>
      <c r="F123" s="218" t="s">
        <v>419</v>
      </c>
      <c r="G123" s="219" t="s">
        <v>362</v>
      </c>
      <c r="H123" s="220">
        <v>5.25</v>
      </c>
      <c r="I123" s="221"/>
      <c r="J123" s="222">
        <f>ROUND(I123*H123,2)</f>
        <v>0</v>
      </c>
      <c r="K123" s="218" t="s">
        <v>215</v>
      </c>
      <c r="L123" s="47"/>
      <c r="M123" s="223" t="s">
        <v>19</v>
      </c>
      <c r="N123" s="224" t="s">
        <v>42</v>
      </c>
      <c r="O123" s="87"/>
      <c r="P123" s="225">
        <f>O123*H123</f>
        <v>0</v>
      </c>
      <c r="Q123" s="225">
        <v>0</v>
      </c>
      <c r="R123" s="225">
        <f>Q123*H123</f>
        <v>0</v>
      </c>
      <c r="S123" s="225">
        <v>0</v>
      </c>
      <c r="T123" s="226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7" t="s">
        <v>216</v>
      </c>
      <c r="AT123" s="227" t="s">
        <v>211</v>
      </c>
      <c r="AU123" s="227" t="s">
        <v>81</v>
      </c>
      <c r="AY123" s="20" t="s">
        <v>209</v>
      </c>
      <c r="BE123" s="228">
        <f>IF(N123="základní",J123,0)</f>
        <v>0</v>
      </c>
      <c r="BF123" s="228">
        <f>IF(N123="snížená",J123,0)</f>
        <v>0</v>
      </c>
      <c r="BG123" s="228">
        <f>IF(N123="zákl. přenesená",J123,0)</f>
        <v>0</v>
      </c>
      <c r="BH123" s="228">
        <f>IF(N123="sníž. přenesená",J123,0)</f>
        <v>0</v>
      </c>
      <c r="BI123" s="228">
        <f>IF(N123="nulová",J123,0)</f>
        <v>0</v>
      </c>
      <c r="BJ123" s="20" t="s">
        <v>79</v>
      </c>
      <c r="BK123" s="228">
        <f>ROUND(I123*H123,2)</f>
        <v>0</v>
      </c>
      <c r="BL123" s="20" t="s">
        <v>216</v>
      </c>
      <c r="BM123" s="227" t="s">
        <v>1845</v>
      </c>
    </row>
    <row r="124" s="2" customFormat="1">
      <c r="A124" s="41"/>
      <c r="B124" s="42"/>
      <c r="C124" s="43"/>
      <c r="D124" s="229" t="s">
        <v>218</v>
      </c>
      <c r="E124" s="43"/>
      <c r="F124" s="230" t="s">
        <v>421</v>
      </c>
      <c r="G124" s="43"/>
      <c r="H124" s="43"/>
      <c r="I124" s="231"/>
      <c r="J124" s="43"/>
      <c r="K124" s="43"/>
      <c r="L124" s="47"/>
      <c r="M124" s="232"/>
      <c r="N124" s="233"/>
      <c r="O124" s="87"/>
      <c r="P124" s="87"/>
      <c r="Q124" s="87"/>
      <c r="R124" s="87"/>
      <c r="S124" s="87"/>
      <c r="T124" s="88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0" t="s">
        <v>218</v>
      </c>
      <c r="AU124" s="20" t="s">
        <v>81</v>
      </c>
    </row>
    <row r="125" s="13" customFormat="1">
      <c r="A125" s="13"/>
      <c r="B125" s="234"/>
      <c r="C125" s="235"/>
      <c r="D125" s="236" t="s">
        <v>220</v>
      </c>
      <c r="E125" s="237" t="s">
        <v>19</v>
      </c>
      <c r="F125" s="238" t="s">
        <v>422</v>
      </c>
      <c r="G125" s="235"/>
      <c r="H125" s="237" t="s">
        <v>19</v>
      </c>
      <c r="I125" s="239"/>
      <c r="J125" s="235"/>
      <c r="K125" s="235"/>
      <c r="L125" s="240"/>
      <c r="M125" s="241"/>
      <c r="N125" s="242"/>
      <c r="O125" s="242"/>
      <c r="P125" s="242"/>
      <c r="Q125" s="242"/>
      <c r="R125" s="242"/>
      <c r="S125" s="242"/>
      <c r="T125" s="24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4" t="s">
        <v>220</v>
      </c>
      <c r="AU125" s="244" t="s">
        <v>81</v>
      </c>
      <c r="AV125" s="13" t="s">
        <v>79</v>
      </c>
      <c r="AW125" s="13" t="s">
        <v>32</v>
      </c>
      <c r="AX125" s="13" t="s">
        <v>71</v>
      </c>
      <c r="AY125" s="244" t="s">
        <v>209</v>
      </c>
    </row>
    <row r="126" s="14" customFormat="1">
      <c r="A126" s="14"/>
      <c r="B126" s="245"/>
      <c r="C126" s="246"/>
      <c r="D126" s="236" t="s">
        <v>220</v>
      </c>
      <c r="E126" s="247" t="s">
        <v>19</v>
      </c>
      <c r="F126" s="248" t="s">
        <v>1846</v>
      </c>
      <c r="G126" s="246"/>
      <c r="H126" s="249">
        <v>35</v>
      </c>
      <c r="I126" s="250"/>
      <c r="J126" s="246"/>
      <c r="K126" s="246"/>
      <c r="L126" s="251"/>
      <c r="M126" s="252"/>
      <c r="N126" s="253"/>
      <c r="O126" s="253"/>
      <c r="P126" s="253"/>
      <c r="Q126" s="253"/>
      <c r="R126" s="253"/>
      <c r="S126" s="253"/>
      <c r="T126" s="25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5" t="s">
        <v>220</v>
      </c>
      <c r="AU126" s="255" t="s">
        <v>81</v>
      </c>
      <c r="AV126" s="14" t="s">
        <v>81</v>
      </c>
      <c r="AW126" s="14" t="s">
        <v>32</v>
      </c>
      <c r="AX126" s="14" t="s">
        <v>71</v>
      </c>
      <c r="AY126" s="255" t="s">
        <v>209</v>
      </c>
    </row>
    <row r="127" s="16" customFormat="1">
      <c r="A127" s="16"/>
      <c r="B127" s="267"/>
      <c r="C127" s="268"/>
      <c r="D127" s="236" t="s">
        <v>220</v>
      </c>
      <c r="E127" s="269" t="s">
        <v>19</v>
      </c>
      <c r="F127" s="270" t="s">
        <v>370</v>
      </c>
      <c r="G127" s="268"/>
      <c r="H127" s="271">
        <v>35</v>
      </c>
      <c r="I127" s="272"/>
      <c r="J127" s="268"/>
      <c r="K127" s="268"/>
      <c r="L127" s="273"/>
      <c r="M127" s="274"/>
      <c r="N127" s="275"/>
      <c r="O127" s="275"/>
      <c r="P127" s="275"/>
      <c r="Q127" s="275"/>
      <c r="R127" s="275"/>
      <c r="S127" s="275"/>
      <c r="T127" s="27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T127" s="277" t="s">
        <v>220</v>
      </c>
      <c r="AU127" s="277" t="s">
        <v>81</v>
      </c>
      <c r="AV127" s="16" t="s">
        <v>146</v>
      </c>
      <c r="AW127" s="16" t="s">
        <v>32</v>
      </c>
      <c r="AX127" s="16" t="s">
        <v>71</v>
      </c>
      <c r="AY127" s="277" t="s">
        <v>209</v>
      </c>
    </row>
    <row r="128" s="13" customFormat="1">
      <c r="A128" s="13"/>
      <c r="B128" s="234"/>
      <c r="C128" s="235"/>
      <c r="D128" s="236" t="s">
        <v>220</v>
      </c>
      <c r="E128" s="237" t="s">
        <v>19</v>
      </c>
      <c r="F128" s="238" t="s">
        <v>1847</v>
      </c>
      <c r="G128" s="235"/>
      <c r="H128" s="237" t="s">
        <v>19</v>
      </c>
      <c r="I128" s="239"/>
      <c r="J128" s="235"/>
      <c r="K128" s="235"/>
      <c r="L128" s="240"/>
      <c r="M128" s="241"/>
      <c r="N128" s="242"/>
      <c r="O128" s="242"/>
      <c r="P128" s="242"/>
      <c r="Q128" s="242"/>
      <c r="R128" s="242"/>
      <c r="S128" s="242"/>
      <c r="T128" s="24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4" t="s">
        <v>220</v>
      </c>
      <c r="AU128" s="244" t="s">
        <v>81</v>
      </c>
      <c r="AV128" s="13" t="s">
        <v>79</v>
      </c>
      <c r="AW128" s="13" t="s">
        <v>32</v>
      </c>
      <c r="AX128" s="13" t="s">
        <v>71</v>
      </c>
      <c r="AY128" s="244" t="s">
        <v>209</v>
      </c>
    </row>
    <row r="129" s="14" customFormat="1">
      <c r="A129" s="14"/>
      <c r="B129" s="245"/>
      <c r="C129" s="246"/>
      <c r="D129" s="236" t="s">
        <v>220</v>
      </c>
      <c r="E129" s="247" t="s">
        <v>19</v>
      </c>
      <c r="F129" s="248" t="s">
        <v>1848</v>
      </c>
      <c r="G129" s="246"/>
      <c r="H129" s="249">
        <v>5.25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5" t="s">
        <v>220</v>
      </c>
      <c r="AU129" s="255" t="s">
        <v>81</v>
      </c>
      <c r="AV129" s="14" t="s">
        <v>81</v>
      </c>
      <c r="AW129" s="14" t="s">
        <v>32</v>
      </c>
      <c r="AX129" s="14" t="s">
        <v>79</v>
      </c>
      <c r="AY129" s="255" t="s">
        <v>209</v>
      </c>
    </row>
    <row r="130" s="2" customFormat="1" ht="24.15" customHeight="1">
      <c r="A130" s="41"/>
      <c r="B130" s="42"/>
      <c r="C130" s="216" t="s">
        <v>255</v>
      </c>
      <c r="D130" s="216" t="s">
        <v>211</v>
      </c>
      <c r="E130" s="217" t="s">
        <v>464</v>
      </c>
      <c r="F130" s="218" t="s">
        <v>465</v>
      </c>
      <c r="G130" s="219" t="s">
        <v>258</v>
      </c>
      <c r="H130" s="220">
        <v>68</v>
      </c>
      <c r="I130" s="221"/>
      <c r="J130" s="222">
        <f>ROUND(I130*H130,2)</f>
        <v>0</v>
      </c>
      <c r="K130" s="218" t="s">
        <v>215</v>
      </c>
      <c r="L130" s="47"/>
      <c r="M130" s="223" t="s">
        <v>19</v>
      </c>
      <c r="N130" s="224" t="s">
        <v>42</v>
      </c>
      <c r="O130" s="87"/>
      <c r="P130" s="225">
        <f>O130*H130</f>
        <v>0</v>
      </c>
      <c r="Q130" s="225">
        <v>0.00058</v>
      </c>
      <c r="R130" s="225">
        <f>Q130*H130</f>
        <v>0.039440000000000003</v>
      </c>
      <c r="S130" s="225">
        <v>0</v>
      </c>
      <c r="T130" s="226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7" t="s">
        <v>216</v>
      </c>
      <c r="AT130" s="227" t="s">
        <v>211</v>
      </c>
      <c r="AU130" s="227" t="s">
        <v>81</v>
      </c>
      <c r="AY130" s="20" t="s">
        <v>209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20" t="s">
        <v>79</v>
      </c>
      <c r="BK130" s="228">
        <f>ROUND(I130*H130,2)</f>
        <v>0</v>
      </c>
      <c r="BL130" s="20" t="s">
        <v>216</v>
      </c>
      <c r="BM130" s="227" t="s">
        <v>1849</v>
      </c>
    </row>
    <row r="131" s="2" customFormat="1">
      <c r="A131" s="41"/>
      <c r="B131" s="42"/>
      <c r="C131" s="43"/>
      <c r="D131" s="229" t="s">
        <v>218</v>
      </c>
      <c r="E131" s="43"/>
      <c r="F131" s="230" t="s">
        <v>467</v>
      </c>
      <c r="G131" s="43"/>
      <c r="H131" s="43"/>
      <c r="I131" s="231"/>
      <c r="J131" s="43"/>
      <c r="K131" s="43"/>
      <c r="L131" s="47"/>
      <c r="M131" s="232"/>
      <c r="N131" s="233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218</v>
      </c>
      <c r="AU131" s="20" t="s">
        <v>81</v>
      </c>
    </row>
    <row r="132" s="14" customFormat="1">
      <c r="A132" s="14"/>
      <c r="B132" s="245"/>
      <c r="C132" s="246"/>
      <c r="D132" s="236" t="s">
        <v>220</v>
      </c>
      <c r="E132" s="247" t="s">
        <v>19</v>
      </c>
      <c r="F132" s="248" t="s">
        <v>1850</v>
      </c>
      <c r="G132" s="246"/>
      <c r="H132" s="249">
        <v>68</v>
      </c>
      <c r="I132" s="250"/>
      <c r="J132" s="246"/>
      <c r="K132" s="246"/>
      <c r="L132" s="251"/>
      <c r="M132" s="252"/>
      <c r="N132" s="253"/>
      <c r="O132" s="253"/>
      <c r="P132" s="253"/>
      <c r="Q132" s="253"/>
      <c r="R132" s="253"/>
      <c r="S132" s="253"/>
      <c r="T132" s="25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5" t="s">
        <v>220</v>
      </c>
      <c r="AU132" s="255" t="s">
        <v>81</v>
      </c>
      <c r="AV132" s="14" t="s">
        <v>81</v>
      </c>
      <c r="AW132" s="14" t="s">
        <v>32</v>
      </c>
      <c r="AX132" s="14" t="s">
        <v>79</v>
      </c>
      <c r="AY132" s="255" t="s">
        <v>209</v>
      </c>
    </row>
    <row r="133" s="2" customFormat="1" ht="24.15" customHeight="1">
      <c r="A133" s="41"/>
      <c r="B133" s="42"/>
      <c r="C133" s="216" t="s">
        <v>263</v>
      </c>
      <c r="D133" s="216" t="s">
        <v>211</v>
      </c>
      <c r="E133" s="217" t="s">
        <v>471</v>
      </c>
      <c r="F133" s="218" t="s">
        <v>472</v>
      </c>
      <c r="G133" s="219" t="s">
        <v>258</v>
      </c>
      <c r="H133" s="220">
        <v>68</v>
      </c>
      <c r="I133" s="221"/>
      <c r="J133" s="222">
        <f>ROUND(I133*H133,2)</f>
        <v>0</v>
      </c>
      <c r="K133" s="218" t="s">
        <v>215</v>
      </c>
      <c r="L133" s="47"/>
      <c r="M133" s="223" t="s">
        <v>19</v>
      </c>
      <c r="N133" s="224" t="s">
        <v>42</v>
      </c>
      <c r="O133" s="87"/>
      <c r="P133" s="225">
        <f>O133*H133</f>
        <v>0</v>
      </c>
      <c r="Q133" s="225">
        <v>0</v>
      </c>
      <c r="R133" s="225">
        <f>Q133*H133</f>
        <v>0</v>
      </c>
      <c r="S133" s="225">
        <v>0</v>
      </c>
      <c r="T133" s="22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216</v>
      </c>
      <c r="AT133" s="227" t="s">
        <v>211</v>
      </c>
      <c r="AU133" s="227" t="s">
        <v>81</v>
      </c>
      <c r="AY133" s="20" t="s">
        <v>209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20" t="s">
        <v>79</v>
      </c>
      <c r="BK133" s="228">
        <f>ROUND(I133*H133,2)</f>
        <v>0</v>
      </c>
      <c r="BL133" s="20" t="s">
        <v>216</v>
      </c>
      <c r="BM133" s="227" t="s">
        <v>1851</v>
      </c>
    </row>
    <row r="134" s="2" customFormat="1">
      <c r="A134" s="41"/>
      <c r="B134" s="42"/>
      <c r="C134" s="43"/>
      <c r="D134" s="229" t="s">
        <v>218</v>
      </c>
      <c r="E134" s="43"/>
      <c r="F134" s="230" t="s">
        <v>474</v>
      </c>
      <c r="G134" s="43"/>
      <c r="H134" s="43"/>
      <c r="I134" s="231"/>
      <c r="J134" s="43"/>
      <c r="K134" s="43"/>
      <c r="L134" s="47"/>
      <c r="M134" s="232"/>
      <c r="N134" s="233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218</v>
      </c>
      <c r="AU134" s="20" t="s">
        <v>81</v>
      </c>
    </row>
    <row r="135" s="2" customFormat="1" ht="37.8" customHeight="1">
      <c r="A135" s="41"/>
      <c r="B135" s="42"/>
      <c r="C135" s="216" t="s">
        <v>272</v>
      </c>
      <c r="D135" s="216" t="s">
        <v>211</v>
      </c>
      <c r="E135" s="217" t="s">
        <v>598</v>
      </c>
      <c r="F135" s="218" t="s">
        <v>599</v>
      </c>
      <c r="G135" s="219" t="s">
        <v>362</v>
      </c>
      <c r="H135" s="220">
        <v>29</v>
      </c>
      <c r="I135" s="221"/>
      <c r="J135" s="222">
        <f>ROUND(I135*H135,2)</f>
        <v>0</v>
      </c>
      <c r="K135" s="218" t="s">
        <v>215</v>
      </c>
      <c r="L135" s="47"/>
      <c r="M135" s="223" t="s">
        <v>19</v>
      </c>
      <c r="N135" s="224" t="s">
        <v>42</v>
      </c>
      <c r="O135" s="87"/>
      <c r="P135" s="225">
        <f>O135*H135</f>
        <v>0</v>
      </c>
      <c r="Q135" s="225">
        <v>0</v>
      </c>
      <c r="R135" s="225">
        <f>Q135*H135</f>
        <v>0</v>
      </c>
      <c r="S135" s="225">
        <v>0</v>
      </c>
      <c r="T135" s="226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7" t="s">
        <v>216</v>
      </c>
      <c r="AT135" s="227" t="s">
        <v>211</v>
      </c>
      <c r="AU135" s="227" t="s">
        <v>81</v>
      </c>
      <c r="AY135" s="20" t="s">
        <v>209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20" t="s">
        <v>79</v>
      </c>
      <c r="BK135" s="228">
        <f>ROUND(I135*H135,2)</f>
        <v>0</v>
      </c>
      <c r="BL135" s="20" t="s">
        <v>216</v>
      </c>
      <c r="BM135" s="227" t="s">
        <v>1852</v>
      </c>
    </row>
    <row r="136" s="2" customFormat="1">
      <c r="A136" s="41"/>
      <c r="B136" s="42"/>
      <c r="C136" s="43"/>
      <c r="D136" s="229" t="s">
        <v>218</v>
      </c>
      <c r="E136" s="43"/>
      <c r="F136" s="230" t="s">
        <v>601</v>
      </c>
      <c r="G136" s="43"/>
      <c r="H136" s="43"/>
      <c r="I136" s="231"/>
      <c r="J136" s="43"/>
      <c r="K136" s="43"/>
      <c r="L136" s="47"/>
      <c r="M136" s="232"/>
      <c r="N136" s="233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218</v>
      </c>
      <c r="AU136" s="20" t="s">
        <v>81</v>
      </c>
    </row>
    <row r="137" s="13" customFormat="1">
      <c r="A137" s="13"/>
      <c r="B137" s="234"/>
      <c r="C137" s="235"/>
      <c r="D137" s="236" t="s">
        <v>220</v>
      </c>
      <c r="E137" s="237" t="s">
        <v>19</v>
      </c>
      <c r="F137" s="238" t="s">
        <v>619</v>
      </c>
      <c r="G137" s="235"/>
      <c r="H137" s="237" t="s">
        <v>19</v>
      </c>
      <c r="I137" s="239"/>
      <c r="J137" s="235"/>
      <c r="K137" s="235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220</v>
      </c>
      <c r="AU137" s="244" t="s">
        <v>81</v>
      </c>
      <c r="AV137" s="13" t="s">
        <v>79</v>
      </c>
      <c r="AW137" s="13" t="s">
        <v>32</v>
      </c>
      <c r="AX137" s="13" t="s">
        <v>71</v>
      </c>
      <c r="AY137" s="244" t="s">
        <v>209</v>
      </c>
    </row>
    <row r="138" s="14" customFormat="1">
      <c r="A138" s="14"/>
      <c r="B138" s="245"/>
      <c r="C138" s="246"/>
      <c r="D138" s="236" t="s">
        <v>220</v>
      </c>
      <c r="E138" s="247" t="s">
        <v>19</v>
      </c>
      <c r="F138" s="248" t="s">
        <v>1853</v>
      </c>
      <c r="G138" s="246"/>
      <c r="H138" s="249">
        <v>2</v>
      </c>
      <c r="I138" s="250"/>
      <c r="J138" s="246"/>
      <c r="K138" s="246"/>
      <c r="L138" s="251"/>
      <c r="M138" s="252"/>
      <c r="N138" s="253"/>
      <c r="O138" s="253"/>
      <c r="P138" s="253"/>
      <c r="Q138" s="253"/>
      <c r="R138" s="253"/>
      <c r="S138" s="253"/>
      <c r="T138" s="25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5" t="s">
        <v>220</v>
      </c>
      <c r="AU138" s="255" t="s">
        <v>81</v>
      </c>
      <c r="AV138" s="14" t="s">
        <v>81</v>
      </c>
      <c r="AW138" s="14" t="s">
        <v>32</v>
      </c>
      <c r="AX138" s="14" t="s">
        <v>71</v>
      </c>
      <c r="AY138" s="255" t="s">
        <v>209</v>
      </c>
    </row>
    <row r="139" s="14" customFormat="1">
      <c r="A139" s="14"/>
      <c r="B139" s="245"/>
      <c r="C139" s="246"/>
      <c r="D139" s="236" t="s">
        <v>220</v>
      </c>
      <c r="E139" s="247" t="s">
        <v>19</v>
      </c>
      <c r="F139" s="248" t="s">
        <v>1854</v>
      </c>
      <c r="G139" s="246"/>
      <c r="H139" s="249">
        <v>7.7000000000000002</v>
      </c>
      <c r="I139" s="250"/>
      <c r="J139" s="246"/>
      <c r="K139" s="246"/>
      <c r="L139" s="251"/>
      <c r="M139" s="252"/>
      <c r="N139" s="253"/>
      <c r="O139" s="253"/>
      <c r="P139" s="253"/>
      <c r="Q139" s="253"/>
      <c r="R139" s="253"/>
      <c r="S139" s="253"/>
      <c r="T139" s="25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5" t="s">
        <v>220</v>
      </c>
      <c r="AU139" s="255" t="s">
        <v>81</v>
      </c>
      <c r="AV139" s="14" t="s">
        <v>81</v>
      </c>
      <c r="AW139" s="14" t="s">
        <v>32</v>
      </c>
      <c r="AX139" s="14" t="s">
        <v>71</v>
      </c>
      <c r="AY139" s="255" t="s">
        <v>209</v>
      </c>
    </row>
    <row r="140" s="14" customFormat="1">
      <c r="A140" s="14"/>
      <c r="B140" s="245"/>
      <c r="C140" s="246"/>
      <c r="D140" s="236" t="s">
        <v>220</v>
      </c>
      <c r="E140" s="247" t="s">
        <v>19</v>
      </c>
      <c r="F140" s="248" t="s">
        <v>1855</v>
      </c>
      <c r="G140" s="246"/>
      <c r="H140" s="249">
        <v>19.300000000000001</v>
      </c>
      <c r="I140" s="250"/>
      <c r="J140" s="246"/>
      <c r="K140" s="246"/>
      <c r="L140" s="251"/>
      <c r="M140" s="252"/>
      <c r="N140" s="253"/>
      <c r="O140" s="253"/>
      <c r="P140" s="253"/>
      <c r="Q140" s="253"/>
      <c r="R140" s="253"/>
      <c r="S140" s="253"/>
      <c r="T140" s="25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5" t="s">
        <v>220</v>
      </c>
      <c r="AU140" s="255" t="s">
        <v>81</v>
      </c>
      <c r="AV140" s="14" t="s">
        <v>81</v>
      </c>
      <c r="AW140" s="14" t="s">
        <v>32</v>
      </c>
      <c r="AX140" s="14" t="s">
        <v>71</v>
      </c>
      <c r="AY140" s="255" t="s">
        <v>209</v>
      </c>
    </row>
    <row r="141" s="15" customFormat="1">
      <c r="A141" s="15"/>
      <c r="B141" s="256"/>
      <c r="C141" s="257"/>
      <c r="D141" s="236" t="s">
        <v>220</v>
      </c>
      <c r="E141" s="258" t="s">
        <v>19</v>
      </c>
      <c r="F141" s="259" t="s">
        <v>271</v>
      </c>
      <c r="G141" s="257"/>
      <c r="H141" s="260">
        <v>29</v>
      </c>
      <c r="I141" s="261"/>
      <c r="J141" s="257"/>
      <c r="K141" s="257"/>
      <c r="L141" s="262"/>
      <c r="M141" s="263"/>
      <c r="N141" s="264"/>
      <c r="O141" s="264"/>
      <c r="P141" s="264"/>
      <c r="Q141" s="264"/>
      <c r="R141" s="264"/>
      <c r="S141" s="264"/>
      <c r="T141" s="26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66" t="s">
        <v>220</v>
      </c>
      <c r="AU141" s="266" t="s">
        <v>81</v>
      </c>
      <c r="AV141" s="15" t="s">
        <v>216</v>
      </c>
      <c r="AW141" s="15" t="s">
        <v>32</v>
      </c>
      <c r="AX141" s="15" t="s">
        <v>79</v>
      </c>
      <c r="AY141" s="266" t="s">
        <v>209</v>
      </c>
    </row>
    <row r="142" s="2" customFormat="1" ht="37.8" customHeight="1">
      <c r="A142" s="41"/>
      <c r="B142" s="42"/>
      <c r="C142" s="216" t="s">
        <v>8</v>
      </c>
      <c r="D142" s="216" t="s">
        <v>211</v>
      </c>
      <c r="E142" s="217" t="s">
        <v>624</v>
      </c>
      <c r="F142" s="218" t="s">
        <v>625</v>
      </c>
      <c r="G142" s="219" t="s">
        <v>362</v>
      </c>
      <c r="H142" s="220">
        <v>22.75</v>
      </c>
      <c r="I142" s="221"/>
      <c r="J142" s="222">
        <f>ROUND(I142*H142,2)</f>
        <v>0</v>
      </c>
      <c r="K142" s="218" t="s">
        <v>215</v>
      </c>
      <c r="L142" s="47"/>
      <c r="M142" s="223" t="s">
        <v>19</v>
      </c>
      <c r="N142" s="224" t="s">
        <v>42</v>
      </c>
      <c r="O142" s="87"/>
      <c r="P142" s="225">
        <f>O142*H142</f>
        <v>0</v>
      </c>
      <c r="Q142" s="225">
        <v>0</v>
      </c>
      <c r="R142" s="225">
        <f>Q142*H142</f>
        <v>0</v>
      </c>
      <c r="S142" s="225">
        <v>0</v>
      </c>
      <c r="T142" s="226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7" t="s">
        <v>216</v>
      </c>
      <c r="AT142" s="227" t="s">
        <v>211</v>
      </c>
      <c r="AU142" s="227" t="s">
        <v>81</v>
      </c>
      <c r="AY142" s="20" t="s">
        <v>209</v>
      </c>
      <c r="BE142" s="228">
        <f>IF(N142="základní",J142,0)</f>
        <v>0</v>
      </c>
      <c r="BF142" s="228">
        <f>IF(N142="snížená",J142,0)</f>
        <v>0</v>
      </c>
      <c r="BG142" s="228">
        <f>IF(N142="zákl. přenesená",J142,0)</f>
        <v>0</v>
      </c>
      <c r="BH142" s="228">
        <f>IF(N142="sníž. přenesená",J142,0)</f>
        <v>0</v>
      </c>
      <c r="BI142" s="228">
        <f>IF(N142="nulová",J142,0)</f>
        <v>0</v>
      </c>
      <c r="BJ142" s="20" t="s">
        <v>79</v>
      </c>
      <c r="BK142" s="228">
        <f>ROUND(I142*H142,2)</f>
        <v>0</v>
      </c>
      <c r="BL142" s="20" t="s">
        <v>216</v>
      </c>
      <c r="BM142" s="227" t="s">
        <v>1856</v>
      </c>
    </row>
    <row r="143" s="2" customFormat="1">
      <c r="A143" s="41"/>
      <c r="B143" s="42"/>
      <c r="C143" s="43"/>
      <c r="D143" s="229" t="s">
        <v>218</v>
      </c>
      <c r="E143" s="43"/>
      <c r="F143" s="230" t="s">
        <v>627</v>
      </c>
      <c r="G143" s="43"/>
      <c r="H143" s="43"/>
      <c r="I143" s="231"/>
      <c r="J143" s="43"/>
      <c r="K143" s="43"/>
      <c r="L143" s="47"/>
      <c r="M143" s="232"/>
      <c r="N143" s="233"/>
      <c r="O143" s="87"/>
      <c r="P143" s="87"/>
      <c r="Q143" s="87"/>
      <c r="R143" s="87"/>
      <c r="S143" s="87"/>
      <c r="T143" s="88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0" t="s">
        <v>218</v>
      </c>
      <c r="AU143" s="20" t="s">
        <v>81</v>
      </c>
    </row>
    <row r="144" s="13" customFormat="1">
      <c r="A144" s="13"/>
      <c r="B144" s="234"/>
      <c r="C144" s="235"/>
      <c r="D144" s="236" t="s">
        <v>220</v>
      </c>
      <c r="E144" s="237" t="s">
        <v>19</v>
      </c>
      <c r="F144" s="238" t="s">
        <v>628</v>
      </c>
      <c r="G144" s="235"/>
      <c r="H144" s="237" t="s">
        <v>19</v>
      </c>
      <c r="I144" s="239"/>
      <c r="J144" s="235"/>
      <c r="K144" s="235"/>
      <c r="L144" s="240"/>
      <c r="M144" s="241"/>
      <c r="N144" s="242"/>
      <c r="O144" s="242"/>
      <c r="P144" s="242"/>
      <c r="Q144" s="242"/>
      <c r="R144" s="242"/>
      <c r="S144" s="242"/>
      <c r="T144" s="24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4" t="s">
        <v>220</v>
      </c>
      <c r="AU144" s="244" t="s">
        <v>81</v>
      </c>
      <c r="AV144" s="13" t="s">
        <v>79</v>
      </c>
      <c r="AW144" s="13" t="s">
        <v>32</v>
      </c>
      <c r="AX144" s="13" t="s">
        <v>71</v>
      </c>
      <c r="AY144" s="244" t="s">
        <v>209</v>
      </c>
    </row>
    <row r="145" s="13" customFormat="1">
      <c r="A145" s="13"/>
      <c r="B145" s="234"/>
      <c r="C145" s="235"/>
      <c r="D145" s="236" t="s">
        <v>220</v>
      </c>
      <c r="E145" s="237" t="s">
        <v>19</v>
      </c>
      <c r="F145" s="238" t="s">
        <v>629</v>
      </c>
      <c r="G145" s="235"/>
      <c r="H145" s="237" t="s">
        <v>19</v>
      </c>
      <c r="I145" s="239"/>
      <c r="J145" s="235"/>
      <c r="K145" s="235"/>
      <c r="L145" s="240"/>
      <c r="M145" s="241"/>
      <c r="N145" s="242"/>
      <c r="O145" s="242"/>
      <c r="P145" s="242"/>
      <c r="Q145" s="242"/>
      <c r="R145" s="242"/>
      <c r="S145" s="242"/>
      <c r="T145" s="24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4" t="s">
        <v>220</v>
      </c>
      <c r="AU145" s="244" t="s">
        <v>81</v>
      </c>
      <c r="AV145" s="13" t="s">
        <v>79</v>
      </c>
      <c r="AW145" s="13" t="s">
        <v>32</v>
      </c>
      <c r="AX145" s="13" t="s">
        <v>71</v>
      </c>
      <c r="AY145" s="244" t="s">
        <v>209</v>
      </c>
    </row>
    <row r="146" s="14" customFormat="1">
      <c r="A146" s="14"/>
      <c r="B146" s="245"/>
      <c r="C146" s="246"/>
      <c r="D146" s="236" t="s">
        <v>220</v>
      </c>
      <c r="E146" s="247" t="s">
        <v>19</v>
      </c>
      <c r="F146" s="248" t="s">
        <v>1857</v>
      </c>
      <c r="G146" s="246"/>
      <c r="H146" s="249">
        <v>22.75</v>
      </c>
      <c r="I146" s="250"/>
      <c r="J146" s="246"/>
      <c r="K146" s="246"/>
      <c r="L146" s="251"/>
      <c r="M146" s="252"/>
      <c r="N146" s="253"/>
      <c r="O146" s="253"/>
      <c r="P146" s="253"/>
      <c r="Q146" s="253"/>
      <c r="R146" s="253"/>
      <c r="S146" s="253"/>
      <c r="T146" s="25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5" t="s">
        <v>220</v>
      </c>
      <c r="AU146" s="255" t="s">
        <v>81</v>
      </c>
      <c r="AV146" s="14" t="s">
        <v>81</v>
      </c>
      <c r="AW146" s="14" t="s">
        <v>32</v>
      </c>
      <c r="AX146" s="14" t="s">
        <v>79</v>
      </c>
      <c r="AY146" s="255" t="s">
        <v>209</v>
      </c>
    </row>
    <row r="147" s="2" customFormat="1" ht="37.8" customHeight="1">
      <c r="A147" s="41"/>
      <c r="B147" s="42"/>
      <c r="C147" s="216" t="s">
        <v>284</v>
      </c>
      <c r="D147" s="216" t="s">
        <v>211</v>
      </c>
      <c r="E147" s="217" t="s">
        <v>633</v>
      </c>
      <c r="F147" s="218" t="s">
        <v>634</v>
      </c>
      <c r="G147" s="219" t="s">
        <v>362</v>
      </c>
      <c r="H147" s="220">
        <v>113.75</v>
      </c>
      <c r="I147" s="221"/>
      <c r="J147" s="222">
        <f>ROUND(I147*H147,2)</f>
        <v>0</v>
      </c>
      <c r="K147" s="218" t="s">
        <v>215</v>
      </c>
      <c r="L147" s="47"/>
      <c r="M147" s="223" t="s">
        <v>19</v>
      </c>
      <c r="N147" s="224" t="s">
        <v>42</v>
      </c>
      <c r="O147" s="87"/>
      <c r="P147" s="225">
        <f>O147*H147</f>
        <v>0</v>
      </c>
      <c r="Q147" s="225">
        <v>0</v>
      </c>
      <c r="R147" s="225">
        <f>Q147*H147</f>
        <v>0</v>
      </c>
      <c r="S147" s="225">
        <v>0</v>
      </c>
      <c r="T147" s="226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7" t="s">
        <v>216</v>
      </c>
      <c r="AT147" s="227" t="s">
        <v>211</v>
      </c>
      <c r="AU147" s="227" t="s">
        <v>81</v>
      </c>
      <c r="AY147" s="20" t="s">
        <v>209</v>
      </c>
      <c r="BE147" s="228">
        <f>IF(N147="základní",J147,0)</f>
        <v>0</v>
      </c>
      <c r="BF147" s="228">
        <f>IF(N147="snížená",J147,0)</f>
        <v>0</v>
      </c>
      <c r="BG147" s="228">
        <f>IF(N147="zákl. přenesená",J147,0)</f>
        <v>0</v>
      </c>
      <c r="BH147" s="228">
        <f>IF(N147="sníž. přenesená",J147,0)</f>
        <v>0</v>
      </c>
      <c r="BI147" s="228">
        <f>IF(N147="nulová",J147,0)</f>
        <v>0</v>
      </c>
      <c r="BJ147" s="20" t="s">
        <v>79</v>
      </c>
      <c r="BK147" s="228">
        <f>ROUND(I147*H147,2)</f>
        <v>0</v>
      </c>
      <c r="BL147" s="20" t="s">
        <v>216</v>
      </c>
      <c r="BM147" s="227" t="s">
        <v>1858</v>
      </c>
    </row>
    <row r="148" s="2" customFormat="1">
      <c r="A148" s="41"/>
      <c r="B148" s="42"/>
      <c r="C148" s="43"/>
      <c r="D148" s="229" t="s">
        <v>218</v>
      </c>
      <c r="E148" s="43"/>
      <c r="F148" s="230" t="s">
        <v>636</v>
      </c>
      <c r="G148" s="43"/>
      <c r="H148" s="43"/>
      <c r="I148" s="231"/>
      <c r="J148" s="43"/>
      <c r="K148" s="43"/>
      <c r="L148" s="47"/>
      <c r="M148" s="232"/>
      <c r="N148" s="233"/>
      <c r="O148" s="87"/>
      <c r="P148" s="87"/>
      <c r="Q148" s="87"/>
      <c r="R148" s="87"/>
      <c r="S148" s="87"/>
      <c r="T148" s="88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0" t="s">
        <v>218</v>
      </c>
      <c r="AU148" s="20" t="s">
        <v>81</v>
      </c>
    </row>
    <row r="149" s="14" customFormat="1">
      <c r="A149" s="14"/>
      <c r="B149" s="245"/>
      <c r="C149" s="246"/>
      <c r="D149" s="236" t="s">
        <v>220</v>
      </c>
      <c r="E149" s="246"/>
      <c r="F149" s="248" t="s">
        <v>1859</v>
      </c>
      <c r="G149" s="246"/>
      <c r="H149" s="249">
        <v>113.75</v>
      </c>
      <c r="I149" s="250"/>
      <c r="J149" s="246"/>
      <c r="K149" s="246"/>
      <c r="L149" s="251"/>
      <c r="M149" s="252"/>
      <c r="N149" s="253"/>
      <c r="O149" s="253"/>
      <c r="P149" s="253"/>
      <c r="Q149" s="253"/>
      <c r="R149" s="253"/>
      <c r="S149" s="253"/>
      <c r="T149" s="25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5" t="s">
        <v>220</v>
      </c>
      <c r="AU149" s="255" t="s">
        <v>81</v>
      </c>
      <c r="AV149" s="14" t="s">
        <v>81</v>
      </c>
      <c r="AW149" s="14" t="s">
        <v>4</v>
      </c>
      <c r="AX149" s="14" t="s">
        <v>79</v>
      </c>
      <c r="AY149" s="255" t="s">
        <v>209</v>
      </c>
    </row>
    <row r="150" s="2" customFormat="1" ht="37.8" customHeight="1">
      <c r="A150" s="41"/>
      <c r="B150" s="42"/>
      <c r="C150" s="216" t="s">
        <v>290</v>
      </c>
      <c r="D150" s="216" t="s">
        <v>211</v>
      </c>
      <c r="E150" s="217" t="s">
        <v>639</v>
      </c>
      <c r="F150" s="218" t="s">
        <v>640</v>
      </c>
      <c r="G150" s="219" t="s">
        <v>362</v>
      </c>
      <c r="H150" s="220">
        <v>12.25</v>
      </c>
      <c r="I150" s="221"/>
      <c r="J150" s="222">
        <f>ROUND(I150*H150,2)</f>
        <v>0</v>
      </c>
      <c r="K150" s="218" t="s">
        <v>215</v>
      </c>
      <c r="L150" s="47"/>
      <c r="M150" s="223" t="s">
        <v>19</v>
      </c>
      <c r="N150" s="224" t="s">
        <v>42</v>
      </c>
      <c r="O150" s="87"/>
      <c r="P150" s="225">
        <f>O150*H150</f>
        <v>0</v>
      </c>
      <c r="Q150" s="225">
        <v>0</v>
      </c>
      <c r="R150" s="225">
        <f>Q150*H150</f>
        <v>0</v>
      </c>
      <c r="S150" s="225">
        <v>0</v>
      </c>
      <c r="T150" s="226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7" t="s">
        <v>216</v>
      </c>
      <c r="AT150" s="227" t="s">
        <v>211</v>
      </c>
      <c r="AU150" s="227" t="s">
        <v>81</v>
      </c>
      <c r="AY150" s="20" t="s">
        <v>209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20" t="s">
        <v>79</v>
      </c>
      <c r="BK150" s="228">
        <f>ROUND(I150*H150,2)</f>
        <v>0</v>
      </c>
      <c r="BL150" s="20" t="s">
        <v>216</v>
      </c>
      <c r="BM150" s="227" t="s">
        <v>1860</v>
      </c>
    </row>
    <row r="151" s="2" customFormat="1">
      <c r="A151" s="41"/>
      <c r="B151" s="42"/>
      <c r="C151" s="43"/>
      <c r="D151" s="229" t="s">
        <v>218</v>
      </c>
      <c r="E151" s="43"/>
      <c r="F151" s="230" t="s">
        <v>642</v>
      </c>
      <c r="G151" s="43"/>
      <c r="H151" s="43"/>
      <c r="I151" s="231"/>
      <c r="J151" s="43"/>
      <c r="K151" s="43"/>
      <c r="L151" s="47"/>
      <c r="M151" s="232"/>
      <c r="N151" s="233"/>
      <c r="O151" s="87"/>
      <c r="P151" s="87"/>
      <c r="Q151" s="87"/>
      <c r="R151" s="87"/>
      <c r="S151" s="87"/>
      <c r="T151" s="88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0" t="s">
        <v>218</v>
      </c>
      <c r="AU151" s="20" t="s">
        <v>81</v>
      </c>
    </row>
    <row r="152" s="13" customFormat="1">
      <c r="A152" s="13"/>
      <c r="B152" s="234"/>
      <c r="C152" s="235"/>
      <c r="D152" s="236" t="s">
        <v>220</v>
      </c>
      <c r="E152" s="237" t="s">
        <v>19</v>
      </c>
      <c r="F152" s="238" t="s">
        <v>628</v>
      </c>
      <c r="G152" s="235"/>
      <c r="H152" s="237" t="s">
        <v>19</v>
      </c>
      <c r="I152" s="239"/>
      <c r="J152" s="235"/>
      <c r="K152" s="235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220</v>
      </c>
      <c r="AU152" s="244" t="s">
        <v>81</v>
      </c>
      <c r="AV152" s="13" t="s">
        <v>79</v>
      </c>
      <c r="AW152" s="13" t="s">
        <v>32</v>
      </c>
      <c r="AX152" s="13" t="s">
        <v>71</v>
      </c>
      <c r="AY152" s="244" t="s">
        <v>209</v>
      </c>
    </row>
    <row r="153" s="13" customFormat="1">
      <c r="A153" s="13"/>
      <c r="B153" s="234"/>
      <c r="C153" s="235"/>
      <c r="D153" s="236" t="s">
        <v>220</v>
      </c>
      <c r="E153" s="237" t="s">
        <v>19</v>
      </c>
      <c r="F153" s="238" t="s">
        <v>629</v>
      </c>
      <c r="G153" s="235"/>
      <c r="H153" s="237" t="s">
        <v>19</v>
      </c>
      <c r="I153" s="239"/>
      <c r="J153" s="235"/>
      <c r="K153" s="235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220</v>
      </c>
      <c r="AU153" s="244" t="s">
        <v>81</v>
      </c>
      <c r="AV153" s="13" t="s">
        <v>79</v>
      </c>
      <c r="AW153" s="13" t="s">
        <v>32</v>
      </c>
      <c r="AX153" s="13" t="s">
        <v>71</v>
      </c>
      <c r="AY153" s="244" t="s">
        <v>209</v>
      </c>
    </row>
    <row r="154" s="14" customFormat="1">
      <c r="A154" s="14"/>
      <c r="B154" s="245"/>
      <c r="C154" s="246"/>
      <c r="D154" s="236" t="s">
        <v>220</v>
      </c>
      <c r="E154" s="247" t="s">
        <v>19</v>
      </c>
      <c r="F154" s="248" t="s">
        <v>1861</v>
      </c>
      <c r="G154" s="246"/>
      <c r="H154" s="249">
        <v>12.25</v>
      </c>
      <c r="I154" s="250"/>
      <c r="J154" s="246"/>
      <c r="K154" s="246"/>
      <c r="L154" s="251"/>
      <c r="M154" s="252"/>
      <c r="N154" s="253"/>
      <c r="O154" s="253"/>
      <c r="P154" s="253"/>
      <c r="Q154" s="253"/>
      <c r="R154" s="253"/>
      <c r="S154" s="253"/>
      <c r="T154" s="25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5" t="s">
        <v>220</v>
      </c>
      <c r="AU154" s="255" t="s">
        <v>81</v>
      </c>
      <c r="AV154" s="14" t="s">
        <v>81</v>
      </c>
      <c r="AW154" s="14" t="s">
        <v>32</v>
      </c>
      <c r="AX154" s="14" t="s">
        <v>79</v>
      </c>
      <c r="AY154" s="255" t="s">
        <v>209</v>
      </c>
    </row>
    <row r="155" s="2" customFormat="1" ht="24.15" customHeight="1">
      <c r="A155" s="41"/>
      <c r="B155" s="42"/>
      <c r="C155" s="216" t="s">
        <v>296</v>
      </c>
      <c r="D155" s="216" t="s">
        <v>211</v>
      </c>
      <c r="E155" s="217" t="s">
        <v>650</v>
      </c>
      <c r="F155" s="218" t="s">
        <v>651</v>
      </c>
      <c r="G155" s="219" t="s">
        <v>362</v>
      </c>
      <c r="H155" s="220">
        <v>29</v>
      </c>
      <c r="I155" s="221"/>
      <c r="J155" s="222">
        <f>ROUND(I155*H155,2)</f>
        <v>0</v>
      </c>
      <c r="K155" s="218" t="s">
        <v>215</v>
      </c>
      <c r="L155" s="47"/>
      <c r="M155" s="223" t="s">
        <v>19</v>
      </c>
      <c r="N155" s="224" t="s">
        <v>42</v>
      </c>
      <c r="O155" s="87"/>
      <c r="P155" s="225">
        <f>O155*H155</f>
        <v>0</v>
      </c>
      <c r="Q155" s="225">
        <v>0</v>
      </c>
      <c r="R155" s="225">
        <f>Q155*H155</f>
        <v>0</v>
      </c>
      <c r="S155" s="225">
        <v>0</v>
      </c>
      <c r="T155" s="226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7" t="s">
        <v>216</v>
      </c>
      <c r="AT155" s="227" t="s">
        <v>211</v>
      </c>
      <c r="AU155" s="227" t="s">
        <v>81</v>
      </c>
      <c r="AY155" s="20" t="s">
        <v>209</v>
      </c>
      <c r="BE155" s="228">
        <f>IF(N155="základní",J155,0)</f>
        <v>0</v>
      </c>
      <c r="BF155" s="228">
        <f>IF(N155="snížená",J155,0)</f>
        <v>0</v>
      </c>
      <c r="BG155" s="228">
        <f>IF(N155="zákl. přenesená",J155,0)</f>
        <v>0</v>
      </c>
      <c r="BH155" s="228">
        <f>IF(N155="sníž. přenesená",J155,0)</f>
        <v>0</v>
      </c>
      <c r="BI155" s="228">
        <f>IF(N155="nulová",J155,0)</f>
        <v>0</v>
      </c>
      <c r="BJ155" s="20" t="s">
        <v>79</v>
      </c>
      <c r="BK155" s="228">
        <f>ROUND(I155*H155,2)</f>
        <v>0</v>
      </c>
      <c r="BL155" s="20" t="s">
        <v>216</v>
      </c>
      <c r="BM155" s="227" t="s">
        <v>1862</v>
      </c>
    </row>
    <row r="156" s="2" customFormat="1">
      <c r="A156" s="41"/>
      <c r="B156" s="42"/>
      <c r="C156" s="43"/>
      <c r="D156" s="229" t="s">
        <v>218</v>
      </c>
      <c r="E156" s="43"/>
      <c r="F156" s="230" t="s">
        <v>653</v>
      </c>
      <c r="G156" s="43"/>
      <c r="H156" s="43"/>
      <c r="I156" s="231"/>
      <c r="J156" s="43"/>
      <c r="K156" s="43"/>
      <c r="L156" s="47"/>
      <c r="M156" s="232"/>
      <c r="N156" s="233"/>
      <c r="O156" s="87"/>
      <c r="P156" s="87"/>
      <c r="Q156" s="87"/>
      <c r="R156" s="87"/>
      <c r="S156" s="87"/>
      <c r="T156" s="88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0" t="s">
        <v>218</v>
      </c>
      <c r="AU156" s="20" t="s">
        <v>81</v>
      </c>
    </row>
    <row r="157" s="13" customFormat="1">
      <c r="A157" s="13"/>
      <c r="B157" s="234"/>
      <c r="C157" s="235"/>
      <c r="D157" s="236" t="s">
        <v>220</v>
      </c>
      <c r="E157" s="237" t="s">
        <v>19</v>
      </c>
      <c r="F157" s="238" t="s">
        <v>619</v>
      </c>
      <c r="G157" s="235"/>
      <c r="H157" s="237" t="s">
        <v>19</v>
      </c>
      <c r="I157" s="239"/>
      <c r="J157" s="235"/>
      <c r="K157" s="235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220</v>
      </c>
      <c r="AU157" s="244" t="s">
        <v>81</v>
      </c>
      <c r="AV157" s="13" t="s">
        <v>79</v>
      </c>
      <c r="AW157" s="13" t="s">
        <v>32</v>
      </c>
      <c r="AX157" s="13" t="s">
        <v>71</v>
      </c>
      <c r="AY157" s="244" t="s">
        <v>209</v>
      </c>
    </row>
    <row r="158" s="14" customFormat="1">
      <c r="A158" s="14"/>
      <c r="B158" s="245"/>
      <c r="C158" s="246"/>
      <c r="D158" s="236" t="s">
        <v>220</v>
      </c>
      <c r="E158" s="247" t="s">
        <v>19</v>
      </c>
      <c r="F158" s="248" t="s">
        <v>1853</v>
      </c>
      <c r="G158" s="246"/>
      <c r="H158" s="249">
        <v>2</v>
      </c>
      <c r="I158" s="250"/>
      <c r="J158" s="246"/>
      <c r="K158" s="246"/>
      <c r="L158" s="251"/>
      <c r="M158" s="252"/>
      <c r="N158" s="253"/>
      <c r="O158" s="253"/>
      <c r="P158" s="253"/>
      <c r="Q158" s="253"/>
      <c r="R158" s="253"/>
      <c r="S158" s="253"/>
      <c r="T158" s="25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5" t="s">
        <v>220</v>
      </c>
      <c r="AU158" s="255" t="s">
        <v>81</v>
      </c>
      <c r="AV158" s="14" t="s">
        <v>81</v>
      </c>
      <c r="AW158" s="14" t="s">
        <v>32</v>
      </c>
      <c r="AX158" s="14" t="s">
        <v>71</v>
      </c>
      <c r="AY158" s="255" t="s">
        <v>209</v>
      </c>
    </row>
    <row r="159" s="14" customFormat="1">
      <c r="A159" s="14"/>
      <c r="B159" s="245"/>
      <c r="C159" s="246"/>
      <c r="D159" s="236" t="s">
        <v>220</v>
      </c>
      <c r="E159" s="247" t="s">
        <v>19</v>
      </c>
      <c r="F159" s="248" t="s">
        <v>1854</v>
      </c>
      <c r="G159" s="246"/>
      <c r="H159" s="249">
        <v>7.7000000000000002</v>
      </c>
      <c r="I159" s="250"/>
      <c r="J159" s="246"/>
      <c r="K159" s="246"/>
      <c r="L159" s="251"/>
      <c r="M159" s="252"/>
      <c r="N159" s="253"/>
      <c r="O159" s="253"/>
      <c r="P159" s="253"/>
      <c r="Q159" s="253"/>
      <c r="R159" s="253"/>
      <c r="S159" s="253"/>
      <c r="T159" s="25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5" t="s">
        <v>220</v>
      </c>
      <c r="AU159" s="255" t="s">
        <v>81</v>
      </c>
      <c r="AV159" s="14" t="s">
        <v>81</v>
      </c>
      <c r="AW159" s="14" t="s">
        <v>32</v>
      </c>
      <c r="AX159" s="14" t="s">
        <v>71</v>
      </c>
      <c r="AY159" s="255" t="s">
        <v>209</v>
      </c>
    </row>
    <row r="160" s="14" customFormat="1">
      <c r="A160" s="14"/>
      <c r="B160" s="245"/>
      <c r="C160" s="246"/>
      <c r="D160" s="236" t="s">
        <v>220</v>
      </c>
      <c r="E160" s="247" t="s">
        <v>19</v>
      </c>
      <c r="F160" s="248" t="s">
        <v>1855</v>
      </c>
      <c r="G160" s="246"/>
      <c r="H160" s="249">
        <v>19.300000000000001</v>
      </c>
      <c r="I160" s="250"/>
      <c r="J160" s="246"/>
      <c r="K160" s="246"/>
      <c r="L160" s="251"/>
      <c r="M160" s="252"/>
      <c r="N160" s="253"/>
      <c r="O160" s="253"/>
      <c r="P160" s="253"/>
      <c r="Q160" s="253"/>
      <c r="R160" s="253"/>
      <c r="S160" s="253"/>
      <c r="T160" s="25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5" t="s">
        <v>220</v>
      </c>
      <c r="AU160" s="255" t="s">
        <v>81</v>
      </c>
      <c r="AV160" s="14" t="s">
        <v>81</v>
      </c>
      <c r="AW160" s="14" t="s">
        <v>32</v>
      </c>
      <c r="AX160" s="14" t="s">
        <v>71</v>
      </c>
      <c r="AY160" s="255" t="s">
        <v>209</v>
      </c>
    </row>
    <row r="161" s="15" customFormat="1">
      <c r="A161" s="15"/>
      <c r="B161" s="256"/>
      <c r="C161" s="257"/>
      <c r="D161" s="236" t="s">
        <v>220</v>
      </c>
      <c r="E161" s="258" t="s">
        <v>19</v>
      </c>
      <c r="F161" s="259" t="s">
        <v>271</v>
      </c>
      <c r="G161" s="257"/>
      <c r="H161" s="260">
        <v>29</v>
      </c>
      <c r="I161" s="261"/>
      <c r="J161" s="257"/>
      <c r="K161" s="257"/>
      <c r="L161" s="262"/>
      <c r="M161" s="263"/>
      <c r="N161" s="264"/>
      <c r="O161" s="264"/>
      <c r="P161" s="264"/>
      <c r="Q161" s="264"/>
      <c r="R161" s="264"/>
      <c r="S161" s="264"/>
      <c r="T161" s="26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66" t="s">
        <v>220</v>
      </c>
      <c r="AU161" s="266" t="s">
        <v>81</v>
      </c>
      <c r="AV161" s="15" t="s">
        <v>216</v>
      </c>
      <c r="AW161" s="15" t="s">
        <v>32</v>
      </c>
      <c r="AX161" s="15" t="s">
        <v>79</v>
      </c>
      <c r="AY161" s="266" t="s">
        <v>209</v>
      </c>
    </row>
    <row r="162" s="2" customFormat="1" ht="37.8" customHeight="1">
      <c r="A162" s="41"/>
      <c r="B162" s="42"/>
      <c r="C162" s="216" t="s">
        <v>304</v>
      </c>
      <c r="D162" s="216" t="s">
        <v>211</v>
      </c>
      <c r="E162" s="217" t="s">
        <v>644</v>
      </c>
      <c r="F162" s="218" t="s">
        <v>645</v>
      </c>
      <c r="G162" s="219" t="s">
        <v>362</v>
      </c>
      <c r="H162" s="220">
        <v>61.25</v>
      </c>
      <c r="I162" s="221"/>
      <c r="J162" s="222">
        <f>ROUND(I162*H162,2)</f>
        <v>0</v>
      </c>
      <c r="K162" s="218" t="s">
        <v>215</v>
      </c>
      <c r="L162" s="47"/>
      <c r="M162" s="223" t="s">
        <v>19</v>
      </c>
      <c r="N162" s="224" t="s">
        <v>42</v>
      </c>
      <c r="O162" s="87"/>
      <c r="P162" s="225">
        <f>O162*H162</f>
        <v>0</v>
      </c>
      <c r="Q162" s="225">
        <v>0</v>
      </c>
      <c r="R162" s="225">
        <f>Q162*H162</f>
        <v>0</v>
      </c>
      <c r="S162" s="225">
        <v>0</v>
      </c>
      <c r="T162" s="226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27" t="s">
        <v>216</v>
      </c>
      <c r="AT162" s="227" t="s">
        <v>211</v>
      </c>
      <c r="AU162" s="227" t="s">
        <v>81</v>
      </c>
      <c r="AY162" s="20" t="s">
        <v>209</v>
      </c>
      <c r="BE162" s="228">
        <f>IF(N162="základní",J162,0)</f>
        <v>0</v>
      </c>
      <c r="BF162" s="228">
        <f>IF(N162="snížená",J162,0)</f>
        <v>0</v>
      </c>
      <c r="BG162" s="228">
        <f>IF(N162="zákl. přenesená",J162,0)</f>
        <v>0</v>
      </c>
      <c r="BH162" s="228">
        <f>IF(N162="sníž. přenesená",J162,0)</f>
        <v>0</v>
      </c>
      <c r="BI162" s="228">
        <f>IF(N162="nulová",J162,0)</f>
        <v>0</v>
      </c>
      <c r="BJ162" s="20" t="s">
        <v>79</v>
      </c>
      <c r="BK162" s="228">
        <f>ROUND(I162*H162,2)</f>
        <v>0</v>
      </c>
      <c r="BL162" s="20" t="s">
        <v>216</v>
      </c>
      <c r="BM162" s="227" t="s">
        <v>1863</v>
      </c>
    </row>
    <row r="163" s="2" customFormat="1">
      <c r="A163" s="41"/>
      <c r="B163" s="42"/>
      <c r="C163" s="43"/>
      <c r="D163" s="229" t="s">
        <v>218</v>
      </c>
      <c r="E163" s="43"/>
      <c r="F163" s="230" t="s">
        <v>647</v>
      </c>
      <c r="G163" s="43"/>
      <c r="H163" s="43"/>
      <c r="I163" s="231"/>
      <c r="J163" s="43"/>
      <c r="K163" s="43"/>
      <c r="L163" s="47"/>
      <c r="M163" s="232"/>
      <c r="N163" s="233"/>
      <c r="O163" s="87"/>
      <c r="P163" s="87"/>
      <c r="Q163" s="87"/>
      <c r="R163" s="87"/>
      <c r="S163" s="87"/>
      <c r="T163" s="88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T163" s="20" t="s">
        <v>218</v>
      </c>
      <c r="AU163" s="20" t="s">
        <v>81</v>
      </c>
    </row>
    <row r="164" s="14" customFormat="1">
      <c r="A164" s="14"/>
      <c r="B164" s="245"/>
      <c r="C164" s="246"/>
      <c r="D164" s="236" t="s">
        <v>220</v>
      </c>
      <c r="E164" s="246"/>
      <c r="F164" s="248" t="s">
        <v>1864</v>
      </c>
      <c r="G164" s="246"/>
      <c r="H164" s="249">
        <v>61.25</v>
      </c>
      <c r="I164" s="250"/>
      <c r="J164" s="246"/>
      <c r="K164" s="246"/>
      <c r="L164" s="251"/>
      <c r="M164" s="252"/>
      <c r="N164" s="253"/>
      <c r="O164" s="253"/>
      <c r="P164" s="253"/>
      <c r="Q164" s="253"/>
      <c r="R164" s="253"/>
      <c r="S164" s="253"/>
      <c r="T164" s="25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5" t="s">
        <v>220</v>
      </c>
      <c r="AU164" s="255" t="s">
        <v>81</v>
      </c>
      <c r="AV164" s="14" t="s">
        <v>81</v>
      </c>
      <c r="AW164" s="14" t="s">
        <v>4</v>
      </c>
      <c r="AX164" s="14" t="s">
        <v>79</v>
      </c>
      <c r="AY164" s="255" t="s">
        <v>209</v>
      </c>
    </row>
    <row r="165" s="2" customFormat="1" ht="24.15" customHeight="1">
      <c r="A165" s="41"/>
      <c r="B165" s="42"/>
      <c r="C165" s="216" t="s">
        <v>311</v>
      </c>
      <c r="D165" s="216" t="s">
        <v>211</v>
      </c>
      <c r="E165" s="217" t="s">
        <v>657</v>
      </c>
      <c r="F165" s="218" t="s">
        <v>658</v>
      </c>
      <c r="G165" s="219" t="s">
        <v>659</v>
      </c>
      <c r="H165" s="220">
        <v>63</v>
      </c>
      <c r="I165" s="221"/>
      <c r="J165" s="222">
        <f>ROUND(I165*H165,2)</f>
        <v>0</v>
      </c>
      <c r="K165" s="218" t="s">
        <v>215</v>
      </c>
      <c r="L165" s="47"/>
      <c r="M165" s="223" t="s">
        <v>19</v>
      </c>
      <c r="N165" s="224" t="s">
        <v>42</v>
      </c>
      <c r="O165" s="87"/>
      <c r="P165" s="225">
        <f>O165*H165</f>
        <v>0</v>
      </c>
      <c r="Q165" s="225">
        <v>0</v>
      </c>
      <c r="R165" s="225">
        <f>Q165*H165</f>
        <v>0</v>
      </c>
      <c r="S165" s="225">
        <v>0</v>
      </c>
      <c r="T165" s="226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7" t="s">
        <v>216</v>
      </c>
      <c r="AT165" s="227" t="s">
        <v>211</v>
      </c>
      <c r="AU165" s="227" t="s">
        <v>81</v>
      </c>
      <c r="AY165" s="20" t="s">
        <v>209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20" t="s">
        <v>79</v>
      </c>
      <c r="BK165" s="228">
        <f>ROUND(I165*H165,2)</f>
        <v>0</v>
      </c>
      <c r="BL165" s="20" t="s">
        <v>216</v>
      </c>
      <c r="BM165" s="227" t="s">
        <v>1865</v>
      </c>
    </row>
    <row r="166" s="2" customFormat="1">
      <c r="A166" s="41"/>
      <c r="B166" s="42"/>
      <c r="C166" s="43"/>
      <c r="D166" s="229" t="s">
        <v>218</v>
      </c>
      <c r="E166" s="43"/>
      <c r="F166" s="230" t="s">
        <v>661</v>
      </c>
      <c r="G166" s="43"/>
      <c r="H166" s="43"/>
      <c r="I166" s="231"/>
      <c r="J166" s="43"/>
      <c r="K166" s="43"/>
      <c r="L166" s="47"/>
      <c r="M166" s="232"/>
      <c r="N166" s="233"/>
      <c r="O166" s="87"/>
      <c r="P166" s="87"/>
      <c r="Q166" s="87"/>
      <c r="R166" s="87"/>
      <c r="S166" s="87"/>
      <c r="T166" s="88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T166" s="20" t="s">
        <v>218</v>
      </c>
      <c r="AU166" s="20" t="s">
        <v>81</v>
      </c>
    </row>
    <row r="167" s="14" customFormat="1">
      <c r="A167" s="14"/>
      <c r="B167" s="245"/>
      <c r="C167" s="246"/>
      <c r="D167" s="236" t="s">
        <v>220</v>
      </c>
      <c r="E167" s="246"/>
      <c r="F167" s="248" t="s">
        <v>1866</v>
      </c>
      <c r="G167" s="246"/>
      <c r="H167" s="249">
        <v>63</v>
      </c>
      <c r="I167" s="250"/>
      <c r="J167" s="246"/>
      <c r="K167" s="246"/>
      <c r="L167" s="251"/>
      <c r="M167" s="252"/>
      <c r="N167" s="253"/>
      <c r="O167" s="253"/>
      <c r="P167" s="253"/>
      <c r="Q167" s="253"/>
      <c r="R167" s="253"/>
      <c r="S167" s="253"/>
      <c r="T167" s="25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5" t="s">
        <v>220</v>
      </c>
      <c r="AU167" s="255" t="s">
        <v>81</v>
      </c>
      <c r="AV167" s="14" t="s">
        <v>81</v>
      </c>
      <c r="AW167" s="14" t="s">
        <v>4</v>
      </c>
      <c r="AX167" s="14" t="s">
        <v>79</v>
      </c>
      <c r="AY167" s="255" t="s">
        <v>209</v>
      </c>
    </row>
    <row r="168" s="2" customFormat="1" ht="24.15" customHeight="1">
      <c r="A168" s="41"/>
      <c r="B168" s="42"/>
      <c r="C168" s="216" t="s">
        <v>317</v>
      </c>
      <c r="D168" s="216" t="s">
        <v>211</v>
      </c>
      <c r="E168" s="217" t="s">
        <v>664</v>
      </c>
      <c r="F168" s="218" t="s">
        <v>665</v>
      </c>
      <c r="G168" s="219" t="s">
        <v>362</v>
      </c>
      <c r="H168" s="220">
        <v>35</v>
      </c>
      <c r="I168" s="221"/>
      <c r="J168" s="222">
        <f>ROUND(I168*H168,2)</f>
        <v>0</v>
      </c>
      <c r="K168" s="218" t="s">
        <v>215</v>
      </c>
      <c r="L168" s="47"/>
      <c r="M168" s="223" t="s">
        <v>19</v>
      </c>
      <c r="N168" s="224" t="s">
        <v>42</v>
      </c>
      <c r="O168" s="87"/>
      <c r="P168" s="225">
        <f>O168*H168</f>
        <v>0</v>
      </c>
      <c r="Q168" s="225">
        <v>0</v>
      </c>
      <c r="R168" s="225">
        <f>Q168*H168</f>
        <v>0</v>
      </c>
      <c r="S168" s="225">
        <v>0</v>
      </c>
      <c r="T168" s="226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7" t="s">
        <v>216</v>
      </c>
      <c r="AT168" s="227" t="s">
        <v>211</v>
      </c>
      <c r="AU168" s="227" t="s">
        <v>81</v>
      </c>
      <c r="AY168" s="20" t="s">
        <v>209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20" t="s">
        <v>79</v>
      </c>
      <c r="BK168" s="228">
        <f>ROUND(I168*H168,2)</f>
        <v>0</v>
      </c>
      <c r="BL168" s="20" t="s">
        <v>216</v>
      </c>
      <c r="BM168" s="227" t="s">
        <v>1867</v>
      </c>
    </row>
    <row r="169" s="2" customFormat="1">
      <c r="A169" s="41"/>
      <c r="B169" s="42"/>
      <c r="C169" s="43"/>
      <c r="D169" s="229" t="s">
        <v>218</v>
      </c>
      <c r="E169" s="43"/>
      <c r="F169" s="230" t="s">
        <v>667</v>
      </c>
      <c r="G169" s="43"/>
      <c r="H169" s="43"/>
      <c r="I169" s="231"/>
      <c r="J169" s="43"/>
      <c r="K169" s="43"/>
      <c r="L169" s="47"/>
      <c r="M169" s="232"/>
      <c r="N169" s="233"/>
      <c r="O169" s="87"/>
      <c r="P169" s="87"/>
      <c r="Q169" s="87"/>
      <c r="R169" s="87"/>
      <c r="S169" s="87"/>
      <c r="T169" s="88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0" t="s">
        <v>218</v>
      </c>
      <c r="AU169" s="20" t="s">
        <v>81</v>
      </c>
    </row>
    <row r="170" s="14" customFormat="1">
      <c r="A170" s="14"/>
      <c r="B170" s="245"/>
      <c r="C170" s="246"/>
      <c r="D170" s="236" t="s">
        <v>220</v>
      </c>
      <c r="E170" s="247" t="s">
        <v>19</v>
      </c>
      <c r="F170" s="248" t="s">
        <v>1868</v>
      </c>
      <c r="G170" s="246"/>
      <c r="H170" s="249">
        <v>22.75</v>
      </c>
      <c r="I170" s="250"/>
      <c r="J170" s="246"/>
      <c r="K170" s="246"/>
      <c r="L170" s="251"/>
      <c r="M170" s="252"/>
      <c r="N170" s="253"/>
      <c r="O170" s="253"/>
      <c r="P170" s="253"/>
      <c r="Q170" s="253"/>
      <c r="R170" s="253"/>
      <c r="S170" s="253"/>
      <c r="T170" s="25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5" t="s">
        <v>220</v>
      </c>
      <c r="AU170" s="255" t="s">
        <v>81</v>
      </c>
      <c r="AV170" s="14" t="s">
        <v>81</v>
      </c>
      <c r="AW170" s="14" t="s">
        <v>32</v>
      </c>
      <c r="AX170" s="14" t="s">
        <v>71</v>
      </c>
      <c r="AY170" s="255" t="s">
        <v>209</v>
      </c>
    </row>
    <row r="171" s="14" customFormat="1">
      <c r="A171" s="14"/>
      <c r="B171" s="245"/>
      <c r="C171" s="246"/>
      <c r="D171" s="236" t="s">
        <v>220</v>
      </c>
      <c r="E171" s="247" t="s">
        <v>19</v>
      </c>
      <c r="F171" s="248" t="s">
        <v>1869</v>
      </c>
      <c r="G171" s="246"/>
      <c r="H171" s="249">
        <v>12.25</v>
      </c>
      <c r="I171" s="250"/>
      <c r="J171" s="246"/>
      <c r="K171" s="246"/>
      <c r="L171" s="251"/>
      <c r="M171" s="252"/>
      <c r="N171" s="253"/>
      <c r="O171" s="253"/>
      <c r="P171" s="253"/>
      <c r="Q171" s="253"/>
      <c r="R171" s="253"/>
      <c r="S171" s="253"/>
      <c r="T171" s="25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5" t="s">
        <v>220</v>
      </c>
      <c r="AU171" s="255" t="s">
        <v>81</v>
      </c>
      <c r="AV171" s="14" t="s">
        <v>81</v>
      </c>
      <c r="AW171" s="14" t="s">
        <v>32</v>
      </c>
      <c r="AX171" s="14" t="s">
        <v>71</v>
      </c>
      <c r="AY171" s="255" t="s">
        <v>209</v>
      </c>
    </row>
    <row r="172" s="15" customFormat="1">
      <c r="A172" s="15"/>
      <c r="B172" s="256"/>
      <c r="C172" s="257"/>
      <c r="D172" s="236" t="s">
        <v>220</v>
      </c>
      <c r="E172" s="258" t="s">
        <v>19</v>
      </c>
      <c r="F172" s="259" t="s">
        <v>271</v>
      </c>
      <c r="G172" s="257"/>
      <c r="H172" s="260">
        <v>35</v>
      </c>
      <c r="I172" s="261"/>
      <c r="J172" s="257"/>
      <c r="K172" s="257"/>
      <c r="L172" s="262"/>
      <c r="M172" s="263"/>
      <c r="N172" s="264"/>
      <c r="O172" s="264"/>
      <c r="P172" s="264"/>
      <c r="Q172" s="264"/>
      <c r="R172" s="264"/>
      <c r="S172" s="264"/>
      <c r="T172" s="26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66" t="s">
        <v>220</v>
      </c>
      <c r="AU172" s="266" t="s">
        <v>81</v>
      </c>
      <c r="AV172" s="15" t="s">
        <v>216</v>
      </c>
      <c r="AW172" s="15" t="s">
        <v>32</v>
      </c>
      <c r="AX172" s="15" t="s">
        <v>79</v>
      </c>
      <c r="AY172" s="266" t="s">
        <v>209</v>
      </c>
    </row>
    <row r="173" s="2" customFormat="1" ht="24.15" customHeight="1">
      <c r="A173" s="41"/>
      <c r="B173" s="42"/>
      <c r="C173" s="216" t="s">
        <v>324</v>
      </c>
      <c r="D173" s="216" t="s">
        <v>211</v>
      </c>
      <c r="E173" s="217" t="s">
        <v>670</v>
      </c>
      <c r="F173" s="218" t="s">
        <v>671</v>
      </c>
      <c r="G173" s="219" t="s">
        <v>362</v>
      </c>
      <c r="H173" s="220">
        <v>19.300000000000001</v>
      </c>
      <c r="I173" s="221"/>
      <c r="J173" s="222">
        <f>ROUND(I173*H173,2)</f>
        <v>0</v>
      </c>
      <c r="K173" s="218" t="s">
        <v>215</v>
      </c>
      <c r="L173" s="47"/>
      <c r="M173" s="223" t="s">
        <v>19</v>
      </c>
      <c r="N173" s="224" t="s">
        <v>42</v>
      </c>
      <c r="O173" s="87"/>
      <c r="P173" s="225">
        <f>O173*H173</f>
        <v>0</v>
      </c>
      <c r="Q173" s="225">
        <v>0</v>
      </c>
      <c r="R173" s="225">
        <f>Q173*H173</f>
        <v>0</v>
      </c>
      <c r="S173" s="225">
        <v>0</v>
      </c>
      <c r="T173" s="226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7" t="s">
        <v>216</v>
      </c>
      <c r="AT173" s="227" t="s">
        <v>211</v>
      </c>
      <c r="AU173" s="227" t="s">
        <v>81</v>
      </c>
      <c r="AY173" s="20" t="s">
        <v>209</v>
      </c>
      <c r="BE173" s="228">
        <f>IF(N173="základní",J173,0)</f>
        <v>0</v>
      </c>
      <c r="BF173" s="228">
        <f>IF(N173="snížená",J173,0)</f>
        <v>0</v>
      </c>
      <c r="BG173" s="228">
        <f>IF(N173="zákl. přenesená",J173,0)</f>
        <v>0</v>
      </c>
      <c r="BH173" s="228">
        <f>IF(N173="sníž. přenesená",J173,0)</f>
        <v>0</v>
      </c>
      <c r="BI173" s="228">
        <f>IF(N173="nulová",J173,0)</f>
        <v>0</v>
      </c>
      <c r="BJ173" s="20" t="s">
        <v>79</v>
      </c>
      <c r="BK173" s="228">
        <f>ROUND(I173*H173,2)</f>
        <v>0</v>
      </c>
      <c r="BL173" s="20" t="s">
        <v>216</v>
      </c>
      <c r="BM173" s="227" t="s">
        <v>1870</v>
      </c>
    </row>
    <row r="174" s="2" customFormat="1">
      <c r="A174" s="41"/>
      <c r="B174" s="42"/>
      <c r="C174" s="43"/>
      <c r="D174" s="229" t="s">
        <v>218</v>
      </c>
      <c r="E174" s="43"/>
      <c r="F174" s="230" t="s">
        <v>673</v>
      </c>
      <c r="G174" s="43"/>
      <c r="H174" s="43"/>
      <c r="I174" s="231"/>
      <c r="J174" s="43"/>
      <c r="K174" s="43"/>
      <c r="L174" s="47"/>
      <c r="M174" s="232"/>
      <c r="N174" s="233"/>
      <c r="O174" s="87"/>
      <c r="P174" s="87"/>
      <c r="Q174" s="87"/>
      <c r="R174" s="87"/>
      <c r="S174" s="87"/>
      <c r="T174" s="88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0" t="s">
        <v>218</v>
      </c>
      <c r="AU174" s="20" t="s">
        <v>81</v>
      </c>
    </row>
    <row r="175" s="13" customFormat="1">
      <c r="A175" s="13"/>
      <c r="B175" s="234"/>
      <c r="C175" s="235"/>
      <c r="D175" s="236" t="s">
        <v>220</v>
      </c>
      <c r="E175" s="237" t="s">
        <v>19</v>
      </c>
      <c r="F175" s="238" t="s">
        <v>677</v>
      </c>
      <c r="G175" s="235"/>
      <c r="H175" s="237" t="s">
        <v>19</v>
      </c>
      <c r="I175" s="239"/>
      <c r="J175" s="235"/>
      <c r="K175" s="235"/>
      <c r="L175" s="240"/>
      <c r="M175" s="241"/>
      <c r="N175" s="242"/>
      <c r="O175" s="242"/>
      <c r="P175" s="242"/>
      <c r="Q175" s="242"/>
      <c r="R175" s="242"/>
      <c r="S175" s="242"/>
      <c r="T175" s="24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4" t="s">
        <v>220</v>
      </c>
      <c r="AU175" s="244" t="s">
        <v>81</v>
      </c>
      <c r="AV175" s="13" t="s">
        <v>79</v>
      </c>
      <c r="AW175" s="13" t="s">
        <v>32</v>
      </c>
      <c r="AX175" s="13" t="s">
        <v>71</v>
      </c>
      <c r="AY175" s="244" t="s">
        <v>209</v>
      </c>
    </row>
    <row r="176" s="14" customFormat="1">
      <c r="A176" s="14"/>
      <c r="B176" s="245"/>
      <c r="C176" s="246"/>
      <c r="D176" s="236" t="s">
        <v>220</v>
      </c>
      <c r="E176" s="247" t="s">
        <v>19</v>
      </c>
      <c r="F176" s="248" t="s">
        <v>1871</v>
      </c>
      <c r="G176" s="246"/>
      <c r="H176" s="249">
        <v>19.300000000000001</v>
      </c>
      <c r="I176" s="250"/>
      <c r="J176" s="246"/>
      <c r="K176" s="246"/>
      <c r="L176" s="251"/>
      <c r="M176" s="252"/>
      <c r="N176" s="253"/>
      <c r="O176" s="253"/>
      <c r="P176" s="253"/>
      <c r="Q176" s="253"/>
      <c r="R176" s="253"/>
      <c r="S176" s="253"/>
      <c r="T176" s="25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5" t="s">
        <v>220</v>
      </c>
      <c r="AU176" s="255" t="s">
        <v>81</v>
      </c>
      <c r="AV176" s="14" t="s">
        <v>81</v>
      </c>
      <c r="AW176" s="14" t="s">
        <v>32</v>
      </c>
      <c r="AX176" s="14" t="s">
        <v>71</v>
      </c>
      <c r="AY176" s="255" t="s">
        <v>209</v>
      </c>
    </row>
    <row r="177" s="15" customFormat="1">
      <c r="A177" s="15"/>
      <c r="B177" s="256"/>
      <c r="C177" s="257"/>
      <c r="D177" s="236" t="s">
        <v>220</v>
      </c>
      <c r="E177" s="258" t="s">
        <v>19</v>
      </c>
      <c r="F177" s="259" t="s">
        <v>271</v>
      </c>
      <c r="G177" s="257"/>
      <c r="H177" s="260">
        <v>19.300000000000001</v>
      </c>
      <c r="I177" s="261"/>
      <c r="J177" s="257"/>
      <c r="K177" s="257"/>
      <c r="L177" s="262"/>
      <c r="M177" s="263"/>
      <c r="N177" s="264"/>
      <c r="O177" s="264"/>
      <c r="P177" s="264"/>
      <c r="Q177" s="264"/>
      <c r="R177" s="264"/>
      <c r="S177" s="264"/>
      <c r="T177" s="26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66" t="s">
        <v>220</v>
      </c>
      <c r="AU177" s="266" t="s">
        <v>81</v>
      </c>
      <c r="AV177" s="15" t="s">
        <v>216</v>
      </c>
      <c r="AW177" s="15" t="s">
        <v>32</v>
      </c>
      <c r="AX177" s="15" t="s">
        <v>79</v>
      </c>
      <c r="AY177" s="266" t="s">
        <v>209</v>
      </c>
    </row>
    <row r="178" s="2" customFormat="1" ht="16.5" customHeight="1">
      <c r="A178" s="41"/>
      <c r="B178" s="42"/>
      <c r="C178" s="278" t="s">
        <v>331</v>
      </c>
      <c r="D178" s="278" t="s">
        <v>681</v>
      </c>
      <c r="E178" s="279" t="s">
        <v>682</v>
      </c>
      <c r="F178" s="280" t="s">
        <v>683</v>
      </c>
      <c r="G178" s="281" t="s">
        <v>659</v>
      </c>
      <c r="H178" s="282">
        <v>38.600000000000001</v>
      </c>
      <c r="I178" s="283"/>
      <c r="J178" s="284">
        <f>ROUND(I178*H178,2)</f>
        <v>0</v>
      </c>
      <c r="K178" s="280" t="s">
        <v>215</v>
      </c>
      <c r="L178" s="285"/>
      <c r="M178" s="286" t="s">
        <v>19</v>
      </c>
      <c r="N178" s="287" t="s">
        <v>42</v>
      </c>
      <c r="O178" s="87"/>
      <c r="P178" s="225">
        <f>O178*H178</f>
        <v>0</v>
      </c>
      <c r="Q178" s="225">
        <v>0</v>
      </c>
      <c r="R178" s="225">
        <f>Q178*H178</f>
        <v>0</v>
      </c>
      <c r="S178" s="225">
        <v>0</v>
      </c>
      <c r="T178" s="226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7" t="s">
        <v>250</v>
      </c>
      <c r="AT178" s="227" t="s">
        <v>681</v>
      </c>
      <c r="AU178" s="227" t="s">
        <v>81</v>
      </c>
      <c r="AY178" s="20" t="s">
        <v>209</v>
      </c>
      <c r="BE178" s="228">
        <f>IF(N178="základní",J178,0)</f>
        <v>0</v>
      </c>
      <c r="BF178" s="228">
        <f>IF(N178="snížená",J178,0)</f>
        <v>0</v>
      </c>
      <c r="BG178" s="228">
        <f>IF(N178="zákl. přenesená",J178,0)</f>
        <v>0</v>
      </c>
      <c r="BH178" s="228">
        <f>IF(N178="sníž. přenesená",J178,0)</f>
        <v>0</v>
      </c>
      <c r="BI178" s="228">
        <f>IF(N178="nulová",J178,0)</f>
        <v>0</v>
      </c>
      <c r="BJ178" s="20" t="s">
        <v>79</v>
      </c>
      <c r="BK178" s="228">
        <f>ROUND(I178*H178,2)</f>
        <v>0</v>
      </c>
      <c r="BL178" s="20" t="s">
        <v>216</v>
      </c>
      <c r="BM178" s="227" t="s">
        <v>1872</v>
      </c>
    </row>
    <row r="179" s="14" customFormat="1">
      <c r="A179" s="14"/>
      <c r="B179" s="245"/>
      <c r="C179" s="246"/>
      <c r="D179" s="236" t="s">
        <v>220</v>
      </c>
      <c r="E179" s="246"/>
      <c r="F179" s="248" t="s">
        <v>1873</v>
      </c>
      <c r="G179" s="246"/>
      <c r="H179" s="249">
        <v>38.600000000000001</v>
      </c>
      <c r="I179" s="250"/>
      <c r="J179" s="246"/>
      <c r="K179" s="246"/>
      <c r="L179" s="251"/>
      <c r="M179" s="252"/>
      <c r="N179" s="253"/>
      <c r="O179" s="253"/>
      <c r="P179" s="253"/>
      <c r="Q179" s="253"/>
      <c r="R179" s="253"/>
      <c r="S179" s="253"/>
      <c r="T179" s="25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5" t="s">
        <v>220</v>
      </c>
      <c r="AU179" s="255" t="s">
        <v>81</v>
      </c>
      <c r="AV179" s="14" t="s">
        <v>81</v>
      </c>
      <c r="AW179" s="14" t="s">
        <v>4</v>
      </c>
      <c r="AX179" s="14" t="s">
        <v>79</v>
      </c>
      <c r="AY179" s="255" t="s">
        <v>209</v>
      </c>
    </row>
    <row r="180" s="2" customFormat="1" ht="37.8" customHeight="1">
      <c r="A180" s="41"/>
      <c r="B180" s="42"/>
      <c r="C180" s="216" t="s">
        <v>7</v>
      </c>
      <c r="D180" s="216" t="s">
        <v>211</v>
      </c>
      <c r="E180" s="217" t="s">
        <v>687</v>
      </c>
      <c r="F180" s="218" t="s">
        <v>688</v>
      </c>
      <c r="G180" s="219" t="s">
        <v>362</v>
      </c>
      <c r="H180" s="220">
        <v>7.7000000000000002</v>
      </c>
      <c r="I180" s="221"/>
      <c r="J180" s="222">
        <f>ROUND(I180*H180,2)</f>
        <v>0</v>
      </c>
      <c r="K180" s="218" t="s">
        <v>215</v>
      </c>
      <c r="L180" s="47"/>
      <c r="M180" s="223" t="s">
        <v>19</v>
      </c>
      <c r="N180" s="224" t="s">
        <v>42</v>
      </c>
      <c r="O180" s="87"/>
      <c r="P180" s="225">
        <f>O180*H180</f>
        <v>0</v>
      </c>
      <c r="Q180" s="225">
        <v>0</v>
      </c>
      <c r="R180" s="225">
        <f>Q180*H180</f>
        <v>0</v>
      </c>
      <c r="S180" s="225">
        <v>0</v>
      </c>
      <c r="T180" s="226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7" t="s">
        <v>216</v>
      </c>
      <c r="AT180" s="227" t="s">
        <v>211</v>
      </c>
      <c r="AU180" s="227" t="s">
        <v>81</v>
      </c>
      <c r="AY180" s="20" t="s">
        <v>209</v>
      </c>
      <c r="BE180" s="228">
        <f>IF(N180="základní",J180,0)</f>
        <v>0</v>
      </c>
      <c r="BF180" s="228">
        <f>IF(N180="snížená",J180,0)</f>
        <v>0</v>
      </c>
      <c r="BG180" s="228">
        <f>IF(N180="zákl. přenesená",J180,0)</f>
        <v>0</v>
      </c>
      <c r="BH180" s="228">
        <f>IF(N180="sníž. přenesená",J180,0)</f>
        <v>0</v>
      </c>
      <c r="BI180" s="228">
        <f>IF(N180="nulová",J180,0)</f>
        <v>0</v>
      </c>
      <c r="BJ180" s="20" t="s">
        <v>79</v>
      </c>
      <c r="BK180" s="228">
        <f>ROUND(I180*H180,2)</f>
        <v>0</v>
      </c>
      <c r="BL180" s="20" t="s">
        <v>216</v>
      </c>
      <c r="BM180" s="227" t="s">
        <v>1874</v>
      </c>
    </row>
    <row r="181" s="2" customFormat="1">
      <c r="A181" s="41"/>
      <c r="B181" s="42"/>
      <c r="C181" s="43"/>
      <c r="D181" s="229" t="s">
        <v>218</v>
      </c>
      <c r="E181" s="43"/>
      <c r="F181" s="230" t="s">
        <v>690</v>
      </c>
      <c r="G181" s="43"/>
      <c r="H181" s="43"/>
      <c r="I181" s="231"/>
      <c r="J181" s="43"/>
      <c r="K181" s="43"/>
      <c r="L181" s="47"/>
      <c r="M181" s="232"/>
      <c r="N181" s="233"/>
      <c r="O181" s="87"/>
      <c r="P181" s="87"/>
      <c r="Q181" s="87"/>
      <c r="R181" s="87"/>
      <c r="S181" s="87"/>
      <c r="T181" s="88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T181" s="20" t="s">
        <v>218</v>
      </c>
      <c r="AU181" s="20" t="s">
        <v>81</v>
      </c>
    </row>
    <row r="182" s="13" customFormat="1">
      <c r="A182" s="13"/>
      <c r="B182" s="234"/>
      <c r="C182" s="235"/>
      <c r="D182" s="236" t="s">
        <v>220</v>
      </c>
      <c r="E182" s="237" t="s">
        <v>19</v>
      </c>
      <c r="F182" s="238" t="s">
        <v>395</v>
      </c>
      <c r="G182" s="235"/>
      <c r="H182" s="237" t="s">
        <v>19</v>
      </c>
      <c r="I182" s="239"/>
      <c r="J182" s="235"/>
      <c r="K182" s="235"/>
      <c r="L182" s="240"/>
      <c r="M182" s="241"/>
      <c r="N182" s="242"/>
      <c r="O182" s="242"/>
      <c r="P182" s="242"/>
      <c r="Q182" s="242"/>
      <c r="R182" s="242"/>
      <c r="S182" s="242"/>
      <c r="T182" s="24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4" t="s">
        <v>220</v>
      </c>
      <c r="AU182" s="244" t="s">
        <v>81</v>
      </c>
      <c r="AV182" s="13" t="s">
        <v>79</v>
      </c>
      <c r="AW182" s="13" t="s">
        <v>32</v>
      </c>
      <c r="AX182" s="13" t="s">
        <v>71</v>
      </c>
      <c r="AY182" s="244" t="s">
        <v>209</v>
      </c>
    </row>
    <row r="183" s="14" customFormat="1">
      <c r="A183" s="14"/>
      <c r="B183" s="245"/>
      <c r="C183" s="246"/>
      <c r="D183" s="236" t="s">
        <v>220</v>
      </c>
      <c r="E183" s="247" t="s">
        <v>19</v>
      </c>
      <c r="F183" s="248" t="s">
        <v>1875</v>
      </c>
      <c r="G183" s="246"/>
      <c r="H183" s="249">
        <v>7.7000000000000002</v>
      </c>
      <c r="I183" s="250"/>
      <c r="J183" s="246"/>
      <c r="K183" s="246"/>
      <c r="L183" s="251"/>
      <c r="M183" s="252"/>
      <c r="N183" s="253"/>
      <c r="O183" s="253"/>
      <c r="P183" s="253"/>
      <c r="Q183" s="253"/>
      <c r="R183" s="253"/>
      <c r="S183" s="253"/>
      <c r="T183" s="25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5" t="s">
        <v>220</v>
      </c>
      <c r="AU183" s="255" t="s">
        <v>81</v>
      </c>
      <c r="AV183" s="14" t="s">
        <v>81</v>
      </c>
      <c r="AW183" s="14" t="s">
        <v>32</v>
      </c>
      <c r="AX183" s="14" t="s">
        <v>79</v>
      </c>
      <c r="AY183" s="255" t="s">
        <v>209</v>
      </c>
    </row>
    <row r="184" s="2" customFormat="1" ht="16.5" customHeight="1">
      <c r="A184" s="41"/>
      <c r="B184" s="42"/>
      <c r="C184" s="278" t="s">
        <v>344</v>
      </c>
      <c r="D184" s="278" t="s">
        <v>681</v>
      </c>
      <c r="E184" s="279" t="s">
        <v>695</v>
      </c>
      <c r="F184" s="280" t="s">
        <v>696</v>
      </c>
      <c r="G184" s="281" t="s">
        <v>659</v>
      </c>
      <c r="H184" s="282">
        <v>15.4</v>
      </c>
      <c r="I184" s="283"/>
      <c r="J184" s="284">
        <f>ROUND(I184*H184,2)</f>
        <v>0</v>
      </c>
      <c r="K184" s="280" t="s">
        <v>215</v>
      </c>
      <c r="L184" s="285"/>
      <c r="M184" s="286" t="s">
        <v>19</v>
      </c>
      <c r="N184" s="287" t="s">
        <v>42</v>
      </c>
      <c r="O184" s="87"/>
      <c r="P184" s="225">
        <f>O184*H184</f>
        <v>0</v>
      </c>
      <c r="Q184" s="225">
        <v>0</v>
      </c>
      <c r="R184" s="225">
        <f>Q184*H184</f>
        <v>0</v>
      </c>
      <c r="S184" s="225">
        <v>0</v>
      </c>
      <c r="T184" s="226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27" t="s">
        <v>250</v>
      </c>
      <c r="AT184" s="227" t="s">
        <v>681</v>
      </c>
      <c r="AU184" s="227" t="s">
        <v>81</v>
      </c>
      <c r="AY184" s="20" t="s">
        <v>209</v>
      </c>
      <c r="BE184" s="228">
        <f>IF(N184="základní",J184,0)</f>
        <v>0</v>
      </c>
      <c r="BF184" s="228">
        <f>IF(N184="snížená",J184,0)</f>
        <v>0</v>
      </c>
      <c r="BG184" s="228">
        <f>IF(N184="zákl. přenesená",J184,0)</f>
        <v>0</v>
      </c>
      <c r="BH184" s="228">
        <f>IF(N184="sníž. přenesená",J184,0)</f>
        <v>0</v>
      </c>
      <c r="BI184" s="228">
        <f>IF(N184="nulová",J184,0)</f>
        <v>0</v>
      </c>
      <c r="BJ184" s="20" t="s">
        <v>79</v>
      </c>
      <c r="BK184" s="228">
        <f>ROUND(I184*H184,2)</f>
        <v>0</v>
      </c>
      <c r="BL184" s="20" t="s">
        <v>216</v>
      </c>
      <c r="BM184" s="227" t="s">
        <v>1876</v>
      </c>
    </row>
    <row r="185" s="14" customFormat="1">
      <c r="A185" s="14"/>
      <c r="B185" s="245"/>
      <c r="C185" s="246"/>
      <c r="D185" s="236" t="s">
        <v>220</v>
      </c>
      <c r="E185" s="246"/>
      <c r="F185" s="248" t="s">
        <v>1877</v>
      </c>
      <c r="G185" s="246"/>
      <c r="H185" s="249">
        <v>15.4</v>
      </c>
      <c r="I185" s="250"/>
      <c r="J185" s="246"/>
      <c r="K185" s="246"/>
      <c r="L185" s="251"/>
      <c r="M185" s="252"/>
      <c r="N185" s="253"/>
      <c r="O185" s="253"/>
      <c r="P185" s="253"/>
      <c r="Q185" s="253"/>
      <c r="R185" s="253"/>
      <c r="S185" s="253"/>
      <c r="T185" s="25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5" t="s">
        <v>220</v>
      </c>
      <c r="AU185" s="255" t="s">
        <v>81</v>
      </c>
      <c r="AV185" s="14" t="s">
        <v>81</v>
      </c>
      <c r="AW185" s="14" t="s">
        <v>4</v>
      </c>
      <c r="AX185" s="14" t="s">
        <v>79</v>
      </c>
      <c r="AY185" s="255" t="s">
        <v>209</v>
      </c>
    </row>
    <row r="186" s="12" customFormat="1" ht="22.8" customHeight="1">
      <c r="A186" s="12"/>
      <c r="B186" s="200"/>
      <c r="C186" s="201"/>
      <c r="D186" s="202" t="s">
        <v>70</v>
      </c>
      <c r="E186" s="214" t="s">
        <v>81</v>
      </c>
      <c r="F186" s="214" t="s">
        <v>733</v>
      </c>
      <c r="G186" s="201"/>
      <c r="H186" s="201"/>
      <c r="I186" s="204"/>
      <c r="J186" s="215">
        <f>BK186</f>
        <v>0</v>
      </c>
      <c r="K186" s="201"/>
      <c r="L186" s="206"/>
      <c r="M186" s="207"/>
      <c r="N186" s="208"/>
      <c r="O186" s="208"/>
      <c r="P186" s="209">
        <f>SUM(P187:P188)</f>
        <v>0</v>
      </c>
      <c r="Q186" s="208"/>
      <c r="R186" s="209">
        <f>SUM(R187:R188)</f>
        <v>0.0097999999999999997</v>
      </c>
      <c r="S186" s="208"/>
      <c r="T186" s="210">
        <f>SUM(T187:T188)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11" t="s">
        <v>79</v>
      </c>
      <c r="AT186" s="212" t="s">
        <v>70</v>
      </c>
      <c r="AU186" s="212" t="s">
        <v>79</v>
      </c>
      <c r="AY186" s="211" t="s">
        <v>209</v>
      </c>
      <c r="BK186" s="213">
        <f>SUM(BK187:BK188)</f>
        <v>0</v>
      </c>
    </row>
    <row r="187" s="2" customFormat="1" ht="16.5" customHeight="1">
      <c r="A187" s="41"/>
      <c r="B187" s="42"/>
      <c r="C187" s="216" t="s">
        <v>354</v>
      </c>
      <c r="D187" s="216" t="s">
        <v>211</v>
      </c>
      <c r="E187" s="217" t="s">
        <v>735</v>
      </c>
      <c r="F187" s="218" t="s">
        <v>736</v>
      </c>
      <c r="G187" s="219" t="s">
        <v>299</v>
      </c>
      <c r="H187" s="220">
        <v>20</v>
      </c>
      <c r="I187" s="221"/>
      <c r="J187" s="222">
        <f>ROUND(I187*H187,2)</f>
        <v>0</v>
      </c>
      <c r="K187" s="218" t="s">
        <v>215</v>
      </c>
      <c r="L187" s="47"/>
      <c r="M187" s="223" t="s">
        <v>19</v>
      </c>
      <c r="N187" s="224" t="s">
        <v>42</v>
      </c>
      <c r="O187" s="87"/>
      <c r="P187" s="225">
        <f>O187*H187</f>
        <v>0</v>
      </c>
      <c r="Q187" s="225">
        <v>0.00048999999999999998</v>
      </c>
      <c r="R187" s="225">
        <f>Q187*H187</f>
        <v>0.0097999999999999997</v>
      </c>
      <c r="S187" s="225">
        <v>0</v>
      </c>
      <c r="T187" s="226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7" t="s">
        <v>216</v>
      </c>
      <c r="AT187" s="227" t="s">
        <v>211</v>
      </c>
      <c r="AU187" s="227" t="s">
        <v>81</v>
      </c>
      <c r="AY187" s="20" t="s">
        <v>209</v>
      </c>
      <c r="BE187" s="228">
        <f>IF(N187="základní",J187,0)</f>
        <v>0</v>
      </c>
      <c r="BF187" s="228">
        <f>IF(N187="snížená",J187,0)</f>
        <v>0</v>
      </c>
      <c r="BG187" s="228">
        <f>IF(N187="zákl. přenesená",J187,0)</f>
        <v>0</v>
      </c>
      <c r="BH187" s="228">
        <f>IF(N187="sníž. přenesená",J187,0)</f>
        <v>0</v>
      </c>
      <c r="BI187" s="228">
        <f>IF(N187="nulová",J187,0)</f>
        <v>0</v>
      </c>
      <c r="BJ187" s="20" t="s">
        <v>79</v>
      </c>
      <c r="BK187" s="228">
        <f>ROUND(I187*H187,2)</f>
        <v>0</v>
      </c>
      <c r="BL187" s="20" t="s">
        <v>216</v>
      </c>
      <c r="BM187" s="227" t="s">
        <v>1878</v>
      </c>
    </row>
    <row r="188" s="2" customFormat="1">
      <c r="A188" s="41"/>
      <c r="B188" s="42"/>
      <c r="C188" s="43"/>
      <c r="D188" s="229" t="s">
        <v>218</v>
      </c>
      <c r="E188" s="43"/>
      <c r="F188" s="230" t="s">
        <v>738</v>
      </c>
      <c r="G188" s="43"/>
      <c r="H188" s="43"/>
      <c r="I188" s="231"/>
      <c r="J188" s="43"/>
      <c r="K188" s="43"/>
      <c r="L188" s="47"/>
      <c r="M188" s="232"/>
      <c r="N188" s="233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218</v>
      </c>
      <c r="AU188" s="20" t="s">
        <v>81</v>
      </c>
    </row>
    <row r="189" s="12" customFormat="1" ht="22.8" customHeight="1">
      <c r="A189" s="12"/>
      <c r="B189" s="200"/>
      <c r="C189" s="201"/>
      <c r="D189" s="202" t="s">
        <v>70</v>
      </c>
      <c r="E189" s="214" t="s">
        <v>216</v>
      </c>
      <c r="F189" s="214" t="s">
        <v>739</v>
      </c>
      <c r="G189" s="201"/>
      <c r="H189" s="201"/>
      <c r="I189" s="204"/>
      <c r="J189" s="215">
        <f>BK189</f>
        <v>0</v>
      </c>
      <c r="K189" s="201"/>
      <c r="L189" s="206"/>
      <c r="M189" s="207"/>
      <c r="N189" s="208"/>
      <c r="O189" s="208"/>
      <c r="P189" s="209">
        <f>SUM(P190:P200)</f>
        <v>0</v>
      </c>
      <c r="Q189" s="208"/>
      <c r="R189" s="209">
        <f>SUM(R190:R200)</f>
        <v>0</v>
      </c>
      <c r="S189" s="208"/>
      <c r="T189" s="210">
        <f>SUM(T190:T200)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11" t="s">
        <v>79</v>
      </c>
      <c r="AT189" s="212" t="s">
        <v>70</v>
      </c>
      <c r="AU189" s="212" t="s">
        <v>79</v>
      </c>
      <c r="AY189" s="211" t="s">
        <v>209</v>
      </c>
      <c r="BK189" s="213">
        <f>SUM(BK190:BK200)</f>
        <v>0</v>
      </c>
    </row>
    <row r="190" s="2" customFormat="1" ht="21.75" customHeight="1">
      <c r="A190" s="41"/>
      <c r="B190" s="42"/>
      <c r="C190" s="216" t="s">
        <v>359</v>
      </c>
      <c r="D190" s="216" t="s">
        <v>211</v>
      </c>
      <c r="E190" s="217" t="s">
        <v>741</v>
      </c>
      <c r="F190" s="218" t="s">
        <v>742</v>
      </c>
      <c r="G190" s="219" t="s">
        <v>362</v>
      </c>
      <c r="H190" s="220">
        <v>2</v>
      </c>
      <c r="I190" s="221"/>
      <c r="J190" s="222">
        <f>ROUND(I190*H190,2)</f>
        <v>0</v>
      </c>
      <c r="K190" s="218" t="s">
        <v>215</v>
      </c>
      <c r="L190" s="47"/>
      <c r="M190" s="223" t="s">
        <v>19</v>
      </c>
      <c r="N190" s="224" t="s">
        <v>42</v>
      </c>
      <c r="O190" s="87"/>
      <c r="P190" s="225">
        <f>O190*H190</f>
        <v>0</v>
      </c>
      <c r="Q190" s="225">
        <v>0</v>
      </c>
      <c r="R190" s="225">
        <f>Q190*H190</f>
        <v>0</v>
      </c>
      <c r="S190" s="225">
        <v>0</v>
      </c>
      <c r="T190" s="226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227" t="s">
        <v>216</v>
      </c>
      <c r="AT190" s="227" t="s">
        <v>211</v>
      </c>
      <c r="AU190" s="227" t="s">
        <v>81</v>
      </c>
      <c r="AY190" s="20" t="s">
        <v>209</v>
      </c>
      <c r="BE190" s="228">
        <f>IF(N190="základní",J190,0)</f>
        <v>0</v>
      </c>
      <c r="BF190" s="228">
        <f>IF(N190="snížená",J190,0)</f>
        <v>0</v>
      </c>
      <c r="BG190" s="228">
        <f>IF(N190="zákl. přenesená",J190,0)</f>
        <v>0</v>
      </c>
      <c r="BH190" s="228">
        <f>IF(N190="sníž. přenesená",J190,0)</f>
        <v>0</v>
      </c>
      <c r="BI190" s="228">
        <f>IF(N190="nulová",J190,0)</f>
        <v>0</v>
      </c>
      <c r="BJ190" s="20" t="s">
        <v>79</v>
      </c>
      <c r="BK190" s="228">
        <f>ROUND(I190*H190,2)</f>
        <v>0</v>
      </c>
      <c r="BL190" s="20" t="s">
        <v>216</v>
      </c>
      <c r="BM190" s="227" t="s">
        <v>1879</v>
      </c>
    </row>
    <row r="191" s="2" customFormat="1">
      <c r="A191" s="41"/>
      <c r="B191" s="42"/>
      <c r="C191" s="43"/>
      <c r="D191" s="229" t="s">
        <v>218</v>
      </c>
      <c r="E191" s="43"/>
      <c r="F191" s="230" t="s">
        <v>744</v>
      </c>
      <c r="G191" s="43"/>
      <c r="H191" s="43"/>
      <c r="I191" s="231"/>
      <c r="J191" s="43"/>
      <c r="K191" s="43"/>
      <c r="L191" s="47"/>
      <c r="M191" s="232"/>
      <c r="N191" s="233"/>
      <c r="O191" s="87"/>
      <c r="P191" s="87"/>
      <c r="Q191" s="87"/>
      <c r="R191" s="87"/>
      <c r="S191" s="87"/>
      <c r="T191" s="88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T191" s="20" t="s">
        <v>218</v>
      </c>
      <c r="AU191" s="20" t="s">
        <v>81</v>
      </c>
    </row>
    <row r="192" s="13" customFormat="1">
      <c r="A192" s="13"/>
      <c r="B192" s="234"/>
      <c r="C192" s="235"/>
      <c r="D192" s="236" t="s">
        <v>220</v>
      </c>
      <c r="E192" s="237" t="s">
        <v>19</v>
      </c>
      <c r="F192" s="238" t="s">
        <v>395</v>
      </c>
      <c r="G192" s="235"/>
      <c r="H192" s="237" t="s">
        <v>19</v>
      </c>
      <c r="I192" s="239"/>
      <c r="J192" s="235"/>
      <c r="K192" s="235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220</v>
      </c>
      <c r="AU192" s="244" t="s">
        <v>81</v>
      </c>
      <c r="AV192" s="13" t="s">
        <v>79</v>
      </c>
      <c r="AW192" s="13" t="s">
        <v>32</v>
      </c>
      <c r="AX192" s="13" t="s">
        <v>71</v>
      </c>
      <c r="AY192" s="244" t="s">
        <v>209</v>
      </c>
    </row>
    <row r="193" s="13" customFormat="1">
      <c r="A193" s="13"/>
      <c r="B193" s="234"/>
      <c r="C193" s="235"/>
      <c r="D193" s="236" t="s">
        <v>220</v>
      </c>
      <c r="E193" s="237" t="s">
        <v>19</v>
      </c>
      <c r="F193" s="238" t="s">
        <v>745</v>
      </c>
      <c r="G193" s="235"/>
      <c r="H193" s="237" t="s">
        <v>19</v>
      </c>
      <c r="I193" s="239"/>
      <c r="J193" s="235"/>
      <c r="K193" s="235"/>
      <c r="L193" s="240"/>
      <c r="M193" s="241"/>
      <c r="N193" s="242"/>
      <c r="O193" s="242"/>
      <c r="P193" s="242"/>
      <c r="Q193" s="242"/>
      <c r="R193" s="242"/>
      <c r="S193" s="242"/>
      <c r="T193" s="24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4" t="s">
        <v>220</v>
      </c>
      <c r="AU193" s="244" t="s">
        <v>81</v>
      </c>
      <c r="AV193" s="13" t="s">
        <v>79</v>
      </c>
      <c r="AW193" s="13" t="s">
        <v>32</v>
      </c>
      <c r="AX193" s="13" t="s">
        <v>71</v>
      </c>
      <c r="AY193" s="244" t="s">
        <v>209</v>
      </c>
    </row>
    <row r="194" s="14" customFormat="1">
      <c r="A194" s="14"/>
      <c r="B194" s="245"/>
      <c r="C194" s="246"/>
      <c r="D194" s="236" t="s">
        <v>220</v>
      </c>
      <c r="E194" s="247" t="s">
        <v>19</v>
      </c>
      <c r="F194" s="248" t="s">
        <v>1880</v>
      </c>
      <c r="G194" s="246"/>
      <c r="H194" s="249">
        <v>2</v>
      </c>
      <c r="I194" s="250"/>
      <c r="J194" s="246"/>
      <c r="K194" s="246"/>
      <c r="L194" s="251"/>
      <c r="M194" s="252"/>
      <c r="N194" s="253"/>
      <c r="O194" s="253"/>
      <c r="P194" s="253"/>
      <c r="Q194" s="253"/>
      <c r="R194" s="253"/>
      <c r="S194" s="253"/>
      <c r="T194" s="25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5" t="s">
        <v>220</v>
      </c>
      <c r="AU194" s="255" t="s">
        <v>81</v>
      </c>
      <c r="AV194" s="14" t="s">
        <v>81</v>
      </c>
      <c r="AW194" s="14" t="s">
        <v>32</v>
      </c>
      <c r="AX194" s="14" t="s">
        <v>79</v>
      </c>
      <c r="AY194" s="255" t="s">
        <v>209</v>
      </c>
    </row>
    <row r="195" s="2" customFormat="1" ht="24.15" customHeight="1">
      <c r="A195" s="41"/>
      <c r="B195" s="42"/>
      <c r="C195" s="216" t="s">
        <v>372</v>
      </c>
      <c r="D195" s="216" t="s">
        <v>211</v>
      </c>
      <c r="E195" s="217" t="s">
        <v>749</v>
      </c>
      <c r="F195" s="218" t="s">
        <v>750</v>
      </c>
      <c r="G195" s="219" t="s">
        <v>362</v>
      </c>
      <c r="H195" s="220">
        <v>0.089999999999999997</v>
      </c>
      <c r="I195" s="221"/>
      <c r="J195" s="222">
        <f>ROUND(I195*H195,2)</f>
        <v>0</v>
      </c>
      <c r="K195" s="218" t="s">
        <v>215</v>
      </c>
      <c r="L195" s="47"/>
      <c r="M195" s="223" t="s">
        <v>19</v>
      </c>
      <c r="N195" s="224" t="s">
        <v>42</v>
      </c>
      <c r="O195" s="87"/>
      <c r="P195" s="225">
        <f>O195*H195</f>
        <v>0</v>
      </c>
      <c r="Q195" s="225">
        <v>0</v>
      </c>
      <c r="R195" s="225">
        <f>Q195*H195</f>
        <v>0</v>
      </c>
      <c r="S195" s="225">
        <v>0</v>
      </c>
      <c r="T195" s="226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27" t="s">
        <v>216</v>
      </c>
      <c r="AT195" s="227" t="s">
        <v>211</v>
      </c>
      <c r="AU195" s="227" t="s">
        <v>81</v>
      </c>
      <c r="AY195" s="20" t="s">
        <v>209</v>
      </c>
      <c r="BE195" s="228">
        <f>IF(N195="základní",J195,0)</f>
        <v>0</v>
      </c>
      <c r="BF195" s="228">
        <f>IF(N195="snížená",J195,0)</f>
        <v>0</v>
      </c>
      <c r="BG195" s="228">
        <f>IF(N195="zákl. přenesená",J195,0)</f>
        <v>0</v>
      </c>
      <c r="BH195" s="228">
        <f>IF(N195="sníž. přenesená",J195,0)</f>
        <v>0</v>
      </c>
      <c r="BI195" s="228">
        <f>IF(N195="nulová",J195,0)</f>
        <v>0</v>
      </c>
      <c r="BJ195" s="20" t="s">
        <v>79</v>
      </c>
      <c r="BK195" s="228">
        <f>ROUND(I195*H195,2)</f>
        <v>0</v>
      </c>
      <c r="BL195" s="20" t="s">
        <v>216</v>
      </c>
      <c r="BM195" s="227" t="s">
        <v>1881</v>
      </c>
    </row>
    <row r="196" s="2" customFormat="1">
      <c r="A196" s="41"/>
      <c r="B196" s="42"/>
      <c r="C196" s="43"/>
      <c r="D196" s="229" t="s">
        <v>218</v>
      </c>
      <c r="E196" s="43"/>
      <c r="F196" s="230" t="s">
        <v>752</v>
      </c>
      <c r="G196" s="43"/>
      <c r="H196" s="43"/>
      <c r="I196" s="231"/>
      <c r="J196" s="43"/>
      <c r="K196" s="43"/>
      <c r="L196" s="47"/>
      <c r="M196" s="232"/>
      <c r="N196" s="233"/>
      <c r="O196" s="87"/>
      <c r="P196" s="87"/>
      <c r="Q196" s="87"/>
      <c r="R196" s="87"/>
      <c r="S196" s="87"/>
      <c r="T196" s="88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T196" s="20" t="s">
        <v>218</v>
      </c>
      <c r="AU196" s="20" t="s">
        <v>81</v>
      </c>
    </row>
    <row r="197" s="13" customFormat="1">
      <c r="A197" s="13"/>
      <c r="B197" s="234"/>
      <c r="C197" s="235"/>
      <c r="D197" s="236" t="s">
        <v>220</v>
      </c>
      <c r="E197" s="237" t="s">
        <v>19</v>
      </c>
      <c r="F197" s="238" t="s">
        <v>753</v>
      </c>
      <c r="G197" s="235"/>
      <c r="H197" s="237" t="s">
        <v>19</v>
      </c>
      <c r="I197" s="239"/>
      <c r="J197" s="235"/>
      <c r="K197" s="235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220</v>
      </c>
      <c r="AU197" s="244" t="s">
        <v>81</v>
      </c>
      <c r="AV197" s="13" t="s">
        <v>79</v>
      </c>
      <c r="AW197" s="13" t="s">
        <v>32</v>
      </c>
      <c r="AX197" s="13" t="s">
        <v>71</v>
      </c>
      <c r="AY197" s="244" t="s">
        <v>209</v>
      </c>
    </row>
    <row r="198" s="14" customFormat="1">
      <c r="A198" s="14"/>
      <c r="B198" s="245"/>
      <c r="C198" s="246"/>
      <c r="D198" s="236" t="s">
        <v>220</v>
      </c>
      <c r="E198" s="247" t="s">
        <v>19</v>
      </c>
      <c r="F198" s="248" t="s">
        <v>1457</v>
      </c>
      <c r="G198" s="246"/>
      <c r="H198" s="249">
        <v>0.050000000000000003</v>
      </c>
      <c r="I198" s="250"/>
      <c r="J198" s="246"/>
      <c r="K198" s="246"/>
      <c r="L198" s="251"/>
      <c r="M198" s="252"/>
      <c r="N198" s="253"/>
      <c r="O198" s="253"/>
      <c r="P198" s="253"/>
      <c r="Q198" s="253"/>
      <c r="R198" s="253"/>
      <c r="S198" s="253"/>
      <c r="T198" s="25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5" t="s">
        <v>220</v>
      </c>
      <c r="AU198" s="255" t="s">
        <v>81</v>
      </c>
      <c r="AV198" s="14" t="s">
        <v>81</v>
      </c>
      <c r="AW198" s="14" t="s">
        <v>32</v>
      </c>
      <c r="AX198" s="14" t="s">
        <v>71</v>
      </c>
      <c r="AY198" s="255" t="s">
        <v>209</v>
      </c>
    </row>
    <row r="199" s="14" customFormat="1">
      <c r="A199" s="14"/>
      <c r="B199" s="245"/>
      <c r="C199" s="246"/>
      <c r="D199" s="236" t="s">
        <v>220</v>
      </c>
      <c r="E199" s="247" t="s">
        <v>19</v>
      </c>
      <c r="F199" s="248" t="s">
        <v>1668</v>
      </c>
      <c r="G199" s="246"/>
      <c r="H199" s="249">
        <v>0.040000000000000001</v>
      </c>
      <c r="I199" s="250"/>
      <c r="J199" s="246"/>
      <c r="K199" s="246"/>
      <c r="L199" s="251"/>
      <c r="M199" s="252"/>
      <c r="N199" s="253"/>
      <c r="O199" s="253"/>
      <c r="P199" s="253"/>
      <c r="Q199" s="253"/>
      <c r="R199" s="253"/>
      <c r="S199" s="253"/>
      <c r="T199" s="25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5" t="s">
        <v>220</v>
      </c>
      <c r="AU199" s="255" t="s">
        <v>81</v>
      </c>
      <c r="AV199" s="14" t="s">
        <v>81</v>
      </c>
      <c r="AW199" s="14" t="s">
        <v>32</v>
      </c>
      <c r="AX199" s="14" t="s">
        <v>71</v>
      </c>
      <c r="AY199" s="255" t="s">
        <v>209</v>
      </c>
    </row>
    <row r="200" s="15" customFormat="1">
      <c r="A200" s="15"/>
      <c r="B200" s="256"/>
      <c r="C200" s="257"/>
      <c r="D200" s="236" t="s">
        <v>220</v>
      </c>
      <c r="E200" s="258" t="s">
        <v>19</v>
      </c>
      <c r="F200" s="259" t="s">
        <v>271</v>
      </c>
      <c r="G200" s="257"/>
      <c r="H200" s="260">
        <v>0.089999999999999997</v>
      </c>
      <c r="I200" s="261"/>
      <c r="J200" s="257"/>
      <c r="K200" s="257"/>
      <c r="L200" s="262"/>
      <c r="M200" s="263"/>
      <c r="N200" s="264"/>
      <c r="O200" s="264"/>
      <c r="P200" s="264"/>
      <c r="Q200" s="264"/>
      <c r="R200" s="264"/>
      <c r="S200" s="264"/>
      <c r="T200" s="26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T200" s="266" t="s">
        <v>220</v>
      </c>
      <c r="AU200" s="266" t="s">
        <v>81</v>
      </c>
      <c r="AV200" s="15" t="s">
        <v>216</v>
      </c>
      <c r="AW200" s="15" t="s">
        <v>32</v>
      </c>
      <c r="AX200" s="15" t="s">
        <v>79</v>
      </c>
      <c r="AY200" s="266" t="s">
        <v>209</v>
      </c>
    </row>
    <row r="201" s="12" customFormat="1" ht="22.8" customHeight="1">
      <c r="A201" s="12"/>
      <c r="B201" s="200"/>
      <c r="C201" s="201"/>
      <c r="D201" s="202" t="s">
        <v>70</v>
      </c>
      <c r="E201" s="214" t="s">
        <v>236</v>
      </c>
      <c r="F201" s="214" t="s">
        <v>759</v>
      </c>
      <c r="G201" s="201"/>
      <c r="H201" s="201"/>
      <c r="I201" s="204"/>
      <c r="J201" s="215">
        <f>BK201</f>
        <v>0</v>
      </c>
      <c r="K201" s="201"/>
      <c r="L201" s="206"/>
      <c r="M201" s="207"/>
      <c r="N201" s="208"/>
      <c r="O201" s="208"/>
      <c r="P201" s="209">
        <f>SUM(P202:P206)</f>
        <v>0</v>
      </c>
      <c r="Q201" s="208"/>
      <c r="R201" s="209">
        <f>SUM(R202:R206)</f>
        <v>0</v>
      </c>
      <c r="S201" s="208"/>
      <c r="T201" s="210">
        <f>SUM(T202:T206)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11" t="s">
        <v>79</v>
      </c>
      <c r="AT201" s="212" t="s">
        <v>70</v>
      </c>
      <c r="AU201" s="212" t="s">
        <v>79</v>
      </c>
      <c r="AY201" s="211" t="s">
        <v>209</v>
      </c>
      <c r="BK201" s="213">
        <f>SUM(BK202:BK206)</f>
        <v>0</v>
      </c>
    </row>
    <row r="202" s="2" customFormat="1" ht="24.15" customHeight="1">
      <c r="A202" s="41"/>
      <c r="B202" s="42"/>
      <c r="C202" s="216" t="s">
        <v>378</v>
      </c>
      <c r="D202" s="216" t="s">
        <v>211</v>
      </c>
      <c r="E202" s="217" t="s">
        <v>1543</v>
      </c>
      <c r="F202" s="218" t="s">
        <v>1544</v>
      </c>
      <c r="G202" s="219" t="s">
        <v>258</v>
      </c>
      <c r="H202" s="220">
        <v>40</v>
      </c>
      <c r="I202" s="221"/>
      <c r="J202" s="222">
        <f>ROUND(I202*H202,2)</f>
        <v>0</v>
      </c>
      <c r="K202" s="218" t="s">
        <v>215</v>
      </c>
      <c r="L202" s="47"/>
      <c r="M202" s="223" t="s">
        <v>19</v>
      </c>
      <c r="N202" s="224" t="s">
        <v>42</v>
      </c>
      <c r="O202" s="87"/>
      <c r="P202" s="225">
        <f>O202*H202</f>
        <v>0</v>
      </c>
      <c r="Q202" s="225">
        <v>0</v>
      </c>
      <c r="R202" s="225">
        <f>Q202*H202</f>
        <v>0</v>
      </c>
      <c r="S202" s="225">
        <v>0</v>
      </c>
      <c r="T202" s="226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7" t="s">
        <v>216</v>
      </c>
      <c r="AT202" s="227" t="s">
        <v>211</v>
      </c>
      <c r="AU202" s="227" t="s">
        <v>81</v>
      </c>
      <c r="AY202" s="20" t="s">
        <v>209</v>
      </c>
      <c r="BE202" s="228">
        <f>IF(N202="základní",J202,0)</f>
        <v>0</v>
      </c>
      <c r="BF202" s="228">
        <f>IF(N202="snížená",J202,0)</f>
        <v>0</v>
      </c>
      <c r="BG202" s="228">
        <f>IF(N202="zákl. přenesená",J202,0)</f>
        <v>0</v>
      </c>
      <c r="BH202" s="228">
        <f>IF(N202="sníž. přenesená",J202,0)</f>
        <v>0</v>
      </c>
      <c r="BI202" s="228">
        <f>IF(N202="nulová",J202,0)</f>
        <v>0</v>
      </c>
      <c r="BJ202" s="20" t="s">
        <v>79</v>
      </c>
      <c r="BK202" s="228">
        <f>ROUND(I202*H202,2)</f>
        <v>0</v>
      </c>
      <c r="BL202" s="20" t="s">
        <v>216</v>
      </c>
      <c r="BM202" s="227" t="s">
        <v>1882</v>
      </c>
    </row>
    <row r="203" s="2" customFormat="1">
      <c r="A203" s="41"/>
      <c r="B203" s="42"/>
      <c r="C203" s="43"/>
      <c r="D203" s="229" t="s">
        <v>218</v>
      </c>
      <c r="E203" s="43"/>
      <c r="F203" s="230" t="s">
        <v>1546</v>
      </c>
      <c r="G203" s="43"/>
      <c r="H203" s="43"/>
      <c r="I203" s="231"/>
      <c r="J203" s="43"/>
      <c r="K203" s="43"/>
      <c r="L203" s="47"/>
      <c r="M203" s="232"/>
      <c r="N203" s="233"/>
      <c r="O203" s="87"/>
      <c r="P203" s="87"/>
      <c r="Q203" s="87"/>
      <c r="R203" s="87"/>
      <c r="S203" s="87"/>
      <c r="T203" s="88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0" t="s">
        <v>218</v>
      </c>
      <c r="AU203" s="20" t="s">
        <v>81</v>
      </c>
    </row>
    <row r="204" s="13" customFormat="1">
      <c r="A204" s="13"/>
      <c r="B204" s="234"/>
      <c r="C204" s="235"/>
      <c r="D204" s="236" t="s">
        <v>220</v>
      </c>
      <c r="E204" s="237" t="s">
        <v>19</v>
      </c>
      <c r="F204" s="238" t="s">
        <v>1185</v>
      </c>
      <c r="G204" s="235"/>
      <c r="H204" s="237" t="s">
        <v>19</v>
      </c>
      <c r="I204" s="239"/>
      <c r="J204" s="235"/>
      <c r="K204" s="235"/>
      <c r="L204" s="240"/>
      <c r="M204" s="241"/>
      <c r="N204" s="242"/>
      <c r="O204" s="242"/>
      <c r="P204" s="242"/>
      <c r="Q204" s="242"/>
      <c r="R204" s="242"/>
      <c r="S204" s="242"/>
      <c r="T204" s="24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4" t="s">
        <v>220</v>
      </c>
      <c r="AU204" s="244" t="s">
        <v>81</v>
      </c>
      <c r="AV204" s="13" t="s">
        <v>79</v>
      </c>
      <c r="AW204" s="13" t="s">
        <v>32</v>
      </c>
      <c r="AX204" s="13" t="s">
        <v>71</v>
      </c>
      <c r="AY204" s="244" t="s">
        <v>209</v>
      </c>
    </row>
    <row r="205" s="13" customFormat="1">
      <c r="A205" s="13"/>
      <c r="B205" s="234"/>
      <c r="C205" s="235"/>
      <c r="D205" s="236" t="s">
        <v>220</v>
      </c>
      <c r="E205" s="237" t="s">
        <v>19</v>
      </c>
      <c r="F205" s="238" t="s">
        <v>1286</v>
      </c>
      <c r="G205" s="235"/>
      <c r="H205" s="237" t="s">
        <v>19</v>
      </c>
      <c r="I205" s="239"/>
      <c r="J205" s="235"/>
      <c r="K205" s="235"/>
      <c r="L205" s="240"/>
      <c r="M205" s="241"/>
      <c r="N205" s="242"/>
      <c r="O205" s="242"/>
      <c r="P205" s="242"/>
      <c r="Q205" s="242"/>
      <c r="R205" s="242"/>
      <c r="S205" s="242"/>
      <c r="T205" s="24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4" t="s">
        <v>220</v>
      </c>
      <c r="AU205" s="244" t="s">
        <v>81</v>
      </c>
      <c r="AV205" s="13" t="s">
        <v>79</v>
      </c>
      <c r="AW205" s="13" t="s">
        <v>32</v>
      </c>
      <c r="AX205" s="13" t="s">
        <v>71</v>
      </c>
      <c r="AY205" s="244" t="s">
        <v>209</v>
      </c>
    </row>
    <row r="206" s="14" customFormat="1">
      <c r="A206" s="14"/>
      <c r="B206" s="245"/>
      <c r="C206" s="246"/>
      <c r="D206" s="236" t="s">
        <v>220</v>
      </c>
      <c r="E206" s="247" t="s">
        <v>19</v>
      </c>
      <c r="F206" s="248" t="s">
        <v>1883</v>
      </c>
      <c r="G206" s="246"/>
      <c r="H206" s="249">
        <v>40</v>
      </c>
      <c r="I206" s="250"/>
      <c r="J206" s="246"/>
      <c r="K206" s="246"/>
      <c r="L206" s="251"/>
      <c r="M206" s="252"/>
      <c r="N206" s="253"/>
      <c r="O206" s="253"/>
      <c r="P206" s="253"/>
      <c r="Q206" s="253"/>
      <c r="R206" s="253"/>
      <c r="S206" s="253"/>
      <c r="T206" s="25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5" t="s">
        <v>220</v>
      </c>
      <c r="AU206" s="255" t="s">
        <v>81</v>
      </c>
      <c r="AV206" s="14" t="s">
        <v>81</v>
      </c>
      <c r="AW206" s="14" t="s">
        <v>32</v>
      </c>
      <c r="AX206" s="14" t="s">
        <v>79</v>
      </c>
      <c r="AY206" s="255" t="s">
        <v>209</v>
      </c>
    </row>
    <row r="207" s="12" customFormat="1" ht="22.8" customHeight="1">
      <c r="A207" s="12"/>
      <c r="B207" s="200"/>
      <c r="C207" s="201"/>
      <c r="D207" s="202" t="s">
        <v>70</v>
      </c>
      <c r="E207" s="214" t="s">
        <v>250</v>
      </c>
      <c r="F207" s="214" t="s">
        <v>802</v>
      </c>
      <c r="G207" s="201"/>
      <c r="H207" s="201"/>
      <c r="I207" s="204"/>
      <c r="J207" s="215">
        <f>BK207</f>
        <v>0</v>
      </c>
      <c r="K207" s="201"/>
      <c r="L207" s="206"/>
      <c r="M207" s="207"/>
      <c r="N207" s="208"/>
      <c r="O207" s="208"/>
      <c r="P207" s="209">
        <f>SUM(P208:P284)</f>
        <v>0</v>
      </c>
      <c r="Q207" s="208"/>
      <c r="R207" s="209">
        <f>SUM(R208:R284)</f>
        <v>0.70973999999999993</v>
      </c>
      <c r="S207" s="208"/>
      <c r="T207" s="210">
        <f>SUM(T208:T284)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11" t="s">
        <v>79</v>
      </c>
      <c r="AT207" s="212" t="s">
        <v>70</v>
      </c>
      <c r="AU207" s="212" t="s">
        <v>79</v>
      </c>
      <c r="AY207" s="211" t="s">
        <v>209</v>
      </c>
      <c r="BK207" s="213">
        <f>SUM(BK208:BK284)</f>
        <v>0</v>
      </c>
    </row>
    <row r="208" s="2" customFormat="1" ht="24.15" customHeight="1">
      <c r="A208" s="41"/>
      <c r="B208" s="42"/>
      <c r="C208" s="216" t="s">
        <v>384</v>
      </c>
      <c r="D208" s="216" t="s">
        <v>211</v>
      </c>
      <c r="E208" s="217" t="s">
        <v>804</v>
      </c>
      <c r="F208" s="218" t="s">
        <v>805</v>
      </c>
      <c r="G208" s="219" t="s">
        <v>214</v>
      </c>
      <c r="H208" s="220">
        <v>1</v>
      </c>
      <c r="I208" s="221"/>
      <c r="J208" s="222">
        <f>ROUND(I208*H208,2)</f>
        <v>0</v>
      </c>
      <c r="K208" s="218" t="s">
        <v>215</v>
      </c>
      <c r="L208" s="47"/>
      <c r="M208" s="223" t="s">
        <v>19</v>
      </c>
      <c r="N208" s="224" t="s">
        <v>42</v>
      </c>
      <c r="O208" s="87"/>
      <c r="P208" s="225">
        <f>O208*H208</f>
        <v>0</v>
      </c>
      <c r="Q208" s="225">
        <v>0.00167</v>
      </c>
      <c r="R208" s="225">
        <f>Q208*H208</f>
        <v>0.00167</v>
      </c>
      <c r="S208" s="225">
        <v>0</v>
      </c>
      <c r="T208" s="226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27" t="s">
        <v>216</v>
      </c>
      <c r="AT208" s="227" t="s">
        <v>211</v>
      </c>
      <c r="AU208" s="227" t="s">
        <v>81</v>
      </c>
      <c r="AY208" s="20" t="s">
        <v>209</v>
      </c>
      <c r="BE208" s="228">
        <f>IF(N208="základní",J208,0)</f>
        <v>0</v>
      </c>
      <c r="BF208" s="228">
        <f>IF(N208="snížená",J208,0)</f>
        <v>0</v>
      </c>
      <c r="BG208" s="228">
        <f>IF(N208="zákl. přenesená",J208,0)</f>
        <v>0</v>
      </c>
      <c r="BH208" s="228">
        <f>IF(N208="sníž. přenesená",J208,0)</f>
        <v>0</v>
      </c>
      <c r="BI208" s="228">
        <f>IF(N208="nulová",J208,0)</f>
        <v>0</v>
      </c>
      <c r="BJ208" s="20" t="s">
        <v>79</v>
      </c>
      <c r="BK208" s="228">
        <f>ROUND(I208*H208,2)</f>
        <v>0</v>
      </c>
      <c r="BL208" s="20" t="s">
        <v>216</v>
      </c>
      <c r="BM208" s="227" t="s">
        <v>1884</v>
      </c>
    </row>
    <row r="209" s="2" customFormat="1">
      <c r="A209" s="41"/>
      <c r="B209" s="42"/>
      <c r="C209" s="43"/>
      <c r="D209" s="229" t="s">
        <v>218</v>
      </c>
      <c r="E209" s="43"/>
      <c r="F209" s="230" t="s">
        <v>807</v>
      </c>
      <c r="G209" s="43"/>
      <c r="H209" s="43"/>
      <c r="I209" s="231"/>
      <c r="J209" s="43"/>
      <c r="K209" s="43"/>
      <c r="L209" s="47"/>
      <c r="M209" s="232"/>
      <c r="N209" s="233"/>
      <c r="O209" s="87"/>
      <c r="P209" s="87"/>
      <c r="Q209" s="87"/>
      <c r="R209" s="87"/>
      <c r="S209" s="87"/>
      <c r="T209" s="88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0" t="s">
        <v>218</v>
      </c>
      <c r="AU209" s="20" t="s">
        <v>81</v>
      </c>
    </row>
    <row r="210" s="2" customFormat="1" ht="16.5" customHeight="1">
      <c r="A210" s="41"/>
      <c r="B210" s="42"/>
      <c r="C210" s="278" t="s">
        <v>390</v>
      </c>
      <c r="D210" s="278" t="s">
        <v>681</v>
      </c>
      <c r="E210" s="279" t="s">
        <v>1308</v>
      </c>
      <c r="F210" s="280" t="s">
        <v>1309</v>
      </c>
      <c r="G210" s="281" t="s">
        <v>214</v>
      </c>
      <c r="H210" s="282">
        <v>1</v>
      </c>
      <c r="I210" s="283"/>
      <c r="J210" s="284">
        <f>ROUND(I210*H210,2)</f>
        <v>0</v>
      </c>
      <c r="K210" s="280" t="s">
        <v>215</v>
      </c>
      <c r="L210" s="285"/>
      <c r="M210" s="286" t="s">
        <v>19</v>
      </c>
      <c r="N210" s="287" t="s">
        <v>42</v>
      </c>
      <c r="O210" s="87"/>
      <c r="P210" s="225">
        <f>O210*H210</f>
        <v>0</v>
      </c>
      <c r="Q210" s="225">
        <v>0.012</v>
      </c>
      <c r="R210" s="225">
        <f>Q210*H210</f>
        <v>0.012</v>
      </c>
      <c r="S210" s="225">
        <v>0</v>
      </c>
      <c r="T210" s="226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7" t="s">
        <v>250</v>
      </c>
      <c r="AT210" s="227" t="s">
        <v>681</v>
      </c>
      <c r="AU210" s="227" t="s">
        <v>81</v>
      </c>
      <c r="AY210" s="20" t="s">
        <v>209</v>
      </c>
      <c r="BE210" s="228">
        <f>IF(N210="základní",J210,0)</f>
        <v>0</v>
      </c>
      <c r="BF210" s="228">
        <f>IF(N210="snížená",J210,0)</f>
        <v>0</v>
      </c>
      <c r="BG210" s="228">
        <f>IF(N210="zákl. přenesená",J210,0)</f>
        <v>0</v>
      </c>
      <c r="BH210" s="228">
        <f>IF(N210="sníž. přenesená",J210,0)</f>
        <v>0</v>
      </c>
      <c r="BI210" s="228">
        <f>IF(N210="nulová",J210,0)</f>
        <v>0</v>
      </c>
      <c r="BJ210" s="20" t="s">
        <v>79</v>
      </c>
      <c r="BK210" s="228">
        <f>ROUND(I210*H210,2)</f>
        <v>0</v>
      </c>
      <c r="BL210" s="20" t="s">
        <v>216</v>
      </c>
      <c r="BM210" s="227" t="s">
        <v>1885</v>
      </c>
    </row>
    <row r="211" s="13" customFormat="1">
      <c r="A211" s="13"/>
      <c r="B211" s="234"/>
      <c r="C211" s="235"/>
      <c r="D211" s="236" t="s">
        <v>220</v>
      </c>
      <c r="E211" s="237" t="s">
        <v>19</v>
      </c>
      <c r="F211" s="238" t="s">
        <v>1886</v>
      </c>
      <c r="G211" s="235"/>
      <c r="H211" s="237" t="s">
        <v>19</v>
      </c>
      <c r="I211" s="239"/>
      <c r="J211" s="235"/>
      <c r="K211" s="235"/>
      <c r="L211" s="240"/>
      <c r="M211" s="241"/>
      <c r="N211" s="242"/>
      <c r="O211" s="242"/>
      <c r="P211" s="242"/>
      <c r="Q211" s="242"/>
      <c r="R211" s="242"/>
      <c r="S211" s="242"/>
      <c r="T211" s="24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4" t="s">
        <v>220</v>
      </c>
      <c r="AU211" s="244" t="s">
        <v>81</v>
      </c>
      <c r="AV211" s="13" t="s">
        <v>79</v>
      </c>
      <c r="AW211" s="13" t="s">
        <v>32</v>
      </c>
      <c r="AX211" s="13" t="s">
        <v>71</v>
      </c>
      <c r="AY211" s="244" t="s">
        <v>209</v>
      </c>
    </row>
    <row r="212" s="14" customFormat="1">
      <c r="A212" s="14"/>
      <c r="B212" s="245"/>
      <c r="C212" s="246"/>
      <c r="D212" s="236" t="s">
        <v>220</v>
      </c>
      <c r="E212" s="247" t="s">
        <v>19</v>
      </c>
      <c r="F212" s="248" t="s">
        <v>79</v>
      </c>
      <c r="G212" s="246"/>
      <c r="H212" s="249">
        <v>1</v>
      </c>
      <c r="I212" s="250"/>
      <c r="J212" s="246"/>
      <c r="K212" s="246"/>
      <c r="L212" s="251"/>
      <c r="M212" s="252"/>
      <c r="N212" s="253"/>
      <c r="O212" s="253"/>
      <c r="P212" s="253"/>
      <c r="Q212" s="253"/>
      <c r="R212" s="253"/>
      <c r="S212" s="253"/>
      <c r="T212" s="25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5" t="s">
        <v>220</v>
      </c>
      <c r="AU212" s="255" t="s">
        <v>81</v>
      </c>
      <c r="AV212" s="14" t="s">
        <v>81</v>
      </c>
      <c r="AW212" s="14" t="s">
        <v>32</v>
      </c>
      <c r="AX212" s="14" t="s">
        <v>79</v>
      </c>
      <c r="AY212" s="255" t="s">
        <v>209</v>
      </c>
    </row>
    <row r="213" s="2" customFormat="1" ht="24.15" customHeight="1">
      <c r="A213" s="41"/>
      <c r="B213" s="42"/>
      <c r="C213" s="216" t="s">
        <v>399</v>
      </c>
      <c r="D213" s="216" t="s">
        <v>211</v>
      </c>
      <c r="E213" s="217" t="s">
        <v>814</v>
      </c>
      <c r="F213" s="218" t="s">
        <v>815</v>
      </c>
      <c r="G213" s="219" t="s">
        <v>214</v>
      </c>
      <c r="H213" s="220">
        <v>4</v>
      </c>
      <c r="I213" s="221"/>
      <c r="J213" s="222">
        <f>ROUND(I213*H213,2)</f>
        <v>0</v>
      </c>
      <c r="K213" s="218" t="s">
        <v>215</v>
      </c>
      <c r="L213" s="47"/>
      <c r="M213" s="223" t="s">
        <v>19</v>
      </c>
      <c r="N213" s="224" t="s">
        <v>42</v>
      </c>
      <c r="O213" s="87"/>
      <c r="P213" s="225">
        <f>O213*H213</f>
        <v>0</v>
      </c>
      <c r="Q213" s="225">
        <v>0.00167</v>
      </c>
      <c r="R213" s="225">
        <f>Q213*H213</f>
        <v>0.0066800000000000002</v>
      </c>
      <c r="S213" s="225">
        <v>0</v>
      </c>
      <c r="T213" s="226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27" t="s">
        <v>216</v>
      </c>
      <c r="AT213" s="227" t="s">
        <v>211</v>
      </c>
      <c r="AU213" s="227" t="s">
        <v>81</v>
      </c>
      <c r="AY213" s="20" t="s">
        <v>209</v>
      </c>
      <c r="BE213" s="228">
        <f>IF(N213="základní",J213,0)</f>
        <v>0</v>
      </c>
      <c r="BF213" s="228">
        <f>IF(N213="snížená",J213,0)</f>
        <v>0</v>
      </c>
      <c r="BG213" s="228">
        <f>IF(N213="zákl. přenesená",J213,0)</f>
        <v>0</v>
      </c>
      <c r="BH213" s="228">
        <f>IF(N213="sníž. přenesená",J213,0)</f>
        <v>0</v>
      </c>
      <c r="BI213" s="228">
        <f>IF(N213="nulová",J213,0)</f>
        <v>0</v>
      </c>
      <c r="BJ213" s="20" t="s">
        <v>79</v>
      </c>
      <c r="BK213" s="228">
        <f>ROUND(I213*H213,2)</f>
        <v>0</v>
      </c>
      <c r="BL213" s="20" t="s">
        <v>216</v>
      </c>
      <c r="BM213" s="227" t="s">
        <v>1887</v>
      </c>
    </row>
    <row r="214" s="2" customFormat="1">
      <c r="A214" s="41"/>
      <c r="B214" s="42"/>
      <c r="C214" s="43"/>
      <c r="D214" s="229" t="s">
        <v>218</v>
      </c>
      <c r="E214" s="43"/>
      <c r="F214" s="230" t="s">
        <v>817</v>
      </c>
      <c r="G214" s="43"/>
      <c r="H214" s="43"/>
      <c r="I214" s="231"/>
      <c r="J214" s="43"/>
      <c r="K214" s="43"/>
      <c r="L214" s="47"/>
      <c r="M214" s="232"/>
      <c r="N214" s="233"/>
      <c r="O214" s="87"/>
      <c r="P214" s="87"/>
      <c r="Q214" s="87"/>
      <c r="R214" s="87"/>
      <c r="S214" s="87"/>
      <c r="T214" s="88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0" t="s">
        <v>218</v>
      </c>
      <c r="AU214" s="20" t="s">
        <v>81</v>
      </c>
    </row>
    <row r="215" s="2" customFormat="1" ht="16.5" customHeight="1">
      <c r="A215" s="41"/>
      <c r="B215" s="42"/>
      <c r="C215" s="278" t="s">
        <v>405</v>
      </c>
      <c r="D215" s="278" t="s">
        <v>681</v>
      </c>
      <c r="E215" s="279" t="s">
        <v>823</v>
      </c>
      <c r="F215" s="280" t="s">
        <v>824</v>
      </c>
      <c r="G215" s="281" t="s">
        <v>214</v>
      </c>
      <c r="H215" s="282">
        <v>1</v>
      </c>
      <c r="I215" s="283"/>
      <c r="J215" s="284">
        <f>ROUND(I215*H215,2)</f>
        <v>0</v>
      </c>
      <c r="K215" s="280" t="s">
        <v>215</v>
      </c>
      <c r="L215" s="285"/>
      <c r="M215" s="286" t="s">
        <v>19</v>
      </c>
      <c r="N215" s="287" t="s">
        <v>42</v>
      </c>
      <c r="O215" s="87"/>
      <c r="P215" s="225">
        <f>O215*H215</f>
        <v>0</v>
      </c>
      <c r="Q215" s="225">
        <v>0.0141</v>
      </c>
      <c r="R215" s="225">
        <f>Q215*H215</f>
        <v>0.0141</v>
      </c>
      <c r="S215" s="225">
        <v>0</v>
      </c>
      <c r="T215" s="226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227" t="s">
        <v>250</v>
      </c>
      <c r="AT215" s="227" t="s">
        <v>681</v>
      </c>
      <c r="AU215" s="227" t="s">
        <v>81</v>
      </c>
      <c r="AY215" s="20" t="s">
        <v>209</v>
      </c>
      <c r="BE215" s="228">
        <f>IF(N215="základní",J215,0)</f>
        <v>0</v>
      </c>
      <c r="BF215" s="228">
        <f>IF(N215="snížená",J215,0)</f>
        <v>0</v>
      </c>
      <c r="BG215" s="228">
        <f>IF(N215="zákl. přenesená",J215,0)</f>
        <v>0</v>
      </c>
      <c r="BH215" s="228">
        <f>IF(N215="sníž. přenesená",J215,0)</f>
        <v>0</v>
      </c>
      <c r="BI215" s="228">
        <f>IF(N215="nulová",J215,0)</f>
        <v>0</v>
      </c>
      <c r="BJ215" s="20" t="s">
        <v>79</v>
      </c>
      <c r="BK215" s="228">
        <f>ROUND(I215*H215,2)</f>
        <v>0</v>
      </c>
      <c r="BL215" s="20" t="s">
        <v>216</v>
      </c>
      <c r="BM215" s="227" t="s">
        <v>1888</v>
      </c>
    </row>
    <row r="216" s="13" customFormat="1">
      <c r="A216" s="13"/>
      <c r="B216" s="234"/>
      <c r="C216" s="235"/>
      <c r="D216" s="236" t="s">
        <v>220</v>
      </c>
      <c r="E216" s="237" t="s">
        <v>19</v>
      </c>
      <c r="F216" s="238" t="s">
        <v>1886</v>
      </c>
      <c r="G216" s="235"/>
      <c r="H216" s="237" t="s">
        <v>19</v>
      </c>
      <c r="I216" s="239"/>
      <c r="J216" s="235"/>
      <c r="K216" s="235"/>
      <c r="L216" s="240"/>
      <c r="M216" s="241"/>
      <c r="N216" s="242"/>
      <c r="O216" s="242"/>
      <c r="P216" s="242"/>
      <c r="Q216" s="242"/>
      <c r="R216" s="242"/>
      <c r="S216" s="242"/>
      <c r="T216" s="24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4" t="s">
        <v>220</v>
      </c>
      <c r="AU216" s="244" t="s">
        <v>81</v>
      </c>
      <c r="AV216" s="13" t="s">
        <v>79</v>
      </c>
      <c r="AW216" s="13" t="s">
        <v>32</v>
      </c>
      <c r="AX216" s="13" t="s">
        <v>71</v>
      </c>
      <c r="AY216" s="244" t="s">
        <v>209</v>
      </c>
    </row>
    <row r="217" s="14" customFormat="1">
      <c r="A217" s="14"/>
      <c r="B217" s="245"/>
      <c r="C217" s="246"/>
      <c r="D217" s="236" t="s">
        <v>220</v>
      </c>
      <c r="E217" s="247" t="s">
        <v>19</v>
      </c>
      <c r="F217" s="248" t="s">
        <v>79</v>
      </c>
      <c r="G217" s="246"/>
      <c r="H217" s="249">
        <v>1</v>
      </c>
      <c r="I217" s="250"/>
      <c r="J217" s="246"/>
      <c r="K217" s="246"/>
      <c r="L217" s="251"/>
      <c r="M217" s="252"/>
      <c r="N217" s="253"/>
      <c r="O217" s="253"/>
      <c r="P217" s="253"/>
      <c r="Q217" s="253"/>
      <c r="R217" s="253"/>
      <c r="S217" s="253"/>
      <c r="T217" s="25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5" t="s">
        <v>220</v>
      </c>
      <c r="AU217" s="255" t="s">
        <v>81</v>
      </c>
      <c r="AV217" s="14" t="s">
        <v>81</v>
      </c>
      <c r="AW217" s="14" t="s">
        <v>32</v>
      </c>
      <c r="AX217" s="14" t="s">
        <v>79</v>
      </c>
      <c r="AY217" s="255" t="s">
        <v>209</v>
      </c>
    </row>
    <row r="218" s="2" customFormat="1" ht="16.5" customHeight="1">
      <c r="A218" s="41"/>
      <c r="B218" s="42"/>
      <c r="C218" s="278" t="s">
        <v>411</v>
      </c>
      <c r="D218" s="278" t="s">
        <v>681</v>
      </c>
      <c r="E218" s="279" t="s">
        <v>1313</v>
      </c>
      <c r="F218" s="280" t="s">
        <v>1314</v>
      </c>
      <c r="G218" s="281" t="s">
        <v>214</v>
      </c>
      <c r="H218" s="282">
        <v>3</v>
      </c>
      <c r="I218" s="283"/>
      <c r="J218" s="284">
        <f>ROUND(I218*H218,2)</f>
        <v>0</v>
      </c>
      <c r="K218" s="280" t="s">
        <v>215</v>
      </c>
      <c r="L218" s="285"/>
      <c r="M218" s="286" t="s">
        <v>19</v>
      </c>
      <c r="N218" s="287" t="s">
        <v>42</v>
      </c>
      <c r="O218" s="87"/>
      <c r="P218" s="225">
        <f>O218*H218</f>
        <v>0</v>
      </c>
      <c r="Q218" s="225">
        <v>0.0038</v>
      </c>
      <c r="R218" s="225">
        <f>Q218*H218</f>
        <v>0.0114</v>
      </c>
      <c r="S218" s="225">
        <v>0</v>
      </c>
      <c r="T218" s="226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227" t="s">
        <v>250</v>
      </c>
      <c r="AT218" s="227" t="s">
        <v>681</v>
      </c>
      <c r="AU218" s="227" t="s">
        <v>81</v>
      </c>
      <c r="AY218" s="20" t="s">
        <v>209</v>
      </c>
      <c r="BE218" s="228">
        <f>IF(N218="základní",J218,0)</f>
        <v>0</v>
      </c>
      <c r="BF218" s="228">
        <f>IF(N218="snížená",J218,0)</f>
        <v>0</v>
      </c>
      <c r="BG218" s="228">
        <f>IF(N218="zákl. přenesená",J218,0)</f>
        <v>0</v>
      </c>
      <c r="BH218" s="228">
        <f>IF(N218="sníž. přenesená",J218,0)</f>
        <v>0</v>
      </c>
      <c r="BI218" s="228">
        <f>IF(N218="nulová",J218,0)</f>
        <v>0</v>
      </c>
      <c r="BJ218" s="20" t="s">
        <v>79</v>
      </c>
      <c r="BK218" s="228">
        <f>ROUND(I218*H218,2)</f>
        <v>0</v>
      </c>
      <c r="BL218" s="20" t="s">
        <v>216</v>
      </c>
      <c r="BM218" s="227" t="s">
        <v>1889</v>
      </c>
    </row>
    <row r="219" s="13" customFormat="1">
      <c r="A219" s="13"/>
      <c r="B219" s="234"/>
      <c r="C219" s="235"/>
      <c r="D219" s="236" t="s">
        <v>220</v>
      </c>
      <c r="E219" s="237" t="s">
        <v>19</v>
      </c>
      <c r="F219" s="238" t="s">
        <v>1886</v>
      </c>
      <c r="G219" s="235"/>
      <c r="H219" s="237" t="s">
        <v>19</v>
      </c>
      <c r="I219" s="239"/>
      <c r="J219" s="235"/>
      <c r="K219" s="235"/>
      <c r="L219" s="240"/>
      <c r="M219" s="241"/>
      <c r="N219" s="242"/>
      <c r="O219" s="242"/>
      <c r="P219" s="242"/>
      <c r="Q219" s="242"/>
      <c r="R219" s="242"/>
      <c r="S219" s="242"/>
      <c r="T219" s="24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4" t="s">
        <v>220</v>
      </c>
      <c r="AU219" s="244" t="s">
        <v>81</v>
      </c>
      <c r="AV219" s="13" t="s">
        <v>79</v>
      </c>
      <c r="AW219" s="13" t="s">
        <v>32</v>
      </c>
      <c r="AX219" s="13" t="s">
        <v>71</v>
      </c>
      <c r="AY219" s="244" t="s">
        <v>209</v>
      </c>
    </row>
    <row r="220" s="14" customFormat="1">
      <c r="A220" s="14"/>
      <c r="B220" s="245"/>
      <c r="C220" s="246"/>
      <c r="D220" s="236" t="s">
        <v>220</v>
      </c>
      <c r="E220" s="247" t="s">
        <v>19</v>
      </c>
      <c r="F220" s="248" t="s">
        <v>146</v>
      </c>
      <c r="G220" s="246"/>
      <c r="H220" s="249">
        <v>3</v>
      </c>
      <c r="I220" s="250"/>
      <c r="J220" s="246"/>
      <c r="K220" s="246"/>
      <c r="L220" s="251"/>
      <c r="M220" s="252"/>
      <c r="N220" s="253"/>
      <c r="O220" s="253"/>
      <c r="P220" s="253"/>
      <c r="Q220" s="253"/>
      <c r="R220" s="253"/>
      <c r="S220" s="253"/>
      <c r="T220" s="25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5" t="s">
        <v>220</v>
      </c>
      <c r="AU220" s="255" t="s">
        <v>81</v>
      </c>
      <c r="AV220" s="14" t="s">
        <v>81</v>
      </c>
      <c r="AW220" s="14" t="s">
        <v>32</v>
      </c>
      <c r="AX220" s="14" t="s">
        <v>79</v>
      </c>
      <c r="AY220" s="255" t="s">
        <v>209</v>
      </c>
    </row>
    <row r="221" s="2" customFormat="1" ht="24.15" customHeight="1">
      <c r="A221" s="41"/>
      <c r="B221" s="42"/>
      <c r="C221" s="216" t="s">
        <v>417</v>
      </c>
      <c r="D221" s="216" t="s">
        <v>211</v>
      </c>
      <c r="E221" s="217" t="s">
        <v>1326</v>
      </c>
      <c r="F221" s="218" t="s">
        <v>1327</v>
      </c>
      <c r="G221" s="219" t="s">
        <v>299</v>
      </c>
      <c r="H221" s="220">
        <v>20</v>
      </c>
      <c r="I221" s="221"/>
      <c r="J221" s="222">
        <f>ROUND(I221*H221,2)</f>
        <v>0</v>
      </c>
      <c r="K221" s="218" t="s">
        <v>215</v>
      </c>
      <c r="L221" s="47"/>
      <c r="M221" s="223" t="s">
        <v>19</v>
      </c>
      <c r="N221" s="224" t="s">
        <v>42</v>
      </c>
      <c r="O221" s="87"/>
      <c r="P221" s="225">
        <f>O221*H221</f>
        <v>0</v>
      </c>
      <c r="Q221" s="225">
        <v>0</v>
      </c>
      <c r="R221" s="225">
        <f>Q221*H221</f>
        <v>0</v>
      </c>
      <c r="S221" s="225">
        <v>0</v>
      </c>
      <c r="T221" s="226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27" t="s">
        <v>216</v>
      </c>
      <c r="AT221" s="227" t="s">
        <v>211</v>
      </c>
      <c r="AU221" s="227" t="s">
        <v>81</v>
      </c>
      <c r="AY221" s="20" t="s">
        <v>209</v>
      </c>
      <c r="BE221" s="228">
        <f>IF(N221="základní",J221,0)</f>
        <v>0</v>
      </c>
      <c r="BF221" s="228">
        <f>IF(N221="snížená",J221,0)</f>
        <v>0</v>
      </c>
      <c r="BG221" s="228">
        <f>IF(N221="zákl. přenesená",J221,0)</f>
        <v>0</v>
      </c>
      <c r="BH221" s="228">
        <f>IF(N221="sníž. přenesená",J221,0)</f>
        <v>0</v>
      </c>
      <c r="BI221" s="228">
        <f>IF(N221="nulová",J221,0)</f>
        <v>0</v>
      </c>
      <c r="BJ221" s="20" t="s">
        <v>79</v>
      </c>
      <c r="BK221" s="228">
        <f>ROUND(I221*H221,2)</f>
        <v>0</v>
      </c>
      <c r="BL221" s="20" t="s">
        <v>216</v>
      </c>
      <c r="BM221" s="227" t="s">
        <v>1890</v>
      </c>
    </row>
    <row r="222" s="2" customFormat="1">
      <c r="A222" s="41"/>
      <c r="B222" s="42"/>
      <c r="C222" s="43"/>
      <c r="D222" s="229" t="s">
        <v>218</v>
      </c>
      <c r="E222" s="43"/>
      <c r="F222" s="230" t="s">
        <v>1329</v>
      </c>
      <c r="G222" s="43"/>
      <c r="H222" s="43"/>
      <c r="I222" s="231"/>
      <c r="J222" s="43"/>
      <c r="K222" s="43"/>
      <c r="L222" s="47"/>
      <c r="M222" s="232"/>
      <c r="N222" s="233"/>
      <c r="O222" s="87"/>
      <c r="P222" s="87"/>
      <c r="Q222" s="87"/>
      <c r="R222" s="87"/>
      <c r="S222" s="87"/>
      <c r="T222" s="88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T222" s="20" t="s">
        <v>218</v>
      </c>
      <c r="AU222" s="20" t="s">
        <v>81</v>
      </c>
    </row>
    <row r="223" s="13" customFormat="1">
      <c r="A223" s="13"/>
      <c r="B223" s="234"/>
      <c r="C223" s="235"/>
      <c r="D223" s="236" t="s">
        <v>220</v>
      </c>
      <c r="E223" s="237" t="s">
        <v>19</v>
      </c>
      <c r="F223" s="238" t="s">
        <v>221</v>
      </c>
      <c r="G223" s="235"/>
      <c r="H223" s="237" t="s">
        <v>19</v>
      </c>
      <c r="I223" s="239"/>
      <c r="J223" s="235"/>
      <c r="K223" s="235"/>
      <c r="L223" s="240"/>
      <c r="M223" s="241"/>
      <c r="N223" s="242"/>
      <c r="O223" s="242"/>
      <c r="P223" s="242"/>
      <c r="Q223" s="242"/>
      <c r="R223" s="242"/>
      <c r="S223" s="242"/>
      <c r="T223" s="24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4" t="s">
        <v>220</v>
      </c>
      <c r="AU223" s="244" t="s">
        <v>81</v>
      </c>
      <c r="AV223" s="13" t="s">
        <v>79</v>
      </c>
      <c r="AW223" s="13" t="s">
        <v>32</v>
      </c>
      <c r="AX223" s="13" t="s">
        <v>71</v>
      </c>
      <c r="AY223" s="244" t="s">
        <v>209</v>
      </c>
    </row>
    <row r="224" s="13" customFormat="1">
      <c r="A224" s="13"/>
      <c r="B224" s="234"/>
      <c r="C224" s="235"/>
      <c r="D224" s="236" t="s">
        <v>220</v>
      </c>
      <c r="E224" s="237" t="s">
        <v>19</v>
      </c>
      <c r="F224" s="238" t="s">
        <v>1886</v>
      </c>
      <c r="G224" s="235"/>
      <c r="H224" s="237" t="s">
        <v>19</v>
      </c>
      <c r="I224" s="239"/>
      <c r="J224" s="235"/>
      <c r="K224" s="235"/>
      <c r="L224" s="240"/>
      <c r="M224" s="241"/>
      <c r="N224" s="242"/>
      <c r="O224" s="242"/>
      <c r="P224" s="242"/>
      <c r="Q224" s="242"/>
      <c r="R224" s="242"/>
      <c r="S224" s="242"/>
      <c r="T224" s="24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4" t="s">
        <v>220</v>
      </c>
      <c r="AU224" s="244" t="s">
        <v>81</v>
      </c>
      <c r="AV224" s="13" t="s">
        <v>79</v>
      </c>
      <c r="AW224" s="13" t="s">
        <v>32</v>
      </c>
      <c r="AX224" s="13" t="s">
        <v>71</v>
      </c>
      <c r="AY224" s="244" t="s">
        <v>209</v>
      </c>
    </row>
    <row r="225" s="14" customFormat="1">
      <c r="A225" s="14"/>
      <c r="B225" s="245"/>
      <c r="C225" s="246"/>
      <c r="D225" s="236" t="s">
        <v>220</v>
      </c>
      <c r="E225" s="247" t="s">
        <v>19</v>
      </c>
      <c r="F225" s="248" t="s">
        <v>331</v>
      </c>
      <c r="G225" s="246"/>
      <c r="H225" s="249">
        <v>20</v>
      </c>
      <c r="I225" s="250"/>
      <c r="J225" s="246"/>
      <c r="K225" s="246"/>
      <c r="L225" s="251"/>
      <c r="M225" s="252"/>
      <c r="N225" s="253"/>
      <c r="O225" s="253"/>
      <c r="P225" s="253"/>
      <c r="Q225" s="253"/>
      <c r="R225" s="253"/>
      <c r="S225" s="253"/>
      <c r="T225" s="25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5" t="s">
        <v>220</v>
      </c>
      <c r="AU225" s="255" t="s">
        <v>81</v>
      </c>
      <c r="AV225" s="14" t="s">
        <v>81</v>
      </c>
      <c r="AW225" s="14" t="s">
        <v>32</v>
      </c>
      <c r="AX225" s="14" t="s">
        <v>79</v>
      </c>
      <c r="AY225" s="255" t="s">
        <v>209</v>
      </c>
    </row>
    <row r="226" s="2" customFormat="1" ht="24.15" customHeight="1">
      <c r="A226" s="41"/>
      <c r="B226" s="42"/>
      <c r="C226" s="278" t="s">
        <v>427</v>
      </c>
      <c r="D226" s="278" t="s">
        <v>681</v>
      </c>
      <c r="E226" s="279" t="s">
        <v>1331</v>
      </c>
      <c r="F226" s="280" t="s">
        <v>1332</v>
      </c>
      <c r="G226" s="281" t="s">
        <v>299</v>
      </c>
      <c r="H226" s="282">
        <v>20.300000000000001</v>
      </c>
      <c r="I226" s="283"/>
      <c r="J226" s="284">
        <f>ROUND(I226*H226,2)</f>
        <v>0</v>
      </c>
      <c r="K226" s="280" t="s">
        <v>215</v>
      </c>
      <c r="L226" s="285"/>
      <c r="M226" s="286" t="s">
        <v>19</v>
      </c>
      <c r="N226" s="287" t="s">
        <v>42</v>
      </c>
      <c r="O226" s="87"/>
      <c r="P226" s="225">
        <f>O226*H226</f>
        <v>0</v>
      </c>
      <c r="Q226" s="225">
        <v>0.0027000000000000001</v>
      </c>
      <c r="R226" s="225">
        <f>Q226*H226</f>
        <v>0.054810000000000005</v>
      </c>
      <c r="S226" s="225">
        <v>0</v>
      </c>
      <c r="T226" s="226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227" t="s">
        <v>250</v>
      </c>
      <c r="AT226" s="227" t="s">
        <v>681</v>
      </c>
      <c r="AU226" s="227" t="s">
        <v>81</v>
      </c>
      <c r="AY226" s="20" t="s">
        <v>209</v>
      </c>
      <c r="BE226" s="228">
        <f>IF(N226="základní",J226,0)</f>
        <v>0</v>
      </c>
      <c r="BF226" s="228">
        <f>IF(N226="snížená",J226,0)</f>
        <v>0</v>
      </c>
      <c r="BG226" s="228">
        <f>IF(N226="zákl. přenesená",J226,0)</f>
        <v>0</v>
      </c>
      <c r="BH226" s="228">
        <f>IF(N226="sníž. přenesená",J226,0)</f>
        <v>0</v>
      </c>
      <c r="BI226" s="228">
        <f>IF(N226="nulová",J226,0)</f>
        <v>0</v>
      </c>
      <c r="BJ226" s="20" t="s">
        <v>79</v>
      </c>
      <c r="BK226" s="228">
        <f>ROUND(I226*H226,2)</f>
        <v>0</v>
      </c>
      <c r="BL226" s="20" t="s">
        <v>216</v>
      </c>
      <c r="BM226" s="227" t="s">
        <v>1891</v>
      </c>
    </row>
    <row r="227" s="2" customFormat="1">
      <c r="A227" s="41"/>
      <c r="B227" s="42"/>
      <c r="C227" s="43"/>
      <c r="D227" s="236" t="s">
        <v>859</v>
      </c>
      <c r="E227" s="43"/>
      <c r="F227" s="288" t="s">
        <v>1334</v>
      </c>
      <c r="G227" s="43"/>
      <c r="H227" s="43"/>
      <c r="I227" s="231"/>
      <c r="J227" s="43"/>
      <c r="K227" s="43"/>
      <c r="L227" s="47"/>
      <c r="M227" s="232"/>
      <c r="N227" s="233"/>
      <c r="O227" s="87"/>
      <c r="P227" s="87"/>
      <c r="Q227" s="87"/>
      <c r="R227" s="87"/>
      <c r="S227" s="87"/>
      <c r="T227" s="88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T227" s="20" t="s">
        <v>859</v>
      </c>
      <c r="AU227" s="20" t="s">
        <v>81</v>
      </c>
    </row>
    <row r="228" s="14" customFormat="1">
      <c r="A228" s="14"/>
      <c r="B228" s="245"/>
      <c r="C228" s="246"/>
      <c r="D228" s="236" t="s">
        <v>220</v>
      </c>
      <c r="E228" s="246"/>
      <c r="F228" s="248" t="s">
        <v>1892</v>
      </c>
      <c r="G228" s="246"/>
      <c r="H228" s="249">
        <v>20.300000000000001</v>
      </c>
      <c r="I228" s="250"/>
      <c r="J228" s="246"/>
      <c r="K228" s="246"/>
      <c r="L228" s="251"/>
      <c r="M228" s="252"/>
      <c r="N228" s="253"/>
      <c r="O228" s="253"/>
      <c r="P228" s="253"/>
      <c r="Q228" s="253"/>
      <c r="R228" s="253"/>
      <c r="S228" s="253"/>
      <c r="T228" s="25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5" t="s">
        <v>220</v>
      </c>
      <c r="AU228" s="255" t="s">
        <v>81</v>
      </c>
      <c r="AV228" s="14" t="s">
        <v>81</v>
      </c>
      <c r="AW228" s="14" t="s">
        <v>4</v>
      </c>
      <c r="AX228" s="14" t="s">
        <v>79</v>
      </c>
      <c r="AY228" s="255" t="s">
        <v>209</v>
      </c>
    </row>
    <row r="229" s="2" customFormat="1" ht="24.15" customHeight="1">
      <c r="A229" s="41"/>
      <c r="B229" s="42"/>
      <c r="C229" s="216" t="s">
        <v>435</v>
      </c>
      <c r="D229" s="216" t="s">
        <v>211</v>
      </c>
      <c r="E229" s="217" t="s">
        <v>1336</v>
      </c>
      <c r="F229" s="218" t="s">
        <v>1337</v>
      </c>
      <c r="G229" s="219" t="s">
        <v>214</v>
      </c>
      <c r="H229" s="220">
        <v>3</v>
      </c>
      <c r="I229" s="221"/>
      <c r="J229" s="222">
        <f>ROUND(I229*H229,2)</f>
        <v>0</v>
      </c>
      <c r="K229" s="218" t="s">
        <v>215</v>
      </c>
      <c r="L229" s="47"/>
      <c r="M229" s="223" t="s">
        <v>19</v>
      </c>
      <c r="N229" s="224" t="s">
        <v>42</v>
      </c>
      <c r="O229" s="87"/>
      <c r="P229" s="225">
        <f>O229*H229</f>
        <v>0</v>
      </c>
      <c r="Q229" s="225">
        <v>0</v>
      </c>
      <c r="R229" s="225">
        <f>Q229*H229</f>
        <v>0</v>
      </c>
      <c r="S229" s="225">
        <v>0</v>
      </c>
      <c r="T229" s="226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227" t="s">
        <v>216</v>
      </c>
      <c r="AT229" s="227" t="s">
        <v>211</v>
      </c>
      <c r="AU229" s="227" t="s">
        <v>81</v>
      </c>
      <c r="AY229" s="20" t="s">
        <v>209</v>
      </c>
      <c r="BE229" s="228">
        <f>IF(N229="základní",J229,0)</f>
        <v>0</v>
      </c>
      <c r="BF229" s="228">
        <f>IF(N229="snížená",J229,0)</f>
        <v>0</v>
      </c>
      <c r="BG229" s="228">
        <f>IF(N229="zákl. přenesená",J229,0)</f>
        <v>0</v>
      </c>
      <c r="BH229" s="228">
        <f>IF(N229="sníž. přenesená",J229,0)</f>
        <v>0</v>
      </c>
      <c r="BI229" s="228">
        <f>IF(N229="nulová",J229,0)</f>
        <v>0</v>
      </c>
      <c r="BJ229" s="20" t="s">
        <v>79</v>
      </c>
      <c r="BK229" s="228">
        <f>ROUND(I229*H229,2)</f>
        <v>0</v>
      </c>
      <c r="BL229" s="20" t="s">
        <v>216</v>
      </c>
      <c r="BM229" s="227" t="s">
        <v>1893</v>
      </c>
    </row>
    <row r="230" s="2" customFormat="1">
      <c r="A230" s="41"/>
      <c r="B230" s="42"/>
      <c r="C230" s="43"/>
      <c r="D230" s="229" t="s">
        <v>218</v>
      </c>
      <c r="E230" s="43"/>
      <c r="F230" s="230" t="s">
        <v>1339</v>
      </c>
      <c r="G230" s="43"/>
      <c r="H230" s="43"/>
      <c r="I230" s="231"/>
      <c r="J230" s="43"/>
      <c r="K230" s="43"/>
      <c r="L230" s="47"/>
      <c r="M230" s="232"/>
      <c r="N230" s="233"/>
      <c r="O230" s="87"/>
      <c r="P230" s="87"/>
      <c r="Q230" s="87"/>
      <c r="R230" s="87"/>
      <c r="S230" s="87"/>
      <c r="T230" s="88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T230" s="20" t="s">
        <v>218</v>
      </c>
      <c r="AU230" s="20" t="s">
        <v>81</v>
      </c>
    </row>
    <row r="231" s="2" customFormat="1" ht="16.5" customHeight="1">
      <c r="A231" s="41"/>
      <c r="B231" s="42"/>
      <c r="C231" s="278" t="s">
        <v>441</v>
      </c>
      <c r="D231" s="278" t="s">
        <v>681</v>
      </c>
      <c r="E231" s="279" t="s">
        <v>1340</v>
      </c>
      <c r="F231" s="280" t="s">
        <v>1341</v>
      </c>
      <c r="G231" s="281" t="s">
        <v>214</v>
      </c>
      <c r="H231" s="282">
        <v>3</v>
      </c>
      <c r="I231" s="283"/>
      <c r="J231" s="284">
        <f>ROUND(I231*H231,2)</f>
        <v>0</v>
      </c>
      <c r="K231" s="280" t="s">
        <v>215</v>
      </c>
      <c r="L231" s="285"/>
      <c r="M231" s="286" t="s">
        <v>19</v>
      </c>
      <c r="N231" s="287" t="s">
        <v>42</v>
      </c>
      <c r="O231" s="87"/>
      <c r="P231" s="225">
        <f>O231*H231</f>
        <v>0</v>
      </c>
      <c r="Q231" s="225">
        <v>0.00038999999999999999</v>
      </c>
      <c r="R231" s="225">
        <f>Q231*H231</f>
        <v>0.00117</v>
      </c>
      <c r="S231" s="225">
        <v>0</v>
      </c>
      <c r="T231" s="226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227" t="s">
        <v>250</v>
      </c>
      <c r="AT231" s="227" t="s">
        <v>681</v>
      </c>
      <c r="AU231" s="227" t="s">
        <v>81</v>
      </c>
      <c r="AY231" s="20" t="s">
        <v>209</v>
      </c>
      <c r="BE231" s="228">
        <f>IF(N231="základní",J231,0)</f>
        <v>0</v>
      </c>
      <c r="BF231" s="228">
        <f>IF(N231="snížená",J231,0)</f>
        <v>0</v>
      </c>
      <c r="BG231" s="228">
        <f>IF(N231="zákl. přenesená",J231,0)</f>
        <v>0</v>
      </c>
      <c r="BH231" s="228">
        <f>IF(N231="sníž. přenesená",J231,0)</f>
        <v>0</v>
      </c>
      <c r="BI231" s="228">
        <f>IF(N231="nulová",J231,0)</f>
        <v>0</v>
      </c>
      <c r="BJ231" s="20" t="s">
        <v>79</v>
      </c>
      <c r="BK231" s="228">
        <f>ROUND(I231*H231,2)</f>
        <v>0</v>
      </c>
      <c r="BL231" s="20" t="s">
        <v>216</v>
      </c>
      <c r="BM231" s="227" t="s">
        <v>1894</v>
      </c>
    </row>
    <row r="232" s="13" customFormat="1">
      <c r="A232" s="13"/>
      <c r="B232" s="234"/>
      <c r="C232" s="235"/>
      <c r="D232" s="236" t="s">
        <v>220</v>
      </c>
      <c r="E232" s="237" t="s">
        <v>19</v>
      </c>
      <c r="F232" s="238" t="s">
        <v>1886</v>
      </c>
      <c r="G232" s="235"/>
      <c r="H232" s="237" t="s">
        <v>19</v>
      </c>
      <c r="I232" s="239"/>
      <c r="J232" s="235"/>
      <c r="K232" s="235"/>
      <c r="L232" s="240"/>
      <c r="M232" s="241"/>
      <c r="N232" s="242"/>
      <c r="O232" s="242"/>
      <c r="P232" s="242"/>
      <c r="Q232" s="242"/>
      <c r="R232" s="242"/>
      <c r="S232" s="242"/>
      <c r="T232" s="24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4" t="s">
        <v>220</v>
      </c>
      <c r="AU232" s="244" t="s">
        <v>81</v>
      </c>
      <c r="AV232" s="13" t="s">
        <v>79</v>
      </c>
      <c r="AW232" s="13" t="s">
        <v>32</v>
      </c>
      <c r="AX232" s="13" t="s">
        <v>71</v>
      </c>
      <c r="AY232" s="244" t="s">
        <v>209</v>
      </c>
    </row>
    <row r="233" s="14" customFormat="1">
      <c r="A233" s="14"/>
      <c r="B233" s="245"/>
      <c r="C233" s="246"/>
      <c r="D233" s="236" t="s">
        <v>220</v>
      </c>
      <c r="E233" s="247" t="s">
        <v>19</v>
      </c>
      <c r="F233" s="248" t="s">
        <v>1895</v>
      </c>
      <c r="G233" s="246"/>
      <c r="H233" s="249">
        <v>3</v>
      </c>
      <c r="I233" s="250"/>
      <c r="J233" s="246"/>
      <c r="K233" s="246"/>
      <c r="L233" s="251"/>
      <c r="M233" s="252"/>
      <c r="N233" s="253"/>
      <c r="O233" s="253"/>
      <c r="P233" s="253"/>
      <c r="Q233" s="253"/>
      <c r="R233" s="253"/>
      <c r="S233" s="253"/>
      <c r="T233" s="25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5" t="s">
        <v>220</v>
      </c>
      <c r="AU233" s="255" t="s">
        <v>81</v>
      </c>
      <c r="AV233" s="14" t="s">
        <v>81</v>
      </c>
      <c r="AW233" s="14" t="s">
        <v>32</v>
      </c>
      <c r="AX233" s="14" t="s">
        <v>79</v>
      </c>
      <c r="AY233" s="255" t="s">
        <v>209</v>
      </c>
    </row>
    <row r="234" s="2" customFormat="1" ht="24.15" customHeight="1">
      <c r="A234" s="41"/>
      <c r="B234" s="42"/>
      <c r="C234" s="216" t="s">
        <v>448</v>
      </c>
      <c r="D234" s="216" t="s">
        <v>211</v>
      </c>
      <c r="E234" s="217" t="s">
        <v>1344</v>
      </c>
      <c r="F234" s="218" t="s">
        <v>1345</v>
      </c>
      <c r="G234" s="219" t="s">
        <v>214</v>
      </c>
      <c r="H234" s="220">
        <v>4</v>
      </c>
      <c r="I234" s="221"/>
      <c r="J234" s="222">
        <f>ROUND(I234*H234,2)</f>
        <v>0</v>
      </c>
      <c r="K234" s="218" t="s">
        <v>215</v>
      </c>
      <c r="L234" s="47"/>
      <c r="M234" s="223" t="s">
        <v>19</v>
      </c>
      <c r="N234" s="224" t="s">
        <v>42</v>
      </c>
      <c r="O234" s="87"/>
      <c r="P234" s="225">
        <f>O234*H234</f>
        <v>0</v>
      </c>
      <c r="Q234" s="225">
        <v>0</v>
      </c>
      <c r="R234" s="225">
        <f>Q234*H234</f>
        <v>0</v>
      </c>
      <c r="S234" s="225">
        <v>0</v>
      </c>
      <c r="T234" s="226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27" t="s">
        <v>216</v>
      </c>
      <c r="AT234" s="227" t="s">
        <v>211</v>
      </c>
      <c r="AU234" s="227" t="s">
        <v>81</v>
      </c>
      <c r="AY234" s="20" t="s">
        <v>209</v>
      </c>
      <c r="BE234" s="228">
        <f>IF(N234="základní",J234,0)</f>
        <v>0</v>
      </c>
      <c r="BF234" s="228">
        <f>IF(N234="snížená",J234,0)</f>
        <v>0</v>
      </c>
      <c r="BG234" s="228">
        <f>IF(N234="zákl. přenesená",J234,0)</f>
        <v>0</v>
      </c>
      <c r="BH234" s="228">
        <f>IF(N234="sníž. přenesená",J234,0)</f>
        <v>0</v>
      </c>
      <c r="BI234" s="228">
        <f>IF(N234="nulová",J234,0)</f>
        <v>0</v>
      </c>
      <c r="BJ234" s="20" t="s">
        <v>79</v>
      </c>
      <c r="BK234" s="228">
        <f>ROUND(I234*H234,2)</f>
        <v>0</v>
      </c>
      <c r="BL234" s="20" t="s">
        <v>216</v>
      </c>
      <c r="BM234" s="227" t="s">
        <v>1896</v>
      </c>
    </row>
    <row r="235" s="2" customFormat="1">
      <c r="A235" s="41"/>
      <c r="B235" s="42"/>
      <c r="C235" s="43"/>
      <c r="D235" s="229" t="s">
        <v>218</v>
      </c>
      <c r="E235" s="43"/>
      <c r="F235" s="230" t="s">
        <v>1347</v>
      </c>
      <c r="G235" s="43"/>
      <c r="H235" s="43"/>
      <c r="I235" s="231"/>
      <c r="J235" s="43"/>
      <c r="K235" s="43"/>
      <c r="L235" s="47"/>
      <c r="M235" s="232"/>
      <c r="N235" s="233"/>
      <c r="O235" s="87"/>
      <c r="P235" s="87"/>
      <c r="Q235" s="87"/>
      <c r="R235" s="87"/>
      <c r="S235" s="87"/>
      <c r="T235" s="88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T235" s="20" t="s">
        <v>218</v>
      </c>
      <c r="AU235" s="20" t="s">
        <v>81</v>
      </c>
    </row>
    <row r="236" s="2" customFormat="1" ht="16.5" customHeight="1">
      <c r="A236" s="41"/>
      <c r="B236" s="42"/>
      <c r="C236" s="278" t="s">
        <v>453</v>
      </c>
      <c r="D236" s="278" t="s">
        <v>681</v>
      </c>
      <c r="E236" s="279" t="s">
        <v>1357</v>
      </c>
      <c r="F236" s="280" t="s">
        <v>1358</v>
      </c>
      <c r="G236" s="281" t="s">
        <v>214</v>
      </c>
      <c r="H236" s="282">
        <v>2</v>
      </c>
      <c r="I236" s="283"/>
      <c r="J236" s="284">
        <f>ROUND(I236*H236,2)</f>
        <v>0</v>
      </c>
      <c r="K236" s="280" t="s">
        <v>215</v>
      </c>
      <c r="L236" s="285"/>
      <c r="M236" s="286" t="s">
        <v>19</v>
      </c>
      <c r="N236" s="287" t="s">
        <v>42</v>
      </c>
      <c r="O236" s="87"/>
      <c r="P236" s="225">
        <f>O236*H236</f>
        <v>0</v>
      </c>
      <c r="Q236" s="225">
        <v>0.00048000000000000001</v>
      </c>
      <c r="R236" s="225">
        <f>Q236*H236</f>
        <v>0.00096000000000000002</v>
      </c>
      <c r="S236" s="225">
        <v>0</v>
      </c>
      <c r="T236" s="226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27" t="s">
        <v>250</v>
      </c>
      <c r="AT236" s="227" t="s">
        <v>681</v>
      </c>
      <c r="AU236" s="227" t="s">
        <v>81</v>
      </c>
      <c r="AY236" s="20" t="s">
        <v>209</v>
      </c>
      <c r="BE236" s="228">
        <f>IF(N236="základní",J236,0)</f>
        <v>0</v>
      </c>
      <c r="BF236" s="228">
        <f>IF(N236="snížená",J236,0)</f>
        <v>0</v>
      </c>
      <c r="BG236" s="228">
        <f>IF(N236="zákl. přenesená",J236,0)</f>
        <v>0</v>
      </c>
      <c r="BH236" s="228">
        <f>IF(N236="sníž. přenesená",J236,0)</f>
        <v>0</v>
      </c>
      <c r="BI236" s="228">
        <f>IF(N236="nulová",J236,0)</f>
        <v>0</v>
      </c>
      <c r="BJ236" s="20" t="s">
        <v>79</v>
      </c>
      <c r="BK236" s="228">
        <f>ROUND(I236*H236,2)</f>
        <v>0</v>
      </c>
      <c r="BL236" s="20" t="s">
        <v>216</v>
      </c>
      <c r="BM236" s="227" t="s">
        <v>1897</v>
      </c>
    </row>
    <row r="237" s="13" customFormat="1">
      <c r="A237" s="13"/>
      <c r="B237" s="234"/>
      <c r="C237" s="235"/>
      <c r="D237" s="236" t="s">
        <v>220</v>
      </c>
      <c r="E237" s="237" t="s">
        <v>19</v>
      </c>
      <c r="F237" s="238" t="s">
        <v>1886</v>
      </c>
      <c r="G237" s="235"/>
      <c r="H237" s="237" t="s">
        <v>19</v>
      </c>
      <c r="I237" s="239"/>
      <c r="J237" s="235"/>
      <c r="K237" s="235"/>
      <c r="L237" s="240"/>
      <c r="M237" s="241"/>
      <c r="N237" s="242"/>
      <c r="O237" s="242"/>
      <c r="P237" s="242"/>
      <c r="Q237" s="242"/>
      <c r="R237" s="242"/>
      <c r="S237" s="242"/>
      <c r="T237" s="24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4" t="s">
        <v>220</v>
      </c>
      <c r="AU237" s="244" t="s">
        <v>81</v>
      </c>
      <c r="AV237" s="13" t="s">
        <v>79</v>
      </c>
      <c r="AW237" s="13" t="s">
        <v>32</v>
      </c>
      <c r="AX237" s="13" t="s">
        <v>71</v>
      </c>
      <c r="AY237" s="244" t="s">
        <v>209</v>
      </c>
    </row>
    <row r="238" s="14" customFormat="1">
      <c r="A238" s="14"/>
      <c r="B238" s="245"/>
      <c r="C238" s="246"/>
      <c r="D238" s="236" t="s">
        <v>220</v>
      </c>
      <c r="E238" s="247" t="s">
        <v>19</v>
      </c>
      <c r="F238" s="248" t="s">
        <v>81</v>
      </c>
      <c r="G238" s="246"/>
      <c r="H238" s="249">
        <v>2</v>
      </c>
      <c r="I238" s="250"/>
      <c r="J238" s="246"/>
      <c r="K238" s="246"/>
      <c r="L238" s="251"/>
      <c r="M238" s="252"/>
      <c r="N238" s="253"/>
      <c r="O238" s="253"/>
      <c r="P238" s="253"/>
      <c r="Q238" s="253"/>
      <c r="R238" s="253"/>
      <c r="S238" s="253"/>
      <c r="T238" s="25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5" t="s">
        <v>220</v>
      </c>
      <c r="AU238" s="255" t="s">
        <v>81</v>
      </c>
      <c r="AV238" s="14" t="s">
        <v>81</v>
      </c>
      <c r="AW238" s="14" t="s">
        <v>32</v>
      </c>
      <c r="AX238" s="14" t="s">
        <v>79</v>
      </c>
      <c r="AY238" s="255" t="s">
        <v>209</v>
      </c>
    </row>
    <row r="239" s="2" customFormat="1" ht="16.5" customHeight="1">
      <c r="A239" s="41"/>
      <c r="B239" s="42"/>
      <c r="C239" s="278" t="s">
        <v>458</v>
      </c>
      <c r="D239" s="278" t="s">
        <v>681</v>
      </c>
      <c r="E239" s="279" t="s">
        <v>1360</v>
      </c>
      <c r="F239" s="280" t="s">
        <v>1361</v>
      </c>
      <c r="G239" s="281" t="s">
        <v>214</v>
      </c>
      <c r="H239" s="282">
        <v>2</v>
      </c>
      <c r="I239" s="283"/>
      <c r="J239" s="284">
        <f>ROUND(I239*H239,2)</f>
        <v>0</v>
      </c>
      <c r="K239" s="280" t="s">
        <v>19</v>
      </c>
      <c r="L239" s="285"/>
      <c r="M239" s="286" t="s">
        <v>19</v>
      </c>
      <c r="N239" s="287" t="s">
        <v>42</v>
      </c>
      <c r="O239" s="87"/>
      <c r="P239" s="225">
        <f>O239*H239</f>
        <v>0</v>
      </c>
      <c r="Q239" s="225">
        <v>0</v>
      </c>
      <c r="R239" s="225">
        <f>Q239*H239</f>
        <v>0</v>
      </c>
      <c r="S239" s="225">
        <v>0</v>
      </c>
      <c r="T239" s="226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27" t="s">
        <v>250</v>
      </c>
      <c r="AT239" s="227" t="s">
        <v>681</v>
      </c>
      <c r="AU239" s="227" t="s">
        <v>81</v>
      </c>
      <c r="AY239" s="20" t="s">
        <v>209</v>
      </c>
      <c r="BE239" s="228">
        <f>IF(N239="základní",J239,0)</f>
        <v>0</v>
      </c>
      <c r="BF239" s="228">
        <f>IF(N239="snížená",J239,0)</f>
        <v>0</v>
      </c>
      <c r="BG239" s="228">
        <f>IF(N239="zákl. přenesená",J239,0)</f>
        <v>0</v>
      </c>
      <c r="BH239" s="228">
        <f>IF(N239="sníž. přenesená",J239,0)</f>
        <v>0</v>
      </c>
      <c r="BI239" s="228">
        <f>IF(N239="nulová",J239,0)</f>
        <v>0</v>
      </c>
      <c r="BJ239" s="20" t="s">
        <v>79</v>
      </c>
      <c r="BK239" s="228">
        <f>ROUND(I239*H239,2)</f>
        <v>0</v>
      </c>
      <c r="BL239" s="20" t="s">
        <v>216</v>
      </c>
      <c r="BM239" s="227" t="s">
        <v>1898</v>
      </c>
    </row>
    <row r="240" s="13" customFormat="1">
      <c r="A240" s="13"/>
      <c r="B240" s="234"/>
      <c r="C240" s="235"/>
      <c r="D240" s="236" t="s">
        <v>220</v>
      </c>
      <c r="E240" s="237" t="s">
        <v>19</v>
      </c>
      <c r="F240" s="238" t="s">
        <v>1886</v>
      </c>
      <c r="G240" s="235"/>
      <c r="H240" s="237" t="s">
        <v>19</v>
      </c>
      <c r="I240" s="239"/>
      <c r="J240" s="235"/>
      <c r="K240" s="235"/>
      <c r="L240" s="240"/>
      <c r="M240" s="241"/>
      <c r="N240" s="242"/>
      <c r="O240" s="242"/>
      <c r="P240" s="242"/>
      <c r="Q240" s="242"/>
      <c r="R240" s="242"/>
      <c r="S240" s="242"/>
      <c r="T240" s="24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4" t="s">
        <v>220</v>
      </c>
      <c r="AU240" s="244" t="s">
        <v>81</v>
      </c>
      <c r="AV240" s="13" t="s">
        <v>79</v>
      </c>
      <c r="AW240" s="13" t="s">
        <v>32</v>
      </c>
      <c r="AX240" s="13" t="s">
        <v>71</v>
      </c>
      <c r="AY240" s="244" t="s">
        <v>209</v>
      </c>
    </row>
    <row r="241" s="14" customFormat="1">
      <c r="A241" s="14"/>
      <c r="B241" s="245"/>
      <c r="C241" s="246"/>
      <c r="D241" s="236" t="s">
        <v>220</v>
      </c>
      <c r="E241" s="247" t="s">
        <v>19</v>
      </c>
      <c r="F241" s="248" t="s">
        <v>81</v>
      </c>
      <c r="G241" s="246"/>
      <c r="H241" s="249">
        <v>2</v>
      </c>
      <c r="I241" s="250"/>
      <c r="J241" s="246"/>
      <c r="K241" s="246"/>
      <c r="L241" s="251"/>
      <c r="M241" s="252"/>
      <c r="N241" s="253"/>
      <c r="O241" s="253"/>
      <c r="P241" s="253"/>
      <c r="Q241" s="253"/>
      <c r="R241" s="253"/>
      <c r="S241" s="253"/>
      <c r="T241" s="25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5" t="s">
        <v>220</v>
      </c>
      <c r="AU241" s="255" t="s">
        <v>81</v>
      </c>
      <c r="AV241" s="14" t="s">
        <v>81</v>
      </c>
      <c r="AW241" s="14" t="s">
        <v>32</v>
      </c>
      <c r="AX241" s="14" t="s">
        <v>79</v>
      </c>
      <c r="AY241" s="255" t="s">
        <v>209</v>
      </c>
    </row>
    <row r="242" s="2" customFormat="1" ht="24.15" customHeight="1">
      <c r="A242" s="41"/>
      <c r="B242" s="42"/>
      <c r="C242" s="216" t="s">
        <v>463</v>
      </c>
      <c r="D242" s="216" t="s">
        <v>211</v>
      </c>
      <c r="E242" s="217" t="s">
        <v>914</v>
      </c>
      <c r="F242" s="218" t="s">
        <v>915</v>
      </c>
      <c r="G242" s="219" t="s">
        <v>214</v>
      </c>
      <c r="H242" s="220">
        <v>1</v>
      </c>
      <c r="I242" s="221"/>
      <c r="J242" s="222">
        <f>ROUND(I242*H242,2)</f>
        <v>0</v>
      </c>
      <c r="K242" s="218" t="s">
        <v>215</v>
      </c>
      <c r="L242" s="47"/>
      <c r="M242" s="223" t="s">
        <v>19</v>
      </c>
      <c r="N242" s="224" t="s">
        <v>42</v>
      </c>
      <c r="O242" s="87"/>
      <c r="P242" s="225">
        <f>O242*H242</f>
        <v>0</v>
      </c>
      <c r="Q242" s="225">
        <v>0.0016199999999999999</v>
      </c>
      <c r="R242" s="225">
        <f>Q242*H242</f>
        <v>0.0016199999999999999</v>
      </c>
      <c r="S242" s="225">
        <v>0</v>
      </c>
      <c r="T242" s="226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7" t="s">
        <v>216</v>
      </c>
      <c r="AT242" s="227" t="s">
        <v>211</v>
      </c>
      <c r="AU242" s="227" t="s">
        <v>81</v>
      </c>
      <c r="AY242" s="20" t="s">
        <v>209</v>
      </c>
      <c r="BE242" s="228">
        <f>IF(N242="základní",J242,0)</f>
        <v>0</v>
      </c>
      <c r="BF242" s="228">
        <f>IF(N242="snížená",J242,0)</f>
        <v>0</v>
      </c>
      <c r="BG242" s="228">
        <f>IF(N242="zákl. přenesená",J242,0)</f>
        <v>0</v>
      </c>
      <c r="BH242" s="228">
        <f>IF(N242="sníž. přenesená",J242,0)</f>
        <v>0</v>
      </c>
      <c r="BI242" s="228">
        <f>IF(N242="nulová",J242,0)</f>
        <v>0</v>
      </c>
      <c r="BJ242" s="20" t="s">
        <v>79</v>
      </c>
      <c r="BK242" s="228">
        <f>ROUND(I242*H242,2)</f>
        <v>0</v>
      </c>
      <c r="BL242" s="20" t="s">
        <v>216</v>
      </c>
      <c r="BM242" s="227" t="s">
        <v>1899</v>
      </c>
    </row>
    <row r="243" s="2" customFormat="1">
      <c r="A243" s="41"/>
      <c r="B243" s="42"/>
      <c r="C243" s="43"/>
      <c r="D243" s="229" t="s">
        <v>218</v>
      </c>
      <c r="E243" s="43"/>
      <c r="F243" s="230" t="s">
        <v>917</v>
      </c>
      <c r="G243" s="43"/>
      <c r="H243" s="43"/>
      <c r="I243" s="231"/>
      <c r="J243" s="43"/>
      <c r="K243" s="43"/>
      <c r="L243" s="47"/>
      <c r="M243" s="232"/>
      <c r="N243" s="233"/>
      <c r="O243" s="87"/>
      <c r="P243" s="87"/>
      <c r="Q243" s="87"/>
      <c r="R243" s="87"/>
      <c r="S243" s="87"/>
      <c r="T243" s="88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0" t="s">
        <v>218</v>
      </c>
      <c r="AU243" s="20" t="s">
        <v>81</v>
      </c>
    </row>
    <row r="244" s="2" customFormat="1" ht="16.5" customHeight="1">
      <c r="A244" s="41"/>
      <c r="B244" s="42"/>
      <c r="C244" s="278" t="s">
        <v>470</v>
      </c>
      <c r="D244" s="278" t="s">
        <v>681</v>
      </c>
      <c r="E244" s="279" t="s">
        <v>919</v>
      </c>
      <c r="F244" s="280" t="s">
        <v>920</v>
      </c>
      <c r="G244" s="281" t="s">
        <v>214</v>
      </c>
      <c r="H244" s="282">
        <v>1</v>
      </c>
      <c r="I244" s="283"/>
      <c r="J244" s="284">
        <f>ROUND(I244*H244,2)</f>
        <v>0</v>
      </c>
      <c r="K244" s="280" t="s">
        <v>215</v>
      </c>
      <c r="L244" s="285"/>
      <c r="M244" s="286" t="s">
        <v>19</v>
      </c>
      <c r="N244" s="287" t="s">
        <v>42</v>
      </c>
      <c r="O244" s="87"/>
      <c r="P244" s="225">
        <f>O244*H244</f>
        <v>0</v>
      </c>
      <c r="Q244" s="225">
        <v>0.017999999999999999</v>
      </c>
      <c r="R244" s="225">
        <f>Q244*H244</f>
        <v>0.017999999999999999</v>
      </c>
      <c r="S244" s="225">
        <v>0</v>
      </c>
      <c r="T244" s="226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27" t="s">
        <v>250</v>
      </c>
      <c r="AT244" s="227" t="s">
        <v>681</v>
      </c>
      <c r="AU244" s="227" t="s">
        <v>81</v>
      </c>
      <c r="AY244" s="20" t="s">
        <v>209</v>
      </c>
      <c r="BE244" s="228">
        <f>IF(N244="základní",J244,0)</f>
        <v>0</v>
      </c>
      <c r="BF244" s="228">
        <f>IF(N244="snížená",J244,0)</f>
        <v>0</v>
      </c>
      <c r="BG244" s="228">
        <f>IF(N244="zákl. přenesená",J244,0)</f>
        <v>0</v>
      </c>
      <c r="BH244" s="228">
        <f>IF(N244="sníž. přenesená",J244,0)</f>
        <v>0</v>
      </c>
      <c r="BI244" s="228">
        <f>IF(N244="nulová",J244,0)</f>
        <v>0</v>
      </c>
      <c r="BJ244" s="20" t="s">
        <v>79</v>
      </c>
      <c r="BK244" s="228">
        <f>ROUND(I244*H244,2)</f>
        <v>0</v>
      </c>
      <c r="BL244" s="20" t="s">
        <v>216</v>
      </c>
      <c r="BM244" s="227" t="s">
        <v>1900</v>
      </c>
    </row>
    <row r="245" s="13" customFormat="1">
      <c r="A245" s="13"/>
      <c r="B245" s="234"/>
      <c r="C245" s="235"/>
      <c r="D245" s="236" t="s">
        <v>220</v>
      </c>
      <c r="E245" s="237" t="s">
        <v>19</v>
      </c>
      <c r="F245" s="238" t="s">
        <v>1886</v>
      </c>
      <c r="G245" s="235"/>
      <c r="H245" s="237" t="s">
        <v>19</v>
      </c>
      <c r="I245" s="239"/>
      <c r="J245" s="235"/>
      <c r="K245" s="235"/>
      <c r="L245" s="240"/>
      <c r="M245" s="241"/>
      <c r="N245" s="242"/>
      <c r="O245" s="242"/>
      <c r="P245" s="242"/>
      <c r="Q245" s="242"/>
      <c r="R245" s="242"/>
      <c r="S245" s="242"/>
      <c r="T245" s="24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4" t="s">
        <v>220</v>
      </c>
      <c r="AU245" s="244" t="s">
        <v>81</v>
      </c>
      <c r="AV245" s="13" t="s">
        <v>79</v>
      </c>
      <c r="AW245" s="13" t="s">
        <v>32</v>
      </c>
      <c r="AX245" s="13" t="s">
        <v>71</v>
      </c>
      <c r="AY245" s="244" t="s">
        <v>209</v>
      </c>
    </row>
    <row r="246" s="14" customFormat="1">
      <c r="A246" s="14"/>
      <c r="B246" s="245"/>
      <c r="C246" s="246"/>
      <c r="D246" s="236" t="s">
        <v>220</v>
      </c>
      <c r="E246" s="247" t="s">
        <v>19</v>
      </c>
      <c r="F246" s="248" t="s">
        <v>79</v>
      </c>
      <c r="G246" s="246"/>
      <c r="H246" s="249">
        <v>1</v>
      </c>
      <c r="I246" s="250"/>
      <c r="J246" s="246"/>
      <c r="K246" s="246"/>
      <c r="L246" s="251"/>
      <c r="M246" s="252"/>
      <c r="N246" s="253"/>
      <c r="O246" s="253"/>
      <c r="P246" s="253"/>
      <c r="Q246" s="253"/>
      <c r="R246" s="253"/>
      <c r="S246" s="253"/>
      <c r="T246" s="25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5" t="s">
        <v>220</v>
      </c>
      <c r="AU246" s="255" t="s">
        <v>81</v>
      </c>
      <c r="AV246" s="14" t="s">
        <v>81</v>
      </c>
      <c r="AW246" s="14" t="s">
        <v>32</v>
      </c>
      <c r="AX246" s="14" t="s">
        <v>79</v>
      </c>
      <c r="AY246" s="255" t="s">
        <v>209</v>
      </c>
    </row>
    <row r="247" s="2" customFormat="1" ht="16.5" customHeight="1">
      <c r="A247" s="41"/>
      <c r="B247" s="42"/>
      <c r="C247" s="278" t="s">
        <v>475</v>
      </c>
      <c r="D247" s="278" t="s">
        <v>681</v>
      </c>
      <c r="E247" s="279" t="s">
        <v>923</v>
      </c>
      <c r="F247" s="280" t="s">
        <v>924</v>
      </c>
      <c r="G247" s="281" t="s">
        <v>214</v>
      </c>
      <c r="H247" s="282">
        <v>1</v>
      </c>
      <c r="I247" s="283"/>
      <c r="J247" s="284">
        <f>ROUND(I247*H247,2)</f>
        <v>0</v>
      </c>
      <c r="K247" s="280" t="s">
        <v>19</v>
      </c>
      <c r="L247" s="285"/>
      <c r="M247" s="286" t="s">
        <v>19</v>
      </c>
      <c r="N247" s="287" t="s">
        <v>42</v>
      </c>
      <c r="O247" s="87"/>
      <c r="P247" s="225">
        <f>O247*H247</f>
        <v>0</v>
      </c>
      <c r="Q247" s="225">
        <v>0.0060000000000000001</v>
      </c>
      <c r="R247" s="225">
        <f>Q247*H247</f>
        <v>0.0060000000000000001</v>
      </c>
      <c r="S247" s="225">
        <v>0</v>
      </c>
      <c r="T247" s="226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7" t="s">
        <v>250</v>
      </c>
      <c r="AT247" s="227" t="s">
        <v>681</v>
      </c>
      <c r="AU247" s="227" t="s">
        <v>81</v>
      </c>
      <c r="AY247" s="20" t="s">
        <v>209</v>
      </c>
      <c r="BE247" s="228">
        <f>IF(N247="základní",J247,0)</f>
        <v>0</v>
      </c>
      <c r="BF247" s="228">
        <f>IF(N247="snížená",J247,0)</f>
        <v>0</v>
      </c>
      <c r="BG247" s="228">
        <f>IF(N247="zákl. přenesená",J247,0)</f>
        <v>0</v>
      </c>
      <c r="BH247" s="228">
        <f>IF(N247="sníž. přenesená",J247,0)</f>
        <v>0</v>
      </c>
      <c r="BI247" s="228">
        <f>IF(N247="nulová",J247,0)</f>
        <v>0</v>
      </c>
      <c r="BJ247" s="20" t="s">
        <v>79</v>
      </c>
      <c r="BK247" s="228">
        <f>ROUND(I247*H247,2)</f>
        <v>0</v>
      </c>
      <c r="BL247" s="20" t="s">
        <v>216</v>
      </c>
      <c r="BM247" s="227" t="s">
        <v>1901</v>
      </c>
    </row>
    <row r="248" s="13" customFormat="1">
      <c r="A248" s="13"/>
      <c r="B248" s="234"/>
      <c r="C248" s="235"/>
      <c r="D248" s="236" t="s">
        <v>220</v>
      </c>
      <c r="E248" s="237" t="s">
        <v>19</v>
      </c>
      <c r="F248" s="238" t="s">
        <v>1886</v>
      </c>
      <c r="G248" s="235"/>
      <c r="H248" s="237" t="s">
        <v>19</v>
      </c>
      <c r="I248" s="239"/>
      <c r="J248" s="235"/>
      <c r="K248" s="235"/>
      <c r="L248" s="240"/>
      <c r="M248" s="241"/>
      <c r="N248" s="242"/>
      <c r="O248" s="242"/>
      <c r="P248" s="242"/>
      <c r="Q248" s="242"/>
      <c r="R248" s="242"/>
      <c r="S248" s="242"/>
      <c r="T248" s="24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4" t="s">
        <v>220</v>
      </c>
      <c r="AU248" s="244" t="s">
        <v>81</v>
      </c>
      <c r="AV248" s="13" t="s">
        <v>79</v>
      </c>
      <c r="AW248" s="13" t="s">
        <v>32</v>
      </c>
      <c r="AX248" s="13" t="s">
        <v>71</v>
      </c>
      <c r="AY248" s="244" t="s">
        <v>209</v>
      </c>
    </row>
    <row r="249" s="14" customFormat="1">
      <c r="A249" s="14"/>
      <c r="B249" s="245"/>
      <c r="C249" s="246"/>
      <c r="D249" s="236" t="s">
        <v>220</v>
      </c>
      <c r="E249" s="247" t="s">
        <v>19</v>
      </c>
      <c r="F249" s="248" t="s">
        <v>79</v>
      </c>
      <c r="G249" s="246"/>
      <c r="H249" s="249">
        <v>1</v>
      </c>
      <c r="I249" s="250"/>
      <c r="J249" s="246"/>
      <c r="K249" s="246"/>
      <c r="L249" s="251"/>
      <c r="M249" s="252"/>
      <c r="N249" s="253"/>
      <c r="O249" s="253"/>
      <c r="P249" s="253"/>
      <c r="Q249" s="253"/>
      <c r="R249" s="253"/>
      <c r="S249" s="253"/>
      <c r="T249" s="25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5" t="s">
        <v>220</v>
      </c>
      <c r="AU249" s="255" t="s">
        <v>81</v>
      </c>
      <c r="AV249" s="14" t="s">
        <v>81</v>
      </c>
      <c r="AW249" s="14" t="s">
        <v>32</v>
      </c>
      <c r="AX249" s="14" t="s">
        <v>79</v>
      </c>
      <c r="AY249" s="255" t="s">
        <v>209</v>
      </c>
    </row>
    <row r="250" s="2" customFormat="1" ht="16.5" customHeight="1">
      <c r="A250" s="41"/>
      <c r="B250" s="42"/>
      <c r="C250" s="216" t="s">
        <v>480</v>
      </c>
      <c r="D250" s="216" t="s">
        <v>211</v>
      </c>
      <c r="E250" s="217" t="s">
        <v>927</v>
      </c>
      <c r="F250" s="218" t="s">
        <v>928</v>
      </c>
      <c r="G250" s="219" t="s">
        <v>214</v>
      </c>
      <c r="H250" s="220">
        <v>1</v>
      </c>
      <c r="I250" s="221"/>
      <c r="J250" s="222">
        <f>ROUND(I250*H250,2)</f>
        <v>0</v>
      </c>
      <c r="K250" s="218" t="s">
        <v>215</v>
      </c>
      <c r="L250" s="47"/>
      <c r="M250" s="223" t="s">
        <v>19</v>
      </c>
      <c r="N250" s="224" t="s">
        <v>42</v>
      </c>
      <c r="O250" s="87"/>
      <c r="P250" s="225">
        <f>O250*H250</f>
        <v>0</v>
      </c>
      <c r="Q250" s="225">
        <v>0.0013600000000000001</v>
      </c>
      <c r="R250" s="225">
        <f>Q250*H250</f>
        <v>0.0013600000000000001</v>
      </c>
      <c r="S250" s="225">
        <v>0</v>
      </c>
      <c r="T250" s="226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227" t="s">
        <v>216</v>
      </c>
      <c r="AT250" s="227" t="s">
        <v>211</v>
      </c>
      <c r="AU250" s="227" t="s">
        <v>81</v>
      </c>
      <c r="AY250" s="20" t="s">
        <v>209</v>
      </c>
      <c r="BE250" s="228">
        <f>IF(N250="základní",J250,0)</f>
        <v>0</v>
      </c>
      <c r="BF250" s="228">
        <f>IF(N250="snížená",J250,0)</f>
        <v>0</v>
      </c>
      <c r="BG250" s="228">
        <f>IF(N250="zákl. přenesená",J250,0)</f>
        <v>0</v>
      </c>
      <c r="BH250" s="228">
        <f>IF(N250="sníž. přenesená",J250,0)</f>
        <v>0</v>
      </c>
      <c r="BI250" s="228">
        <f>IF(N250="nulová",J250,0)</f>
        <v>0</v>
      </c>
      <c r="BJ250" s="20" t="s">
        <v>79</v>
      </c>
      <c r="BK250" s="228">
        <f>ROUND(I250*H250,2)</f>
        <v>0</v>
      </c>
      <c r="BL250" s="20" t="s">
        <v>216</v>
      </c>
      <c r="BM250" s="227" t="s">
        <v>1902</v>
      </c>
    </row>
    <row r="251" s="2" customFormat="1">
      <c r="A251" s="41"/>
      <c r="B251" s="42"/>
      <c r="C251" s="43"/>
      <c r="D251" s="229" t="s">
        <v>218</v>
      </c>
      <c r="E251" s="43"/>
      <c r="F251" s="230" t="s">
        <v>930</v>
      </c>
      <c r="G251" s="43"/>
      <c r="H251" s="43"/>
      <c r="I251" s="231"/>
      <c r="J251" s="43"/>
      <c r="K251" s="43"/>
      <c r="L251" s="47"/>
      <c r="M251" s="232"/>
      <c r="N251" s="233"/>
      <c r="O251" s="87"/>
      <c r="P251" s="87"/>
      <c r="Q251" s="87"/>
      <c r="R251" s="87"/>
      <c r="S251" s="87"/>
      <c r="T251" s="88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T251" s="20" t="s">
        <v>218</v>
      </c>
      <c r="AU251" s="20" t="s">
        <v>81</v>
      </c>
    </row>
    <row r="252" s="2" customFormat="1" ht="16.5" customHeight="1">
      <c r="A252" s="41"/>
      <c r="B252" s="42"/>
      <c r="C252" s="278" t="s">
        <v>485</v>
      </c>
      <c r="D252" s="278" t="s">
        <v>681</v>
      </c>
      <c r="E252" s="279" t="s">
        <v>932</v>
      </c>
      <c r="F252" s="280" t="s">
        <v>933</v>
      </c>
      <c r="G252" s="281" t="s">
        <v>214</v>
      </c>
      <c r="H252" s="282">
        <v>1</v>
      </c>
      <c r="I252" s="283"/>
      <c r="J252" s="284">
        <f>ROUND(I252*H252,2)</f>
        <v>0</v>
      </c>
      <c r="K252" s="280" t="s">
        <v>19</v>
      </c>
      <c r="L252" s="285"/>
      <c r="M252" s="286" t="s">
        <v>19</v>
      </c>
      <c r="N252" s="287" t="s">
        <v>42</v>
      </c>
      <c r="O252" s="87"/>
      <c r="P252" s="225">
        <f>O252*H252</f>
        <v>0</v>
      </c>
      <c r="Q252" s="225">
        <v>0.032000000000000001</v>
      </c>
      <c r="R252" s="225">
        <f>Q252*H252</f>
        <v>0.032000000000000001</v>
      </c>
      <c r="S252" s="225">
        <v>0</v>
      </c>
      <c r="T252" s="226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227" t="s">
        <v>250</v>
      </c>
      <c r="AT252" s="227" t="s">
        <v>681</v>
      </c>
      <c r="AU252" s="227" t="s">
        <v>81</v>
      </c>
      <c r="AY252" s="20" t="s">
        <v>209</v>
      </c>
      <c r="BE252" s="228">
        <f>IF(N252="základní",J252,0)</f>
        <v>0</v>
      </c>
      <c r="BF252" s="228">
        <f>IF(N252="snížená",J252,0)</f>
        <v>0</v>
      </c>
      <c r="BG252" s="228">
        <f>IF(N252="zákl. přenesená",J252,0)</f>
        <v>0</v>
      </c>
      <c r="BH252" s="228">
        <f>IF(N252="sníž. přenesená",J252,0)</f>
        <v>0</v>
      </c>
      <c r="BI252" s="228">
        <f>IF(N252="nulová",J252,0)</f>
        <v>0</v>
      </c>
      <c r="BJ252" s="20" t="s">
        <v>79</v>
      </c>
      <c r="BK252" s="228">
        <f>ROUND(I252*H252,2)</f>
        <v>0</v>
      </c>
      <c r="BL252" s="20" t="s">
        <v>216</v>
      </c>
      <c r="BM252" s="227" t="s">
        <v>1903</v>
      </c>
    </row>
    <row r="253" s="13" customFormat="1">
      <c r="A253" s="13"/>
      <c r="B253" s="234"/>
      <c r="C253" s="235"/>
      <c r="D253" s="236" t="s">
        <v>220</v>
      </c>
      <c r="E253" s="237" t="s">
        <v>19</v>
      </c>
      <c r="F253" s="238" t="s">
        <v>1886</v>
      </c>
      <c r="G253" s="235"/>
      <c r="H253" s="237" t="s">
        <v>19</v>
      </c>
      <c r="I253" s="239"/>
      <c r="J253" s="235"/>
      <c r="K253" s="235"/>
      <c r="L253" s="240"/>
      <c r="M253" s="241"/>
      <c r="N253" s="242"/>
      <c r="O253" s="242"/>
      <c r="P253" s="242"/>
      <c r="Q253" s="242"/>
      <c r="R253" s="242"/>
      <c r="S253" s="242"/>
      <c r="T253" s="24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4" t="s">
        <v>220</v>
      </c>
      <c r="AU253" s="244" t="s">
        <v>81</v>
      </c>
      <c r="AV253" s="13" t="s">
        <v>79</v>
      </c>
      <c r="AW253" s="13" t="s">
        <v>32</v>
      </c>
      <c r="AX253" s="13" t="s">
        <v>71</v>
      </c>
      <c r="AY253" s="244" t="s">
        <v>209</v>
      </c>
    </row>
    <row r="254" s="14" customFormat="1">
      <c r="A254" s="14"/>
      <c r="B254" s="245"/>
      <c r="C254" s="246"/>
      <c r="D254" s="236" t="s">
        <v>220</v>
      </c>
      <c r="E254" s="247" t="s">
        <v>19</v>
      </c>
      <c r="F254" s="248" t="s">
        <v>79</v>
      </c>
      <c r="G254" s="246"/>
      <c r="H254" s="249">
        <v>1</v>
      </c>
      <c r="I254" s="250"/>
      <c r="J254" s="246"/>
      <c r="K254" s="246"/>
      <c r="L254" s="251"/>
      <c r="M254" s="252"/>
      <c r="N254" s="253"/>
      <c r="O254" s="253"/>
      <c r="P254" s="253"/>
      <c r="Q254" s="253"/>
      <c r="R254" s="253"/>
      <c r="S254" s="253"/>
      <c r="T254" s="25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5" t="s">
        <v>220</v>
      </c>
      <c r="AU254" s="255" t="s">
        <v>81</v>
      </c>
      <c r="AV254" s="14" t="s">
        <v>81</v>
      </c>
      <c r="AW254" s="14" t="s">
        <v>32</v>
      </c>
      <c r="AX254" s="14" t="s">
        <v>79</v>
      </c>
      <c r="AY254" s="255" t="s">
        <v>209</v>
      </c>
    </row>
    <row r="255" s="2" customFormat="1" ht="16.5" customHeight="1">
      <c r="A255" s="41"/>
      <c r="B255" s="42"/>
      <c r="C255" s="216" t="s">
        <v>490</v>
      </c>
      <c r="D255" s="216" t="s">
        <v>211</v>
      </c>
      <c r="E255" s="217" t="s">
        <v>1379</v>
      </c>
      <c r="F255" s="218" t="s">
        <v>1380</v>
      </c>
      <c r="G255" s="219" t="s">
        <v>299</v>
      </c>
      <c r="H255" s="220">
        <v>20</v>
      </c>
      <c r="I255" s="221"/>
      <c r="J255" s="222">
        <f>ROUND(I255*H255,2)</f>
        <v>0</v>
      </c>
      <c r="K255" s="218" t="s">
        <v>215</v>
      </c>
      <c r="L255" s="47"/>
      <c r="M255" s="223" t="s">
        <v>19</v>
      </c>
      <c r="N255" s="224" t="s">
        <v>42</v>
      </c>
      <c r="O255" s="87"/>
      <c r="P255" s="225">
        <f>O255*H255</f>
        <v>0</v>
      </c>
      <c r="Q255" s="225">
        <v>0</v>
      </c>
      <c r="R255" s="225">
        <f>Q255*H255</f>
        <v>0</v>
      </c>
      <c r="S255" s="225">
        <v>0</v>
      </c>
      <c r="T255" s="226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227" t="s">
        <v>216</v>
      </c>
      <c r="AT255" s="227" t="s">
        <v>211</v>
      </c>
      <c r="AU255" s="227" t="s">
        <v>81</v>
      </c>
      <c r="AY255" s="20" t="s">
        <v>209</v>
      </c>
      <c r="BE255" s="228">
        <f>IF(N255="základní",J255,0)</f>
        <v>0</v>
      </c>
      <c r="BF255" s="228">
        <f>IF(N255="snížená",J255,0)</f>
        <v>0</v>
      </c>
      <c r="BG255" s="228">
        <f>IF(N255="zákl. přenesená",J255,0)</f>
        <v>0</v>
      </c>
      <c r="BH255" s="228">
        <f>IF(N255="sníž. přenesená",J255,0)</f>
        <v>0</v>
      </c>
      <c r="BI255" s="228">
        <f>IF(N255="nulová",J255,0)</f>
        <v>0</v>
      </c>
      <c r="BJ255" s="20" t="s">
        <v>79</v>
      </c>
      <c r="BK255" s="228">
        <f>ROUND(I255*H255,2)</f>
        <v>0</v>
      </c>
      <c r="BL255" s="20" t="s">
        <v>216</v>
      </c>
      <c r="BM255" s="227" t="s">
        <v>1904</v>
      </c>
    </row>
    <row r="256" s="2" customFormat="1">
      <c r="A256" s="41"/>
      <c r="B256" s="42"/>
      <c r="C256" s="43"/>
      <c r="D256" s="229" t="s">
        <v>218</v>
      </c>
      <c r="E256" s="43"/>
      <c r="F256" s="230" t="s">
        <v>1382</v>
      </c>
      <c r="G256" s="43"/>
      <c r="H256" s="43"/>
      <c r="I256" s="231"/>
      <c r="J256" s="43"/>
      <c r="K256" s="43"/>
      <c r="L256" s="47"/>
      <c r="M256" s="232"/>
      <c r="N256" s="233"/>
      <c r="O256" s="87"/>
      <c r="P256" s="87"/>
      <c r="Q256" s="87"/>
      <c r="R256" s="87"/>
      <c r="S256" s="87"/>
      <c r="T256" s="88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T256" s="20" t="s">
        <v>218</v>
      </c>
      <c r="AU256" s="20" t="s">
        <v>81</v>
      </c>
    </row>
    <row r="257" s="13" customFormat="1">
      <c r="A257" s="13"/>
      <c r="B257" s="234"/>
      <c r="C257" s="235"/>
      <c r="D257" s="236" t="s">
        <v>220</v>
      </c>
      <c r="E257" s="237" t="s">
        <v>19</v>
      </c>
      <c r="F257" s="238" t="s">
        <v>221</v>
      </c>
      <c r="G257" s="235"/>
      <c r="H257" s="237" t="s">
        <v>19</v>
      </c>
      <c r="I257" s="239"/>
      <c r="J257" s="235"/>
      <c r="K257" s="235"/>
      <c r="L257" s="240"/>
      <c r="M257" s="241"/>
      <c r="N257" s="242"/>
      <c r="O257" s="242"/>
      <c r="P257" s="242"/>
      <c r="Q257" s="242"/>
      <c r="R257" s="242"/>
      <c r="S257" s="242"/>
      <c r="T257" s="24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4" t="s">
        <v>220</v>
      </c>
      <c r="AU257" s="244" t="s">
        <v>81</v>
      </c>
      <c r="AV257" s="13" t="s">
        <v>79</v>
      </c>
      <c r="AW257" s="13" t="s">
        <v>32</v>
      </c>
      <c r="AX257" s="13" t="s">
        <v>71</v>
      </c>
      <c r="AY257" s="244" t="s">
        <v>209</v>
      </c>
    </row>
    <row r="258" s="14" customFormat="1">
      <c r="A258" s="14"/>
      <c r="B258" s="245"/>
      <c r="C258" s="246"/>
      <c r="D258" s="236" t="s">
        <v>220</v>
      </c>
      <c r="E258" s="247" t="s">
        <v>19</v>
      </c>
      <c r="F258" s="248" t="s">
        <v>1905</v>
      </c>
      <c r="G258" s="246"/>
      <c r="H258" s="249">
        <v>20</v>
      </c>
      <c r="I258" s="250"/>
      <c r="J258" s="246"/>
      <c r="K258" s="246"/>
      <c r="L258" s="251"/>
      <c r="M258" s="252"/>
      <c r="N258" s="253"/>
      <c r="O258" s="253"/>
      <c r="P258" s="253"/>
      <c r="Q258" s="253"/>
      <c r="R258" s="253"/>
      <c r="S258" s="253"/>
      <c r="T258" s="25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5" t="s">
        <v>220</v>
      </c>
      <c r="AU258" s="255" t="s">
        <v>81</v>
      </c>
      <c r="AV258" s="14" t="s">
        <v>81</v>
      </c>
      <c r="AW258" s="14" t="s">
        <v>32</v>
      </c>
      <c r="AX258" s="14" t="s">
        <v>79</v>
      </c>
      <c r="AY258" s="255" t="s">
        <v>209</v>
      </c>
    </row>
    <row r="259" s="2" customFormat="1" ht="16.5" customHeight="1">
      <c r="A259" s="41"/>
      <c r="B259" s="42"/>
      <c r="C259" s="216" t="s">
        <v>495</v>
      </c>
      <c r="D259" s="216" t="s">
        <v>211</v>
      </c>
      <c r="E259" s="217" t="s">
        <v>1383</v>
      </c>
      <c r="F259" s="218" t="s">
        <v>1384</v>
      </c>
      <c r="G259" s="219" t="s">
        <v>299</v>
      </c>
      <c r="H259" s="220">
        <v>20</v>
      </c>
      <c r="I259" s="221"/>
      <c r="J259" s="222">
        <f>ROUND(I259*H259,2)</f>
        <v>0</v>
      </c>
      <c r="K259" s="218" t="s">
        <v>215</v>
      </c>
      <c r="L259" s="47"/>
      <c r="M259" s="223" t="s">
        <v>19</v>
      </c>
      <c r="N259" s="224" t="s">
        <v>42</v>
      </c>
      <c r="O259" s="87"/>
      <c r="P259" s="225">
        <f>O259*H259</f>
        <v>0</v>
      </c>
      <c r="Q259" s="225">
        <v>0</v>
      </c>
      <c r="R259" s="225">
        <f>Q259*H259</f>
        <v>0</v>
      </c>
      <c r="S259" s="225">
        <v>0</v>
      </c>
      <c r="T259" s="226">
        <f>S259*H259</f>
        <v>0</v>
      </c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R259" s="227" t="s">
        <v>216</v>
      </c>
      <c r="AT259" s="227" t="s">
        <v>211</v>
      </c>
      <c r="AU259" s="227" t="s">
        <v>81</v>
      </c>
      <c r="AY259" s="20" t="s">
        <v>209</v>
      </c>
      <c r="BE259" s="228">
        <f>IF(N259="základní",J259,0)</f>
        <v>0</v>
      </c>
      <c r="BF259" s="228">
        <f>IF(N259="snížená",J259,0)</f>
        <v>0</v>
      </c>
      <c r="BG259" s="228">
        <f>IF(N259="zákl. přenesená",J259,0)</f>
        <v>0</v>
      </c>
      <c r="BH259" s="228">
        <f>IF(N259="sníž. přenesená",J259,0)</f>
        <v>0</v>
      </c>
      <c r="BI259" s="228">
        <f>IF(N259="nulová",J259,0)</f>
        <v>0</v>
      </c>
      <c r="BJ259" s="20" t="s">
        <v>79</v>
      </c>
      <c r="BK259" s="228">
        <f>ROUND(I259*H259,2)</f>
        <v>0</v>
      </c>
      <c r="BL259" s="20" t="s">
        <v>216</v>
      </c>
      <c r="BM259" s="227" t="s">
        <v>1906</v>
      </c>
    </row>
    <row r="260" s="2" customFormat="1">
      <c r="A260" s="41"/>
      <c r="B260" s="42"/>
      <c r="C260" s="43"/>
      <c r="D260" s="229" t="s">
        <v>218</v>
      </c>
      <c r="E260" s="43"/>
      <c r="F260" s="230" t="s">
        <v>1386</v>
      </c>
      <c r="G260" s="43"/>
      <c r="H260" s="43"/>
      <c r="I260" s="231"/>
      <c r="J260" s="43"/>
      <c r="K260" s="43"/>
      <c r="L260" s="47"/>
      <c r="M260" s="232"/>
      <c r="N260" s="233"/>
      <c r="O260" s="87"/>
      <c r="P260" s="87"/>
      <c r="Q260" s="87"/>
      <c r="R260" s="87"/>
      <c r="S260" s="87"/>
      <c r="T260" s="88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T260" s="20" t="s">
        <v>218</v>
      </c>
      <c r="AU260" s="20" t="s">
        <v>81</v>
      </c>
    </row>
    <row r="261" s="13" customFormat="1">
      <c r="A261" s="13"/>
      <c r="B261" s="234"/>
      <c r="C261" s="235"/>
      <c r="D261" s="236" t="s">
        <v>220</v>
      </c>
      <c r="E261" s="237" t="s">
        <v>19</v>
      </c>
      <c r="F261" s="238" t="s">
        <v>221</v>
      </c>
      <c r="G261" s="235"/>
      <c r="H261" s="237" t="s">
        <v>19</v>
      </c>
      <c r="I261" s="239"/>
      <c r="J261" s="235"/>
      <c r="K261" s="235"/>
      <c r="L261" s="240"/>
      <c r="M261" s="241"/>
      <c r="N261" s="242"/>
      <c r="O261" s="242"/>
      <c r="P261" s="242"/>
      <c r="Q261" s="242"/>
      <c r="R261" s="242"/>
      <c r="S261" s="242"/>
      <c r="T261" s="24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4" t="s">
        <v>220</v>
      </c>
      <c r="AU261" s="244" t="s">
        <v>81</v>
      </c>
      <c r="AV261" s="13" t="s">
        <v>79</v>
      </c>
      <c r="AW261" s="13" t="s">
        <v>32</v>
      </c>
      <c r="AX261" s="13" t="s">
        <v>71</v>
      </c>
      <c r="AY261" s="244" t="s">
        <v>209</v>
      </c>
    </row>
    <row r="262" s="14" customFormat="1">
      <c r="A262" s="14"/>
      <c r="B262" s="245"/>
      <c r="C262" s="246"/>
      <c r="D262" s="236" t="s">
        <v>220</v>
      </c>
      <c r="E262" s="247" t="s">
        <v>19</v>
      </c>
      <c r="F262" s="248" t="s">
        <v>1905</v>
      </c>
      <c r="G262" s="246"/>
      <c r="H262" s="249">
        <v>20</v>
      </c>
      <c r="I262" s="250"/>
      <c r="J262" s="246"/>
      <c r="K262" s="246"/>
      <c r="L262" s="251"/>
      <c r="M262" s="252"/>
      <c r="N262" s="253"/>
      <c r="O262" s="253"/>
      <c r="P262" s="253"/>
      <c r="Q262" s="253"/>
      <c r="R262" s="253"/>
      <c r="S262" s="253"/>
      <c r="T262" s="25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5" t="s">
        <v>220</v>
      </c>
      <c r="AU262" s="255" t="s">
        <v>81</v>
      </c>
      <c r="AV262" s="14" t="s">
        <v>81</v>
      </c>
      <c r="AW262" s="14" t="s">
        <v>32</v>
      </c>
      <c r="AX262" s="14" t="s">
        <v>79</v>
      </c>
      <c r="AY262" s="255" t="s">
        <v>209</v>
      </c>
    </row>
    <row r="263" s="2" customFormat="1" ht="16.5" customHeight="1">
      <c r="A263" s="41"/>
      <c r="B263" s="42"/>
      <c r="C263" s="216" t="s">
        <v>500</v>
      </c>
      <c r="D263" s="216" t="s">
        <v>211</v>
      </c>
      <c r="E263" s="217" t="s">
        <v>969</v>
      </c>
      <c r="F263" s="218" t="s">
        <v>970</v>
      </c>
      <c r="G263" s="219" t="s">
        <v>214</v>
      </c>
      <c r="H263" s="220">
        <v>1</v>
      </c>
      <c r="I263" s="221"/>
      <c r="J263" s="222">
        <f>ROUND(I263*H263,2)</f>
        <v>0</v>
      </c>
      <c r="K263" s="218" t="s">
        <v>215</v>
      </c>
      <c r="L263" s="47"/>
      <c r="M263" s="223" t="s">
        <v>19</v>
      </c>
      <c r="N263" s="224" t="s">
        <v>42</v>
      </c>
      <c r="O263" s="87"/>
      <c r="P263" s="225">
        <f>O263*H263</f>
        <v>0</v>
      </c>
      <c r="Q263" s="225">
        <v>0.45937</v>
      </c>
      <c r="R263" s="225">
        <f>Q263*H263</f>
        <v>0.45937</v>
      </c>
      <c r="S263" s="225">
        <v>0</v>
      </c>
      <c r="T263" s="226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227" t="s">
        <v>216</v>
      </c>
      <c r="AT263" s="227" t="s">
        <v>211</v>
      </c>
      <c r="AU263" s="227" t="s">
        <v>81</v>
      </c>
      <c r="AY263" s="20" t="s">
        <v>209</v>
      </c>
      <c r="BE263" s="228">
        <f>IF(N263="základní",J263,0)</f>
        <v>0</v>
      </c>
      <c r="BF263" s="228">
        <f>IF(N263="snížená",J263,0)</f>
        <v>0</v>
      </c>
      <c r="BG263" s="228">
        <f>IF(N263="zákl. přenesená",J263,0)</f>
        <v>0</v>
      </c>
      <c r="BH263" s="228">
        <f>IF(N263="sníž. přenesená",J263,0)</f>
        <v>0</v>
      </c>
      <c r="BI263" s="228">
        <f>IF(N263="nulová",J263,0)</f>
        <v>0</v>
      </c>
      <c r="BJ263" s="20" t="s">
        <v>79</v>
      </c>
      <c r="BK263" s="228">
        <f>ROUND(I263*H263,2)</f>
        <v>0</v>
      </c>
      <c r="BL263" s="20" t="s">
        <v>216</v>
      </c>
      <c r="BM263" s="227" t="s">
        <v>1907</v>
      </c>
    </row>
    <row r="264" s="2" customFormat="1">
      <c r="A264" s="41"/>
      <c r="B264" s="42"/>
      <c r="C264" s="43"/>
      <c r="D264" s="229" t="s">
        <v>218</v>
      </c>
      <c r="E264" s="43"/>
      <c r="F264" s="230" t="s">
        <v>972</v>
      </c>
      <c r="G264" s="43"/>
      <c r="H264" s="43"/>
      <c r="I264" s="231"/>
      <c r="J264" s="43"/>
      <c r="K264" s="43"/>
      <c r="L264" s="47"/>
      <c r="M264" s="232"/>
      <c r="N264" s="233"/>
      <c r="O264" s="87"/>
      <c r="P264" s="87"/>
      <c r="Q264" s="87"/>
      <c r="R264" s="87"/>
      <c r="S264" s="87"/>
      <c r="T264" s="88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T264" s="20" t="s">
        <v>218</v>
      </c>
      <c r="AU264" s="20" t="s">
        <v>81</v>
      </c>
    </row>
    <row r="265" s="2" customFormat="1" ht="16.5" customHeight="1">
      <c r="A265" s="41"/>
      <c r="B265" s="42"/>
      <c r="C265" s="216" t="s">
        <v>505</v>
      </c>
      <c r="D265" s="216" t="s">
        <v>211</v>
      </c>
      <c r="E265" s="217" t="s">
        <v>974</v>
      </c>
      <c r="F265" s="218" t="s">
        <v>975</v>
      </c>
      <c r="G265" s="219" t="s">
        <v>214</v>
      </c>
      <c r="H265" s="220">
        <v>1</v>
      </c>
      <c r="I265" s="221"/>
      <c r="J265" s="222">
        <f>ROUND(I265*H265,2)</f>
        <v>0</v>
      </c>
      <c r="K265" s="218" t="s">
        <v>19</v>
      </c>
      <c r="L265" s="47"/>
      <c r="M265" s="223" t="s">
        <v>19</v>
      </c>
      <c r="N265" s="224" t="s">
        <v>42</v>
      </c>
      <c r="O265" s="87"/>
      <c r="P265" s="225">
        <f>O265*H265</f>
        <v>0</v>
      </c>
      <c r="Q265" s="225">
        <v>0</v>
      </c>
      <c r="R265" s="225">
        <f>Q265*H265</f>
        <v>0</v>
      </c>
      <c r="S265" s="225">
        <v>0</v>
      </c>
      <c r="T265" s="226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227" t="s">
        <v>216</v>
      </c>
      <c r="AT265" s="227" t="s">
        <v>211</v>
      </c>
      <c r="AU265" s="227" t="s">
        <v>81</v>
      </c>
      <c r="AY265" s="20" t="s">
        <v>209</v>
      </c>
      <c r="BE265" s="228">
        <f>IF(N265="základní",J265,0)</f>
        <v>0</v>
      </c>
      <c r="BF265" s="228">
        <f>IF(N265="snížená",J265,0)</f>
        <v>0</v>
      </c>
      <c r="BG265" s="228">
        <f>IF(N265="zákl. přenesená",J265,0)</f>
        <v>0</v>
      </c>
      <c r="BH265" s="228">
        <f>IF(N265="sníž. přenesená",J265,0)</f>
        <v>0</v>
      </c>
      <c r="BI265" s="228">
        <f>IF(N265="nulová",J265,0)</f>
        <v>0</v>
      </c>
      <c r="BJ265" s="20" t="s">
        <v>79</v>
      </c>
      <c r="BK265" s="228">
        <f>ROUND(I265*H265,2)</f>
        <v>0</v>
      </c>
      <c r="BL265" s="20" t="s">
        <v>216</v>
      </c>
      <c r="BM265" s="227" t="s">
        <v>1908</v>
      </c>
    </row>
    <row r="266" s="2" customFormat="1" ht="16.5" customHeight="1">
      <c r="A266" s="41"/>
      <c r="B266" s="42"/>
      <c r="C266" s="278" t="s">
        <v>510</v>
      </c>
      <c r="D266" s="278" t="s">
        <v>681</v>
      </c>
      <c r="E266" s="279" t="s">
        <v>979</v>
      </c>
      <c r="F266" s="280" t="s">
        <v>980</v>
      </c>
      <c r="G266" s="281" t="s">
        <v>214</v>
      </c>
      <c r="H266" s="282">
        <v>1</v>
      </c>
      <c r="I266" s="283"/>
      <c r="J266" s="284">
        <f>ROUND(I266*H266,2)</f>
        <v>0</v>
      </c>
      <c r="K266" s="280" t="s">
        <v>19</v>
      </c>
      <c r="L266" s="285"/>
      <c r="M266" s="286" t="s">
        <v>19</v>
      </c>
      <c r="N266" s="287" t="s">
        <v>42</v>
      </c>
      <c r="O266" s="87"/>
      <c r="P266" s="225">
        <f>O266*H266</f>
        <v>0</v>
      </c>
      <c r="Q266" s="225">
        <v>0</v>
      </c>
      <c r="R266" s="225">
        <f>Q266*H266</f>
        <v>0</v>
      </c>
      <c r="S266" s="225">
        <v>0</v>
      </c>
      <c r="T266" s="226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227" t="s">
        <v>250</v>
      </c>
      <c r="AT266" s="227" t="s">
        <v>681</v>
      </c>
      <c r="AU266" s="227" t="s">
        <v>81</v>
      </c>
      <c r="AY266" s="20" t="s">
        <v>209</v>
      </c>
      <c r="BE266" s="228">
        <f>IF(N266="základní",J266,0)</f>
        <v>0</v>
      </c>
      <c r="BF266" s="228">
        <f>IF(N266="snížená",J266,0)</f>
        <v>0</v>
      </c>
      <c r="BG266" s="228">
        <f>IF(N266="zákl. přenesená",J266,0)</f>
        <v>0</v>
      </c>
      <c r="BH266" s="228">
        <f>IF(N266="sníž. přenesená",J266,0)</f>
        <v>0</v>
      </c>
      <c r="BI266" s="228">
        <f>IF(N266="nulová",J266,0)</f>
        <v>0</v>
      </c>
      <c r="BJ266" s="20" t="s">
        <v>79</v>
      </c>
      <c r="BK266" s="228">
        <f>ROUND(I266*H266,2)</f>
        <v>0</v>
      </c>
      <c r="BL266" s="20" t="s">
        <v>216</v>
      </c>
      <c r="BM266" s="227" t="s">
        <v>1909</v>
      </c>
    </row>
    <row r="267" s="13" customFormat="1">
      <c r="A267" s="13"/>
      <c r="B267" s="234"/>
      <c r="C267" s="235"/>
      <c r="D267" s="236" t="s">
        <v>220</v>
      </c>
      <c r="E267" s="237" t="s">
        <v>19</v>
      </c>
      <c r="F267" s="238" t="s">
        <v>1886</v>
      </c>
      <c r="G267" s="235"/>
      <c r="H267" s="237" t="s">
        <v>19</v>
      </c>
      <c r="I267" s="239"/>
      <c r="J267" s="235"/>
      <c r="K267" s="235"/>
      <c r="L267" s="240"/>
      <c r="M267" s="241"/>
      <c r="N267" s="242"/>
      <c r="O267" s="242"/>
      <c r="P267" s="242"/>
      <c r="Q267" s="242"/>
      <c r="R267" s="242"/>
      <c r="S267" s="242"/>
      <c r="T267" s="24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4" t="s">
        <v>220</v>
      </c>
      <c r="AU267" s="244" t="s">
        <v>81</v>
      </c>
      <c r="AV267" s="13" t="s">
        <v>79</v>
      </c>
      <c r="AW267" s="13" t="s">
        <v>32</v>
      </c>
      <c r="AX267" s="13" t="s">
        <v>71</v>
      </c>
      <c r="AY267" s="244" t="s">
        <v>209</v>
      </c>
    </row>
    <row r="268" s="14" customFormat="1">
      <c r="A268" s="14"/>
      <c r="B268" s="245"/>
      <c r="C268" s="246"/>
      <c r="D268" s="236" t="s">
        <v>220</v>
      </c>
      <c r="E268" s="247" t="s">
        <v>19</v>
      </c>
      <c r="F268" s="248" t="s">
        <v>79</v>
      </c>
      <c r="G268" s="246"/>
      <c r="H268" s="249">
        <v>1</v>
      </c>
      <c r="I268" s="250"/>
      <c r="J268" s="246"/>
      <c r="K268" s="246"/>
      <c r="L268" s="251"/>
      <c r="M268" s="252"/>
      <c r="N268" s="253"/>
      <c r="O268" s="253"/>
      <c r="P268" s="253"/>
      <c r="Q268" s="253"/>
      <c r="R268" s="253"/>
      <c r="S268" s="253"/>
      <c r="T268" s="25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5" t="s">
        <v>220</v>
      </c>
      <c r="AU268" s="255" t="s">
        <v>81</v>
      </c>
      <c r="AV268" s="14" t="s">
        <v>81</v>
      </c>
      <c r="AW268" s="14" t="s">
        <v>32</v>
      </c>
      <c r="AX268" s="14" t="s">
        <v>79</v>
      </c>
      <c r="AY268" s="255" t="s">
        <v>209</v>
      </c>
    </row>
    <row r="269" s="2" customFormat="1" ht="16.5" customHeight="1">
      <c r="A269" s="41"/>
      <c r="B269" s="42"/>
      <c r="C269" s="278" t="s">
        <v>515</v>
      </c>
      <c r="D269" s="278" t="s">
        <v>681</v>
      </c>
      <c r="E269" s="279" t="s">
        <v>983</v>
      </c>
      <c r="F269" s="280" t="s">
        <v>984</v>
      </c>
      <c r="G269" s="281" t="s">
        <v>214</v>
      </c>
      <c r="H269" s="282">
        <v>1</v>
      </c>
      <c r="I269" s="283"/>
      <c r="J269" s="284">
        <f>ROUND(I269*H269,2)</f>
        <v>0</v>
      </c>
      <c r="K269" s="280" t="s">
        <v>19</v>
      </c>
      <c r="L269" s="285"/>
      <c r="M269" s="286" t="s">
        <v>19</v>
      </c>
      <c r="N269" s="287" t="s">
        <v>42</v>
      </c>
      <c r="O269" s="87"/>
      <c r="P269" s="225">
        <f>O269*H269</f>
        <v>0</v>
      </c>
      <c r="Q269" s="225">
        <v>0</v>
      </c>
      <c r="R269" s="225">
        <f>Q269*H269</f>
        <v>0</v>
      </c>
      <c r="S269" s="225">
        <v>0</v>
      </c>
      <c r="T269" s="226">
        <f>S269*H269</f>
        <v>0</v>
      </c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R269" s="227" t="s">
        <v>250</v>
      </c>
      <c r="AT269" s="227" t="s">
        <v>681</v>
      </c>
      <c r="AU269" s="227" t="s">
        <v>81</v>
      </c>
      <c r="AY269" s="20" t="s">
        <v>209</v>
      </c>
      <c r="BE269" s="228">
        <f>IF(N269="základní",J269,0)</f>
        <v>0</v>
      </c>
      <c r="BF269" s="228">
        <f>IF(N269="snížená",J269,0)</f>
        <v>0</v>
      </c>
      <c r="BG269" s="228">
        <f>IF(N269="zákl. přenesená",J269,0)</f>
        <v>0</v>
      </c>
      <c r="BH269" s="228">
        <f>IF(N269="sníž. přenesená",J269,0)</f>
        <v>0</v>
      </c>
      <c r="BI269" s="228">
        <f>IF(N269="nulová",J269,0)</f>
        <v>0</v>
      </c>
      <c r="BJ269" s="20" t="s">
        <v>79</v>
      </c>
      <c r="BK269" s="228">
        <f>ROUND(I269*H269,2)</f>
        <v>0</v>
      </c>
      <c r="BL269" s="20" t="s">
        <v>216</v>
      </c>
      <c r="BM269" s="227" t="s">
        <v>1910</v>
      </c>
    </row>
    <row r="270" s="2" customFormat="1" ht="16.5" customHeight="1">
      <c r="A270" s="41"/>
      <c r="B270" s="42"/>
      <c r="C270" s="216" t="s">
        <v>520</v>
      </c>
      <c r="D270" s="216" t="s">
        <v>211</v>
      </c>
      <c r="E270" s="217" t="s">
        <v>987</v>
      </c>
      <c r="F270" s="218" t="s">
        <v>988</v>
      </c>
      <c r="G270" s="219" t="s">
        <v>214</v>
      </c>
      <c r="H270" s="220">
        <v>1</v>
      </c>
      <c r="I270" s="221"/>
      <c r="J270" s="222">
        <f>ROUND(I270*H270,2)</f>
        <v>0</v>
      </c>
      <c r="K270" s="218" t="s">
        <v>215</v>
      </c>
      <c r="L270" s="47"/>
      <c r="M270" s="223" t="s">
        <v>19</v>
      </c>
      <c r="N270" s="224" t="s">
        <v>42</v>
      </c>
      <c r="O270" s="87"/>
      <c r="P270" s="225">
        <f>O270*H270</f>
        <v>0</v>
      </c>
      <c r="Q270" s="225">
        <v>0.050000000000000003</v>
      </c>
      <c r="R270" s="225">
        <f>Q270*H270</f>
        <v>0.050000000000000003</v>
      </c>
      <c r="S270" s="225">
        <v>0</v>
      </c>
      <c r="T270" s="226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27" t="s">
        <v>216</v>
      </c>
      <c r="AT270" s="227" t="s">
        <v>211</v>
      </c>
      <c r="AU270" s="227" t="s">
        <v>81</v>
      </c>
      <c r="AY270" s="20" t="s">
        <v>209</v>
      </c>
      <c r="BE270" s="228">
        <f>IF(N270="základní",J270,0)</f>
        <v>0</v>
      </c>
      <c r="BF270" s="228">
        <f>IF(N270="snížená",J270,0)</f>
        <v>0</v>
      </c>
      <c r="BG270" s="228">
        <f>IF(N270="zákl. přenesená",J270,0)</f>
        <v>0</v>
      </c>
      <c r="BH270" s="228">
        <f>IF(N270="sníž. přenesená",J270,0)</f>
        <v>0</v>
      </c>
      <c r="BI270" s="228">
        <f>IF(N270="nulová",J270,0)</f>
        <v>0</v>
      </c>
      <c r="BJ270" s="20" t="s">
        <v>79</v>
      </c>
      <c r="BK270" s="228">
        <f>ROUND(I270*H270,2)</f>
        <v>0</v>
      </c>
      <c r="BL270" s="20" t="s">
        <v>216</v>
      </c>
      <c r="BM270" s="227" t="s">
        <v>1911</v>
      </c>
    </row>
    <row r="271" s="2" customFormat="1">
      <c r="A271" s="41"/>
      <c r="B271" s="42"/>
      <c r="C271" s="43"/>
      <c r="D271" s="229" t="s">
        <v>218</v>
      </c>
      <c r="E271" s="43"/>
      <c r="F271" s="230" t="s">
        <v>990</v>
      </c>
      <c r="G271" s="43"/>
      <c r="H271" s="43"/>
      <c r="I271" s="231"/>
      <c r="J271" s="43"/>
      <c r="K271" s="43"/>
      <c r="L271" s="47"/>
      <c r="M271" s="232"/>
      <c r="N271" s="233"/>
      <c r="O271" s="87"/>
      <c r="P271" s="87"/>
      <c r="Q271" s="87"/>
      <c r="R271" s="87"/>
      <c r="S271" s="87"/>
      <c r="T271" s="88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T271" s="20" t="s">
        <v>218</v>
      </c>
      <c r="AU271" s="20" t="s">
        <v>81</v>
      </c>
    </row>
    <row r="272" s="2" customFormat="1" ht="16.5" customHeight="1">
      <c r="A272" s="41"/>
      <c r="B272" s="42"/>
      <c r="C272" s="278" t="s">
        <v>525</v>
      </c>
      <c r="D272" s="278" t="s">
        <v>681</v>
      </c>
      <c r="E272" s="279" t="s">
        <v>992</v>
      </c>
      <c r="F272" s="280" t="s">
        <v>993</v>
      </c>
      <c r="G272" s="281" t="s">
        <v>214</v>
      </c>
      <c r="H272" s="282">
        <v>1</v>
      </c>
      <c r="I272" s="283"/>
      <c r="J272" s="284">
        <f>ROUND(I272*H272,2)</f>
        <v>0</v>
      </c>
      <c r="K272" s="280" t="s">
        <v>215</v>
      </c>
      <c r="L272" s="285"/>
      <c r="M272" s="286" t="s">
        <v>19</v>
      </c>
      <c r="N272" s="287" t="s">
        <v>42</v>
      </c>
      <c r="O272" s="87"/>
      <c r="P272" s="225">
        <f>O272*H272</f>
        <v>0</v>
      </c>
      <c r="Q272" s="225">
        <v>0.029499999999999998</v>
      </c>
      <c r="R272" s="225">
        <f>Q272*H272</f>
        <v>0.029499999999999998</v>
      </c>
      <c r="S272" s="225">
        <v>0</v>
      </c>
      <c r="T272" s="226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27" t="s">
        <v>250</v>
      </c>
      <c r="AT272" s="227" t="s">
        <v>681</v>
      </c>
      <c r="AU272" s="227" t="s">
        <v>81</v>
      </c>
      <c r="AY272" s="20" t="s">
        <v>209</v>
      </c>
      <c r="BE272" s="228">
        <f>IF(N272="základní",J272,0)</f>
        <v>0</v>
      </c>
      <c r="BF272" s="228">
        <f>IF(N272="snížená",J272,0)</f>
        <v>0</v>
      </c>
      <c r="BG272" s="228">
        <f>IF(N272="zákl. přenesená",J272,0)</f>
        <v>0</v>
      </c>
      <c r="BH272" s="228">
        <f>IF(N272="sníž. přenesená",J272,0)</f>
        <v>0</v>
      </c>
      <c r="BI272" s="228">
        <f>IF(N272="nulová",J272,0)</f>
        <v>0</v>
      </c>
      <c r="BJ272" s="20" t="s">
        <v>79</v>
      </c>
      <c r="BK272" s="228">
        <f>ROUND(I272*H272,2)</f>
        <v>0</v>
      </c>
      <c r="BL272" s="20" t="s">
        <v>216</v>
      </c>
      <c r="BM272" s="227" t="s">
        <v>1912</v>
      </c>
    </row>
    <row r="273" s="13" customFormat="1">
      <c r="A273" s="13"/>
      <c r="B273" s="234"/>
      <c r="C273" s="235"/>
      <c r="D273" s="236" t="s">
        <v>220</v>
      </c>
      <c r="E273" s="237" t="s">
        <v>19</v>
      </c>
      <c r="F273" s="238" t="s">
        <v>1886</v>
      </c>
      <c r="G273" s="235"/>
      <c r="H273" s="237" t="s">
        <v>19</v>
      </c>
      <c r="I273" s="239"/>
      <c r="J273" s="235"/>
      <c r="K273" s="235"/>
      <c r="L273" s="240"/>
      <c r="M273" s="241"/>
      <c r="N273" s="242"/>
      <c r="O273" s="242"/>
      <c r="P273" s="242"/>
      <c r="Q273" s="242"/>
      <c r="R273" s="242"/>
      <c r="S273" s="242"/>
      <c r="T273" s="24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4" t="s">
        <v>220</v>
      </c>
      <c r="AU273" s="244" t="s">
        <v>81</v>
      </c>
      <c r="AV273" s="13" t="s">
        <v>79</v>
      </c>
      <c r="AW273" s="13" t="s">
        <v>32</v>
      </c>
      <c r="AX273" s="13" t="s">
        <v>71</v>
      </c>
      <c r="AY273" s="244" t="s">
        <v>209</v>
      </c>
    </row>
    <row r="274" s="14" customFormat="1">
      <c r="A274" s="14"/>
      <c r="B274" s="245"/>
      <c r="C274" s="246"/>
      <c r="D274" s="236" t="s">
        <v>220</v>
      </c>
      <c r="E274" s="247" t="s">
        <v>19</v>
      </c>
      <c r="F274" s="248" t="s">
        <v>79</v>
      </c>
      <c r="G274" s="246"/>
      <c r="H274" s="249">
        <v>1</v>
      </c>
      <c r="I274" s="250"/>
      <c r="J274" s="246"/>
      <c r="K274" s="246"/>
      <c r="L274" s="251"/>
      <c r="M274" s="252"/>
      <c r="N274" s="253"/>
      <c r="O274" s="253"/>
      <c r="P274" s="253"/>
      <c r="Q274" s="253"/>
      <c r="R274" s="253"/>
      <c r="S274" s="253"/>
      <c r="T274" s="25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5" t="s">
        <v>220</v>
      </c>
      <c r="AU274" s="255" t="s">
        <v>81</v>
      </c>
      <c r="AV274" s="14" t="s">
        <v>81</v>
      </c>
      <c r="AW274" s="14" t="s">
        <v>32</v>
      </c>
      <c r="AX274" s="14" t="s">
        <v>79</v>
      </c>
      <c r="AY274" s="255" t="s">
        <v>209</v>
      </c>
    </row>
    <row r="275" s="2" customFormat="1" ht="16.5" customHeight="1">
      <c r="A275" s="41"/>
      <c r="B275" s="42"/>
      <c r="C275" s="278" t="s">
        <v>530</v>
      </c>
      <c r="D275" s="278" t="s">
        <v>681</v>
      </c>
      <c r="E275" s="279" t="s">
        <v>996</v>
      </c>
      <c r="F275" s="280" t="s">
        <v>997</v>
      </c>
      <c r="G275" s="281" t="s">
        <v>214</v>
      </c>
      <c r="H275" s="282">
        <v>1</v>
      </c>
      <c r="I275" s="283"/>
      <c r="J275" s="284">
        <f>ROUND(I275*H275,2)</f>
        <v>0</v>
      </c>
      <c r="K275" s="280" t="s">
        <v>215</v>
      </c>
      <c r="L275" s="285"/>
      <c r="M275" s="286" t="s">
        <v>19</v>
      </c>
      <c r="N275" s="287" t="s">
        <v>42</v>
      </c>
      <c r="O275" s="87"/>
      <c r="P275" s="225">
        <f>O275*H275</f>
        <v>0</v>
      </c>
      <c r="Q275" s="225">
        <v>0.0025000000000000001</v>
      </c>
      <c r="R275" s="225">
        <f>Q275*H275</f>
        <v>0.0025000000000000001</v>
      </c>
      <c r="S275" s="225">
        <v>0</v>
      </c>
      <c r="T275" s="226">
        <f>S275*H275</f>
        <v>0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227" t="s">
        <v>250</v>
      </c>
      <c r="AT275" s="227" t="s">
        <v>681</v>
      </c>
      <c r="AU275" s="227" t="s">
        <v>81</v>
      </c>
      <c r="AY275" s="20" t="s">
        <v>209</v>
      </c>
      <c r="BE275" s="228">
        <f>IF(N275="základní",J275,0)</f>
        <v>0</v>
      </c>
      <c r="BF275" s="228">
        <f>IF(N275="snížená",J275,0)</f>
        <v>0</v>
      </c>
      <c r="BG275" s="228">
        <f>IF(N275="zákl. přenesená",J275,0)</f>
        <v>0</v>
      </c>
      <c r="BH275" s="228">
        <f>IF(N275="sníž. přenesená",J275,0)</f>
        <v>0</v>
      </c>
      <c r="BI275" s="228">
        <f>IF(N275="nulová",J275,0)</f>
        <v>0</v>
      </c>
      <c r="BJ275" s="20" t="s">
        <v>79</v>
      </c>
      <c r="BK275" s="228">
        <f>ROUND(I275*H275,2)</f>
        <v>0</v>
      </c>
      <c r="BL275" s="20" t="s">
        <v>216</v>
      </c>
      <c r="BM275" s="227" t="s">
        <v>1913</v>
      </c>
    </row>
    <row r="276" s="2" customFormat="1" ht="16.5" customHeight="1">
      <c r="A276" s="41"/>
      <c r="B276" s="42"/>
      <c r="C276" s="216" t="s">
        <v>535</v>
      </c>
      <c r="D276" s="216" t="s">
        <v>211</v>
      </c>
      <c r="E276" s="217" t="s">
        <v>1391</v>
      </c>
      <c r="F276" s="218" t="s">
        <v>1392</v>
      </c>
      <c r="G276" s="219" t="s">
        <v>214</v>
      </c>
      <c r="H276" s="220">
        <v>2</v>
      </c>
      <c r="I276" s="221"/>
      <c r="J276" s="222">
        <f>ROUND(I276*H276,2)</f>
        <v>0</v>
      </c>
      <c r="K276" s="218" t="s">
        <v>215</v>
      </c>
      <c r="L276" s="47"/>
      <c r="M276" s="223" t="s">
        <v>19</v>
      </c>
      <c r="N276" s="224" t="s">
        <v>42</v>
      </c>
      <c r="O276" s="87"/>
      <c r="P276" s="225">
        <f>O276*H276</f>
        <v>0</v>
      </c>
      <c r="Q276" s="225">
        <v>0.00031</v>
      </c>
      <c r="R276" s="225">
        <f>Q276*H276</f>
        <v>0.00062</v>
      </c>
      <c r="S276" s="225">
        <v>0</v>
      </c>
      <c r="T276" s="226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227" t="s">
        <v>216</v>
      </c>
      <c r="AT276" s="227" t="s">
        <v>211</v>
      </c>
      <c r="AU276" s="227" t="s">
        <v>81</v>
      </c>
      <c r="AY276" s="20" t="s">
        <v>209</v>
      </c>
      <c r="BE276" s="228">
        <f>IF(N276="základní",J276,0)</f>
        <v>0</v>
      </c>
      <c r="BF276" s="228">
        <f>IF(N276="snížená",J276,0)</f>
        <v>0</v>
      </c>
      <c r="BG276" s="228">
        <f>IF(N276="zákl. přenesená",J276,0)</f>
        <v>0</v>
      </c>
      <c r="BH276" s="228">
        <f>IF(N276="sníž. přenesená",J276,0)</f>
        <v>0</v>
      </c>
      <c r="BI276" s="228">
        <f>IF(N276="nulová",J276,0)</f>
        <v>0</v>
      </c>
      <c r="BJ276" s="20" t="s">
        <v>79</v>
      </c>
      <c r="BK276" s="228">
        <f>ROUND(I276*H276,2)</f>
        <v>0</v>
      </c>
      <c r="BL276" s="20" t="s">
        <v>216</v>
      </c>
      <c r="BM276" s="227" t="s">
        <v>1914</v>
      </c>
    </row>
    <row r="277" s="2" customFormat="1">
      <c r="A277" s="41"/>
      <c r="B277" s="42"/>
      <c r="C277" s="43"/>
      <c r="D277" s="229" t="s">
        <v>218</v>
      </c>
      <c r="E277" s="43"/>
      <c r="F277" s="230" t="s">
        <v>1394</v>
      </c>
      <c r="G277" s="43"/>
      <c r="H277" s="43"/>
      <c r="I277" s="231"/>
      <c r="J277" s="43"/>
      <c r="K277" s="43"/>
      <c r="L277" s="47"/>
      <c r="M277" s="232"/>
      <c r="N277" s="233"/>
      <c r="O277" s="87"/>
      <c r="P277" s="87"/>
      <c r="Q277" s="87"/>
      <c r="R277" s="87"/>
      <c r="S277" s="87"/>
      <c r="T277" s="88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T277" s="20" t="s">
        <v>218</v>
      </c>
      <c r="AU277" s="20" t="s">
        <v>81</v>
      </c>
    </row>
    <row r="278" s="13" customFormat="1">
      <c r="A278" s="13"/>
      <c r="B278" s="234"/>
      <c r="C278" s="235"/>
      <c r="D278" s="236" t="s">
        <v>220</v>
      </c>
      <c r="E278" s="237" t="s">
        <v>19</v>
      </c>
      <c r="F278" s="238" t="s">
        <v>1395</v>
      </c>
      <c r="G278" s="235"/>
      <c r="H278" s="237" t="s">
        <v>19</v>
      </c>
      <c r="I278" s="239"/>
      <c r="J278" s="235"/>
      <c r="K278" s="235"/>
      <c r="L278" s="240"/>
      <c r="M278" s="241"/>
      <c r="N278" s="242"/>
      <c r="O278" s="242"/>
      <c r="P278" s="242"/>
      <c r="Q278" s="242"/>
      <c r="R278" s="242"/>
      <c r="S278" s="242"/>
      <c r="T278" s="24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4" t="s">
        <v>220</v>
      </c>
      <c r="AU278" s="244" t="s">
        <v>81</v>
      </c>
      <c r="AV278" s="13" t="s">
        <v>79</v>
      </c>
      <c r="AW278" s="13" t="s">
        <v>32</v>
      </c>
      <c r="AX278" s="13" t="s">
        <v>71</v>
      </c>
      <c r="AY278" s="244" t="s">
        <v>209</v>
      </c>
    </row>
    <row r="279" s="14" customFormat="1">
      <c r="A279" s="14"/>
      <c r="B279" s="245"/>
      <c r="C279" s="246"/>
      <c r="D279" s="236" t="s">
        <v>220</v>
      </c>
      <c r="E279" s="247" t="s">
        <v>19</v>
      </c>
      <c r="F279" s="248" t="s">
        <v>81</v>
      </c>
      <c r="G279" s="246"/>
      <c r="H279" s="249">
        <v>2</v>
      </c>
      <c r="I279" s="250"/>
      <c r="J279" s="246"/>
      <c r="K279" s="246"/>
      <c r="L279" s="251"/>
      <c r="M279" s="252"/>
      <c r="N279" s="253"/>
      <c r="O279" s="253"/>
      <c r="P279" s="253"/>
      <c r="Q279" s="253"/>
      <c r="R279" s="253"/>
      <c r="S279" s="253"/>
      <c r="T279" s="25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5" t="s">
        <v>220</v>
      </c>
      <c r="AU279" s="255" t="s">
        <v>81</v>
      </c>
      <c r="AV279" s="14" t="s">
        <v>81</v>
      </c>
      <c r="AW279" s="14" t="s">
        <v>32</v>
      </c>
      <c r="AX279" s="14" t="s">
        <v>79</v>
      </c>
      <c r="AY279" s="255" t="s">
        <v>209</v>
      </c>
    </row>
    <row r="280" s="2" customFormat="1" ht="16.5" customHeight="1">
      <c r="A280" s="41"/>
      <c r="B280" s="42"/>
      <c r="C280" s="216" t="s">
        <v>541</v>
      </c>
      <c r="D280" s="216" t="s">
        <v>211</v>
      </c>
      <c r="E280" s="217" t="s">
        <v>1008</v>
      </c>
      <c r="F280" s="218" t="s">
        <v>1009</v>
      </c>
      <c r="G280" s="219" t="s">
        <v>299</v>
      </c>
      <c r="H280" s="220">
        <v>22</v>
      </c>
      <c r="I280" s="221"/>
      <c r="J280" s="222">
        <f>ROUND(I280*H280,2)</f>
        <v>0</v>
      </c>
      <c r="K280" s="218" t="s">
        <v>215</v>
      </c>
      <c r="L280" s="47"/>
      <c r="M280" s="223" t="s">
        <v>19</v>
      </c>
      <c r="N280" s="224" t="s">
        <v>42</v>
      </c>
      <c r="O280" s="87"/>
      <c r="P280" s="225">
        <f>O280*H280</f>
        <v>0</v>
      </c>
      <c r="Q280" s="225">
        <v>0.00019000000000000001</v>
      </c>
      <c r="R280" s="225">
        <f>Q280*H280</f>
        <v>0.0041800000000000006</v>
      </c>
      <c r="S280" s="225">
        <v>0</v>
      </c>
      <c r="T280" s="226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227" t="s">
        <v>216</v>
      </c>
      <c r="AT280" s="227" t="s">
        <v>211</v>
      </c>
      <c r="AU280" s="227" t="s">
        <v>81</v>
      </c>
      <c r="AY280" s="20" t="s">
        <v>209</v>
      </c>
      <c r="BE280" s="228">
        <f>IF(N280="základní",J280,0)</f>
        <v>0</v>
      </c>
      <c r="BF280" s="228">
        <f>IF(N280="snížená",J280,0)</f>
        <v>0</v>
      </c>
      <c r="BG280" s="228">
        <f>IF(N280="zákl. přenesená",J280,0)</f>
        <v>0</v>
      </c>
      <c r="BH280" s="228">
        <f>IF(N280="sníž. přenesená",J280,0)</f>
        <v>0</v>
      </c>
      <c r="BI280" s="228">
        <f>IF(N280="nulová",J280,0)</f>
        <v>0</v>
      </c>
      <c r="BJ280" s="20" t="s">
        <v>79</v>
      </c>
      <c r="BK280" s="228">
        <f>ROUND(I280*H280,2)</f>
        <v>0</v>
      </c>
      <c r="BL280" s="20" t="s">
        <v>216</v>
      </c>
      <c r="BM280" s="227" t="s">
        <v>1915</v>
      </c>
    </row>
    <row r="281" s="2" customFormat="1">
      <c r="A281" s="41"/>
      <c r="B281" s="42"/>
      <c r="C281" s="43"/>
      <c r="D281" s="229" t="s">
        <v>218</v>
      </c>
      <c r="E281" s="43"/>
      <c r="F281" s="230" t="s">
        <v>1011</v>
      </c>
      <c r="G281" s="43"/>
      <c r="H281" s="43"/>
      <c r="I281" s="231"/>
      <c r="J281" s="43"/>
      <c r="K281" s="43"/>
      <c r="L281" s="47"/>
      <c r="M281" s="232"/>
      <c r="N281" s="233"/>
      <c r="O281" s="87"/>
      <c r="P281" s="87"/>
      <c r="Q281" s="87"/>
      <c r="R281" s="87"/>
      <c r="S281" s="87"/>
      <c r="T281" s="88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T281" s="20" t="s">
        <v>218</v>
      </c>
      <c r="AU281" s="20" t="s">
        <v>81</v>
      </c>
    </row>
    <row r="282" s="14" customFormat="1">
      <c r="A282" s="14"/>
      <c r="B282" s="245"/>
      <c r="C282" s="246"/>
      <c r="D282" s="236" t="s">
        <v>220</v>
      </c>
      <c r="E282" s="247" t="s">
        <v>19</v>
      </c>
      <c r="F282" s="248" t="s">
        <v>1916</v>
      </c>
      <c r="G282" s="246"/>
      <c r="H282" s="249">
        <v>22</v>
      </c>
      <c r="I282" s="250"/>
      <c r="J282" s="246"/>
      <c r="K282" s="246"/>
      <c r="L282" s="251"/>
      <c r="M282" s="252"/>
      <c r="N282" s="253"/>
      <c r="O282" s="253"/>
      <c r="P282" s="253"/>
      <c r="Q282" s="253"/>
      <c r="R282" s="253"/>
      <c r="S282" s="253"/>
      <c r="T282" s="25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5" t="s">
        <v>220</v>
      </c>
      <c r="AU282" s="255" t="s">
        <v>81</v>
      </c>
      <c r="AV282" s="14" t="s">
        <v>81</v>
      </c>
      <c r="AW282" s="14" t="s">
        <v>32</v>
      </c>
      <c r="AX282" s="14" t="s">
        <v>79</v>
      </c>
      <c r="AY282" s="255" t="s">
        <v>209</v>
      </c>
    </row>
    <row r="283" s="2" customFormat="1" ht="16.5" customHeight="1">
      <c r="A283" s="41"/>
      <c r="B283" s="42"/>
      <c r="C283" s="216" t="s">
        <v>547</v>
      </c>
      <c r="D283" s="216" t="s">
        <v>211</v>
      </c>
      <c r="E283" s="217" t="s">
        <v>1014</v>
      </c>
      <c r="F283" s="218" t="s">
        <v>1015</v>
      </c>
      <c r="G283" s="219" t="s">
        <v>299</v>
      </c>
      <c r="H283" s="220">
        <v>20</v>
      </c>
      <c r="I283" s="221"/>
      <c r="J283" s="222">
        <f>ROUND(I283*H283,2)</f>
        <v>0</v>
      </c>
      <c r="K283" s="218" t="s">
        <v>215</v>
      </c>
      <c r="L283" s="47"/>
      <c r="M283" s="223" t="s">
        <v>19</v>
      </c>
      <c r="N283" s="224" t="s">
        <v>42</v>
      </c>
      <c r="O283" s="87"/>
      <c r="P283" s="225">
        <f>O283*H283</f>
        <v>0</v>
      </c>
      <c r="Q283" s="225">
        <v>9.0000000000000006E-05</v>
      </c>
      <c r="R283" s="225">
        <f>Q283*H283</f>
        <v>0.0018000000000000002</v>
      </c>
      <c r="S283" s="225">
        <v>0</v>
      </c>
      <c r="T283" s="226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227" t="s">
        <v>216</v>
      </c>
      <c r="AT283" s="227" t="s">
        <v>211</v>
      </c>
      <c r="AU283" s="227" t="s">
        <v>81</v>
      </c>
      <c r="AY283" s="20" t="s">
        <v>209</v>
      </c>
      <c r="BE283" s="228">
        <f>IF(N283="základní",J283,0)</f>
        <v>0</v>
      </c>
      <c r="BF283" s="228">
        <f>IF(N283="snížená",J283,0)</f>
        <v>0</v>
      </c>
      <c r="BG283" s="228">
        <f>IF(N283="zákl. přenesená",J283,0)</f>
        <v>0</v>
      </c>
      <c r="BH283" s="228">
        <f>IF(N283="sníž. přenesená",J283,0)</f>
        <v>0</v>
      </c>
      <c r="BI283" s="228">
        <f>IF(N283="nulová",J283,0)</f>
        <v>0</v>
      </c>
      <c r="BJ283" s="20" t="s">
        <v>79</v>
      </c>
      <c r="BK283" s="228">
        <f>ROUND(I283*H283,2)</f>
        <v>0</v>
      </c>
      <c r="BL283" s="20" t="s">
        <v>216</v>
      </c>
      <c r="BM283" s="227" t="s">
        <v>1917</v>
      </c>
    </row>
    <row r="284" s="2" customFormat="1">
      <c r="A284" s="41"/>
      <c r="B284" s="42"/>
      <c r="C284" s="43"/>
      <c r="D284" s="229" t="s">
        <v>218</v>
      </c>
      <c r="E284" s="43"/>
      <c r="F284" s="230" t="s">
        <v>1017</v>
      </c>
      <c r="G284" s="43"/>
      <c r="H284" s="43"/>
      <c r="I284" s="231"/>
      <c r="J284" s="43"/>
      <c r="K284" s="43"/>
      <c r="L284" s="47"/>
      <c r="M284" s="232"/>
      <c r="N284" s="233"/>
      <c r="O284" s="87"/>
      <c r="P284" s="87"/>
      <c r="Q284" s="87"/>
      <c r="R284" s="87"/>
      <c r="S284" s="87"/>
      <c r="T284" s="88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T284" s="20" t="s">
        <v>218</v>
      </c>
      <c r="AU284" s="20" t="s">
        <v>81</v>
      </c>
    </row>
    <row r="285" s="12" customFormat="1" ht="22.8" customHeight="1">
      <c r="A285" s="12"/>
      <c r="B285" s="200"/>
      <c r="C285" s="201"/>
      <c r="D285" s="202" t="s">
        <v>70</v>
      </c>
      <c r="E285" s="214" t="s">
        <v>1094</v>
      </c>
      <c r="F285" s="214" t="s">
        <v>1095</v>
      </c>
      <c r="G285" s="201"/>
      <c r="H285" s="201"/>
      <c r="I285" s="204"/>
      <c r="J285" s="215">
        <f>BK285</f>
        <v>0</v>
      </c>
      <c r="K285" s="201"/>
      <c r="L285" s="206"/>
      <c r="M285" s="207"/>
      <c r="N285" s="208"/>
      <c r="O285" s="208"/>
      <c r="P285" s="209">
        <f>SUM(P286:P287)</f>
        <v>0</v>
      </c>
      <c r="Q285" s="208"/>
      <c r="R285" s="209">
        <f>SUM(R286:R287)</f>
        <v>0</v>
      </c>
      <c r="S285" s="208"/>
      <c r="T285" s="210">
        <f>SUM(T286:T287)</f>
        <v>0</v>
      </c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R285" s="211" t="s">
        <v>79</v>
      </c>
      <c r="AT285" s="212" t="s">
        <v>70</v>
      </c>
      <c r="AU285" s="212" t="s">
        <v>79</v>
      </c>
      <c r="AY285" s="211" t="s">
        <v>209</v>
      </c>
      <c r="BK285" s="213">
        <f>SUM(BK286:BK287)</f>
        <v>0</v>
      </c>
    </row>
    <row r="286" s="2" customFormat="1" ht="24.15" customHeight="1">
      <c r="A286" s="41"/>
      <c r="B286" s="42"/>
      <c r="C286" s="216" t="s">
        <v>552</v>
      </c>
      <c r="D286" s="216" t="s">
        <v>211</v>
      </c>
      <c r="E286" s="217" t="s">
        <v>1097</v>
      </c>
      <c r="F286" s="218" t="s">
        <v>1098</v>
      </c>
      <c r="G286" s="219" t="s">
        <v>659</v>
      </c>
      <c r="H286" s="220">
        <v>0.88300000000000001</v>
      </c>
      <c r="I286" s="221"/>
      <c r="J286" s="222">
        <f>ROUND(I286*H286,2)</f>
        <v>0</v>
      </c>
      <c r="K286" s="218" t="s">
        <v>215</v>
      </c>
      <c r="L286" s="47"/>
      <c r="M286" s="223" t="s">
        <v>19</v>
      </c>
      <c r="N286" s="224" t="s">
        <v>42</v>
      </c>
      <c r="O286" s="87"/>
      <c r="P286" s="225">
        <f>O286*H286</f>
        <v>0</v>
      </c>
      <c r="Q286" s="225">
        <v>0</v>
      </c>
      <c r="R286" s="225">
        <f>Q286*H286</f>
        <v>0</v>
      </c>
      <c r="S286" s="225">
        <v>0</v>
      </c>
      <c r="T286" s="226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227" t="s">
        <v>216</v>
      </c>
      <c r="AT286" s="227" t="s">
        <v>211</v>
      </c>
      <c r="AU286" s="227" t="s">
        <v>81</v>
      </c>
      <c r="AY286" s="20" t="s">
        <v>209</v>
      </c>
      <c r="BE286" s="228">
        <f>IF(N286="základní",J286,0)</f>
        <v>0</v>
      </c>
      <c r="BF286" s="228">
        <f>IF(N286="snížená",J286,0)</f>
        <v>0</v>
      </c>
      <c r="BG286" s="228">
        <f>IF(N286="zákl. přenesená",J286,0)</f>
        <v>0</v>
      </c>
      <c r="BH286" s="228">
        <f>IF(N286="sníž. přenesená",J286,0)</f>
        <v>0</v>
      </c>
      <c r="BI286" s="228">
        <f>IF(N286="nulová",J286,0)</f>
        <v>0</v>
      </c>
      <c r="BJ286" s="20" t="s">
        <v>79</v>
      </c>
      <c r="BK286" s="228">
        <f>ROUND(I286*H286,2)</f>
        <v>0</v>
      </c>
      <c r="BL286" s="20" t="s">
        <v>216</v>
      </c>
      <c r="BM286" s="227" t="s">
        <v>1918</v>
      </c>
    </row>
    <row r="287" s="2" customFormat="1">
      <c r="A287" s="41"/>
      <c r="B287" s="42"/>
      <c r="C287" s="43"/>
      <c r="D287" s="229" t="s">
        <v>218</v>
      </c>
      <c r="E287" s="43"/>
      <c r="F287" s="230" t="s">
        <v>1100</v>
      </c>
      <c r="G287" s="43"/>
      <c r="H287" s="43"/>
      <c r="I287" s="231"/>
      <c r="J287" s="43"/>
      <c r="K287" s="43"/>
      <c r="L287" s="47"/>
      <c r="M287" s="232"/>
      <c r="N287" s="233"/>
      <c r="O287" s="87"/>
      <c r="P287" s="87"/>
      <c r="Q287" s="87"/>
      <c r="R287" s="87"/>
      <c r="S287" s="87"/>
      <c r="T287" s="88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T287" s="20" t="s">
        <v>218</v>
      </c>
      <c r="AU287" s="20" t="s">
        <v>81</v>
      </c>
    </row>
    <row r="288" s="12" customFormat="1" ht="25.92" customHeight="1">
      <c r="A288" s="12"/>
      <c r="B288" s="200"/>
      <c r="C288" s="201"/>
      <c r="D288" s="202" t="s">
        <v>70</v>
      </c>
      <c r="E288" s="203" t="s">
        <v>681</v>
      </c>
      <c r="F288" s="203" t="s">
        <v>1106</v>
      </c>
      <c r="G288" s="201"/>
      <c r="H288" s="201"/>
      <c r="I288" s="204"/>
      <c r="J288" s="205">
        <f>BK288</f>
        <v>0</v>
      </c>
      <c r="K288" s="201"/>
      <c r="L288" s="206"/>
      <c r="M288" s="207"/>
      <c r="N288" s="208"/>
      <c r="O288" s="208"/>
      <c r="P288" s="209">
        <f>P289+P293</f>
        <v>0</v>
      </c>
      <c r="Q288" s="208"/>
      <c r="R288" s="209">
        <f>R289+R293</f>
        <v>0</v>
      </c>
      <c r="S288" s="208"/>
      <c r="T288" s="210">
        <f>T289+T293</f>
        <v>0</v>
      </c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R288" s="211" t="s">
        <v>146</v>
      </c>
      <c r="AT288" s="212" t="s">
        <v>70</v>
      </c>
      <c r="AU288" s="212" t="s">
        <v>71</v>
      </c>
      <c r="AY288" s="211" t="s">
        <v>209</v>
      </c>
      <c r="BK288" s="213">
        <f>BK289+BK293</f>
        <v>0</v>
      </c>
    </row>
    <row r="289" s="12" customFormat="1" ht="22.8" customHeight="1">
      <c r="A289" s="12"/>
      <c r="B289" s="200"/>
      <c r="C289" s="201"/>
      <c r="D289" s="202" t="s">
        <v>70</v>
      </c>
      <c r="E289" s="214" t="s">
        <v>1123</v>
      </c>
      <c r="F289" s="214" t="s">
        <v>1124</v>
      </c>
      <c r="G289" s="201"/>
      <c r="H289" s="201"/>
      <c r="I289" s="204"/>
      <c r="J289" s="215">
        <f>BK289</f>
        <v>0</v>
      </c>
      <c r="K289" s="201"/>
      <c r="L289" s="206"/>
      <c r="M289" s="207"/>
      <c r="N289" s="208"/>
      <c r="O289" s="208"/>
      <c r="P289" s="209">
        <f>SUM(P290:P292)</f>
        <v>0</v>
      </c>
      <c r="Q289" s="208"/>
      <c r="R289" s="209">
        <f>SUM(R290:R292)</f>
        <v>0</v>
      </c>
      <c r="S289" s="208"/>
      <c r="T289" s="210">
        <f>SUM(T290:T292)</f>
        <v>0</v>
      </c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R289" s="211" t="s">
        <v>146</v>
      </c>
      <c r="AT289" s="212" t="s">
        <v>70</v>
      </c>
      <c r="AU289" s="212" t="s">
        <v>79</v>
      </c>
      <c r="AY289" s="211" t="s">
        <v>209</v>
      </c>
      <c r="BK289" s="213">
        <f>SUM(BK290:BK292)</f>
        <v>0</v>
      </c>
    </row>
    <row r="290" s="2" customFormat="1" ht="16.5" customHeight="1">
      <c r="A290" s="41"/>
      <c r="B290" s="42"/>
      <c r="C290" s="216" t="s">
        <v>557</v>
      </c>
      <c r="D290" s="216" t="s">
        <v>211</v>
      </c>
      <c r="E290" s="217" t="s">
        <v>1126</v>
      </c>
      <c r="F290" s="218" t="s">
        <v>1127</v>
      </c>
      <c r="G290" s="219" t="s">
        <v>214</v>
      </c>
      <c r="H290" s="220">
        <v>5</v>
      </c>
      <c r="I290" s="221"/>
      <c r="J290" s="222">
        <f>ROUND(I290*H290,2)</f>
        <v>0</v>
      </c>
      <c r="K290" s="218" t="s">
        <v>215</v>
      </c>
      <c r="L290" s="47"/>
      <c r="M290" s="223" t="s">
        <v>19</v>
      </c>
      <c r="N290" s="224" t="s">
        <v>42</v>
      </c>
      <c r="O290" s="87"/>
      <c r="P290" s="225">
        <f>O290*H290</f>
        <v>0</v>
      </c>
      <c r="Q290" s="225">
        <v>0</v>
      </c>
      <c r="R290" s="225">
        <f>Q290*H290</f>
        <v>0</v>
      </c>
      <c r="S290" s="225">
        <v>0</v>
      </c>
      <c r="T290" s="226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227" t="s">
        <v>592</v>
      </c>
      <c r="AT290" s="227" t="s">
        <v>211</v>
      </c>
      <c r="AU290" s="227" t="s">
        <v>81</v>
      </c>
      <c r="AY290" s="20" t="s">
        <v>209</v>
      </c>
      <c r="BE290" s="228">
        <f>IF(N290="základní",J290,0)</f>
        <v>0</v>
      </c>
      <c r="BF290" s="228">
        <f>IF(N290="snížená",J290,0)</f>
        <v>0</v>
      </c>
      <c r="BG290" s="228">
        <f>IF(N290="zákl. přenesená",J290,0)</f>
        <v>0</v>
      </c>
      <c r="BH290" s="228">
        <f>IF(N290="sníž. přenesená",J290,0)</f>
        <v>0</v>
      </c>
      <c r="BI290" s="228">
        <f>IF(N290="nulová",J290,0)</f>
        <v>0</v>
      </c>
      <c r="BJ290" s="20" t="s">
        <v>79</v>
      </c>
      <c r="BK290" s="228">
        <f>ROUND(I290*H290,2)</f>
        <v>0</v>
      </c>
      <c r="BL290" s="20" t="s">
        <v>592</v>
      </c>
      <c r="BM290" s="227" t="s">
        <v>1919</v>
      </c>
    </row>
    <row r="291" s="2" customFormat="1">
      <c r="A291" s="41"/>
      <c r="B291" s="42"/>
      <c r="C291" s="43"/>
      <c r="D291" s="229" t="s">
        <v>218</v>
      </c>
      <c r="E291" s="43"/>
      <c r="F291" s="230" t="s">
        <v>1129</v>
      </c>
      <c r="G291" s="43"/>
      <c r="H291" s="43"/>
      <c r="I291" s="231"/>
      <c r="J291" s="43"/>
      <c r="K291" s="43"/>
      <c r="L291" s="47"/>
      <c r="M291" s="232"/>
      <c r="N291" s="233"/>
      <c r="O291" s="87"/>
      <c r="P291" s="87"/>
      <c r="Q291" s="87"/>
      <c r="R291" s="87"/>
      <c r="S291" s="87"/>
      <c r="T291" s="88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T291" s="20" t="s">
        <v>218</v>
      </c>
      <c r="AU291" s="20" t="s">
        <v>81</v>
      </c>
    </row>
    <row r="292" s="2" customFormat="1" ht="16.5" customHeight="1">
      <c r="A292" s="41"/>
      <c r="B292" s="42"/>
      <c r="C292" s="216" t="s">
        <v>562</v>
      </c>
      <c r="D292" s="216" t="s">
        <v>211</v>
      </c>
      <c r="E292" s="217" t="s">
        <v>1131</v>
      </c>
      <c r="F292" s="218" t="s">
        <v>1132</v>
      </c>
      <c r="G292" s="219" t="s">
        <v>214</v>
      </c>
      <c r="H292" s="220">
        <v>5</v>
      </c>
      <c r="I292" s="221"/>
      <c r="J292" s="222">
        <f>ROUND(I292*H292,2)</f>
        <v>0</v>
      </c>
      <c r="K292" s="218" t="s">
        <v>19</v>
      </c>
      <c r="L292" s="47"/>
      <c r="M292" s="223" t="s">
        <v>19</v>
      </c>
      <c r="N292" s="224" t="s">
        <v>42</v>
      </c>
      <c r="O292" s="87"/>
      <c r="P292" s="225">
        <f>O292*H292</f>
        <v>0</v>
      </c>
      <c r="Q292" s="225">
        <v>0</v>
      </c>
      <c r="R292" s="225">
        <f>Q292*H292</f>
        <v>0</v>
      </c>
      <c r="S292" s="225">
        <v>0</v>
      </c>
      <c r="T292" s="226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227" t="s">
        <v>216</v>
      </c>
      <c r="AT292" s="227" t="s">
        <v>211</v>
      </c>
      <c r="AU292" s="227" t="s">
        <v>81</v>
      </c>
      <c r="AY292" s="20" t="s">
        <v>209</v>
      </c>
      <c r="BE292" s="228">
        <f>IF(N292="základní",J292,0)</f>
        <v>0</v>
      </c>
      <c r="BF292" s="228">
        <f>IF(N292="snížená",J292,0)</f>
        <v>0</v>
      </c>
      <c r="BG292" s="228">
        <f>IF(N292="zákl. přenesená",J292,0)</f>
        <v>0</v>
      </c>
      <c r="BH292" s="228">
        <f>IF(N292="sníž. přenesená",J292,0)</f>
        <v>0</v>
      </c>
      <c r="BI292" s="228">
        <f>IF(N292="nulová",J292,0)</f>
        <v>0</v>
      </c>
      <c r="BJ292" s="20" t="s">
        <v>79</v>
      </c>
      <c r="BK292" s="228">
        <f>ROUND(I292*H292,2)</f>
        <v>0</v>
      </c>
      <c r="BL292" s="20" t="s">
        <v>216</v>
      </c>
      <c r="BM292" s="227" t="s">
        <v>1920</v>
      </c>
    </row>
    <row r="293" s="12" customFormat="1" ht="22.8" customHeight="1">
      <c r="A293" s="12"/>
      <c r="B293" s="200"/>
      <c r="C293" s="201"/>
      <c r="D293" s="202" t="s">
        <v>70</v>
      </c>
      <c r="E293" s="214" t="s">
        <v>1171</v>
      </c>
      <c r="F293" s="214" t="s">
        <v>1172</v>
      </c>
      <c r="G293" s="201"/>
      <c r="H293" s="201"/>
      <c r="I293" s="204"/>
      <c r="J293" s="215">
        <f>BK293</f>
        <v>0</v>
      </c>
      <c r="K293" s="201"/>
      <c r="L293" s="206"/>
      <c r="M293" s="207"/>
      <c r="N293" s="208"/>
      <c r="O293" s="208"/>
      <c r="P293" s="209">
        <f>SUM(P294:P295)</f>
        <v>0</v>
      </c>
      <c r="Q293" s="208"/>
      <c r="R293" s="209">
        <f>SUM(R294:R295)</f>
        <v>0</v>
      </c>
      <c r="S293" s="208"/>
      <c r="T293" s="210">
        <f>SUM(T294:T295)</f>
        <v>0</v>
      </c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R293" s="211" t="s">
        <v>146</v>
      </c>
      <c r="AT293" s="212" t="s">
        <v>70</v>
      </c>
      <c r="AU293" s="212" t="s">
        <v>79</v>
      </c>
      <c r="AY293" s="211" t="s">
        <v>209</v>
      </c>
      <c r="BK293" s="213">
        <f>SUM(BK294:BK295)</f>
        <v>0</v>
      </c>
    </row>
    <row r="294" s="2" customFormat="1" ht="24.15" customHeight="1">
      <c r="A294" s="41"/>
      <c r="B294" s="42"/>
      <c r="C294" s="216" t="s">
        <v>567</v>
      </c>
      <c r="D294" s="216" t="s">
        <v>211</v>
      </c>
      <c r="E294" s="217" t="s">
        <v>1174</v>
      </c>
      <c r="F294" s="218" t="s">
        <v>1175</v>
      </c>
      <c r="G294" s="219" t="s">
        <v>299</v>
      </c>
      <c r="H294" s="220">
        <v>2</v>
      </c>
      <c r="I294" s="221"/>
      <c r="J294" s="222">
        <f>ROUND(I294*H294,2)</f>
        <v>0</v>
      </c>
      <c r="K294" s="218" t="s">
        <v>215</v>
      </c>
      <c r="L294" s="47"/>
      <c r="M294" s="223" t="s">
        <v>19</v>
      </c>
      <c r="N294" s="224" t="s">
        <v>42</v>
      </c>
      <c r="O294" s="87"/>
      <c r="P294" s="225">
        <f>O294*H294</f>
        <v>0</v>
      </c>
      <c r="Q294" s="225">
        <v>0</v>
      </c>
      <c r="R294" s="225">
        <f>Q294*H294</f>
        <v>0</v>
      </c>
      <c r="S294" s="225">
        <v>0</v>
      </c>
      <c r="T294" s="226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27" t="s">
        <v>592</v>
      </c>
      <c r="AT294" s="227" t="s">
        <v>211</v>
      </c>
      <c r="AU294" s="227" t="s">
        <v>81</v>
      </c>
      <c r="AY294" s="20" t="s">
        <v>209</v>
      </c>
      <c r="BE294" s="228">
        <f>IF(N294="základní",J294,0)</f>
        <v>0</v>
      </c>
      <c r="BF294" s="228">
        <f>IF(N294="snížená",J294,0)</f>
        <v>0</v>
      </c>
      <c r="BG294" s="228">
        <f>IF(N294="zákl. přenesená",J294,0)</f>
        <v>0</v>
      </c>
      <c r="BH294" s="228">
        <f>IF(N294="sníž. přenesená",J294,0)</f>
        <v>0</v>
      </c>
      <c r="BI294" s="228">
        <f>IF(N294="nulová",J294,0)</f>
        <v>0</v>
      </c>
      <c r="BJ294" s="20" t="s">
        <v>79</v>
      </c>
      <c r="BK294" s="228">
        <f>ROUND(I294*H294,2)</f>
        <v>0</v>
      </c>
      <c r="BL294" s="20" t="s">
        <v>592</v>
      </c>
      <c r="BM294" s="227" t="s">
        <v>1921</v>
      </c>
    </row>
    <row r="295" s="2" customFormat="1">
      <c r="A295" s="41"/>
      <c r="B295" s="42"/>
      <c r="C295" s="43"/>
      <c r="D295" s="229" t="s">
        <v>218</v>
      </c>
      <c r="E295" s="43"/>
      <c r="F295" s="230" t="s">
        <v>1177</v>
      </c>
      <c r="G295" s="43"/>
      <c r="H295" s="43"/>
      <c r="I295" s="231"/>
      <c r="J295" s="43"/>
      <c r="K295" s="43"/>
      <c r="L295" s="47"/>
      <c r="M295" s="289"/>
      <c r="N295" s="290"/>
      <c r="O295" s="291"/>
      <c r="P295" s="291"/>
      <c r="Q295" s="291"/>
      <c r="R295" s="291"/>
      <c r="S295" s="291"/>
      <c r="T295" s="292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T295" s="20" t="s">
        <v>218</v>
      </c>
      <c r="AU295" s="20" t="s">
        <v>81</v>
      </c>
    </row>
    <row r="296" s="2" customFormat="1" ht="6.96" customHeight="1">
      <c r="A296" s="41"/>
      <c r="B296" s="62"/>
      <c r="C296" s="63"/>
      <c r="D296" s="63"/>
      <c r="E296" s="63"/>
      <c r="F296" s="63"/>
      <c r="G296" s="63"/>
      <c r="H296" s="63"/>
      <c r="I296" s="63"/>
      <c r="J296" s="63"/>
      <c r="K296" s="63"/>
      <c r="L296" s="47"/>
      <c r="M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</row>
  </sheetData>
  <sheetProtection sheet="1" autoFilter="0" formatColumns="0" formatRows="0" objects="1" scenarios="1" spinCount="100000" saltValue="jyD0nqYY8A+va6Gz8g8YvSaKKrXFtF5qZijv3ApPjxyVEO0zcEvxPUtkDS0pg3XtUj58PGC7h3wlhQEBcZcwBA==" hashValue="u9wt6tvxY0uhQna26Zj6ufBPhZvDJCor2FqJSyC62MBg5GWBTT4OJjiaysqEecYWSQSBF5431a93rtqsHBW/Zw==" algorithmName="SHA-512" password="CC35"/>
  <autoFilter ref="C94:K29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3:H83"/>
    <mergeCell ref="E85:H85"/>
    <mergeCell ref="E87:H87"/>
    <mergeCell ref="L2:V2"/>
  </mergeCells>
  <hyperlinks>
    <hyperlink ref="F99" r:id="rId1" display="https://podminky.urs.cz/item/CS_URS_2023_02/115101201"/>
    <hyperlink ref="F101" r:id="rId2" display="https://podminky.urs.cz/item/CS_URS_2023_02/115101301"/>
    <hyperlink ref="F103" r:id="rId3" display="https://podminky.urs.cz/item/CS_URS_2023_02/119001422"/>
    <hyperlink ref="F110" r:id="rId4" display="https://podminky.urs.cz/item/CS_URS_2023_02/132154206"/>
    <hyperlink ref="F115" r:id="rId5" display="https://podminky.urs.cz/item/CS_URS_2023_02/132254206"/>
    <hyperlink ref="F118" r:id="rId6" display="https://podminky.urs.cz/item/CS_URS_2023_02/132354206"/>
    <hyperlink ref="F121" r:id="rId7" display="https://podminky.urs.cz/item/CS_URS_2023_02/132454206"/>
    <hyperlink ref="F124" r:id="rId8" display="https://podminky.urs.cz/item/CS_URS_2023_02/139001101"/>
    <hyperlink ref="F131" r:id="rId9" display="https://podminky.urs.cz/item/CS_URS_2023_02/151811131"/>
    <hyperlink ref="F134" r:id="rId10" display="https://podminky.urs.cz/item/CS_URS_2023_02/151811231"/>
    <hyperlink ref="F136" r:id="rId11" display="https://podminky.urs.cz/item/CS_URS_2023_02/162651112"/>
    <hyperlink ref="F143" r:id="rId12" display="https://podminky.urs.cz/item/CS_URS_2023_02/162751117"/>
    <hyperlink ref="F148" r:id="rId13" display="https://podminky.urs.cz/item/CS_URS_2023_02/162751119"/>
    <hyperlink ref="F151" r:id="rId14" display="https://podminky.urs.cz/item/CS_URS_2023_02/162751137"/>
    <hyperlink ref="F156" r:id="rId15" display="https://podminky.urs.cz/item/CS_URS_2023_02/167151111"/>
    <hyperlink ref="F163" r:id="rId16" display="https://podminky.urs.cz/item/CS_URS_2023_02/162751139"/>
    <hyperlink ref="F166" r:id="rId17" display="https://podminky.urs.cz/item/CS_URS_2023_02/171201231"/>
    <hyperlink ref="F169" r:id="rId18" display="https://podminky.urs.cz/item/CS_URS_2023_02/171251201"/>
    <hyperlink ref="F174" r:id="rId19" display="https://podminky.urs.cz/item/CS_URS_2023_02/174151101"/>
    <hyperlink ref="F181" r:id="rId20" display="https://podminky.urs.cz/item/CS_URS_2023_02/175151101"/>
    <hyperlink ref="F188" r:id="rId21" display="https://podminky.urs.cz/item/CS_URS_2023_02/212755214"/>
    <hyperlink ref="F191" r:id="rId22" display="https://podminky.urs.cz/item/CS_URS_2023_02/451572111"/>
    <hyperlink ref="F196" r:id="rId23" display="https://podminky.urs.cz/item/CS_URS_2023_02/452313141"/>
    <hyperlink ref="F203" r:id="rId24" display="https://podminky.urs.cz/item/CS_URS_2023_02/564750111"/>
    <hyperlink ref="F209" r:id="rId25" display="https://podminky.urs.cz/item/CS_URS_2023_02/852242122"/>
    <hyperlink ref="F214" r:id="rId26" display="https://podminky.urs.cz/item/CS_URS_2023_02/857242122"/>
    <hyperlink ref="F222" r:id="rId27" display="https://podminky.urs.cz/item/CS_URS_2023_02/871241211"/>
    <hyperlink ref="F230" r:id="rId28" display="https://podminky.urs.cz/item/CS_URS_2023_02/877241101"/>
    <hyperlink ref="F235" r:id="rId29" display="https://podminky.urs.cz/item/CS_URS_2023_02/877241201"/>
    <hyperlink ref="F243" r:id="rId30" display="https://podminky.urs.cz/item/CS_URS_2023_02/891241112"/>
    <hyperlink ref="F251" r:id="rId31" display="https://podminky.urs.cz/item/CS_URS_2023_02/891247112"/>
    <hyperlink ref="F256" r:id="rId32" display="https://podminky.urs.cz/item/CS_URS_2023_02/892241111"/>
    <hyperlink ref="F260" r:id="rId33" display="https://podminky.urs.cz/item/CS_URS_2023_02/892273122"/>
    <hyperlink ref="F264" r:id="rId34" display="https://podminky.urs.cz/item/CS_URS_2023_02/892372111"/>
    <hyperlink ref="F271" r:id="rId35" display="https://podminky.urs.cz/item/CS_URS_2023_02/899401113"/>
    <hyperlink ref="F277" r:id="rId36" display="https://podminky.urs.cz/item/CS_URS_2023_02/899712111"/>
    <hyperlink ref="F281" r:id="rId37" display="https://podminky.urs.cz/item/CS_URS_2023_02/899721111"/>
    <hyperlink ref="F284" r:id="rId38" display="https://podminky.urs.cz/item/CS_URS_2023_02/899722113"/>
    <hyperlink ref="F287" r:id="rId39" display="https://podminky.urs.cz/item/CS_URS_2023_02/998276101"/>
    <hyperlink ref="F291" r:id="rId40" display="https://podminky.urs.cz/item/CS_URS_2023_02/230032029"/>
    <hyperlink ref="F295" r:id="rId41" display="https://podminky.urs.cz/item/CS_URS_2023_02/4606615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2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106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1178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1179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1922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ROUND(J97,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ROUND((SUM(BE97:BE351)),  2)</f>
        <v>0</v>
      </c>
      <c r="G35" s="41"/>
      <c r="H35" s="41"/>
      <c r="I35" s="161">
        <v>0.20999999999999999</v>
      </c>
      <c r="J35" s="160">
        <f>ROUND(((SUM(BE97:BE351))*I35),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ROUND((SUM(BF97:BF351)),  2)</f>
        <v>0</v>
      </c>
      <c r="G36" s="41"/>
      <c r="H36" s="41"/>
      <c r="I36" s="161">
        <v>0.12</v>
      </c>
      <c r="J36" s="160">
        <f>ROUND(((SUM(BF97:BF351))*I36),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ROUND((SUM(BG97:BG351)),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ROUND((SUM(BH97:BH351)),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ROUND((SUM(BI97:BI351)),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1178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1179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IO.02.06 - Řad A4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J97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J98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J99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J200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J203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J216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J241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187</v>
      </c>
      <c r="E70" s="186"/>
      <c r="F70" s="186"/>
      <c r="G70" s="186"/>
      <c r="H70" s="186"/>
      <c r="I70" s="186"/>
      <c r="J70" s="187">
        <f>J322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188</v>
      </c>
      <c r="E71" s="186"/>
      <c r="F71" s="186"/>
      <c r="G71" s="186"/>
      <c r="H71" s="186"/>
      <c r="I71" s="186"/>
      <c r="J71" s="187">
        <f>J329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189</v>
      </c>
      <c r="E72" s="186"/>
      <c r="F72" s="186"/>
      <c r="G72" s="186"/>
      <c r="H72" s="186"/>
      <c r="I72" s="186"/>
      <c r="J72" s="187">
        <f>J339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8"/>
      <c r="C73" s="179"/>
      <c r="D73" s="180" t="s">
        <v>190</v>
      </c>
      <c r="E73" s="181"/>
      <c r="F73" s="181"/>
      <c r="G73" s="181"/>
      <c r="H73" s="181"/>
      <c r="I73" s="181"/>
      <c r="J73" s="182">
        <f>J344</f>
        <v>0</v>
      </c>
      <c r="K73" s="179"/>
      <c r="L73" s="183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4"/>
      <c r="C74" s="128"/>
      <c r="D74" s="185" t="s">
        <v>192</v>
      </c>
      <c r="E74" s="186"/>
      <c r="F74" s="186"/>
      <c r="G74" s="186"/>
      <c r="H74" s="186"/>
      <c r="I74" s="186"/>
      <c r="J74" s="187">
        <f>J345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4"/>
      <c r="C75" s="128"/>
      <c r="D75" s="185" t="s">
        <v>193</v>
      </c>
      <c r="E75" s="186"/>
      <c r="F75" s="186"/>
      <c r="G75" s="186"/>
      <c r="H75" s="186"/>
      <c r="I75" s="186"/>
      <c r="J75" s="187">
        <f>J349</f>
        <v>0</v>
      </c>
      <c r="K75" s="128"/>
      <c r="L75" s="18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2" customFormat="1" ht="21.84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81" s="2" customFormat="1" ht="6.96" customHeight="1">
      <c r="A81" s="41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4.96" customHeight="1">
      <c r="A82" s="41"/>
      <c r="B82" s="42"/>
      <c r="C82" s="26" t="s">
        <v>194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16</v>
      </c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173" t="str">
        <f>E7</f>
        <v>VODOVOD BORKA</v>
      </c>
      <c r="F85" s="35"/>
      <c r="G85" s="35"/>
      <c r="H85" s="35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" customFormat="1" ht="12" customHeight="1">
      <c r="B86" s="24"/>
      <c r="C86" s="35" t="s">
        <v>175</v>
      </c>
      <c r="D86" s="25"/>
      <c r="E86" s="25"/>
      <c r="F86" s="25"/>
      <c r="G86" s="25"/>
      <c r="H86" s="25"/>
      <c r="I86" s="25"/>
      <c r="J86" s="25"/>
      <c r="K86" s="25"/>
      <c r="L86" s="23"/>
    </row>
    <row r="87" s="2" customFormat="1" ht="16.5" customHeight="1">
      <c r="A87" s="41"/>
      <c r="B87" s="42"/>
      <c r="C87" s="43"/>
      <c r="D87" s="43"/>
      <c r="E87" s="173" t="s">
        <v>1178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1179</v>
      </c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6.5" customHeight="1">
      <c r="A89" s="41"/>
      <c r="B89" s="42"/>
      <c r="C89" s="43"/>
      <c r="D89" s="43"/>
      <c r="E89" s="72" t="str">
        <f>E11</f>
        <v>IO.02.06 - Řad A4</v>
      </c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5" t="s">
        <v>21</v>
      </c>
      <c r="D91" s="43"/>
      <c r="E91" s="43"/>
      <c r="F91" s="30" t="str">
        <f>F14</f>
        <v>Obec Přestavlky u Čerčan</v>
      </c>
      <c r="G91" s="43"/>
      <c r="H91" s="43"/>
      <c r="I91" s="35" t="s">
        <v>23</v>
      </c>
      <c r="J91" s="75" t="str">
        <f>IF(J14="","",J14)</f>
        <v>4. 9. 2023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25.65" customHeight="1">
      <c r="A93" s="41"/>
      <c r="B93" s="42"/>
      <c r="C93" s="35" t="s">
        <v>25</v>
      </c>
      <c r="D93" s="43"/>
      <c r="E93" s="43"/>
      <c r="F93" s="30" t="str">
        <f>E17</f>
        <v>Obec Přestavlky u Čerčan</v>
      </c>
      <c r="G93" s="43"/>
      <c r="H93" s="43"/>
      <c r="I93" s="35" t="s">
        <v>30</v>
      </c>
      <c r="J93" s="39" t="str">
        <f>E23</f>
        <v>Vodohospodářský rozvoj a výstavba, a.s.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5" t="s">
        <v>28</v>
      </c>
      <c r="D94" s="43"/>
      <c r="E94" s="43"/>
      <c r="F94" s="30" t="str">
        <f>IF(E20="","",E20)</f>
        <v>Vyplň údaj</v>
      </c>
      <c r="G94" s="43"/>
      <c r="H94" s="43"/>
      <c r="I94" s="35" t="s">
        <v>33</v>
      </c>
      <c r="J94" s="39" t="str">
        <f>E26</f>
        <v>M. Morská</v>
      </c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11" customFormat="1" ht="29.28" customHeight="1">
      <c r="A96" s="189"/>
      <c r="B96" s="190"/>
      <c r="C96" s="191" t="s">
        <v>195</v>
      </c>
      <c r="D96" s="192" t="s">
        <v>56</v>
      </c>
      <c r="E96" s="192" t="s">
        <v>52</v>
      </c>
      <c r="F96" s="192" t="s">
        <v>53</v>
      </c>
      <c r="G96" s="192" t="s">
        <v>196</v>
      </c>
      <c r="H96" s="192" t="s">
        <v>197</v>
      </c>
      <c r="I96" s="192" t="s">
        <v>198</v>
      </c>
      <c r="J96" s="192" t="s">
        <v>179</v>
      </c>
      <c r="K96" s="193" t="s">
        <v>199</v>
      </c>
      <c r="L96" s="194"/>
      <c r="M96" s="95" t="s">
        <v>19</v>
      </c>
      <c r="N96" s="96" t="s">
        <v>41</v>
      </c>
      <c r="O96" s="96" t="s">
        <v>200</v>
      </c>
      <c r="P96" s="96" t="s">
        <v>201</v>
      </c>
      <c r="Q96" s="96" t="s">
        <v>202</v>
      </c>
      <c r="R96" s="96" t="s">
        <v>203</v>
      </c>
      <c r="S96" s="96" t="s">
        <v>204</v>
      </c>
      <c r="T96" s="97" t="s">
        <v>205</v>
      </c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</row>
    <row r="97" s="2" customFormat="1" ht="22.8" customHeight="1">
      <c r="A97" s="41"/>
      <c r="B97" s="42"/>
      <c r="C97" s="102" t="s">
        <v>206</v>
      </c>
      <c r="D97" s="43"/>
      <c r="E97" s="43"/>
      <c r="F97" s="43"/>
      <c r="G97" s="43"/>
      <c r="H97" s="43"/>
      <c r="I97" s="43"/>
      <c r="J97" s="195">
        <f>BK97</f>
        <v>0</v>
      </c>
      <c r="K97" s="43"/>
      <c r="L97" s="47"/>
      <c r="M97" s="98"/>
      <c r="N97" s="196"/>
      <c r="O97" s="99"/>
      <c r="P97" s="197">
        <f>P98+P344</f>
        <v>0</v>
      </c>
      <c r="Q97" s="99"/>
      <c r="R97" s="197">
        <f>R98+R344</f>
        <v>1.3419665000000001</v>
      </c>
      <c r="S97" s="99"/>
      <c r="T97" s="198">
        <f>T98+T344</f>
        <v>2.3999999999999999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70</v>
      </c>
      <c r="AU97" s="20" t="s">
        <v>180</v>
      </c>
      <c r="BK97" s="199">
        <f>BK98+BK344</f>
        <v>0</v>
      </c>
    </row>
    <row r="98" s="12" customFormat="1" ht="25.92" customHeight="1">
      <c r="A98" s="12"/>
      <c r="B98" s="200"/>
      <c r="C98" s="201"/>
      <c r="D98" s="202" t="s">
        <v>70</v>
      </c>
      <c r="E98" s="203" t="s">
        <v>207</v>
      </c>
      <c r="F98" s="203" t="s">
        <v>208</v>
      </c>
      <c r="G98" s="201"/>
      <c r="H98" s="201"/>
      <c r="I98" s="204"/>
      <c r="J98" s="205">
        <f>BK98</f>
        <v>0</v>
      </c>
      <c r="K98" s="201"/>
      <c r="L98" s="206"/>
      <c r="M98" s="207"/>
      <c r="N98" s="208"/>
      <c r="O98" s="208"/>
      <c r="P98" s="209">
        <f>P99+P200+P203+P216+P241+P322+P329+P339</f>
        <v>0</v>
      </c>
      <c r="Q98" s="208"/>
      <c r="R98" s="209">
        <f>R99+R200+R203+R216+R241+R322+R329+R339</f>
        <v>1.3419665000000001</v>
      </c>
      <c r="S98" s="208"/>
      <c r="T98" s="210">
        <f>T99+T200+T203+T216+T241+T322+T329+T339</f>
        <v>2.3999999999999999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70</v>
      </c>
      <c r="AU98" s="212" t="s">
        <v>71</v>
      </c>
      <c r="AY98" s="211" t="s">
        <v>209</v>
      </c>
      <c r="BK98" s="213">
        <f>BK99+BK200+BK203+BK216+BK241+BK322+BK329+BK339</f>
        <v>0</v>
      </c>
    </row>
    <row r="99" s="12" customFormat="1" ht="22.8" customHeight="1">
      <c r="A99" s="12"/>
      <c r="B99" s="200"/>
      <c r="C99" s="201"/>
      <c r="D99" s="202" t="s">
        <v>70</v>
      </c>
      <c r="E99" s="214" t="s">
        <v>79</v>
      </c>
      <c r="F99" s="214" t="s">
        <v>210</v>
      </c>
      <c r="G99" s="201"/>
      <c r="H99" s="201"/>
      <c r="I99" s="204"/>
      <c r="J99" s="215">
        <f>BK99</f>
        <v>0</v>
      </c>
      <c r="K99" s="201"/>
      <c r="L99" s="206"/>
      <c r="M99" s="207"/>
      <c r="N99" s="208"/>
      <c r="O99" s="208"/>
      <c r="P99" s="209">
        <f>SUM(P100:P199)</f>
        <v>0</v>
      </c>
      <c r="Q99" s="208"/>
      <c r="R99" s="209">
        <f>SUM(R100:R199)</f>
        <v>0.36404199999999998</v>
      </c>
      <c r="S99" s="208"/>
      <c r="T99" s="210">
        <f>SUM(T100:T199)</f>
        <v>2.3999999999999999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79</v>
      </c>
      <c r="AT99" s="212" t="s">
        <v>70</v>
      </c>
      <c r="AU99" s="212" t="s">
        <v>79</v>
      </c>
      <c r="AY99" s="211" t="s">
        <v>209</v>
      </c>
      <c r="BK99" s="213">
        <f>SUM(BK100:BK199)</f>
        <v>0</v>
      </c>
    </row>
    <row r="100" s="2" customFormat="1" ht="37.8" customHeight="1">
      <c r="A100" s="41"/>
      <c r="B100" s="42"/>
      <c r="C100" s="216" t="s">
        <v>79</v>
      </c>
      <c r="D100" s="216" t="s">
        <v>211</v>
      </c>
      <c r="E100" s="217" t="s">
        <v>1611</v>
      </c>
      <c r="F100" s="218" t="s">
        <v>1612</v>
      </c>
      <c r="G100" s="219" t="s">
        <v>258</v>
      </c>
      <c r="H100" s="220">
        <v>3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0.57999999999999996</v>
      </c>
      <c r="T100" s="226">
        <f>S100*H100</f>
        <v>1.7399999999999998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1923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1614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1185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3" customFormat="1">
      <c r="A103" s="13"/>
      <c r="B103" s="234"/>
      <c r="C103" s="235"/>
      <c r="D103" s="236" t="s">
        <v>220</v>
      </c>
      <c r="E103" s="237" t="s">
        <v>19</v>
      </c>
      <c r="F103" s="238" t="s">
        <v>269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220</v>
      </c>
      <c r="AU103" s="244" t="s">
        <v>81</v>
      </c>
      <c r="AV103" s="13" t="s">
        <v>79</v>
      </c>
      <c r="AW103" s="13" t="s">
        <v>32</v>
      </c>
      <c r="AX103" s="13" t="s">
        <v>71</v>
      </c>
      <c r="AY103" s="244" t="s">
        <v>209</v>
      </c>
    </row>
    <row r="104" s="14" customFormat="1">
      <c r="A104" s="14"/>
      <c r="B104" s="245"/>
      <c r="C104" s="246"/>
      <c r="D104" s="236" t="s">
        <v>220</v>
      </c>
      <c r="E104" s="247" t="s">
        <v>19</v>
      </c>
      <c r="F104" s="248" t="s">
        <v>1615</v>
      </c>
      <c r="G104" s="246"/>
      <c r="H104" s="249">
        <v>3</v>
      </c>
      <c r="I104" s="250"/>
      <c r="J104" s="246"/>
      <c r="K104" s="246"/>
      <c r="L104" s="251"/>
      <c r="M104" s="252"/>
      <c r="N104" s="253"/>
      <c r="O104" s="253"/>
      <c r="P104" s="253"/>
      <c r="Q104" s="253"/>
      <c r="R104" s="253"/>
      <c r="S104" s="253"/>
      <c r="T104" s="25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5" t="s">
        <v>220</v>
      </c>
      <c r="AU104" s="255" t="s">
        <v>81</v>
      </c>
      <c r="AV104" s="14" t="s">
        <v>81</v>
      </c>
      <c r="AW104" s="14" t="s">
        <v>32</v>
      </c>
      <c r="AX104" s="14" t="s">
        <v>79</v>
      </c>
      <c r="AY104" s="255" t="s">
        <v>209</v>
      </c>
    </row>
    <row r="105" s="2" customFormat="1" ht="33" customHeight="1">
      <c r="A105" s="41"/>
      <c r="B105" s="42"/>
      <c r="C105" s="216" t="s">
        <v>81</v>
      </c>
      <c r="D105" s="216" t="s">
        <v>211</v>
      </c>
      <c r="E105" s="217" t="s">
        <v>1616</v>
      </c>
      <c r="F105" s="218" t="s">
        <v>1617</v>
      </c>
      <c r="G105" s="219" t="s">
        <v>258</v>
      </c>
      <c r="H105" s="220">
        <v>3</v>
      </c>
      <c r="I105" s="221"/>
      <c r="J105" s="222">
        <f>ROUND(I105*H105,2)</f>
        <v>0</v>
      </c>
      <c r="K105" s="218" t="s">
        <v>215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0.22</v>
      </c>
      <c r="T105" s="226">
        <f>S105*H105</f>
        <v>0.66000000000000003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216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216</v>
      </c>
      <c r="BM105" s="227" t="s">
        <v>1924</v>
      </c>
    </row>
    <row r="106" s="2" customFormat="1">
      <c r="A106" s="41"/>
      <c r="B106" s="42"/>
      <c r="C106" s="43"/>
      <c r="D106" s="229" t="s">
        <v>218</v>
      </c>
      <c r="E106" s="43"/>
      <c r="F106" s="230" t="s">
        <v>1619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218</v>
      </c>
      <c r="AU106" s="20" t="s">
        <v>81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1185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269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81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4" customFormat="1">
      <c r="A109" s="14"/>
      <c r="B109" s="245"/>
      <c r="C109" s="246"/>
      <c r="D109" s="236" t="s">
        <v>220</v>
      </c>
      <c r="E109" s="247" t="s">
        <v>19</v>
      </c>
      <c r="F109" s="248" t="s">
        <v>1615</v>
      </c>
      <c r="G109" s="246"/>
      <c r="H109" s="249">
        <v>3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220</v>
      </c>
      <c r="AU109" s="255" t="s">
        <v>81</v>
      </c>
      <c r="AV109" s="14" t="s">
        <v>81</v>
      </c>
      <c r="AW109" s="14" t="s">
        <v>32</v>
      </c>
      <c r="AX109" s="14" t="s">
        <v>79</v>
      </c>
      <c r="AY109" s="255" t="s">
        <v>209</v>
      </c>
    </row>
    <row r="110" s="2" customFormat="1" ht="16.5" customHeight="1">
      <c r="A110" s="41"/>
      <c r="B110" s="42"/>
      <c r="C110" s="216" t="s">
        <v>146</v>
      </c>
      <c r="D110" s="216" t="s">
        <v>211</v>
      </c>
      <c r="E110" s="217" t="s">
        <v>285</v>
      </c>
      <c r="F110" s="218" t="s">
        <v>286</v>
      </c>
      <c r="G110" s="219" t="s">
        <v>287</v>
      </c>
      <c r="H110" s="220">
        <v>100</v>
      </c>
      <c r="I110" s="221"/>
      <c r="J110" s="222">
        <f>ROUND(I110*H110,2)</f>
        <v>0</v>
      </c>
      <c r="K110" s="218" t="s">
        <v>215</v>
      </c>
      <c r="L110" s="47"/>
      <c r="M110" s="223" t="s">
        <v>19</v>
      </c>
      <c r="N110" s="224" t="s">
        <v>42</v>
      </c>
      <c r="O110" s="87"/>
      <c r="P110" s="225">
        <f>O110*H110</f>
        <v>0</v>
      </c>
      <c r="Q110" s="225">
        <v>3.0000000000000001E-05</v>
      </c>
      <c r="R110" s="225">
        <f>Q110*H110</f>
        <v>0.0030000000000000001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216</v>
      </c>
      <c r="AT110" s="227" t="s">
        <v>211</v>
      </c>
      <c r="AU110" s="227" t="s">
        <v>81</v>
      </c>
      <c r="AY110" s="20" t="s">
        <v>209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79</v>
      </c>
      <c r="BK110" s="228">
        <f>ROUND(I110*H110,2)</f>
        <v>0</v>
      </c>
      <c r="BL110" s="20" t="s">
        <v>216</v>
      </c>
      <c r="BM110" s="227" t="s">
        <v>1925</v>
      </c>
    </row>
    <row r="111" s="2" customFormat="1">
      <c r="A111" s="41"/>
      <c r="B111" s="42"/>
      <c r="C111" s="43"/>
      <c r="D111" s="229" t="s">
        <v>218</v>
      </c>
      <c r="E111" s="43"/>
      <c r="F111" s="230" t="s">
        <v>289</v>
      </c>
      <c r="G111" s="43"/>
      <c r="H111" s="43"/>
      <c r="I111" s="231"/>
      <c r="J111" s="43"/>
      <c r="K111" s="43"/>
      <c r="L111" s="47"/>
      <c r="M111" s="232"/>
      <c r="N111" s="233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218</v>
      </c>
      <c r="AU111" s="20" t="s">
        <v>81</v>
      </c>
    </row>
    <row r="112" s="2" customFormat="1" ht="24.15" customHeight="1">
      <c r="A112" s="41"/>
      <c r="B112" s="42"/>
      <c r="C112" s="216" t="s">
        <v>216</v>
      </c>
      <c r="D112" s="216" t="s">
        <v>211</v>
      </c>
      <c r="E112" s="217" t="s">
        <v>291</v>
      </c>
      <c r="F112" s="218" t="s">
        <v>292</v>
      </c>
      <c r="G112" s="219" t="s">
        <v>293</v>
      </c>
      <c r="H112" s="220">
        <v>10</v>
      </c>
      <c r="I112" s="221"/>
      <c r="J112" s="222">
        <f>ROUND(I112*H112,2)</f>
        <v>0</v>
      </c>
      <c r="K112" s="218" t="s">
        <v>215</v>
      </c>
      <c r="L112" s="47"/>
      <c r="M112" s="223" t="s">
        <v>19</v>
      </c>
      <c r="N112" s="224" t="s">
        <v>42</v>
      </c>
      <c r="O112" s="87"/>
      <c r="P112" s="225">
        <f>O112*H112</f>
        <v>0</v>
      </c>
      <c r="Q112" s="225">
        <v>0</v>
      </c>
      <c r="R112" s="225">
        <f>Q112*H112</f>
        <v>0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216</v>
      </c>
      <c r="AT112" s="227" t="s">
        <v>211</v>
      </c>
      <c r="AU112" s="227" t="s">
        <v>81</v>
      </c>
      <c r="AY112" s="20" t="s">
        <v>209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20" t="s">
        <v>79</v>
      </c>
      <c r="BK112" s="228">
        <f>ROUND(I112*H112,2)</f>
        <v>0</v>
      </c>
      <c r="BL112" s="20" t="s">
        <v>216</v>
      </c>
      <c r="BM112" s="227" t="s">
        <v>1926</v>
      </c>
    </row>
    <row r="113" s="2" customFormat="1">
      <c r="A113" s="41"/>
      <c r="B113" s="42"/>
      <c r="C113" s="43"/>
      <c r="D113" s="229" t="s">
        <v>218</v>
      </c>
      <c r="E113" s="43"/>
      <c r="F113" s="230" t="s">
        <v>295</v>
      </c>
      <c r="G113" s="43"/>
      <c r="H113" s="43"/>
      <c r="I113" s="231"/>
      <c r="J113" s="43"/>
      <c r="K113" s="43"/>
      <c r="L113" s="47"/>
      <c r="M113" s="232"/>
      <c r="N113" s="233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218</v>
      </c>
      <c r="AU113" s="20" t="s">
        <v>81</v>
      </c>
    </row>
    <row r="114" s="2" customFormat="1" ht="49.05" customHeight="1">
      <c r="A114" s="41"/>
      <c r="B114" s="42"/>
      <c r="C114" s="216" t="s">
        <v>236</v>
      </c>
      <c r="D114" s="216" t="s">
        <v>211</v>
      </c>
      <c r="E114" s="217" t="s">
        <v>318</v>
      </c>
      <c r="F114" s="218" t="s">
        <v>319</v>
      </c>
      <c r="G114" s="219" t="s">
        <v>299</v>
      </c>
      <c r="H114" s="220">
        <v>3</v>
      </c>
      <c r="I114" s="221"/>
      <c r="J114" s="222">
        <f>ROUND(I114*H114,2)</f>
        <v>0</v>
      </c>
      <c r="K114" s="218" t="s">
        <v>215</v>
      </c>
      <c r="L114" s="47"/>
      <c r="M114" s="223" t="s">
        <v>19</v>
      </c>
      <c r="N114" s="224" t="s">
        <v>42</v>
      </c>
      <c r="O114" s="87"/>
      <c r="P114" s="225">
        <f>O114*H114</f>
        <v>0</v>
      </c>
      <c r="Q114" s="225">
        <v>0.06053</v>
      </c>
      <c r="R114" s="225">
        <f>Q114*H114</f>
        <v>0.18159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216</v>
      </c>
      <c r="AT114" s="227" t="s">
        <v>211</v>
      </c>
      <c r="AU114" s="227" t="s">
        <v>81</v>
      </c>
      <c r="AY114" s="20" t="s">
        <v>209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216</v>
      </c>
      <c r="BM114" s="227" t="s">
        <v>1927</v>
      </c>
    </row>
    <row r="115" s="2" customFormat="1">
      <c r="A115" s="41"/>
      <c r="B115" s="42"/>
      <c r="C115" s="43"/>
      <c r="D115" s="229" t="s">
        <v>218</v>
      </c>
      <c r="E115" s="43"/>
      <c r="F115" s="230" t="s">
        <v>321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218</v>
      </c>
      <c r="AU115" s="20" t="s">
        <v>81</v>
      </c>
    </row>
    <row r="116" s="13" customFormat="1">
      <c r="A116" s="13"/>
      <c r="B116" s="234"/>
      <c r="C116" s="235"/>
      <c r="D116" s="236" t="s">
        <v>220</v>
      </c>
      <c r="E116" s="237" t="s">
        <v>19</v>
      </c>
      <c r="F116" s="238" t="s">
        <v>1201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220</v>
      </c>
      <c r="AU116" s="244" t="s">
        <v>81</v>
      </c>
      <c r="AV116" s="13" t="s">
        <v>79</v>
      </c>
      <c r="AW116" s="13" t="s">
        <v>32</v>
      </c>
      <c r="AX116" s="13" t="s">
        <v>71</v>
      </c>
      <c r="AY116" s="244" t="s">
        <v>209</v>
      </c>
    </row>
    <row r="117" s="14" customFormat="1">
      <c r="A117" s="14"/>
      <c r="B117" s="245"/>
      <c r="C117" s="246"/>
      <c r="D117" s="236" t="s">
        <v>220</v>
      </c>
      <c r="E117" s="247" t="s">
        <v>19</v>
      </c>
      <c r="F117" s="248" t="s">
        <v>1928</v>
      </c>
      <c r="G117" s="246"/>
      <c r="H117" s="249">
        <v>3</v>
      </c>
      <c r="I117" s="250"/>
      <c r="J117" s="246"/>
      <c r="K117" s="246"/>
      <c r="L117" s="251"/>
      <c r="M117" s="252"/>
      <c r="N117" s="253"/>
      <c r="O117" s="253"/>
      <c r="P117" s="253"/>
      <c r="Q117" s="253"/>
      <c r="R117" s="253"/>
      <c r="S117" s="253"/>
      <c r="T117" s="25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5" t="s">
        <v>220</v>
      </c>
      <c r="AU117" s="255" t="s">
        <v>81</v>
      </c>
      <c r="AV117" s="14" t="s">
        <v>81</v>
      </c>
      <c r="AW117" s="14" t="s">
        <v>32</v>
      </c>
      <c r="AX117" s="14" t="s">
        <v>71</v>
      </c>
      <c r="AY117" s="255" t="s">
        <v>209</v>
      </c>
    </row>
    <row r="118" s="15" customFormat="1">
      <c r="A118" s="15"/>
      <c r="B118" s="256"/>
      <c r="C118" s="257"/>
      <c r="D118" s="236" t="s">
        <v>220</v>
      </c>
      <c r="E118" s="258" t="s">
        <v>19</v>
      </c>
      <c r="F118" s="259" t="s">
        <v>271</v>
      </c>
      <c r="G118" s="257"/>
      <c r="H118" s="260">
        <v>3</v>
      </c>
      <c r="I118" s="261"/>
      <c r="J118" s="257"/>
      <c r="K118" s="257"/>
      <c r="L118" s="262"/>
      <c r="M118" s="263"/>
      <c r="N118" s="264"/>
      <c r="O118" s="264"/>
      <c r="P118" s="264"/>
      <c r="Q118" s="264"/>
      <c r="R118" s="264"/>
      <c r="S118" s="264"/>
      <c r="T118" s="26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66" t="s">
        <v>220</v>
      </c>
      <c r="AU118" s="266" t="s">
        <v>81</v>
      </c>
      <c r="AV118" s="15" t="s">
        <v>216</v>
      </c>
      <c r="AW118" s="15" t="s">
        <v>32</v>
      </c>
      <c r="AX118" s="15" t="s">
        <v>79</v>
      </c>
      <c r="AY118" s="266" t="s">
        <v>209</v>
      </c>
    </row>
    <row r="119" s="2" customFormat="1" ht="33" customHeight="1">
      <c r="A119" s="41"/>
      <c r="B119" s="42"/>
      <c r="C119" s="216" t="s">
        <v>227</v>
      </c>
      <c r="D119" s="216" t="s">
        <v>211</v>
      </c>
      <c r="E119" s="217" t="s">
        <v>391</v>
      </c>
      <c r="F119" s="218" t="s">
        <v>392</v>
      </c>
      <c r="G119" s="219" t="s">
        <v>362</v>
      </c>
      <c r="H119" s="220">
        <v>46.799999999999997</v>
      </c>
      <c r="I119" s="221"/>
      <c r="J119" s="222">
        <f>ROUND(I119*H119,2)</f>
        <v>0</v>
      </c>
      <c r="K119" s="218" t="s">
        <v>215</v>
      </c>
      <c r="L119" s="47"/>
      <c r="M119" s="223" t="s">
        <v>19</v>
      </c>
      <c r="N119" s="224" t="s">
        <v>42</v>
      </c>
      <c r="O119" s="87"/>
      <c r="P119" s="225">
        <f>O119*H119</f>
        <v>0</v>
      </c>
      <c r="Q119" s="225">
        <v>0</v>
      </c>
      <c r="R119" s="225">
        <f>Q119*H119</f>
        <v>0</v>
      </c>
      <c r="S119" s="225">
        <v>0</v>
      </c>
      <c r="T119" s="226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7" t="s">
        <v>216</v>
      </c>
      <c r="AT119" s="227" t="s">
        <v>211</v>
      </c>
      <c r="AU119" s="227" t="s">
        <v>81</v>
      </c>
      <c r="AY119" s="20" t="s">
        <v>209</v>
      </c>
      <c r="BE119" s="228">
        <f>IF(N119="základní",J119,0)</f>
        <v>0</v>
      </c>
      <c r="BF119" s="228">
        <f>IF(N119="snížená",J119,0)</f>
        <v>0</v>
      </c>
      <c r="BG119" s="228">
        <f>IF(N119="zákl. přenesená",J119,0)</f>
        <v>0</v>
      </c>
      <c r="BH119" s="228">
        <f>IF(N119="sníž. přenesená",J119,0)</f>
        <v>0</v>
      </c>
      <c r="BI119" s="228">
        <f>IF(N119="nulová",J119,0)</f>
        <v>0</v>
      </c>
      <c r="BJ119" s="20" t="s">
        <v>79</v>
      </c>
      <c r="BK119" s="228">
        <f>ROUND(I119*H119,2)</f>
        <v>0</v>
      </c>
      <c r="BL119" s="20" t="s">
        <v>216</v>
      </c>
      <c r="BM119" s="227" t="s">
        <v>1929</v>
      </c>
    </row>
    <row r="120" s="2" customFormat="1">
      <c r="A120" s="41"/>
      <c r="B120" s="42"/>
      <c r="C120" s="43"/>
      <c r="D120" s="229" t="s">
        <v>218</v>
      </c>
      <c r="E120" s="43"/>
      <c r="F120" s="230" t="s">
        <v>394</v>
      </c>
      <c r="G120" s="43"/>
      <c r="H120" s="43"/>
      <c r="I120" s="231"/>
      <c r="J120" s="43"/>
      <c r="K120" s="43"/>
      <c r="L120" s="47"/>
      <c r="M120" s="232"/>
      <c r="N120" s="233"/>
      <c r="O120" s="87"/>
      <c r="P120" s="87"/>
      <c r="Q120" s="87"/>
      <c r="R120" s="87"/>
      <c r="S120" s="87"/>
      <c r="T120" s="88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0" t="s">
        <v>218</v>
      </c>
      <c r="AU120" s="20" t="s">
        <v>81</v>
      </c>
    </row>
    <row r="121" s="13" customFormat="1">
      <c r="A121" s="13"/>
      <c r="B121" s="234"/>
      <c r="C121" s="235"/>
      <c r="D121" s="236" t="s">
        <v>220</v>
      </c>
      <c r="E121" s="237" t="s">
        <v>19</v>
      </c>
      <c r="F121" s="238" t="s">
        <v>395</v>
      </c>
      <c r="G121" s="235"/>
      <c r="H121" s="237" t="s">
        <v>19</v>
      </c>
      <c r="I121" s="239"/>
      <c r="J121" s="235"/>
      <c r="K121" s="235"/>
      <c r="L121" s="240"/>
      <c r="M121" s="241"/>
      <c r="N121" s="242"/>
      <c r="O121" s="242"/>
      <c r="P121" s="242"/>
      <c r="Q121" s="242"/>
      <c r="R121" s="242"/>
      <c r="S121" s="242"/>
      <c r="T121" s="24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4" t="s">
        <v>220</v>
      </c>
      <c r="AU121" s="244" t="s">
        <v>81</v>
      </c>
      <c r="AV121" s="13" t="s">
        <v>79</v>
      </c>
      <c r="AW121" s="13" t="s">
        <v>32</v>
      </c>
      <c r="AX121" s="13" t="s">
        <v>71</v>
      </c>
      <c r="AY121" s="244" t="s">
        <v>209</v>
      </c>
    </row>
    <row r="122" s="14" customFormat="1">
      <c r="A122" s="14"/>
      <c r="B122" s="245"/>
      <c r="C122" s="246"/>
      <c r="D122" s="236" t="s">
        <v>220</v>
      </c>
      <c r="E122" s="247" t="s">
        <v>19</v>
      </c>
      <c r="F122" s="248" t="s">
        <v>1930</v>
      </c>
      <c r="G122" s="246"/>
      <c r="H122" s="249">
        <v>156</v>
      </c>
      <c r="I122" s="250"/>
      <c r="J122" s="246"/>
      <c r="K122" s="246"/>
      <c r="L122" s="251"/>
      <c r="M122" s="252"/>
      <c r="N122" s="253"/>
      <c r="O122" s="253"/>
      <c r="P122" s="253"/>
      <c r="Q122" s="253"/>
      <c r="R122" s="253"/>
      <c r="S122" s="253"/>
      <c r="T122" s="25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5" t="s">
        <v>220</v>
      </c>
      <c r="AU122" s="255" t="s">
        <v>81</v>
      </c>
      <c r="AV122" s="14" t="s">
        <v>81</v>
      </c>
      <c r="AW122" s="14" t="s">
        <v>32</v>
      </c>
      <c r="AX122" s="14" t="s">
        <v>71</v>
      </c>
      <c r="AY122" s="255" t="s">
        <v>209</v>
      </c>
    </row>
    <row r="123" s="14" customFormat="1">
      <c r="A123" s="14"/>
      <c r="B123" s="245"/>
      <c r="C123" s="246"/>
      <c r="D123" s="236" t="s">
        <v>220</v>
      </c>
      <c r="E123" s="247" t="s">
        <v>19</v>
      </c>
      <c r="F123" s="248" t="s">
        <v>1931</v>
      </c>
      <c r="G123" s="246"/>
      <c r="H123" s="249">
        <v>46.799999999999997</v>
      </c>
      <c r="I123" s="250"/>
      <c r="J123" s="246"/>
      <c r="K123" s="246"/>
      <c r="L123" s="251"/>
      <c r="M123" s="252"/>
      <c r="N123" s="253"/>
      <c r="O123" s="253"/>
      <c r="P123" s="253"/>
      <c r="Q123" s="253"/>
      <c r="R123" s="253"/>
      <c r="S123" s="253"/>
      <c r="T123" s="25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5" t="s">
        <v>220</v>
      </c>
      <c r="AU123" s="255" t="s">
        <v>81</v>
      </c>
      <c r="AV123" s="14" t="s">
        <v>81</v>
      </c>
      <c r="AW123" s="14" t="s">
        <v>32</v>
      </c>
      <c r="AX123" s="14" t="s">
        <v>79</v>
      </c>
      <c r="AY123" s="255" t="s">
        <v>209</v>
      </c>
    </row>
    <row r="124" s="2" customFormat="1" ht="24.15" customHeight="1">
      <c r="A124" s="41"/>
      <c r="B124" s="42"/>
      <c r="C124" s="216" t="s">
        <v>245</v>
      </c>
      <c r="D124" s="216" t="s">
        <v>211</v>
      </c>
      <c r="E124" s="217" t="s">
        <v>400</v>
      </c>
      <c r="F124" s="218" t="s">
        <v>401</v>
      </c>
      <c r="G124" s="219" t="s">
        <v>362</v>
      </c>
      <c r="H124" s="220">
        <v>54.600000000000001</v>
      </c>
      <c r="I124" s="221"/>
      <c r="J124" s="222">
        <f>ROUND(I124*H124,2)</f>
        <v>0</v>
      </c>
      <c r="K124" s="218" t="s">
        <v>215</v>
      </c>
      <c r="L124" s="47"/>
      <c r="M124" s="223" t="s">
        <v>19</v>
      </c>
      <c r="N124" s="224" t="s">
        <v>42</v>
      </c>
      <c r="O124" s="87"/>
      <c r="P124" s="225">
        <f>O124*H124</f>
        <v>0</v>
      </c>
      <c r="Q124" s="225">
        <v>0</v>
      </c>
      <c r="R124" s="225">
        <f>Q124*H124</f>
        <v>0</v>
      </c>
      <c r="S124" s="225">
        <v>0</v>
      </c>
      <c r="T124" s="226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7" t="s">
        <v>216</v>
      </c>
      <c r="AT124" s="227" t="s">
        <v>211</v>
      </c>
      <c r="AU124" s="227" t="s">
        <v>81</v>
      </c>
      <c r="AY124" s="20" t="s">
        <v>209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20" t="s">
        <v>79</v>
      </c>
      <c r="BK124" s="228">
        <f>ROUND(I124*H124,2)</f>
        <v>0</v>
      </c>
      <c r="BL124" s="20" t="s">
        <v>216</v>
      </c>
      <c r="BM124" s="227" t="s">
        <v>1932</v>
      </c>
    </row>
    <row r="125" s="2" customFormat="1">
      <c r="A125" s="41"/>
      <c r="B125" s="42"/>
      <c r="C125" s="43"/>
      <c r="D125" s="229" t="s">
        <v>218</v>
      </c>
      <c r="E125" s="43"/>
      <c r="F125" s="230" t="s">
        <v>403</v>
      </c>
      <c r="G125" s="43"/>
      <c r="H125" s="43"/>
      <c r="I125" s="231"/>
      <c r="J125" s="43"/>
      <c r="K125" s="43"/>
      <c r="L125" s="47"/>
      <c r="M125" s="232"/>
      <c r="N125" s="233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218</v>
      </c>
      <c r="AU125" s="20" t="s">
        <v>81</v>
      </c>
    </row>
    <row r="126" s="14" customFormat="1">
      <c r="A126" s="14"/>
      <c r="B126" s="245"/>
      <c r="C126" s="246"/>
      <c r="D126" s="236" t="s">
        <v>220</v>
      </c>
      <c r="E126" s="247" t="s">
        <v>19</v>
      </c>
      <c r="F126" s="248" t="s">
        <v>1933</v>
      </c>
      <c r="G126" s="246"/>
      <c r="H126" s="249">
        <v>54.600000000000001</v>
      </c>
      <c r="I126" s="250"/>
      <c r="J126" s="246"/>
      <c r="K126" s="246"/>
      <c r="L126" s="251"/>
      <c r="M126" s="252"/>
      <c r="N126" s="253"/>
      <c r="O126" s="253"/>
      <c r="P126" s="253"/>
      <c r="Q126" s="253"/>
      <c r="R126" s="253"/>
      <c r="S126" s="253"/>
      <c r="T126" s="25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5" t="s">
        <v>220</v>
      </c>
      <c r="AU126" s="255" t="s">
        <v>81</v>
      </c>
      <c r="AV126" s="14" t="s">
        <v>81</v>
      </c>
      <c r="AW126" s="14" t="s">
        <v>32</v>
      </c>
      <c r="AX126" s="14" t="s">
        <v>79</v>
      </c>
      <c r="AY126" s="255" t="s">
        <v>209</v>
      </c>
    </row>
    <row r="127" s="2" customFormat="1" ht="33" customHeight="1">
      <c r="A127" s="41"/>
      <c r="B127" s="42"/>
      <c r="C127" s="216" t="s">
        <v>250</v>
      </c>
      <c r="D127" s="216" t="s">
        <v>211</v>
      </c>
      <c r="E127" s="217" t="s">
        <v>406</v>
      </c>
      <c r="F127" s="218" t="s">
        <v>407</v>
      </c>
      <c r="G127" s="219" t="s">
        <v>362</v>
      </c>
      <c r="H127" s="220">
        <v>39</v>
      </c>
      <c r="I127" s="221"/>
      <c r="J127" s="222">
        <f>ROUND(I127*H127,2)</f>
        <v>0</v>
      </c>
      <c r="K127" s="218" t="s">
        <v>215</v>
      </c>
      <c r="L127" s="47"/>
      <c r="M127" s="223" t="s">
        <v>19</v>
      </c>
      <c r="N127" s="224" t="s">
        <v>42</v>
      </c>
      <c r="O127" s="87"/>
      <c r="P127" s="225">
        <f>O127*H127</f>
        <v>0</v>
      </c>
      <c r="Q127" s="225">
        <v>0</v>
      </c>
      <c r="R127" s="225">
        <f>Q127*H127</f>
        <v>0</v>
      </c>
      <c r="S127" s="225">
        <v>0</v>
      </c>
      <c r="T127" s="226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7" t="s">
        <v>216</v>
      </c>
      <c r="AT127" s="227" t="s">
        <v>211</v>
      </c>
      <c r="AU127" s="227" t="s">
        <v>81</v>
      </c>
      <c r="AY127" s="20" t="s">
        <v>209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20" t="s">
        <v>79</v>
      </c>
      <c r="BK127" s="228">
        <f>ROUND(I127*H127,2)</f>
        <v>0</v>
      </c>
      <c r="BL127" s="20" t="s">
        <v>216</v>
      </c>
      <c r="BM127" s="227" t="s">
        <v>1934</v>
      </c>
    </row>
    <row r="128" s="2" customFormat="1">
      <c r="A128" s="41"/>
      <c r="B128" s="42"/>
      <c r="C128" s="43"/>
      <c r="D128" s="229" t="s">
        <v>218</v>
      </c>
      <c r="E128" s="43"/>
      <c r="F128" s="230" t="s">
        <v>409</v>
      </c>
      <c r="G128" s="43"/>
      <c r="H128" s="43"/>
      <c r="I128" s="231"/>
      <c r="J128" s="43"/>
      <c r="K128" s="43"/>
      <c r="L128" s="47"/>
      <c r="M128" s="232"/>
      <c r="N128" s="233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218</v>
      </c>
      <c r="AU128" s="20" t="s">
        <v>81</v>
      </c>
    </row>
    <row r="129" s="14" customFormat="1">
      <c r="A129" s="14"/>
      <c r="B129" s="245"/>
      <c r="C129" s="246"/>
      <c r="D129" s="236" t="s">
        <v>220</v>
      </c>
      <c r="E129" s="247" t="s">
        <v>19</v>
      </c>
      <c r="F129" s="248" t="s">
        <v>1935</v>
      </c>
      <c r="G129" s="246"/>
      <c r="H129" s="249">
        <v>39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5" t="s">
        <v>220</v>
      </c>
      <c r="AU129" s="255" t="s">
        <v>81</v>
      </c>
      <c r="AV129" s="14" t="s">
        <v>81</v>
      </c>
      <c r="AW129" s="14" t="s">
        <v>32</v>
      </c>
      <c r="AX129" s="14" t="s">
        <v>79</v>
      </c>
      <c r="AY129" s="255" t="s">
        <v>209</v>
      </c>
    </row>
    <row r="130" s="2" customFormat="1" ht="33" customHeight="1">
      <c r="A130" s="41"/>
      <c r="B130" s="42"/>
      <c r="C130" s="216" t="s">
        <v>255</v>
      </c>
      <c r="D130" s="216" t="s">
        <v>211</v>
      </c>
      <c r="E130" s="217" t="s">
        <v>412</v>
      </c>
      <c r="F130" s="218" t="s">
        <v>413</v>
      </c>
      <c r="G130" s="219" t="s">
        <v>362</v>
      </c>
      <c r="H130" s="220">
        <v>15.6</v>
      </c>
      <c r="I130" s="221"/>
      <c r="J130" s="222">
        <f>ROUND(I130*H130,2)</f>
        <v>0</v>
      </c>
      <c r="K130" s="218" t="s">
        <v>215</v>
      </c>
      <c r="L130" s="47"/>
      <c r="M130" s="223" t="s">
        <v>19</v>
      </c>
      <c r="N130" s="224" t="s">
        <v>42</v>
      </c>
      <c r="O130" s="87"/>
      <c r="P130" s="225">
        <f>O130*H130</f>
        <v>0</v>
      </c>
      <c r="Q130" s="225">
        <v>0</v>
      </c>
      <c r="R130" s="225">
        <f>Q130*H130</f>
        <v>0</v>
      </c>
      <c r="S130" s="225">
        <v>0</v>
      </c>
      <c r="T130" s="226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7" t="s">
        <v>216</v>
      </c>
      <c r="AT130" s="227" t="s">
        <v>211</v>
      </c>
      <c r="AU130" s="227" t="s">
        <v>81</v>
      </c>
      <c r="AY130" s="20" t="s">
        <v>209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20" t="s">
        <v>79</v>
      </c>
      <c r="BK130" s="228">
        <f>ROUND(I130*H130,2)</f>
        <v>0</v>
      </c>
      <c r="BL130" s="20" t="s">
        <v>216</v>
      </c>
      <c r="BM130" s="227" t="s">
        <v>1936</v>
      </c>
    </row>
    <row r="131" s="2" customFormat="1">
      <c r="A131" s="41"/>
      <c r="B131" s="42"/>
      <c r="C131" s="43"/>
      <c r="D131" s="229" t="s">
        <v>218</v>
      </c>
      <c r="E131" s="43"/>
      <c r="F131" s="230" t="s">
        <v>415</v>
      </c>
      <c r="G131" s="43"/>
      <c r="H131" s="43"/>
      <c r="I131" s="231"/>
      <c r="J131" s="43"/>
      <c r="K131" s="43"/>
      <c r="L131" s="47"/>
      <c r="M131" s="232"/>
      <c r="N131" s="233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218</v>
      </c>
      <c r="AU131" s="20" t="s">
        <v>81</v>
      </c>
    </row>
    <row r="132" s="14" customFormat="1">
      <c r="A132" s="14"/>
      <c r="B132" s="245"/>
      <c r="C132" s="246"/>
      <c r="D132" s="236" t="s">
        <v>220</v>
      </c>
      <c r="E132" s="247" t="s">
        <v>19</v>
      </c>
      <c r="F132" s="248" t="s">
        <v>1937</v>
      </c>
      <c r="G132" s="246"/>
      <c r="H132" s="249">
        <v>15.6</v>
      </c>
      <c r="I132" s="250"/>
      <c r="J132" s="246"/>
      <c r="K132" s="246"/>
      <c r="L132" s="251"/>
      <c r="M132" s="252"/>
      <c r="N132" s="253"/>
      <c r="O132" s="253"/>
      <c r="P132" s="253"/>
      <c r="Q132" s="253"/>
      <c r="R132" s="253"/>
      <c r="S132" s="253"/>
      <c r="T132" s="25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5" t="s">
        <v>220</v>
      </c>
      <c r="AU132" s="255" t="s">
        <v>81</v>
      </c>
      <c r="AV132" s="14" t="s">
        <v>81</v>
      </c>
      <c r="AW132" s="14" t="s">
        <v>32</v>
      </c>
      <c r="AX132" s="14" t="s">
        <v>79</v>
      </c>
      <c r="AY132" s="255" t="s">
        <v>209</v>
      </c>
    </row>
    <row r="133" s="2" customFormat="1" ht="24.15" customHeight="1">
      <c r="A133" s="41"/>
      <c r="B133" s="42"/>
      <c r="C133" s="216" t="s">
        <v>263</v>
      </c>
      <c r="D133" s="216" t="s">
        <v>211</v>
      </c>
      <c r="E133" s="217" t="s">
        <v>418</v>
      </c>
      <c r="F133" s="218" t="s">
        <v>419</v>
      </c>
      <c r="G133" s="219" t="s">
        <v>362</v>
      </c>
      <c r="H133" s="220">
        <v>15.6</v>
      </c>
      <c r="I133" s="221"/>
      <c r="J133" s="222">
        <f>ROUND(I133*H133,2)</f>
        <v>0</v>
      </c>
      <c r="K133" s="218" t="s">
        <v>215</v>
      </c>
      <c r="L133" s="47"/>
      <c r="M133" s="223" t="s">
        <v>19</v>
      </c>
      <c r="N133" s="224" t="s">
        <v>42</v>
      </c>
      <c r="O133" s="87"/>
      <c r="P133" s="225">
        <f>O133*H133</f>
        <v>0</v>
      </c>
      <c r="Q133" s="225">
        <v>0</v>
      </c>
      <c r="R133" s="225">
        <f>Q133*H133</f>
        <v>0</v>
      </c>
      <c r="S133" s="225">
        <v>0</v>
      </c>
      <c r="T133" s="22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216</v>
      </c>
      <c r="AT133" s="227" t="s">
        <v>211</v>
      </c>
      <c r="AU133" s="227" t="s">
        <v>81</v>
      </c>
      <c r="AY133" s="20" t="s">
        <v>209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20" t="s">
        <v>79</v>
      </c>
      <c r="BK133" s="228">
        <f>ROUND(I133*H133,2)</f>
        <v>0</v>
      </c>
      <c r="BL133" s="20" t="s">
        <v>216</v>
      </c>
      <c r="BM133" s="227" t="s">
        <v>1938</v>
      </c>
    </row>
    <row r="134" s="2" customFormat="1">
      <c r="A134" s="41"/>
      <c r="B134" s="42"/>
      <c r="C134" s="43"/>
      <c r="D134" s="229" t="s">
        <v>218</v>
      </c>
      <c r="E134" s="43"/>
      <c r="F134" s="230" t="s">
        <v>421</v>
      </c>
      <c r="G134" s="43"/>
      <c r="H134" s="43"/>
      <c r="I134" s="231"/>
      <c r="J134" s="43"/>
      <c r="K134" s="43"/>
      <c r="L134" s="47"/>
      <c r="M134" s="232"/>
      <c r="N134" s="233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218</v>
      </c>
      <c r="AU134" s="20" t="s">
        <v>81</v>
      </c>
    </row>
    <row r="135" s="13" customFormat="1">
      <c r="A135" s="13"/>
      <c r="B135" s="234"/>
      <c r="C135" s="235"/>
      <c r="D135" s="236" t="s">
        <v>220</v>
      </c>
      <c r="E135" s="237" t="s">
        <v>19</v>
      </c>
      <c r="F135" s="238" t="s">
        <v>422</v>
      </c>
      <c r="G135" s="235"/>
      <c r="H135" s="237" t="s">
        <v>19</v>
      </c>
      <c r="I135" s="239"/>
      <c r="J135" s="235"/>
      <c r="K135" s="235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220</v>
      </c>
      <c r="AU135" s="244" t="s">
        <v>81</v>
      </c>
      <c r="AV135" s="13" t="s">
        <v>79</v>
      </c>
      <c r="AW135" s="13" t="s">
        <v>32</v>
      </c>
      <c r="AX135" s="13" t="s">
        <v>71</v>
      </c>
      <c r="AY135" s="244" t="s">
        <v>209</v>
      </c>
    </row>
    <row r="136" s="14" customFormat="1">
      <c r="A136" s="14"/>
      <c r="B136" s="245"/>
      <c r="C136" s="246"/>
      <c r="D136" s="236" t="s">
        <v>220</v>
      </c>
      <c r="E136" s="247" t="s">
        <v>19</v>
      </c>
      <c r="F136" s="248" t="s">
        <v>1939</v>
      </c>
      <c r="G136" s="246"/>
      <c r="H136" s="249">
        <v>156</v>
      </c>
      <c r="I136" s="250"/>
      <c r="J136" s="246"/>
      <c r="K136" s="246"/>
      <c r="L136" s="251"/>
      <c r="M136" s="252"/>
      <c r="N136" s="253"/>
      <c r="O136" s="253"/>
      <c r="P136" s="253"/>
      <c r="Q136" s="253"/>
      <c r="R136" s="253"/>
      <c r="S136" s="253"/>
      <c r="T136" s="25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5" t="s">
        <v>220</v>
      </c>
      <c r="AU136" s="255" t="s">
        <v>81</v>
      </c>
      <c r="AV136" s="14" t="s">
        <v>81</v>
      </c>
      <c r="AW136" s="14" t="s">
        <v>32</v>
      </c>
      <c r="AX136" s="14" t="s">
        <v>71</v>
      </c>
      <c r="AY136" s="255" t="s">
        <v>209</v>
      </c>
    </row>
    <row r="137" s="16" customFormat="1">
      <c r="A137" s="16"/>
      <c r="B137" s="267"/>
      <c r="C137" s="268"/>
      <c r="D137" s="236" t="s">
        <v>220</v>
      </c>
      <c r="E137" s="269" t="s">
        <v>19</v>
      </c>
      <c r="F137" s="270" t="s">
        <v>370</v>
      </c>
      <c r="G137" s="268"/>
      <c r="H137" s="271">
        <v>156</v>
      </c>
      <c r="I137" s="272"/>
      <c r="J137" s="268"/>
      <c r="K137" s="268"/>
      <c r="L137" s="273"/>
      <c r="M137" s="274"/>
      <c r="N137" s="275"/>
      <c r="O137" s="275"/>
      <c r="P137" s="275"/>
      <c r="Q137" s="275"/>
      <c r="R137" s="275"/>
      <c r="S137" s="275"/>
      <c r="T137" s="27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T137" s="277" t="s">
        <v>220</v>
      </c>
      <c r="AU137" s="277" t="s">
        <v>81</v>
      </c>
      <c r="AV137" s="16" t="s">
        <v>146</v>
      </c>
      <c r="AW137" s="16" t="s">
        <v>32</v>
      </c>
      <c r="AX137" s="16" t="s">
        <v>71</v>
      </c>
      <c r="AY137" s="277" t="s">
        <v>209</v>
      </c>
    </row>
    <row r="138" s="13" customFormat="1">
      <c r="A138" s="13"/>
      <c r="B138" s="234"/>
      <c r="C138" s="235"/>
      <c r="D138" s="236" t="s">
        <v>220</v>
      </c>
      <c r="E138" s="237" t="s">
        <v>19</v>
      </c>
      <c r="F138" s="238" t="s">
        <v>425</v>
      </c>
      <c r="G138" s="235"/>
      <c r="H138" s="237" t="s">
        <v>19</v>
      </c>
      <c r="I138" s="239"/>
      <c r="J138" s="235"/>
      <c r="K138" s="235"/>
      <c r="L138" s="240"/>
      <c r="M138" s="241"/>
      <c r="N138" s="242"/>
      <c r="O138" s="242"/>
      <c r="P138" s="242"/>
      <c r="Q138" s="242"/>
      <c r="R138" s="242"/>
      <c r="S138" s="242"/>
      <c r="T138" s="24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4" t="s">
        <v>220</v>
      </c>
      <c r="AU138" s="244" t="s">
        <v>81</v>
      </c>
      <c r="AV138" s="13" t="s">
        <v>79</v>
      </c>
      <c r="AW138" s="13" t="s">
        <v>32</v>
      </c>
      <c r="AX138" s="13" t="s">
        <v>71</v>
      </c>
      <c r="AY138" s="244" t="s">
        <v>209</v>
      </c>
    </row>
    <row r="139" s="14" customFormat="1">
      <c r="A139" s="14"/>
      <c r="B139" s="245"/>
      <c r="C139" s="246"/>
      <c r="D139" s="236" t="s">
        <v>220</v>
      </c>
      <c r="E139" s="247" t="s">
        <v>19</v>
      </c>
      <c r="F139" s="248" t="s">
        <v>1940</v>
      </c>
      <c r="G139" s="246"/>
      <c r="H139" s="249">
        <v>15.6</v>
      </c>
      <c r="I139" s="250"/>
      <c r="J139" s="246"/>
      <c r="K139" s="246"/>
      <c r="L139" s="251"/>
      <c r="M139" s="252"/>
      <c r="N139" s="253"/>
      <c r="O139" s="253"/>
      <c r="P139" s="253"/>
      <c r="Q139" s="253"/>
      <c r="R139" s="253"/>
      <c r="S139" s="253"/>
      <c r="T139" s="25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5" t="s">
        <v>220</v>
      </c>
      <c r="AU139" s="255" t="s">
        <v>81</v>
      </c>
      <c r="AV139" s="14" t="s">
        <v>81</v>
      </c>
      <c r="AW139" s="14" t="s">
        <v>32</v>
      </c>
      <c r="AX139" s="14" t="s">
        <v>79</v>
      </c>
      <c r="AY139" s="255" t="s">
        <v>209</v>
      </c>
    </row>
    <row r="140" s="2" customFormat="1" ht="24.15" customHeight="1">
      <c r="A140" s="41"/>
      <c r="B140" s="42"/>
      <c r="C140" s="216" t="s">
        <v>272</v>
      </c>
      <c r="D140" s="216" t="s">
        <v>211</v>
      </c>
      <c r="E140" s="217" t="s">
        <v>464</v>
      </c>
      <c r="F140" s="218" t="s">
        <v>465</v>
      </c>
      <c r="G140" s="219" t="s">
        <v>258</v>
      </c>
      <c r="H140" s="220">
        <v>309.39999999999998</v>
      </c>
      <c r="I140" s="221"/>
      <c r="J140" s="222">
        <f>ROUND(I140*H140,2)</f>
        <v>0</v>
      </c>
      <c r="K140" s="218" t="s">
        <v>215</v>
      </c>
      <c r="L140" s="47"/>
      <c r="M140" s="223" t="s">
        <v>19</v>
      </c>
      <c r="N140" s="224" t="s">
        <v>42</v>
      </c>
      <c r="O140" s="87"/>
      <c r="P140" s="225">
        <f>O140*H140</f>
        <v>0</v>
      </c>
      <c r="Q140" s="225">
        <v>0.00058</v>
      </c>
      <c r="R140" s="225">
        <f>Q140*H140</f>
        <v>0.179452</v>
      </c>
      <c r="S140" s="225">
        <v>0</v>
      </c>
      <c r="T140" s="226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7" t="s">
        <v>216</v>
      </c>
      <c r="AT140" s="227" t="s">
        <v>211</v>
      </c>
      <c r="AU140" s="227" t="s">
        <v>81</v>
      </c>
      <c r="AY140" s="20" t="s">
        <v>209</v>
      </c>
      <c r="BE140" s="228">
        <f>IF(N140="základní",J140,0)</f>
        <v>0</v>
      </c>
      <c r="BF140" s="228">
        <f>IF(N140="snížená",J140,0)</f>
        <v>0</v>
      </c>
      <c r="BG140" s="228">
        <f>IF(N140="zákl. přenesená",J140,0)</f>
        <v>0</v>
      </c>
      <c r="BH140" s="228">
        <f>IF(N140="sníž. přenesená",J140,0)</f>
        <v>0</v>
      </c>
      <c r="BI140" s="228">
        <f>IF(N140="nulová",J140,0)</f>
        <v>0</v>
      </c>
      <c r="BJ140" s="20" t="s">
        <v>79</v>
      </c>
      <c r="BK140" s="228">
        <f>ROUND(I140*H140,2)</f>
        <v>0</v>
      </c>
      <c r="BL140" s="20" t="s">
        <v>216</v>
      </c>
      <c r="BM140" s="227" t="s">
        <v>1941</v>
      </c>
    </row>
    <row r="141" s="2" customFormat="1">
      <c r="A141" s="41"/>
      <c r="B141" s="42"/>
      <c r="C141" s="43"/>
      <c r="D141" s="229" t="s">
        <v>218</v>
      </c>
      <c r="E141" s="43"/>
      <c r="F141" s="230" t="s">
        <v>467</v>
      </c>
      <c r="G141" s="43"/>
      <c r="H141" s="43"/>
      <c r="I141" s="231"/>
      <c r="J141" s="43"/>
      <c r="K141" s="43"/>
      <c r="L141" s="47"/>
      <c r="M141" s="232"/>
      <c r="N141" s="233"/>
      <c r="O141" s="87"/>
      <c r="P141" s="87"/>
      <c r="Q141" s="87"/>
      <c r="R141" s="87"/>
      <c r="S141" s="87"/>
      <c r="T141" s="88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0" t="s">
        <v>218</v>
      </c>
      <c r="AU141" s="20" t="s">
        <v>81</v>
      </c>
    </row>
    <row r="142" s="14" customFormat="1">
      <c r="A142" s="14"/>
      <c r="B142" s="245"/>
      <c r="C142" s="246"/>
      <c r="D142" s="236" t="s">
        <v>220</v>
      </c>
      <c r="E142" s="247" t="s">
        <v>19</v>
      </c>
      <c r="F142" s="248" t="s">
        <v>1942</v>
      </c>
      <c r="G142" s="246"/>
      <c r="H142" s="249">
        <v>309.39999999999998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220</v>
      </c>
      <c r="AU142" s="255" t="s">
        <v>81</v>
      </c>
      <c r="AV142" s="14" t="s">
        <v>81</v>
      </c>
      <c r="AW142" s="14" t="s">
        <v>32</v>
      </c>
      <c r="AX142" s="14" t="s">
        <v>79</v>
      </c>
      <c r="AY142" s="255" t="s">
        <v>209</v>
      </c>
    </row>
    <row r="143" s="2" customFormat="1" ht="24.15" customHeight="1">
      <c r="A143" s="41"/>
      <c r="B143" s="42"/>
      <c r="C143" s="216" t="s">
        <v>8</v>
      </c>
      <c r="D143" s="216" t="s">
        <v>211</v>
      </c>
      <c r="E143" s="217" t="s">
        <v>471</v>
      </c>
      <c r="F143" s="218" t="s">
        <v>472</v>
      </c>
      <c r="G143" s="219" t="s">
        <v>258</v>
      </c>
      <c r="H143" s="220">
        <v>309.39999999999998</v>
      </c>
      <c r="I143" s="221"/>
      <c r="J143" s="222">
        <f>ROUND(I143*H143,2)</f>
        <v>0</v>
      </c>
      <c r="K143" s="218" t="s">
        <v>215</v>
      </c>
      <c r="L143" s="47"/>
      <c r="M143" s="223" t="s">
        <v>19</v>
      </c>
      <c r="N143" s="224" t="s">
        <v>42</v>
      </c>
      <c r="O143" s="87"/>
      <c r="P143" s="225">
        <f>O143*H143</f>
        <v>0</v>
      </c>
      <c r="Q143" s="225">
        <v>0</v>
      </c>
      <c r="R143" s="225">
        <f>Q143*H143</f>
        <v>0</v>
      </c>
      <c r="S143" s="225">
        <v>0</v>
      </c>
      <c r="T143" s="226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7" t="s">
        <v>216</v>
      </c>
      <c r="AT143" s="227" t="s">
        <v>211</v>
      </c>
      <c r="AU143" s="227" t="s">
        <v>81</v>
      </c>
      <c r="AY143" s="20" t="s">
        <v>209</v>
      </c>
      <c r="BE143" s="228">
        <f>IF(N143="základní",J143,0)</f>
        <v>0</v>
      </c>
      <c r="BF143" s="228">
        <f>IF(N143="snížená",J143,0)</f>
        <v>0</v>
      </c>
      <c r="BG143" s="228">
        <f>IF(N143="zákl. přenesená",J143,0)</f>
        <v>0</v>
      </c>
      <c r="BH143" s="228">
        <f>IF(N143="sníž. přenesená",J143,0)</f>
        <v>0</v>
      </c>
      <c r="BI143" s="228">
        <f>IF(N143="nulová",J143,0)</f>
        <v>0</v>
      </c>
      <c r="BJ143" s="20" t="s">
        <v>79</v>
      </c>
      <c r="BK143" s="228">
        <f>ROUND(I143*H143,2)</f>
        <v>0</v>
      </c>
      <c r="BL143" s="20" t="s">
        <v>216</v>
      </c>
      <c r="BM143" s="227" t="s">
        <v>1943</v>
      </c>
    </row>
    <row r="144" s="2" customFormat="1">
      <c r="A144" s="41"/>
      <c r="B144" s="42"/>
      <c r="C144" s="43"/>
      <c r="D144" s="229" t="s">
        <v>218</v>
      </c>
      <c r="E144" s="43"/>
      <c r="F144" s="230" t="s">
        <v>474</v>
      </c>
      <c r="G144" s="43"/>
      <c r="H144" s="43"/>
      <c r="I144" s="231"/>
      <c r="J144" s="43"/>
      <c r="K144" s="43"/>
      <c r="L144" s="47"/>
      <c r="M144" s="232"/>
      <c r="N144" s="233"/>
      <c r="O144" s="87"/>
      <c r="P144" s="87"/>
      <c r="Q144" s="87"/>
      <c r="R144" s="87"/>
      <c r="S144" s="87"/>
      <c r="T144" s="88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0" t="s">
        <v>218</v>
      </c>
      <c r="AU144" s="20" t="s">
        <v>81</v>
      </c>
    </row>
    <row r="145" s="2" customFormat="1" ht="37.8" customHeight="1">
      <c r="A145" s="41"/>
      <c r="B145" s="42"/>
      <c r="C145" s="216" t="s">
        <v>284</v>
      </c>
      <c r="D145" s="216" t="s">
        <v>211</v>
      </c>
      <c r="E145" s="217" t="s">
        <v>598</v>
      </c>
      <c r="F145" s="218" t="s">
        <v>599</v>
      </c>
      <c r="G145" s="219" t="s">
        <v>362</v>
      </c>
      <c r="H145" s="220">
        <v>229.80000000000001</v>
      </c>
      <c r="I145" s="221"/>
      <c r="J145" s="222">
        <f>ROUND(I145*H145,2)</f>
        <v>0</v>
      </c>
      <c r="K145" s="218" t="s">
        <v>215</v>
      </c>
      <c r="L145" s="47"/>
      <c r="M145" s="223" t="s">
        <v>19</v>
      </c>
      <c r="N145" s="224" t="s">
        <v>42</v>
      </c>
      <c r="O145" s="87"/>
      <c r="P145" s="225">
        <f>O145*H145</f>
        <v>0</v>
      </c>
      <c r="Q145" s="225">
        <v>0</v>
      </c>
      <c r="R145" s="225">
        <f>Q145*H145</f>
        <v>0</v>
      </c>
      <c r="S145" s="225">
        <v>0</v>
      </c>
      <c r="T145" s="226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7" t="s">
        <v>216</v>
      </c>
      <c r="AT145" s="227" t="s">
        <v>211</v>
      </c>
      <c r="AU145" s="227" t="s">
        <v>81</v>
      </c>
      <c r="AY145" s="20" t="s">
        <v>209</v>
      </c>
      <c r="BE145" s="228">
        <f>IF(N145="základní",J145,0)</f>
        <v>0</v>
      </c>
      <c r="BF145" s="228">
        <f>IF(N145="snížená",J145,0)</f>
        <v>0</v>
      </c>
      <c r="BG145" s="228">
        <f>IF(N145="zákl. přenesená",J145,0)</f>
        <v>0</v>
      </c>
      <c r="BH145" s="228">
        <f>IF(N145="sníž. přenesená",J145,0)</f>
        <v>0</v>
      </c>
      <c r="BI145" s="228">
        <f>IF(N145="nulová",J145,0)</f>
        <v>0</v>
      </c>
      <c r="BJ145" s="20" t="s">
        <v>79</v>
      </c>
      <c r="BK145" s="228">
        <f>ROUND(I145*H145,2)</f>
        <v>0</v>
      </c>
      <c r="BL145" s="20" t="s">
        <v>216</v>
      </c>
      <c r="BM145" s="227" t="s">
        <v>1944</v>
      </c>
    </row>
    <row r="146" s="2" customFormat="1">
      <c r="A146" s="41"/>
      <c r="B146" s="42"/>
      <c r="C146" s="43"/>
      <c r="D146" s="229" t="s">
        <v>218</v>
      </c>
      <c r="E146" s="43"/>
      <c r="F146" s="230" t="s">
        <v>601</v>
      </c>
      <c r="G146" s="43"/>
      <c r="H146" s="43"/>
      <c r="I146" s="231"/>
      <c r="J146" s="43"/>
      <c r="K146" s="43"/>
      <c r="L146" s="47"/>
      <c r="M146" s="232"/>
      <c r="N146" s="233"/>
      <c r="O146" s="87"/>
      <c r="P146" s="87"/>
      <c r="Q146" s="87"/>
      <c r="R146" s="87"/>
      <c r="S146" s="87"/>
      <c r="T146" s="88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0" t="s">
        <v>218</v>
      </c>
      <c r="AU146" s="20" t="s">
        <v>81</v>
      </c>
    </row>
    <row r="147" s="13" customFormat="1">
      <c r="A147" s="13"/>
      <c r="B147" s="234"/>
      <c r="C147" s="235"/>
      <c r="D147" s="236" t="s">
        <v>220</v>
      </c>
      <c r="E147" s="237" t="s">
        <v>19</v>
      </c>
      <c r="F147" s="238" t="s">
        <v>1945</v>
      </c>
      <c r="G147" s="235"/>
      <c r="H147" s="237" t="s">
        <v>19</v>
      </c>
      <c r="I147" s="239"/>
      <c r="J147" s="235"/>
      <c r="K147" s="235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220</v>
      </c>
      <c r="AU147" s="244" t="s">
        <v>81</v>
      </c>
      <c r="AV147" s="13" t="s">
        <v>79</v>
      </c>
      <c r="AW147" s="13" t="s">
        <v>32</v>
      </c>
      <c r="AX147" s="13" t="s">
        <v>71</v>
      </c>
      <c r="AY147" s="244" t="s">
        <v>209</v>
      </c>
    </row>
    <row r="148" s="13" customFormat="1">
      <c r="A148" s="13"/>
      <c r="B148" s="234"/>
      <c r="C148" s="235"/>
      <c r="D148" s="236" t="s">
        <v>220</v>
      </c>
      <c r="E148" s="237" t="s">
        <v>19</v>
      </c>
      <c r="F148" s="238" t="s">
        <v>629</v>
      </c>
      <c r="G148" s="235"/>
      <c r="H148" s="237" t="s">
        <v>19</v>
      </c>
      <c r="I148" s="239"/>
      <c r="J148" s="235"/>
      <c r="K148" s="235"/>
      <c r="L148" s="240"/>
      <c r="M148" s="241"/>
      <c r="N148" s="242"/>
      <c r="O148" s="242"/>
      <c r="P148" s="242"/>
      <c r="Q148" s="242"/>
      <c r="R148" s="242"/>
      <c r="S148" s="242"/>
      <c r="T148" s="24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4" t="s">
        <v>220</v>
      </c>
      <c r="AU148" s="244" t="s">
        <v>81</v>
      </c>
      <c r="AV148" s="13" t="s">
        <v>79</v>
      </c>
      <c r="AW148" s="13" t="s">
        <v>32</v>
      </c>
      <c r="AX148" s="13" t="s">
        <v>71</v>
      </c>
      <c r="AY148" s="244" t="s">
        <v>209</v>
      </c>
    </row>
    <row r="149" s="14" customFormat="1">
      <c r="A149" s="14"/>
      <c r="B149" s="245"/>
      <c r="C149" s="246"/>
      <c r="D149" s="236" t="s">
        <v>220</v>
      </c>
      <c r="E149" s="247" t="s">
        <v>19</v>
      </c>
      <c r="F149" s="248" t="s">
        <v>1946</v>
      </c>
      <c r="G149" s="246"/>
      <c r="H149" s="249">
        <v>101.40000000000001</v>
      </c>
      <c r="I149" s="250"/>
      <c r="J149" s="246"/>
      <c r="K149" s="246"/>
      <c r="L149" s="251"/>
      <c r="M149" s="252"/>
      <c r="N149" s="253"/>
      <c r="O149" s="253"/>
      <c r="P149" s="253"/>
      <c r="Q149" s="253"/>
      <c r="R149" s="253"/>
      <c r="S149" s="253"/>
      <c r="T149" s="25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5" t="s">
        <v>220</v>
      </c>
      <c r="AU149" s="255" t="s">
        <v>81</v>
      </c>
      <c r="AV149" s="14" t="s">
        <v>81</v>
      </c>
      <c r="AW149" s="14" t="s">
        <v>32</v>
      </c>
      <c r="AX149" s="14" t="s">
        <v>71</v>
      </c>
      <c r="AY149" s="255" t="s">
        <v>209</v>
      </c>
    </row>
    <row r="150" s="13" customFormat="1">
      <c r="A150" s="13"/>
      <c r="B150" s="234"/>
      <c r="C150" s="235"/>
      <c r="D150" s="236" t="s">
        <v>220</v>
      </c>
      <c r="E150" s="237" t="s">
        <v>19</v>
      </c>
      <c r="F150" s="238" t="s">
        <v>1947</v>
      </c>
      <c r="G150" s="235"/>
      <c r="H150" s="237" t="s">
        <v>19</v>
      </c>
      <c r="I150" s="239"/>
      <c r="J150" s="235"/>
      <c r="K150" s="235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220</v>
      </c>
      <c r="AU150" s="244" t="s">
        <v>81</v>
      </c>
      <c r="AV150" s="13" t="s">
        <v>79</v>
      </c>
      <c r="AW150" s="13" t="s">
        <v>32</v>
      </c>
      <c r="AX150" s="13" t="s">
        <v>71</v>
      </c>
      <c r="AY150" s="244" t="s">
        <v>209</v>
      </c>
    </row>
    <row r="151" s="14" customFormat="1">
      <c r="A151" s="14"/>
      <c r="B151" s="245"/>
      <c r="C151" s="246"/>
      <c r="D151" s="236" t="s">
        <v>220</v>
      </c>
      <c r="E151" s="247" t="s">
        <v>19</v>
      </c>
      <c r="F151" s="248" t="s">
        <v>1948</v>
      </c>
      <c r="G151" s="246"/>
      <c r="H151" s="249">
        <v>84.400000000000006</v>
      </c>
      <c r="I151" s="250"/>
      <c r="J151" s="246"/>
      <c r="K151" s="246"/>
      <c r="L151" s="251"/>
      <c r="M151" s="252"/>
      <c r="N151" s="253"/>
      <c r="O151" s="253"/>
      <c r="P151" s="253"/>
      <c r="Q151" s="253"/>
      <c r="R151" s="253"/>
      <c r="S151" s="253"/>
      <c r="T151" s="25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5" t="s">
        <v>220</v>
      </c>
      <c r="AU151" s="255" t="s">
        <v>81</v>
      </c>
      <c r="AV151" s="14" t="s">
        <v>81</v>
      </c>
      <c r="AW151" s="14" t="s">
        <v>32</v>
      </c>
      <c r="AX151" s="14" t="s">
        <v>71</v>
      </c>
      <c r="AY151" s="255" t="s">
        <v>209</v>
      </c>
    </row>
    <row r="152" s="13" customFormat="1">
      <c r="A152" s="13"/>
      <c r="B152" s="234"/>
      <c r="C152" s="235"/>
      <c r="D152" s="236" t="s">
        <v>220</v>
      </c>
      <c r="E152" s="237" t="s">
        <v>19</v>
      </c>
      <c r="F152" s="238" t="s">
        <v>619</v>
      </c>
      <c r="G152" s="235"/>
      <c r="H152" s="237" t="s">
        <v>19</v>
      </c>
      <c r="I152" s="239"/>
      <c r="J152" s="235"/>
      <c r="K152" s="235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220</v>
      </c>
      <c r="AU152" s="244" t="s">
        <v>81</v>
      </c>
      <c r="AV152" s="13" t="s">
        <v>79</v>
      </c>
      <c r="AW152" s="13" t="s">
        <v>32</v>
      </c>
      <c r="AX152" s="13" t="s">
        <v>71</v>
      </c>
      <c r="AY152" s="244" t="s">
        <v>209</v>
      </c>
    </row>
    <row r="153" s="14" customFormat="1">
      <c r="A153" s="14"/>
      <c r="B153" s="245"/>
      <c r="C153" s="246"/>
      <c r="D153" s="236" t="s">
        <v>220</v>
      </c>
      <c r="E153" s="247" t="s">
        <v>19</v>
      </c>
      <c r="F153" s="248" t="s">
        <v>1949</v>
      </c>
      <c r="G153" s="246"/>
      <c r="H153" s="249">
        <v>9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220</v>
      </c>
      <c r="AU153" s="255" t="s">
        <v>81</v>
      </c>
      <c r="AV153" s="14" t="s">
        <v>81</v>
      </c>
      <c r="AW153" s="14" t="s">
        <v>32</v>
      </c>
      <c r="AX153" s="14" t="s">
        <v>71</v>
      </c>
      <c r="AY153" s="255" t="s">
        <v>209</v>
      </c>
    </row>
    <row r="154" s="14" customFormat="1">
      <c r="A154" s="14"/>
      <c r="B154" s="245"/>
      <c r="C154" s="246"/>
      <c r="D154" s="236" t="s">
        <v>220</v>
      </c>
      <c r="E154" s="247" t="s">
        <v>19</v>
      </c>
      <c r="F154" s="248" t="s">
        <v>1950</v>
      </c>
      <c r="G154" s="246"/>
      <c r="H154" s="249">
        <v>35</v>
      </c>
      <c r="I154" s="250"/>
      <c r="J154" s="246"/>
      <c r="K154" s="246"/>
      <c r="L154" s="251"/>
      <c r="M154" s="252"/>
      <c r="N154" s="253"/>
      <c r="O154" s="253"/>
      <c r="P154" s="253"/>
      <c r="Q154" s="253"/>
      <c r="R154" s="253"/>
      <c r="S154" s="253"/>
      <c r="T154" s="25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5" t="s">
        <v>220</v>
      </c>
      <c r="AU154" s="255" t="s">
        <v>81</v>
      </c>
      <c r="AV154" s="14" t="s">
        <v>81</v>
      </c>
      <c r="AW154" s="14" t="s">
        <v>32</v>
      </c>
      <c r="AX154" s="14" t="s">
        <v>71</v>
      </c>
      <c r="AY154" s="255" t="s">
        <v>209</v>
      </c>
    </row>
    <row r="155" s="15" customFormat="1">
      <c r="A155" s="15"/>
      <c r="B155" s="256"/>
      <c r="C155" s="257"/>
      <c r="D155" s="236" t="s">
        <v>220</v>
      </c>
      <c r="E155" s="258" t="s">
        <v>19</v>
      </c>
      <c r="F155" s="259" t="s">
        <v>271</v>
      </c>
      <c r="G155" s="257"/>
      <c r="H155" s="260">
        <v>229.80000000000001</v>
      </c>
      <c r="I155" s="261"/>
      <c r="J155" s="257"/>
      <c r="K155" s="257"/>
      <c r="L155" s="262"/>
      <c r="M155" s="263"/>
      <c r="N155" s="264"/>
      <c r="O155" s="264"/>
      <c r="P155" s="264"/>
      <c r="Q155" s="264"/>
      <c r="R155" s="264"/>
      <c r="S155" s="264"/>
      <c r="T155" s="26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66" t="s">
        <v>220</v>
      </c>
      <c r="AU155" s="266" t="s">
        <v>81</v>
      </c>
      <c r="AV155" s="15" t="s">
        <v>216</v>
      </c>
      <c r="AW155" s="15" t="s">
        <v>32</v>
      </c>
      <c r="AX155" s="15" t="s">
        <v>79</v>
      </c>
      <c r="AY155" s="266" t="s">
        <v>209</v>
      </c>
    </row>
    <row r="156" s="2" customFormat="1" ht="37.8" customHeight="1">
      <c r="A156" s="41"/>
      <c r="B156" s="42"/>
      <c r="C156" s="216" t="s">
        <v>290</v>
      </c>
      <c r="D156" s="216" t="s">
        <v>211</v>
      </c>
      <c r="E156" s="217" t="s">
        <v>624</v>
      </c>
      <c r="F156" s="218" t="s">
        <v>625</v>
      </c>
      <c r="G156" s="219" t="s">
        <v>362</v>
      </c>
      <c r="H156" s="220">
        <v>17</v>
      </c>
      <c r="I156" s="221"/>
      <c r="J156" s="222">
        <f>ROUND(I156*H156,2)</f>
        <v>0</v>
      </c>
      <c r="K156" s="218" t="s">
        <v>215</v>
      </c>
      <c r="L156" s="47"/>
      <c r="M156" s="223" t="s">
        <v>19</v>
      </c>
      <c r="N156" s="224" t="s">
        <v>42</v>
      </c>
      <c r="O156" s="87"/>
      <c r="P156" s="225">
        <f>O156*H156</f>
        <v>0</v>
      </c>
      <c r="Q156" s="225">
        <v>0</v>
      </c>
      <c r="R156" s="225">
        <f>Q156*H156</f>
        <v>0</v>
      </c>
      <c r="S156" s="225">
        <v>0</v>
      </c>
      <c r="T156" s="226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7" t="s">
        <v>216</v>
      </c>
      <c r="AT156" s="227" t="s">
        <v>211</v>
      </c>
      <c r="AU156" s="227" t="s">
        <v>81</v>
      </c>
      <c r="AY156" s="20" t="s">
        <v>209</v>
      </c>
      <c r="BE156" s="228">
        <f>IF(N156="základní",J156,0)</f>
        <v>0</v>
      </c>
      <c r="BF156" s="228">
        <f>IF(N156="snížená",J156,0)</f>
        <v>0</v>
      </c>
      <c r="BG156" s="228">
        <f>IF(N156="zákl. přenesená",J156,0)</f>
        <v>0</v>
      </c>
      <c r="BH156" s="228">
        <f>IF(N156="sníž. přenesená",J156,0)</f>
        <v>0</v>
      </c>
      <c r="BI156" s="228">
        <f>IF(N156="nulová",J156,0)</f>
        <v>0</v>
      </c>
      <c r="BJ156" s="20" t="s">
        <v>79</v>
      </c>
      <c r="BK156" s="228">
        <f>ROUND(I156*H156,2)</f>
        <v>0</v>
      </c>
      <c r="BL156" s="20" t="s">
        <v>216</v>
      </c>
      <c r="BM156" s="227" t="s">
        <v>1951</v>
      </c>
    </row>
    <row r="157" s="2" customFormat="1">
      <c r="A157" s="41"/>
      <c r="B157" s="42"/>
      <c r="C157" s="43"/>
      <c r="D157" s="229" t="s">
        <v>218</v>
      </c>
      <c r="E157" s="43"/>
      <c r="F157" s="230" t="s">
        <v>627</v>
      </c>
      <c r="G157" s="43"/>
      <c r="H157" s="43"/>
      <c r="I157" s="231"/>
      <c r="J157" s="43"/>
      <c r="K157" s="43"/>
      <c r="L157" s="47"/>
      <c r="M157" s="232"/>
      <c r="N157" s="233"/>
      <c r="O157" s="87"/>
      <c r="P157" s="87"/>
      <c r="Q157" s="87"/>
      <c r="R157" s="87"/>
      <c r="S157" s="87"/>
      <c r="T157" s="88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20" t="s">
        <v>218</v>
      </c>
      <c r="AU157" s="20" t="s">
        <v>81</v>
      </c>
    </row>
    <row r="158" s="13" customFormat="1">
      <c r="A158" s="13"/>
      <c r="B158" s="234"/>
      <c r="C158" s="235"/>
      <c r="D158" s="236" t="s">
        <v>220</v>
      </c>
      <c r="E158" s="237" t="s">
        <v>19</v>
      </c>
      <c r="F158" s="238" t="s">
        <v>628</v>
      </c>
      <c r="G158" s="235"/>
      <c r="H158" s="237" t="s">
        <v>19</v>
      </c>
      <c r="I158" s="239"/>
      <c r="J158" s="235"/>
      <c r="K158" s="235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220</v>
      </c>
      <c r="AU158" s="244" t="s">
        <v>81</v>
      </c>
      <c r="AV158" s="13" t="s">
        <v>79</v>
      </c>
      <c r="AW158" s="13" t="s">
        <v>32</v>
      </c>
      <c r="AX158" s="13" t="s">
        <v>71</v>
      </c>
      <c r="AY158" s="244" t="s">
        <v>209</v>
      </c>
    </row>
    <row r="159" s="13" customFormat="1">
      <c r="A159" s="13"/>
      <c r="B159" s="234"/>
      <c r="C159" s="235"/>
      <c r="D159" s="236" t="s">
        <v>220</v>
      </c>
      <c r="E159" s="237" t="s">
        <v>19</v>
      </c>
      <c r="F159" s="238" t="s">
        <v>629</v>
      </c>
      <c r="G159" s="235"/>
      <c r="H159" s="237" t="s">
        <v>19</v>
      </c>
      <c r="I159" s="239"/>
      <c r="J159" s="235"/>
      <c r="K159" s="235"/>
      <c r="L159" s="240"/>
      <c r="M159" s="241"/>
      <c r="N159" s="242"/>
      <c r="O159" s="242"/>
      <c r="P159" s="242"/>
      <c r="Q159" s="242"/>
      <c r="R159" s="242"/>
      <c r="S159" s="242"/>
      <c r="T159" s="24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4" t="s">
        <v>220</v>
      </c>
      <c r="AU159" s="244" t="s">
        <v>81</v>
      </c>
      <c r="AV159" s="13" t="s">
        <v>79</v>
      </c>
      <c r="AW159" s="13" t="s">
        <v>32</v>
      </c>
      <c r="AX159" s="13" t="s">
        <v>71</v>
      </c>
      <c r="AY159" s="244" t="s">
        <v>209</v>
      </c>
    </row>
    <row r="160" s="14" customFormat="1">
      <c r="A160" s="14"/>
      <c r="B160" s="245"/>
      <c r="C160" s="246"/>
      <c r="D160" s="236" t="s">
        <v>220</v>
      </c>
      <c r="E160" s="247" t="s">
        <v>19</v>
      </c>
      <c r="F160" s="248" t="s">
        <v>1946</v>
      </c>
      <c r="G160" s="246"/>
      <c r="H160" s="249">
        <v>101.40000000000001</v>
      </c>
      <c r="I160" s="250"/>
      <c r="J160" s="246"/>
      <c r="K160" s="246"/>
      <c r="L160" s="251"/>
      <c r="M160" s="252"/>
      <c r="N160" s="253"/>
      <c r="O160" s="253"/>
      <c r="P160" s="253"/>
      <c r="Q160" s="253"/>
      <c r="R160" s="253"/>
      <c r="S160" s="253"/>
      <c r="T160" s="25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5" t="s">
        <v>220</v>
      </c>
      <c r="AU160" s="255" t="s">
        <v>81</v>
      </c>
      <c r="AV160" s="14" t="s">
        <v>81</v>
      </c>
      <c r="AW160" s="14" t="s">
        <v>32</v>
      </c>
      <c r="AX160" s="14" t="s">
        <v>71</v>
      </c>
      <c r="AY160" s="255" t="s">
        <v>209</v>
      </c>
    </row>
    <row r="161" s="14" customFormat="1">
      <c r="A161" s="14"/>
      <c r="B161" s="245"/>
      <c r="C161" s="246"/>
      <c r="D161" s="236" t="s">
        <v>220</v>
      </c>
      <c r="E161" s="247" t="s">
        <v>19</v>
      </c>
      <c r="F161" s="248" t="s">
        <v>1952</v>
      </c>
      <c r="G161" s="246"/>
      <c r="H161" s="249">
        <v>-84.400000000000006</v>
      </c>
      <c r="I161" s="250"/>
      <c r="J161" s="246"/>
      <c r="K161" s="246"/>
      <c r="L161" s="251"/>
      <c r="M161" s="252"/>
      <c r="N161" s="253"/>
      <c r="O161" s="253"/>
      <c r="P161" s="253"/>
      <c r="Q161" s="253"/>
      <c r="R161" s="253"/>
      <c r="S161" s="253"/>
      <c r="T161" s="25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5" t="s">
        <v>220</v>
      </c>
      <c r="AU161" s="255" t="s">
        <v>81</v>
      </c>
      <c r="AV161" s="14" t="s">
        <v>81</v>
      </c>
      <c r="AW161" s="14" t="s">
        <v>32</v>
      </c>
      <c r="AX161" s="14" t="s">
        <v>71</v>
      </c>
      <c r="AY161" s="255" t="s">
        <v>209</v>
      </c>
    </row>
    <row r="162" s="15" customFormat="1">
      <c r="A162" s="15"/>
      <c r="B162" s="256"/>
      <c r="C162" s="257"/>
      <c r="D162" s="236" t="s">
        <v>220</v>
      </c>
      <c r="E162" s="258" t="s">
        <v>19</v>
      </c>
      <c r="F162" s="259" t="s">
        <v>271</v>
      </c>
      <c r="G162" s="257"/>
      <c r="H162" s="260">
        <v>17</v>
      </c>
      <c r="I162" s="261"/>
      <c r="J162" s="257"/>
      <c r="K162" s="257"/>
      <c r="L162" s="262"/>
      <c r="M162" s="263"/>
      <c r="N162" s="264"/>
      <c r="O162" s="264"/>
      <c r="P162" s="264"/>
      <c r="Q162" s="264"/>
      <c r="R162" s="264"/>
      <c r="S162" s="264"/>
      <c r="T162" s="26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66" t="s">
        <v>220</v>
      </c>
      <c r="AU162" s="266" t="s">
        <v>81</v>
      </c>
      <c r="AV162" s="15" t="s">
        <v>216</v>
      </c>
      <c r="AW162" s="15" t="s">
        <v>32</v>
      </c>
      <c r="AX162" s="15" t="s">
        <v>79</v>
      </c>
      <c r="AY162" s="266" t="s">
        <v>209</v>
      </c>
    </row>
    <row r="163" s="2" customFormat="1" ht="37.8" customHeight="1">
      <c r="A163" s="41"/>
      <c r="B163" s="42"/>
      <c r="C163" s="216" t="s">
        <v>296</v>
      </c>
      <c r="D163" s="216" t="s">
        <v>211</v>
      </c>
      <c r="E163" s="217" t="s">
        <v>633</v>
      </c>
      <c r="F163" s="218" t="s">
        <v>634</v>
      </c>
      <c r="G163" s="219" t="s">
        <v>362</v>
      </c>
      <c r="H163" s="220">
        <v>85</v>
      </c>
      <c r="I163" s="221"/>
      <c r="J163" s="222">
        <f>ROUND(I163*H163,2)</f>
        <v>0</v>
      </c>
      <c r="K163" s="218" t="s">
        <v>215</v>
      </c>
      <c r="L163" s="47"/>
      <c r="M163" s="223" t="s">
        <v>19</v>
      </c>
      <c r="N163" s="224" t="s">
        <v>42</v>
      </c>
      <c r="O163" s="87"/>
      <c r="P163" s="225">
        <f>O163*H163</f>
        <v>0</v>
      </c>
      <c r="Q163" s="225">
        <v>0</v>
      </c>
      <c r="R163" s="225">
        <f>Q163*H163</f>
        <v>0</v>
      </c>
      <c r="S163" s="225">
        <v>0</v>
      </c>
      <c r="T163" s="226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7" t="s">
        <v>216</v>
      </c>
      <c r="AT163" s="227" t="s">
        <v>211</v>
      </c>
      <c r="AU163" s="227" t="s">
        <v>81</v>
      </c>
      <c r="AY163" s="20" t="s">
        <v>209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20" t="s">
        <v>79</v>
      </c>
      <c r="BK163" s="228">
        <f>ROUND(I163*H163,2)</f>
        <v>0</v>
      </c>
      <c r="BL163" s="20" t="s">
        <v>216</v>
      </c>
      <c r="BM163" s="227" t="s">
        <v>1953</v>
      </c>
    </row>
    <row r="164" s="2" customFormat="1">
      <c r="A164" s="41"/>
      <c r="B164" s="42"/>
      <c r="C164" s="43"/>
      <c r="D164" s="229" t="s">
        <v>218</v>
      </c>
      <c r="E164" s="43"/>
      <c r="F164" s="230" t="s">
        <v>636</v>
      </c>
      <c r="G164" s="43"/>
      <c r="H164" s="43"/>
      <c r="I164" s="231"/>
      <c r="J164" s="43"/>
      <c r="K164" s="43"/>
      <c r="L164" s="47"/>
      <c r="M164" s="232"/>
      <c r="N164" s="233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218</v>
      </c>
      <c r="AU164" s="20" t="s">
        <v>81</v>
      </c>
    </row>
    <row r="165" s="14" customFormat="1">
      <c r="A165" s="14"/>
      <c r="B165" s="245"/>
      <c r="C165" s="246"/>
      <c r="D165" s="236" t="s">
        <v>220</v>
      </c>
      <c r="E165" s="246"/>
      <c r="F165" s="248" t="s">
        <v>1954</v>
      </c>
      <c r="G165" s="246"/>
      <c r="H165" s="249">
        <v>85</v>
      </c>
      <c r="I165" s="250"/>
      <c r="J165" s="246"/>
      <c r="K165" s="246"/>
      <c r="L165" s="251"/>
      <c r="M165" s="252"/>
      <c r="N165" s="253"/>
      <c r="O165" s="253"/>
      <c r="P165" s="253"/>
      <c r="Q165" s="253"/>
      <c r="R165" s="253"/>
      <c r="S165" s="253"/>
      <c r="T165" s="25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5" t="s">
        <v>220</v>
      </c>
      <c r="AU165" s="255" t="s">
        <v>81</v>
      </c>
      <c r="AV165" s="14" t="s">
        <v>81</v>
      </c>
      <c r="AW165" s="14" t="s">
        <v>4</v>
      </c>
      <c r="AX165" s="14" t="s">
        <v>79</v>
      </c>
      <c r="AY165" s="255" t="s">
        <v>209</v>
      </c>
    </row>
    <row r="166" s="2" customFormat="1" ht="37.8" customHeight="1">
      <c r="A166" s="41"/>
      <c r="B166" s="42"/>
      <c r="C166" s="216" t="s">
        <v>304</v>
      </c>
      <c r="D166" s="216" t="s">
        <v>211</v>
      </c>
      <c r="E166" s="217" t="s">
        <v>639</v>
      </c>
      <c r="F166" s="218" t="s">
        <v>640</v>
      </c>
      <c r="G166" s="219" t="s">
        <v>362</v>
      </c>
      <c r="H166" s="220">
        <v>54.600000000000001</v>
      </c>
      <c r="I166" s="221"/>
      <c r="J166" s="222">
        <f>ROUND(I166*H166,2)</f>
        <v>0</v>
      </c>
      <c r="K166" s="218" t="s">
        <v>215</v>
      </c>
      <c r="L166" s="47"/>
      <c r="M166" s="223" t="s">
        <v>19</v>
      </c>
      <c r="N166" s="224" t="s">
        <v>42</v>
      </c>
      <c r="O166" s="87"/>
      <c r="P166" s="225">
        <f>O166*H166</f>
        <v>0</v>
      </c>
      <c r="Q166" s="225">
        <v>0</v>
      </c>
      <c r="R166" s="225">
        <f>Q166*H166</f>
        <v>0</v>
      </c>
      <c r="S166" s="225">
        <v>0</v>
      </c>
      <c r="T166" s="226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7" t="s">
        <v>216</v>
      </c>
      <c r="AT166" s="227" t="s">
        <v>211</v>
      </c>
      <c r="AU166" s="227" t="s">
        <v>81</v>
      </c>
      <c r="AY166" s="20" t="s">
        <v>209</v>
      </c>
      <c r="BE166" s="228">
        <f>IF(N166="základní",J166,0)</f>
        <v>0</v>
      </c>
      <c r="BF166" s="228">
        <f>IF(N166="snížená",J166,0)</f>
        <v>0</v>
      </c>
      <c r="BG166" s="228">
        <f>IF(N166="zákl. přenesená",J166,0)</f>
        <v>0</v>
      </c>
      <c r="BH166" s="228">
        <f>IF(N166="sníž. přenesená",J166,0)</f>
        <v>0</v>
      </c>
      <c r="BI166" s="228">
        <f>IF(N166="nulová",J166,0)</f>
        <v>0</v>
      </c>
      <c r="BJ166" s="20" t="s">
        <v>79</v>
      </c>
      <c r="BK166" s="228">
        <f>ROUND(I166*H166,2)</f>
        <v>0</v>
      </c>
      <c r="BL166" s="20" t="s">
        <v>216</v>
      </c>
      <c r="BM166" s="227" t="s">
        <v>1955</v>
      </c>
    </row>
    <row r="167" s="2" customFormat="1">
      <c r="A167" s="41"/>
      <c r="B167" s="42"/>
      <c r="C167" s="43"/>
      <c r="D167" s="229" t="s">
        <v>218</v>
      </c>
      <c r="E167" s="43"/>
      <c r="F167" s="230" t="s">
        <v>642</v>
      </c>
      <c r="G167" s="43"/>
      <c r="H167" s="43"/>
      <c r="I167" s="231"/>
      <c r="J167" s="43"/>
      <c r="K167" s="43"/>
      <c r="L167" s="47"/>
      <c r="M167" s="232"/>
      <c r="N167" s="233"/>
      <c r="O167" s="87"/>
      <c r="P167" s="87"/>
      <c r="Q167" s="87"/>
      <c r="R167" s="87"/>
      <c r="S167" s="87"/>
      <c r="T167" s="88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0" t="s">
        <v>218</v>
      </c>
      <c r="AU167" s="20" t="s">
        <v>81</v>
      </c>
    </row>
    <row r="168" s="13" customFormat="1">
      <c r="A168" s="13"/>
      <c r="B168" s="234"/>
      <c r="C168" s="235"/>
      <c r="D168" s="236" t="s">
        <v>220</v>
      </c>
      <c r="E168" s="237" t="s">
        <v>19</v>
      </c>
      <c r="F168" s="238" t="s">
        <v>628</v>
      </c>
      <c r="G168" s="235"/>
      <c r="H168" s="237" t="s">
        <v>19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220</v>
      </c>
      <c r="AU168" s="244" t="s">
        <v>81</v>
      </c>
      <c r="AV168" s="13" t="s">
        <v>79</v>
      </c>
      <c r="AW168" s="13" t="s">
        <v>32</v>
      </c>
      <c r="AX168" s="13" t="s">
        <v>71</v>
      </c>
      <c r="AY168" s="244" t="s">
        <v>209</v>
      </c>
    </row>
    <row r="169" s="13" customFormat="1">
      <c r="A169" s="13"/>
      <c r="B169" s="234"/>
      <c r="C169" s="235"/>
      <c r="D169" s="236" t="s">
        <v>220</v>
      </c>
      <c r="E169" s="237" t="s">
        <v>19</v>
      </c>
      <c r="F169" s="238" t="s">
        <v>629</v>
      </c>
      <c r="G169" s="235"/>
      <c r="H169" s="237" t="s">
        <v>19</v>
      </c>
      <c r="I169" s="239"/>
      <c r="J169" s="235"/>
      <c r="K169" s="235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220</v>
      </c>
      <c r="AU169" s="244" t="s">
        <v>81</v>
      </c>
      <c r="AV169" s="13" t="s">
        <v>79</v>
      </c>
      <c r="AW169" s="13" t="s">
        <v>32</v>
      </c>
      <c r="AX169" s="13" t="s">
        <v>71</v>
      </c>
      <c r="AY169" s="244" t="s">
        <v>209</v>
      </c>
    </row>
    <row r="170" s="14" customFormat="1">
      <c r="A170" s="14"/>
      <c r="B170" s="245"/>
      <c r="C170" s="246"/>
      <c r="D170" s="236" t="s">
        <v>220</v>
      </c>
      <c r="E170" s="247" t="s">
        <v>19</v>
      </c>
      <c r="F170" s="248" t="s">
        <v>1956</v>
      </c>
      <c r="G170" s="246"/>
      <c r="H170" s="249">
        <v>54.600000000000001</v>
      </c>
      <c r="I170" s="250"/>
      <c r="J170" s="246"/>
      <c r="K170" s="246"/>
      <c r="L170" s="251"/>
      <c r="M170" s="252"/>
      <c r="N170" s="253"/>
      <c r="O170" s="253"/>
      <c r="P170" s="253"/>
      <c r="Q170" s="253"/>
      <c r="R170" s="253"/>
      <c r="S170" s="253"/>
      <c r="T170" s="25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5" t="s">
        <v>220</v>
      </c>
      <c r="AU170" s="255" t="s">
        <v>81</v>
      </c>
      <c r="AV170" s="14" t="s">
        <v>81</v>
      </c>
      <c r="AW170" s="14" t="s">
        <v>32</v>
      </c>
      <c r="AX170" s="14" t="s">
        <v>79</v>
      </c>
      <c r="AY170" s="255" t="s">
        <v>209</v>
      </c>
    </row>
    <row r="171" s="2" customFormat="1" ht="37.8" customHeight="1">
      <c r="A171" s="41"/>
      <c r="B171" s="42"/>
      <c r="C171" s="216" t="s">
        <v>311</v>
      </c>
      <c r="D171" s="216" t="s">
        <v>211</v>
      </c>
      <c r="E171" s="217" t="s">
        <v>644</v>
      </c>
      <c r="F171" s="218" t="s">
        <v>645</v>
      </c>
      <c r="G171" s="219" t="s">
        <v>362</v>
      </c>
      <c r="H171" s="220">
        <v>273</v>
      </c>
      <c r="I171" s="221"/>
      <c r="J171" s="222">
        <f>ROUND(I171*H171,2)</f>
        <v>0</v>
      </c>
      <c r="K171" s="218" t="s">
        <v>215</v>
      </c>
      <c r="L171" s="47"/>
      <c r="M171" s="223" t="s">
        <v>19</v>
      </c>
      <c r="N171" s="224" t="s">
        <v>42</v>
      </c>
      <c r="O171" s="87"/>
      <c r="P171" s="225">
        <f>O171*H171</f>
        <v>0</v>
      </c>
      <c r="Q171" s="225">
        <v>0</v>
      </c>
      <c r="R171" s="225">
        <f>Q171*H171</f>
        <v>0</v>
      </c>
      <c r="S171" s="225">
        <v>0</v>
      </c>
      <c r="T171" s="226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7" t="s">
        <v>216</v>
      </c>
      <c r="AT171" s="227" t="s">
        <v>211</v>
      </c>
      <c r="AU171" s="227" t="s">
        <v>81</v>
      </c>
      <c r="AY171" s="20" t="s">
        <v>209</v>
      </c>
      <c r="BE171" s="228">
        <f>IF(N171="základní",J171,0)</f>
        <v>0</v>
      </c>
      <c r="BF171" s="228">
        <f>IF(N171="snížená",J171,0)</f>
        <v>0</v>
      </c>
      <c r="BG171" s="228">
        <f>IF(N171="zákl. přenesená",J171,0)</f>
        <v>0</v>
      </c>
      <c r="BH171" s="228">
        <f>IF(N171="sníž. přenesená",J171,0)</f>
        <v>0</v>
      </c>
      <c r="BI171" s="228">
        <f>IF(N171="nulová",J171,0)</f>
        <v>0</v>
      </c>
      <c r="BJ171" s="20" t="s">
        <v>79</v>
      </c>
      <c r="BK171" s="228">
        <f>ROUND(I171*H171,2)</f>
        <v>0</v>
      </c>
      <c r="BL171" s="20" t="s">
        <v>216</v>
      </c>
      <c r="BM171" s="227" t="s">
        <v>1957</v>
      </c>
    </row>
    <row r="172" s="2" customFormat="1">
      <c r="A172" s="41"/>
      <c r="B172" s="42"/>
      <c r="C172" s="43"/>
      <c r="D172" s="229" t="s">
        <v>218</v>
      </c>
      <c r="E172" s="43"/>
      <c r="F172" s="230" t="s">
        <v>647</v>
      </c>
      <c r="G172" s="43"/>
      <c r="H172" s="43"/>
      <c r="I172" s="231"/>
      <c r="J172" s="43"/>
      <c r="K172" s="43"/>
      <c r="L172" s="47"/>
      <c r="M172" s="232"/>
      <c r="N172" s="233"/>
      <c r="O172" s="87"/>
      <c r="P172" s="87"/>
      <c r="Q172" s="87"/>
      <c r="R172" s="87"/>
      <c r="S172" s="87"/>
      <c r="T172" s="88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0" t="s">
        <v>218</v>
      </c>
      <c r="AU172" s="20" t="s">
        <v>81</v>
      </c>
    </row>
    <row r="173" s="14" customFormat="1">
      <c r="A173" s="14"/>
      <c r="B173" s="245"/>
      <c r="C173" s="246"/>
      <c r="D173" s="236" t="s">
        <v>220</v>
      </c>
      <c r="E173" s="246"/>
      <c r="F173" s="248" t="s">
        <v>1958</v>
      </c>
      <c r="G173" s="246"/>
      <c r="H173" s="249">
        <v>273</v>
      </c>
      <c r="I173" s="250"/>
      <c r="J173" s="246"/>
      <c r="K173" s="246"/>
      <c r="L173" s="251"/>
      <c r="M173" s="252"/>
      <c r="N173" s="253"/>
      <c r="O173" s="253"/>
      <c r="P173" s="253"/>
      <c r="Q173" s="253"/>
      <c r="R173" s="253"/>
      <c r="S173" s="253"/>
      <c r="T173" s="25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5" t="s">
        <v>220</v>
      </c>
      <c r="AU173" s="255" t="s">
        <v>81</v>
      </c>
      <c r="AV173" s="14" t="s">
        <v>81</v>
      </c>
      <c r="AW173" s="14" t="s">
        <v>4</v>
      </c>
      <c r="AX173" s="14" t="s">
        <v>79</v>
      </c>
      <c r="AY173" s="255" t="s">
        <v>209</v>
      </c>
    </row>
    <row r="174" s="2" customFormat="1" ht="24.15" customHeight="1">
      <c r="A174" s="41"/>
      <c r="B174" s="42"/>
      <c r="C174" s="216" t="s">
        <v>317</v>
      </c>
      <c r="D174" s="216" t="s">
        <v>211</v>
      </c>
      <c r="E174" s="217" t="s">
        <v>650</v>
      </c>
      <c r="F174" s="218" t="s">
        <v>651</v>
      </c>
      <c r="G174" s="219" t="s">
        <v>362</v>
      </c>
      <c r="H174" s="220">
        <v>128.40000000000001</v>
      </c>
      <c r="I174" s="221"/>
      <c r="J174" s="222">
        <f>ROUND(I174*H174,2)</f>
        <v>0</v>
      </c>
      <c r="K174" s="218" t="s">
        <v>215</v>
      </c>
      <c r="L174" s="47"/>
      <c r="M174" s="223" t="s">
        <v>19</v>
      </c>
      <c r="N174" s="224" t="s">
        <v>42</v>
      </c>
      <c r="O174" s="87"/>
      <c r="P174" s="225">
        <f>O174*H174</f>
        <v>0</v>
      </c>
      <c r="Q174" s="225">
        <v>0</v>
      </c>
      <c r="R174" s="225">
        <f>Q174*H174</f>
        <v>0</v>
      </c>
      <c r="S174" s="225">
        <v>0</v>
      </c>
      <c r="T174" s="226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27" t="s">
        <v>216</v>
      </c>
      <c r="AT174" s="227" t="s">
        <v>211</v>
      </c>
      <c r="AU174" s="227" t="s">
        <v>81</v>
      </c>
      <c r="AY174" s="20" t="s">
        <v>209</v>
      </c>
      <c r="BE174" s="228">
        <f>IF(N174="základní",J174,0)</f>
        <v>0</v>
      </c>
      <c r="BF174" s="228">
        <f>IF(N174="snížená",J174,0)</f>
        <v>0</v>
      </c>
      <c r="BG174" s="228">
        <f>IF(N174="zákl. přenesená",J174,0)</f>
        <v>0</v>
      </c>
      <c r="BH174" s="228">
        <f>IF(N174="sníž. přenesená",J174,0)</f>
        <v>0</v>
      </c>
      <c r="BI174" s="228">
        <f>IF(N174="nulová",J174,0)</f>
        <v>0</v>
      </c>
      <c r="BJ174" s="20" t="s">
        <v>79</v>
      </c>
      <c r="BK174" s="228">
        <f>ROUND(I174*H174,2)</f>
        <v>0</v>
      </c>
      <c r="BL174" s="20" t="s">
        <v>216</v>
      </c>
      <c r="BM174" s="227" t="s">
        <v>1959</v>
      </c>
    </row>
    <row r="175" s="2" customFormat="1">
      <c r="A175" s="41"/>
      <c r="B175" s="42"/>
      <c r="C175" s="43"/>
      <c r="D175" s="229" t="s">
        <v>218</v>
      </c>
      <c r="E175" s="43"/>
      <c r="F175" s="230" t="s">
        <v>653</v>
      </c>
      <c r="G175" s="43"/>
      <c r="H175" s="43"/>
      <c r="I175" s="231"/>
      <c r="J175" s="43"/>
      <c r="K175" s="43"/>
      <c r="L175" s="47"/>
      <c r="M175" s="232"/>
      <c r="N175" s="233"/>
      <c r="O175" s="87"/>
      <c r="P175" s="87"/>
      <c r="Q175" s="87"/>
      <c r="R175" s="87"/>
      <c r="S175" s="87"/>
      <c r="T175" s="88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0" t="s">
        <v>218</v>
      </c>
      <c r="AU175" s="20" t="s">
        <v>81</v>
      </c>
    </row>
    <row r="176" s="13" customFormat="1">
      <c r="A176" s="13"/>
      <c r="B176" s="234"/>
      <c r="C176" s="235"/>
      <c r="D176" s="236" t="s">
        <v>220</v>
      </c>
      <c r="E176" s="237" t="s">
        <v>19</v>
      </c>
      <c r="F176" s="238" t="s">
        <v>619</v>
      </c>
      <c r="G176" s="235"/>
      <c r="H176" s="237" t="s">
        <v>19</v>
      </c>
      <c r="I176" s="239"/>
      <c r="J176" s="235"/>
      <c r="K176" s="235"/>
      <c r="L176" s="240"/>
      <c r="M176" s="241"/>
      <c r="N176" s="242"/>
      <c r="O176" s="242"/>
      <c r="P176" s="242"/>
      <c r="Q176" s="242"/>
      <c r="R176" s="242"/>
      <c r="S176" s="242"/>
      <c r="T176" s="24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4" t="s">
        <v>220</v>
      </c>
      <c r="AU176" s="244" t="s">
        <v>81</v>
      </c>
      <c r="AV176" s="13" t="s">
        <v>79</v>
      </c>
      <c r="AW176" s="13" t="s">
        <v>32</v>
      </c>
      <c r="AX176" s="13" t="s">
        <v>71</v>
      </c>
      <c r="AY176" s="244" t="s">
        <v>209</v>
      </c>
    </row>
    <row r="177" s="14" customFormat="1">
      <c r="A177" s="14"/>
      <c r="B177" s="245"/>
      <c r="C177" s="246"/>
      <c r="D177" s="236" t="s">
        <v>220</v>
      </c>
      <c r="E177" s="247" t="s">
        <v>19</v>
      </c>
      <c r="F177" s="248" t="s">
        <v>1949</v>
      </c>
      <c r="G177" s="246"/>
      <c r="H177" s="249">
        <v>9</v>
      </c>
      <c r="I177" s="250"/>
      <c r="J177" s="246"/>
      <c r="K177" s="246"/>
      <c r="L177" s="251"/>
      <c r="M177" s="252"/>
      <c r="N177" s="253"/>
      <c r="O177" s="253"/>
      <c r="P177" s="253"/>
      <c r="Q177" s="253"/>
      <c r="R177" s="253"/>
      <c r="S177" s="253"/>
      <c r="T177" s="25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5" t="s">
        <v>220</v>
      </c>
      <c r="AU177" s="255" t="s">
        <v>81</v>
      </c>
      <c r="AV177" s="14" t="s">
        <v>81</v>
      </c>
      <c r="AW177" s="14" t="s">
        <v>32</v>
      </c>
      <c r="AX177" s="14" t="s">
        <v>71</v>
      </c>
      <c r="AY177" s="255" t="s">
        <v>209</v>
      </c>
    </row>
    <row r="178" s="14" customFormat="1">
      <c r="A178" s="14"/>
      <c r="B178" s="245"/>
      <c r="C178" s="246"/>
      <c r="D178" s="236" t="s">
        <v>220</v>
      </c>
      <c r="E178" s="247" t="s">
        <v>19</v>
      </c>
      <c r="F178" s="248" t="s">
        <v>1950</v>
      </c>
      <c r="G178" s="246"/>
      <c r="H178" s="249">
        <v>35</v>
      </c>
      <c r="I178" s="250"/>
      <c r="J178" s="246"/>
      <c r="K178" s="246"/>
      <c r="L178" s="251"/>
      <c r="M178" s="252"/>
      <c r="N178" s="253"/>
      <c r="O178" s="253"/>
      <c r="P178" s="253"/>
      <c r="Q178" s="253"/>
      <c r="R178" s="253"/>
      <c r="S178" s="253"/>
      <c r="T178" s="25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5" t="s">
        <v>220</v>
      </c>
      <c r="AU178" s="255" t="s">
        <v>81</v>
      </c>
      <c r="AV178" s="14" t="s">
        <v>81</v>
      </c>
      <c r="AW178" s="14" t="s">
        <v>32</v>
      </c>
      <c r="AX178" s="14" t="s">
        <v>71</v>
      </c>
      <c r="AY178" s="255" t="s">
        <v>209</v>
      </c>
    </row>
    <row r="179" s="14" customFormat="1">
      <c r="A179" s="14"/>
      <c r="B179" s="245"/>
      <c r="C179" s="246"/>
      <c r="D179" s="236" t="s">
        <v>220</v>
      </c>
      <c r="E179" s="247" t="s">
        <v>19</v>
      </c>
      <c r="F179" s="248" t="s">
        <v>1960</v>
      </c>
      <c r="G179" s="246"/>
      <c r="H179" s="249">
        <v>84.400000000000006</v>
      </c>
      <c r="I179" s="250"/>
      <c r="J179" s="246"/>
      <c r="K179" s="246"/>
      <c r="L179" s="251"/>
      <c r="M179" s="252"/>
      <c r="N179" s="253"/>
      <c r="O179" s="253"/>
      <c r="P179" s="253"/>
      <c r="Q179" s="253"/>
      <c r="R179" s="253"/>
      <c r="S179" s="253"/>
      <c r="T179" s="25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5" t="s">
        <v>220</v>
      </c>
      <c r="AU179" s="255" t="s">
        <v>81</v>
      </c>
      <c r="AV179" s="14" t="s">
        <v>81</v>
      </c>
      <c r="AW179" s="14" t="s">
        <v>32</v>
      </c>
      <c r="AX179" s="14" t="s">
        <v>71</v>
      </c>
      <c r="AY179" s="255" t="s">
        <v>209</v>
      </c>
    </row>
    <row r="180" s="15" customFormat="1">
      <c r="A180" s="15"/>
      <c r="B180" s="256"/>
      <c r="C180" s="257"/>
      <c r="D180" s="236" t="s">
        <v>220</v>
      </c>
      <c r="E180" s="258" t="s">
        <v>19</v>
      </c>
      <c r="F180" s="259" t="s">
        <v>271</v>
      </c>
      <c r="G180" s="257"/>
      <c r="H180" s="260">
        <v>128.40000000000001</v>
      </c>
      <c r="I180" s="261"/>
      <c r="J180" s="257"/>
      <c r="K180" s="257"/>
      <c r="L180" s="262"/>
      <c r="M180" s="263"/>
      <c r="N180" s="264"/>
      <c r="O180" s="264"/>
      <c r="P180" s="264"/>
      <c r="Q180" s="264"/>
      <c r="R180" s="264"/>
      <c r="S180" s="264"/>
      <c r="T180" s="26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6" t="s">
        <v>220</v>
      </c>
      <c r="AU180" s="266" t="s">
        <v>81</v>
      </c>
      <c r="AV180" s="15" t="s">
        <v>216</v>
      </c>
      <c r="AW180" s="15" t="s">
        <v>32</v>
      </c>
      <c r="AX180" s="15" t="s">
        <v>79</v>
      </c>
      <c r="AY180" s="266" t="s">
        <v>209</v>
      </c>
    </row>
    <row r="181" s="2" customFormat="1" ht="24.15" customHeight="1">
      <c r="A181" s="41"/>
      <c r="B181" s="42"/>
      <c r="C181" s="216" t="s">
        <v>324</v>
      </c>
      <c r="D181" s="216" t="s">
        <v>211</v>
      </c>
      <c r="E181" s="217" t="s">
        <v>657</v>
      </c>
      <c r="F181" s="218" t="s">
        <v>658</v>
      </c>
      <c r="G181" s="219" t="s">
        <v>659</v>
      </c>
      <c r="H181" s="220">
        <v>128.88</v>
      </c>
      <c r="I181" s="221"/>
      <c r="J181" s="222">
        <f>ROUND(I181*H181,2)</f>
        <v>0</v>
      </c>
      <c r="K181" s="218" t="s">
        <v>215</v>
      </c>
      <c r="L181" s="47"/>
      <c r="M181" s="223" t="s">
        <v>19</v>
      </c>
      <c r="N181" s="224" t="s">
        <v>42</v>
      </c>
      <c r="O181" s="87"/>
      <c r="P181" s="225">
        <f>O181*H181</f>
        <v>0</v>
      </c>
      <c r="Q181" s="225">
        <v>0</v>
      </c>
      <c r="R181" s="225">
        <f>Q181*H181</f>
        <v>0</v>
      </c>
      <c r="S181" s="225">
        <v>0</v>
      </c>
      <c r="T181" s="226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7" t="s">
        <v>216</v>
      </c>
      <c r="AT181" s="227" t="s">
        <v>211</v>
      </c>
      <c r="AU181" s="227" t="s">
        <v>81</v>
      </c>
      <c r="AY181" s="20" t="s">
        <v>209</v>
      </c>
      <c r="BE181" s="228">
        <f>IF(N181="základní",J181,0)</f>
        <v>0</v>
      </c>
      <c r="BF181" s="228">
        <f>IF(N181="snížená",J181,0)</f>
        <v>0</v>
      </c>
      <c r="BG181" s="228">
        <f>IF(N181="zákl. přenesená",J181,0)</f>
        <v>0</v>
      </c>
      <c r="BH181" s="228">
        <f>IF(N181="sníž. přenesená",J181,0)</f>
        <v>0</v>
      </c>
      <c r="BI181" s="228">
        <f>IF(N181="nulová",J181,0)</f>
        <v>0</v>
      </c>
      <c r="BJ181" s="20" t="s">
        <v>79</v>
      </c>
      <c r="BK181" s="228">
        <f>ROUND(I181*H181,2)</f>
        <v>0</v>
      </c>
      <c r="BL181" s="20" t="s">
        <v>216</v>
      </c>
      <c r="BM181" s="227" t="s">
        <v>1961</v>
      </c>
    </row>
    <row r="182" s="2" customFormat="1">
      <c r="A182" s="41"/>
      <c r="B182" s="42"/>
      <c r="C182" s="43"/>
      <c r="D182" s="229" t="s">
        <v>218</v>
      </c>
      <c r="E182" s="43"/>
      <c r="F182" s="230" t="s">
        <v>661</v>
      </c>
      <c r="G182" s="43"/>
      <c r="H182" s="43"/>
      <c r="I182" s="231"/>
      <c r="J182" s="43"/>
      <c r="K182" s="43"/>
      <c r="L182" s="47"/>
      <c r="M182" s="232"/>
      <c r="N182" s="233"/>
      <c r="O182" s="87"/>
      <c r="P182" s="87"/>
      <c r="Q182" s="87"/>
      <c r="R182" s="87"/>
      <c r="S182" s="87"/>
      <c r="T182" s="88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0" t="s">
        <v>218</v>
      </c>
      <c r="AU182" s="20" t="s">
        <v>81</v>
      </c>
    </row>
    <row r="183" s="14" customFormat="1">
      <c r="A183" s="14"/>
      <c r="B183" s="245"/>
      <c r="C183" s="246"/>
      <c r="D183" s="236" t="s">
        <v>220</v>
      </c>
      <c r="E183" s="246"/>
      <c r="F183" s="248" t="s">
        <v>1962</v>
      </c>
      <c r="G183" s="246"/>
      <c r="H183" s="249">
        <v>128.88</v>
      </c>
      <c r="I183" s="250"/>
      <c r="J183" s="246"/>
      <c r="K183" s="246"/>
      <c r="L183" s="251"/>
      <c r="M183" s="252"/>
      <c r="N183" s="253"/>
      <c r="O183" s="253"/>
      <c r="P183" s="253"/>
      <c r="Q183" s="253"/>
      <c r="R183" s="253"/>
      <c r="S183" s="253"/>
      <c r="T183" s="25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5" t="s">
        <v>220</v>
      </c>
      <c r="AU183" s="255" t="s">
        <v>81</v>
      </c>
      <c r="AV183" s="14" t="s">
        <v>81</v>
      </c>
      <c r="AW183" s="14" t="s">
        <v>4</v>
      </c>
      <c r="AX183" s="14" t="s">
        <v>79</v>
      </c>
      <c r="AY183" s="255" t="s">
        <v>209</v>
      </c>
    </row>
    <row r="184" s="2" customFormat="1" ht="24.15" customHeight="1">
      <c r="A184" s="41"/>
      <c r="B184" s="42"/>
      <c r="C184" s="216" t="s">
        <v>331</v>
      </c>
      <c r="D184" s="216" t="s">
        <v>211</v>
      </c>
      <c r="E184" s="217" t="s">
        <v>664</v>
      </c>
      <c r="F184" s="218" t="s">
        <v>665</v>
      </c>
      <c r="G184" s="219" t="s">
        <v>362</v>
      </c>
      <c r="H184" s="220">
        <v>71.599999999999994</v>
      </c>
      <c r="I184" s="221"/>
      <c r="J184" s="222">
        <f>ROUND(I184*H184,2)</f>
        <v>0</v>
      </c>
      <c r="K184" s="218" t="s">
        <v>215</v>
      </c>
      <c r="L184" s="47"/>
      <c r="M184" s="223" t="s">
        <v>19</v>
      </c>
      <c r="N184" s="224" t="s">
        <v>42</v>
      </c>
      <c r="O184" s="87"/>
      <c r="P184" s="225">
        <f>O184*H184</f>
        <v>0</v>
      </c>
      <c r="Q184" s="225">
        <v>0</v>
      </c>
      <c r="R184" s="225">
        <f>Q184*H184</f>
        <v>0</v>
      </c>
      <c r="S184" s="225">
        <v>0</v>
      </c>
      <c r="T184" s="226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27" t="s">
        <v>216</v>
      </c>
      <c r="AT184" s="227" t="s">
        <v>211</v>
      </c>
      <c r="AU184" s="227" t="s">
        <v>81</v>
      </c>
      <c r="AY184" s="20" t="s">
        <v>209</v>
      </c>
      <c r="BE184" s="228">
        <f>IF(N184="základní",J184,0)</f>
        <v>0</v>
      </c>
      <c r="BF184" s="228">
        <f>IF(N184="snížená",J184,0)</f>
        <v>0</v>
      </c>
      <c r="BG184" s="228">
        <f>IF(N184="zákl. přenesená",J184,0)</f>
        <v>0</v>
      </c>
      <c r="BH184" s="228">
        <f>IF(N184="sníž. přenesená",J184,0)</f>
        <v>0</v>
      </c>
      <c r="BI184" s="228">
        <f>IF(N184="nulová",J184,0)</f>
        <v>0</v>
      </c>
      <c r="BJ184" s="20" t="s">
        <v>79</v>
      </c>
      <c r="BK184" s="228">
        <f>ROUND(I184*H184,2)</f>
        <v>0</v>
      </c>
      <c r="BL184" s="20" t="s">
        <v>216</v>
      </c>
      <c r="BM184" s="227" t="s">
        <v>1963</v>
      </c>
    </row>
    <row r="185" s="2" customFormat="1">
      <c r="A185" s="41"/>
      <c r="B185" s="42"/>
      <c r="C185" s="43"/>
      <c r="D185" s="229" t="s">
        <v>218</v>
      </c>
      <c r="E185" s="43"/>
      <c r="F185" s="230" t="s">
        <v>667</v>
      </c>
      <c r="G185" s="43"/>
      <c r="H185" s="43"/>
      <c r="I185" s="231"/>
      <c r="J185" s="43"/>
      <c r="K185" s="43"/>
      <c r="L185" s="47"/>
      <c r="M185" s="232"/>
      <c r="N185" s="233"/>
      <c r="O185" s="87"/>
      <c r="P185" s="87"/>
      <c r="Q185" s="87"/>
      <c r="R185" s="87"/>
      <c r="S185" s="87"/>
      <c r="T185" s="88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0" t="s">
        <v>218</v>
      </c>
      <c r="AU185" s="20" t="s">
        <v>81</v>
      </c>
    </row>
    <row r="186" s="14" customFormat="1">
      <c r="A186" s="14"/>
      <c r="B186" s="245"/>
      <c r="C186" s="246"/>
      <c r="D186" s="236" t="s">
        <v>220</v>
      </c>
      <c r="E186" s="247" t="s">
        <v>19</v>
      </c>
      <c r="F186" s="248" t="s">
        <v>1964</v>
      </c>
      <c r="G186" s="246"/>
      <c r="H186" s="249">
        <v>17</v>
      </c>
      <c r="I186" s="250"/>
      <c r="J186" s="246"/>
      <c r="K186" s="246"/>
      <c r="L186" s="251"/>
      <c r="M186" s="252"/>
      <c r="N186" s="253"/>
      <c r="O186" s="253"/>
      <c r="P186" s="253"/>
      <c r="Q186" s="253"/>
      <c r="R186" s="253"/>
      <c r="S186" s="253"/>
      <c r="T186" s="25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5" t="s">
        <v>220</v>
      </c>
      <c r="AU186" s="255" t="s">
        <v>81</v>
      </c>
      <c r="AV186" s="14" t="s">
        <v>81</v>
      </c>
      <c r="AW186" s="14" t="s">
        <v>32</v>
      </c>
      <c r="AX186" s="14" t="s">
        <v>71</v>
      </c>
      <c r="AY186" s="255" t="s">
        <v>209</v>
      </c>
    </row>
    <row r="187" s="14" customFormat="1">
      <c r="A187" s="14"/>
      <c r="B187" s="245"/>
      <c r="C187" s="246"/>
      <c r="D187" s="236" t="s">
        <v>220</v>
      </c>
      <c r="E187" s="247" t="s">
        <v>19</v>
      </c>
      <c r="F187" s="248" t="s">
        <v>1965</v>
      </c>
      <c r="G187" s="246"/>
      <c r="H187" s="249">
        <v>54.600000000000001</v>
      </c>
      <c r="I187" s="250"/>
      <c r="J187" s="246"/>
      <c r="K187" s="246"/>
      <c r="L187" s="251"/>
      <c r="M187" s="252"/>
      <c r="N187" s="253"/>
      <c r="O187" s="253"/>
      <c r="P187" s="253"/>
      <c r="Q187" s="253"/>
      <c r="R187" s="253"/>
      <c r="S187" s="253"/>
      <c r="T187" s="25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5" t="s">
        <v>220</v>
      </c>
      <c r="AU187" s="255" t="s">
        <v>81</v>
      </c>
      <c r="AV187" s="14" t="s">
        <v>81</v>
      </c>
      <c r="AW187" s="14" t="s">
        <v>32</v>
      </c>
      <c r="AX187" s="14" t="s">
        <v>71</v>
      </c>
      <c r="AY187" s="255" t="s">
        <v>209</v>
      </c>
    </row>
    <row r="188" s="15" customFormat="1">
      <c r="A188" s="15"/>
      <c r="B188" s="256"/>
      <c r="C188" s="257"/>
      <c r="D188" s="236" t="s">
        <v>220</v>
      </c>
      <c r="E188" s="258" t="s">
        <v>19</v>
      </c>
      <c r="F188" s="259" t="s">
        <v>271</v>
      </c>
      <c r="G188" s="257"/>
      <c r="H188" s="260">
        <v>71.599999999999994</v>
      </c>
      <c r="I188" s="261"/>
      <c r="J188" s="257"/>
      <c r="K188" s="257"/>
      <c r="L188" s="262"/>
      <c r="M188" s="263"/>
      <c r="N188" s="264"/>
      <c r="O188" s="264"/>
      <c r="P188" s="264"/>
      <c r="Q188" s="264"/>
      <c r="R188" s="264"/>
      <c r="S188" s="264"/>
      <c r="T188" s="26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66" t="s">
        <v>220</v>
      </c>
      <c r="AU188" s="266" t="s">
        <v>81</v>
      </c>
      <c r="AV188" s="15" t="s">
        <v>216</v>
      </c>
      <c r="AW188" s="15" t="s">
        <v>32</v>
      </c>
      <c r="AX188" s="15" t="s">
        <v>79</v>
      </c>
      <c r="AY188" s="266" t="s">
        <v>209</v>
      </c>
    </row>
    <row r="189" s="2" customFormat="1" ht="24.15" customHeight="1">
      <c r="A189" s="41"/>
      <c r="B189" s="42"/>
      <c r="C189" s="216" t="s">
        <v>7</v>
      </c>
      <c r="D189" s="216" t="s">
        <v>211</v>
      </c>
      <c r="E189" s="217" t="s">
        <v>670</v>
      </c>
      <c r="F189" s="218" t="s">
        <v>671</v>
      </c>
      <c r="G189" s="219" t="s">
        <v>362</v>
      </c>
      <c r="H189" s="220">
        <v>84.400000000000006</v>
      </c>
      <c r="I189" s="221"/>
      <c r="J189" s="222">
        <f>ROUND(I189*H189,2)</f>
        <v>0</v>
      </c>
      <c r="K189" s="218" t="s">
        <v>215</v>
      </c>
      <c r="L189" s="47"/>
      <c r="M189" s="223" t="s">
        <v>19</v>
      </c>
      <c r="N189" s="224" t="s">
        <v>42</v>
      </c>
      <c r="O189" s="87"/>
      <c r="P189" s="225">
        <f>O189*H189</f>
        <v>0</v>
      </c>
      <c r="Q189" s="225">
        <v>0</v>
      </c>
      <c r="R189" s="225">
        <f>Q189*H189</f>
        <v>0</v>
      </c>
      <c r="S189" s="225">
        <v>0</v>
      </c>
      <c r="T189" s="226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27" t="s">
        <v>216</v>
      </c>
      <c r="AT189" s="227" t="s">
        <v>211</v>
      </c>
      <c r="AU189" s="227" t="s">
        <v>81</v>
      </c>
      <c r="AY189" s="20" t="s">
        <v>209</v>
      </c>
      <c r="BE189" s="228">
        <f>IF(N189="základní",J189,0)</f>
        <v>0</v>
      </c>
      <c r="BF189" s="228">
        <f>IF(N189="snížená",J189,0)</f>
        <v>0</v>
      </c>
      <c r="BG189" s="228">
        <f>IF(N189="zákl. přenesená",J189,0)</f>
        <v>0</v>
      </c>
      <c r="BH189" s="228">
        <f>IF(N189="sníž. přenesená",J189,0)</f>
        <v>0</v>
      </c>
      <c r="BI189" s="228">
        <f>IF(N189="nulová",J189,0)</f>
        <v>0</v>
      </c>
      <c r="BJ189" s="20" t="s">
        <v>79</v>
      </c>
      <c r="BK189" s="228">
        <f>ROUND(I189*H189,2)</f>
        <v>0</v>
      </c>
      <c r="BL189" s="20" t="s">
        <v>216</v>
      </c>
      <c r="BM189" s="227" t="s">
        <v>1966</v>
      </c>
    </row>
    <row r="190" s="2" customFormat="1">
      <c r="A190" s="41"/>
      <c r="B190" s="42"/>
      <c r="C190" s="43"/>
      <c r="D190" s="229" t="s">
        <v>218</v>
      </c>
      <c r="E190" s="43"/>
      <c r="F190" s="230" t="s">
        <v>673</v>
      </c>
      <c r="G190" s="43"/>
      <c r="H190" s="43"/>
      <c r="I190" s="231"/>
      <c r="J190" s="43"/>
      <c r="K190" s="43"/>
      <c r="L190" s="47"/>
      <c r="M190" s="232"/>
      <c r="N190" s="233"/>
      <c r="O190" s="87"/>
      <c r="P190" s="87"/>
      <c r="Q190" s="87"/>
      <c r="R190" s="87"/>
      <c r="S190" s="87"/>
      <c r="T190" s="88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0" t="s">
        <v>218</v>
      </c>
      <c r="AU190" s="20" t="s">
        <v>81</v>
      </c>
    </row>
    <row r="191" s="13" customFormat="1">
      <c r="A191" s="13"/>
      <c r="B191" s="234"/>
      <c r="C191" s="235"/>
      <c r="D191" s="236" t="s">
        <v>220</v>
      </c>
      <c r="E191" s="237" t="s">
        <v>19</v>
      </c>
      <c r="F191" s="238" t="s">
        <v>1252</v>
      </c>
      <c r="G191" s="235"/>
      <c r="H191" s="237" t="s">
        <v>19</v>
      </c>
      <c r="I191" s="239"/>
      <c r="J191" s="235"/>
      <c r="K191" s="235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220</v>
      </c>
      <c r="AU191" s="244" t="s">
        <v>81</v>
      </c>
      <c r="AV191" s="13" t="s">
        <v>79</v>
      </c>
      <c r="AW191" s="13" t="s">
        <v>32</v>
      </c>
      <c r="AX191" s="13" t="s">
        <v>71</v>
      </c>
      <c r="AY191" s="244" t="s">
        <v>209</v>
      </c>
    </row>
    <row r="192" s="14" customFormat="1">
      <c r="A192" s="14"/>
      <c r="B192" s="245"/>
      <c r="C192" s="246"/>
      <c r="D192" s="236" t="s">
        <v>220</v>
      </c>
      <c r="E192" s="247" t="s">
        <v>19</v>
      </c>
      <c r="F192" s="248" t="s">
        <v>1948</v>
      </c>
      <c r="G192" s="246"/>
      <c r="H192" s="249">
        <v>84.400000000000006</v>
      </c>
      <c r="I192" s="250"/>
      <c r="J192" s="246"/>
      <c r="K192" s="246"/>
      <c r="L192" s="251"/>
      <c r="M192" s="252"/>
      <c r="N192" s="253"/>
      <c r="O192" s="253"/>
      <c r="P192" s="253"/>
      <c r="Q192" s="253"/>
      <c r="R192" s="253"/>
      <c r="S192" s="253"/>
      <c r="T192" s="25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5" t="s">
        <v>220</v>
      </c>
      <c r="AU192" s="255" t="s">
        <v>81</v>
      </c>
      <c r="AV192" s="14" t="s">
        <v>81</v>
      </c>
      <c r="AW192" s="14" t="s">
        <v>32</v>
      </c>
      <c r="AX192" s="14" t="s">
        <v>71</v>
      </c>
      <c r="AY192" s="255" t="s">
        <v>209</v>
      </c>
    </row>
    <row r="193" s="15" customFormat="1">
      <c r="A193" s="15"/>
      <c r="B193" s="256"/>
      <c r="C193" s="257"/>
      <c r="D193" s="236" t="s">
        <v>220</v>
      </c>
      <c r="E193" s="258" t="s">
        <v>19</v>
      </c>
      <c r="F193" s="259" t="s">
        <v>271</v>
      </c>
      <c r="G193" s="257"/>
      <c r="H193" s="260">
        <v>84.400000000000006</v>
      </c>
      <c r="I193" s="261"/>
      <c r="J193" s="257"/>
      <c r="K193" s="257"/>
      <c r="L193" s="262"/>
      <c r="M193" s="263"/>
      <c r="N193" s="264"/>
      <c r="O193" s="264"/>
      <c r="P193" s="264"/>
      <c r="Q193" s="264"/>
      <c r="R193" s="264"/>
      <c r="S193" s="264"/>
      <c r="T193" s="26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66" t="s">
        <v>220</v>
      </c>
      <c r="AU193" s="266" t="s">
        <v>81</v>
      </c>
      <c r="AV193" s="15" t="s">
        <v>216</v>
      </c>
      <c r="AW193" s="15" t="s">
        <v>32</v>
      </c>
      <c r="AX193" s="15" t="s">
        <v>79</v>
      </c>
      <c r="AY193" s="266" t="s">
        <v>209</v>
      </c>
    </row>
    <row r="194" s="2" customFormat="1" ht="37.8" customHeight="1">
      <c r="A194" s="41"/>
      <c r="B194" s="42"/>
      <c r="C194" s="216" t="s">
        <v>344</v>
      </c>
      <c r="D194" s="216" t="s">
        <v>211</v>
      </c>
      <c r="E194" s="217" t="s">
        <v>687</v>
      </c>
      <c r="F194" s="218" t="s">
        <v>688</v>
      </c>
      <c r="G194" s="219" t="s">
        <v>362</v>
      </c>
      <c r="H194" s="220">
        <v>35</v>
      </c>
      <c r="I194" s="221"/>
      <c r="J194" s="222">
        <f>ROUND(I194*H194,2)</f>
        <v>0</v>
      </c>
      <c r="K194" s="218" t="s">
        <v>215</v>
      </c>
      <c r="L194" s="47"/>
      <c r="M194" s="223" t="s">
        <v>19</v>
      </c>
      <c r="N194" s="224" t="s">
        <v>42</v>
      </c>
      <c r="O194" s="87"/>
      <c r="P194" s="225">
        <f>O194*H194</f>
        <v>0</v>
      </c>
      <c r="Q194" s="225">
        <v>0</v>
      </c>
      <c r="R194" s="225">
        <f>Q194*H194</f>
        <v>0</v>
      </c>
      <c r="S194" s="225">
        <v>0</v>
      </c>
      <c r="T194" s="226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7" t="s">
        <v>216</v>
      </c>
      <c r="AT194" s="227" t="s">
        <v>211</v>
      </c>
      <c r="AU194" s="227" t="s">
        <v>81</v>
      </c>
      <c r="AY194" s="20" t="s">
        <v>209</v>
      </c>
      <c r="BE194" s="228">
        <f>IF(N194="základní",J194,0)</f>
        <v>0</v>
      </c>
      <c r="BF194" s="228">
        <f>IF(N194="snížená",J194,0)</f>
        <v>0</v>
      </c>
      <c r="BG194" s="228">
        <f>IF(N194="zákl. přenesená",J194,0)</f>
        <v>0</v>
      </c>
      <c r="BH194" s="228">
        <f>IF(N194="sníž. přenesená",J194,0)</f>
        <v>0</v>
      </c>
      <c r="BI194" s="228">
        <f>IF(N194="nulová",J194,0)</f>
        <v>0</v>
      </c>
      <c r="BJ194" s="20" t="s">
        <v>79</v>
      </c>
      <c r="BK194" s="228">
        <f>ROUND(I194*H194,2)</f>
        <v>0</v>
      </c>
      <c r="BL194" s="20" t="s">
        <v>216</v>
      </c>
      <c r="BM194" s="227" t="s">
        <v>1967</v>
      </c>
    </row>
    <row r="195" s="2" customFormat="1">
      <c r="A195" s="41"/>
      <c r="B195" s="42"/>
      <c r="C195" s="43"/>
      <c r="D195" s="229" t="s">
        <v>218</v>
      </c>
      <c r="E195" s="43"/>
      <c r="F195" s="230" t="s">
        <v>690</v>
      </c>
      <c r="G195" s="43"/>
      <c r="H195" s="43"/>
      <c r="I195" s="231"/>
      <c r="J195" s="43"/>
      <c r="K195" s="43"/>
      <c r="L195" s="47"/>
      <c r="M195" s="232"/>
      <c r="N195" s="233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218</v>
      </c>
      <c r="AU195" s="20" t="s">
        <v>81</v>
      </c>
    </row>
    <row r="196" s="13" customFormat="1">
      <c r="A196" s="13"/>
      <c r="B196" s="234"/>
      <c r="C196" s="235"/>
      <c r="D196" s="236" t="s">
        <v>220</v>
      </c>
      <c r="E196" s="237" t="s">
        <v>19</v>
      </c>
      <c r="F196" s="238" t="s">
        <v>395</v>
      </c>
      <c r="G196" s="235"/>
      <c r="H196" s="237" t="s">
        <v>19</v>
      </c>
      <c r="I196" s="239"/>
      <c r="J196" s="235"/>
      <c r="K196" s="235"/>
      <c r="L196" s="240"/>
      <c r="M196" s="241"/>
      <c r="N196" s="242"/>
      <c r="O196" s="242"/>
      <c r="P196" s="242"/>
      <c r="Q196" s="242"/>
      <c r="R196" s="242"/>
      <c r="S196" s="242"/>
      <c r="T196" s="24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4" t="s">
        <v>220</v>
      </c>
      <c r="AU196" s="244" t="s">
        <v>81</v>
      </c>
      <c r="AV196" s="13" t="s">
        <v>79</v>
      </c>
      <c r="AW196" s="13" t="s">
        <v>32</v>
      </c>
      <c r="AX196" s="13" t="s">
        <v>71</v>
      </c>
      <c r="AY196" s="244" t="s">
        <v>209</v>
      </c>
    </row>
    <row r="197" s="14" customFormat="1">
      <c r="A197" s="14"/>
      <c r="B197" s="245"/>
      <c r="C197" s="246"/>
      <c r="D197" s="236" t="s">
        <v>220</v>
      </c>
      <c r="E197" s="247" t="s">
        <v>19</v>
      </c>
      <c r="F197" s="248" t="s">
        <v>1689</v>
      </c>
      <c r="G197" s="246"/>
      <c r="H197" s="249">
        <v>35</v>
      </c>
      <c r="I197" s="250"/>
      <c r="J197" s="246"/>
      <c r="K197" s="246"/>
      <c r="L197" s="251"/>
      <c r="M197" s="252"/>
      <c r="N197" s="253"/>
      <c r="O197" s="253"/>
      <c r="P197" s="253"/>
      <c r="Q197" s="253"/>
      <c r="R197" s="253"/>
      <c r="S197" s="253"/>
      <c r="T197" s="25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5" t="s">
        <v>220</v>
      </c>
      <c r="AU197" s="255" t="s">
        <v>81</v>
      </c>
      <c r="AV197" s="14" t="s">
        <v>81</v>
      </c>
      <c r="AW197" s="14" t="s">
        <v>32</v>
      </c>
      <c r="AX197" s="14" t="s">
        <v>79</v>
      </c>
      <c r="AY197" s="255" t="s">
        <v>209</v>
      </c>
    </row>
    <row r="198" s="2" customFormat="1" ht="16.5" customHeight="1">
      <c r="A198" s="41"/>
      <c r="B198" s="42"/>
      <c r="C198" s="278" t="s">
        <v>354</v>
      </c>
      <c r="D198" s="278" t="s">
        <v>681</v>
      </c>
      <c r="E198" s="279" t="s">
        <v>695</v>
      </c>
      <c r="F198" s="280" t="s">
        <v>696</v>
      </c>
      <c r="G198" s="281" t="s">
        <v>659</v>
      </c>
      <c r="H198" s="282">
        <v>70</v>
      </c>
      <c r="I198" s="283"/>
      <c r="J198" s="284">
        <f>ROUND(I198*H198,2)</f>
        <v>0</v>
      </c>
      <c r="K198" s="280" t="s">
        <v>215</v>
      </c>
      <c r="L198" s="285"/>
      <c r="M198" s="286" t="s">
        <v>19</v>
      </c>
      <c r="N198" s="287" t="s">
        <v>42</v>
      </c>
      <c r="O198" s="87"/>
      <c r="P198" s="225">
        <f>O198*H198</f>
        <v>0</v>
      </c>
      <c r="Q198" s="225">
        <v>0</v>
      </c>
      <c r="R198" s="225">
        <f>Q198*H198</f>
        <v>0</v>
      </c>
      <c r="S198" s="225">
        <v>0</v>
      </c>
      <c r="T198" s="226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7" t="s">
        <v>250</v>
      </c>
      <c r="AT198" s="227" t="s">
        <v>681</v>
      </c>
      <c r="AU198" s="227" t="s">
        <v>81</v>
      </c>
      <c r="AY198" s="20" t="s">
        <v>209</v>
      </c>
      <c r="BE198" s="228">
        <f>IF(N198="základní",J198,0)</f>
        <v>0</v>
      </c>
      <c r="BF198" s="228">
        <f>IF(N198="snížená",J198,0)</f>
        <v>0</v>
      </c>
      <c r="BG198" s="228">
        <f>IF(N198="zákl. přenesená",J198,0)</f>
        <v>0</v>
      </c>
      <c r="BH198" s="228">
        <f>IF(N198="sníž. přenesená",J198,0)</f>
        <v>0</v>
      </c>
      <c r="BI198" s="228">
        <f>IF(N198="nulová",J198,0)</f>
        <v>0</v>
      </c>
      <c r="BJ198" s="20" t="s">
        <v>79</v>
      </c>
      <c r="BK198" s="228">
        <f>ROUND(I198*H198,2)</f>
        <v>0</v>
      </c>
      <c r="BL198" s="20" t="s">
        <v>216</v>
      </c>
      <c r="BM198" s="227" t="s">
        <v>1968</v>
      </c>
    </row>
    <row r="199" s="14" customFormat="1">
      <c r="A199" s="14"/>
      <c r="B199" s="245"/>
      <c r="C199" s="246"/>
      <c r="D199" s="236" t="s">
        <v>220</v>
      </c>
      <c r="E199" s="246"/>
      <c r="F199" s="248" t="s">
        <v>1969</v>
      </c>
      <c r="G199" s="246"/>
      <c r="H199" s="249">
        <v>70</v>
      </c>
      <c r="I199" s="250"/>
      <c r="J199" s="246"/>
      <c r="K199" s="246"/>
      <c r="L199" s="251"/>
      <c r="M199" s="252"/>
      <c r="N199" s="253"/>
      <c r="O199" s="253"/>
      <c r="P199" s="253"/>
      <c r="Q199" s="253"/>
      <c r="R199" s="253"/>
      <c r="S199" s="253"/>
      <c r="T199" s="25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5" t="s">
        <v>220</v>
      </c>
      <c r="AU199" s="255" t="s">
        <v>81</v>
      </c>
      <c r="AV199" s="14" t="s">
        <v>81</v>
      </c>
      <c r="AW199" s="14" t="s">
        <v>4</v>
      </c>
      <c r="AX199" s="14" t="s">
        <v>79</v>
      </c>
      <c r="AY199" s="255" t="s">
        <v>209</v>
      </c>
    </row>
    <row r="200" s="12" customFormat="1" ht="22.8" customHeight="1">
      <c r="A200" s="12"/>
      <c r="B200" s="200"/>
      <c r="C200" s="201"/>
      <c r="D200" s="202" t="s">
        <v>70</v>
      </c>
      <c r="E200" s="214" t="s">
        <v>81</v>
      </c>
      <c r="F200" s="214" t="s">
        <v>733</v>
      </c>
      <c r="G200" s="201"/>
      <c r="H200" s="201"/>
      <c r="I200" s="204"/>
      <c r="J200" s="215">
        <f>BK200</f>
        <v>0</v>
      </c>
      <c r="K200" s="201"/>
      <c r="L200" s="206"/>
      <c r="M200" s="207"/>
      <c r="N200" s="208"/>
      <c r="O200" s="208"/>
      <c r="P200" s="209">
        <f>SUM(P201:P202)</f>
        <v>0</v>
      </c>
      <c r="Q200" s="208"/>
      <c r="R200" s="209">
        <f>SUM(R201:R202)</f>
        <v>0.044589999999999998</v>
      </c>
      <c r="S200" s="208"/>
      <c r="T200" s="210">
        <f>SUM(T201:T202)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11" t="s">
        <v>79</v>
      </c>
      <c r="AT200" s="212" t="s">
        <v>70</v>
      </c>
      <c r="AU200" s="212" t="s">
        <v>79</v>
      </c>
      <c r="AY200" s="211" t="s">
        <v>209</v>
      </c>
      <c r="BK200" s="213">
        <f>SUM(BK201:BK202)</f>
        <v>0</v>
      </c>
    </row>
    <row r="201" s="2" customFormat="1" ht="16.5" customHeight="1">
      <c r="A201" s="41"/>
      <c r="B201" s="42"/>
      <c r="C201" s="216" t="s">
        <v>359</v>
      </c>
      <c r="D201" s="216" t="s">
        <v>211</v>
      </c>
      <c r="E201" s="217" t="s">
        <v>735</v>
      </c>
      <c r="F201" s="218" t="s">
        <v>736</v>
      </c>
      <c r="G201" s="219" t="s">
        <v>299</v>
      </c>
      <c r="H201" s="220">
        <v>91</v>
      </c>
      <c r="I201" s="221"/>
      <c r="J201" s="222">
        <f>ROUND(I201*H201,2)</f>
        <v>0</v>
      </c>
      <c r="K201" s="218" t="s">
        <v>215</v>
      </c>
      <c r="L201" s="47"/>
      <c r="M201" s="223" t="s">
        <v>19</v>
      </c>
      <c r="N201" s="224" t="s">
        <v>42</v>
      </c>
      <c r="O201" s="87"/>
      <c r="P201" s="225">
        <f>O201*H201</f>
        <v>0</v>
      </c>
      <c r="Q201" s="225">
        <v>0.00048999999999999998</v>
      </c>
      <c r="R201" s="225">
        <f>Q201*H201</f>
        <v>0.044589999999999998</v>
      </c>
      <c r="S201" s="225">
        <v>0</v>
      </c>
      <c r="T201" s="226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27" t="s">
        <v>216</v>
      </c>
      <c r="AT201" s="227" t="s">
        <v>211</v>
      </c>
      <c r="AU201" s="227" t="s">
        <v>81</v>
      </c>
      <c r="AY201" s="20" t="s">
        <v>209</v>
      </c>
      <c r="BE201" s="228">
        <f>IF(N201="základní",J201,0)</f>
        <v>0</v>
      </c>
      <c r="BF201" s="228">
        <f>IF(N201="snížená",J201,0)</f>
        <v>0</v>
      </c>
      <c r="BG201" s="228">
        <f>IF(N201="zákl. přenesená",J201,0)</f>
        <v>0</v>
      </c>
      <c r="BH201" s="228">
        <f>IF(N201="sníž. přenesená",J201,0)</f>
        <v>0</v>
      </c>
      <c r="BI201" s="228">
        <f>IF(N201="nulová",J201,0)</f>
        <v>0</v>
      </c>
      <c r="BJ201" s="20" t="s">
        <v>79</v>
      </c>
      <c r="BK201" s="228">
        <f>ROUND(I201*H201,2)</f>
        <v>0</v>
      </c>
      <c r="BL201" s="20" t="s">
        <v>216</v>
      </c>
      <c r="BM201" s="227" t="s">
        <v>1970</v>
      </c>
    </row>
    <row r="202" s="2" customFormat="1">
      <c r="A202" s="41"/>
      <c r="B202" s="42"/>
      <c r="C202" s="43"/>
      <c r="D202" s="229" t="s">
        <v>218</v>
      </c>
      <c r="E202" s="43"/>
      <c r="F202" s="230" t="s">
        <v>738</v>
      </c>
      <c r="G202" s="43"/>
      <c r="H202" s="43"/>
      <c r="I202" s="231"/>
      <c r="J202" s="43"/>
      <c r="K202" s="43"/>
      <c r="L202" s="47"/>
      <c r="M202" s="232"/>
      <c r="N202" s="233"/>
      <c r="O202" s="87"/>
      <c r="P202" s="87"/>
      <c r="Q202" s="87"/>
      <c r="R202" s="87"/>
      <c r="S202" s="87"/>
      <c r="T202" s="88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0" t="s">
        <v>218</v>
      </c>
      <c r="AU202" s="20" t="s">
        <v>81</v>
      </c>
    </row>
    <row r="203" s="12" customFormat="1" ht="22.8" customHeight="1">
      <c r="A203" s="12"/>
      <c r="B203" s="200"/>
      <c r="C203" s="201"/>
      <c r="D203" s="202" t="s">
        <v>70</v>
      </c>
      <c r="E203" s="214" t="s">
        <v>216</v>
      </c>
      <c r="F203" s="214" t="s">
        <v>739</v>
      </c>
      <c r="G203" s="201"/>
      <c r="H203" s="201"/>
      <c r="I203" s="204"/>
      <c r="J203" s="215">
        <f>BK203</f>
        <v>0</v>
      </c>
      <c r="K203" s="201"/>
      <c r="L203" s="206"/>
      <c r="M203" s="207"/>
      <c r="N203" s="208"/>
      <c r="O203" s="208"/>
      <c r="P203" s="209">
        <f>SUM(P204:P215)</f>
        <v>0</v>
      </c>
      <c r="Q203" s="208"/>
      <c r="R203" s="209">
        <f>SUM(R204:R215)</f>
        <v>0</v>
      </c>
      <c r="S203" s="208"/>
      <c r="T203" s="210">
        <f>SUM(T204:T215)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11" t="s">
        <v>79</v>
      </c>
      <c r="AT203" s="212" t="s">
        <v>70</v>
      </c>
      <c r="AU203" s="212" t="s">
        <v>79</v>
      </c>
      <c r="AY203" s="211" t="s">
        <v>209</v>
      </c>
      <c r="BK203" s="213">
        <f>SUM(BK204:BK215)</f>
        <v>0</v>
      </c>
    </row>
    <row r="204" s="2" customFormat="1" ht="21.75" customHeight="1">
      <c r="A204" s="41"/>
      <c r="B204" s="42"/>
      <c r="C204" s="216" t="s">
        <v>372</v>
      </c>
      <c r="D204" s="216" t="s">
        <v>211</v>
      </c>
      <c r="E204" s="217" t="s">
        <v>741</v>
      </c>
      <c r="F204" s="218" t="s">
        <v>742</v>
      </c>
      <c r="G204" s="219" t="s">
        <v>362</v>
      </c>
      <c r="H204" s="220">
        <v>9</v>
      </c>
      <c r="I204" s="221"/>
      <c r="J204" s="222">
        <f>ROUND(I204*H204,2)</f>
        <v>0</v>
      </c>
      <c r="K204" s="218" t="s">
        <v>215</v>
      </c>
      <c r="L204" s="47"/>
      <c r="M204" s="223" t="s">
        <v>19</v>
      </c>
      <c r="N204" s="224" t="s">
        <v>42</v>
      </c>
      <c r="O204" s="87"/>
      <c r="P204" s="225">
        <f>O204*H204</f>
        <v>0</v>
      </c>
      <c r="Q204" s="225">
        <v>0</v>
      </c>
      <c r="R204" s="225">
        <f>Q204*H204</f>
        <v>0</v>
      </c>
      <c r="S204" s="225">
        <v>0</v>
      </c>
      <c r="T204" s="226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7" t="s">
        <v>216</v>
      </c>
      <c r="AT204" s="227" t="s">
        <v>211</v>
      </c>
      <c r="AU204" s="227" t="s">
        <v>81</v>
      </c>
      <c r="AY204" s="20" t="s">
        <v>209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20" t="s">
        <v>79</v>
      </c>
      <c r="BK204" s="228">
        <f>ROUND(I204*H204,2)</f>
        <v>0</v>
      </c>
      <c r="BL204" s="20" t="s">
        <v>216</v>
      </c>
      <c r="BM204" s="227" t="s">
        <v>1971</v>
      </c>
    </row>
    <row r="205" s="2" customFormat="1">
      <c r="A205" s="41"/>
      <c r="B205" s="42"/>
      <c r="C205" s="43"/>
      <c r="D205" s="229" t="s">
        <v>218</v>
      </c>
      <c r="E205" s="43"/>
      <c r="F205" s="230" t="s">
        <v>744</v>
      </c>
      <c r="G205" s="43"/>
      <c r="H205" s="43"/>
      <c r="I205" s="231"/>
      <c r="J205" s="43"/>
      <c r="K205" s="43"/>
      <c r="L205" s="47"/>
      <c r="M205" s="232"/>
      <c r="N205" s="233"/>
      <c r="O205" s="87"/>
      <c r="P205" s="87"/>
      <c r="Q205" s="87"/>
      <c r="R205" s="87"/>
      <c r="S205" s="87"/>
      <c r="T205" s="88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20" t="s">
        <v>218</v>
      </c>
      <c r="AU205" s="20" t="s">
        <v>81</v>
      </c>
    </row>
    <row r="206" s="13" customFormat="1">
      <c r="A206" s="13"/>
      <c r="B206" s="234"/>
      <c r="C206" s="235"/>
      <c r="D206" s="236" t="s">
        <v>220</v>
      </c>
      <c r="E206" s="237" t="s">
        <v>19</v>
      </c>
      <c r="F206" s="238" t="s">
        <v>395</v>
      </c>
      <c r="G206" s="235"/>
      <c r="H206" s="237" t="s">
        <v>19</v>
      </c>
      <c r="I206" s="239"/>
      <c r="J206" s="235"/>
      <c r="K206" s="235"/>
      <c r="L206" s="240"/>
      <c r="M206" s="241"/>
      <c r="N206" s="242"/>
      <c r="O206" s="242"/>
      <c r="P206" s="242"/>
      <c r="Q206" s="242"/>
      <c r="R206" s="242"/>
      <c r="S206" s="242"/>
      <c r="T206" s="24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4" t="s">
        <v>220</v>
      </c>
      <c r="AU206" s="244" t="s">
        <v>81</v>
      </c>
      <c r="AV206" s="13" t="s">
        <v>79</v>
      </c>
      <c r="AW206" s="13" t="s">
        <v>32</v>
      </c>
      <c r="AX206" s="13" t="s">
        <v>71</v>
      </c>
      <c r="AY206" s="244" t="s">
        <v>209</v>
      </c>
    </row>
    <row r="207" s="13" customFormat="1">
      <c r="A207" s="13"/>
      <c r="B207" s="234"/>
      <c r="C207" s="235"/>
      <c r="D207" s="236" t="s">
        <v>220</v>
      </c>
      <c r="E207" s="237" t="s">
        <v>19</v>
      </c>
      <c r="F207" s="238" t="s">
        <v>745</v>
      </c>
      <c r="G207" s="235"/>
      <c r="H207" s="237" t="s">
        <v>19</v>
      </c>
      <c r="I207" s="239"/>
      <c r="J207" s="235"/>
      <c r="K207" s="235"/>
      <c r="L207" s="240"/>
      <c r="M207" s="241"/>
      <c r="N207" s="242"/>
      <c r="O207" s="242"/>
      <c r="P207" s="242"/>
      <c r="Q207" s="242"/>
      <c r="R207" s="242"/>
      <c r="S207" s="242"/>
      <c r="T207" s="24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4" t="s">
        <v>220</v>
      </c>
      <c r="AU207" s="244" t="s">
        <v>81</v>
      </c>
      <c r="AV207" s="13" t="s">
        <v>79</v>
      </c>
      <c r="AW207" s="13" t="s">
        <v>32</v>
      </c>
      <c r="AX207" s="13" t="s">
        <v>71</v>
      </c>
      <c r="AY207" s="244" t="s">
        <v>209</v>
      </c>
    </row>
    <row r="208" s="14" customFormat="1">
      <c r="A208" s="14"/>
      <c r="B208" s="245"/>
      <c r="C208" s="246"/>
      <c r="D208" s="236" t="s">
        <v>220</v>
      </c>
      <c r="E208" s="247" t="s">
        <v>19</v>
      </c>
      <c r="F208" s="248" t="s">
        <v>1972</v>
      </c>
      <c r="G208" s="246"/>
      <c r="H208" s="249">
        <v>9</v>
      </c>
      <c r="I208" s="250"/>
      <c r="J208" s="246"/>
      <c r="K208" s="246"/>
      <c r="L208" s="251"/>
      <c r="M208" s="252"/>
      <c r="N208" s="253"/>
      <c r="O208" s="253"/>
      <c r="P208" s="253"/>
      <c r="Q208" s="253"/>
      <c r="R208" s="253"/>
      <c r="S208" s="253"/>
      <c r="T208" s="25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5" t="s">
        <v>220</v>
      </c>
      <c r="AU208" s="255" t="s">
        <v>81</v>
      </c>
      <c r="AV208" s="14" t="s">
        <v>81</v>
      </c>
      <c r="AW208" s="14" t="s">
        <v>32</v>
      </c>
      <c r="AX208" s="14" t="s">
        <v>79</v>
      </c>
      <c r="AY208" s="255" t="s">
        <v>209</v>
      </c>
    </row>
    <row r="209" s="2" customFormat="1" ht="24.15" customHeight="1">
      <c r="A209" s="41"/>
      <c r="B209" s="42"/>
      <c r="C209" s="216" t="s">
        <v>378</v>
      </c>
      <c r="D209" s="216" t="s">
        <v>211</v>
      </c>
      <c r="E209" s="217" t="s">
        <v>749</v>
      </c>
      <c r="F209" s="218" t="s">
        <v>750</v>
      </c>
      <c r="G209" s="219" t="s">
        <v>362</v>
      </c>
      <c r="H209" s="220">
        <v>0.14000000000000001</v>
      </c>
      <c r="I209" s="221"/>
      <c r="J209" s="222">
        <f>ROUND(I209*H209,2)</f>
        <v>0</v>
      </c>
      <c r="K209" s="218" t="s">
        <v>215</v>
      </c>
      <c r="L209" s="47"/>
      <c r="M209" s="223" t="s">
        <v>19</v>
      </c>
      <c r="N209" s="224" t="s">
        <v>42</v>
      </c>
      <c r="O209" s="87"/>
      <c r="P209" s="225">
        <f>O209*H209</f>
        <v>0</v>
      </c>
      <c r="Q209" s="225">
        <v>0</v>
      </c>
      <c r="R209" s="225">
        <f>Q209*H209</f>
        <v>0</v>
      </c>
      <c r="S209" s="225">
        <v>0</v>
      </c>
      <c r="T209" s="226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27" t="s">
        <v>216</v>
      </c>
      <c r="AT209" s="227" t="s">
        <v>211</v>
      </c>
      <c r="AU209" s="227" t="s">
        <v>81</v>
      </c>
      <c r="AY209" s="20" t="s">
        <v>209</v>
      </c>
      <c r="BE209" s="228">
        <f>IF(N209="základní",J209,0)</f>
        <v>0</v>
      </c>
      <c r="BF209" s="228">
        <f>IF(N209="snížená",J209,0)</f>
        <v>0</v>
      </c>
      <c r="BG209" s="228">
        <f>IF(N209="zákl. přenesená",J209,0)</f>
        <v>0</v>
      </c>
      <c r="BH209" s="228">
        <f>IF(N209="sníž. přenesená",J209,0)</f>
        <v>0</v>
      </c>
      <c r="BI209" s="228">
        <f>IF(N209="nulová",J209,0)</f>
        <v>0</v>
      </c>
      <c r="BJ209" s="20" t="s">
        <v>79</v>
      </c>
      <c r="BK209" s="228">
        <f>ROUND(I209*H209,2)</f>
        <v>0</v>
      </c>
      <c r="BL209" s="20" t="s">
        <v>216</v>
      </c>
      <c r="BM209" s="227" t="s">
        <v>1973</v>
      </c>
    </row>
    <row r="210" s="2" customFormat="1">
      <c r="A210" s="41"/>
      <c r="B210" s="42"/>
      <c r="C210" s="43"/>
      <c r="D210" s="229" t="s">
        <v>218</v>
      </c>
      <c r="E210" s="43"/>
      <c r="F210" s="230" t="s">
        <v>752</v>
      </c>
      <c r="G210" s="43"/>
      <c r="H210" s="43"/>
      <c r="I210" s="231"/>
      <c r="J210" s="43"/>
      <c r="K210" s="43"/>
      <c r="L210" s="47"/>
      <c r="M210" s="232"/>
      <c r="N210" s="233"/>
      <c r="O210" s="87"/>
      <c r="P210" s="87"/>
      <c r="Q210" s="87"/>
      <c r="R210" s="87"/>
      <c r="S210" s="87"/>
      <c r="T210" s="88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0" t="s">
        <v>218</v>
      </c>
      <c r="AU210" s="20" t="s">
        <v>81</v>
      </c>
    </row>
    <row r="211" s="13" customFormat="1">
      <c r="A211" s="13"/>
      <c r="B211" s="234"/>
      <c r="C211" s="235"/>
      <c r="D211" s="236" t="s">
        <v>220</v>
      </c>
      <c r="E211" s="237" t="s">
        <v>19</v>
      </c>
      <c r="F211" s="238" t="s">
        <v>753</v>
      </c>
      <c r="G211" s="235"/>
      <c r="H211" s="237" t="s">
        <v>19</v>
      </c>
      <c r="I211" s="239"/>
      <c r="J211" s="235"/>
      <c r="K211" s="235"/>
      <c r="L211" s="240"/>
      <c r="M211" s="241"/>
      <c r="N211" s="242"/>
      <c r="O211" s="242"/>
      <c r="P211" s="242"/>
      <c r="Q211" s="242"/>
      <c r="R211" s="242"/>
      <c r="S211" s="242"/>
      <c r="T211" s="24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4" t="s">
        <v>220</v>
      </c>
      <c r="AU211" s="244" t="s">
        <v>81</v>
      </c>
      <c r="AV211" s="13" t="s">
        <v>79</v>
      </c>
      <c r="AW211" s="13" t="s">
        <v>32</v>
      </c>
      <c r="AX211" s="13" t="s">
        <v>71</v>
      </c>
      <c r="AY211" s="244" t="s">
        <v>209</v>
      </c>
    </row>
    <row r="212" s="14" customFormat="1">
      <c r="A212" s="14"/>
      <c r="B212" s="245"/>
      <c r="C212" s="246"/>
      <c r="D212" s="236" t="s">
        <v>220</v>
      </c>
      <c r="E212" s="247" t="s">
        <v>19</v>
      </c>
      <c r="F212" s="248" t="s">
        <v>1784</v>
      </c>
      <c r="G212" s="246"/>
      <c r="H212" s="249">
        <v>0.050000000000000003</v>
      </c>
      <c r="I212" s="250"/>
      <c r="J212" s="246"/>
      <c r="K212" s="246"/>
      <c r="L212" s="251"/>
      <c r="M212" s="252"/>
      <c r="N212" s="253"/>
      <c r="O212" s="253"/>
      <c r="P212" s="253"/>
      <c r="Q212" s="253"/>
      <c r="R212" s="253"/>
      <c r="S212" s="253"/>
      <c r="T212" s="25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5" t="s">
        <v>220</v>
      </c>
      <c r="AU212" s="255" t="s">
        <v>81</v>
      </c>
      <c r="AV212" s="14" t="s">
        <v>81</v>
      </c>
      <c r="AW212" s="14" t="s">
        <v>32</v>
      </c>
      <c r="AX212" s="14" t="s">
        <v>71</v>
      </c>
      <c r="AY212" s="255" t="s">
        <v>209</v>
      </c>
    </row>
    <row r="213" s="14" customFormat="1">
      <c r="A213" s="14"/>
      <c r="B213" s="245"/>
      <c r="C213" s="246"/>
      <c r="D213" s="236" t="s">
        <v>220</v>
      </c>
      <c r="E213" s="247" t="s">
        <v>19</v>
      </c>
      <c r="F213" s="248" t="s">
        <v>1457</v>
      </c>
      <c r="G213" s="246"/>
      <c r="H213" s="249">
        <v>0.050000000000000003</v>
      </c>
      <c r="I213" s="250"/>
      <c r="J213" s="246"/>
      <c r="K213" s="246"/>
      <c r="L213" s="251"/>
      <c r="M213" s="252"/>
      <c r="N213" s="253"/>
      <c r="O213" s="253"/>
      <c r="P213" s="253"/>
      <c r="Q213" s="253"/>
      <c r="R213" s="253"/>
      <c r="S213" s="253"/>
      <c r="T213" s="25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5" t="s">
        <v>220</v>
      </c>
      <c r="AU213" s="255" t="s">
        <v>81</v>
      </c>
      <c r="AV213" s="14" t="s">
        <v>81</v>
      </c>
      <c r="AW213" s="14" t="s">
        <v>32</v>
      </c>
      <c r="AX213" s="14" t="s">
        <v>71</v>
      </c>
      <c r="AY213" s="255" t="s">
        <v>209</v>
      </c>
    </row>
    <row r="214" s="14" customFormat="1">
      <c r="A214" s="14"/>
      <c r="B214" s="245"/>
      <c r="C214" s="246"/>
      <c r="D214" s="236" t="s">
        <v>220</v>
      </c>
      <c r="E214" s="247" t="s">
        <v>19</v>
      </c>
      <c r="F214" s="248" t="s">
        <v>1668</v>
      </c>
      <c r="G214" s="246"/>
      <c r="H214" s="249">
        <v>0.040000000000000001</v>
      </c>
      <c r="I214" s="250"/>
      <c r="J214" s="246"/>
      <c r="K214" s="246"/>
      <c r="L214" s="251"/>
      <c r="M214" s="252"/>
      <c r="N214" s="253"/>
      <c r="O214" s="253"/>
      <c r="P214" s="253"/>
      <c r="Q214" s="253"/>
      <c r="R214" s="253"/>
      <c r="S214" s="253"/>
      <c r="T214" s="25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5" t="s">
        <v>220</v>
      </c>
      <c r="AU214" s="255" t="s">
        <v>81</v>
      </c>
      <c r="AV214" s="14" t="s">
        <v>81</v>
      </c>
      <c r="AW214" s="14" t="s">
        <v>32</v>
      </c>
      <c r="AX214" s="14" t="s">
        <v>71</v>
      </c>
      <c r="AY214" s="255" t="s">
        <v>209</v>
      </c>
    </row>
    <row r="215" s="15" customFormat="1">
      <c r="A215" s="15"/>
      <c r="B215" s="256"/>
      <c r="C215" s="257"/>
      <c r="D215" s="236" t="s">
        <v>220</v>
      </c>
      <c r="E215" s="258" t="s">
        <v>19</v>
      </c>
      <c r="F215" s="259" t="s">
        <v>271</v>
      </c>
      <c r="G215" s="257"/>
      <c r="H215" s="260">
        <v>0.14000000000000001</v>
      </c>
      <c r="I215" s="261"/>
      <c r="J215" s="257"/>
      <c r="K215" s="257"/>
      <c r="L215" s="262"/>
      <c r="M215" s="263"/>
      <c r="N215" s="264"/>
      <c r="O215" s="264"/>
      <c r="P215" s="264"/>
      <c r="Q215" s="264"/>
      <c r="R215" s="264"/>
      <c r="S215" s="264"/>
      <c r="T215" s="26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6" t="s">
        <v>220</v>
      </c>
      <c r="AU215" s="266" t="s">
        <v>81</v>
      </c>
      <c r="AV215" s="15" t="s">
        <v>216</v>
      </c>
      <c r="AW215" s="15" t="s">
        <v>32</v>
      </c>
      <c r="AX215" s="15" t="s">
        <v>79</v>
      </c>
      <c r="AY215" s="266" t="s">
        <v>209</v>
      </c>
    </row>
    <row r="216" s="12" customFormat="1" ht="22.8" customHeight="1">
      <c r="A216" s="12"/>
      <c r="B216" s="200"/>
      <c r="C216" s="201"/>
      <c r="D216" s="202" t="s">
        <v>70</v>
      </c>
      <c r="E216" s="214" t="s">
        <v>236</v>
      </c>
      <c r="F216" s="214" t="s">
        <v>759</v>
      </c>
      <c r="G216" s="201"/>
      <c r="H216" s="201"/>
      <c r="I216" s="204"/>
      <c r="J216" s="215">
        <f>BK216</f>
        <v>0</v>
      </c>
      <c r="K216" s="201"/>
      <c r="L216" s="206"/>
      <c r="M216" s="207"/>
      <c r="N216" s="208"/>
      <c r="O216" s="208"/>
      <c r="P216" s="209">
        <f>SUM(P217:P240)</f>
        <v>0</v>
      </c>
      <c r="Q216" s="208"/>
      <c r="R216" s="209">
        <f>SUM(R217:R240)</f>
        <v>0</v>
      </c>
      <c r="S216" s="208"/>
      <c r="T216" s="210">
        <f>SUM(T217:T240)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11" t="s">
        <v>79</v>
      </c>
      <c r="AT216" s="212" t="s">
        <v>70</v>
      </c>
      <c r="AU216" s="212" t="s">
        <v>79</v>
      </c>
      <c r="AY216" s="211" t="s">
        <v>209</v>
      </c>
      <c r="BK216" s="213">
        <f>SUM(BK217:BK240)</f>
        <v>0</v>
      </c>
    </row>
    <row r="217" s="2" customFormat="1" ht="24.15" customHeight="1">
      <c r="A217" s="41"/>
      <c r="B217" s="42"/>
      <c r="C217" s="216" t="s">
        <v>384</v>
      </c>
      <c r="D217" s="216" t="s">
        <v>211</v>
      </c>
      <c r="E217" s="217" t="s">
        <v>1543</v>
      </c>
      <c r="F217" s="218" t="s">
        <v>1544</v>
      </c>
      <c r="G217" s="219" t="s">
        <v>258</v>
      </c>
      <c r="H217" s="220">
        <v>176</v>
      </c>
      <c r="I217" s="221"/>
      <c r="J217" s="222">
        <f>ROUND(I217*H217,2)</f>
        <v>0</v>
      </c>
      <c r="K217" s="218" t="s">
        <v>215</v>
      </c>
      <c r="L217" s="47"/>
      <c r="M217" s="223" t="s">
        <v>19</v>
      </c>
      <c r="N217" s="224" t="s">
        <v>42</v>
      </c>
      <c r="O217" s="87"/>
      <c r="P217" s="225">
        <f>O217*H217</f>
        <v>0</v>
      </c>
      <c r="Q217" s="225">
        <v>0</v>
      </c>
      <c r="R217" s="225">
        <f>Q217*H217</f>
        <v>0</v>
      </c>
      <c r="S217" s="225">
        <v>0</v>
      </c>
      <c r="T217" s="226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27" t="s">
        <v>216</v>
      </c>
      <c r="AT217" s="227" t="s">
        <v>211</v>
      </c>
      <c r="AU217" s="227" t="s">
        <v>81</v>
      </c>
      <c r="AY217" s="20" t="s">
        <v>209</v>
      </c>
      <c r="BE217" s="228">
        <f>IF(N217="základní",J217,0)</f>
        <v>0</v>
      </c>
      <c r="BF217" s="228">
        <f>IF(N217="snížená",J217,0)</f>
        <v>0</v>
      </c>
      <c r="BG217" s="228">
        <f>IF(N217="zákl. přenesená",J217,0)</f>
        <v>0</v>
      </c>
      <c r="BH217" s="228">
        <f>IF(N217="sníž. přenesená",J217,0)</f>
        <v>0</v>
      </c>
      <c r="BI217" s="228">
        <f>IF(N217="nulová",J217,0)</f>
        <v>0</v>
      </c>
      <c r="BJ217" s="20" t="s">
        <v>79</v>
      </c>
      <c r="BK217" s="228">
        <f>ROUND(I217*H217,2)</f>
        <v>0</v>
      </c>
      <c r="BL217" s="20" t="s">
        <v>216</v>
      </c>
      <c r="BM217" s="227" t="s">
        <v>1974</v>
      </c>
    </row>
    <row r="218" s="2" customFormat="1">
      <c r="A218" s="41"/>
      <c r="B218" s="42"/>
      <c r="C218" s="43"/>
      <c r="D218" s="229" t="s">
        <v>218</v>
      </c>
      <c r="E218" s="43"/>
      <c r="F218" s="230" t="s">
        <v>1546</v>
      </c>
      <c r="G218" s="43"/>
      <c r="H218" s="43"/>
      <c r="I218" s="231"/>
      <c r="J218" s="43"/>
      <c r="K218" s="43"/>
      <c r="L218" s="47"/>
      <c r="M218" s="232"/>
      <c r="N218" s="233"/>
      <c r="O218" s="87"/>
      <c r="P218" s="87"/>
      <c r="Q218" s="87"/>
      <c r="R218" s="87"/>
      <c r="S218" s="87"/>
      <c r="T218" s="88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0" t="s">
        <v>218</v>
      </c>
      <c r="AU218" s="20" t="s">
        <v>81</v>
      </c>
    </row>
    <row r="219" s="13" customFormat="1">
      <c r="A219" s="13"/>
      <c r="B219" s="234"/>
      <c r="C219" s="235"/>
      <c r="D219" s="236" t="s">
        <v>220</v>
      </c>
      <c r="E219" s="237" t="s">
        <v>19</v>
      </c>
      <c r="F219" s="238" t="s">
        <v>1185</v>
      </c>
      <c r="G219" s="235"/>
      <c r="H219" s="237" t="s">
        <v>19</v>
      </c>
      <c r="I219" s="239"/>
      <c r="J219" s="235"/>
      <c r="K219" s="235"/>
      <c r="L219" s="240"/>
      <c r="M219" s="241"/>
      <c r="N219" s="242"/>
      <c r="O219" s="242"/>
      <c r="P219" s="242"/>
      <c r="Q219" s="242"/>
      <c r="R219" s="242"/>
      <c r="S219" s="242"/>
      <c r="T219" s="24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4" t="s">
        <v>220</v>
      </c>
      <c r="AU219" s="244" t="s">
        <v>81</v>
      </c>
      <c r="AV219" s="13" t="s">
        <v>79</v>
      </c>
      <c r="AW219" s="13" t="s">
        <v>32</v>
      </c>
      <c r="AX219" s="13" t="s">
        <v>71</v>
      </c>
      <c r="AY219" s="244" t="s">
        <v>209</v>
      </c>
    </row>
    <row r="220" s="13" customFormat="1">
      <c r="A220" s="13"/>
      <c r="B220" s="234"/>
      <c r="C220" s="235"/>
      <c r="D220" s="236" t="s">
        <v>220</v>
      </c>
      <c r="E220" s="237" t="s">
        <v>19</v>
      </c>
      <c r="F220" s="238" t="s">
        <v>1286</v>
      </c>
      <c r="G220" s="235"/>
      <c r="H220" s="237" t="s">
        <v>19</v>
      </c>
      <c r="I220" s="239"/>
      <c r="J220" s="235"/>
      <c r="K220" s="235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220</v>
      </c>
      <c r="AU220" s="244" t="s">
        <v>81</v>
      </c>
      <c r="AV220" s="13" t="s">
        <v>79</v>
      </c>
      <c r="AW220" s="13" t="s">
        <v>32</v>
      </c>
      <c r="AX220" s="13" t="s">
        <v>71</v>
      </c>
      <c r="AY220" s="244" t="s">
        <v>209</v>
      </c>
    </row>
    <row r="221" s="14" customFormat="1">
      <c r="A221" s="14"/>
      <c r="B221" s="245"/>
      <c r="C221" s="246"/>
      <c r="D221" s="236" t="s">
        <v>220</v>
      </c>
      <c r="E221" s="247" t="s">
        <v>19</v>
      </c>
      <c r="F221" s="248" t="s">
        <v>1975</v>
      </c>
      <c r="G221" s="246"/>
      <c r="H221" s="249">
        <v>176</v>
      </c>
      <c r="I221" s="250"/>
      <c r="J221" s="246"/>
      <c r="K221" s="246"/>
      <c r="L221" s="251"/>
      <c r="M221" s="252"/>
      <c r="N221" s="253"/>
      <c r="O221" s="253"/>
      <c r="P221" s="253"/>
      <c r="Q221" s="253"/>
      <c r="R221" s="253"/>
      <c r="S221" s="253"/>
      <c r="T221" s="25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5" t="s">
        <v>220</v>
      </c>
      <c r="AU221" s="255" t="s">
        <v>81</v>
      </c>
      <c r="AV221" s="14" t="s">
        <v>81</v>
      </c>
      <c r="AW221" s="14" t="s">
        <v>32</v>
      </c>
      <c r="AX221" s="14" t="s">
        <v>79</v>
      </c>
      <c r="AY221" s="255" t="s">
        <v>209</v>
      </c>
    </row>
    <row r="222" s="2" customFormat="1" ht="21.75" customHeight="1">
      <c r="A222" s="41"/>
      <c r="B222" s="42"/>
      <c r="C222" s="216" t="s">
        <v>390</v>
      </c>
      <c r="D222" s="216" t="s">
        <v>211</v>
      </c>
      <c r="E222" s="217" t="s">
        <v>1669</v>
      </c>
      <c r="F222" s="218" t="s">
        <v>1670</v>
      </c>
      <c r="G222" s="219" t="s">
        <v>258</v>
      </c>
      <c r="H222" s="220">
        <v>3</v>
      </c>
      <c r="I222" s="221"/>
      <c r="J222" s="222">
        <f>ROUND(I222*H222,2)</f>
        <v>0</v>
      </c>
      <c r="K222" s="218" t="s">
        <v>215</v>
      </c>
      <c r="L222" s="47"/>
      <c r="M222" s="223" t="s">
        <v>19</v>
      </c>
      <c r="N222" s="224" t="s">
        <v>42</v>
      </c>
      <c r="O222" s="87"/>
      <c r="P222" s="225">
        <f>O222*H222</f>
        <v>0</v>
      </c>
      <c r="Q222" s="225">
        <v>0</v>
      </c>
      <c r="R222" s="225">
        <f>Q222*H222</f>
        <v>0</v>
      </c>
      <c r="S222" s="225">
        <v>0</v>
      </c>
      <c r="T222" s="226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27" t="s">
        <v>216</v>
      </c>
      <c r="AT222" s="227" t="s">
        <v>211</v>
      </c>
      <c r="AU222" s="227" t="s">
        <v>81</v>
      </c>
      <c r="AY222" s="20" t="s">
        <v>209</v>
      </c>
      <c r="BE222" s="228">
        <f>IF(N222="základní",J222,0)</f>
        <v>0</v>
      </c>
      <c r="BF222" s="228">
        <f>IF(N222="snížená",J222,0)</f>
        <v>0</v>
      </c>
      <c r="BG222" s="228">
        <f>IF(N222="zákl. přenesená",J222,0)</f>
        <v>0</v>
      </c>
      <c r="BH222" s="228">
        <f>IF(N222="sníž. přenesená",J222,0)</f>
        <v>0</v>
      </c>
      <c r="BI222" s="228">
        <f>IF(N222="nulová",J222,0)</f>
        <v>0</v>
      </c>
      <c r="BJ222" s="20" t="s">
        <v>79</v>
      </c>
      <c r="BK222" s="228">
        <f>ROUND(I222*H222,2)</f>
        <v>0</v>
      </c>
      <c r="BL222" s="20" t="s">
        <v>216</v>
      </c>
      <c r="BM222" s="227" t="s">
        <v>1976</v>
      </c>
    </row>
    <row r="223" s="2" customFormat="1">
      <c r="A223" s="41"/>
      <c r="B223" s="42"/>
      <c r="C223" s="43"/>
      <c r="D223" s="229" t="s">
        <v>218</v>
      </c>
      <c r="E223" s="43"/>
      <c r="F223" s="230" t="s">
        <v>1672</v>
      </c>
      <c r="G223" s="43"/>
      <c r="H223" s="43"/>
      <c r="I223" s="231"/>
      <c r="J223" s="43"/>
      <c r="K223" s="43"/>
      <c r="L223" s="47"/>
      <c r="M223" s="232"/>
      <c r="N223" s="233"/>
      <c r="O223" s="87"/>
      <c r="P223" s="87"/>
      <c r="Q223" s="87"/>
      <c r="R223" s="87"/>
      <c r="S223" s="87"/>
      <c r="T223" s="88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0" t="s">
        <v>218</v>
      </c>
      <c r="AU223" s="20" t="s">
        <v>81</v>
      </c>
    </row>
    <row r="224" s="13" customFormat="1">
      <c r="A224" s="13"/>
      <c r="B224" s="234"/>
      <c r="C224" s="235"/>
      <c r="D224" s="236" t="s">
        <v>220</v>
      </c>
      <c r="E224" s="237" t="s">
        <v>19</v>
      </c>
      <c r="F224" s="238" t="s">
        <v>1185</v>
      </c>
      <c r="G224" s="235"/>
      <c r="H224" s="237" t="s">
        <v>19</v>
      </c>
      <c r="I224" s="239"/>
      <c r="J224" s="235"/>
      <c r="K224" s="235"/>
      <c r="L224" s="240"/>
      <c r="M224" s="241"/>
      <c r="N224" s="242"/>
      <c r="O224" s="242"/>
      <c r="P224" s="242"/>
      <c r="Q224" s="242"/>
      <c r="R224" s="242"/>
      <c r="S224" s="242"/>
      <c r="T224" s="24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4" t="s">
        <v>220</v>
      </c>
      <c r="AU224" s="244" t="s">
        <v>81</v>
      </c>
      <c r="AV224" s="13" t="s">
        <v>79</v>
      </c>
      <c r="AW224" s="13" t="s">
        <v>32</v>
      </c>
      <c r="AX224" s="13" t="s">
        <v>71</v>
      </c>
      <c r="AY224" s="244" t="s">
        <v>209</v>
      </c>
    </row>
    <row r="225" s="13" customFormat="1">
      <c r="A225" s="13"/>
      <c r="B225" s="234"/>
      <c r="C225" s="235"/>
      <c r="D225" s="236" t="s">
        <v>220</v>
      </c>
      <c r="E225" s="237" t="s">
        <v>19</v>
      </c>
      <c r="F225" s="238" t="s">
        <v>269</v>
      </c>
      <c r="G225" s="235"/>
      <c r="H225" s="237" t="s">
        <v>19</v>
      </c>
      <c r="I225" s="239"/>
      <c r="J225" s="235"/>
      <c r="K225" s="235"/>
      <c r="L225" s="240"/>
      <c r="M225" s="241"/>
      <c r="N225" s="242"/>
      <c r="O225" s="242"/>
      <c r="P225" s="242"/>
      <c r="Q225" s="242"/>
      <c r="R225" s="242"/>
      <c r="S225" s="242"/>
      <c r="T225" s="24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4" t="s">
        <v>220</v>
      </c>
      <c r="AU225" s="244" t="s">
        <v>81</v>
      </c>
      <c r="AV225" s="13" t="s">
        <v>79</v>
      </c>
      <c r="AW225" s="13" t="s">
        <v>32</v>
      </c>
      <c r="AX225" s="13" t="s">
        <v>71</v>
      </c>
      <c r="AY225" s="244" t="s">
        <v>209</v>
      </c>
    </row>
    <row r="226" s="14" customFormat="1">
      <c r="A226" s="14"/>
      <c r="B226" s="245"/>
      <c r="C226" s="246"/>
      <c r="D226" s="236" t="s">
        <v>220</v>
      </c>
      <c r="E226" s="247" t="s">
        <v>19</v>
      </c>
      <c r="F226" s="248" t="s">
        <v>1615</v>
      </c>
      <c r="G226" s="246"/>
      <c r="H226" s="249">
        <v>3</v>
      </c>
      <c r="I226" s="250"/>
      <c r="J226" s="246"/>
      <c r="K226" s="246"/>
      <c r="L226" s="251"/>
      <c r="M226" s="252"/>
      <c r="N226" s="253"/>
      <c r="O226" s="253"/>
      <c r="P226" s="253"/>
      <c r="Q226" s="253"/>
      <c r="R226" s="253"/>
      <c r="S226" s="253"/>
      <c r="T226" s="25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5" t="s">
        <v>220</v>
      </c>
      <c r="AU226" s="255" t="s">
        <v>81</v>
      </c>
      <c r="AV226" s="14" t="s">
        <v>81</v>
      </c>
      <c r="AW226" s="14" t="s">
        <v>32</v>
      </c>
      <c r="AX226" s="14" t="s">
        <v>79</v>
      </c>
      <c r="AY226" s="255" t="s">
        <v>209</v>
      </c>
    </row>
    <row r="227" s="2" customFormat="1" ht="21.75" customHeight="1">
      <c r="A227" s="41"/>
      <c r="B227" s="42"/>
      <c r="C227" s="216" t="s">
        <v>399</v>
      </c>
      <c r="D227" s="216" t="s">
        <v>211</v>
      </c>
      <c r="E227" s="217" t="s">
        <v>1673</v>
      </c>
      <c r="F227" s="218" t="s">
        <v>1674</v>
      </c>
      <c r="G227" s="219" t="s">
        <v>258</v>
      </c>
      <c r="H227" s="220">
        <v>3</v>
      </c>
      <c r="I227" s="221"/>
      <c r="J227" s="222">
        <f>ROUND(I227*H227,2)</f>
        <v>0</v>
      </c>
      <c r="K227" s="218" t="s">
        <v>215</v>
      </c>
      <c r="L227" s="47"/>
      <c r="M227" s="223" t="s">
        <v>19</v>
      </c>
      <c r="N227" s="224" t="s">
        <v>42</v>
      </c>
      <c r="O227" s="87"/>
      <c r="P227" s="225">
        <f>O227*H227</f>
        <v>0</v>
      </c>
      <c r="Q227" s="225">
        <v>0</v>
      </c>
      <c r="R227" s="225">
        <f>Q227*H227</f>
        <v>0</v>
      </c>
      <c r="S227" s="225">
        <v>0</v>
      </c>
      <c r="T227" s="226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27" t="s">
        <v>216</v>
      </c>
      <c r="AT227" s="227" t="s">
        <v>211</v>
      </c>
      <c r="AU227" s="227" t="s">
        <v>81</v>
      </c>
      <c r="AY227" s="20" t="s">
        <v>209</v>
      </c>
      <c r="BE227" s="228">
        <f>IF(N227="základní",J227,0)</f>
        <v>0</v>
      </c>
      <c r="BF227" s="228">
        <f>IF(N227="snížená",J227,0)</f>
        <v>0</v>
      </c>
      <c r="BG227" s="228">
        <f>IF(N227="zákl. přenesená",J227,0)</f>
        <v>0</v>
      </c>
      <c r="BH227" s="228">
        <f>IF(N227="sníž. přenesená",J227,0)</f>
        <v>0</v>
      </c>
      <c r="BI227" s="228">
        <f>IF(N227="nulová",J227,0)</f>
        <v>0</v>
      </c>
      <c r="BJ227" s="20" t="s">
        <v>79</v>
      </c>
      <c r="BK227" s="228">
        <f>ROUND(I227*H227,2)</f>
        <v>0</v>
      </c>
      <c r="BL227" s="20" t="s">
        <v>216</v>
      </c>
      <c r="BM227" s="227" t="s">
        <v>1977</v>
      </c>
    </row>
    <row r="228" s="2" customFormat="1">
      <c r="A228" s="41"/>
      <c r="B228" s="42"/>
      <c r="C228" s="43"/>
      <c r="D228" s="229" t="s">
        <v>218</v>
      </c>
      <c r="E228" s="43"/>
      <c r="F228" s="230" t="s">
        <v>1676</v>
      </c>
      <c r="G228" s="43"/>
      <c r="H228" s="43"/>
      <c r="I228" s="231"/>
      <c r="J228" s="43"/>
      <c r="K228" s="43"/>
      <c r="L228" s="47"/>
      <c r="M228" s="232"/>
      <c r="N228" s="233"/>
      <c r="O228" s="87"/>
      <c r="P228" s="87"/>
      <c r="Q228" s="87"/>
      <c r="R228" s="87"/>
      <c r="S228" s="87"/>
      <c r="T228" s="88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T228" s="20" t="s">
        <v>218</v>
      </c>
      <c r="AU228" s="20" t="s">
        <v>81</v>
      </c>
    </row>
    <row r="229" s="13" customFormat="1">
      <c r="A229" s="13"/>
      <c r="B229" s="234"/>
      <c r="C229" s="235"/>
      <c r="D229" s="236" t="s">
        <v>220</v>
      </c>
      <c r="E229" s="237" t="s">
        <v>19</v>
      </c>
      <c r="F229" s="238" t="s">
        <v>1185</v>
      </c>
      <c r="G229" s="235"/>
      <c r="H229" s="237" t="s">
        <v>19</v>
      </c>
      <c r="I229" s="239"/>
      <c r="J229" s="235"/>
      <c r="K229" s="235"/>
      <c r="L229" s="240"/>
      <c r="M229" s="241"/>
      <c r="N229" s="242"/>
      <c r="O229" s="242"/>
      <c r="P229" s="242"/>
      <c r="Q229" s="242"/>
      <c r="R229" s="242"/>
      <c r="S229" s="242"/>
      <c r="T229" s="24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4" t="s">
        <v>220</v>
      </c>
      <c r="AU229" s="244" t="s">
        <v>81</v>
      </c>
      <c r="AV229" s="13" t="s">
        <v>79</v>
      </c>
      <c r="AW229" s="13" t="s">
        <v>32</v>
      </c>
      <c r="AX229" s="13" t="s">
        <v>71</v>
      </c>
      <c r="AY229" s="244" t="s">
        <v>209</v>
      </c>
    </row>
    <row r="230" s="13" customFormat="1">
      <c r="A230" s="13"/>
      <c r="B230" s="234"/>
      <c r="C230" s="235"/>
      <c r="D230" s="236" t="s">
        <v>220</v>
      </c>
      <c r="E230" s="237" t="s">
        <v>19</v>
      </c>
      <c r="F230" s="238" t="s">
        <v>269</v>
      </c>
      <c r="G230" s="235"/>
      <c r="H230" s="237" t="s">
        <v>19</v>
      </c>
      <c r="I230" s="239"/>
      <c r="J230" s="235"/>
      <c r="K230" s="235"/>
      <c r="L230" s="240"/>
      <c r="M230" s="241"/>
      <c r="N230" s="242"/>
      <c r="O230" s="242"/>
      <c r="P230" s="242"/>
      <c r="Q230" s="242"/>
      <c r="R230" s="242"/>
      <c r="S230" s="242"/>
      <c r="T230" s="24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4" t="s">
        <v>220</v>
      </c>
      <c r="AU230" s="244" t="s">
        <v>81</v>
      </c>
      <c r="AV230" s="13" t="s">
        <v>79</v>
      </c>
      <c r="AW230" s="13" t="s">
        <v>32</v>
      </c>
      <c r="AX230" s="13" t="s">
        <v>71</v>
      </c>
      <c r="AY230" s="244" t="s">
        <v>209</v>
      </c>
    </row>
    <row r="231" s="14" customFormat="1">
      <c r="A231" s="14"/>
      <c r="B231" s="245"/>
      <c r="C231" s="246"/>
      <c r="D231" s="236" t="s">
        <v>220</v>
      </c>
      <c r="E231" s="247" t="s">
        <v>19</v>
      </c>
      <c r="F231" s="248" t="s">
        <v>1615</v>
      </c>
      <c r="G231" s="246"/>
      <c r="H231" s="249">
        <v>3</v>
      </c>
      <c r="I231" s="250"/>
      <c r="J231" s="246"/>
      <c r="K231" s="246"/>
      <c r="L231" s="251"/>
      <c r="M231" s="252"/>
      <c r="N231" s="253"/>
      <c r="O231" s="253"/>
      <c r="P231" s="253"/>
      <c r="Q231" s="253"/>
      <c r="R231" s="253"/>
      <c r="S231" s="253"/>
      <c r="T231" s="25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5" t="s">
        <v>220</v>
      </c>
      <c r="AU231" s="255" t="s">
        <v>81</v>
      </c>
      <c r="AV231" s="14" t="s">
        <v>81</v>
      </c>
      <c r="AW231" s="14" t="s">
        <v>32</v>
      </c>
      <c r="AX231" s="14" t="s">
        <v>79</v>
      </c>
      <c r="AY231" s="255" t="s">
        <v>209</v>
      </c>
    </row>
    <row r="232" s="2" customFormat="1" ht="24.15" customHeight="1">
      <c r="A232" s="41"/>
      <c r="B232" s="42"/>
      <c r="C232" s="216" t="s">
        <v>405</v>
      </c>
      <c r="D232" s="216" t="s">
        <v>211</v>
      </c>
      <c r="E232" s="217" t="s">
        <v>1677</v>
      </c>
      <c r="F232" s="218" t="s">
        <v>1678</v>
      </c>
      <c r="G232" s="219" t="s">
        <v>258</v>
      </c>
      <c r="H232" s="220">
        <v>3</v>
      </c>
      <c r="I232" s="221"/>
      <c r="J232" s="222">
        <f>ROUND(I232*H232,2)</f>
        <v>0</v>
      </c>
      <c r="K232" s="218" t="s">
        <v>215</v>
      </c>
      <c r="L232" s="47"/>
      <c r="M232" s="223" t="s">
        <v>19</v>
      </c>
      <c r="N232" s="224" t="s">
        <v>42</v>
      </c>
      <c r="O232" s="87"/>
      <c r="P232" s="225">
        <f>O232*H232</f>
        <v>0</v>
      </c>
      <c r="Q232" s="225">
        <v>0</v>
      </c>
      <c r="R232" s="225">
        <f>Q232*H232</f>
        <v>0</v>
      </c>
      <c r="S232" s="225">
        <v>0</v>
      </c>
      <c r="T232" s="226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7" t="s">
        <v>216</v>
      </c>
      <c r="AT232" s="227" t="s">
        <v>211</v>
      </c>
      <c r="AU232" s="227" t="s">
        <v>81</v>
      </c>
      <c r="AY232" s="20" t="s">
        <v>209</v>
      </c>
      <c r="BE232" s="228">
        <f>IF(N232="základní",J232,0)</f>
        <v>0</v>
      </c>
      <c r="BF232" s="228">
        <f>IF(N232="snížená",J232,0)</f>
        <v>0</v>
      </c>
      <c r="BG232" s="228">
        <f>IF(N232="zákl. přenesená",J232,0)</f>
        <v>0</v>
      </c>
      <c r="BH232" s="228">
        <f>IF(N232="sníž. přenesená",J232,0)</f>
        <v>0</v>
      </c>
      <c r="BI232" s="228">
        <f>IF(N232="nulová",J232,0)</f>
        <v>0</v>
      </c>
      <c r="BJ232" s="20" t="s">
        <v>79</v>
      </c>
      <c r="BK232" s="228">
        <f>ROUND(I232*H232,2)</f>
        <v>0</v>
      </c>
      <c r="BL232" s="20" t="s">
        <v>216</v>
      </c>
      <c r="BM232" s="227" t="s">
        <v>1978</v>
      </c>
    </row>
    <row r="233" s="2" customFormat="1">
      <c r="A233" s="41"/>
      <c r="B233" s="42"/>
      <c r="C233" s="43"/>
      <c r="D233" s="229" t="s">
        <v>218</v>
      </c>
      <c r="E233" s="43"/>
      <c r="F233" s="230" t="s">
        <v>1680</v>
      </c>
      <c r="G233" s="43"/>
      <c r="H233" s="43"/>
      <c r="I233" s="231"/>
      <c r="J233" s="43"/>
      <c r="K233" s="43"/>
      <c r="L233" s="47"/>
      <c r="M233" s="232"/>
      <c r="N233" s="233"/>
      <c r="O233" s="87"/>
      <c r="P233" s="87"/>
      <c r="Q233" s="87"/>
      <c r="R233" s="87"/>
      <c r="S233" s="87"/>
      <c r="T233" s="88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T233" s="20" t="s">
        <v>218</v>
      </c>
      <c r="AU233" s="20" t="s">
        <v>81</v>
      </c>
    </row>
    <row r="234" s="13" customFormat="1">
      <c r="A234" s="13"/>
      <c r="B234" s="234"/>
      <c r="C234" s="235"/>
      <c r="D234" s="236" t="s">
        <v>220</v>
      </c>
      <c r="E234" s="237" t="s">
        <v>19</v>
      </c>
      <c r="F234" s="238" t="s">
        <v>1185</v>
      </c>
      <c r="G234" s="235"/>
      <c r="H234" s="237" t="s">
        <v>19</v>
      </c>
      <c r="I234" s="239"/>
      <c r="J234" s="235"/>
      <c r="K234" s="235"/>
      <c r="L234" s="240"/>
      <c r="M234" s="241"/>
      <c r="N234" s="242"/>
      <c r="O234" s="242"/>
      <c r="P234" s="242"/>
      <c r="Q234" s="242"/>
      <c r="R234" s="242"/>
      <c r="S234" s="242"/>
      <c r="T234" s="24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4" t="s">
        <v>220</v>
      </c>
      <c r="AU234" s="244" t="s">
        <v>81</v>
      </c>
      <c r="AV234" s="13" t="s">
        <v>79</v>
      </c>
      <c r="AW234" s="13" t="s">
        <v>32</v>
      </c>
      <c r="AX234" s="13" t="s">
        <v>71</v>
      </c>
      <c r="AY234" s="244" t="s">
        <v>209</v>
      </c>
    </row>
    <row r="235" s="13" customFormat="1">
      <c r="A235" s="13"/>
      <c r="B235" s="234"/>
      <c r="C235" s="235"/>
      <c r="D235" s="236" t="s">
        <v>220</v>
      </c>
      <c r="E235" s="237" t="s">
        <v>19</v>
      </c>
      <c r="F235" s="238" t="s">
        <v>269</v>
      </c>
      <c r="G235" s="235"/>
      <c r="H235" s="237" t="s">
        <v>19</v>
      </c>
      <c r="I235" s="239"/>
      <c r="J235" s="235"/>
      <c r="K235" s="235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220</v>
      </c>
      <c r="AU235" s="244" t="s">
        <v>81</v>
      </c>
      <c r="AV235" s="13" t="s">
        <v>79</v>
      </c>
      <c r="AW235" s="13" t="s">
        <v>32</v>
      </c>
      <c r="AX235" s="13" t="s">
        <v>71</v>
      </c>
      <c r="AY235" s="244" t="s">
        <v>209</v>
      </c>
    </row>
    <row r="236" s="14" customFormat="1">
      <c r="A236" s="14"/>
      <c r="B236" s="245"/>
      <c r="C236" s="246"/>
      <c r="D236" s="236" t="s">
        <v>220</v>
      </c>
      <c r="E236" s="247" t="s">
        <v>19</v>
      </c>
      <c r="F236" s="248" t="s">
        <v>1615</v>
      </c>
      <c r="G236" s="246"/>
      <c r="H236" s="249">
        <v>3</v>
      </c>
      <c r="I236" s="250"/>
      <c r="J236" s="246"/>
      <c r="K236" s="246"/>
      <c r="L236" s="251"/>
      <c r="M236" s="252"/>
      <c r="N236" s="253"/>
      <c r="O236" s="253"/>
      <c r="P236" s="253"/>
      <c r="Q236" s="253"/>
      <c r="R236" s="253"/>
      <c r="S236" s="253"/>
      <c r="T236" s="25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5" t="s">
        <v>220</v>
      </c>
      <c r="AU236" s="255" t="s">
        <v>81</v>
      </c>
      <c r="AV236" s="14" t="s">
        <v>81</v>
      </c>
      <c r="AW236" s="14" t="s">
        <v>32</v>
      </c>
      <c r="AX236" s="14" t="s">
        <v>79</v>
      </c>
      <c r="AY236" s="255" t="s">
        <v>209</v>
      </c>
    </row>
    <row r="237" s="2" customFormat="1" ht="16.5" customHeight="1">
      <c r="A237" s="41"/>
      <c r="B237" s="42"/>
      <c r="C237" s="216" t="s">
        <v>411</v>
      </c>
      <c r="D237" s="216" t="s">
        <v>211</v>
      </c>
      <c r="E237" s="217" t="s">
        <v>776</v>
      </c>
      <c r="F237" s="218" t="s">
        <v>777</v>
      </c>
      <c r="G237" s="219" t="s">
        <v>258</v>
      </c>
      <c r="H237" s="220">
        <v>3</v>
      </c>
      <c r="I237" s="221"/>
      <c r="J237" s="222">
        <f>ROUND(I237*H237,2)</f>
        <v>0</v>
      </c>
      <c r="K237" s="218" t="s">
        <v>215</v>
      </c>
      <c r="L237" s="47"/>
      <c r="M237" s="223" t="s">
        <v>19</v>
      </c>
      <c r="N237" s="224" t="s">
        <v>42</v>
      </c>
      <c r="O237" s="87"/>
      <c r="P237" s="225">
        <f>O237*H237</f>
        <v>0</v>
      </c>
      <c r="Q237" s="225">
        <v>0</v>
      </c>
      <c r="R237" s="225">
        <f>Q237*H237</f>
        <v>0</v>
      </c>
      <c r="S237" s="225">
        <v>0</v>
      </c>
      <c r="T237" s="226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227" t="s">
        <v>216</v>
      </c>
      <c r="AT237" s="227" t="s">
        <v>211</v>
      </c>
      <c r="AU237" s="227" t="s">
        <v>81</v>
      </c>
      <c r="AY237" s="20" t="s">
        <v>209</v>
      </c>
      <c r="BE237" s="228">
        <f>IF(N237="základní",J237,0)</f>
        <v>0</v>
      </c>
      <c r="BF237" s="228">
        <f>IF(N237="snížená",J237,0)</f>
        <v>0</v>
      </c>
      <c r="BG237" s="228">
        <f>IF(N237="zákl. přenesená",J237,0)</f>
        <v>0</v>
      </c>
      <c r="BH237" s="228">
        <f>IF(N237="sníž. přenesená",J237,0)</f>
        <v>0</v>
      </c>
      <c r="BI237" s="228">
        <f>IF(N237="nulová",J237,0)</f>
        <v>0</v>
      </c>
      <c r="BJ237" s="20" t="s">
        <v>79</v>
      </c>
      <c r="BK237" s="228">
        <f>ROUND(I237*H237,2)</f>
        <v>0</v>
      </c>
      <c r="BL237" s="20" t="s">
        <v>216</v>
      </c>
      <c r="BM237" s="227" t="s">
        <v>1979</v>
      </c>
    </row>
    <row r="238" s="2" customFormat="1">
      <c r="A238" s="41"/>
      <c r="B238" s="42"/>
      <c r="C238" s="43"/>
      <c r="D238" s="229" t="s">
        <v>218</v>
      </c>
      <c r="E238" s="43"/>
      <c r="F238" s="230" t="s">
        <v>779</v>
      </c>
      <c r="G238" s="43"/>
      <c r="H238" s="43"/>
      <c r="I238" s="231"/>
      <c r="J238" s="43"/>
      <c r="K238" s="43"/>
      <c r="L238" s="47"/>
      <c r="M238" s="232"/>
      <c r="N238" s="233"/>
      <c r="O238" s="87"/>
      <c r="P238" s="87"/>
      <c r="Q238" s="87"/>
      <c r="R238" s="87"/>
      <c r="S238" s="87"/>
      <c r="T238" s="88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T238" s="20" t="s">
        <v>218</v>
      </c>
      <c r="AU238" s="20" t="s">
        <v>81</v>
      </c>
    </row>
    <row r="239" s="13" customFormat="1">
      <c r="A239" s="13"/>
      <c r="B239" s="234"/>
      <c r="C239" s="235"/>
      <c r="D239" s="236" t="s">
        <v>220</v>
      </c>
      <c r="E239" s="237" t="s">
        <v>19</v>
      </c>
      <c r="F239" s="238" t="s">
        <v>269</v>
      </c>
      <c r="G239" s="235"/>
      <c r="H239" s="237" t="s">
        <v>19</v>
      </c>
      <c r="I239" s="239"/>
      <c r="J239" s="235"/>
      <c r="K239" s="235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220</v>
      </c>
      <c r="AU239" s="244" t="s">
        <v>81</v>
      </c>
      <c r="AV239" s="13" t="s">
        <v>79</v>
      </c>
      <c r="AW239" s="13" t="s">
        <v>32</v>
      </c>
      <c r="AX239" s="13" t="s">
        <v>71</v>
      </c>
      <c r="AY239" s="244" t="s">
        <v>209</v>
      </c>
    </row>
    <row r="240" s="14" customFormat="1">
      <c r="A240" s="14"/>
      <c r="B240" s="245"/>
      <c r="C240" s="246"/>
      <c r="D240" s="236" t="s">
        <v>220</v>
      </c>
      <c r="E240" s="247" t="s">
        <v>19</v>
      </c>
      <c r="F240" s="248" t="s">
        <v>1615</v>
      </c>
      <c r="G240" s="246"/>
      <c r="H240" s="249">
        <v>3</v>
      </c>
      <c r="I240" s="250"/>
      <c r="J240" s="246"/>
      <c r="K240" s="246"/>
      <c r="L240" s="251"/>
      <c r="M240" s="252"/>
      <c r="N240" s="253"/>
      <c r="O240" s="253"/>
      <c r="P240" s="253"/>
      <c r="Q240" s="253"/>
      <c r="R240" s="253"/>
      <c r="S240" s="253"/>
      <c r="T240" s="25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5" t="s">
        <v>220</v>
      </c>
      <c r="AU240" s="255" t="s">
        <v>81</v>
      </c>
      <c r="AV240" s="14" t="s">
        <v>81</v>
      </c>
      <c r="AW240" s="14" t="s">
        <v>32</v>
      </c>
      <c r="AX240" s="14" t="s">
        <v>79</v>
      </c>
      <c r="AY240" s="255" t="s">
        <v>209</v>
      </c>
    </row>
    <row r="241" s="12" customFormat="1" ht="22.8" customHeight="1">
      <c r="A241" s="12"/>
      <c r="B241" s="200"/>
      <c r="C241" s="201"/>
      <c r="D241" s="202" t="s">
        <v>70</v>
      </c>
      <c r="E241" s="214" t="s">
        <v>250</v>
      </c>
      <c r="F241" s="214" t="s">
        <v>802</v>
      </c>
      <c r="G241" s="201"/>
      <c r="H241" s="201"/>
      <c r="I241" s="204"/>
      <c r="J241" s="215">
        <f>BK241</f>
        <v>0</v>
      </c>
      <c r="K241" s="201"/>
      <c r="L241" s="206"/>
      <c r="M241" s="207"/>
      <c r="N241" s="208"/>
      <c r="O241" s="208"/>
      <c r="P241" s="209">
        <f>SUM(P242:P321)</f>
        <v>0</v>
      </c>
      <c r="Q241" s="208"/>
      <c r="R241" s="209">
        <f>SUM(R242:R321)</f>
        <v>0.92967450000000007</v>
      </c>
      <c r="S241" s="208"/>
      <c r="T241" s="210">
        <f>SUM(T242:T321)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11" t="s">
        <v>79</v>
      </c>
      <c r="AT241" s="212" t="s">
        <v>70</v>
      </c>
      <c r="AU241" s="212" t="s">
        <v>79</v>
      </c>
      <c r="AY241" s="211" t="s">
        <v>209</v>
      </c>
      <c r="BK241" s="213">
        <f>SUM(BK242:BK321)</f>
        <v>0</v>
      </c>
    </row>
    <row r="242" s="2" customFormat="1" ht="24.15" customHeight="1">
      <c r="A242" s="41"/>
      <c r="B242" s="42"/>
      <c r="C242" s="216" t="s">
        <v>417</v>
      </c>
      <c r="D242" s="216" t="s">
        <v>211</v>
      </c>
      <c r="E242" s="217" t="s">
        <v>804</v>
      </c>
      <c r="F242" s="218" t="s">
        <v>805</v>
      </c>
      <c r="G242" s="219" t="s">
        <v>214</v>
      </c>
      <c r="H242" s="220">
        <v>1</v>
      </c>
      <c r="I242" s="221"/>
      <c r="J242" s="222">
        <f>ROUND(I242*H242,2)</f>
        <v>0</v>
      </c>
      <c r="K242" s="218" t="s">
        <v>215</v>
      </c>
      <c r="L242" s="47"/>
      <c r="M242" s="223" t="s">
        <v>19</v>
      </c>
      <c r="N242" s="224" t="s">
        <v>42</v>
      </c>
      <c r="O242" s="87"/>
      <c r="P242" s="225">
        <f>O242*H242</f>
        <v>0</v>
      </c>
      <c r="Q242" s="225">
        <v>0.00167</v>
      </c>
      <c r="R242" s="225">
        <f>Q242*H242</f>
        <v>0.00167</v>
      </c>
      <c r="S242" s="225">
        <v>0</v>
      </c>
      <c r="T242" s="226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7" t="s">
        <v>216</v>
      </c>
      <c r="AT242" s="227" t="s">
        <v>211</v>
      </c>
      <c r="AU242" s="227" t="s">
        <v>81</v>
      </c>
      <c r="AY242" s="20" t="s">
        <v>209</v>
      </c>
      <c r="BE242" s="228">
        <f>IF(N242="základní",J242,0)</f>
        <v>0</v>
      </c>
      <c r="BF242" s="228">
        <f>IF(N242="snížená",J242,0)</f>
        <v>0</v>
      </c>
      <c r="BG242" s="228">
        <f>IF(N242="zákl. přenesená",J242,0)</f>
        <v>0</v>
      </c>
      <c r="BH242" s="228">
        <f>IF(N242="sníž. přenesená",J242,0)</f>
        <v>0</v>
      </c>
      <c r="BI242" s="228">
        <f>IF(N242="nulová",J242,0)</f>
        <v>0</v>
      </c>
      <c r="BJ242" s="20" t="s">
        <v>79</v>
      </c>
      <c r="BK242" s="228">
        <f>ROUND(I242*H242,2)</f>
        <v>0</v>
      </c>
      <c r="BL242" s="20" t="s">
        <v>216</v>
      </c>
      <c r="BM242" s="227" t="s">
        <v>1980</v>
      </c>
    </row>
    <row r="243" s="2" customFormat="1">
      <c r="A243" s="41"/>
      <c r="B243" s="42"/>
      <c r="C243" s="43"/>
      <c r="D243" s="229" t="s">
        <v>218</v>
      </c>
      <c r="E243" s="43"/>
      <c r="F243" s="230" t="s">
        <v>807</v>
      </c>
      <c r="G243" s="43"/>
      <c r="H243" s="43"/>
      <c r="I243" s="231"/>
      <c r="J243" s="43"/>
      <c r="K243" s="43"/>
      <c r="L243" s="47"/>
      <c r="M243" s="232"/>
      <c r="N243" s="233"/>
      <c r="O243" s="87"/>
      <c r="P243" s="87"/>
      <c r="Q243" s="87"/>
      <c r="R243" s="87"/>
      <c r="S243" s="87"/>
      <c r="T243" s="88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0" t="s">
        <v>218</v>
      </c>
      <c r="AU243" s="20" t="s">
        <v>81</v>
      </c>
    </row>
    <row r="244" s="2" customFormat="1" ht="16.5" customHeight="1">
      <c r="A244" s="41"/>
      <c r="B244" s="42"/>
      <c r="C244" s="278" t="s">
        <v>427</v>
      </c>
      <c r="D244" s="278" t="s">
        <v>681</v>
      </c>
      <c r="E244" s="279" t="s">
        <v>1308</v>
      </c>
      <c r="F244" s="280" t="s">
        <v>1309</v>
      </c>
      <c r="G244" s="281" t="s">
        <v>214</v>
      </c>
      <c r="H244" s="282">
        <v>1</v>
      </c>
      <c r="I244" s="283"/>
      <c r="J244" s="284">
        <f>ROUND(I244*H244,2)</f>
        <v>0</v>
      </c>
      <c r="K244" s="280" t="s">
        <v>215</v>
      </c>
      <c r="L244" s="285"/>
      <c r="M244" s="286" t="s">
        <v>19</v>
      </c>
      <c r="N244" s="287" t="s">
        <v>42</v>
      </c>
      <c r="O244" s="87"/>
      <c r="P244" s="225">
        <f>O244*H244</f>
        <v>0</v>
      </c>
      <c r="Q244" s="225">
        <v>0.012</v>
      </c>
      <c r="R244" s="225">
        <f>Q244*H244</f>
        <v>0.012</v>
      </c>
      <c r="S244" s="225">
        <v>0</v>
      </c>
      <c r="T244" s="226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27" t="s">
        <v>250</v>
      </c>
      <c r="AT244" s="227" t="s">
        <v>681</v>
      </c>
      <c r="AU244" s="227" t="s">
        <v>81</v>
      </c>
      <c r="AY244" s="20" t="s">
        <v>209</v>
      </c>
      <c r="BE244" s="228">
        <f>IF(N244="základní",J244,0)</f>
        <v>0</v>
      </c>
      <c r="BF244" s="228">
        <f>IF(N244="snížená",J244,0)</f>
        <v>0</v>
      </c>
      <c r="BG244" s="228">
        <f>IF(N244="zákl. přenesená",J244,0)</f>
        <v>0</v>
      </c>
      <c r="BH244" s="228">
        <f>IF(N244="sníž. přenesená",J244,0)</f>
        <v>0</v>
      </c>
      <c r="BI244" s="228">
        <f>IF(N244="nulová",J244,0)</f>
        <v>0</v>
      </c>
      <c r="BJ244" s="20" t="s">
        <v>79</v>
      </c>
      <c r="BK244" s="228">
        <f>ROUND(I244*H244,2)</f>
        <v>0</v>
      </c>
      <c r="BL244" s="20" t="s">
        <v>216</v>
      </c>
      <c r="BM244" s="227" t="s">
        <v>1981</v>
      </c>
    </row>
    <row r="245" s="13" customFormat="1">
      <c r="A245" s="13"/>
      <c r="B245" s="234"/>
      <c r="C245" s="235"/>
      <c r="D245" s="236" t="s">
        <v>220</v>
      </c>
      <c r="E245" s="237" t="s">
        <v>19</v>
      </c>
      <c r="F245" s="238" t="s">
        <v>1982</v>
      </c>
      <c r="G245" s="235"/>
      <c r="H245" s="237" t="s">
        <v>19</v>
      </c>
      <c r="I245" s="239"/>
      <c r="J245" s="235"/>
      <c r="K245" s="235"/>
      <c r="L245" s="240"/>
      <c r="M245" s="241"/>
      <c r="N245" s="242"/>
      <c r="O245" s="242"/>
      <c r="P245" s="242"/>
      <c r="Q245" s="242"/>
      <c r="R245" s="242"/>
      <c r="S245" s="242"/>
      <c r="T245" s="24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4" t="s">
        <v>220</v>
      </c>
      <c r="AU245" s="244" t="s">
        <v>81</v>
      </c>
      <c r="AV245" s="13" t="s">
        <v>79</v>
      </c>
      <c r="AW245" s="13" t="s">
        <v>32</v>
      </c>
      <c r="AX245" s="13" t="s">
        <v>71</v>
      </c>
      <c r="AY245" s="244" t="s">
        <v>209</v>
      </c>
    </row>
    <row r="246" s="14" customFormat="1">
      <c r="A246" s="14"/>
      <c r="B246" s="245"/>
      <c r="C246" s="246"/>
      <c r="D246" s="236" t="s">
        <v>220</v>
      </c>
      <c r="E246" s="247" t="s">
        <v>19</v>
      </c>
      <c r="F246" s="248" t="s">
        <v>79</v>
      </c>
      <c r="G246" s="246"/>
      <c r="H246" s="249">
        <v>1</v>
      </c>
      <c r="I246" s="250"/>
      <c r="J246" s="246"/>
      <c r="K246" s="246"/>
      <c r="L246" s="251"/>
      <c r="M246" s="252"/>
      <c r="N246" s="253"/>
      <c r="O246" s="253"/>
      <c r="P246" s="253"/>
      <c r="Q246" s="253"/>
      <c r="R246" s="253"/>
      <c r="S246" s="253"/>
      <c r="T246" s="25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5" t="s">
        <v>220</v>
      </c>
      <c r="AU246" s="255" t="s">
        <v>81</v>
      </c>
      <c r="AV246" s="14" t="s">
        <v>81</v>
      </c>
      <c r="AW246" s="14" t="s">
        <v>32</v>
      </c>
      <c r="AX246" s="14" t="s">
        <v>79</v>
      </c>
      <c r="AY246" s="255" t="s">
        <v>209</v>
      </c>
    </row>
    <row r="247" s="2" customFormat="1" ht="24.15" customHeight="1">
      <c r="A247" s="41"/>
      <c r="B247" s="42"/>
      <c r="C247" s="216" t="s">
        <v>435</v>
      </c>
      <c r="D247" s="216" t="s">
        <v>211</v>
      </c>
      <c r="E247" s="217" t="s">
        <v>814</v>
      </c>
      <c r="F247" s="218" t="s">
        <v>815</v>
      </c>
      <c r="G247" s="219" t="s">
        <v>214</v>
      </c>
      <c r="H247" s="220">
        <v>4</v>
      </c>
      <c r="I247" s="221"/>
      <c r="J247" s="222">
        <f>ROUND(I247*H247,2)</f>
        <v>0</v>
      </c>
      <c r="K247" s="218" t="s">
        <v>215</v>
      </c>
      <c r="L247" s="47"/>
      <c r="M247" s="223" t="s">
        <v>19</v>
      </c>
      <c r="N247" s="224" t="s">
        <v>42</v>
      </c>
      <c r="O247" s="87"/>
      <c r="P247" s="225">
        <f>O247*H247</f>
        <v>0</v>
      </c>
      <c r="Q247" s="225">
        <v>0.00167</v>
      </c>
      <c r="R247" s="225">
        <f>Q247*H247</f>
        <v>0.0066800000000000002</v>
      </c>
      <c r="S247" s="225">
        <v>0</v>
      </c>
      <c r="T247" s="226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7" t="s">
        <v>216</v>
      </c>
      <c r="AT247" s="227" t="s">
        <v>211</v>
      </c>
      <c r="AU247" s="227" t="s">
        <v>81</v>
      </c>
      <c r="AY247" s="20" t="s">
        <v>209</v>
      </c>
      <c r="BE247" s="228">
        <f>IF(N247="základní",J247,0)</f>
        <v>0</v>
      </c>
      <c r="BF247" s="228">
        <f>IF(N247="snížená",J247,0)</f>
        <v>0</v>
      </c>
      <c r="BG247" s="228">
        <f>IF(N247="zákl. přenesená",J247,0)</f>
        <v>0</v>
      </c>
      <c r="BH247" s="228">
        <f>IF(N247="sníž. přenesená",J247,0)</f>
        <v>0</v>
      </c>
      <c r="BI247" s="228">
        <f>IF(N247="nulová",J247,0)</f>
        <v>0</v>
      </c>
      <c r="BJ247" s="20" t="s">
        <v>79</v>
      </c>
      <c r="BK247" s="228">
        <f>ROUND(I247*H247,2)</f>
        <v>0</v>
      </c>
      <c r="BL247" s="20" t="s">
        <v>216</v>
      </c>
      <c r="BM247" s="227" t="s">
        <v>1983</v>
      </c>
    </row>
    <row r="248" s="2" customFormat="1">
      <c r="A248" s="41"/>
      <c r="B248" s="42"/>
      <c r="C248" s="43"/>
      <c r="D248" s="229" t="s">
        <v>218</v>
      </c>
      <c r="E248" s="43"/>
      <c r="F248" s="230" t="s">
        <v>817</v>
      </c>
      <c r="G248" s="43"/>
      <c r="H248" s="43"/>
      <c r="I248" s="231"/>
      <c r="J248" s="43"/>
      <c r="K248" s="43"/>
      <c r="L248" s="47"/>
      <c r="M248" s="232"/>
      <c r="N248" s="233"/>
      <c r="O248" s="87"/>
      <c r="P248" s="87"/>
      <c r="Q248" s="87"/>
      <c r="R248" s="87"/>
      <c r="S248" s="87"/>
      <c r="T248" s="88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20" t="s">
        <v>218</v>
      </c>
      <c r="AU248" s="20" t="s">
        <v>81</v>
      </c>
    </row>
    <row r="249" s="2" customFormat="1" ht="16.5" customHeight="1">
      <c r="A249" s="41"/>
      <c r="B249" s="42"/>
      <c r="C249" s="278" t="s">
        <v>441</v>
      </c>
      <c r="D249" s="278" t="s">
        <v>681</v>
      </c>
      <c r="E249" s="279" t="s">
        <v>823</v>
      </c>
      <c r="F249" s="280" t="s">
        <v>824</v>
      </c>
      <c r="G249" s="281" t="s">
        <v>214</v>
      </c>
      <c r="H249" s="282">
        <v>1</v>
      </c>
      <c r="I249" s="283"/>
      <c r="J249" s="284">
        <f>ROUND(I249*H249,2)</f>
        <v>0</v>
      </c>
      <c r="K249" s="280" t="s">
        <v>215</v>
      </c>
      <c r="L249" s="285"/>
      <c r="M249" s="286" t="s">
        <v>19</v>
      </c>
      <c r="N249" s="287" t="s">
        <v>42</v>
      </c>
      <c r="O249" s="87"/>
      <c r="P249" s="225">
        <f>O249*H249</f>
        <v>0</v>
      </c>
      <c r="Q249" s="225">
        <v>0.0141</v>
      </c>
      <c r="R249" s="225">
        <f>Q249*H249</f>
        <v>0.0141</v>
      </c>
      <c r="S249" s="225">
        <v>0</v>
      </c>
      <c r="T249" s="226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7" t="s">
        <v>250</v>
      </c>
      <c r="AT249" s="227" t="s">
        <v>681</v>
      </c>
      <c r="AU249" s="227" t="s">
        <v>81</v>
      </c>
      <c r="AY249" s="20" t="s">
        <v>209</v>
      </c>
      <c r="BE249" s="228">
        <f>IF(N249="základní",J249,0)</f>
        <v>0</v>
      </c>
      <c r="BF249" s="228">
        <f>IF(N249="snížená",J249,0)</f>
        <v>0</v>
      </c>
      <c r="BG249" s="228">
        <f>IF(N249="zákl. přenesená",J249,0)</f>
        <v>0</v>
      </c>
      <c r="BH249" s="228">
        <f>IF(N249="sníž. přenesená",J249,0)</f>
        <v>0</v>
      </c>
      <c r="BI249" s="228">
        <f>IF(N249="nulová",J249,0)</f>
        <v>0</v>
      </c>
      <c r="BJ249" s="20" t="s">
        <v>79</v>
      </c>
      <c r="BK249" s="228">
        <f>ROUND(I249*H249,2)</f>
        <v>0</v>
      </c>
      <c r="BL249" s="20" t="s">
        <v>216</v>
      </c>
      <c r="BM249" s="227" t="s">
        <v>1984</v>
      </c>
    </row>
    <row r="250" s="13" customFormat="1">
      <c r="A250" s="13"/>
      <c r="B250" s="234"/>
      <c r="C250" s="235"/>
      <c r="D250" s="236" t="s">
        <v>220</v>
      </c>
      <c r="E250" s="237" t="s">
        <v>19</v>
      </c>
      <c r="F250" s="238" t="s">
        <v>1982</v>
      </c>
      <c r="G250" s="235"/>
      <c r="H250" s="237" t="s">
        <v>19</v>
      </c>
      <c r="I250" s="239"/>
      <c r="J250" s="235"/>
      <c r="K250" s="235"/>
      <c r="L250" s="240"/>
      <c r="M250" s="241"/>
      <c r="N250" s="242"/>
      <c r="O250" s="242"/>
      <c r="P250" s="242"/>
      <c r="Q250" s="242"/>
      <c r="R250" s="242"/>
      <c r="S250" s="242"/>
      <c r="T250" s="24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4" t="s">
        <v>220</v>
      </c>
      <c r="AU250" s="244" t="s">
        <v>81</v>
      </c>
      <c r="AV250" s="13" t="s">
        <v>79</v>
      </c>
      <c r="AW250" s="13" t="s">
        <v>32</v>
      </c>
      <c r="AX250" s="13" t="s">
        <v>71</v>
      </c>
      <c r="AY250" s="244" t="s">
        <v>209</v>
      </c>
    </row>
    <row r="251" s="14" customFormat="1">
      <c r="A251" s="14"/>
      <c r="B251" s="245"/>
      <c r="C251" s="246"/>
      <c r="D251" s="236" t="s">
        <v>220</v>
      </c>
      <c r="E251" s="247" t="s">
        <v>19</v>
      </c>
      <c r="F251" s="248" t="s">
        <v>79</v>
      </c>
      <c r="G251" s="246"/>
      <c r="H251" s="249">
        <v>1</v>
      </c>
      <c r="I251" s="250"/>
      <c r="J251" s="246"/>
      <c r="K251" s="246"/>
      <c r="L251" s="251"/>
      <c r="M251" s="252"/>
      <c r="N251" s="253"/>
      <c r="O251" s="253"/>
      <c r="P251" s="253"/>
      <c r="Q251" s="253"/>
      <c r="R251" s="253"/>
      <c r="S251" s="253"/>
      <c r="T251" s="25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5" t="s">
        <v>220</v>
      </c>
      <c r="AU251" s="255" t="s">
        <v>81</v>
      </c>
      <c r="AV251" s="14" t="s">
        <v>81</v>
      </c>
      <c r="AW251" s="14" t="s">
        <v>32</v>
      </c>
      <c r="AX251" s="14" t="s">
        <v>79</v>
      </c>
      <c r="AY251" s="255" t="s">
        <v>209</v>
      </c>
    </row>
    <row r="252" s="2" customFormat="1" ht="16.5" customHeight="1">
      <c r="A252" s="41"/>
      <c r="B252" s="42"/>
      <c r="C252" s="278" t="s">
        <v>448</v>
      </c>
      <c r="D252" s="278" t="s">
        <v>681</v>
      </c>
      <c r="E252" s="279" t="s">
        <v>1313</v>
      </c>
      <c r="F252" s="280" t="s">
        <v>1314</v>
      </c>
      <c r="G252" s="281" t="s">
        <v>214</v>
      </c>
      <c r="H252" s="282">
        <v>3</v>
      </c>
      <c r="I252" s="283"/>
      <c r="J252" s="284">
        <f>ROUND(I252*H252,2)</f>
        <v>0</v>
      </c>
      <c r="K252" s="280" t="s">
        <v>215</v>
      </c>
      <c r="L252" s="285"/>
      <c r="M252" s="286" t="s">
        <v>19</v>
      </c>
      <c r="N252" s="287" t="s">
        <v>42</v>
      </c>
      <c r="O252" s="87"/>
      <c r="P252" s="225">
        <f>O252*H252</f>
        <v>0</v>
      </c>
      <c r="Q252" s="225">
        <v>0.0038</v>
      </c>
      <c r="R252" s="225">
        <f>Q252*H252</f>
        <v>0.0114</v>
      </c>
      <c r="S252" s="225">
        <v>0</v>
      </c>
      <c r="T252" s="226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227" t="s">
        <v>250</v>
      </c>
      <c r="AT252" s="227" t="s">
        <v>681</v>
      </c>
      <c r="AU252" s="227" t="s">
        <v>81</v>
      </c>
      <c r="AY252" s="20" t="s">
        <v>209</v>
      </c>
      <c r="BE252" s="228">
        <f>IF(N252="základní",J252,0)</f>
        <v>0</v>
      </c>
      <c r="BF252" s="228">
        <f>IF(N252="snížená",J252,0)</f>
        <v>0</v>
      </c>
      <c r="BG252" s="228">
        <f>IF(N252="zákl. přenesená",J252,0)</f>
        <v>0</v>
      </c>
      <c r="BH252" s="228">
        <f>IF(N252="sníž. přenesená",J252,0)</f>
        <v>0</v>
      </c>
      <c r="BI252" s="228">
        <f>IF(N252="nulová",J252,0)</f>
        <v>0</v>
      </c>
      <c r="BJ252" s="20" t="s">
        <v>79</v>
      </c>
      <c r="BK252" s="228">
        <f>ROUND(I252*H252,2)</f>
        <v>0</v>
      </c>
      <c r="BL252" s="20" t="s">
        <v>216</v>
      </c>
      <c r="BM252" s="227" t="s">
        <v>1985</v>
      </c>
    </row>
    <row r="253" s="13" customFormat="1">
      <c r="A253" s="13"/>
      <c r="B253" s="234"/>
      <c r="C253" s="235"/>
      <c r="D253" s="236" t="s">
        <v>220</v>
      </c>
      <c r="E253" s="237" t="s">
        <v>19</v>
      </c>
      <c r="F253" s="238" t="s">
        <v>1982</v>
      </c>
      <c r="G253" s="235"/>
      <c r="H253" s="237" t="s">
        <v>19</v>
      </c>
      <c r="I253" s="239"/>
      <c r="J253" s="235"/>
      <c r="K253" s="235"/>
      <c r="L253" s="240"/>
      <c r="M253" s="241"/>
      <c r="N253" s="242"/>
      <c r="O253" s="242"/>
      <c r="P253" s="242"/>
      <c r="Q253" s="242"/>
      <c r="R253" s="242"/>
      <c r="S253" s="242"/>
      <c r="T253" s="24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4" t="s">
        <v>220</v>
      </c>
      <c r="AU253" s="244" t="s">
        <v>81</v>
      </c>
      <c r="AV253" s="13" t="s">
        <v>79</v>
      </c>
      <c r="AW253" s="13" t="s">
        <v>32</v>
      </c>
      <c r="AX253" s="13" t="s">
        <v>71</v>
      </c>
      <c r="AY253" s="244" t="s">
        <v>209</v>
      </c>
    </row>
    <row r="254" s="14" customFormat="1">
      <c r="A254" s="14"/>
      <c r="B254" s="245"/>
      <c r="C254" s="246"/>
      <c r="D254" s="236" t="s">
        <v>220</v>
      </c>
      <c r="E254" s="247" t="s">
        <v>19</v>
      </c>
      <c r="F254" s="248" t="s">
        <v>146</v>
      </c>
      <c r="G254" s="246"/>
      <c r="H254" s="249">
        <v>3</v>
      </c>
      <c r="I254" s="250"/>
      <c r="J254" s="246"/>
      <c r="K254" s="246"/>
      <c r="L254" s="251"/>
      <c r="M254" s="252"/>
      <c r="N254" s="253"/>
      <c r="O254" s="253"/>
      <c r="P254" s="253"/>
      <c r="Q254" s="253"/>
      <c r="R254" s="253"/>
      <c r="S254" s="253"/>
      <c r="T254" s="25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5" t="s">
        <v>220</v>
      </c>
      <c r="AU254" s="255" t="s">
        <v>81</v>
      </c>
      <c r="AV254" s="14" t="s">
        <v>81</v>
      </c>
      <c r="AW254" s="14" t="s">
        <v>32</v>
      </c>
      <c r="AX254" s="14" t="s">
        <v>79</v>
      </c>
      <c r="AY254" s="255" t="s">
        <v>209</v>
      </c>
    </row>
    <row r="255" s="2" customFormat="1" ht="24.15" customHeight="1">
      <c r="A255" s="41"/>
      <c r="B255" s="42"/>
      <c r="C255" s="216" t="s">
        <v>453</v>
      </c>
      <c r="D255" s="216" t="s">
        <v>211</v>
      </c>
      <c r="E255" s="217" t="s">
        <v>1326</v>
      </c>
      <c r="F255" s="218" t="s">
        <v>1327</v>
      </c>
      <c r="G255" s="219" t="s">
        <v>299</v>
      </c>
      <c r="H255" s="220">
        <v>91</v>
      </c>
      <c r="I255" s="221"/>
      <c r="J255" s="222">
        <f>ROUND(I255*H255,2)</f>
        <v>0</v>
      </c>
      <c r="K255" s="218" t="s">
        <v>215</v>
      </c>
      <c r="L255" s="47"/>
      <c r="M255" s="223" t="s">
        <v>19</v>
      </c>
      <c r="N255" s="224" t="s">
        <v>42</v>
      </c>
      <c r="O255" s="87"/>
      <c r="P255" s="225">
        <f>O255*H255</f>
        <v>0</v>
      </c>
      <c r="Q255" s="225">
        <v>0</v>
      </c>
      <c r="R255" s="225">
        <f>Q255*H255</f>
        <v>0</v>
      </c>
      <c r="S255" s="225">
        <v>0</v>
      </c>
      <c r="T255" s="226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227" t="s">
        <v>216</v>
      </c>
      <c r="AT255" s="227" t="s">
        <v>211</v>
      </c>
      <c r="AU255" s="227" t="s">
        <v>81</v>
      </c>
      <c r="AY255" s="20" t="s">
        <v>209</v>
      </c>
      <c r="BE255" s="228">
        <f>IF(N255="základní",J255,0)</f>
        <v>0</v>
      </c>
      <c r="BF255" s="228">
        <f>IF(N255="snížená",J255,0)</f>
        <v>0</v>
      </c>
      <c r="BG255" s="228">
        <f>IF(N255="zákl. přenesená",J255,0)</f>
        <v>0</v>
      </c>
      <c r="BH255" s="228">
        <f>IF(N255="sníž. přenesená",J255,0)</f>
        <v>0</v>
      </c>
      <c r="BI255" s="228">
        <f>IF(N255="nulová",J255,0)</f>
        <v>0</v>
      </c>
      <c r="BJ255" s="20" t="s">
        <v>79</v>
      </c>
      <c r="BK255" s="228">
        <f>ROUND(I255*H255,2)</f>
        <v>0</v>
      </c>
      <c r="BL255" s="20" t="s">
        <v>216</v>
      </c>
      <c r="BM255" s="227" t="s">
        <v>1986</v>
      </c>
    </row>
    <row r="256" s="2" customFormat="1">
      <c r="A256" s="41"/>
      <c r="B256" s="42"/>
      <c r="C256" s="43"/>
      <c r="D256" s="229" t="s">
        <v>218</v>
      </c>
      <c r="E256" s="43"/>
      <c r="F256" s="230" t="s">
        <v>1329</v>
      </c>
      <c r="G256" s="43"/>
      <c r="H256" s="43"/>
      <c r="I256" s="231"/>
      <c r="J256" s="43"/>
      <c r="K256" s="43"/>
      <c r="L256" s="47"/>
      <c r="M256" s="232"/>
      <c r="N256" s="233"/>
      <c r="O256" s="87"/>
      <c r="P256" s="87"/>
      <c r="Q256" s="87"/>
      <c r="R256" s="87"/>
      <c r="S256" s="87"/>
      <c r="T256" s="88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T256" s="20" t="s">
        <v>218</v>
      </c>
      <c r="AU256" s="20" t="s">
        <v>81</v>
      </c>
    </row>
    <row r="257" s="13" customFormat="1">
      <c r="A257" s="13"/>
      <c r="B257" s="234"/>
      <c r="C257" s="235"/>
      <c r="D257" s="236" t="s">
        <v>220</v>
      </c>
      <c r="E257" s="237" t="s">
        <v>19</v>
      </c>
      <c r="F257" s="238" t="s">
        <v>221</v>
      </c>
      <c r="G257" s="235"/>
      <c r="H257" s="237" t="s">
        <v>19</v>
      </c>
      <c r="I257" s="239"/>
      <c r="J257" s="235"/>
      <c r="K257" s="235"/>
      <c r="L257" s="240"/>
      <c r="M257" s="241"/>
      <c r="N257" s="242"/>
      <c r="O257" s="242"/>
      <c r="P257" s="242"/>
      <c r="Q257" s="242"/>
      <c r="R257" s="242"/>
      <c r="S257" s="242"/>
      <c r="T257" s="24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4" t="s">
        <v>220</v>
      </c>
      <c r="AU257" s="244" t="s">
        <v>81</v>
      </c>
      <c r="AV257" s="13" t="s">
        <v>79</v>
      </c>
      <c r="AW257" s="13" t="s">
        <v>32</v>
      </c>
      <c r="AX257" s="13" t="s">
        <v>71</v>
      </c>
      <c r="AY257" s="244" t="s">
        <v>209</v>
      </c>
    </row>
    <row r="258" s="13" customFormat="1">
      <c r="A258" s="13"/>
      <c r="B258" s="234"/>
      <c r="C258" s="235"/>
      <c r="D258" s="236" t="s">
        <v>220</v>
      </c>
      <c r="E258" s="237" t="s">
        <v>19</v>
      </c>
      <c r="F258" s="238" t="s">
        <v>1982</v>
      </c>
      <c r="G258" s="235"/>
      <c r="H258" s="237" t="s">
        <v>19</v>
      </c>
      <c r="I258" s="239"/>
      <c r="J258" s="235"/>
      <c r="K258" s="235"/>
      <c r="L258" s="240"/>
      <c r="M258" s="241"/>
      <c r="N258" s="242"/>
      <c r="O258" s="242"/>
      <c r="P258" s="242"/>
      <c r="Q258" s="242"/>
      <c r="R258" s="242"/>
      <c r="S258" s="242"/>
      <c r="T258" s="24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4" t="s">
        <v>220</v>
      </c>
      <c r="AU258" s="244" t="s">
        <v>81</v>
      </c>
      <c r="AV258" s="13" t="s">
        <v>79</v>
      </c>
      <c r="AW258" s="13" t="s">
        <v>32</v>
      </c>
      <c r="AX258" s="13" t="s">
        <v>71</v>
      </c>
      <c r="AY258" s="244" t="s">
        <v>209</v>
      </c>
    </row>
    <row r="259" s="14" customFormat="1">
      <c r="A259" s="14"/>
      <c r="B259" s="245"/>
      <c r="C259" s="246"/>
      <c r="D259" s="236" t="s">
        <v>220</v>
      </c>
      <c r="E259" s="247" t="s">
        <v>19</v>
      </c>
      <c r="F259" s="248" t="s">
        <v>1987</v>
      </c>
      <c r="G259" s="246"/>
      <c r="H259" s="249">
        <v>91</v>
      </c>
      <c r="I259" s="250"/>
      <c r="J259" s="246"/>
      <c r="K259" s="246"/>
      <c r="L259" s="251"/>
      <c r="M259" s="252"/>
      <c r="N259" s="253"/>
      <c r="O259" s="253"/>
      <c r="P259" s="253"/>
      <c r="Q259" s="253"/>
      <c r="R259" s="253"/>
      <c r="S259" s="253"/>
      <c r="T259" s="25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5" t="s">
        <v>220</v>
      </c>
      <c r="AU259" s="255" t="s">
        <v>81</v>
      </c>
      <c r="AV259" s="14" t="s">
        <v>81</v>
      </c>
      <c r="AW259" s="14" t="s">
        <v>32</v>
      </c>
      <c r="AX259" s="14" t="s">
        <v>79</v>
      </c>
      <c r="AY259" s="255" t="s">
        <v>209</v>
      </c>
    </row>
    <row r="260" s="2" customFormat="1" ht="24.15" customHeight="1">
      <c r="A260" s="41"/>
      <c r="B260" s="42"/>
      <c r="C260" s="278" t="s">
        <v>458</v>
      </c>
      <c r="D260" s="278" t="s">
        <v>681</v>
      </c>
      <c r="E260" s="279" t="s">
        <v>1331</v>
      </c>
      <c r="F260" s="280" t="s">
        <v>1332</v>
      </c>
      <c r="G260" s="281" t="s">
        <v>299</v>
      </c>
      <c r="H260" s="282">
        <v>92.364999999999995</v>
      </c>
      <c r="I260" s="283"/>
      <c r="J260" s="284">
        <f>ROUND(I260*H260,2)</f>
        <v>0</v>
      </c>
      <c r="K260" s="280" t="s">
        <v>215</v>
      </c>
      <c r="L260" s="285"/>
      <c r="M260" s="286" t="s">
        <v>19</v>
      </c>
      <c r="N260" s="287" t="s">
        <v>42</v>
      </c>
      <c r="O260" s="87"/>
      <c r="P260" s="225">
        <f>O260*H260</f>
        <v>0</v>
      </c>
      <c r="Q260" s="225">
        <v>0.0027000000000000001</v>
      </c>
      <c r="R260" s="225">
        <f>Q260*H260</f>
        <v>0.24938550000000001</v>
      </c>
      <c r="S260" s="225">
        <v>0</v>
      </c>
      <c r="T260" s="226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227" t="s">
        <v>250</v>
      </c>
      <c r="AT260" s="227" t="s">
        <v>681</v>
      </c>
      <c r="AU260" s="227" t="s">
        <v>81</v>
      </c>
      <c r="AY260" s="20" t="s">
        <v>209</v>
      </c>
      <c r="BE260" s="228">
        <f>IF(N260="základní",J260,0)</f>
        <v>0</v>
      </c>
      <c r="BF260" s="228">
        <f>IF(N260="snížená",J260,0)</f>
        <v>0</v>
      </c>
      <c r="BG260" s="228">
        <f>IF(N260="zákl. přenesená",J260,0)</f>
        <v>0</v>
      </c>
      <c r="BH260" s="228">
        <f>IF(N260="sníž. přenesená",J260,0)</f>
        <v>0</v>
      </c>
      <c r="BI260" s="228">
        <f>IF(N260="nulová",J260,0)</f>
        <v>0</v>
      </c>
      <c r="BJ260" s="20" t="s">
        <v>79</v>
      </c>
      <c r="BK260" s="228">
        <f>ROUND(I260*H260,2)</f>
        <v>0</v>
      </c>
      <c r="BL260" s="20" t="s">
        <v>216</v>
      </c>
      <c r="BM260" s="227" t="s">
        <v>1988</v>
      </c>
    </row>
    <row r="261" s="2" customFormat="1">
      <c r="A261" s="41"/>
      <c r="B261" s="42"/>
      <c r="C261" s="43"/>
      <c r="D261" s="236" t="s">
        <v>859</v>
      </c>
      <c r="E261" s="43"/>
      <c r="F261" s="288" t="s">
        <v>1334</v>
      </c>
      <c r="G261" s="43"/>
      <c r="H261" s="43"/>
      <c r="I261" s="231"/>
      <c r="J261" s="43"/>
      <c r="K261" s="43"/>
      <c r="L261" s="47"/>
      <c r="M261" s="232"/>
      <c r="N261" s="233"/>
      <c r="O261" s="87"/>
      <c r="P261" s="87"/>
      <c r="Q261" s="87"/>
      <c r="R261" s="87"/>
      <c r="S261" s="87"/>
      <c r="T261" s="88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T261" s="20" t="s">
        <v>859</v>
      </c>
      <c r="AU261" s="20" t="s">
        <v>81</v>
      </c>
    </row>
    <row r="262" s="14" customFormat="1">
      <c r="A262" s="14"/>
      <c r="B262" s="245"/>
      <c r="C262" s="246"/>
      <c r="D262" s="236" t="s">
        <v>220</v>
      </c>
      <c r="E262" s="246"/>
      <c r="F262" s="248" t="s">
        <v>1989</v>
      </c>
      <c r="G262" s="246"/>
      <c r="H262" s="249">
        <v>92.364999999999995</v>
      </c>
      <c r="I262" s="250"/>
      <c r="J262" s="246"/>
      <c r="K262" s="246"/>
      <c r="L262" s="251"/>
      <c r="M262" s="252"/>
      <c r="N262" s="253"/>
      <c r="O262" s="253"/>
      <c r="P262" s="253"/>
      <c r="Q262" s="253"/>
      <c r="R262" s="253"/>
      <c r="S262" s="253"/>
      <c r="T262" s="25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5" t="s">
        <v>220</v>
      </c>
      <c r="AU262" s="255" t="s">
        <v>81</v>
      </c>
      <c r="AV262" s="14" t="s">
        <v>81</v>
      </c>
      <c r="AW262" s="14" t="s">
        <v>4</v>
      </c>
      <c r="AX262" s="14" t="s">
        <v>79</v>
      </c>
      <c r="AY262" s="255" t="s">
        <v>209</v>
      </c>
    </row>
    <row r="263" s="2" customFormat="1" ht="24.15" customHeight="1">
      <c r="A263" s="41"/>
      <c r="B263" s="42"/>
      <c r="C263" s="216" t="s">
        <v>463</v>
      </c>
      <c r="D263" s="216" t="s">
        <v>211</v>
      </c>
      <c r="E263" s="217" t="s">
        <v>1336</v>
      </c>
      <c r="F263" s="218" t="s">
        <v>1337</v>
      </c>
      <c r="G263" s="219" t="s">
        <v>214</v>
      </c>
      <c r="H263" s="220">
        <v>10</v>
      </c>
      <c r="I263" s="221"/>
      <c r="J263" s="222">
        <f>ROUND(I263*H263,2)</f>
        <v>0</v>
      </c>
      <c r="K263" s="218" t="s">
        <v>215</v>
      </c>
      <c r="L263" s="47"/>
      <c r="M263" s="223" t="s">
        <v>19</v>
      </c>
      <c r="N263" s="224" t="s">
        <v>42</v>
      </c>
      <c r="O263" s="87"/>
      <c r="P263" s="225">
        <f>O263*H263</f>
        <v>0</v>
      </c>
      <c r="Q263" s="225">
        <v>0</v>
      </c>
      <c r="R263" s="225">
        <f>Q263*H263</f>
        <v>0</v>
      </c>
      <c r="S263" s="225">
        <v>0</v>
      </c>
      <c r="T263" s="226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227" t="s">
        <v>216</v>
      </c>
      <c r="AT263" s="227" t="s">
        <v>211</v>
      </c>
      <c r="AU263" s="227" t="s">
        <v>81</v>
      </c>
      <c r="AY263" s="20" t="s">
        <v>209</v>
      </c>
      <c r="BE263" s="228">
        <f>IF(N263="základní",J263,0)</f>
        <v>0</v>
      </c>
      <c r="BF263" s="228">
        <f>IF(N263="snížená",J263,0)</f>
        <v>0</v>
      </c>
      <c r="BG263" s="228">
        <f>IF(N263="zákl. přenesená",J263,0)</f>
        <v>0</v>
      </c>
      <c r="BH263" s="228">
        <f>IF(N263="sníž. přenesená",J263,0)</f>
        <v>0</v>
      </c>
      <c r="BI263" s="228">
        <f>IF(N263="nulová",J263,0)</f>
        <v>0</v>
      </c>
      <c r="BJ263" s="20" t="s">
        <v>79</v>
      </c>
      <c r="BK263" s="228">
        <f>ROUND(I263*H263,2)</f>
        <v>0</v>
      </c>
      <c r="BL263" s="20" t="s">
        <v>216</v>
      </c>
      <c r="BM263" s="227" t="s">
        <v>1990</v>
      </c>
    </row>
    <row r="264" s="2" customFormat="1">
      <c r="A264" s="41"/>
      <c r="B264" s="42"/>
      <c r="C264" s="43"/>
      <c r="D264" s="229" t="s">
        <v>218</v>
      </c>
      <c r="E264" s="43"/>
      <c r="F264" s="230" t="s">
        <v>1339</v>
      </c>
      <c r="G264" s="43"/>
      <c r="H264" s="43"/>
      <c r="I264" s="231"/>
      <c r="J264" s="43"/>
      <c r="K264" s="43"/>
      <c r="L264" s="47"/>
      <c r="M264" s="232"/>
      <c r="N264" s="233"/>
      <c r="O264" s="87"/>
      <c r="P264" s="87"/>
      <c r="Q264" s="87"/>
      <c r="R264" s="87"/>
      <c r="S264" s="87"/>
      <c r="T264" s="88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T264" s="20" t="s">
        <v>218</v>
      </c>
      <c r="AU264" s="20" t="s">
        <v>81</v>
      </c>
    </row>
    <row r="265" s="2" customFormat="1" ht="16.5" customHeight="1">
      <c r="A265" s="41"/>
      <c r="B265" s="42"/>
      <c r="C265" s="278" t="s">
        <v>470</v>
      </c>
      <c r="D265" s="278" t="s">
        <v>681</v>
      </c>
      <c r="E265" s="279" t="s">
        <v>1340</v>
      </c>
      <c r="F265" s="280" t="s">
        <v>1341</v>
      </c>
      <c r="G265" s="281" t="s">
        <v>214</v>
      </c>
      <c r="H265" s="282">
        <v>10</v>
      </c>
      <c r="I265" s="283"/>
      <c r="J265" s="284">
        <f>ROUND(I265*H265,2)</f>
        <v>0</v>
      </c>
      <c r="K265" s="280" t="s">
        <v>215</v>
      </c>
      <c r="L265" s="285"/>
      <c r="M265" s="286" t="s">
        <v>19</v>
      </c>
      <c r="N265" s="287" t="s">
        <v>42</v>
      </c>
      <c r="O265" s="87"/>
      <c r="P265" s="225">
        <f>O265*H265</f>
        <v>0</v>
      </c>
      <c r="Q265" s="225">
        <v>0.00038999999999999999</v>
      </c>
      <c r="R265" s="225">
        <f>Q265*H265</f>
        <v>0.0038999999999999998</v>
      </c>
      <c r="S265" s="225">
        <v>0</v>
      </c>
      <c r="T265" s="226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227" t="s">
        <v>250</v>
      </c>
      <c r="AT265" s="227" t="s">
        <v>681</v>
      </c>
      <c r="AU265" s="227" t="s">
        <v>81</v>
      </c>
      <c r="AY265" s="20" t="s">
        <v>209</v>
      </c>
      <c r="BE265" s="228">
        <f>IF(N265="základní",J265,0)</f>
        <v>0</v>
      </c>
      <c r="BF265" s="228">
        <f>IF(N265="snížená",J265,0)</f>
        <v>0</v>
      </c>
      <c r="BG265" s="228">
        <f>IF(N265="zákl. přenesená",J265,0)</f>
        <v>0</v>
      </c>
      <c r="BH265" s="228">
        <f>IF(N265="sníž. přenesená",J265,0)</f>
        <v>0</v>
      </c>
      <c r="BI265" s="228">
        <f>IF(N265="nulová",J265,0)</f>
        <v>0</v>
      </c>
      <c r="BJ265" s="20" t="s">
        <v>79</v>
      </c>
      <c r="BK265" s="228">
        <f>ROUND(I265*H265,2)</f>
        <v>0</v>
      </c>
      <c r="BL265" s="20" t="s">
        <v>216</v>
      </c>
      <c r="BM265" s="227" t="s">
        <v>1991</v>
      </c>
    </row>
    <row r="266" s="13" customFormat="1">
      <c r="A266" s="13"/>
      <c r="B266" s="234"/>
      <c r="C266" s="235"/>
      <c r="D266" s="236" t="s">
        <v>220</v>
      </c>
      <c r="E266" s="237" t="s">
        <v>19</v>
      </c>
      <c r="F266" s="238" t="s">
        <v>1982</v>
      </c>
      <c r="G266" s="235"/>
      <c r="H266" s="237" t="s">
        <v>19</v>
      </c>
      <c r="I266" s="239"/>
      <c r="J266" s="235"/>
      <c r="K266" s="235"/>
      <c r="L266" s="240"/>
      <c r="M266" s="241"/>
      <c r="N266" s="242"/>
      <c r="O266" s="242"/>
      <c r="P266" s="242"/>
      <c r="Q266" s="242"/>
      <c r="R266" s="242"/>
      <c r="S266" s="242"/>
      <c r="T266" s="24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4" t="s">
        <v>220</v>
      </c>
      <c r="AU266" s="244" t="s">
        <v>81</v>
      </c>
      <c r="AV266" s="13" t="s">
        <v>79</v>
      </c>
      <c r="AW266" s="13" t="s">
        <v>32</v>
      </c>
      <c r="AX266" s="13" t="s">
        <v>71</v>
      </c>
      <c r="AY266" s="244" t="s">
        <v>209</v>
      </c>
    </row>
    <row r="267" s="14" customFormat="1">
      <c r="A267" s="14"/>
      <c r="B267" s="245"/>
      <c r="C267" s="246"/>
      <c r="D267" s="236" t="s">
        <v>220</v>
      </c>
      <c r="E267" s="247" t="s">
        <v>19</v>
      </c>
      <c r="F267" s="248" t="s">
        <v>1992</v>
      </c>
      <c r="G267" s="246"/>
      <c r="H267" s="249">
        <v>10</v>
      </c>
      <c r="I267" s="250"/>
      <c r="J267" s="246"/>
      <c r="K267" s="246"/>
      <c r="L267" s="251"/>
      <c r="M267" s="252"/>
      <c r="N267" s="253"/>
      <c r="O267" s="253"/>
      <c r="P267" s="253"/>
      <c r="Q267" s="253"/>
      <c r="R267" s="253"/>
      <c r="S267" s="253"/>
      <c r="T267" s="25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5" t="s">
        <v>220</v>
      </c>
      <c r="AU267" s="255" t="s">
        <v>81</v>
      </c>
      <c r="AV267" s="14" t="s">
        <v>81</v>
      </c>
      <c r="AW267" s="14" t="s">
        <v>32</v>
      </c>
      <c r="AX267" s="14" t="s">
        <v>79</v>
      </c>
      <c r="AY267" s="255" t="s">
        <v>209</v>
      </c>
    </row>
    <row r="268" s="2" customFormat="1" ht="24.15" customHeight="1">
      <c r="A268" s="41"/>
      <c r="B268" s="42"/>
      <c r="C268" s="216" t="s">
        <v>475</v>
      </c>
      <c r="D268" s="216" t="s">
        <v>211</v>
      </c>
      <c r="E268" s="217" t="s">
        <v>1344</v>
      </c>
      <c r="F268" s="218" t="s">
        <v>1345</v>
      </c>
      <c r="G268" s="219" t="s">
        <v>214</v>
      </c>
      <c r="H268" s="220">
        <v>5</v>
      </c>
      <c r="I268" s="221"/>
      <c r="J268" s="222">
        <f>ROUND(I268*H268,2)</f>
        <v>0</v>
      </c>
      <c r="K268" s="218" t="s">
        <v>215</v>
      </c>
      <c r="L268" s="47"/>
      <c r="M268" s="223" t="s">
        <v>19</v>
      </c>
      <c r="N268" s="224" t="s">
        <v>42</v>
      </c>
      <c r="O268" s="87"/>
      <c r="P268" s="225">
        <f>O268*H268</f>
        <v>0</v>
      </c>
      <c r="Q268" s="225">
        <v>0</v>
      </c>
      <c r="R268" s="225">
        <f>Q268*H268</f>
        <v>0</v>
      </c>
      <c r="S268" s="225">
        <v>0</v>
      </c>
      <c r="T268" s="226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227" t="s">
        <v>216</v>
      </c>
      <c r="AT268" s="227" t="s">
        <v>211</v>
      </c>
      <c r="AU268" s="227" t="s">
        <v>81</v>
      </c>
      <c r="AY268" s="20" t="s">
        <v>209</v>
      </c>
      <c r="BE268" s="228">
        <f>IF(N268="základní",J268,0)</f>
        <v>0</v>
      </c>
      <c r="BF268" s="228">
        <f>IF(N268="snížená",J268,0)</f>
        <v>0</v>
      </c>
      <c r="BG268" s="228">
        <f>IF(N268="zákl. přenesená",J268,0)</f>
        <v>0</v>
      </c>
      <c r="BH268" s="228">
        <f>IF(N268="sníž. přenesená",J268,0)</f>
        <v>0</v>
      </c>
      <c r="BI268" s="228">
        <f>IF(N268="nulová",J268,0)</f>
        <v>0</v>
      </c>
      <c r="BJ268" s="20" t="s">
        <v>79</v>
      </c>
      <c r="BK268" s="228">
        <f>ROUND(I268*H268,2)</f>
        <v>0</v>
      </c>
      <c r="BL268" s="20" t="s">
        <v>216</v>
      </c>
      <c r="BM268" s="227" t="s">
        <v>1993</v>
      </c>
    </row>
    <row r="269" s="2" customFormat="1">
      <c r="A269" s="41"/>
      <c r="B269" s="42"/>
      <c r="C269" s="43"/>
      <c r="D269" s="229" t="s">
        <v>218</v>
      </c>
      <c r="E269" s="43"/>
      <c r="F269" s="230" t="s">
        <v>1347</v>
      </c>
      <c r="G269" s="43"/>
      <c r="H269" s="43"/>
      <c r="I269" s="231"/>
      <c r="J269" s="43"/>
      <c r="K269" s="43"/>
      <c r="L269" s="47"/>
      <c r="M269" s="232"/>
      <c r="N269" s="233"/>
      <c r="O269" s="87"/>
      <c r="P269" s="87"/>
      <c r="Q269" s="87"/>
      <c r="R269" s="87"/>
      <c r="S269" s="87"/>
      <c r="T269" s="88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T269" s="20" t="s">
        <v>218</v>
      </c>
      <c r="AU269" s="20" t="s">
        <v>81</v>
      </c>
    </row>
    <row r="270" s="2" customFormat="1" ht="16.5" customHeight="1">
      <c r="A270" s="41"/>
      <c r="B270" s="42"/>
      <c r="C270" s="278" t="s">
        <v>480</v>
      </c>
      <c r="D270" s="278" t="s">
        <v>681</v>
      </c>
      <c r="E270" s="279" t="s">
        <v>1348</v>
      </c>
      <c r="F270" s="280" t="s">
        <v>1349</v>
      </c>
      <c r="G270" s="281" t="s">
        <v>214</v>
      </c>
      <c r="H270" s="282">
        <v>1</v>
      </c>
      <c r="I270" s="283"/>
      <c r="J270" s="284">
        <f>ROUND(I270*H270,2)</f>
        <v>0</v>
      </c>
      <c r="K270" s="280" t="s">
        <v>19</v>
      </c>
      <c r="L270" s="285"/>
      <c r="M270" s="286" t="s">
        <v>19</v>
      </c>
      <c r="N270" s="287" t="s">
        <v>42</v>
      </c>
      <c r="O270" s="87"/>
      <c r="P270" s="225">
        <f>O270*H270</f>
        <v>0</v>
      </c>
      <c r="Q270" s="225">
        <v>0.0014</v>
      </c>
      <c r="R270" s="225">
        <f>Q270*H270</f>
        <v>0.0014</v>
      </c>
      <c r="S270" s="225">
        <v>0</v>
      </c>
      <c r="T270" s="226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27" t="s">
        <v>250</v>
      </c>
      <c r="AT270" s="227" t="s">
        <v>681</v>
      </c>
      <c r="AU270" s="227" t="s">
        <v>81</v>
      </c>
      <c r="AY270" s="20" t="s">
        <v>209</v>
      </c>
      <c r="BE270" s="228">
        <f>IF(N270="základní",J270,0)</f>
        <v>0</v>
      </c>
      <c r="BF270" s="228">
        <f>IF(N270="snížená",J270,0)</f>
        <v>0</v>
      </c>
      <c r="BG270" s="228">
        <f>IF(N270="zákl. přenesená",J270,0)</f>
        <v>0</v>
      </c>
      <c r="BH270" s="228">
        <f>IF(N270="sníž. přenesená",J270,0)</f>
        <v>0</v>
      </c>
      <c r="BI270" s="228">
        <f>IF(N270="nulová",J270,0)</f>
        <v>0</v>
      </c>
      <c r="BJ270" s="20" t="s">
        <v>79</v>
      </c>
      <c r="BK270" s="228">
        <f>ROUND(I270*H270,2)</f>
        <v>0</v>
      </c>
      <c r="BL270" s="20" t="s">
        <v>216</v>
      </c>
      <c r="BM270" s="227" t="s">
        <v>1994</v>
      </c>
    </row>
    <row r="271" s="13" customFormat="1">
      <c r="A271" s="13"/>
      <c r="B271" s="234"/>
      <c r="C271" s="235"/>
      <c r="D271" s="236" t="s">
        <v>220</v>
      </c>
      <c r="E271" s="237" t="s">
        <v>19</v>
      </c>
      <c r="F271" s="238" t="s">
        <v>1982</v>
      </c>
      <c r="G271" s="235"/>
      <c r="H271" s="237" t="s">
        <v>19</v>
      </c>
      <c r="I271" s="239"/>
      <c r="J271" s="235"/>
      <c r="K271" s="235"/>
      <c r="L271" s="240"/>
      <c r="M271" s="241"/>
      <c r="N271" s="242"/>
      <c r="O271" s="242"/>
      <c r="P271" s="242"/>
      <c r="Q271" s="242"/>
      <c r="R271" s="242"/>
      <c r="S271" s="242"/>
      <c r="T271" s="24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4" t="s">
        <v>220</v>
      </c>
      <c r="AU271" s="244" t="s">
        <v>81</v>
      </c>
      <c r="AV271" s="13" t="s">
        <v>79</v>
      </c>
      <c r="AW271" s="13" t="s">
        <v>32</v>
      </c>
      <c r="AX271" s="13" t="s">
        <v>71</v>
      </c>
      <c r="AY271" s="244" t="s">
        <v>209</v>
      </c>
    </row>
    <row r="272" s="14" customFormat="1">
      <c r="A272" s="14"/>
      <c r="B272" s="245"/>
      <c r="C272" s="246"/>
      <c r="D272" s="236" t="s">
        <v>220</v>
      </c>
      <c r="E272" s="247" t="s">
        <v>19</v>
      </c>
      <c r="F272" s="248" t="s">
        <v>79</v>
      </c>
      <c r="G272" s="246"/>
      <c r="H272" s="249">
        <v>1</v>
      </c>
      <c r="I272" s="250"/>
      <c r="J272" s="246"/>
      <c r="K272" s="246"/>
      <c r="L272" s="251"/>
      <c r="M272" s="252"/>
      <c r="N272" s="253"/>
      <c r="O272" s="253"/>
      <c r="P272" s="253"/>
      <c r="Q272" s="253"/>
      <c r="R272" s="253"/>
      <c r="S272" s="253"/>
      <c r="T272" s="25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5" t="s">
        <v>220</v>
      </c>
      <c r="AU272" s="255" t="s">
        <v>81</v>
      </c>
      <c r="AV272" s="14" t="s">
        <v>81</v>
      </c>
      <c r="AW272" s="14" t="s">
        <v>32</v>
      </c>
      <c r="AX272" s="14" t="s">
        <v>79</v>
      </c>
      <c r="AY272" s="255" t="s">
        <v>209</v>
      </c>
    </row>
    <row r="273" s="2" customFormat="1" ht="16.5" customHeight="1">
      <c r="A273" s="41"/>
      <c r="B273" s="42"/>
      <c r="C273" s="278" t="s">
        <v>485</v>
      </c>
      <c r="D273" s="278" t="s">
        <v>681</v>
      </c>
      <c r="E273" s="279" t="s">
        <v>1357</v>
      </c>
      <c r="F273" s="280" t="s">
        <v>1358</v>
      </c>
      <c r="G273" s="281" t="s">
        <v>214</v>
      </c>
      <c r="H273" s="282">
        <v>2</v>
      </c>
      <c r="I273" s="283"/>
      <c r="J273" s="284">
        <f>ROUND(I273*H273,2)</f>
        <v>0</v>
      </c>
      <c r="K273" s="280" t="s">
        <v>215</v>
      </c>
      <c r="L273" s="285"/>
      <c r="M273" s="286" t="s">
        <v>19</v>
      </c>
      <c r="N273" s="287" t="s">
        <v>42</v>
      </c>
      <c r="O273" s="87"/>
      <c r="P273" s="225">
        <f>O273*H273</f>
        <v>0</v>
      </c>
      <c r="Q273" s="225">
        <v>0.00048000000000000001</v>
      </c>
      <c r="R273" s="225">
        <f>Q273*H273</f>
        <v>0.00096000000000000002</v>
      </c>
      <c r="S273" s="225">
        <v>0</v>
      </c>
      <c r="T273" s="226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227" t="s">
        <v>250</v>
      </c>
      <c r="AT273" s="227" t="s">
        <v>681</v>
      </c>
      <c r="AU273" s="227" t="s">
        <v>81</v>
      </c>
      <c r="AY273" s="20" t="s">
        <v>209</v>
      </c>
      <c r="BE273" s="228">
        <f>IF(N273="základní",J273,0)</f>
        <v>0</v>
      </c>
      <c r="BF273" s="228">
        <f>IF(N273="snížená",J273,0)</f>
        <v>0</v>
      </c>
      <c r="BG273" s="228">
        <f>IF(N273="zákl. přenesená",J273,0)</f>
        <v>0</v>
      </c>
      <c r="BH273" s="228">
        <f>IF(N273="sníž. přenesená",J273,0)</f>
        <v>0</v>
      </c>
      <c r="BI273" s="228">
        <f>IF(N273="nulová",J273,0)</f>
        <v>0</v>
      </c>
      <c r="BJ273" s="20" t="s">
        <v>79</v>
      </c>
      <c r="BK273" s="228">
        <f>ROUND(I273*H273,2)</f>
        <v>0</v>
      </c>
      <c r="BL273" s="20" t="s">
        <v>216</v>
      </c>
      <c r="BM273" s="227" t="s">
        <v>1995</v>
      </c>
    </row>
    <row r="274" s="13" customFormat="1">
      <c r="A274" s="13"/>
      <c r="B274" s="234"/>
      <c r="C274" s="235"/>
      <c r="D274" s="236" t="s">
        <v>220</v>
      </c>
      <c r="E274" s="237" t="s">
        <v>19</v>
      </c>
      <c r="F274" s="238" t="s">
        <v>1982</v>
      </c>
      <c r="G274" s="235"/>
      <c r="H274" s="237" t="s">
        <v>19</v>
      </c>
      <c r="I274" s="239"/>
      <c r="J274" s="235"/>
      <c r="K274" s="235"/>
      <c r="L274" s="240"/>
      <c r="M274" s="241"/>
      <c r="N274" s="242"/>
      <c r="O274" s="242"/>
      <c r="P274" s="242"/>
      <c r="Q274" s="242"/>
      <c r="R274" s="242"/>
      <c r="S274" s="242"/>
      <c r="T274" s="24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4" t="s">
        <v>220</v>
      </c>
      <c r="AU274" s="244" t="s">
        <v>81</v>
      </c>
      <c r="AV274" s="13" t="s">
        <v>79</v>
      </c>
      <c r="AW274" s="13" t="s">
        <v>32</v>
      </c>
      <c r="AX274" s="13" t="s">
        <v>71</v>
      </c>
      <c r="AY274" s="244" t="s">
        <v>209</v>
      </c>
    </row>
    <row r="275" s="14" customFormat="1">
      <c r="A275" s="14"/>
      <c r="B275" s="245"/>
      <c r="C275" s="246"/>
      <c r="D275" s="236" t="s">
        <v>220</v>
      </c>
      <c r="E275" s="247" t="s">
        <v>19</v>
      </c>
      <c r="F275" s="248" t="s">
        <v>81</v>
      </c>
      <c r="G275" s="246"/>
      <c r="H275" s="249">
        <v>2</v>
      </c>
      <c r="I275" s="250"/>
      <c r="J275" s="246"/>
      <c r="K275" s="246"/>
      <c r="L275" s="251"/>
      <c r="M275" s="252"/>
      <c r="N275" s="253"/>
      <c r="O275" s="253"/>
      <c r="P275" s="253"/>
      <c r="Q275" s="253"/>
      <c r="R275" s="253"/>
      <c r="S275" s="253"/>
      <c r="T275" s="25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5" t="s">
        <v>220</v>
      </c>
      <c r="AU275" s="255" t="s">
        <v>81</v>
      </c>
      <c r="AV275" s="14" t="s">
        <v>81</v>
      </c>
      <c r="AW275" s="14" t="s">
        <v>32</v>
      </c>
      <c r="AX275" s="14" t="s">
        <v>79</v>
      </c>
      <c r="AY275" s="255" t="s">
        <v>209</v>
      </c>
    </row>
    <row r="276" s="2" customFormat="1" ht="16.5" customHeight="1">
      <c r="A276" s="41"/>
      <c r="B276" s="42"/>
      <c r="C276" s="278" t="s">
        <v>490</v>
      </c>
      <c r="D276" s="278" t="s">
        <v>681</v>
      </c>
      <c r="E276" s="279" t="s">
        <v>1360</v>
      </c>
      <c r="F276" s="280" t="s">
        <v>1361</v>
      </c>
      <c r="G276" s="281" t="s">
        <v>214</v>
      </c>
      <c r="H276" s="282">
        <v>2</v>
      </c>
      <c r="I276" s="283"/>
      <c r="J276" s="284">
        <f>ROUND(I276*H276,2)</f>
        <v>0</v>
      </c>
      <c r="K276" s="280" t="s">
        <v>19</v>
      </c>
      <c r="L276" s="285"/>
      <c r="M276" s="286" t="s">
        <v>19</v>
      </c>
      <c r="N276" s="287" t="s">
        <v>42</v>
      </c>
      <c r="O276" s="87"/>
      <c r="P276" s="225">
        <f>O276*H276</f>
        <v>0</v>
      </c>
      <c r="Q276" s="225">
        <v>0</v>
      </c>
      <c r="R276" s="225">
        <f>Q276*H276</f>
        <v>0</v>
      </c>
      <c r="S276" s="225">
        <v>0</v>
      </c>
      <c r="T276" s="226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227" t="s">
        <v>250</v>
      </c>
      <c r="AT276" s="227" t="s">
        <v>681</v>
      </c>
      <c r="AU276" s="227" t="s">
        <v>81</v>
      </c>
      <c r="AY276" s="20" t="s">
        <v>209</v>
      </c>
      <c r="BE276" s="228">
        <f>IF(N276="základní",J276,0)</f>
        <v>0</v>
      </c>
      <c r="BF276" s="228">
        <f>IF(N276="snížená",J276,0)</f>
        <v>0</v>
      </c>
      <c r="BG276" s="228">
        <f>IF(N276="zákl. přenesená",J276,0)</f>
        <v>0</v>
      </c>
      <c r="BH276" s="228">
        <f>IF(N276="sníž. přenesená",J276,0)</f>
        <v>0</v>
      </c>
      <c r="BI276" s="228">
        <f>IF(N276="nulová",J276,0)</f>
        <v>0</v>
      </c>
      <c r="BJ276" s="20" t="s">
        <v>79</v>
      </c>
      <c r="BK276" s="228">
        <f>ROUND(I276*H276,2)</f>
        <v>0</v>
      </c>
      <c r="BL276" s="20" t="s">
        <v>216</v>
      </c>
      <c r="BM276" s="227" t="s">
        <v>1996</v>
      </c>
    </row>
    <row r="277" s="13" customFormat="1">
      <c r="A277" s="13"/>
      <c r="B277" s="234"/>
      <c r="C277" s="235"/>
      <c r="D277" s="236" t="s">
        <v>220</v>
      </c>
      <c r="E277" s="237" t="s">
        <v>19</v>
      </c>
      <c r="F277" s="238" t="s">
        <v>1982</v>
      </c>
      <c r="G277" s="235"/>
      <c r="H277" s="237" t="s">
        <v>19</v>
      </c>
      <c r="I277" s="239"/>
      <c r="J277" s="235"/>
      <c r="K277" s="235"/>
      <c r="L277" s="240"/>
      <c r="M277" s="241"/>
      <c r="N277" s="242"/>
      <c r="O277" s="242"/>
      <c r="P277" s="242"/>
      <c r="Q277" s="242"/>
      <c r="R277" s="242"/>
      <c r="S277" s="242"/>
      <c r="T277" s="24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4" t="s">
        <v>220</v>
      </c>
      <c r="AU277" s="244" t="s">
        <v>81</v>
      </c>
      <c r="AV277" s="13" t="s">
        <v>79</v>
      </c>
      <c r="AW277" s="13" t="s">
        <v>32</v>
      </c>
      <c r="AX277" s="13" t="s">
        <v>71</v>
      </c>
      <c r="AY277" s="244" t="s">
        <v>209</v>
      </c>
    </row>
    <row r="278" s="14" customFormat="1">
      <c r="A278" s="14"/>
      <c r="B278" s="245"/>
      <c r="C278" s="246"/>
      <c r="D278" s="236" t="s">
        <v>220</v>
      </c>
      <c r="E278" s="247" t="s">
        <v>19</v>
      </c>
      <c r="F278" s="248" t="s">
        <v>81</v>
      </c>
      <c r="G278" s="246"/>
      <c r="H278" s="249">
        <v>2</v>
      </c>
      <c r="I278" s="250"/>
      <c r="J278" s="246"/>
      <c r="K278" s="246"/>
      <c r="L278" s="251"/>
      <c r="M278" s="252"/>
      <c r="N278" s="253"/>
      <c r="O278" s="253"/>
      <c r="P278" s="253"/>
      <c r="Q278" s="253"/>
      <c r="R278" s="253"/>
      <c r="S278" s="253"/>
      <c r="T278" s="25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5" t="s">
        <v>220</v>
      </c>
      <c r="AU278" s="255" t="s">
        <v>81</v>
      </c>
      <c r="AV278" s="14" t="s">
        <v>81</v>
      </c>
      <c r="AW278" s="14" t="s">
        <v>32</v>
      </c>
      <c r="AX278" s="14" t="s">
        <v>79</v>
      </c>
      <c r="AY278" s="255" t="s">
        <v>209</v>
      </c>
    </row>
    <row r="279" s="2" customFormat="1" ht="24.15" customHeight="1">
      <c r="A279" s="41"/>
      <c r="B279" s="42"/>
      <c r="C279" s="216" t="s">
        <v>495</v>
      </c>
      <c r="D279" s="216" t="s">
        <v>211</v>
      </c>
      <c r="E279" s="217" t="s">
        <v>914</v>
      </c>
      <c r="F279" s="218" t="s">
        <v>915</v>
      </c>
      <c r="G279" s="219" t="s">
        <v>214</v>
      </c>
      <c r="H279" s="220">
        <v>1</v>
      </c>
      <c r="I279" s="221"/>
      <c r="J279" s="222">
        <f>ROUND(I279*H279,2)</f>
        <v>0</v>
      </c>
      <c r="K279" s="218" t="s">
        <v>215</v>
      </c>
      <c r="L279" s="47"/>
      <c r="M279" s="223" t="s">
        <v>19</v>
      </c>
      <c r="N279" s="224" t="s">
        <v>42</v>
      </c>
      <c r="O279" s="87"/>
      <c r="P279" s="225">
        <f>O279*H279</f>
        <v>0</v>
      </c>
      <c r="Q279" s="225">
        <v>0.0016199999999999999</v>
      </c>
      <c r="R279" s="225">
        <f>Q279*H279</f>
        <v>0.0016199999999999999</v>
      </c>
      <c r="S279" s="225">
        <v>0</v>
      </c>
      <c r="T279" s="226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227" t="s">
        <v>216</v>
      </c>
      <c r="AT279" s="227" t="s">
        <v>211</v>
      </c>
      <c r="AU279" s="227" t="s">
        <v>81</v>
      </c>
      <c r="AY279" s="20" t="s">
        <v>209</v>
      </c>
      <c r="BE279" s="228">
        <f>IF(N279="základní",J279,0)</f>
        <v>0</v>
      </c>
      <c r="BF279" s="228">
        <f>IF(N279="snížená",J279,0)</f>
        <v>0</v>
      </c>
      <c r="BG279" s="228">
        <f>IF(N279="zákl. přenesená",J279,0)</f>
        <v>0</v>
      </c>
      <c r="BH279" s="228">
        <f>IF(N279="sníž. přenesená",J279,0)</f>
        <v>0</v>
      </c>
      <c r="BI279" s="228">
        <f>IF(N279="nulová",J279,0)</f>
        <v>0</v>
      </c>
      <c r="BJ279" s="20" t="s">
        <v>79</v>
      </c>
      <c r="BK279" s="228">
        <f>ROUND(I279*H279,2)</f>
        <v>0</v>
      </c>
      <c r="BL279" s="20" t="s">
        <v>216</v>
      </c>
      <c r="BM279" s="227" t="s">
        <v>1997</v>
      </c>
    </row>
    <row r="280" s="2" customFormat="1">
      <c r="A280" s="41"/>
      <c r="B280" s="42"/>
      <c r="C280" s="43"/>
      <c r="D280" s="229" t="s">
        <v>218</v>
      </c>
      <c r="E280" s="43"/>
      <c r="F280" s="230" t="s">
        <v>917</v>
      </c>
      <c r="G280" s="43"/>
      <c r="H280" s="43"/>
      <c r="I280" s="231"/>
      <c r="J280" s="43"/>
      <c r="K280" s="43"/>
      <c r="L280" s="47"/>
      <c r="M280" s="232"/>
      <c r="N280" s="233"/>
      <c r="O280" s="87"/>
      <c r="P280" s="87"/>
      <c r="Q280" s="87"/>
      <c r="R280" s="87"/>
      <c r="S280" s="87"/>
      <c r="T280" s="88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T280" s="20" t="s">
        <v>218</v>
      </c>
      <c r="AU280" s="20" t="s">
        <v>81</v>
      </c>
    </row>
    <row r="281" s="2" customFormat="1" ht="16.5" customHeight="1">
      <c r="A281" s="41"/>
      <c r="B281" s="42"/>
      <c r="C281" s="278" t="s">
        <v>500</v>
      </c>
      <c r="D281" s="278" t="s">
        <v>681</v>
      </c>
      <c r="E281" s="279" t="s">
        <v>919</v>
      </c>
      <c r="F281" s="280" t="s">
        <v>920</v>
      </c>
      <c r="G281" s="281" t="s">
        <v>214</v>
      </c>
      <c r="H281" s="282">
        <v>1</v>
      </c>
      <c r="I281" s="283"/>
      <c r="J281" s="284">
        <f>ROUND(I281*H281,2)</f>
        <v>0</v>
      </c>
      <c r="K281" s="280" t="s">
        <v>215</v>
      </c>
      <c r="L281" s="285"/>
      <c r="M281" s="286" t="s">
        <v>19</v>
      </c>
      <c r="N281" s="287" t="s">
        <v>42</v>
      </c>
      <c r="O281" s="87"/>
      <c r="P281" s="225">
        <f>O281*H281</f>
        <v>0</v>
      </c>
      <c r="Q281" s="225">
        <v>0.017999999999999999</v>
      </c>
      <c r="R281" s="225">
        <f>Q281*H281</f>
        <v>0.017999999999999999</v>
      </c>
      <c r="S281" s="225">
        <v>0</v>
      </c>
      <c r="T281" s="226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227" t="s">
        <v>250</v>
      </c>
      <c r="AT281" s="227" t="s">
        <v>681</v>
      </c>
      <c r="AU281" s="227" t="s">
        <v>81</v>
      </c>
      <c r="AY281" s="20" t="s">
        <v>209</v>
      </c>
      <c r="BE281" s="228">
        <f>IF(N281="základní",J281,0)</f>
        <v>0</v>
      </c>
      <c r="BF281" s="228">
        <f>IF(N281="snížená",J281,0)</f>
        <v>0</v>
      </c>
      <c r="BG281" s="228">
        <f>IF(N281="zákl. přenesená",J281,0)</f>
        <v>0</v>
      </c>
      <c r="BH281" s="228">
        <f>IF(N281="sníž. přenesená",J281,0)</f>
        <v>0</v>
      </c>
      <c r="BI281" s="228">
        <f>IF(N281="nulová",J281,0)</f>
        <v>0</v>
      </c>
      <c r="BJ281" s="20" t="s">
        <v>79</v>
      </c>
      <c r="BK281" s="228">
        <f>ROUND(I281*H281,2)</f>
        <v>0</v>
      </c>
      <c r="BL281" s="20" t="s">
        <v>216</v>
      </c>
      <c r="BM281" s="227" t="s">
        <v>1998</v>
      </c>
    </row>
    <row r="282" s="13" customFormat="1">
      <c r="A282" s="13"/>
      <c r="B282" s="234"/>
      <c r="C282" s="235"/>
      <c r="D282" s="236" t="s">
        <v>220</v>
      </c>
      <c r="E282" s="237" t="s">
        <v>19</v>
      </c>
      <c r="F282" s="238" t="s">
        <v>1982</v>
      </c>
      <c r="G282" s="235"/>
      <c r="H282" s="237" t="s">
        <v>19</v>
      </c>
      <c r="I282" s="239"/>
      <c r="J282" s="235"/>
      <c r="K282" s="235"/>
      <c r="L282" s="240"/>
      <c r="M282" s="241"/>
      <c r="N282" s="242"/>
      <c r="O282" s="242"/>
      <c r="P282" s="242"/>
      <c r="Q282" s="242"/>
      <c r="R282" s="242"/>
      <c r="S282" s="242"/>
      <c r="T282" s="24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4" t="s">
        <v>220</v>
      </c>
      <c r="AU282" s="244" t="s">
        <v>81</v>
      </c>
      <c r="AV282" s="13" t="s">
        <v>79</v>
      </c>
      <c r="AW282" s="13" t="s">
        <v>32</v>
      </c>
      <c r="AX282" s="13" t="s">
        <v>71</v>
      </c>
      <c r="AY282" s="244" t="s">
        <v>209</v>
      </c>
    </row>
    <row r="283" s="14" customFormat="1">
      <c r="A283" s="14"/>
      <c r="B283" s="245"/>
      <c r="C283" s="246"/>
      <c r="D283" s="236" t="s">
        <v>220</v>
      </c>
      <c r="E283" s="247" t="s">
        <v>19</v>
      </c>
      <c r="F283" s="248" t="s">
        <v>79</v>
      </c>
      <c r="G283" s="246"/>
      <c r="H283" s="249">
        <v>1</v>
      </c>
      <c r="I283" s="250"/>
      <c r="J283" s="246"/>
      <c r="K283" s="246"/>
      <c r="L283" s="251"/>
      <c r="M283" s="252"/>
      <c r="N283" s="253"/>
      <c r="O283" s="253"/>
      <c r="P283" s="253"/>
      <c r="Q283" s="253"/>
      <c r="R283" s="253"/>
      <c r="S283" s="253"/>
      <c r="T283" s="25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5" t="s">
        <v>220</v>
      </c>
      <c r="AU283" s="255" t="s">
        <v>81</v>
      </c>
      <c r="AV283" s="14" t="s">
        <v>81</v>
      </c>
      <c r="AW283" s="14" t="s">
        <v>32</v>
      </c>
      <c r="AX283" s="14" t="s">
        <v>79</v>
      </c>
      <c r="AY283" s="255" t="s">
        <v>209</v>
      </c>
    </row>
    <row r="284" s="2" customFormat="1" ht="16.5" customHeight="1">
      <c r="A284" s="41"/>
      <c r="B284" s="42"/>
      <c r="C284" s="278" t="s">
        <v>505</v>
      </c>
      <c r="D284" s="278" t="s">
        <v>681</v>
      </c>
      <c r="E284" s="279" t="s">
        <v>923</v>
      </c>
      <c r="F284" s="280" t="s">
        <v>924</v>
      </c>
      <c r="G284" s="281" t="s">
        <v>214</v>
      </c>
      <c r="H284" s="282">
        <v>1</v>
      </c>
      <c r="I284" s="283"/>
      <c r="J284" s="284">
        <f>ROUND(I284*H284,2)</f>
        <v>0</v>
      </c>
      <c r="K284" s="280" t="s">
        <v>19</v>
      </c>
      <c r="L284" s="285"/>
      <c r="M284" s="286" t="s">
        <v>19</v>
      </c>
      <c r="N284" s="287" t="s">
        <v>42</v>
      </c>
      <c r="O284" s="87"/>
      <c r="P284" s="225">
        <f>O284*H284</f>
        <v>0</v>
      </c>
      <c r="Q284" s="225">
        <v>0.0060000000000000001</v>
      </c>
      <c r="R284" s="225">
        <f>Q284*H284</f>
        <v>0.0060000000000000001</v>
      </c>
      <c r="S284" s="225">
        <v>0</v>
      </c>
      <c r="T284" s="226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227" t="s">
        <v>250</v>
      </c>
      <c r="AT284" s="227" t="s">
        <v>681</v>
      </c>
      <c r="AU284" s="227" t="s">
        <v>81</v>
      </c>
      <c r="AY284" s="20" t="s">
        <v>209</v>
      </c>
      <c r="BE284" s="228">
        <f>IF(N284="základní",J284,0)</f>
        <v>0</v>
      </c>
      <c r="BF284" s="228">
        <f>IF(N284="snížená",J284,0)</f>
        <v>0</v>
      </c>
      <c r="BG284" s="228">
        <f>IF(N284="zákl. přenesená",J284,0)</f>
        <v>0</v>
      </c>
      <c r="BH284" s="228">
        <f>IF(N284="sníž. přenesená",J284,0)</f>
        <v>0</v>
      </c>
      <c r="BI284" s="228">
        <f>IF(N284="nulová",J284,0)</f>
        <v>0</v>
      </c>
      <c r="BJ284" s="20" t="s">
        <v>79</v>
      </c>
      <c r="BK284" s="228">
        <f>ROUND(I284*H284,2)</f>
        <v>0</v>
      </c>
      <c r="BL284" s="20" t="s">
        <v>216</v>
      </c>
      <c r="BM284" s="227" t="s">
        <v>1999</v>
      </c>
    </row>
    <row r="285" s="13" customFormat="1">
      <c r="A285" s="13"/>
      <c r="B285" s="234"/>
      <c r="C285" s="235"/>
      <c r="D285" s="236" t="s">
        <v>220</v>
      </c>
      <c r="E285" s="237" t="s">
        <v>19</v>
      </c>
      <c r="F285" s="238" t="s">
        <v>1982</v>
      </c>
      <c r="G285" s="235"/>
      <c r="H285" s="237" t="s">
        <v>19</v>
      </c>
      <c r="I285" s="239"/>
      <c r="J285" s="235"/>
      <c r="K285" s="235"/>
      <c r="L285" s="240"/>
      <c r="M285" s="241"/>
      <c r="N285" s="242"/>
      <c r="O285" s="242"/>
      <c r="P285" s="242"/>
      <c r="Q285" s="242"/>
      <c r="R285" s="242"/>
      <c r="S285" s="242"/>
      <c r="T285" s="24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4" t="s">
        <v>220</v>
      </c>
      <c r="AU285" s="244" t="s">
        <v>81</v>
      </c>
      <c r="AV285" s="13" t="s">
        <v>79</v>
      </c>
      <c r="AW285" s="13" t="s">
        <v>32</v>
      </c>
      <c r="AX285" s="13" t="s">
        <v>71</v>
      </c>
      <c r="AY285" s="244" t="s">
        <v>209</v>
      </c>
    </row>
    <row r="286" s="14" customFormat="1">
      <c r="A286" s="14"/>
      <c r="B286" s="245"/>
      <c r="C286" s="246"/>
      <c r="D286" s="236" t="s">
        <v>220</v>
      </c>
      <c r="E286" s="247" t="s">
        <v>19</v>
      </c>
      <c r="F286" s="248" t="s">
        <v>79</v>
      </c>
      <c r="G286" s="246"/>
      <c r="H286" s="249">
        <v>1</v>
      </c>
      <c r="I286" s="250"/>
      <c r="J286" s="246"/>
      <c r="K286" s="246"/>
      <c r="L286" s="251"/>
      <c r="M286" s="252"/>
      <c r="N286" s="253"/>
      <c r="O286" s="253"/>
      <c r="P286" s="253"/>
      <c r="Q286" s="253"/>
      <c r="R286" s="253"/>
      <c r="S286" s="253"/>
      <c r="T286" s="25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5" t="s">
        <v>220</v>
      </c>
      <c r="AU286" s="255" t="s">
        <v>81</v>
      </c>
      <c r="AV286" s="14" t="s">
        <v>81</v>
      </c>
      <c r="AW286" s="14" t="s">
        <v>32</v>
      </c>
      <c r="AX286" s="14" t="s">
        <v>79</v>
      </c>
      <c r="AY286" s="255" t="s">
        <v>209</v>
      </c>
    </row>
    <row r="287" s="2" customFormat="1" ht="16.5" customHeight="1">
      <c r="A287" s="41"/>
      <c r="B287" s="42"/>
      <c r="C287" s="216" t="s">
        <v>510</v>
      </c>
      <c r="D287" s="216" t="s">
        <v>211</v>
      </c>
      <c r="E287" s="217" t="s">
        <v>927</v>
      </c>
      <c r="F287" s="218" t="s">
        <v>928</v>
      </c>
      <c r="G287" s="219" t="s">
        <v>214</v>
      </c>
      <c r="H287" s="220">
        <v>1</v>
      </c>
      <c r="I287" s="221"/>
      <c r="J287" s="222">
        <f>ROUND(I287*H287,2)</f>
        <v>0</v>
      </c>
      <c r="K287" s="218" t="s">
        <v>215</v>
      </c>
      <c r="L287" s="47"/>
      <c r="M287" s="223" t="s">
        <v>19</v>
      </c>
      <c r="N287" s="224" t="s">
        <v>42</v>
      </c>
      <c r="O287" s="87"/>
      <c r="P287" s="225">
        <f>O287*H287</f>
        <v>0</v>
      </c>
      <c r="Q287" s="225">
        <v>0.0013600000000000001</v>
      </c>
      <c r="R287" s="225">
        <f>Q287*H287</f>
        <v>0.0013600000000000001</v>
      </c>
      <c r="S287" s="225">
        <v>0</v>
      </c>
      <c r="T287" s="226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27" t="s">
        <v>216</v>
      </c>
      <c r="AT287" s="227" t="s">
        <v>211</v>
      </c>
      <c r="AU287" s="227" t="s">
        <v>81</v>
      </c>
      <c r="AY287" s="20" t="s">
        <v>209</v>
      </c>
      <c r="BE287" s="228">
        <f>IF(N287="základní",J287,0)</f>
        <v>0</v>
      </c>
      <c r="BF287" s="228">
        <f>IF(N287="snížená",J287,0)</f>
        <v>0</v>
      </c>
      <c r="BG287" s="228">
        <f>IF(N287="zákl. přenesená",J287,0)</f>
        <v>0</v>
      </c>
      <c r="BH287" s="228">
        <f>IF(N287="sníž. přenesená",J287,0)</f>
        <v>0</v>
      </c>
      <c r="BI287" s="228">
        <f>IF(N287="nulová",J287,0)</f>
        <v>0</v>
      </c>
      <c r="BJ287" s="20" t="s">
        <v>79</v>
      </c>
      <c r="BK287" s="228">
        <f>ROUND(I287*H287,2)</f>
        <v>0</v>
      </c>
      <c r="BL287" s="20" t="s">
        <v>216</v>
      </c>
      <c r="BM287" s="227" t="s">
        <v>2000</v>
      </c>
    </row>
    <row r="288" s="2" customFormat="1">
      <c r="A288" s="41"/>
      <c r="B288" s="42"/>
      <c r="C288" s="43"/>
      <c r="D288" s="229" t="s">
        <v>218</v>
      </c>
      <c r="E288" s="43"/>
      <c r="F288" s="230" t="s">
        <v>930</v>
      </c>
      <c r="G288" s="43"/>
      <c r="H288" s="43"/>
      <c r="I288" s="231"/>
      <c r="J288" s="43"/>
      <c r="K288" s="43"/>
      <c r="L288" s="47"/>
      <c r="M288" s="232"/>
      <c r="N288" s="233"/>
      <c r="O288" s="87"/>
      <c r="P288" s="87"/>
      <c r="Q288" s="87"/>
      <c r="R288" s="87"/>
      <c r="S288" s="87"/>
      <c r="T288" s="88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20" t="s">
        <v>218</v>
      </c>
      <c r="AU288" s="20" t="s">
        <v>81</v>
      </c>
    </row>
    <row r="289" s="2" customFormat="1" ht="16.5" customHeight="1">
      <c r="A289" s="41"/>
      <c r="B289" s="42"/>
      <c r="C289" s="278" t="s">
        <v>515</v>
      </c>
      <c r="D289" s="278" t="s">
        <v>681</v>
      </c>
      <c r="E289" s="279" t="s">
        <v>932</v>
      </c>
      <c r="F289" s="280" t="s">
        <v>933</v>
      </c>
      <c r="G289" s="281" t="s">
        <v>214</v>
      </c>
      <c r="H289" s="282">
        <v>1</v>
      </c>
      <c r="I289" s="283"/>
      <c r="J289" s="284">
        <f>ROUND(I289*H289,2)</f>
        <v>0</v>
      </c>
      <c r="K289" s="280" t="s">
        <v>19</v>
      </c>
      <c r="L289" s="285"/>
      <c r="M289" s="286" t="s">
        <v>19</v>
      </c>
      <c r="N289" s="287" t="s">
        <v>42</v>
      </c>
      <c r="O289" s="87"/>
      <c r="P289" s="225">
        <f>O289*H289</f>
        <v>0</v>
      </c>
      <c r="Q289" s="225">
        <v>0.032000000000000001</v>
      </c>
      <c r="R289" s="225">
        <f>Q289*H289</f>
        <v>0.032000000000000001</v>
      </c>
      <c r="S289" s="225">
        <v>0</v>
      </c>
      <c r="T289" s="226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227" t="s">
        <v>250</v>
      </c>
      <c r="AT289" s="227" t="s">
        <v>681</v>
      </c>
      <c r="AU289" s="227" t="s">
        <v>81</v>
      </c>
      <c r="AY289" s="20" t="s">
        <v>209</v>
      </c>
      <c r="BE289" s="228">
        <f>IF(N289="základní",J289,0)</f>
        <v>0</v>
      </c>
      <c r="BF289" s="228">
        <f>IF(N289="snížená",J289,0)</f>
        <v>0</v>
      </c>
      <c r="BG289" s="228">
        <f>IF(N289="zákl. přenesená",J289,0)</f>
        <v>0</v>
      </c>
      <c r="BH289" s="228">
        <f>IF(N289="sníž. přenesená",J289,0)</f>
        <v>0</v>
      </c>
      <c r="BI289" s="228">
        <f>IF(N289="nulová",J289,0)</f>
        <v>0</v>
      </c>
      <c r="BJ289" s="20" t="s">
        <v>79</v>
      </c>
      <c r="BK289" s="228">
        <f>ROUND(I289*H289,2)</f>
        <v>0</v>
      </c>
      <c r="BL289" s="20" t="s">
        <v>216</v>
      </c>
      <c r="BM289" s="227" t="s">
        <v>2001</v>
      </c>
    </row>
    <row r="290" s="13" customFormat="1">
      <c r="A290" s="13"/>
      <c r="B290" s="234"/>
      <c r="C290" s="235"/>
      <c r="D290" s="236" t="s">
        <v>220</v>
      </c>
      <c r="E290" s="237" t="s">
        <v>19</v>
      </c>
      <c r="F290" s="238" t="s">
        <v>1982</v>
      </c>
      <c r="G290" s="235"/>
      <c r="H290" s="237" t="s">
        <v>19</v>
      </c>
      <c r="I290" s="239"/>
      <c r="J290" s="235"/>
      <c r="K290" s="235"/>
      <c r="L290" s="240"/>
      <c r="M290" s="241"/>
      <c r="N290" s="242"/>
      <c r="O290" s="242"/>
      <c r="P290" s="242"/>
      <c r="Q290" s="242"/>
      <c r="R290" s="242"/>
      <c r="S290" s="242"/>
      <c r="T290" s="24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4" t="s">
        <v>220</v>
      </c>
      <c r="AU290" s="244" t="s">
        <v>81</v>
      </c>
      <c r="AV290" s="13" t="s">
        <v>79</v>
      </c>
      <c r="AW290" s="13" t="s">
        <v>32</v>
      </c>
      <c r="AX290" s="13" t="s">
        <v>71</v>
      </c>
      <c r="AY290" s="244" t="s">
        <v>209</v>
      </c>
    </row>
    <row r="291" s="14" customFormat="1">
      <c r="A291" s="14"/>
      <c r="B291" s="245"/>
      <c r="C291" s="246"/>
      <c r="D291" s="236" t="s">
        <v>220</v>
      </c>
      <c r="E291" s="247" t="s">
        <v>19</v>
      </c>
      <c r="F291" s="248" t="s">
        <v>79</v>
      </c>
      <c r="G291" s="246"/>
      <c r="H291" s="249">
        <v>1</v>
      </c>
      <c r="I291" s="250"/>
      <c r="J291" s="246"/>
      <c r="K291" s="246"/>
      <c r="L291" s="251"/>
      <c r="M291" s="252"/>
      <c r="N291" s="253"/>
      <c r="O291" s="253"/>
      <c r="P291" s="253"/>
      <c r="Q291" s="253"/>
      <c r="R291" s="253"/>
      <c r="S291" s="253"/>
      <c r="T291" s="25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5" t="s">
        <v>220</v>
      </c>
      <c r="AU291" s="255" t="s">
        <v>81</v>
      </c>
      <c r="AV291" s="14" t="s">
        <v>81</v>
      </c>
      <c r="AW291" s="14" t="s">
        <v>32</v>
      </c>
      <c r="AX291" s="14" t="s">
        <v>79</v>
      </c>
      <c r="AY291" s="255" t="s">
        <v>209</v>
      </c>
    </row>
    <row r="292" s="2" customFormat="1" ht="16.5" customHeight="1">
      <c r="A292" s="41"/>
      <c r="B292" s="42"/>
      <c r="C292" s="216" t="s">
        <v>520</v>
      </c>
      <c r="D292" s="216" t="s">
        <v>211</v>
      </c>
      <c r="E292" s="217" t="s">
        <v>1379</v>
      </c>
      <c r="F292" s="218" t="s">
        <v>1380</v>
      </c>
      <c r="G292" s="219" t="s">
        <v>299</v>
      </c>
      <c r="H292" s="220">
        <v>91</v>
      </c>
      <c r="I292" s="221"/>
      <c r="J292" s="222">
        <f>ROUND(I292*H292,2)</f>
        <v>0</v>
      </c>
      <c r="K292" s="218" t="s">
        <v>215</v>
      </c>
      <c r="L292" s="47"/>
      <c r="M292" s="223" t="s">
        <v>19</v>
      </c>
      <c r="N292" s="224" t="s">
        <v>42</v>
      </c>
      <c r="O292" s="87"/>
      <c r="P292" s="225">
        <f>O292*H292</f>
        <v>0</v>
      </c>
      <c r="Q292" s="225">
        <v>0</v>
      </c>
      <c r="R292" s="225">
        <f>Q292*H292</f>
        <v>0</v>
      </c>
      <c r="S292" s="225">
        <v>0</v>
      </c>
      <c r="T292" s="226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227" t="s">
        <v>216</v>
      </c>
      <c r="AT292" s="227" t="s">
        <v>211</v>
      </c>
      <c r="AU292" s="227" t="s">
        <v>81</v>
      </c>
      <c r="AY292" s="20" t="s">
        <v>209</v>
      </c>
      <c r="BE292" s="228">
        <f>IF(N292="základní",J292,0)</f>
        <v>0</v>
      </c>
      <c r="BF292" s="228">
        <f>IF(N292="snížená",J292,0)</f>
        <v>0</v>
      </c>
      <c r="BG292" s="228">
        <f>IF(N292="zákl. přenesená",J292,0)</f>
        <v>0</v>
      </c>
      <c r="BH292" s="228">
        <f>IF(N292="sníž. přenesená",J292,0)</f>
        <v>0</v>
      </c>
      <c r="BI292" s="228">
        <f>IF(N292="nulová",J292,0)</f>
        <v>0</v>
      </c>
      <c r="BJ292" s="20" t="s">
        <v>79</v>
      </c>
      <c r="BK292" s="228">
        <f>ROUND(I292*H292,2)</f>
        <v>0</v>
      </c>
      <c r="BL292" s="20" t="s">
        <v>216</v>
      </c>
      <c r="BM292" s="227" t="s">
        <v>2002</v>
      </c>
    </row>
    <row r="293" s="2" customFormat="1">
      <c r="A293" s="41"/>
      <c r="B293" s="42"/>
      <c r="C293" s="43"/>
      <c r="D293" s="229" t="s">
        <v>218</v>
      </c>
      <c r="E293" s="43"/>
      <c r="F293" s="230" t="s">
        <v>1382</v>
      </c>
      <c r="G293" s="43"/>
      <c r="H293" s="43"/>
      <c r="I293" s="231"/>
      <c r="J293" s="43"/>
      <c r="K293" s="43"/>
      <c r="L293" s="47"/>
      <c r="M293" s="232"/>
      <c r="N293" s="233"/>
      <c r="O293" s="87"/>
      <c r="P293" s="87"/>
      <c r="Q293" s="87"/>
      <c r="R293" s="87"/>
      <c r="S293" s="87"/>
      <c r="T293" s="88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T293" s="20" t="s">
        <v>218</v>
      </c>
      <c r="AU293" s="20" t="s">
        <v>81</v>
      </c>
    </row>
    <row r="294" s="13" customFormat="1">
      <c r="A294" s="13"/>
      <c r="B294" s="234"/>
      <c r="C294" s="235"/>
      <c r="D294" s="236" t="s">
        <v>220</v>
      </c>
      <c r="E294" s="237" t="s">
        <v>19</v>
      </c>
      <c r="F294" s="238" t="s">
        <v>221</v>
      </c>
      <c r="G294" s="235"/>
      <c r="H294" s="237" t="s">
        <v>19</v>
      </c>
      <c r="I294" s="239"/>
      <c r="J294" s="235"/>
      <c r="K294" s="235"/>
      <c r="L294" s="240"/>
      <c r="M294" s="241"/>
      <c r="N294" s="242"/>
      <c r="O294" s="242"/>
      <c r="P294" s="242"/>
      <c r="Q294" s="242"/>
      <c r="R294" s="242"/>
      <c r="S294" s="242"/>
      <c r="T294" s="24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4" t="s">
        <v>220</v>
      </c>
      <c r="AU294" s="244" t="s">
        <v>81</v>
      </c>
      <c r="AV294" s="13" t="s">
        <v>79</v>
      </c>
      <c r="AW294" s="13" t="s">
        <v>32</v>
      </c>
      <c r="AX294" s="13" t="s">
        <v>71</v>
      </c>
      <c r="AY294" s="244" t="s">
        <v>209</v>
      </c>
    </row>
    <row r="295" s="14" customFormat="1">
      <c r="A295" s="14"/>
      <c r="B295" s="245"/>
      <c r="C295" s="246"/>
      <c r="D295" s="236" t="s">
        <v>220</v>
      </c>
      <c r="E295" s="247" t="s">
        <v>19</v>
      </c>
      <c r="F295" s="248" t="s">
        <v>1987</v>
      </c>
      <c r="G295" s="246"/>
      <c r="H295" s="249">
        <v>91</v>
      </c>
      <c r="I295" s="250"/>
      <c r="J295" s="246"/>
      <c r="K295" s="246"/>
      <c r="L295" s="251"/>
      <c r="M295" s="252"/>
      <c r="N295" s="253"/>
      <c r="O295" s="253"/>
      <c r="P295" s="253"/>
      <c r="Q295" s="253"/>
      <c r="R295" s="253"/>
      <c r="S295" s="253"/>
      <c r="T295" s="25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5" t="s">
        <v>220</v>
      </c>
      <c r="AU295" s="255" t="s">
        <v>81</v>
      </c>
      <c r="AV295" s="14" t="s">
        <v>81</v>
      </c>
      <c r="AW295" s="14" t="s">
        <v>32</v>
      </c>
      <c r="AX295" s="14" t="s">
        <v>79</v>
      </c>
      <c r="AY295" s="255" t="s">
        <v>209</v>
      </c>
    </row>
    <row r="296" s="2" customFormat="1" ht="16.5" customHeight="1">
      <c r="A296" s="41"/>
      <c r="B296" s="42"/>
      <c r="C296" s="216" t="s">
        <v>525</v>
      </c>
      <c r="D296" s="216" t="s">
        <v>211</v>
      </c>
      <c r="E296" s="217" t="s">
        <v>1383</v>
      </c>
      <c r="F296" s="218" t="s">
        <v>1384</v>
      </c>
      <c r="G296" s="219" t="s">
        <v>299</v>
      </c>
      <c r="H296" s="220">
        <v>91</v>
      </c>
      <c r="I296" s="221"/>
      <c r="J296" s="222">
        <f>ROUND(I296*H296,2)</f>
        <v>0</v>
      </c>
      <c r="K296" s="218" t="s">
        <v>215</v>
      </c>
      <c r="L296" s="47"/>
      <c r="M296" s="223" t="s">
        <v>19</v>
      </c>
      <c r="N296" s="224" t="s">
        <v>42</v>
      </c>
      <c r="O296" s="87"/>
      <c r="P296" s="225">
        <f>O296*H296</f>
        <v>0</v>
      </c>
      <c r="Q296" s="225">
        <v>0</v>
      </c>
      <c r="R296" s="225">
        <f>Q296*H296</f>
        <v>0</v>
      </c>
      <c r="S296" s="225">
        <v>0</v>
      </c>
      <c r="T296" s="226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227" t="s">
        <v>216</v>
      </c>
      <c r="AT296" s="227" t="s">
        <v>211</v>
      </c>
      <c r="AU296" s="227" t="s">
        <v>81</v>
      </c>
      <c r="AY296" s="20" t="s">
        <v>209</v>
      </c>
      <c r="BE296" s="228">
        <f>IF(N296="základní",J296,0)</f>
        <v>0</v>
      </c>
      <c r="BF296" s="228">
        <f>IF(N296="snížená",J296,0)</f>
        <v>0</v>
      </c>
      <c r="BG296" s="228">
        <f>IF(N296="zákl. přenesená",J296,0)</f>
        <v>0</v>
      </c>
      <c r="BH296" s="228">
        <f>IF(N296="sníž. přenesená",J296,0)</f>
        <v>0</v>
      </c>
      <c r="BI296" s="228">
        <f>IF(N296="nulová",J296,0)</f>
        <v>0</v>
      </c>
      <c r="BJ296" s="20" t="s">
        <v>79</v>
      </c>
      <c r="BK296" s="228">
        <f>ROUND(I296*H296,2)</f>
        <v>0</v>
      </c>
      <c r="BL296" s="20" t="s">
        <v>216</v>
      </c>
      <c r="BM296" s="227" t="s">
        <v>2003</v>
      </c>
    </row>
    <row r="297" s="2" customFormat="1">
      <c r="A297" s="41"/>
      <c r="B297" s="42"/>
      <c r="C297" s="43"/>
      <c r="D297" s="229" t="s">
        <v>218</v>
      </c>
      <c r="E297" s="43"/>
      <c r="F297" s="230" t="s">
        <v>1386</v>
      </c>
      <c r="G297" s="43"/>
      <c r="H297" s="43"/>
      <c r="I297" s="231"/>
      <c r="J297" s="43"/>
      <c r="K297" s="43"/>
      <c r="L297" s="47"/>
      <c r="M297" s="232"/>
      <c r="N297" s="233"/>
      <c r="O297" s="87"/>
      <c r="P297" s="87"/>
      <c r="Q297" s="87"/>
      <c r="R297" s="87"/>
      <c r="S297" s="87"/>
      <c r="T297" s="88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T297" s="20" t="s">
        <v>218</v>
      </c>
      <c r="AU297" s="20" t="s">
        <v>81</v>
      </c>
    </row>
    <row r="298" s="13" customFormat="1">
      <c r="A298" s="13"/>
      <c r="B298" s="234"/>
      <c r="C298" s="235"/>
      <c r="D298" s="236" t="s">
        <v>220</v>
      </c>
      <c r="E298" s="237" t="s">
        <v>19</v>
      </c>
      <c r="F298" s="238" t="s">
        <v>221</v>
      </c>
      <c r="G298" s="235"/>
      <c r="H298" s="237" t="s">
        <v>19</v>
      </c>
      <c r="I298" s="239"/>
      <c r="J298" s="235"/>
      <c r="K298" s="235"/>
      <c r="L298" s="240"/>
      <c r="M298" s="241"/>
      <c r="N298" s="242"/>
      <c r="O298" s="242"/>
      <c r="P298" s="242"/>
      <c r="Q298" s="242"/>
      <c r="R298" s="242"/>
      <c r="S298" s="242"/>
      <c r="T298" s="24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4" t="s">
        <v>220</v>
      </c>
      <c r="AU298" s="244" t="s">
        <v>81</v>
      </c>
      <c r="AV298" s="13" t="s">
        <v>79</v>
      </c>
      <c r="AW298" s="13" t="s">
        <v>32</v>
      </c>
      <c r="AX298" s="13" t="s">
        <v>71</v>
      </c>
      <c r="AY298" s="244" t="s">
        <v>209</v>
      </c>
    </row>
    <row r="299" s="14" customFormat="1">
      <c r="A299" s="14"/>
      <c r="B299" s="245"/>
      <c r="C299" s="246"/>
      <c r="D299" s="236" t="s">
        <v>220</v>
      </c>
      <c r="E299" s="247" t="s">
        <v>19</v>
      </c>
      <c r="F299" s="248" t="s">
        <v>1987</v>
      </c>
      <c r="G299" s="246"/>
      <c r="H299" s="249">
        <v>91</v>
      </c>
      <c r="I299" s="250"/>
      <c r="J299" s="246"/>
      <c r="K299" s="246"/>
      <c r="L299" s="251"/>
      <c r="M299" s="252"/>
      <c r="N299" s="253"/>
      <c r="O299" s="253"/>
      <c r="P299" s="253"/>
      <c r="Q299" s="253"/>
      <c r="R299" s="253"/>
      <c r="S299" s="253"/>
      <c r="T299" s="25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5" t="s">
        <v>220</v>
      </c>
      <c r="AU299" s="255" t="s">
        <v>81</v>
      </c>
      <c r="AV299" s="14" t="s">
        <v>81</v>
      </c>
      <c r="AW299" s="14" t="s">
        <v>32</v>
      </c>
      <c r="AX299" s="14" t="s">
        <v>79</v>
      </c>
      <c r="AY299" s="255" t="s">
        <v>209</v>
      </c>
    </row>
    <row r="300" s="2" customFormat="1" ht="16.5" customHeight="1">
      <c r="A300" s="41"/>
      <c r="B300" s="42"/>
      <c r="C300" s="216" t="s">
        <v>530</v>
      </c>
      <c r="D300" s="216" t="s">
        <v>211</v>
      </c>
      <c r="E300" s="217" t="s">
        <v>969</v>
      </c>
      <c r="F300" s="218" t="s">
        <v>970</v>
      </c>
      <c r="G300" s="219" t="s">
        <v>214</v>
      </c>
      <c r="H300" s="220">
        <v>1</v>
      </c>
      <c r="I300" s="221"/>
      <c r="J300" s="222">
        <f>ROUND(I300*H300,2)</f>
        <v>0</v>
      </c>
      <c r="K300" s="218" t="s">
        <v>215</v>
      </c>
      <c r="L300" s="47"/>
      <c r="M300" s="223" t="s">
        <v>19</v>
      </c>
      <c r="N300" s="224" t="s">
        <v>42</v>
      </c>
      <c r="O300" s="87"/>
      <c r="P300" s="225">
        <f>O300*H300</f>
        <v>0</v>
      </c>
      <c r="Q300" s="225">
        <v>0.45937</v>
      </c>
      <c r="R300" s="225">
        <f>Q300*H300</f>
        <v>0.45937</v>
      </c>
      <c r="S300" s="225">
        <v>0</v>
      </c>
      <c r="T300" s="226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227" t="s">
        <v>216</v>
      </c>
      <c r="AT300" s="227" t="s">
        <v>211</v>
      </c>
      <c r="AU300" s="227" t="s">
        <v>81</v>
      </c>
      <c r="AY300" s="20" t="s">
        <v>209</v>
      </c>
      <c r="BE300" s="228">
        <f>IF(N300="základní",J300,0)</f>
        <v>0</v>
      </c>
      <c r="BF300" s="228">
        <f>IF(N300="snížená",J300,0)</f>
        <v>0</v>
      </c>
      <c r="BG300" s="228">
        <f>IF(N300="zákl. přenesená",J300,0)</f>
        <v>0</v>
      </c>
      <c r="BH300" s="228">
        <f>IF(N300="sníž. přenesená",J300,0)</f>
        <v>0</v>
      </c>
      <c r="BI300" s="228">
        <f>IF(N300="nulová",J300,0)</f>
        <v>0</v>
      </c>
      <c r="BJ300" s="20" t="s">
        <v>79</v>
      </c>
      <c r="BK300" s="228">
        <f>ROUND(I300*H300,2)</f>
        <v>0</v>
      </c>
      <c r="BL300" s="20" t="s">
        <v>216</v>
      </c>
      <c r="BM300" s="227" t="s">
        <v>2004</v>
      </c>
    </row>
    <row r="301" s="2" customFormat="1">
      <c r="A301" s="41"/>
      <c r="B301" s="42"/>
      <c r="C301" s="43"/>
      <c r="D301" s="229" t="s">
        <v>218</v>
      </c>
      <c r="E301" s="43"/>
      <c r="F301" s="230" t="s">
        <v>972</v>
      </c>
      <c r="G301" s="43"/>
      <c r="H301" s="43"/>
      <c r="I301" s="231"/>
      <c r="J301" s="43"/>
      <c r="K301" s="43"/>
      <c r="L301" s="47"/>
      <c r="M301" s="232"/>
      <c r="N301" s="233"/>
      <c r="O301" s="87"/>
      <c r="P301" s="87"/>
      <c r="Q301" s="87"/>
      <c r="R301" s="87"/>
      <c r="S301" s="87"/>
      <c r="T301" s="88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T301" s="20" t="s">
        <v>218</v>
      </c>
      <c r="AU301" s="20" t="s">
        <v>81</v>
      </c>
    </row>
    <row r="302" s="2" customFormat="1" ht="16.5" customHeight="1">
      <c r="A302" s="41"/>
      <c r="B302" s="42"/>
      <c r="C302" s="216" t="s">
        <v>535</v>
      </c>
      <c r="D302" s="216" t="s">
        <v>211</v>
      </c>
      <c r="E302" s="217" t="s">
        <v>974</v>
      </c>
      <c r="F302" s="218" t="s">
        <v>975</v>
      </c>
      <c r="G302" s="219" t="s">
        <v>214</v>
      </c>
      <c r="H302" s="220">
        <v>1</v>
      </c>
      <c r="I302" s="221"/>
      <c r="J302" s="222">
        <f>ROUND(I302*H302,2)</f>
        <v>0</v>
      </c>
      <c r="K302" s="218" t="s">
        <v>19</v>
      </c>
      <c r="L302" s="47"/>
      <c r="M302" s="223" t="s">
        <v>19</v>
      </c>
      <c r="N302" s="224" t="s">
        <v>42</v>
      </c>
      <c r="O302" s="87"/>
      <c r="P302" s="225">
        <f>O302*H302</f>
        <v>0</v>
      </c>
      <c r="Q302" s="225">
        <v>0</v>
      </c>
      <c r="R302" s="225">
        <f>Q302*H302</f>
        <v>0</v>
      </c>
      <c r="S302" s="225">
        <v>0</v>
      </c>
      <c r="T302" s="226">
        <f>S302*H302</f>
        <v>0</v>
      </c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R302" s="227" t="s">
        <v>216</v>
      </c>
      <c r="AT302" s="227" t="s">
        <v>211</v>
      </c>
      <c r="AU302" s="227" t="s">
        <v>81</v>
      </c>
      <c r="AY302" s="20" t="s">
        <v>209</v>
      </c>
      <c r="BE302" s="228">
        <f>IF(N302="základní",J302,0)</f>
        <v>0</v>
      </c>
      <c r="BF302" s="228">
        <f>IF(N302="snížená",J302,0)</f>
        <v>0</v>
      </c>
      <c r="BG302" s="228">
        <f>IF(N302="zákl. přenesená",J302,0)</f>
        <v>0</v>
      </c>
      <c r="BH302" s="228">
        <f>IF(N302="sníž. přenesená",J302,0)</f>
        <v>0</v>
      </c>
      <c r="BI302" s="228">
        <f>IF(N302="nulová",J302,0)</f>
        <v>0</v>
      </c>
      <c r="BJ302" s="20" t="s">
        <v>79</v>
      </c>
      <c r="BK302" s="228">
        <f>ROUND(I302*H302,2)</f>
        <v>0</v>
      </c>
      <c r="BL302" s="20" t="s">
        <v>216</v>
      </c>
      <c r="BM302" s="227" t="s">
        <v>2005</v>
      </c>
    </row>
    <row r="303" s="2" customFormat="1" ht="16.5" customHeight="1">
      <c r="A303" s="41"/>
      <c r="B303" s="42"/>
      <c r="C303" s="278" t="s">
        <v>541</v>
      </c>
      <c r="D303" s="278" t="s">
        <v>681</v>
      </c>
      <c r="E303" s="279" t="s">
        <v>979</v>
      </c>
      <c r="F303" s="280" t="s">
        <v>980</v>
      </c>
      <c r="G303" s="281" t="s">
        <v>214</v>
      </c>
      <c r="H303" s="282">
        <v>1</v>
      </c>
      <c r="I303" s="283"/>
      <c r="J303" s="284">
        <f>ROUND(I303*H303,2)</f>
        <v>0</v>
      </c>
      <c r="K303" s="280" t="s">
        <v>19</v>
      </c>
      <c r="L303" s="285"/>
      <c r="M303" s="286" t="s">
        <v>19</v>
      </c>
      <c r="N303" s="287" t="s">
        <v>42</v>
      </c>
      <c r="O303" s="87"/>
      <c r="P303" s="225">
        <f>O303*H303</f>
        <v>0</v>
      </c>
      <c r="Q303" s="225">
        <v>0</v>
      </c>
      <c r="R303" s="225">
        <f>Q303*H303</f>
        <v>0</v>
      </c>
      <c r="S303" s="225">
        <v>0</v>
      </c>
      <c r="T303" s="226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227" t="s">
        <v>250</v>
      </c>
      <c r="AT303" s="227" t="s">
        <v>681</v>
      </c>
      <c r="AU303" s="227" t="s">
        <v>81</v>
      </c>
      <c r="AY303" s="20" t="s">
        <v>209</v>
      </c>
      <c r="BE303" s="228">
        <f>IF(N303="základní",J303,0)</f>
        <v>0</v>
      </c>
      <c r="BF303" s="228">
        <f>IF(N303="snížená",J303,0)</f>
        <v>0</v>
      </c>
      <c r="BG303" s="228">
        <f>IF(N303="zákl. přenesená",J303,0)</f>
        <v>0</v>
      </c>
      <c r="BH303" s="228">
        <f>IF(N303="sníž. přenesená",J303,0)</f>
        <v>0</v>
      </c>
      <c r="BI303" s="228">
        <f>IF(N303="nulová",J303,0)</f>
        <v>0</v>
      </c>
      <c r="BJ303" s="20" t="s">
        <v>79</v>
      </c>
      <c r="BK303" s="228">
        <f>ROUND(I303*H303,2)</f>
        <v>0</v>
      </c>
      <c r="BL303" s="20" t="s">
        <v>216</v>
      </c>
      <c r="BM303" s="227" t="s">
        <v>2006</v>
      </c>
    </row>
    <row r="304" s="13" customFormat="1">
      <c r="A304" s="13"/>
      <c r="B304" s="234"/>
      <c r="C304" s="235"/>
      <c r="D304" s="236" t="s">
        <v>220</v>
      </c>
      <c r="E304" s="237" t="s">
        <v>19</v>
      </c>
      <c r="F304" s="238" t="s">
        <v>1982</v>
      </c>
      <c r="G304" s="235"/>
      <c r="H304" s="237" t="s">
        <v>19</v>
      </c>
      <c r="I304" s="239"/>
      <c r="J304" s="235"/>
      <c r="K304" s="235"/>
      <c r="L304" s="240"/>
      <c r="M304" s="241"/>
      <c r="N304" s="242"/>
      <c r="O304" s="242"/>
      <c r="P304" s="242"/>
      <c r="Q304" s="242"/>
      <c r="R304" s="242"/>
      <c r="S304" s="242"/>
      <c r="T304" s="24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4" t="s">
        <v>220</v>
      </c>
      <c r="AU304" s="244" t="s">
        <v>81</v>
      </c>
      <c r="AV304" s="13" t="s">
        <v>79</v>
      </c>
      <c r="AW304" s="13" t="s">
        <v>32</v>
      </c>
      <c r="AX304" s="13" t="s">
        <v>71</v>
      </c>
      <c r="AY304" s="244" t="s">
        <v>209</v>
      </c>
    </row>
    <row r="305" s="14" customFormat="1">
      <c r="A305" s="14"/>
      <c r="B305" s="245"/>
      <c r="C305" s="246"/>
      <c r="D305" s="236" t="s">
        <v>220</v>
      </c>
      <c r="E305" s="247" t="s">
        <v>19</v>
      </c>
      <c r="F305" s="248" t="s">
        <v>79</v>
      </c>
      <c r="G305" s="246"/>
      <c r="H305" s="249">
        <v>1</v>
      </c>
      <c r="I305" s="250"/>
      <c r="J305" s="246"/>
      <c r="K305" s="246"/>
      <c r="L305" s="251"/>
      <c r="M305" s="252"/>
      <c r="N305" s="253"/>
      <c r="O305" s="253"/>
      <c r="P305" s="253"/>
      <c r="Q305" s="253"/>
      <c r="R305" s="253"/>
      <c r="S305" s="253"/>
      <c r="T305" s="25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5" t="s">
        <v>220</v>
      </c>
      <c r="AU305" s="255" t="s">
        <v>81</v>
      </c>
      <c r="AV305" s="14" t="s">
        <v>81</v>
      </c>
      <c r="AW305" s="14" t="s">
        <v>32</v>
      </c>
      <c r="AX305" s="14" t="s">
        <v>79</v>
      </c>
      <c r="AY305" s="255" t="s">
        <v>209</v>
      </c>
    </row>
    <row r="306" s="2" customFormat="1" ht="16.5" customHeight="1">
      <c r="A306" s="41"/>
      <c r="B306" s="42"/>
      <c r="C306" s="278" t="s">
        <v>547</v>
      </c>
      <c r="D306" s="278" t="s">
        <v>681</v>
      </c>
      <c r="E306" s="279" t="s">
        <v>983</v>
      </c>
      <c r="F306" s="280" t="s">
        <v>984</v>
      </c>
      <c r="G306" s="281" t="s">
        <v>214</v>
      </c>
      <c r="H306" s="282">
        <v>1</v>
      </c>
      <c r="I306" s="283"/>
      <c r="J306" s="284">
        <f>ROUND(I306*H306,2)</f>
        <v>0</v>
      </c>
      <c r="K306" s="280" t="s">
        <v>19</v>
      </c>
      <c r="L306" s="285"/>
      <c r="M306" s="286" t="s">
        <v>19</v>
      </c>
      <c r="N306" s="287" t="s">
        <v>42</v>
      </c>
      <c r="O306" s="87"/>
      <c r="P306" s="225">
        <f>O306*H306</f>
        <v>0</v>
      </c>
      <c r="Q306" s="225">
        <v>0</v>
      </c>
      <c r="R306" s="225">
        <f>Q306*H306</f>
        <v>0</v>
      </c>
      <c r="S306" s="225">
        <v>0</v>
      </c>
      <c r="T306" s="226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27" t="s">
        <v>250</v>
      </c>
      <c r="AT306" s="227" t="s">
        <v>681</v>
      </c>
      <c r="AU306" s="227" t="s">
        <v>81</v>
      </c>
      <c r="AY306" s="20" t="s">
        <v>209</v>
      </c>
      <c r="BE306" s="228">
        <f>IF(N306="základní",J306,0)</f>
        <v>0</v>
      </c>
      <c r="BF306" s="228">
        <f>IF(N306="snížená",J306,0)</f>
        <v>0</v>
      </c>
      <c r="BG306" s="228">
        <f>IF(N306="zákl. přenesená",J306,0)</f>
        <v>0</v>
      </c>
      <c r="BH306" s="228">
        <f>IF(N306="sníž. přenesená",J306,0)</f>
        <v>0</v>
      </c>
      <c r="BI306" s="228">
        <f>IF(N306="nulová",J306,0)</f>
        <v>0</v>
      </c>
      <c r="BJ306" s="20" t="s">
        <v>79</v>
      </c>
      <c r="BK306" s="228">
        <f>ROUND(I306*H306,2)</f>
        <v>0</v>
      </c>
      <c r="BL306" s="20" t="s">
        <v>216</v>
      </c>
      <c r="BM306" s="227" t="s">
        <v>2007</v>
      </c>
    </row>
    <row r="307" s="2" customFormat="1" ht="16.5" customHeight="1">
      <c r="A307" s="41"/>
      <c r="B307" s="42"/>
      <c r="C307" s="216" t="s">
        <v>552</v>
      </c>
      <c r="D307" s="216" t="s">
        <v>211</v>
      </c>
      <c r="E307" s="217" t="s">
        <v>987</v>
      </c>
      <c r="F307" s="218" t="s">
        <v>988</v>
      </c>
      <c r="G307" s="219" t="s">
        <v>214</v>
      </c>
      <c r="H307" s="220">
        <v>1</v>
      </c>
      <c r="I307" s="221"/>
      <c r="J307" s="222">
        <f>ROUND(I307*H307,2)</f>
        <v>0</v>
      </c>
      <c r="K307" s="218" t="s">
        <v>215</v>
      </c>
      <c r="L307" s="47"/>
      <c r="M307" s="223" t="s">
        <v>19</v>
      </c>
      <c r="N307" s="224" t="s">
        <v>42</v>
      </c>
      <c r="O307" s="87"/>
      <c r="P307" s="225">
        <f>O307*H307</f>
        <v>0</v>
      </c>
      <c r="Q307" s="225">
        <v>0.050000000000000003</v>
      </c>
      <c r="R307" s="225">
        <f>Q307*H307</f>
        <v>0.050000000000000003</v>
      </c>
      <c r="S307" s="225">
        <v>0</v>
      </c>
      <c r="T307" s="226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227" t="s">
        <v>216</v>
      </c>
      <c r="AT307" s="227" t="s">
        <v>211</v>
      </c>
      <c r="AU307" s="227" t="s">
        <v>81</v>
      </c>
      <c r="AY307" s="20" t="s">
        <v>209</v>
      </c>
      <c r="BE307" s="228">
        <f>IF(N307="základní",J307,0)</f>
        <v>0</v>
      </c>
      <c r="BF307" s="228">
        <f>IF(N307="snížená",J307,0)</f>
        <v>0</v>
      </c>
      <c r="BG307" s="228">
        <f>IF(N307="zákl. přenesená",J307,0)</f>
        <v>0</v>
      </c>
      <c r="BH307" s="228">
        <f>IF(N307="sníž. přenesená",J307,0)</f>
        <v>0</v>
      </c>
      <c r="BI307" s="228">
        <f>IF(N307="nulová",J307,0)</f>
        <v>0</v>
      </c>
      <c r="BJ307" s="20" t="s">
        <v>79</v>
      </c>
      <c r="BK307" s="228">
        <f>ROUND(I307*H307,2)</f>
        <v>0</v>
      </c>
      <c r="BL307" s="20" t="s">
        <v>216</v>
      </c>
      <c r="BM307" s="227" t="s">
        <v>2008</v>
      </c>
    </row>
    <row r="308" s="2" customFormat="1">
      <c r="A308" s="41"/>
      <c r="B308" s="42"/>
      <c r="C308" s="43"/>
      <c r="D308" s="229" t="s">
        <v>218</v>
      </c>
      <c r="E308" s="43"/>
      <c r="F308" s="230" t="s">
        <v>990</v>
      </c>
      <c r="G308" s="43"/>
      <c r="H308" s="43"/>
      <c r="I308" s="231"/>
      <c r="J308" s="43"/>
      <c r="K308" s="43"/>
      <c r="L308" s="47"/>
      <c r="M308" s="232"/>
      <c r="N308" s="233"/>
      <c r="O308" s="87"/>
      <c r="P308" s="87"/>
      <c r="Q308" s="87"/>
      <c r="R308" s="87"/>
      <c r="S308" s="87"/>
      <c r="T308" s="88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T308" s="20" t="s">
        <v>218</v>
      </c>
      <c r="AU308" s="20" t="s">
        <v>81</v>
      </c>
    </row>
    <row r="309" s="2" customFormat="1" ht="16.5" customHeight="1">
      <c r="A309" s="41"/>
      <c r="B309" s="42"/>
      <c r="C309" s="278" t="s">
        <v>557</v>
      </c>
      <c r="D309" s="278" t="s">
        <v>681</v>
      </c>
      <c r="E309" s="279" t="s">
        <v>992</v>
      </c>
      <c r="F309" s="280" t="s">
        <v>993</v>
      </c>
      <c r="G309" s="281" t="s">
        <v>214</v>
      </c>
      <c r="H309" s="282">
        <v>1</v>
      </c>
      <c r="I309" s="283"/>
      <c r="J309" s="284">
        <f>ROUND(I309*H309,2)</f>
        <v>0</v>
      </c>
      <c r="K309" s="280" t="s">
        <v>215</v>
      </c>
      <c r="L309" s="285"/>
      <c r="M309" s="286" t="s">
        <v>19</v>
      </c>
      <c r="N309" s="287" t="s">
        <v>42</v>
      </c>
      <c r="O309" s="87"/>
      <c r="P309" s="225">
        <f>O309*H309</f>
        <v>0</v>
      </c>
      <c r="Q309" s="225">
        <v>0.029499999999999998</v>
      </c>
      <c r="R309" s="225">
        <f>Q309*H309</f>
        <v>0.029499999999999998</v>
      </c>
      <c r="S309" s="225">
        <v>0</v>
      </c>
      <c r="T309" s="226">
        <f>S309*H309</f>
        <v>0</v>
      </c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R309" s="227" t="s">
        <v>250</v>
      </c>
      <c r="AT309" s="227" t="s">
        <v>681</v>
      </c>
      <c r="AU309" s="227" t="s">
        <v>81</v>
      </c>
      <c r="AY309" s="20" t="s">
        <v>209</v>
      </c>
      <c r="BE309" s="228">
        <f>IF(N309="základní",J309,0)</f>
        <v>0</v>
      </c>
      <c r="BF309" s="228">
        <f>IF(N309="snížená",J309,0)</f>
        <v>0</v>
      </c>
      <c r="BG309" s="228">
        <f>IF(N309="zákl. přenesená",J309,0)</f>
        <v>0</v>
      </c>
      <c r="BH309" s="228">
        <f>IF(N309="sníž. přenesená",J309,0)</f>
        <v>0</v>
      </c>
      <c r="BI309" s="228">
        <f>IF(N309="nulová",J309,0)</f>
        <v>0</v>
      </c>
      <c r="BJ309" s="20" t="s">
        <v>79</v>
      </c>
      <c r="BK309" s="228">
        <f>ROUND(I309*H309,2)</f>
        <v>0</v>
      </c>
      <c r="BL309" s="20" t="s">
        <v>216</v>
      </c>
      <c r="BM309" s="227" t="s">
        <v>2009</v>
      </c>
    </row>
    <row r="310" s="13" customFormat="1">
      <c r="A310" s="13"/>
      <c r="B310" s="234"/>
      <c r="C310" s="235"/>
      <c r="D310" s="236" t="s">
        <v>220</v>
      </c>
      <c r="E310" s="237" t="s">
        <v>19</v>
      </c>
      <c r="F310" s="238" t="s">
        <v>1982</v>
      </c>
      <c r="G310" s="235"/>
      <c r="H310" s="237" t="s">
        <v>19</v>
      </c>
      <c r="I310" s="239"/>
      <c r="J310" s="235"/>
      <c r="K310" s="235"/>
      <c r="L310" s="240"/>
      <c r="M310" s="241"/>
      <c r="N310" s="242"/>
      <c r="O310" s="242"/>
      <c r="P310" s="242"/>
      <c r="Q310" s="242"/>
      <c r="R310" s="242"/>
      <c r="S310" s="242"/>
      <c r="T310" s="24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4" t="s">
        <v>220</v>
      </c>
      <c r="AU310" s="244" t="s">
        <v>81</v>
      </c>
      <c r="AV310" s="13" t="s">
        <v>79</v>
      </c>
      <c r="AW310" s="13" t="s">
        <v>32</v>
      </c>
      <c r="AX310" s="13" t="s">
        <v>71</v>
      </c>
      <c r="AY310" s="244" t="s">
        <v>209</v>
      </c>
    </row>
    <row r="311" s="14" customFormat="1">
      <c r="A311" s="14"/>
      <c r="B311" s="245"/>
      <c r="C311" s="246"/>
      <c r="D311" s="236" t="s">
        <v>220</v>
      </c>
      <c r="E311" s="247" t="s">
        <v>19</v>
      </c>
      <c r="F311" s="248" t="s">
        <v>79</v>
      </c>
      <c r="G311" s="246"/>
      <c r="H311" s="249">
        <v>1</v>
      </c>
      <c r="I311" s="250"/>
      <c r="J311" s="246"/>
      <c r="K311" s="246"/>
      <c r="L311" s="251"/>
      <c r="M311" s="252"/>
      <c r="N311" s="253"/>
      <c r="O311" s="253"/>
      <c r="P311" s="253"/>
      <c r="Q311" s="253"/>
      <c r="R311" s="253"/>
      <c r="S311" s="253"/>
      <c r="T311" s="25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5" t="s">
        <v>220</v>
      </c>
      <c r="AU311" s="255" t="s">
        <v>81</v>
      </c>
      <c r="AV311" s="14" t="s">
        <v>81</v>
      </c>
      <c r="AW311" s="14" t="s">
        <v>32</v>
      </c>
      <c r="AX311" s="14" t="s">
        <v>79</v>
      </c>
      <c r="AY311" s="255" t="s">
        <v>209</v>
      </c>
    </row>
    <row r="312" s="2" customFormat="1" ht="16.5" customHeight="1">
      <c r="A312" s="41"/>
      <c r="B312" s="42"/>
      <c r="C312" s="278" t="s">
        <v>562</v>
      </c>
      <c r="D312" s="278" t="s">
        <v>681</v>
      </c>
      <c r="E312" s="279" t="s">
        <v>996</v>
      </c>
      <c r="F312" s="280" t="s">
        <v>997</v>
      </c>
      <c r="G312" s="281" t="s">
        <v>214</v>
      </c>
      <c r="H312" s="282">
        <v>1</v>
      </c>
      <c r="I312" s="283"/>
      <c r="J312" s="284">
        <f>ROUND(I312*H312,2)</f>
        <v>0</v>
      </c>
      <c r="K312" s="280" t="s">
        <v>215</v>
      </c>
      <c r="L312" s="285"/>
      <c r="M312" s="286" t="s">
        <v>19</v>
      </c>
      <c r="N312" s="287" t="s">
        <v>42</v>
      </c>
      <c r="O312" s="87"/>
      <c r="P312" s="225">
        <f>O312*H312</f>
        <v>0</v>
      </c>
      <c r="Q312" s="225">
        <v>0.0025000000000000001</v>
      </c>
      <c r="R312" s="225">
        <f>Q312*H312</f>
        <v>0.0025000000000000001</v>
      </c>
      <c r="S312" s="225">
        <v>0</v>
      </c>
      <c r="T312" s="226">
        <f>S312*H312</f>
        <v>0</v>
      </c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R312" s="227" t="s">
        <v>250</v>
      </c>
      <c r="AT312" s="227" t="s">
        <v>681</v>
      </c>
      <c r="AU312" s="227" t="s">
        <v>81</v>
      </c>
      <c r="AY312" s="20" t="s">
        <v>209</v>
      </c>
      <c r="BE312" s="228">
        <f>IF(N312="základní",J312,0)</f>
        <v>0</v>
      </c>
      <c r="BF312" s="228">
        <f>IF(N312="snížená",J312,0)</f>
        <v>0</v>
      </c>
      <c r="BG312" s="228">
        <f>IF(N312="zákl. přenesená",J312,0)</f>
        <v>0</v>
      </c>
      <c r="BH312" s="228">
        <f>IF(N312="sníž. přenesená",J312,0)</f>
        <v>0</v>
      </c>
      <c r="BI312" s="228">
        <f>IF(N312="nulová",J312,0)</f>
        <v>0</v>
      </c>
      <c r="BJ312" s="20" t="s">
        <v>79</v>
      </c>
      <c r="BK312" s="228">
        <f>ROUND(I312*H312,2)</f>
        <v>0</v>
      </c>
      <c r="BL312" s="20" t="s">
        <v>216</v>
      </c>
      <c r="BM312" s="227" t="s">
        <v>2010</v>
      </c>
    </row>
    <row r="313" s="2" customFormat="1" ht="16.5" customHeight="1">
      <c r="A313" s="41"/>
      <c r="B313" s="42"/>
      <c r="C313" s="216" t="s">
        <v>567</v>
      </c>
      <c r="D313" s="216" t="s">
        <v>211</v>
      </c>
      <c r="E313" s="217" t="s">
        <v>1391</v>
      </c>
      <c r="F313" s="218" t="s">
        <v>1392</v>
      </c>
      <c r="G313" s="219" t="s">
        <v>214</v>
      </c>
      <c r="H313" s="220">
        <v>2</v>
      </c>
      <c r="I313" s="221"/>
      <c r="J313" s="222">
        <f>ROUND(I313*H313,2)</f>
        <v>0</v>
      </c>
      <c r="K313" s="218" t="s">
        <v>215</v>
      </c>
      <c r="L313" s="47"/>
      <c r="M313" s="223" t="s">
        <v>19</v>
      </c>
      <c r="N313" s="224" t="s">
        <v>42</v>
      </c>
      <c r="O313" s="87"/>
      <c r="P313" s="225">
        <f>O313*H313</f>
        <v>0</v>
      </c>
      <c r="Q313" s="225">
        <v>0.00031</v>
      </c>
      <c r="R313" s="225">
        <f>Q313*H313</f>
        <v>0.00062</v>
      </c>
      <c r="S313" s="225">
        <v>0</v>
      </c>
      <c r="T313" s="226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227" t="s">
        <v>216</v>
      </c>
      <c r="AT313" s="227" t="s">
        <v>211</v>
      </c>
      <c r="AU313" s="227" t="s">
        <v>81</v>
      </c>
      <c r="AY313" s="20" t="s">
        <v>209</v>
      </c>
      <c r="BE313" s="228">
        <f>IF(N313="základní",J313,0)</f>
        <v>0</v>
      </c>
      <c r="BF313" s="228">
        <f>IF(N313="snížená",J313,0)</f>
        <v>0</v>
      </c>
      <c r="BG313" s="228">
        <f>IF(N313="zákl. přenesená",J313,0)</f>
        <v>0</v>
      </c>
      <c r="BH313" s="228">
        <f>IF(N313="sníž. přenesená",J313,0)</f>
        <v>0</v>
      </c>
      <c r="BI313" s="228">
        <f>IF(N313="nulová",J313,0)</f>
        <v>0</v>
      </c>
      <c r="BJ313" s="20" t="s">
        <v>79</v>
      </c>
      <c r="BK313" s="228">
        <f>ROUND(I313*H313,2)</f>
        <v>0</v>
      </c>
      <c r="BL313" s="20" t="s">
        <v>216</v>
      </c>
      <c r="BM313" s="227" t="s">
        <v>2011</v>
      </c>
    </row>
    <row r="314" s="2" customFormat="1">
      <c r="A314" s="41"/>
      <c r="B314" s="42"/>
      <c r="C314" s="43"/>
      <c r="D314" s="229" t="s">
        <v>218</v>
      </c>
      <c r="E314" s="43"/>
      <c r="F314" s="230" t="s">
        <v>1394</v>
      </c>
      <c r="G314" s="43"/>
      <c r="H314" s="43"/>
      <c r="I314" s="231"/>
      <c r="J314" s="43"/>
      <c r="K314" s="43"/>
      <c r="L314" s="47"/>
      <c r="M314" s="232"/>
      <c r="N314" s="233"/>
      <c r="O314" s="87"/>
      <c r="P314" s="87"/>
      <c r="Q314" s="87"/>
      <c r="R314" s="87"/>
      <c r="S314" s="87"/>
      <c r="T314" s="88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T314" s="20" t="s">
        <v>218</v>
      </c>
      <c r="AU314" s="20" t="s">
        <v>81</v>
      </c>
    </row>
    <row r="315" s="13" customFormat="1">
      <c r="A315" s="13"/>
      <c r="B315" s="234"/>
      <c r="C315" s="235"/>
      <c r="D315" s="236" t="s">
        <v>220</v>
      </c>
      <c r="E315" s="237" t="s">
        <v>19</v>
      </c>
      <c r="F315" s="238" t="s">
        <v>1395</v>
      </c>
      <c r="G315" s="235"/>
      <c r="H315" s="237" t="s">
        <v>19</v>
      </c>
      <c r="I315" s="239"/>
      <c r="J315" s="235"/>
      <c r="K315" s="235"/>
      <c r="L315" s="240"/>
      <c r="M315" s="241"/>
      <c r="N315" s="242"/>
      <c r="O315" s="242"/>
      <c r="P315" s="242"/>
      <c r="Q315" s="242"/>
      <c r="R315" s="242"/>
      <c r="S315" s="242"/>
      <c r="T315" s="24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4" t="s">
        <v>220</v>
      </c>
      <c r="AU315" s="244" t="s">
        <v>81</v>
      </c>
      <c r="AV315" s="13" t="s">
        <v>79</v>
      </c>
      <c r="AW315" s="13" t="s">
        <v>32</v>
      </c>
      <c r="AX315" s="13" t="s">
        <v>71</v>
      </c>
      <c r="AY315" s="244" t="s">
        <v>209</v>
      </c>
    </row>
    <row r="316" s="14" customFormat="1">
      <c r="A316" s="14"/>
      <c r="B316" s="245"/>
      <c r="C316" s="246"/>
      <c r="D316" s="236" t="s">
        <v>220</v>
      </c>
      <c r="E316" s="247" t="s">
        <v>19</v>
      </c>
      <c r="F316" s="248" t="s">
        <v>81</v>
      </c>
      <c r="G316" s="246"/>
      <c r="H316" s="249">
        <v>2</v>
      </c>
      <c r="I316" s="250"/>
      <c r="J316" s="246"/>
      <c r="K316" s="246"/>
      <c r="L316" s="251"/>
      <c r="M316" s="252"/>
      <c r="N316" s="253"/>
      <c r="O316" s="253"/>
      <c r="P316" s="253"/>
      <c r="Q316" s="253"/>
      <c r="R316" s="253"/>
      <c r="S316" s="253"/>
      <c r="T316" s="25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5" t="s">
        <v>220</v>
      </c>
      <c r="AU316" s="255" t="s">
        <v>81</v>
      </c>
      <c r="AV316" s="14" t="s">
        <v>81</v>
      </c>
      <c r="AW316" s="14" t="s">
        <v>32</v>
      </c>
      <c r="AX316" s="14" t="s">
        <v>79</v>
      </c>
      <c r="AY316" s="255" t="s">
        <v>209</v>
      </c>
    </row>
    <row r="317" s="2" customFormat="1" ht="16.5" customHeight="1">
      <c r="A317" s="41"/>
      <c r="B317" s="42"/>
      <c r="C317" s="216" t="s">
        <v>572</v>
      </c>
      <c r="D317" s="216" t="s">
        <v>211</v>
      </c>
      <c r="E317" s="217" t="s">
        <v>1008</v>
      </c>
      <c r="F317" s="218" t="s">
        <v>1009</v>
      </c>
      <c r="G317" s="219" t="s">
        <v>299</v>
      </c>
      <c r="H317" s="220">
        <v>100.09999999999999</v>
      </c>
      <c r="I317" s="221"/>
      <c r="J317" s="222">
        <f>ROUND(I317*H317,2)</f>
        <v>0</v>
      </c>
      <c r="K317" s="218" t="s">
        <v>215</v>
      </c>
      <c r="L317" s="47"/>
      <c r="M317" s="223" t="s">
        <v>19</v>
      </c>
      <c r="N317" s="224" t="s">
        <v>42</v>
      </c>
      <c r="O317" s="87"/>
      <c r="P317" s="225">
        <f>O317*H317</f>
        <v>0</v>
      </c>
      <c r="Q317" s="225">
        <v>0.00019000000000000001</v>
      </c>
      <c r="R317" s="225">
        <f>Q317*H317</f>
        <v>0.019019000000000001</v>
      </c>
      <c r="S317" s="225">
        <v>0</v>
      </c>
      <c r="T317" s="226">
        <f>S317*H317</f>
        <v>0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227" t="s">
        <v>216</v>
      </c>
      <c r="AT317" s="227" t="s">
        <v>211</v>
      </c>
      <c r="AU317" s="227" t="s">
        <v>81</v>
      </c>
      <c r="AY317" s="20" t="s">
        <v>209</v>
      </c>
      <c r="BE317" s="228">
        <f>IF(N317="základní",J317,0)</f>
        <v>0</v>
      </c>
      <c r="BF317" s="228">
        <f>IF(N317="snížená",J317,0)</f>
        <v>0</v>
      </c>
      <c r="BG317" s="228">
        <f>IF(N317="zákl. přenesená",J317,0)</f>
        <v>0</v>
      </c>
      <c r="BH317" s="228">
        <f>IF(N317="sníž. přenesená",J317,0)</f>
        <v>0</v>
      </c>
      <c r="BI317" s="228">
        <f>IF(N317="nulová",J317,0)</f>
        <v>0</v>
      </c>
      <c r="BJ317" s="20" t="s">
        <v>79</v>
      </c>
      <c r="BK317" s="228">
        <f>ROUND(I317*H317,2)</f>
        <v>0</v>
      </c>
      <c r="BL317" s="20" t="s">
        <v>216</v>
      </c>
      <c r="BM317" s="227" t="s">
        <v>2012</v>
      </c>
    </row>
    <row r="318" s="2" customFormat="1">
      <c r="A318" s="41"/>
      <c r="B318" s="42"/>
      <c r="C318" s="43"/>
      <c r="D318" s="229" t="s">
        <v>218</v>
      </c>
      <c r="E318" s="43"/>
      <c r="F318" s="230" t="s">
        <v>1011</v>
      </c>
      <c r="G318" s="43"/>
      <c r="H318" s="43"/>
      <c r="I318" s="231"/>
      <c r="J318" s="43"/>
      <c r="K318" s="43"/>
      <c r="L318" s="47"/>
      <c r="M318" s="232"/>
      <c r="N318" s="233"/>
      <c r="O318" s="87"/>
      <c r="P318" s="87"/>
      <c r="Q318" s="87"/>
      <c r="R318" s="87"/>
      <c r="S318" s="87"/>
      <c r="T318" s="88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T318" s="20" t="s">
        <v>218</v>
      </c>
      <c r="AU318" s="20" t="s">
        <v>81</v>
      </c>
    </row>
    <row r="319" s="14" customFormat="1">
      <c r="A319" s="14"/>
      <c r="B319" s="245"/>
      <c r="C319" s="246"/>
      <c r="D319" s="236" t="s">
        <v>220</v>
      </c>
      <c r="E319" s="247" t="s">
        <v>19</v>
      </c>
      <c r="F319" s="248" t="s">
        <v>2013</v>
      </c>
      <c r="G319" s="246"/>
      <c r="H319" s="249">
        <v>100.09999999999999</v>
      </c>
      <c r="I319" s="250"/>
      <c r="J319" s="246"/>
      <c r="K319" s="246"/>
      <c r="L319" s="251"/>
      <c r="M319" s="252"/>
      <c r="N319" s="253"/>
      <c r="O319" s="253"/>
      <c r="P319" s="253"/>
      <c r="Q319" s="253"/>
      <c r="R319" s="253"/>
      <c r="S319" s="253"/>
      <c r="T319" s="25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5" t="s">
        <v>220</v>
      </c>
      <c r="AU319" s="255" t="s">
        <v>81</v>
      </c>
      <c r="AV319" s="14" t="s">
        <v>81</v>
      </c>
      <c r="AW319" s="14" t="s">
        <v>32</v>
      </c>
      <c r="AX319" s="14" t="s">
        <v>79</v>
      </c>
      <c r="AY319" s="255" t="s">
        <v>209</v>
      </c>
    </row>
    <row r="320" s="2" customFormat="1" ht="16.5" customHeight="1">
      <c r="A320" s="41"/>
      <c r="B320" s="42"/>
      <c r="C320" s="216" t="s">
        <v>577</v>
      </c>
      <c r="D320" s="216" t="s">
        <v>211</v>
      </c>
      <c r="E320" s="217" t="s">
        <v>1014</v>
      </c>
      <c r="F320" s="218" t="s">
        <v>1015</v>
      </c>
      <c r="G320" s="219" t="s">
        <v>299</v>
      </c>
      <c r="H320" s="220">
        <v>91</v>
      </c>
      <c r="I320" s="221"/>
      <c r="J320" s="222">
        <f>ROUND(I320*H320,2)</f>
        <v>0</v>
      </c>
      <c r="K320" s="218" t="s">
        <v>215</v>
      </c>
      <c r="L320" s="47"/>
      <c r="M320" s="223" t="s">
        <v>19</v>
      </c>
      <c r="N320" s="224" t="s">
        <v>42</v>
      </c>
      <c r="O320" s="87"/>
      <c r="P320" s="225">
        <f>O320*H320</f>
        <v>0</v>
      </c>
      <c r="Q320" s="225">
        <v>9.0000000000000006E-05</v>
      </c>
      <c r="R320" s="225">
        <f>Q320*H320</f>
        <v>0.0081900000000000011</v>
      </c>
      <c r="S320" s="225">
        <v>0</v>
      </c>
      <c r="T320" s="226">
        <f>S320*H320</f>
        <v>0</v>
      </c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R320" s="227" t="s">
        <v>216</v>
      </c>
      <c r="AT320" s="227" t="s">
        <v>211</v>
      </c>
      <c r="AU320" s="227" t="s">
        <v>81</v>
      </c>
      <c r="AY320" s="20" t="s">
        <v>209</v>
      </c>
      <c r="BE320" s="228">
        <f>IF(N320="základní",J320,0)</f>
        <v>0</v>
      </c>
      <c r="BF320" s="228">
        <f>IF(N320="snížená",J320,0)</f>
        <v>0</v>
      </c>
      <c r="BG320" s="228">
        <f>IF(N320="zákl. přenesená",J320,0)</f>
        <v>0</v>
      </c>
      <c r="BH320" s="228">
        <f>IF(N320="sníž. přenesená",J320,0)</f>
        <v>0</v>
      </c>
      <c r="BI320" s="228">
        <f>IF(N320="nulová",J320,0)</f>
        <v>0</v>
      </c>
      <c r="BJ320" s="20" t="s">
        <v>79</v>
      </c>
      <c r="BK320" s="228">
        <f>ROUND(I320*H320,2)</f>
        <v>0</v>
      </c>
      <c r="BL320" s="20" t="s">
        <v>216</v>
      </c>
      <c r="BM320" s="227" t="s">
        <v>2014</v>
      </c>
    </row>
    <row r="321" s="2" customFormat="1">
      <c r="A321" s="41"/>
      <c r="B321" s="42"/>
      <c r="C321" s="43"/>
      <c r="D321" s="229" t="s">
        <v>218</v>
      </c>
      <c r="E321" s="43"/>
      <c r="F321" s="230" t="s">
        <v>1017</v>
      </c>
      <c r="G321" s="43"/>
      <c r="H321" s="43"/>
      <c r="I321" s="231"/>
      <c r="J321" s="43"/>
      <c r="K321" s="43"/>
      <c r="L321" s="47"/>
      <c r="M321" s="232"/>
      <c r="N321" s="233"/>
      <c r="O321" s="87"/>
      <c r="P321" s="87"/>
      <c r="Q321" s="87"/>
      <c r="R321" s="87"/>
      <c r="S321" s="87"/>
      <c r="T321" s="88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T321" s="20" t="s">
        <v>218</v>
      </c>
      <c r="AU321" s="20" t="s">
        <v>81</v>
      </c>
    </row>
    <row r="322" s="12" customFormat="1" ht="22.8" customHeight="1">
      <c r="A322" s="12"/>
      <c r="B322" s="200"/>
      <c r="C322" s="201"/>
      <c r="D322" s="202" t="s">
        <v>70</v>
      </c>
      <c r="E322" s="214" t="s">
        <v>255</v>
      </c>
      <c r="F322" s="214" t="s">
        <v>1028</v>
      </c>
      <c r="G322" s="201"/>
      <c r="H322" s="201"/>
      <c r="I322" s="204"/>
      <c r="J322" s="215">
        <f>BK322</f>
        <v>0</v>
      </c>
      <c r="K322" s="201"/>
      <c r="L322" s="206"/>
      <c r="M322" s="207"/>
      <c r="N322" s="208"/>
      <c r="O322" s="208"/>
      <c r="P322" s="209">
        <f>SUM(P323:P328)</f>
        <v>0</v>
      </c>
      <c r="Q322" s="208"/>
      <c r="R322" s="209">
        <f>SUM(R323:R328)</f>
        <v>0.0036600000000000001</v>
      </c>
      <c r="S322" s="208"/>
      <c r="T322" s="210">
        <f>SUM(T323:T328)</f>
        <v>0</v>
      </c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R322" s="211" t="s">
        <v>79</v>
      </c>
      <c r="AT322" s="212" t="s">
        <v>70</v>
      </c>
      <c r="AU322" s="212" t="s">
        <v>79</v>
      </c>
      <c r="AY322" s="211" t="s">
        <v>209</v>
      </c>
      <c r="BK322" s="213">
        <f>SUM(BK323:BK328)</f>
        <v>0</v>
      </c>
    </row>
    <row r="323" s="2" customFormat="1" ht="33" customHeight="1">
      <c r="A323" s="41"/>
      <c r="B323" s="42"/>
      <c r="C323" s="216" t="s">
        <v>582</v>
      </c>
      <c r="D323" s="216" t="s">
        <v>211</v>
      </c>
      <c r="E323" s="217" t="s">
        <v>1037</v>
      </c>
      <c r="F323" s="218" t="s">
        <v>1038</v>
      </c>
      <c r="G323" s="219" t="s">
        <v>299</v>
      </c>
      <c r="H323" s="220">
        <v>6</v>
      </c>
      <c r="I323" s="221"/>
      <c r="J323" s="222">
        <f>ROUND(I323*H323,2)</f>
        <v>0</v>
      </c>
      <c r="K323" s="218" t="s">
        <v>215</v>
      </c>
      <c r="L323" s="47"/>
      <c r="M323" s="223" t="s">
        <v>19</v>
      </c>
      <c r="N323" s="224" t="s">
        <v>42</v>
      </c>
      <c r="O323" s="87"/>
      <c r="P323" s="225">
        <f>O323*H323</f>
        <v>0</v>
      </c>
      <c r="Q323" s="225">
        <v>0.00060999999999999997</v>
      </c>
      <c r="R323" s="225">
        <f>Q323*H323</f>
        <v>0.0036600000000000001</v>
      </c>
      <c r="S323" s="225">
        <v>0</v>
      </c>
      <c r="T323" s="226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227" t="s">
        <v>216</v>
      </c>
      <c r="AT323" s="227" t="s">
        <v>211</v>
      </c>
      <c r="AU323" s="227" t="s">
        <v>81</v>
      </c>
      <c r="AY323" s="20" t="s">
        <v>209</v>
      </c>
      <c r="BE323" s="228">
        <f>IF(N323="základní",J323,0)</f>
        <v>0</v>
      </c>
      <c r="BF323" s="228">
        <f>IF(N323="snížená",J323,0)</f>
        <v>0</v>
      </c>
      <c r="BG323" s="228">
        <f>IF(N323="zákl. přenesená",J323,0)</f>
        <v>0</v>
      </c>
      <c r="BH323" s="228">
        <f>IF(N323="sníž. přenesená",J323,0)</f>
        <v>0</v>
      </c>
      <c r="BI323" s="228">
        <f>IF(N323="nulová",J323,0)</f>
        <v>0</v>
      </c>
      <c r="BJ323" s="20" t="s">
        <v>79</v>
      </c>
      <c r="BK323" s="228">
        <f>ROUND(I323*H323,2)</f>
        <v>0</v>
      </c>
      <c r="BL323" s="20" t="s">
        <v>216</v>
      </c>
      <c r="BM323" s="227" t="s">
        <v>2015</v>
      </c>
    </row>
    <row r="324" s="2" customFormat="1">
      <c r="A324" s="41"/>
      <c r="B324" s="42"/>
      <c r="C324" s="43"/>
      <c r="D324" s="229" t="s">
        <v>218</v>
      </c>
      <c r="E324" s="43"/>
      <c r="F324" s="230" t="s">
        <v>1040</v>
      </c>
      <c r="G324" s="43"/>
      <c r="H324" s="43"/>
      <c r="I324" s="231"/>
      <c r="J324" s="43"/>
      <c r="K324" s="43"/>
      <c r="L324" s="47"/>
      <c r="M324" s="232"/>
      <c r="N324" s="233"/>
      <c r="O324" s="87"/>
      <c r="P324" s="87"/>
      <c r="Q324" s="87"/>
      <c r="R324" s="87"/>
      <c r="S324" s="87"/>
      <c r="T324" s="88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T324" s="20" t="s">
        <v>218</v>
      </c>
      <c r="AU324" s="20" t="s">
        <v>81</v>
      </c>
    </row>
    <row r="325" s="2" customFormat="1" ht="16.5" customHeight="1">
      <c r="A325" s="41"/>
      <c r="B325" s="42"/>
      <c r="C325" s="216" t="s">
        <v>587</v>
      </c>
      <c r="D325" s="216" t="s">
        <v>211</v>
      </c>
      <c r="E325" s="217" t="s">
        <v>1042</v>
      </c>
      <c r="F325" s="218" t="s">
        <v>1043</v>
      </c>
      <c r="G325" s="219" t="s">
        <v>299</v>
      </c>
      <c r="H325" s="220">
        <v>6</v>
      </c>
      <c r="I325" s="221"/>
      <c r="J325" s="222">
        <f>ROUND(I325*H325,2)</f>
        <v>0</v>
      </c>
      <c r="K325" s="218" t="s">
        <v>215</v>
      </c>
      <c r="L325" s="47"/>
      <c r="M325" s="223" t="s">
        <v>19</v>
      </c>
      <c r="N325" s="224" t="s">
        <v>42</v>
      </c>
      <c r="O325" s="87"/>
      <c r="P325" s="225">
        <f>O325*H325</f>
        <v>0</v>
      </c>
      <c r="Q325" s="225">
        <v>0</v>
      </c>
      <c r="R325" s="225">
        <f>Q325*H325</f>
        <v>0</v>
      </c>
      <c r="S325" s="225">
        <v>0</v>
      </c>
      <c r="T325" s="226">
        <f>S325*H325</f>
        <v>0</v>
      </c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R325" s="227" t="s">
        <v>216</v>
      </c>
      <c r="AT325" s="227" t="s">
        <v>211</v>
      </c>
      <c r="AU325" s="227" t="s">
        <v>81</v>
      </c>
      <c r="AY325" s="20" t="s">
        <v>209</v>
      </c>
      <c r="BE325" s="228">
        <f>IF(N325="základní",J325,0)</f>
        <v>0</v>
      </c>
      <c r="BF325" s="228">
        <f>IF(N325="snížená",J325,0)</f>
        <v>0</v>
      </c>
      <c r="BG325" s="228">
        <f>IF(N325="zákl. přenesená",J325,0)</f>
        <v>0</v>
      </c>
      <c r="BH325" s="228">
        <f>IF(N325="sníž. přenesená",J325,0)</f>
        <v>0</v>
      </c>
      <c r="BI325" s="228">
        <f>IF(N325="nulová",J325,0)</f>
        <v>0</v>
      </c>
      <c r="BJ325" s="20" t="s">
        <v>79</v>
      </c>
      <c r="BK325" s="228">
        <f>ROUND(I325*H325,2)</f>
        <v>0</v>
      </c>
      <c r="BL325" s="20" t="s">
        <v>216</v>
      </c>
      <c r="BM325" s="227" t="s">
        <v>2016</v>
      </c>
    </row>
    <row r="326" s="2" customFormat="1">
      <c r="A326" s="41"/>
      <c r="B326" s="42"/>
      <c r="C326" s="43"/>
      <c r="D326" s="229" t="s">
        <v>218</v>
      </c>
      <c r="E326" s="43"/>
      <c r="F326" s="230" t="s">
        <v>1045</v>
      </c>
      <c r="G326" s="43"/>
      <c r="H326" s="43"/>
      <c r="I326" s="231"/>
      <c r="J326" s="43"/>
      <c r="K326" s="43"/>
      <c r="L326" s="47"/>
      <c r="M326" s="232"/>
      <c r="N326" s="233"/>
      <c r="O326" s="87"/>
      <c r="P326" s="87"/>
      <c r="Q326" s="87"/>
      <c r="R326" s="87"/>
      <c r="S326" s="87"/>
      <c r="T326" s="88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T326" s="20" t="s">
        <v>218</v>
      </c>
      <c r="AU326" s="20" t="s">
        <v>81</v>
      </c>
    </row>
    <row r="327" s="13" customFormat="1">
      <c r="A327" s="13"/>
      <c r="B327" s="234"/>
      <c r="C327" s="235"/>
      <c r="D327" s="236" t="s">
        <v>220</v>
      </c>
      <c r="E327" s="237" t="s">
        <v>19</v>
      </c>
      <c r="F327" s="238" t="s">
        <v>269</v>
      </c>
      <c r="G327" s="235"/>
      <c r="H327" s="237" t="s">
        <v>19</v>
      </c>
      <c r="I327" s="239"/>
      <c r="J327" s="235"/>
      <c r="K327" s="235"/>
      <c r="L327" s="240"/>
      <c r="M327" s="241"/>
      <c r="N327" s="242"/>
      <c r="O327" s="242"/>
      <c r="P327" s="242"/>
      <c r="Q327" s="242"/>
      <c r="R327" s="242"/>
      <c r="S327" s="242"/>
      <c r="T327" s="24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4" t="s">
        <v>220</v>
      </c>
      <c r="AU327" s="244" t="s">
        <v>81</v>
      </c>
      <c r="AV327" s="13" t="s">
        <v>79</v>
      </c>
      <c r="AW327" s="13" t="s">
        <v>32</v>
      </c>
      <c r="AX327" s="13" t="s">
        <v>71</v>
      </c>
      <c r="AY327" s="244" t="s">
        <v>209</v>
      </c>
    </row>
    <row r="328" s="14" customFormat="1">
      <c r="A328" s="14"/>
      <c r="B328" s="245"/>
      <c r="C328" s="246"/>
      <c r="D328" s="236" t="s">
        <v>220</v>
      </c>
      <c r="E328" s="247" t="s">
        <v>19</v>
      </c>
      <c r="F328" s="248" t="s">
        <v>1719</v>
      </c>
      <c r="G328" s="246"/>
      <c r="H328" s="249">
        <v>6</v>
      </c>
      <c r="I328" s="250"/>
      <c r="J328" s="246"/>
      <c r="K328" s="246"/>
      <c r="L328" s="251"/>
      <c r="M328" s="252"/>
      <c r="N328" s="253"/>
      <c r="O328" s="253"/>
      <c r="P328" s="253"/>
      <c r="Q328" s="253"/>
      <c r="R328" s="253"/>
      <c r="S328" s="253"/>
      <c r="T328" s="25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5" t="s">
        <v>220</v>
      </c>
      <c r="AU328" s="255" t="s">
        <v>81</v>
      </c>
      <c r="AV328" s="14" t="s">
        <v>81</v>
      </c>
      <c r="AW328" s="14" t="s">
        <v>32</v>
      </c>
      <c r="AX328" s="14" t="s">
        <v>79</v>
      </c>
      <c r="AY328" s="255" t="s">
        <v>209</v>
      </c>
    </row>
    <row r="329" s="12" customFormat="1" ht="22.8" customHeight="1">
      <c r="A329" s="12"/>
      <c r="B329" s="200"/>
      <c r="C329" s="201"/>
      <c r="D329" s="202" t="s">
        <v>70</v>
      </c>
      <c r="E329" s="214" t="s">
        <v>1053</v>
      </c>
      <c r="F329" s="214" t="s">
        <v>1054</v>
      </c>
      <c r="G329" s="201"/>
      <c r="H329" s="201"/>
      <c r="I329" s="204"/>
      <c r="J329" s="215">
        <f>BK329</f>
        <v>0</v>
      </c>
      <c r="K329" s="201"/>
      <c r="L329" s="206"/>
      <c r="M329" s="207"/>
      <c r="N329" s="208"/>
      <c r="O329" s="208"/>
      <c r="P329" s="209">
        <f>SUM(P330:P338)</f>
        <v>0</v>
      </c>
      <c r="Q329" s="208"/>
      <c r="R329" s="209">
        <f>SUM(R330:R338)</f>
        <v>0</v>
      </c>
      <c r="S329" s="208"/>
      <c r="T329" s="210">
        <f>SUM(T330:T338)</f>
        <v>0</v>
      </c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R329" s="211" t="s">
        <v>79</v>
      </c>
      <c r="AT329" s="212" t="s">
        <v>70</v>
      </c>
      <c r="AU329" s="212" t="s">
        <v>79</v>
      </c>
      <c r="AY329" s="211" t="s">
        <v>209</v>
      </c>
      <c r="BK329" s="213">
        <f>SUM(BK330:BK338)</f>
        <v>0</v>
      </c>
    </row>
    <row r="330" s="2" customFormat="1" ht="24.15" customHeight="1">
      <c r="A330" s="41"/>
      <c r="B330" s="42"/>
      <c r="C330" s="216" t="s">
        <v>592</v>
      </c>
      <c r="D330" s="216" t="s">
        <v>211</v>
      </c>
      <c r="E330" s="217" t="s">
        <v>1056</v>
      </c>
      <c r="F330" s="218" t="s">
        <v>1057</v>
      </c>
      <c r="G330" s="219" t="s">
        <v>659</v>
      </c>
      <c r="H330" s="220">
        <v>2.3999999999999999</v>
      </c>
      <c r="I330" s="221"/>
      <c r="J330" s="222">
        <f>ROUND(I330*H330,2)</f>
        <v>0</v>
      </c>
      <c r="K330" s="218" t="s">
        <v>215</v>
      </c>
      <c r="L330" s="47"/>
      <c r="M330" s="223" t="s">
        <v>19</v>
      </c>
      <c r="N330" s="224" t="s">
        <v>42</v>
      </c>
      <c r="O330" s="87"/>
      <c r="P330" s="225">
        <f>O330*H330</f>
        <v>0</v>
      </c>
      <c r="Q330" s="225">
        <v>0</v>
      </c>
      <c r="R330" s="225">
        <f>Q330*H330</f>
        <v>0</v>
      </c>
      <c r="S330" s="225">
        <v>0</v>
      </c>
      <c r="T330" s="226">
        <f>S330*H330</f>
        <v>0</v>
      </c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R330" s="227" t="s">
        <v>216</v>
      </c>
      <c r="AT330" s="227" t="s">
        <v>211</v>
      </c>
      <c r="AU330" s="227" t="s">
        <v>81</v>
      </c>
      <c r="AY330" s="20" t="s">
        <v>209</v>
      </c>
      <c r="BE330" s="228">
        <f>IF(N330="základní",J330,0)</f>
        <v>0</v>
      </c>
      <c r="BF330" s="228">
        <f>IF(N330="snížená",J330,0)</f>
        <v>0</v>
      </c>
      <c r="BG330" s="228">
        <f>IF(N330="zákl. přenesená",J330,0)</f>
        <v>0</v>
      </c>
      <c r="BH330" s="228">
        <f>IF(N330="sníž. přenesená",J330,0)</f>
        <v>0</v>
      </c>
      <c r="BI330" s="228">
        <f>IF(N330="nulová",J330,0)</f>
        <v>0</v>
      </c>
      <c r="BJ330" s="20" t="s">
        <v>79</v>
      </c>
      <c r="BK330" s="228">
        <f>ROUND(I330*H330,2)</f>
        <v>0</v>
      </c>
      <c r="BL330" s="20" t="s">
        <v>216</v>
      </c>
      <c r="BM330" s="227" t="s">
        <v>2017</v>
      </c>
    </row>
    <row r="331" s="2" customFormat="1">
      <c r="A331" s="41"/>
      <c r="B331" s="42"/>
      <c r="C331" s="43"/>
      <c r="D331" s="229" t="s">
        <v>218</v>
      </c>
      <c r="E331" s="43"/>
      <c r="F331" s="230" t="s">
        <v>1059</v>
      </c>
      <c r="G331" s="43"/>
      <c r="H331" s="43"/>
      <c r="I331" s="231"/>
      <c r="J331" s="43"/>
      <c r="K331" s="43"/>
      <c r="L331" s="47"/>
      <c r="M331" s="232"/>
      <c r="N331" s="233"/>
      <c r="O331" s="87"/>
      <c r="P331" s="87"/>
      <c r="Q331" s="87"/>
      <c r="R331" s="87"/>
      <c r="S331" s="87"/>
      <c r="T331" s="88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T331" s="20" t="s">
        <v>218</v>
      </c>
      <c r="AU331" s="20" t="s">
        <v>81</v>
      </c>
    </row>
    <row r="332" s="2" customFormat="1" ht="24.15" customHeight="1">
      <c r="A332" s="41"/>
      <c r="B332" s="42"/>
      <c r="C332" s="216" t="s">
        <v>597</v>
      </c>
      <c r="D332" s="216" t="s">
        <v>211</v>
      </c>
      <c r="E332" s="217" t="s">
        <v>1061</v>
      </c>
      <c r="F332" s="218" t="s">
        <v>1062</v>
      </c>
      <c r="G332" s="219" t="s">
        <v>659</v>
      </c>
      <c r="H332" s="220">
        <v>33.600000000000001</v>
      </c>
      <c r="I332" s="221"/>
      <c r="J332" s="222">
        <f>ROUND(I332*H332,2)</f>
        <v>0</v>
      </c>
      <c r="K332" s="218" t="s">
        <v>215</v>
      </c>
      <c r="L332" s="47"/>
      <c r="M332" s="223" t="s">
        <v>19</v>
      </c>
      <c r="N332" s="224" t="s">
        <v>42</v>
      </c>
      <c r="O332" s="87"/>
      <c r="P332" s="225">
        <f>O332*H332</f>
        <v>0</v>
      </c>
      <c r="Q332" s="225">
        <v>0</v>
      </c>
      <c r="R332" s="225">
        <f>Q332*H332</f>
        <v>0</v>
      </c>
      <c r="S332" s="225">
        <v>0</v>
      </c>
      <c r="T332" s="226">
        <f>S332*H332</f>
        <v>0</v>
      </c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R332" s="227" t="s">
        <v>216</v>
      </c>
      <c r="AT332" s="227" t="s">
        <v>211</v>
      </c>
      <c r="AU332" s="227" t="s">
        <v>81</v>
      </c>
      <c r="AY332" s="20" t="s">
        <v>209</v>
      </c>
      <c r="BE332" s="228">
        <f>IF(N332="základní",J332,0)</f>
        <v>0</v>
      </c>
      <c r="BF332" s="228">
        <f>IF(N332="snížená",J332,0)</f>
        <v>0</v>
      </c>
      <c r="BG332" s="228">
        <f>IF(N332="zákl. přenesená",J332,0)</f>
        <v>0</v>
      </c>
      <c r="BH332" s="228">
        <f>IF(N332="sníž. přenesená",J332,0)</f>
        <v>0</v>
      </c>
      <c r="BI332" s="228">
        <f>IF(N332="nulová",J332,0)</f>
        <v>0</v>
      </c>
      <c r="BJ332" s="20" t="s">
        <v>79</v>
      </c>
      <c r="BK332" s="228">
        <f>ROUND(I332*H332,2)</f>
        <v>0</v>
      </c>
      <c r="BL332" s="20" t="s">
        <v>216</v>
      </c>
      <c r="BM332" s="227" t="s">
        <v>2018</v>
      </c>
    </row>
    <row r="333" s="2" customFormat="1">
      <c r="A333" s="41"/>
      <c r="B333" s="42"/>
      <c r="C333" s="43"/>
      <c r="D333" s="229" t="s">
        <v>218</v>
      </c>
      <c r="E333" s="43"/>
      <c r="F333" s="230" t="s">
        <v>1064</v>
      </c>
      <c r="G333" s="43"/>
      <c r="H333" s="43"/>
      <c r="I333" s="231"/>
      <c r="J333" s="43"/>
      <c r="K333" s="43"/>
      <c r="L333" s="47"/>
      <c r="M333" s="232"/>
      <c r="N333" s="233"/>
      <c r="O333" s="87"/>
      <c r="P333" s="87"/>
      <c r="Q333" s="87"/>
      <c r="R333" s="87"/>
      <c r="S333" s="87"/>
      <c r="T333" s="88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T333" s="20" t="s">
        <v>218</v>
      </c>
      <c r="AU333" s="20" t="s">
        <v>81</v>
      </c>
    </row>
    <row r="334" s="14" customFormat="1">
      <c r="A334" s="14"/>
      <c r="B334" s="245"/>
      <c r="C334" s="246"/>
      <c r="D334" s="236" t="s">
        <v>220</v>
      </c>
      <c r="E334" s="246"/>
      <c r="F334" s="248" t="s">
        <v>1722</v>
      </c>
      <c r="G334" s="246"/>
      <c r="H334" s="249">
        <v>33.600000000000001</v>
      </c>
      <c r="I334" s="250"/>
      <c r="J334" s="246"/>
      <c r="K334" s="246"/>
      <c r="L334" s="251"/>
      <c r="M334" s="252"/>
      <c r="N334" s="253"/>
      <c r="O334" s="253"/>
      <c r="P334" s="253"/>
      <c r="Q334" s="253"/>
      <c r="R334" s="253"/>
      <c r="S334" s="253"/>
      <c r="T334" s="25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5" t="s">
        <v>220</v>
      </c>
      <c r="AU334" s="255" t="s">
        <v>81</v>
      </c>
      <c r="AV334" s="14" t="s">
        <v>81</v>
      </c>
      <c r="AW334" s="14" t="s">
        <v>4</v>
      </c>
      <c r="AX334" s="14" t="s">
        <v>79</v>
      </c>
      <c r="AY334" s="255" t="s">
        <v>209</v>
      </c>
    </row>
    <row r="335" s="2" customFormat="1" ht="24.15" customHeight="1">
      <c r="A335" s="41"/>
      <c r="B335" s="42"/>
      <c r="C335" s="216" t="s">
        <v>623</v>
      </c>
      <c r="D335" s="216" t="s">
        <v>211</v>
      </c>
      <c r="E335" s="217" t="s">
        <v>1086</v>
      </c>
      <c r="F335" s="218" t="s">
        <v>658</v>
      </c>
      <c r="G335" s="219" t="s">
        <v>659</v>
      </c>
      <c r="H335" s="220">
        <v>0.73999999999999999</v>
      </c>
      <c r="I335" s="221"/>
      <c r="J335" s="222">
        <f>ROUND(I335*H335,2)</f>
        <v>0</v>
      </c>
      <c r="K335" s="218" t="s">
        <v>215</v>
      </c>
      <c r="L335" s="47"/>
      <c r="M335" s="223" t="s">
        <v>19</v>
      </c>
      <c r="N335" s="224" t="s">
        <v>42</v>
      </c>
      <c r="O335" s="87"/>
      <c r="P335" s="225">
        <f>O335*H335</f>
        <v>0</v>
      </c>
      <c r="Q335" s="225">
        <v>0</v>
      </c>
      <c r="R335" s="225">
        <f>Q335*H335</f>
        <v>0</v>
      </c>
      <c r="S335" s="225">
        <v>0</v>
      </c>
      <c r="T335" s="226">
        <f>S335*H335</f>
        <v>0</v>
      </c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R335" s="227" t="s">
        <v>216</v>
      </c>
      <c r="AT335" s="227" t="s">
        <v>211</v>
      </c>
      <c r="AU335" s="227" t="s">
        <v>81</v>
      </c>
      <c r="AY335" s="20" t="s">
        <v>209</v>
      </c>
      <c r="BE335" s="228">
        <f>IF(N335="základní",J335,0)</f>
        <v>0</v>
      </c>
      <c r="BF335" s="228">
        <f>IF(N335="snížená",J335,0)</f>
        <v>0</v>
      </c>
      <c r="BG335" s="228">
        <f>IF(N335="zákl. přenesená",J335,0)</f>
        <v>0</v>
      </c>
      <c r="BH335" s="228">
        <f>IF(N335="sníž. přenesená",J335,0)</f>
        <v>0</v>
      </c>
      <c r="BI335" s="228">
        <f>IF(N335="nulová",J335,0)</f>
        <v>0</v>
      </c>
      <c r="BJ335" s="20" t="s">
        <v>79</v>
      </c>
      <c r="BK335" s="228">
        <f>ROUND(I335*H335,2)</f>
        <v>0</v>
      </c>
      <c r="BL335" s="20" t="s">
        <v>216</v>
      </c>
      <c r="BM335" s="227" t="s">
        <v>2019</v>
      </c>
    </row>
    <row r="336" s="2" customFormat="1">
      <c r="A336" s="41"/>
      <c r="B336" s="42"/>
      <c r="C336" s="43"/>
      <c r="D336" s="229" t="s">
        <v>218</v>
      </c>
      <c r="E336" s="43"/>
      <c r="F336" s="230" t="s">
        <v>1088</v>
      </c>
      <c r="G336" s="43"/>
      <c r="H336" s="43"/>
      <c r="I336" s="231"/>
      <c r="J336" s="43"/>
      <c r="K336" s="43"/>
      <c r="L336" s="47"/>
      <c r="M336" s="232"/>
      <c r="N336" s="233"/>
      <c r="O336" s="87"/>
      <c r="P336" s="87"/>
      <c r="Q336" s="87"/>
      <c r="R336" s="87"/>
      <c r="S336" s="87"/>
      <c r="T336" s="88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T336" s="20" t="s">
        <v>218</v>
      </c>
      <c r="AU336" s="20" t="s">
        <v>81</v>
      </c>
    </row>
    <row r="337" s="2" customFormat="1" ht="24.15" customHeight="1">
      <c r="A337" s="41"/>
      <c r="B337" s="42"/>
      <c r="C337" s="216" t="s">
        <v>632</v>
      </c>
      <c r="D337" s="216" t="s">
        <v>211</v>
      </c>
      <c r="E337" s="217" t="s">
        <v>1090</v>
      </c>
      <c r="F337" s="218" t="s">
        <v>1091</v>
      </c>
      <c r="G337" s="219" t="s">
        <v>659</v>
      </c>
      <c r="H337" s="220">
        <v>0.66000000000000003</v>
      </c>
      <c r="I337" s="221"/>
      <c r="J337" s="222">
        <f>ROUND(I337*H337,2)</f>
        <v>0</v>
      </c>
      <c r="K337" s="218" t="s">
        <v>215</v>
      </c>
      <c r="L337" s="47"/>
      <c r="M337" s="223" t="s">
        <v>19</v>
      </c>
      <c r="N337" s="224" t="s">
        <v>42</v>
      </c>
      <c r="O337" s="87"/>
      <c r="P337" s="225">
        <f>O337*H337</f>
        <v>0</v>
      </c>
      <c r="Q337" s="225">
        <v>0</v>
      </c>
      <c r="R337" s="225">
        <f>Q337*H337</f>
        <v>0</v>
      </c>
      <c r="S337" s="225">
        <v>0</v>
      </c>
      <c r="T337" s="226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227" t="s">
        <v>216</v>
      </c>
      <c r="AT337" s="227" t="s">
        <v>211</v>
      </c>
      <c r="AU337" s="227" t="s">
        <v>81</v>
      </c>
      <c r="AY337" s="20" t="s">
        <v>209</v>
      </c>
      <c r="BE337" s="228">
        <f>IF(N337="základní",J337,0)</f>
        <v>0</v>
      </c>
      <c r="BF337" s="228">
        <f>IF(N337="snížená",J337,0)</f>
        <v>0</v>
      </c>
      <c r="BG337" s="228">
        <f>IF(N337="zákl. přenesená",J337,0)</f>
        <v>0</v>
      </c>
      <c r="BH337" s="228">
        <f>IF(N337="sníž. přenesená",J337,0)</f>
        <v>0</v>
      </c>
      <c r="BI337" s="228">
        <f>IF(N337="nulová",J337,0)</f>
        <v>0</v>
      </c>
      <c r="BJ337" s="20" t="s">
        <v>79</v>
      </c>
      <c r="BK337" s="228">
        <f>ROUND(I337*H337,2)</f>
        <v>0</v>
      </c>
      <c r="BL337" s="20" t="s">
        <v>216</v>
      </c>
      <c r="BM337" s="227" t="s">
        <v>2020</v>
      </c>
    </row>
    <row r="338" s="2" customFormat="1">
      <c r="A338" s="41"/>
      <c r="B338" s="42"/>
      <c r="C338" s="43"/>
      <c r="D338" s="229" t="s">
        <v>218</v>
      </c>
      <c r="E338" s="43"/>
      <c r="F338" s="230" t="s">
        <v>1093</v>
      </c>
      <c r="G338" s="43"/>
      <c r="H338" s="43"/>
      <c r="I338" s="231"/>
      <c r="J338" s="43"/>
      <c r="K338" s="43"/>
      <c r="L338" s="47"/>
      <c r="M338" s="232"/>
      <c r="N338" s="233"/>
      <c r="O338" s="87"/>
      <c r="P338" s="87"/>
      <c r="Q338" s="87"/>
      <c r="R338" s="87"/>
      <c r="S338" s="87"/>
      <c r="T338" s="88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T338" s="20" t="s">
        <v>218</v>
      </c>
      <c r="AU338" s="20" t="s">
        <v>81</v>
      </c>
    </row>
    <row r="339" s="12" customFormat="1" ht="22.8" customHeight="1">
      <c r="A339" s="12"/>
      <c r="B339" s="200"/>
      <c r="C339" s="201"/>
      <c r="D339" s="202" t="s">
        <v>70</v>
      </c>
      <c r="E339" s="214" t="s">
        <v>1094</v>
      </c>
      <c r="F339" s="214" t="s">
        <v>1095</v>
      </c>
      <c r="G339" s="201"/>
      <c r="H339" s="201"/>
      <c r="I339" s="204"/>
      <c r="J339" s="215">
        <f>BK339</f>
        <v>0</v>
      </c>
      <c r="K339" s="201"/>
      <c r="L339" s="206"/>
      <c r="M339" s="207"/>
      <c r="N339" s="208"/>
      <c r="O339" s="208"/>
      <c r="P339" s="209">
        <f>SUM(P340:P343)</f>
        <v>0</v>
      </c>
      <c r="Q339" s="208"/>
      <c r="R339" s="209">
        <f>SUM(R340:R343)</f>
        <v>0</v>
      </c>
      <c r="S339" s="208"/>
      <c r="T339" s="210">
        <f>SUM(T340:T343)</f>
        <v>0</v>
      </c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R339" s="211" t="s">
        <v>79</v>
      </c>
      <c r="AT339" s="212" t="s">
        <v>70</v>
      </c>
      <c r="AU339" s="212" t="s">
        <v>79</v>
      </c>
      <c r="AY339" s="211" t="s">
        <v>209</v>
      </c>
      <c r="BK339" s="213">
        <f>SUM(BK340:BK343)</f>
        <v>0</v>
      </c>
    </row>
    <row r="340" s="2" customFormat="1" ht="24.15" customHeight="1">
      <c r="A340" s="41"/>
      <c r="B340" s="42"/>
      <c r="C340" s="216" t="s">
        <v>638</v>
      </c>
      <c r="D340" s="216" t="s">
        <v>211</v>
      </c>
      <c r="E340" s="217" t="s">
        <v>1097</v>
      </c>
      <c r="F340" s="218" t="s">
        <v>1098</v>
      </c>
      <c r="G340" s="219" t="s">
        <v>659</v>
      </c>
      <c r="H340" s="220">
        <v>1.3420000000000001</v>
      </c>
      <c r="I340" s="221"/>
      <c r="J340" s="222">
        <f>ROUND(I340*H340,2)</f>
        <v>0</v>
      </c>
      <c r="K340" s="218" t="s">
        <v>215</v>
      </c>
      <c r="L340" s="47"/>
      <c r="M340" s="223" t="s">
        <v>19</v>
      </c>
      <c r="N340" s="224" t="s">
        <v>42</v>
      </c>
      <c r="O340" s="87"/>
      <c r="P340" s="225">
        <f>O340*H340</f>
        <v>0</v>
      </c>
      <c r="Q340" s="225">
        <v>0</v>
      </c>
      <c r="R340" s="225">
        <f>Q340*H340</f>
        <v>0</v>
      </c>
      <c r="S340" s="225">
        <v>0</v>
      </c>
      <c r="T340" s="226">
        <f>S340*H340</f>
        <v>0</v>
      </c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R340" s="227" t="s">
        <v>216</v>
      </c>
      <c r="AT340" s="227" t="s">
        <v>211</v>
      </c>
      <c r="AU340" s="227" t="s">
        <v>81</v>
      </c>
      <c r="AY340" s="20" t="s">
        <v>209</v>
      </c>
      <c r="BE340" s="228">
        <f>IF(N340="základní",J340,0)</f>
        <v>0</v>
      </c>
      <c r="BF340" s="228">
        <f>IF(N340="snížená",J340,0)</f>
        <v>0</v>
      </c>
      <c r="BG340" s="228">
        <f>IF(N340="zákl. přenesená",J340,0)</f>
        <v>0</v>
      </c>
      <c r="BH340" s="228">
        <f>IF(N340="sníž. přenesená",J340,0)</f>
        <v>0</v>
      </c>
      <c r="BI340" s="228">
        <f>IF(N340="nulová",J340,0)</f>
        <v>0</v>
      </c>
      <c r="BJ340" s="20" t="s">
        <v>79</v>
      </c>
      <c r="BK340" s="228">
        <f>ROUND(I340*H340,2)</f>
        <v>0</v>
      </c>
      <c r="BL340" s="20" t="s">
        <v>216</v>
      </c>
      <c r="BM340" s="227" t="s">
        <v>2021</v>
      </c>
    </row>
    <row r="341" s="2" customFormat="1">
      <c r="A341" s="41"/>
      <c r="B341" s="42"/>
      <c r="C341" s="43"/>
      <c r="D341" s="229" t="s">
        <v>218</v>
      </c>
      <c r="E341" s="43"/>
      <c r="F341" s="230" t="s">
        <v>1100</v>
      </c>
      <c r="G341" s="43"/>
      <c r="H341" s="43"/>
      <c r="I341" s="231"/>
      <c r="J341" s="43"/>
      <c r="K341" s="43"/>
      <c r="L341" s="47"/>
      <c r="M341" s="232"/>
      <c r="N341" s="233"/>
      <c r="O341" s="87"/>
      <c r="P341" s="87"/>
      <c r="Q341" s="87"/>
      <c r="R341" s="87"/>
      <c r="S341" s="87"/>
      <c r="T341" s="88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T341" s="20" t="s">
        <v>218</v>
      </c>
      <c r="AU341" s="20" t="s">
        <v>81</v>
      </c>
    </row>
    <row r="342" s="2" customFormat="1" ht="33" customHeight="1">
      <c r="A342" s="41"/>
      <c r="B342" s="42"/>
      <c r="C342" s="216" t="s">
        <v>643</v>
      </c>
      <c r="D342" s="216" t="s">
        <v>211</v>
      </c>
      <c r="E342" s="217" t="s">
        <v>1102</v>
      </c>
      <c r="F342" s="218" t="s">
        <v>1103</v>
      </c>
      <c r="G342" s="219" t="s">
        <v>659</v>
      </c>
      <c r="H342" s="220">
        <v>1.3420000000000001</v>
      </c>
      <c r="I342" s="221"/>
      <c r="J342" s="222">
        <f>ROUND(I342*H342,2)</f>
        <v>0</v>
      </c>
      <c r="K342" s="218" t="s">
        <v>215</v>
      </c>
      <c r="L342" s="47"/>
      <c r="M342" s="223" t="s">
        <v>19</v>
      </c>
      <c r="N342" s="224" t="s">
        <v>42</v>
      </c>
      <c r="O342" s="87"/>
      <c r="P342" s="225">
        <f>O342*H342</f>
        <v>0</v>
      </c>
      <c r="Q342" s="225">
        <v>0</v>
      </c>
      <c r="R342" s="225">
        <f>Q342*H342</f>
        <v>0</v>
      </c>
      <c r="S342" s="225">
        <v>0</v>
      </c>
      <c r="T342" s="226">
        <f>S342*H342</f>
        <v>0</v>
      </c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R342" s="227" t="s">
        <v>216</v>
      </c>
      <c r="AT342" s="227" t="s">
        <v>211</v>
      </c>
      <c r="AU342" s="227" t="s">
        <v>81</v>
      </c>
      <c r="AY342" s="20" t="s">
        <v>209</v>
      </c>
      <c r="BE342" s="228">
        <f>IF(N342="základní",J342,0)</f>
        <v>0</v>
      </c>
      <c r="BF342" s="228">
        <f>IF(N342="snížená",J342,0)</f>
        <v>0</v>
      </c>
      <c r="BG342" s="228">
        <f>IF(N342="zákl. přenesená",J342,0)</f>
        <v>0</v>
      </c>
      <c r="BH342" s="228">
        <f>IF(N342="sníž. přenesená",J342,0)</f>
        <v>0</v>
      </c>
      <c r="BI342" s="228">
        <f>IF(N342="nulová",J342,0)</f>
        <v>0</v>
      </c>
      <c r="BJ342" s="20" t="s">
        <v>79</v>
      </c>
      <c r="BK342" s="228">
        <f>ROUND(I342*H342,2)</f>
        <v>0</v>
      </c>
      <c r="BL342" s="20" t="s">
        <v>216</v>
      </c>
      <c r="BM342" s="227" t="s">
        <v>2022</v>
      </c>
    </row>
    <row r="343" s="2" customFormat="1">
      <c r="A343" s="41"/>
      <c r="B343" s="42"/>
      <c r="C343" s="43"/>
      <c r="D343" s="229" t="s">
        <v>218</v>
      </c>
      <c r="E343" s="43"/>
      <c r="F343" s="230" t="s">
        <v>1105</v>
      </c>
      <c r="G343" s="43"/>
      <c r="H343" s="43"/>
      <c r="I343" s="231"/>
      <c r="J343" s="43"/>
      <c r="K343" s="43"/>
      <c r="L343" s="47"/>
      <c r="M343" s="232"/>
      <c r="N343" s="233"/>
      <c r="O343" s="87"/>
      <c r="P343" s="87"/>
      <c r="Q343" s="87"/>
      <c r="R343" s="87"/>
      <c r="S343" s="87"/>
      <c r="T343" s="88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T343" s="20" t="s">
        <v>218</v>
      </c>
      <c r="AU343" s="20" t="s">
        <v>81</v>
      </c>
    </row>
    <row r="344" s="12" customFormat="1" ht="25.92" customHeight="1">
      <c r="A344" s="12"/>
      <c r="B344" s="200"/>
      <c r="C344" s="201"/>
      <c r="D344" s="202" t="s">
        <v>70</v>
      </c>
      <c r="E344" s="203" t="s">
        <v>681</v>
      </c>
      <c r="F344" s="203" t="s">
        <v>1106</v>
      </c>
      <c r="G344" s="201"/>
      <c r="H344" s="201"/>
      <c r="I344" s="204"/>
      <c r="J344" s="205">
        <f>BK344</f>
        <v>0</v>
      </c>
      <c r="K344" s="201"/>
      <c r="L344" s="206"/>
      <c r="M344" s="207"/>
      <c r="N344" s="208"/>
      <c r="O344" s="208"/>
      <c r="P344" s="209">
        <f>P345+P349</f>
        <v>0</v>
      </c>
      <c r="Q344" s="208"/>
      <c r="R344" s="209">
        <f>R345+R349</f>
        <v>0</v>
      </c>
      <c r="S344" s="208"/>
      <c r="T344" s="210">
        <f>T345+T349</f>
        <v>0</v>
      </c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R344" s="211" t="s">
        <v>146</v>
      </c>
      <c r="AT344" s="212" t="s">
        <v>70</v>
      </c>
      <c r="AU344" s="212" t="s">
        <v>71</v>
      </c>
      <c r="AY344" s="211" t="s">
        <v>209</v>
      </c>
      <c r="BK344" s="213">
        <f>BK345+BK349</f>
        <v>0</v>
      </c>
    </row>
    <row r="345" s="12" customFormat="1" ht="22.8" customHeight="1">
      <c r="A345" s="12"/>
      <c r="B345" s="200"/>
      <c r="C345" s="201"/>
      <c r="D345" s="202" t="s">
        <v>70</v>
      </c>
      <c r="E345" s="214" t="s">
        <v>1123</v>
      </c>
      <c r="F345" s="214" t="s">
        <v>1124</v>
      </c>
      <c r="G345" s="201"/>
      <c r="H345" s="201"/>
      <c r="I345" s="204"/>
      <c r="J345" s="215">
        <f>BK345</f>
        <v>0</v>
      </c>
      <c r="K345" s="201"/>
      <c r="L345" s="206"/>
      <c r="M345" s="207"/>
      <c r="N345" s="208"/>
      <c r="O345" s="208"/>
      <c r="P345" s="209">
        <f>SUM(P346:P348)</f>
        <v>0</v>
      </c>
      <c r="Q345" s="208"/>
      <c r="R345" s="209">
        <f>SUM(R346:R348)</f>
        <v>0</v>
      </c>
      <c r="S345" s="208"/>
      <c r="T345" s="210">
        <f>SUM(T346:T348)</f>
        <v>0</v>
      </c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R345" s="211" t="s">
        <v>146</v>
      </c>
      <c r="AT345" s="212" t="s">
        <v>70</v>
      </c>
      <c r="AU345" s="212" t="s">
        <v>79</v>
      </c>
      <c r="AY345" s="211" t="s">
        <v>209</v>
      </c>
      <c r="BK345" s="213">
        <f>SUM(BK346:BK348)</f>
        <v>0</v>
      </c>
    </row>
    <row r="346" s="2" customFormat="1" ht="16.5" customHeight="1">
      <c r="A346" s="41"/>
      <c r="B346" s="42"/>
      <c r="C346" s="216" t="s">
        <v>649</v>
      </c>
      <c r="D346" s="216" t="s">
        <v>211</v>
      </c>
      <c r="E346" s="217" t="s">
        <v>1126</v>
      </c>
      <c r="F346" s="218" t="s">
        <v>1127</v>
      </c>
      <c r="G346" s="219" t="s">
        <v>214</v>
      </c>
      <c r="H346" s="220">
        <v>5</v>
      </c>
      <c r="I346" s="221"/>
      <c r="J346" s="222">
        <f>ROUND(I346*H346,2)</f>
        <v>0</v>
      </c>
      <c r="K346" s="218" t="s">
        <v>215</v>
      </c>
      <c r="L346" s="47"/>
      <c r="M346" s="223" t="s">
        <v>19</v>
      </c>
      <c r="N346" s="224" t="s">
        <v>42</v>
      </c>
      <c r="O346" s="87"/>
      <c r="P346" s="225">
        <f>O346*H346</f>
        <v>0</v>
      </c>
      <c r="Q346" s="225">
        <v>0</v>
      </c>
      <c r="R346" s="225">
        <f>Q346*H346</f>
        <v>0</v>
      </c>
      <c r="S346" s="225">
        <v>0</v>
      </c>
      <c r="T346" s="226">
        <f>S346*H346</f>
        <v>0</v>
      </c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R346" s="227" t="s">
        <v>592</v>
      </c>
      <c r="AT346" s="227" t="s">
        <v>211</v>
      </c>
      <c r="AU346" s="227" t="s">
        <v>81</v>
      </c>
      <c r="AY346" s="20" t="s">
        <v>209</v>
      </c>
      <c r="BE346" s="228">
        <f>IF(N346="základní",J346,0)</f>
        <v>0</v>
      </c>
      <c r="BF346" s="228">
        <f>IF(N346="snížená",J346,0)</f>
        <v>0</v>
      </c>
      <c r="BG346" s="228">
        <f>IF(N346="zákl. přenesená",J346,0)</f>
        <v>0</v>
      </c>
      <c r="BH346" s="228">
        <f>IF(N346="sníž. přenesená",J346,0)</f>
        <v>0</v>
      </c>
      <c r="BI346" s="228">
        <f>IF(N346="nulová",J346,0)</f>
        <v>0</v>
      </c>
      <c r="BJ346" s="20" t="s">
        <v>79</v>
      </c>
      <c r="BK346" s="228">
        <f>ROUND(I346*H346,2)</f>
        <v>0</v>
      </c>
      <c r="BL346" s="20" t="s">
        <v>592</v>
      </c>
      <c r="BM346" s="227" t="s">
        <v>2023</v>
      </c>
    </row>
    <row r="347" s="2" customFormat="1">
      <c r="A347" s="41"/>
      <c r="B347" s="42"/>
      <c r="C347" s="43"/>
      <c r="D347" s="229" t="s">
        <v>218</v>
      </c>
      <c r="E347" s="43"/>
      <c r="F347" s="230" t="s">
        <v>1129</v>
      </c>
      <c r="G347" s="43"/>
      <c r="H347" s="43"/>
      <c r="I347" s="231"/>
      <c r="J347" s="43"/>
      <c r="K347" s="43"/>
      <c r="L347" s="47"/>
      <c r="M347" s="232"/>
      <c r="N347" s="233"/>
      <c r="O347" s="87"/>
      <c r="P347" s="87"/>
      <c r="Q347" s="87"/>
      <c r="R347" s="87"/>
      <c r="S347" s="87"/>
      <c r="T347" s="88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T347" s="20" t="s">
        <v>218</v>
      </c>
      <c r="AU347" s="20" t="s">
        <v>81</v>
      </c>
    </row>
    <row r="348" s="2" customFormat="1" ht="16.5" customHeight="1">
      <c r="A348" s="41"/>
      <c r="B348" s="42"/>
      <c r="C348" s="216" t="s">
        <v>656</v>
      </c>
      <c r="D348" s="216" t="s">
        <v>211</v>
      </c>
      <c r="E348" s="217" t="s">
        <v>1131</v>
      </c>
      <c r="F348" s="218" t="s">
        <v>1132</v>
      </c>
      <c r="G348" s="219" t="s">
        <v>214</v>
      </c>
      <c r="H348" s="220">
        <v>5</v>
      </c>
      <c r="I348" s="221"/>
      <c r="J348" s="222">
        <f>ROUND(I348*H348,2)</f>
        <v>0</v>
      </c>
      <c r="K348" s="218" t="s">
        <v>19</v>
      </c>
      <c r="L348" s="47"/>
      <c r="M348" s="223" t="s">
        <v>19</v>
      </c>
      <c r="N348" s="224" t="s">
        <v>42</v>
      </c>
      <c r="O348" s="87"/>
      <c r="P348" s="225">
        <f>O348*H348</f>
        <v>0</v>
      </c>
      <c r="Q348" s="225">
        <v>0</v>
      </c>
      <c r="R348" s="225">
        <f>Q348*H348</f>
        <v>0</v>
      </c>
      <c r="S348" s="225">
        <v>0</v>
      </c>
      <c r="T348" s="226">
        <f>S348*H348</f>
        <v>0</v>
      </c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R348" s="227" t="s">
        <v>216</v>
      </c>
      <c r="AT348" s="227" t="s">
        <v>211</v>
      </c>
      <c r="AU348" s="227" t="s">
        <v>81</v>
      </c>
      <c r="AY348" s="20" t="s">
        <v>209</v>
      </c>
      <c r="BE348" s="228">
        <f>IF(N348="základní",J348,0)</f>
        <v>0</v>
      </c>
      <c r="BF348" s="228">
        <f>IF(N348="snížená",J348,0)</f>
        <v>0</v>
      </c>
      <c r="BG348" s="228">
        <f>IF(N348="zákl. přenesená",J348,0)</f>
        <v>0</v>
      </c>
      <c r="BH348" s="228">
        <f>IF(N348="sníž. přenesená",J348,0)</f>
        <v>0</v>
      </c>
      <c r="BI348" s="228">
        <f>IF(N348="nulová",J348,0)</f>
        <v>0</v>
      </c>
      <c r="BJ348" s="20" t="s">
        <v>79</v>
      </c>
      <c r="BK348" s="228">
        <f>ROUND(I348*H348,2)</f>
        <v>0</v>
      </c>
      <c r="BL348" s="20" t="s">
        <v>216</v>
      </c>
      <c r="BM348" s="227" t="s">
        <v>2024</v>
      </c>
    </row>
    <row r="349" s="12" customFormat="1" ht="22.8" customHeight="1">
      <c r="A349" s="12"/>
      <c r="B349" s="200"/>
      <c r="C349" s="201"/>
      <c r="D349" s="202" t="s">
        <v>70</v>
      </c>
      <c r="E349" s="214" t="s">
        <v>1171</v>
      </c>
      <c r="F349" s="214" t="s">
        <v>1172</v>
      </c>
      <c r="G349" s="201"/>
      <c r="H349" s="201"/>
      <c r="I349" s="204"/>
      <c r="J349" s="215">
        <f>BK349</f>
        <v>0</v>
      </c>
      <c r="K349" s="201"/>
      <c r="L349" s="206"/>
      <c r="M349" s="207"/>
      <c r="N349" s="208"/>
      <c r="O349" s="208"/>
      <c r="P349" s="209">
        <f>SUM(P350:P351)</f>
        <v>0</v>
      </c>
      <c r="Q349" s="208"/>
      <c r="R349" s="209">
        <f>SUM(R350:R351)</f>
        <v>0</v>
      </c>
      <c r="S349" s="208"/>
      <c r="T349" s="210">
        <f>SUM(T350:T351)</f>
        <v>0</v>
      </c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R349" s="211" t="s">
        <v>146</v>
      </c>
      <c r="AT349" s="212" t="s">
        <v>70</v>
      </c>
      <c r="AU349" s="212" t="s">
        <v>79</v>
      </c>
      <c r="AY349" s="211" t="s">
        <v>209</v>
      </c>
      <c r="BK349" s="213">
        <f>SUM(BK350:BK351)</f>
        <v>0</v>
      </c>
    </row>
    <row r="350" s="2" customFormat="1" ht="24.15" customHeight="1">
      <c r="A350" s="41"/>
      <c r="B350" s="42"/>
      <c r="C350" s="216" t="s">
        <v>663</v>
      </c>
      <c r="D350" s="216" t="s">
        <v>211</v>
      </c>
      <c r="E350" s="217" t="s">
        <v>1174</v>
      </c>
      <c r="F350" s="218" t="s">
        <v>1175</v>
      </c>
      <c r="G350" s="219" t="s">
        <v>299</v>
      </c>
      <c r="H350" s="220">
        <v>3</v>
      </c>
      <c r="I350" s="221"/>
      <c r="J350" s="222">
        <f>ROUND(I350*H350,2)</f>
        <v>0</v>
      </c>
      <c r="K350" s="218" t="s">
        <v>215</v>
      </c>
      <c r="L350" s="47"/>
      <c r="M350" s="223" t="s">
        <v>19</v>
      </c>
      <c r="N350" s="224" t="s">
        <v>42</v>
      </c>
      <c r="O350" s="87"/>
      <c r="P350" s="225">
        <f>O350*H350</f>
        <v>0</v>
      </c>
      <c r="Q350" s="225">
        <v>0</v>
      </c>
      <c r="R350" s="225">
        <f>Q350*H350</f>
        <v>0</v>
      </c>
      <c r="S350" s="225">
        <v>0</v>
      </c>
      <c r="T350" s="226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227" t="s">
        <v>592</v>
      </c>
      <c r="AT350" s="227" t="s">
        <v>211</v>
      </c>
      <c r="AU350" s="227" t="s">
        <v>81</v>
      </c>
      <c r="AY350" s="20" t="s">
        <v>209</v>
      </c>
      <c r="BE350" s="228">
        <f>IF(N350="základní",J350,0)</f>
        <v>0</v>
      </c>
      <c r="BF350" s="228">
        <f>IF(N350="snížená",J350,0)</f>
        <v>0</v>
      </c>
      <c r="BG350" s="228">
        <f>IF(N350="zákl. přenesená",J350,0)</f>
        <v>0</v>
      </c>
      <c r="BH350" s="228">
        <f>IF(N350="sníž. přenesená",J350,0)</f>
        <v>0</v>
      </c>
      <c r="BI350" s="228">
        <f>IF(N350="nulová",J350,0)</f>
        <v>0</v>
      </c>
      <c r="BJ350" s="20" t="s">
        <v>79</v>
      </c>
      <c r="BK350" s="228">
        <f>ROUND(I350*H350,2)</f>
        <v>0</v>
      </c>
      <c r="BL350" s="20" t="s">
        <v>592</v>
      </c>
      <c r="BM350" s="227" t="s">
        <v>2025</v>
      </c>
    </row>
    <row r="351" s="2" customFormat="1">
      <c r="A351" s="41"/>
      <c r="B351" s="42"/>
      <c r="C351" s="43"/>
      <c r="D351" s="229" t="s">
        <v>218</v>
      </c>
      <c r="E351" s="43"/>
      <c r="F351" s="230" t="s">
        <v>1177</v>
      </c>
      <c r="G351" s="43"/>
      <c r="H351" s="43"/>
      <c r="I351" s="231"/>
      <c r="J351" s="43"/>
      <c r="K351" s="43"/>
      <c r="L351" s="47"/>
      <c r="M351" s="289"/>
      <c r="N351" s="290"/>
      <c r="O351" s="291"/>
      <c r="P351" s="291"/>
      <c r="Q351" s="291"/>
      <c r="R351" s="291"/>
      <c r="S351" s="291"/>
      <c r="T351" s="292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T351" s="20" t="s">
        <v>218</v>
      </c>
      <c r="AU351" s="20" t="s">
        <v>81</v>
      </c>
    </row>
    <row r="352" s="2" customFormat="1" ht="6.96" customHeight="1">
      <c r="A352" s="41"/>
      <c r="B352" s="62"/>
      <c r="C352" s="63"/>
      <c r="D352" s="63"/>
      <c r="E352" s="63"/>
      <c r="F352" s="63"/>
      <c r="G352" s="63"/>
      <c r="H352" s="63"/>
      <c r="I352" s="63"/>
      <c r="J352" s="63"/>
      <c r="K352" s="63"/>
      <c r="L352" s="47"/>
      <c r="M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</row>
  </sheetData>
  <sheetProtection sheet="1" autoFilter="0" formatColumns="0" formatRows="0" objects="1" scenarios="1" spinCount="100000" saltValue="zmv81hOIqqsghVWI3PIGgQerYjjTQokh6ZasdNyO0/rGLT8YG0hELzuXGAOR4UOBwWYTeQuXo6ZgBYjDuNXKAw==" hashValue="A3ED5FnzZtAeqmi8LbyyqqEyxCrAHMTqEwY05vCFdJspR/6IACe5XqTsdJYB23YtUlxQpaT7wwUQI9yfgxkW6w==" algorithmName="SHA-512" password="CC35"/>
  <autoFilter ref="C96:K35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5:H85"/>
    <mergeCell ref="E87:H87"/>
    <mergeCell ref="E89:H89"/>
    <mergeCell ref="L2:V2"/>
  </mergeCells>
  <hyperlinks>
    <hyperlink ref="F101" r:id="rId1" display="https://podminky.urs.cz/item/CS_URS_2023_02/113107324"/>
    <hyperlink ref="F106" r:id="rId2" display="https://podminky.urs.cz/item/CS_URS_2023_02/113107342"/>
    <hyperlink ref="F111" r:id="rId3" display="https://podminky.urs.cz/item/CS_URS_2023_02/115101201"/>
    <hyperlink ref="F113" r:id="rId4" display="https://podminky.urs.cz/item/CS_URS_2023_02/115101301"/>
    <hyperlink ref="F115" r:id="rId5" display="https://podminky.urs.cz/item/CS_URS_2023_02/119001422"/>
    <hyperlink ref="F120" r:id="rId6" display="https://podminky.urs.cz/item/CS_URS_2023_02/132154206"/>
    <hyperlink ref="F125" r:id="rId7" display="https://podminky.urs.cz/item/CS_URS_2023_02/132254206"/>
    <hyperlink ref="F128" r:id="rId8" display="https://podminky.urs.cz/item/CS_URS_2023_02/132354206"/>
    <hyperlink ref="F131" r:id="rId9" display="https://podminky.urs.cz/item/CS_URS_2023_02/132454206"/>
    <hyperlink ref="F134" r:id="rId10" display="https://podminky.urs.cz/item/CS_URS_2023_02/139001101"/>
    <hyperlink ref="F141" r:id="rId11" display="https://podminky.urs.cz/item/CS_URS_2023_02/151811131"/>
    <hyperlink ref="F144" r:id="rId12" display="https://podminky.urs.cz/item/CS_URS_2023_02/151811231"/>
    <hyperlink ref="F146" r:id="rId13" display="https://podminky.urs.cz/item/CS_URS_2023_02/162651112"/>
    <hyperlink ref="F157" r:id="rId14" display="https://podminky.urs.cz/item/CS_URS_2023_02/162751117"/>
    <hyperlink ref="F164" r:id="rId15" display="https://podminky.urs.cz/item/CS_URS_2023_02/162751119"/>
    <hyperlink ref="F167" r:id="rId16" display="https://podminky.urs.cz/item/CS_URS_2023_02/162751137"/>
    <hyperlink ref="F172" r:id="rId17" display="https://podminky.urs.cz/item/CS_URS_2023_02/162751139"/>
    <hyperlink ref="F175" r:id="rId18" display="https://podminky.urs.cz/item/CS_URS_2023_02/167151111"/>
    <hyperlink ref="F182" r:id="rId19" display="https://podminky.urs.cz/item/CS_URS_2023_02/171201231"/>
    <hyperlink ref="F185" r:id="rId20" display="https://podminky.urs.cz/item/CS_URS_2023_02/171251201"/>
    <hyperlink ref="F190" r:id="rId21" display="https://podminky.urs.cz/item/CS_URS_2023_02/174151101"/>
    <hyperlink ref="F195" r:id="rId22" display="https://podminky.urs.cz/item/CS_URS_2023_02/175151101"/>
    <hyperlink ref="F202" r:id="rId23" display="https://podminky.urs.cz/item/CS_URS_2023_02/212755214"/>
    <hyperlink ref="F205" r:id="rId24" display="https://podminky.urs.cz/item/CS_URS_2023_02/451572111"/>
    <hyperlink ref="F210" r:id="rId25" display="https://podminky.urs.cz/item/CS_URS_2023_02/452313141"/>
    <hyperlink ref="F218" r:id="rId26" display="https://podminky.urs.cz/item/CS_URS_2023_02/564750111"/>
    <hyperlink ref="F223" r:id="rId27" display="https://podminky.urs.cz/item/CS_URS_2023_02/564851011"/>
    <hyperlink ref="F228" r:id="rId28" display="https://podminky.urs.cz/item/CS_URS_2023_02/564861011"/>
    <hyperlink ref="F233" r:id="rId29" display="https://podminky.urs.cz/item/CS_URS_2023_02/564930512"/>
    <hyperlink ref="F238" r:id="rId30" display="https://podminky.urs.cz/item/CS_URS_2023_02/573191111"/>
    <hyperlink ref="F243" r:id="rId31" display="https://podminky.urs.cz/item/CS_URS_2023_02/852242122"/>
    <hyperlink ref="F248" r:id="rId32" display="https://podminky.urs.cz/item/CS_URS_2023_02/857242122"/>
    <hyperlink ref="F256" r:id="rId33" display="https://podminky.urs.cz/item/CS_URS_2023_02/871241211"/>
    <hyperlink ref="F264" r:id="rId34" display="https://podminky.urs.cz/item/CS_URS_2023_02/877241101"/>
    <hyperlink ref="F269" r:id="rId35" display="https://podminky.urs.cz/item/CS_URS_2023_02/877241201"/>
    <hyperlink ref="F280" r:id="rId36" display="https://podminky.urs.cz/item/CS_URS_2023_02/891241112"/>
    <hyperlink ref="F288" r:id="rId37" display="https://podminky.urs.cz/item/CS_URS_2023_02/891247112"/>
    <hyperlink ref="F293" r:id="rId38" display="https://podminky.urs.cz/item/CS_URS_2023_02/892241111"/>
    <hyperlink ref="F297" r:id="rId39" display="https://podminky.urs.cz/item/CS_URS_2023_02/892273122"/>
    <hyperlink ref="F301" r:id="rId40" display="https://podminky.urs.cz/item/CS_URS_2023_02/892372111"/>
    <hyperlink ref="F308" r:id="rId41" display="https://podminky.urs.cz/item/CS_URS_2023_02/899401113"/>
    <hyperlink ref="F314" r:id="rId42" display="https://podminky.urs.cz/item/CS_URS_2023_02/899712111"/>
    <hyperlink ref="F318" r:id="rId43" display="https://podminky.urs.cz/item/CS_URS_2023_02/899721111"/>
    <hyperlink ref="F321" r:id="rId44" display="https://podminky.urs.cz/item/CS_URS_2023_02/899722113"/>
    <hyperlink ref="F324" r:id="rId45" display="https://podminky.urs.cz/item/CS_URS_2023_02/919732211"/>
    <hyperlink ref="F326" r:id="rId46" display="https://podminky.urs.cz/item/CS_URS_2023_02/919735112"/>
    <hyperlink ref="F331" r:id="rId47" display="https://podminky.urs.cz/item/CS_URS_2023_02/997221551"/>
    <hyperlink ref="F333" r:id="rId48" display="https://podminky.urs.cz/item/CS_URS_2023_02/997221559"/>
    <hyperlink ref="F336" r:id="rId49" display="https://podminky.urs.cz/item/CS_URS_2023_02/997221873"/>
    <hyperlink ref="F338" r:id="rId50" display="https://podminky.urs.cz/item/CS_URS_2023_02/997221875"/>
    <hyperlink ref="F341" r:id="rId51" display="https://podminky.urs.cz/item/CS_URS_2023_02/998276101"/>
    <hyperlink ref="F343" r:id="rId52" display="https://podminky.urs.cz/item/CS_URS_2023_02/998276125"/>
    <hyperlink ref="F347" r:id="rId53" display="https://podminky.urs.cz/item/CS_URS_2023_02/230032029"/>
    <hyperlink ref="F351" r:id="rId54" display="https://podminky.urs.cz/item/CS_URS_2023_02/4606615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5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Dvořák Pavel</dc:creator>
  <cp:lastModifiedBy>Dvořák Pavel</cp:lastModifiedBy>
  <dcterms:created xsi:type="dcterms:W3CDTF">2025-03-24T09:38:28Z</dcterms:created>
  <dcterms:modified xsi:type="dcterms:W3CDTF">2025-03-24T09:38:58Z</dcterms:modified>
</cp:coreProperties>
</file>